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P:\fishstat\Guy\Quota allocations\2026\Allocations 2026\Finals\July update\"/>
    </mc:Choice>
  </mc:AlternateContent>
  <xr:revisionPtr revIDLastSave="0" documentId="13_ncr:1_{74229131-0576-4832-BE8C-4281234179E4}" xr6:coauthVersionLast="47" xr6:coauthVersionMax="47" xr10:uidLastSave="{00000000-0000-0000-0000-000000000000}"/>
  <bookViews>
    <workbookView xWindow="5070" yWindow="-16320" windowWidth="29040" windowHeight="15720" activeTab="1" xr2:uid="{94308977-BC73-4AFE-8934-0A08865F9284}"/>
  </bookViews>
  <sheets>
    <sheet name="UK summary" sheetId="25" r:id="rId1"/>
    <sheet name="Intro" sheetId="17" r:id="rId2"/>
    <sheet name="Version control" sheetId="19" r:id="rId3"/>
    <sheet name="UK" sheetId="1" r:id="rId4"/>
    <sheet name="Special condition stocks" sheetId="26" r:id="rId5"/>
  </sheets>
  <definedNames>
    <definedName name="_xlnm._FilterDatabase" localSheetId="4" hidden="1">'Special condition stocks'!$B$2:$J$2078</definedName>
    <definedName name="_xlnm._FilterDatabase" localSheetId="3" hidden="1">UK!$B$3:$O$3043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49" i="26" l="1"/>
  <c r="E1148" i="26"/>
  <c r="E1147" i="26"/>
  <c r="E1146" i="26"/>
  <c r="E1145" i="26"/>
  <c r="E1144" i="26"/>
  <c r="E1143" i="26"/>
  <c r="E1142" i="26"/>
  <c r="E1141" i="26"/>
  <c r="E1140" i="26"/>
  <c r="E1139" i="26"/>
  <c r="E1138" i="26"/>
  <c r="E1137" i="26"/>
  <c r="E1136" i="26"/>
  <c r="E1135" i="26"/>
  <c r="E1134" i="26"/>
  <c r="E1133" i="26"/>
  <c r="E1132" i="26"/>
  <c r="E1131" i="26"/>
  <c r="E1130" i="26"/>
  <c r="E1129" i="26"/>
  <c r="E1128" i="26"/>
  <c r="E1127" i="26"/>
  <c r="E1126" i="26"/>
  <c r="E1125" i="26"/>
  <c r="E1124" i="26"/>
  <c r="E1123" i="26"/>
  <c r="E1122" i="26"/>
  <c r="E1121" i="26"/>
  <c r="E1120" i="26"/>
  <c r="E1119" i="26"/>
  <c r="E1118" i="26"/>
  <c r="E1117" i="26"/>
  <c r="E1116" i="26"/>
  <c r="E1115" i="26"/>
  <c r="E1114" i="26"/>
  <c r="E1113" i="26"/>
  <c r="E1112" i="26"/>
  <c r="E1111" i="26"/>
  <c r="E1110" i="26"/>
  <c r="E1109" i="26"/>
  <c r="E1108" i="26"/>
  <c r="E1107" i="26"/>
  <c r="E1106" i="26"/>
  <c r="E1105" i="26"/>
  <c r="E1104" i="26"/>
  <c r="E1103" i="26"/>
  <c r="E1102" i="26"/>
  <c r="E1101" i="26"/>
  <c r="E1100" i="26"/>
  <c r="E1099" i="26"/>
  <c r="E1098" i="26"/>
  <c r="E1097" i="26"/>
  <c r="E1096" i="26"/>
  <c r="E1095" i="26"/>
  <c r="E1094" i="26"/>
  <c r="E1093" i="26"/>
  <c r="E1092" i="26"/>
  <c r="E1091" i="26"/>
  <c r="E1090" i="26"/>
  <c r="E1089" i="26"/>
  <c r="E1088" i="26"/>
  <c r="E1087" i="26"/>
  <c r="E1086" i="26"/>
  <c r="E1085" i="26"/>
  <c r="E1084" i="26"/>
  <c r="E1083" i="26"/>
  <c r="E1082" i="26"/>
  <c r="E1081" i="26"/>
  <c r="E1080" i="26"/>
  <c r="E1079" i="26"/>
  <c r="E1078" i="26"/>
  <c r="E1077" i="26"/>
  <c r="E1076" i="26"/>
  <c r="CI47" i="25"/>
  <c r="CH47" i="25"/>
  <c r="CG47" i="25"/>
  <c r="CF47" i="25"/>
  <c r="CE47" i="25"/>
  <c r="CD47" i="25"/>
  <c r="CC47" i="25"/>
  <c r="CB47" i="25"/>
  <c r="CA47" i="25"/>
  <c r="BZ47" i="25"/>
  <c r="BY47" i="25"/>
  <c r="BX47" i="25"/>
  <c r="BW47" i="25"/>
  <c r="BV47" i="25"/>
  <c r="BU47" i="25"/>
  <c r="BT47" i="25"/>
  <c r="BS47" i="25"/>
  <c r="BR47" i="25"/>
  <c r="BQ47" i="25"/>
  <c r="BP47" i="25"/>
  <c r="BO47" i="25"/>
  <c r="BN47" i="25"/>
  <c r="BM47" i="25"/>
  <c r="BL47" i="25"/>
  <c r="BK47" i="25"/>
  <c r="BJ47" i="25"/>
  <c r="BI47" i="25"/>
  <c r="BH47" i="25"/>
  <c r="BG47" i="25"/>
  <c r="BF47" i="25"/>
  <c r="BE47" i="25"/>
  <c r="BD47" i="25"/>
  <c r="BC47" i="25"/>
  <c r="BB47" i="25"/>
  <c r="BA47" i="25"/>
  <c r="AZ47" i="25"/>
  <c r="AY47" i="25"/>
  <c r="AX47" i="25"/>
  <c r="AW47" i="25"/>
  <c r="AV47" i="25"/>
  <c r="AU47" i="25"/>
  <c r="AT47" i="25"/>
  <c r="AS47" i="25"/>
  <c r="AR47" i="25"/>
  <c r="AQ47" i="25"/>
  <c r="AP47" i="25"/>
  <c r="AO47" i="25"/>
  <c r="AN47" i="25"/>
  <c r="AM47" i="25"/>
  <c r="AL47" i="25"/>
  <c r="AK47" i="25"/>
  <c r="AJ47" i="25"/>
  <c r="AI47" i="25"/>
  <c r="AH47" i="25"/>
  <c r="AG47" i="25"/>
  <c r="AF47" i="25"/>
  <c r="AE47" i="25"/>
  <c r="AD47" i="25"/>
  <c r="AC47" i="25"/>
  <c r="AB47" i="25"/>
  <c r="AA47" i="25"/>
  <c r="Z47" i="25"/>
  <c r="Y47" i="25"/>
  <c r="X47" i="25"/>
  <c r="W47" i="25"/>
  <c r="V47" i="25"/>
  <c r="U47" i="25"/>
  <c r="T47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B47" i="25"/>
  <c r="E2073" i="26"/>
  <c r="A2073" i="26"/>
  <c r="F2077" i="26"/>
  <c r="G2077" i="26" s="1"/>
  <c r="J2077" i="26" s="1"/>
  <c r="E2077" i="26"/>
  <c r="A2077" i="26"/>
  <c r="E2076" i="26"/>
  <c r="A2076" i="26"/>
  <c r="E2036" i="26"/>
  <c r="A2036" i="26"/>
  <c r="F2041" i="26"/>
  <c r="E2041" i="26"/>
  <c r="A2041" i="26"/>
  <c r="F2040" i="26"/>
  <c r="G2040" i="26" s="1"/>
  <c r="J2040" i="26" s="1"/>
  <c r="E2040" i="26"/>
  <c r="A2040" i="26"/>
  <c r="F2004" i="26"/>
  <c r="E2004" i="26"/>
  <c r="A2004" i="26"/>
  <c r="F2003" i="26"/>
  <c r="G2003" i="26" s="1"/>
  <c r="J2003" i="26" s="1"/>
  <c r="E2003" i="26"/>
  <c r="A2003" i="26"/>
  <c r="E1999" i="26"/>
  <c r="A1999" i="26"/>
  <c r="F1967" i="26"/>
  <c r="E1967" i="26"/>
  <c r="A1967" i="26"/>
  <c r="F1966" i="26"/>
  <c r="E1966" i="26"/>
  <c r="A1966" i="26"/>
  <c r="E1962" i="26"/>
  <c r="A1962" i="26"/>
  <c r="F1930" i="26"/>
  <c r="E1930" i="26"/>
  <c r="A1930" i="26"/>
  <c r="F1929" i="26"/>
  <c r="E1929" i="26"/>
  <c r="A1929" i="26"/>
  <c r="E1925" i="26"/>
  <c r="A1925" i="26"/>
  <c r="F1893" i="26"/>
  <c r="G1893" i="26" s="1"/>
  <c r="J1893" i="26" s="1"/>
  <c r="A1893" i="26"/>
  <c r="F1892" i="26"/>
  <c r="G1892" i="26" s="1"/>
  <c r="J1892" i="26" s="1"/>
  <c r="A1892" i="26"/>
  <c r="A1888" i="26"/>
  <c r="F1856" i="26"/>
  <c r="G1856" i="26" s="1"/>
  <c r="J1856" i="26" s="1"/>
  <c r="A1856" i="26"/>
  <c r="F1855" i="26"/>
  <c r="G1855" i="26" s="1"/>
  <c r="J1855" i="26" s="1"/>
  <c r="A1855" i="26"/>
  <c r="A1851" i="26"/>
  <c r="F1819" i="26"/>
  <c r="E1819" i="26"/>
  <c r="A1819" i="26"/>
  <c r="F1818" i="26"/>
  <c r="E1818" i="26"/>
  <c r="A1818" i="26"/>
  <c r="E1814" i="26"/>
  <c r="A1814" i="26"/>
  <c r="F1782" i="26"/>
  <c r="E1782" i="26"/>
  <c r="A1782" i="26"/>
  <c r="F1781" i="26"/>
  <c r="E1781" i="26"/>
  <c r="A1781" i="26"/>
  <c r="E1777" i="26"/>
  <c r="A1777" i="26"/>
  <c r="F1745" i="26"/>
  <c r="E1745" i="26"/>
  <c r="A1745" i="26"/>
  <c r="F1744" i="26"/>
  <c r="E1744" i="26"/>
  <c r="A1744" i="26"/>
  <c r="E1740" i="26"/>
  <c r="A1740" i="26"/>
  <c r="A1708" i="26"/>
  <c r="A1707" i="26"/>
  <c r="A1703" i="26"/>
  <c r="F1671" i="26"/>
  <c r="G1671" i="26" s="1"/>
  <c r="J1671" i="26" s="1"/>
  <c r="A1671" i="26"/>
  <c r="F1670" i="26"/>
  <c r="G1670" i="26" s="1"/>
  <c r="J1670" i="26" s="1"/>
  <c r="A1670" i="26"/>
  <c r="A1666" i="26"/>
  <c r="F1634" i="26"/>
  <c r="G1634" i="26" s="1"/>
  <c r="J1634" i="26" s="1"/>
  <c r="A1634" i="26"/>
  <c r="F1633" i="26"/>
  <c r="G1633" i="26" s="1"/>
  <c r="J1633" i="26" s="1"/>
  <c r="A1633" i="26"/>
  <c r="A1629" i="26"/>
  <c r="F1597" i="26"/>
  <c r="G1597" i="26" s="1"/>
  <c r="J1597" i="26" s="1"/>
  <c r="A1597" i="26"/>
  <c r="F1596" i="26"/>
  <c r="G1596" i="26" s="1"/>
  <c r="J1596" i="26" s="1"/>
  <c r="A1596" i="26"/>
  <c r="A1592" i="26"/>
  <c r="F1560" i="26"/>
  <c r="G1560" i="26" s="1"/>
  <c r="J1560" i="26" s="1"/>
  <c r="A1560" i="26"/>
  <c r="F1559" i="26"/>
  <c r="G1559" i="26" s="1"/>
  <c r="J1559" i="26" s="1"/>
  <c r="A1559" i="26"/>
  <c r="A1555" i="26"/>
  <c r="F1523" i="26"/>
  <c r="G1523" i="26" s="1"/>
  <c r="J1523" i="26" s="1"/>
  <c r="A1523" i="26"/>
  <c r="F1522" i="26"/>
  <c r="G1522" i="26" s="1"/>
  <c r="J1522" i="26" s="1"/>
  <c r="A1522" i="26"/>
  <c r="F1518" i="26"/>
  <c r="G1518" i="26" s="1"/>
  <c r="J1518" i="26" s="1"/>
  <c r="A1518" i="26"/>
  <c r="F1486" i="26"/>
  <c r="G1486" i="26" s="1"/>
  <c r="J1486" i="26" s="1"/>
  <c r="A1486" i="26"/>
  <c r="F1485" i="26"/>
  <c r="G1485" i="26" s="1"/>
  <c r="J1485" i="26" s="1"/>
  <c r="A1485" i="26"/>
  <c r="F1481" i="26"/>
  <c r="G1481" i="26" s="1"/>
  <c r="J1481" i="26" s="1"/>
  <c r="A1481" i="26"/>
  <c r="F1449" i="26"/>
  <c r="G1449" i="26" s="1"/>
  <c r="J1449" i="26" s="1"/>
  <c r="A1449" i="26"/>
  <c r="F1448" i="26"/>
  <c r="G1448" i="26" s="1"/>
  <c r="J1448" i="26" s="1"/>
  <c r="A1448" i="26"/>
  <c r="A1444" i="26"/>
  <c r="A1407" i="26"/>
  <c r="F1412" i="26"/>
  <c r="G1412" i="26" s="1"/>
  <c r="J1412" i="26" s="1"/>
  <c r="A1412" i="26"/>
  <c r="F1411" i="26"/>
  <c r="G1411" i="26" s="1"/>
  <c r="J1411" i="26" s="1"/>
  <c r="A1411" i="26"/>
  <c r="F1375" i="26"/>
  <c r="G1375" i="26" s="1"/>
  <c r="J1375" i="26" s="1"/>
  <c r="A1375" i="26"/>
  <c r="F1374" i="26"/>
  <c r="G1374" i="26" s="1"/>
  <c r="J1374" i="26" s="1"/>
  <c r="A1374" i="26"/>
  <c r="A1370" i="26"/>
  <c r="F1338" i="26"/>
  <c r="G1338" i="26" s="1"/>
  <c r="J1338" i="26" s="1"/>
  <c r="A1338" i="26"/>
  <c r="F1337" i="26"/>
  <c r="G1337" i="26" s="1"/>
  <c r="J1337" i="26" s="1"/>
  <c r="A1337" i="26"/>
  <c r="A1333" i="26"/>
  <c r="A1296" i="26"/>
  <c r="J1225" i="26"/>
  <c r="F1225" i="26"/>
  <c r="E1225" i="26"/>
  <c r="A1225" i="26"/>
  <c r="J1224" i="26"/>
  <c r="F1224" i="26"/>
  <c r="E1224" i="26"/>
  <c r="A1224" i="26"/>
  <c r="J1264" i="26"/>
  <c r="F1264" i="26"/>
  <c r="E1264" i="26"/>
  <c r="A1264" i="26"/>
  <c r="J1263" i="26"/>
  <c r="F1263" i="26"/>
  <c r="E1263" i="26"/>
  <c r="A1263" i="26"/>
  <c r="E1259" i="26"/>
  <c r="A1259" i="26"/>
  <c r="E1220" i="26"/>
  <c r="A1220" i="26"/>
  <c r="E1181" i="26"/>
  <c r="A1181" i="26"/>
  <c r="A1144" i="26"/>
  <c r="F1112" i="26"/>
  <c r="A1112" i="26"/>
  <c r="F1111" i="26"/>
  <c r="A1111" i="26"/>
  <c r="A1107" i="26"/>
  <c r="A1070" i="26"/>
  <c r="F1038" i="26"/>
  <c r="G1038" i="26" s="1"/>
  <c r="J1038" i="26" s="1"/>
  <c r="A1038" i="26"/>
  <c r="F1037" i="26"/>
  <c r="G1037" i="26" s="1"/>
  <c r="J1037" i="26" s="1"/>
  <c r="A1037" i="26"/>
  <c r="A1033" i="26"/>
  <c r="F1001" i="26"/>
  <c r="G1001" i="26" s="1"/>
  <c r="J1001" i="26" s="1"/>
  <c r="A1001" i="26"/>
  <c r="F1000" i="26"/>
  <c r="G1000" i="26" s="1"/>
  <c r="J1000" i="26" s="1"/>
  <c r="A1000" i="26"/>
  <c r="A996" i="26"/>
  <c r="F964" i="26"/>
  <c r="G964" i="26" s="1"/>
  <c r="J964" i="26" s="1"/>
  <c r="A964" i="26"/>
  <c r="F963" i="26"/>
  <c r="G963" i="26" s="1"/>
  <c r="J963" i="26" s="1"/>
  <c r="A963" i="26"/>
  <c r="A959" i="26"/>
  <c r="F927" i="26"/>
  <c r="E927" i="26"/>
  <c r="A927" i="26"/>
  <c r="F926" i="26"/>
  <c r="E926" i="26"/>
  <c r="A926" i="26"/>
  <c r="E922" i="26"/>
  <c r="A922" i="26"/>
  <c r="A885" i="26"/>
  <c r="F890" i="26"/>
  <c r="G890" i="26" s="1"/>
  <c r="J890" i="26" s="1"/>
  <c r="A890" i="26"/>
  <c r="F889" i="26"/>
  <c r="G889" i="26" s="1"/>
  <c r="J889" i="26" s="1"/>
  <c r="A889" i="26"/>
  <c r="F853" i="26"/>
  <c r="G853" i="26" s="1"/>
  <c r="J853" i="26" s="1"/>
  <c r="A853" i="26"/>
  <c r="F852" i="26"/>
  <c r="G852" i="26" s="1"/>
  <c r="J852" i="26" s="1"/>
  <c r="A852" i="26"/>
  <c r="A848" i="26"/>
  <c r="F816" i="26"/>
  <c r="G816" i="26" s="1"/>
  <c r="J816" i="26" s="1"/>
  <c r="A816" i="26"/>
  <c r="F815" i="26"/>
  <c r="G815" i="26" s="1"/>
  <c r="J815" i="26" s="1"/>
  <c r="A815" i="26"/>
  <c r="A811" i="26"/>
  <c r="F779" i="26"/>
  <c r="G779" i="26" s="1"/>
  <c r="J779" i="26" s="1"/>
  <c r="A779" i="26"/>
  <c r="F778" i="26"/>
  <c r="G778" i="26" s="1"/>
  <c r="J778" i="26" s="1"/>
  <c r="A778" i="26"/>
  <c r="A774" i="26"/>
  <c r="F742" i="26"/>
  <c r="E742" i="26"/>
  <c r="A742" i="26"/>
  <c r="F741" i="26"/>
  <c r="E741" i="26"/>
  <c r="A741" i="26"/>
  <c r="E737" i="26"/>
  <c r="A737" i="26"/>
  <c r="F705" i="26"/>
  <c r="E705" i="26"/>
  <c r="A705" i="26"/>
  <c r="F704" i="26"/>
  <c r="E704" i="26"/>
  <c r="A704" i="26"/>
  <c r="E700" i="26"/>
  <c r="A700" i="26"/>
  <c r="F668" i="26"/>
  <c r="E668" i="26"/>
  <c r="A668" i="26"/>
  <c r="F667" i="26"/>
  <c r="E667" i="26"/>
  <c r="A667" i="26"/>
  <c r="E663" i="26"/>
  <c r="A663" i="26"/>
  <c r="F631" i="26"/>
  <c r="E631" i="26"/>
  <c r="A631" i="26"/>
  <c r="F630" i="26"/>
  <c r="E630" i="26"/>
  <c r="A630" i="26"/>
  <c r="E626" i="26"/>
  <c r="A626" i="26"/>
  <c r="A589" i="26"/>
  <c r="E552" i="26"/>
  <c r="A552" i="26"/>
  <c r="A515" i="26"/>
  <c r="A478" i="26"/>
  <c r="A441" i="26"/>
  <c r="F409" i="26"/>
  <c r="G409" i="26" s="1"/>
  <c r="J409" i="26" s="1"/>
  <c r="A409" i="26"/>
  <c r="F408" i="26"/>
  <c r="G408" i="26" s="1"/>
  <c r="J408" i="26" s="1"/>
  <c r="A408" i="26"/>
  <c r="A404" i="26"/>
  <c r="F372" i="26"/>
  <c r="G372" i="26" s="1"/>
  <c r="J372" i="26" s="1"/>
  <c r="A372" i="26"/>
  <c r="F371" i="26"/>
  <c r="G371" i="26" s="1"/>
  <c r="J371" i="26" s="1"/>
  <c r="A371" i="26"/>
  <c r="A367" i="26"/>
  <c r="E335" i="26"/>
  <c r="A335" i="26"/>
  <c r="E334" i="26"/>
  <c r="A334" i="26"/>
  <c r="E330" i="26"/>
  <c r="A330" i="26"/>
  <c r="A293" i="26"/>
  <c r="F261" i="26"/>
  <c r="G261" i="26" s="1"/>
  <c r="J261" i="26" s="1"/>
  <c r="A261" i="26"/>
  <c r="F260" i="26"/>
  <c r="G260" i="26" s="1"/>
  <c r="J260" i="26" s="1"/>
  <c r="A260" i="26"/>
  <c r="A256" i="26"/>
  <c r="A219" i="26"/>
  <c r="F224" i="26"/>
  <c r="G224" i="26" s="1"/>
  <c r="J224" i="26" s="1"/>
  <c r="A224" i="26"/>
  <c r="F223" i="26"/>
  <c r="G223" i="26" s="1"/>
  <c r="J223" i="26" s="1"/>
  <c r="A223" i="26"/>
  <c r="A182" i="26"/>
  <c r="F39" i="26"/>
  <c r="E39" i="26"/>
  <c r="A39" i="26"/>
  <c r="F38" i="26"/>
  <c r="E38" i="26"/>
  <c r="A38" i="26"/>
  <c r="F34" i="26"/>
  <c r="E34" i="26"/>
  <c r="A34" i="26"/>
  <c r="A145" i="26"/>
  <c r="A108" i="26"/>
  <c r="A71" i="26"/>
  <c r="G2041" i="26" l="1"/>
  <c r="J2041" i="26" s="1"/>
  <c r="G2004" i="26"/>
  <c r="J2004" i="26" s="1"/>
  <c r="G1966" i="26"/>
  <c r="J1966" i="26" s="1"/>
  <c r="G1929" i="26"/>
  <c r="J1929" i="26" s="1"/>
  <c r="G1967" i="26"/>
  <c r="J1967" i="26" s="1"/>
  <c r="G1930" i="26"/>
  <c r="J1930" i="26" s="1"/>
  <c r="G1781" i="26"/>
  <c r="G1819" i="26"/>
  <c r="J1819" i="26" s="1"/>
  <c r="G1818" i="26"/>
  <c r="J1818" i="26" s="1"/>
  <c r="G1744" i="26"/>
  <c r="J1744" i="26" s="1"/>
  <c r="G1782" i="26"/>
  <c r="G1745" i="26"/>
  <c r="J1745" i="26" s="1"/>
  <c r="G1112" i="26"/>
  <c r="J1112" i="26" s="1"/>
  <c r="G1111" i="26"/>
  <c r="J1111" i="26" s="1"/>
  <c r="G927" i="26"/>
  <c r="J927" i="26" s="1"/>
  <c r="G630" i="26"/>
  <c r="G926" i="26"/>
  <c r="J926" i="26" s="1"/>
  <c r="G667" i="26"/>
  <c r="J667" i="26" s="1"/>
  <c r="G631" i="26"/>
  <c r="G741" i="26"/>
  <c r="J741" i="26" s="1"/>
  <c r="G742" i="26"/>
  <c r="J742" i="26" s="1"/>
  <c r="G704" i="26"/>
  <c r="G705" i="26"/>
  <c r="G668" i="26"/>
  <c r="J668" i="26" s="1"/>
  <c r="G39" i="26"/>
  <c r="J39" i="26" s="1"/>
  <c r="G34" i="26"/>
  <c r="J34" i="26" s="1"/>
  <c r="G38" i="26"/>
  <c r="J38" i="26" s="1"/>
  <c r="A1301" i="26"/>
  <c r="A1300" i="26"/>
  <c r="E1186" i="26"/>
  <c r="A1186" i="26"/>
  <c r="E1185" i="26"/>
  <c r="A1185" i="26"/>
  <c r="A1149" i="26"/>
  <c r="A1148" i="26"/>
  <c r="A1075" i="26"/>
  <c r="A1074" i="26"/>
  <c r="A594" i="26"/>
  <c r="A593" i="26"/>
  <c r="E557" i="26"/>
  <c r="A557" i="26"/>
  <c r="E556" i="26"/>
  <c r="A556" i="26"/>
  <c r="A520" i="26"/>
  <c r="A519" i="26"/>
  <c r="A483" i="26"/>
  <c r="A482" i="26"/>
  <c r="A446" i="26"/>
  <c r="A445" i="26"/>
  <c r="A298" i="26"/>
  <c r="A297" i="26"/>
  <c r="A187" i="26"/>
  <c r="A186" i="26"/>
  <c r="A150" i="26"/>
  <c r="A149" i="26"/>
  <c r="A113" i="26"/>
  <c r="A112" i="26"/>
  <c r="A76" i="26"/>
  <c r="A75" i="26"/>
  <c r="J1231" i="26"/>
  <c r="E1231" i="26"/>
  <c r="A1231" i="26"/>
  <c r="J1230" i="26"/>
  <c r="E1230" i="26"/>
  <c r="A1230" i="26"/>
  <c r="J1192" i="26"/>
  <c r="E1192" i="26"/>
  <c r="A1192" i="26"/>
  <c r="J1191" i="26"/>
  <c r="E1191" i="26"/>
  <c r="A1191" i="26"/>
  <c r="A333" i="26"/>
  <c r="A332" i="26"/>
  <c r="A331" i="26"/>
  <c r="A329" i="26"/>
  <c r="A328" i="26"/>
  <c r="A327" i="26"/>
  <c r="A326" i="26"/>
  <c r="A325" i="26"/>
  <c r="A324" i="26"/>
  <c r="A323" i="26"/>
  <c r="A322" i="26"/>
  <c r="A321" i="26"/>
  <c r="A320" i="26"/>
  <c r="A319" i="26"/>
  <c r="A318" i="26"/>
  <c r="A317" i="26"/>
  <c r="A316" i="26"/>
  <c r="A315" i="26"/>
  <c r="A314" i="26"/>
  <c r="A313" i="26"/>
  <c r="A312" i="26"/>
  <c r="A311" i="26"/>
  <c r="A310" i="26"/>
  <c r="A309" i="26"/>
  <c r="A308" i="26"/>
  <c r="A307" i="26"/>
  <c r="A306" i="26"/>
  <c r="A305" i="26"/>
  <c r="A304" i="26"/>
  <c r="A303" i="26"/>
  <c r="A302" i="26"/>
  <c r="A301" i="26"/>
  <c r="A300" i="26"/>
  <c r="A299" i="26"/>
  <c r="A1968" i="26"/>
  <c r="A1969" i="26"/>
  <c r="A1970" i="26"/>
  <c r="A1971" i="26"/>
  <c r="A1972" i="26"/>
  <c r="A1973" i="26"/>
  <c r="A1974" i="26"/>
  <c r="A1975" i="26"/>
  <c r="A1976" i="26"/>
  <c r="A1977" i="26"/>
  <c r="A1978" i="26"/>
  <c r="A1979" i="26"/>
  <c r="A1980" i="26"/>
  <c r="A1981" i="26"/>
  <c r="A1982" i="26"/>
  <c r="A1983" i="26"/>
  <c r="A1984" i="26"/>
  <c r="A1985" i="26"/>
  <c r="A1986" i="26"/>
  <c r="A1987" i="26"/>
  <c r="A1988" i="26"/>
  <c r="A1989" i="26"/>
  <c r="A1990" i="26"/>
  <c r="A1991" i="26"/>
  <c r="A1992" i="26"/>
  <c r="A1993" i="26"/>
  <c r="A1994" i="26"/>
  <c r="A1995" i="26"/>
  <c r="A1996" i="26"/>
  <c r="A1997" i="26"/>
  <c r="A1998" i="26"/>
  <c r="A2000" i="26"/>
  <c r="A2001" i="26"/>
  <c r="A2002" i="26"/>
  <c r="A2005" i="26"/>
  <c r="A2006" i="26"/>
  <c r="A2007" i="26"/>
  <c r="A2008" i="26"/>
  <c r="A2009" i="26"/>
  <c r="A2010" i="26"/>
  <c r="A2011" i="26"/>
  <c r="A2012" i="26"/>
  <c r="A2013" i="26"/>
  <c r="A2014" i="26"/>
  <c r="A2015" i="26"/>
  <c r="A2016" i="26"/>
  <c r="A2017" i="26"/>
  <c r="A2018" i="26"/>
  <c r="A2019" i="26"/>
  <c r="A2020" i="26"/>
  <c r="A2021" i="26"/>
  <c r="A2022" i="26"/>
  <c r="A2023" i="26"/>
  <c r="A2024" i="26"/>
  <c r="A2025" i="26"/>
  <c r="A2026" i="26"/>
  <c r="A2027" i="26"/>
  <c r="A2028" i="26"/>
  <c r="A2029" i="26"/>
  <c r="A2030" i="26"/>
  <c r="A2031" i="26"/>
  <c r="A2032" i="26"/>
  <c r="A2033" i="26"/>
  <c r="A2034" i="26"/>
  <c r="A2035" i="26"/>
  <c r="A2037" i="26"/>
  <c r="A2038" i="26"/>
  <c r="A2039" i="26"/>
  <c r="A2042" i="26"/>
  <c r="A2043" i="26"/>
  <c r="A2044" i="26"/>
  <c r="A2045" i="26"/>
  <c r="A2046" i="26"/>
  <c r="A2047" i="26"/>
  <c r="A2048" i="26"/>
  <c r="A2049" i="26"/>
  <c r="A2050" i="26"/>
  <c r="A2051" i="26"/>
  <c r="A2052" i="26"/>
  <c r="A2053" i="26"/>
  <c r="A2054" i="26"/>
  <c r="A2055" i="26"/>
  <c r="A2056" i="26"/>
  <c r="A2057" i="26"/>
  <c r="A2058" i="26"/>
  <c r="A2059" i="26"/>
  <c r="A2060" i="26"/>
  <c r="A2061" i="26"/>
  <c r="A2062" i="26"/>
  <c r="A2063" i="26"/>
  <c r="A2064" i="26"/>
  <c r="A2065" i="26"/>
  <c r="A2066" i="26"/>
  <c r="A2067" i="26"/>
  <c r="A2068" i="26"/>
  <c r="A2069" i="26"/>
  <c r="A2070" i="26"/>
  <c r="A2071" i="26"/>
  <c r="A2072" i="26"/>
  <c r="A2074" i="26"/>
  <c r="A2075" i="26"/>
  <c r="A2078" i="26"/>
  <c r="A1533" i="26"/>
  <c r="A1534" i="26"/>
  <c r="A1535" i="26"/>
  <c r="A1536" i="26"/>
  <c r="A1537" i="26"/>
  <c r="A1538" i="26"/>
  <c r="A1539" i="26"/>
  <c r="A1540" i="26"/>
  <c r="A1541" i="26"/>
  <c r="A1542" i="26"/>
  <c r="A1543" i="26"/>
  <c r="A1544" i="26"/>
  <c r="A1545" i="26"/>
  <c r="A1546" i="26"/>
  <c r="A1547" i="26"/>
  <c r="A1548" i="26"/>
  <c r="A1549" i="26"/>
  <c r="A1550" i="26"/>
  <c r="A1551" i="26"/>
  <c r="A1552" i="26"/>
  <c r="A1553" i="26"/>
  <c r="A1554" i="26"/>
  <c r="A1556" i="26"/>
  <c r="A1557" i="26"/>
  <c r="A1558" i="26"/>
  <c r="A1532" i="26"/>
  <c r="A1531" i="26"/>
  <c r="A1530" i="26"/>
  <c r="A1529" i="26"/>
  <c r="A1528" i="26"/>
  <c r="A1527" i="26"/>
  <c r="A1526" i="26"/>
  <c r="A1525" i="26"/>
  <c r="A1524" i="26"/>
  <c r="A1628" i="1" l="1"/>
  <c r="A1627" i="1"/>
  <c r="I1627" i="1" l="1"/>
  <c r="N1627" i="1" s="1"/>
  <c r="I1628" i="1"/>
  <c r="N1628" i="1" s="1"/>
  <c r="A2903" i="1" l="1"/>
  <c r="A2902" i="1"/>
  <c r="A2479" i="1"/>
  <c r="A2478" i="1"/>
  <c r="A1670" i="1"/>
  <c r="A1669" i="1"/>
  <c r="A1244" i="1"/>
  <c r="A1243" i="1"/>
  <c r="A1207" i="1"/>
  <c r="A1206" i="1"/>
  <c r="A1100" i="1"/>
  <c r="A1099" i="1"/>
  <c r="A149" i="1"/>
  <c r="A148" i="1"/>
  <c r="A112" i="1"/>
  <c r="A111" i="1"/>
  <c r="A75" i="1"/>
  <c r="A74" i="1"/>
  <c r="I1244" i="1" l="1"/>
  <c r="I2479" i="1"/>
  <c r="N2479" i="1" s="1"/>
  <c r="I149" i="1"/>
  <c r="I1670" i="1"/>
  <c r="I75" i="1"/>
  <c r="F76" i="26" l="1"/>
  <c r="G76" i="26" s="1"/>
  <c r="J76" i="26" s="1"/>
  <c r="F1186" i="26"/>
  <c r="G1186" i="26" s="1"/>
  <c r="J1186" i="26" s="1"/>
  <c r="F187" i="26"/>
  <c r="G187" i="26" s="1"/>
  <c r="J187" i="26" s="1"/>
  <c r="F594" i="26"/>
  <c r="G594" i="26" s="1"/>
  <c r="J594" i="26" s="1"/>
  <c r="F557" i="26"/>
  <c r="G557" i="26" s="1"/>
  <c r="J557" i="26" s="1"/>
  <c r="N1670" i="1"/>
  <c r="N1244" i="1"/>
  <c r="N75" i="1"/>
  <c r="N149" i="1"/>
  <c r="I112" i="1"/>
  <c r="I1207" i="1"/>
  <c r="I2903" i="1"/>
  <c r="N2903" i="1" s="1"/>
  <c r="I1100" i="1"/>
  <c r="N1100" i="1" l="1"/>
  <c r="F446" i="26"/>
  <c r="G446" i="26" s="1"/>
  <c r="J446" i="26" s="1"/>
  <c r="N1207" i="1"/>
  <c r="F520" i="26"/>
  <c r="G520" i="26" s="1"/>
  <c r="J520" i="26" s="1"/>
  <c r="F483" i="26"/>
  <c r="G483" i="26" s="1"/>
  <c r="J483" i="26" s="1"/>
  <c r="N112" i="1"/>
  <c r="F113" i="26"/>
  <c r="G113" i="26" s="1"/>
  <c r="J113" i="26" s="1"/>
  <c r="F150" i="26"/>
  <c r="G150" i="26" s="1"/>
  <c r="J150" i="26" s="1"/>
  <c r="I111" i="1"/>
  <c r="I1669" i="1"/>
  <c r="N1669" i="1" l="1"/>
  <c r="F1185" i="26"/>
  <c r="G1185" i="26" s="1"/>
  <c r="J1185" i="26" s="1"/>
  <c r="N111" i="1"/>
  <c r="F149" i="26"/>
  <c r="G149" i="26" s="1"/>
  <c r="J149" i="26" s="1"/>
  <c r="F112" i="26"/>
  <c r="G112" i="26" s="1"/>
  <c r="J112" i="26" s="1"/>
  <c r="I74" i="1"/>
  <c r="I1099" i="1"/>
  <c r="I1206" i="1"/>
  <c r="I2902" i="1"/>
  <c r="N2902" i="1" s="1"/>
  <c r="N1206" i="1" l="1"/>
  <c r="F519" i="26"/>
  <c r="G519" i="26" s="1"/>
  <c r="J519" i="26" s="1"/>
  <c r="F482" i="26"/>
  <c r="G482" i="26" s="1"/>
  <c r="J482" i="26" s="1"/>
  <c r="N1099" i="1"/>
  <c r="F445" i="26"/>
  <c r="G445" i="26" s="1"/>
  <c r="J445" i="26" s="1"/>
  <c r="N74" i="1"/>
  <c r="F75" i="26"/>
  <c r="G75" i="26" s="1"/>
  <c r="J75" i="26" s="1"/>
  <c r="I1243" i="1"/>
  <c r="N1243" i="1" l="1"/>
  <c r="F593" i="26"/>
  <c r="G593" i="26" s="1"/>
  <c r="J593" i="26" s="1"/>
  <c r="F556" i="26"/>
  <c r="G556" i="26" s="1"/>
  <c r="J556" i="26" s="1"/>
  <c r="I148" i="1"/>
  <c r="N148" i="1" l="1"/>
  <c r="F186" i="26"/>
  <c r="G186" i="26" s="1"/>
  <c r="J186" i="26" s="1"/>
  <c r="I2478" i="1"/>
  <c r="N2478" i="1" s="1"/>
  <c r="E37" i="26" l="1"/>
  <c r="E36" i="26"/>
  <c r="E35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6" i="26"/>
  <c r="E5" i="26"/>
  <c r="E4" i="26"/>
  <c r="E3" i="26"/>
  <c r="E1227" i="26"/>
  <c r="E1228" i="26"/>
  <c r="E1229" i="26"/>
  <c r="E1232" i="26"/>
  <c r="E1233" i="26"/>
  <c r="E1234" i="26"/>
  <c r="E1235" i="26"/>
  <c r="E1236" i="26"/>
  <c r="E1237" i="26"/>
  <c r="E1238" i="26"/>
  <c r="E1239" i="26"/>
  <c r="E1240" i="26"/>
  <c r="E1241" i="26"/>
  <c r="E1242" i="26"/>
  <c r="E1243" i="26"/>
  <c r="E1244" i="26"/>
  <c r="E1245" i="26"/>
  <c r="E1246" i="26"/>
  <c r="E1247" i="26"/>
  <c r="E1248" i="26"/>
  <c r="E1249" i="26"/>
  <c r="E1250" i="26"/>
  <c r="E1251" i="26"/>
  <c r="E1252" i="26"/>
  <c r="E1253" i="26"/>
  <c r="E1254" i="26"/>
  <c r="E1255" i="26"/>
  <c r="E1256" i="26"/>
  <c r="E1257" i="26"/>
  <c r="E1258" i="26"/>
  <c r="E1260" i="26"/>
  <c r="E1261" i="26"/>
  <c r="E1262" i="26"/>
  <c r="E1226" i="26"/>
  <c r="E1188" i="26"/>
  <c r="E1189" i="26"/>
  <c r="E1190" i="26"/>
  <c r="E1193" i="26"/>
  <c r="E1194" i="26"/>
  <c r="E1195" i="26"/>
  <c r="E1196" i="26"/>
  <c r="E1197" i="26"/>
  <c r="E1198" i="26"/>
  <c r="E1199" i="26"/>
  <c r="E1200" i="26"/>
  <c r="E1201" i="26"/>
  <c r="E1202" i="26"/>
  <c r="E1203" i="26"/>
  <c r="E1204" i="26"/>
  <c r="E1205" i="26"/>
  <c r="E1206" i="26"/>
  <c r="E1207" i="26"/>
  <c r="E1208" i="26"/>
  <c r="E1209" i="26"/>
  <c r="E1210" i="26"/>
  <c r="E1211" i="26"/>
  <c r="E1212" i="26"/>
  <c r="E1213" i="26"/>
  <c r="E1214" i="26"/>
  <c r="E1215" i="26"/>
  <c r="E1216" i="26"/>
  <c r="E1217" i="26"/>
  <c r="E1218" i="26"/>
  <c r="E1219" i="26"/>
  <c r="E1221" i="26"/>
  <c r="E1222" i="26"/>
  <c r="E1223" i="26"/>
  <c r="E1187" i="26"/>
  <c r="E300" i="26" l="1"/>
  <c r="E301" i="26"/>
  <c r="E302" i="26"/>
  <c r="E303" i="26"/>
  <c r="E304" i="26"/>
  <c r="E305" i="26"/>
  <c r="E306" i="26"/>
  <c r="E307" i="26"/>
  <c r="E308" i="26"/>
  <c r="E309" i="26"/>
  <c r="E310" i="26"/>
  <c r="E311" i="26"/>
  <c r="E312" i="26"/>
  <c r="E313" i="26"/>
  <c r="E314" i="26"/>
  <c r="E315" i="26"/>
  <c r="E316" i="26"/>
  <c r="E317" i="26"/>
  <c r="E318" i="26"/>
  <c r="E319" i="26"/>
  <c r="E320" i="26"/>
  <c r="E321" i="26"/>
  <c r="E322" i="26"/>
  <c r="E323" i="26"/>
  <c r="E324" i="26"/>
  <c r="E325" i="26"/>
  <c r="E326" i="26"/>
  <c r="E327" i="26"/>
  <c r="E328" i="26"/>
  <c r="E329" i="26"/>
  <c r="E331" i="26"/>
  <c r="E332" i="26"/>
  <c r="E333" i="26"/>
  <c r="E299" i="26"/>
  <c r="E2039" i="26"/>
  <c r="E2038" i="26"/>
  <c r="E2037" i="26"/>
  <c r="E2035" i="26"/>
  <c r="E2034" i="26"/>
  <c r="E2033" i="26"/>
  <c r="E2032" i="26"/>
  <c r="E2031" i="26"/>
  <c r="E2030" i="26"/>
  <c r="E2029" i="26"/>
  <c r="E2028" i="26"/>
  <c r="E2027" i="26"/>
  <c r="E2026" i="26"/>
  <c r="E2025" i="26"/>
  <c r="E2024" i="26"/>
  <c r="E2023" i="26"/>
  <c r="E2022" i="26"/>
  <c r="E2021" i="26"/>
  <c r="E2020" i="26"/>
  <c r="E2019" i="26"/>
  <c r="E2018" i="26"/>
  <c r="E2017" i="26"/>
  <c r="E2016" i="26"/>
  <c r="E2015" i="26"/>
  <c r="E2014" i="26"/>
  <c r="E2013" i="26"/>
  <c r="E2012" i="26"/>
  <c r="E2011" i="26"/>
  <c r="E2010" i="26"/>
  <c r="E2009" i="26"/>
  <c r="E2008" i="26"/>
  <c r="E2007" i="26"/>
  <c r="E2006" i="26"/>
  <c r="E2005" i="26"/>
  <c r="E1969" i="26"/>
  <c r="E1970" i="26"/>
  <c r="E1971" i="26"/>
  <c r="E1972" i="26"/>
  <c r="E1973" i="26"/>
  <c r="E1974" i="26"/>
  <c r="E1975" i="26"/>
  <c r="E1976" i="26"/>
  <c r="E1977" i="26"/>
  <c r="E1978" i="26"/>
  <c r="E1979" i="26"/>
  <c r="E1980" i="26"/>
  <c r="E1981" i="26"/>
  <c r="E1982" i="26"/>
  <c r="E1983" i="26"/>
  <c r="E1984" i="26"/>
  <c r="E1985" i="26"/>
  <c r="E1986" i="26"/>
  <c r="E1987" i="26"/>
  <c r="E1988" i="26"/>
  <c r="E1989" i="26"/>
  <c r="E1990" i="26"/>
  <c r="E1991" i="26"/>
  <c r="E1992" i="26"/>
  <c r="E1993" i="26"/>
  <c r="E1994" i="26"/>
  <c r="E1995" i="26"/>
  <c r="E1996" i="26"/>
  <c r="E1997" i="26"/>
  <c r="E1998" i="26"/>
  <c r="E2000" i="26"/>
  <c r="E2001" i="26"/>
  <c r="E2002" i="26"/>
  <c r="E1968" i="26"/>
  <c r="E2078" i="26"/>
  <c r="E2075" i="26"/>
  <c r="E2074" i="26"/>
  <c r="E2072" i="26"/>
  <c r="E2071" i="26"/>
  <c r="E2070" i="26"/>
  <c r="E2069" i="26"/>
  <c r="E2068" i="26"/>
  <c r="E2067" i="26"/>
  <c r="E2066" i="26"/>
  <c r="E2065" i="26"/>
  <c r="E2064" i="26"/>
  <c r="E2063" i="26"/>
  <c r="E2062" i="26"/>
  <c r="E2061" i="26"/>
  <c r="E2060" i="26"/>
  <c r="E2059" i="26"/>
  <c r="E2058" i="26"/>
  <c r="E2057" i="26"/>
  <c r="E2056" i="26"/>
  <c r="E2055" i="26"/>
  <c r="E2054" i="26"/>
  <c r="E2053" i="26"/>
  <c r="E2052" i="26"/>
  <c r="E2051" i="26"/>
  <c r="E2050" i="26"/>
  <c r="E2049" i="26"/>
  <c r="E2048" i="26"/>
  <c r="E2047" i="26"/>
  <c r="E2046" i="26"/>
  <c r="E2045" i="26"/>
  <c r="E2044" i="26"/>
  <c r="E2043" i="26"/>
  <c r="E2042" i="26"/>
  <c r="E1965" i="26"/>
  <c r="E1964" i="26"/>
  <c r="E1963" i="26"/>
  <c r="E1961" i="26"/>
  <c r="E1960" i="26"/>
  <c r="E1959" i="26"/>
  <c r="E1958" i="26"/>
  <c r="E1957" i="26"/>
  <c r="E1956" i="26"/>
  <c r="E1955" i="26"/>
  <c r="E1954" i="26"/>
  <c r="E1953" i="26"/>
  <c r="E1952" i="26"/>
  <c r="E1951" i="26"/>
  <c r="E1950" i="26"/>
  <c r="E1949" i="26"/>
  <c r="E1948" i="26"/>
  <c r="E1947" i="26"/>
  <c r="E1946" i="26"/>
  <c r="E1945" i="26"/>
  <c r="E1944" i="26"/>
  <c r="E1943" i="26"/>
  <c r="E1942" i="26"/>
  <c r="E1941" i="26"/>
  <c r="E1940" i="26"/>
  <c r="E1939" i="26"/>
  <c r="E1938" i="26"/>
  <c r="E1937" i="26"/>
  <c r="E1936" i="26"/>
  <c r="E1935" i="26"/>
  <c r="E1934" i="26"/>
  <c r="E1933" i="26"/>
  <c r="E1932" i="26"/>
  <c r="E1931" i="26"/>
  <c r="E1928" i="26"/>
  <c r="E1927" i="26"/>
  <c r="E1926" i="26"/>
  <c r="E1924" i="26"/>
  <c r="E1923" i="26"/>
  <c r="E1922" i="26"/>
  <c r="E1921" i="26"/>
  <c r="E1920" i="26"/>
  <c r="E1919" i="26"/>
  <c r="E1918" i="26"/>
  <c r="E1917" i="26"/>
  <c r="E1916" i="26"/>
  <c r="E1915" i="26"/>
  <c r="E1914" i="26"/>
  <c r="E1913" i="26"/>
  <c r="E1912" i="26"/>
  <c r="E1911" i="26"/>
  <c r="E1910" i="26"/>
  <c r="E1909" i="26"/>
  <c r="E1908" i="26"/>
  <c r="E1907" i="26"/>
  <c r="E1906" i="26"/>
  <c r="E1905" i="26"/>
  <c r="E1904" i="26"/>
  <c r="E1903" i="26"/>
  <c r="E1902" i="26"/>
  <c r="E1901" i="26"/>
  <c r="E1900" i="26"/>
  <c r="E1899" i="26"/>
  <c r="E1898" i="26"/>
  <c r="E1897" i="26"/>
  <c r="E1896" i="26"/>
  <c r="E1895" i="26"/>
  <c r="E1894" i="26"/>
  <c r="E1817" i="26"/>
  <c r="E1816" i="26"/>
  <c r="E1815" i="26"/>
  <c r="E1813" i="26"/>
  <c r="E1812" i="26"/>
  <c r="E1811" i="26"/>
  <c r="E1810" i="26"/>
  <c r="E1809" i="26"/>
  <c r="E1808" i="26"/>
  <c r="E1807" i="26"/>
  <c r="E1806" i="26"/>
  <c r="E1805" i="26"/>
  <c r="E1804" i="26"/>
  <c r="E1803" i="26"/>
  <c r="E1802" i="26"/>
  <c r="E1801" i="26"/>
  <c r="E1800" i="26"/>
  <c r="E1799" i="26"/>
  <c r="E1798" i="26"/>
  <c r="E1797" i="26"/>
  <c r="E1796" i="26"/>
  <c r="E1795" i="26"/>
  <c r="E1794" i="26"/>
  <c r="E1793" i="26"/>
  <c r="E1792" i="26"/>
  <c r="E1791" i="26"/>
  <c r="E1790" i="26"/>
  <c r="E1789" i="26"/>
  <c r="E1788" i="26"/>
  <c r="E1787" i="26"/>
  <c r="E1786" i="26"/>
  <c r="E1785" i="26"/>
  <c r="E1784" i="26"/>
  <c r="E1783" i="26"/>
  <c r="E1780" i="26"/>
  <c r="E1779" i="26"/>
  <c r="E1778" i="26"/>
  <c r="E1776" i="26"/>
  <c r="E1775" i="26"/>
  <c r="E1774" i="26"/>
  <c r="E1773" i="26"/>
  <c r="E1772" i="26"/>
  <c r="E1771" i="26"/>
  <c r="E1770" i="26"/>
  <c r="E1769" i="26"/>
  <c r="E1768" i="26"/>
  <c r="E1767" i="26"/>
  <c r="E1766" i="26"/>
  <c r="E1765" i="26"/>
  <c r="E1764" i="26"/>
  <c r="E1763" i="26"/>
  <c r="E1762" i="26"/>
  <c r="E1761" i="26"/>
  <c r="E1760" i="26"/>
  <c r="E1759" i="26"/>
  <c r="E1758" i="26"/>
  <c r="E1757" i="26"/>
  <c r="E1756" i="26"/>
  <c r="E1755" i="26"/>
  <c r="E1754" i="26"/>
  <c r="E1753" i="26"/>
  <c r="E1752" i="26"/>
  <c r="E1751" i="26"/>
  <c r="E1750" i="26"/>
  <c r="E1749" i="26"/>
  <c r="E1748" i="26"/>
  <c r="E1747" i="26"/>
  <c r="E1746" i="26"/>
  <c r="E1743" i="26"/>
  <c r="E1742" i="26"/>
  <c r="E1741" i="26"/>
  <c r="E1739" i="26"/>
  <c r="E1738" i="26"/>
  <c r="E1737" i="26"/>
  <c r="E1736" i="26"/>
  <c r="E1735" i="26"/>
  <c r="E1734" i="26"/>
  <c r="E1733" i="26"/>
  <c r="E1732" i="26"/>
  <c r="E1731" i="26"/>
  <c r="E1730" i="26"/>
  <c r="E1729" i="26"/>
  <c r="E1728" i="26"/>
  <c r="E1727" i="26"/>
  <c r="E1726" i="26"/>
  <c r="E1725" i="26"/>
  <c r="E1724" i="26"/>
  <c r="E1723" i="26"/>
  <c r="E1722" i="26"/>
  <c r="E1721" i="26"/>
  <c r="E1720" i="26"/>
  <c r="E1719" i="26"/>
  <c r="E1718" i="26"/>
  <c r="E1717" i="26"/>
  <c r="E1716" i="26"/>
  <c r="E1715" i="26"/>
  <c r="E1714" i="26"/>
  <c r="E1713" i="26"/>
  <c r="E1712" i="26"/>
  <c r="E1711" i="26"/>
  <c r="E1710" i="26"/>
  <c r="E1709" i="26"/>
  <c r="E1184" i="26"/>
  <c r="E1183" i="26"/>
  <c r="E1182" i="26"/>
  <c r="E1180" i="26"/>
  <c r="E1179" i="26"/>
  <c r="E1178" i="26"/>
  <c r="E1177" i="26"/>
  <c r="E1176" i="26"/>
  <c r="E1175" i="26"/>
  <c r="E1174" i="26"/>
  <c r="E1173" i="26"/>
  <c r="E1172" i="26"/>
  <c r="E1171" i="26"/>
  <c r="E1170" i="26"/>
  <c r="E1169" i="26"/>
  <c r="E1168" i="26"/>
  <c r="E1167" i="26"/>
  <c r="E1166" i="26"/>
  <c r="E1165" i="26"/>
  <c r="E1164" i="26"/>
  <c r="E1163" i="26"/>
  <c r="E1162" i="26"/>
  <c r="E1161" i="26"/>
  <c r="E1160" i="26"/>
  <c r="E1159" i="26"/>
  <c r="E1158" i="26"/>
  <c r="E1157" i="26"/>
  <c r="E1156" i="26"/>
  <c r="E1155" i="26"/>
  <c r="E1154" i="26"/>
  <c r="E1153" i="26"/>
  <c r="E1152" i="26"/>
  <c r="E1151" i="26"/>
  <c r="E1150" i="26"/>
  <c r="E925" i="26"/>
  <c r="E924" i="26"/>
  <c r="E923" i="26"/>
  <c r="E921" i="26"/>
  <c r="E920" i="26"/>
  <c r="E919" i="26"/>
  <c r="E918" i="26"/>
  <c r="E917" i="26"/>
  <c r="E916" i="26"/>
  <c r="E915" i="26"/>
  <c r="E914" i="26"/>
  <c r="E913" i="26"/>
  <c r="E912" i="26"/>
  <c r="E911" i="26"/>
  <c r="E910" i="26"/>
  <c r="E909" i="26"/>
  <c r="E908" i="26"/>
  <c r="E907" i="26"/>
  <c r="E906" i="26"/>
  <c r="E905" i="26"/>
  <c r="E904" i="26"/>
  <c r="E903" i="26"/>
  <c r="E902" i="26"/>
  <c r="E901" i="26"/>
  <c r="E900" i="26"/>
  <c r="E899" i="26"/>
  <c r="E898" i="26"/>
  <c r="E897" i="26"/>
  <c r="E896" i="26"/>
  <c r="E895" i="26"/>
  <c r="E894" i="26"/>
  <c r="E893" i="26"/>
  <c r="E892" i="26"/>
  <c r="E891" i="26"/>
  <c r="E740" i="26"/>
  <c r="E739" i="26"/>
  <c r="E738" i="26"/>
  <c r="E736" i="26"/>
  <c r="E735" i="26"/>
  <c r="E734" i="26"/>
  <c r="E733" i="26"/>
  <c r="E732" i="26"/>
  <c r="E731" i="26"/>
  <c r="E730" i="26"/>
  <c r="E729" i="26"/>
  <c r="E728" i="26"/>
  <c r="E727" i="26"/>
  <c r="E726" i="26"/>
  <c r="E725" i="26"/>
  <c r="E724" i="26"/>
  <c r="E723" i="26"/>
  <c r="E722" i="26"/>
  <c r="E721" i="26"/>
  <c r="E720" i="26"/>
  <c r="E719" i="26"/>
  <c r="E718" i="26"/>
  <c r="E717" i="26"/>
  <c r="E716" i="26"/>
  <c r="E715" i="26"/>
  <c r="E714" i="26"/>
  <c r="E713" i="26"/>
  <c r="E712" i="26"/>
  <c r="E711" i="26"/>
  <c r="E710" i="26"/>
  <c r="E709" i="26"/>
  <c r="E708" i="26"/>
  <c r="E707" i="26"/>
  <c r="E706" i="26"/>
  <c r="E703" i="26"/>
  <c r="E702" i="26"/>
  <c r="E701" i="26"/>
  <c r="E699" i="26"/>
  <c r="E698" i="26"/>
  <c r="E697" i="26"/>
  <c r="E696" i="26"/>
  <c r="E695" i="26"/>
  <c r="E694" i="26"/>
  <c r="E693" i="26"/>
  <c r="E692" i="26"/>
  <c r="E691" i="26"/>
  <c r="E690" i="26"/>
  <c r="E689" i="26"/>
  <c r="E688" i="26"/>
  <c r="E687" i="26"/>
  <c r="E686" i="26"/>
  <c r="E685" i="26"/>
  <c r="E684" i="26"/>
  <c r="E683" i="26"/>
  <c r="E682" i="26"/>
  <c r="E681" i="26"/>
  <c r="E680" i="26"/>
  <c r="E679" i="26"/>
  <c r="E678" i="26"/>
  <c r="E677" i="26"/>
  <c r="E676" i="26"/>
  <c r="E675" i="26"/>
  <c r="E674" i="26"/>
  <c r="E673" i="26"/>
  <c r="E672" i="26"/>
  <c r="E671" i="26"/>
  <c r="E670" i="26"/>
  <c r="E669" i="26"/>
  <c r="E666" i="26"/>
  <c r="E665" i="26"/>
  <c r="E664" i="26"/>
  <c r="E662" i="26"/>
  <c r="E661" i="26"/>
  <c r="E660" i="26"/>
  <c r="E659" i="26"/>
  <c r="E658" i="26"/>
  <c r="E657" i="26"/>
  <c r="E656" i="26"/>
  <c r="E655" i="26"/>
  <c r="E654" i="26"/>
  <c r="E653" i="26"/>
  <c r="E652" i="26"/>
  <c r="E651" i="26"/>
  <c r="E650" i="26"/>
  <c r="E649" i="26"/>
  <c r="E648" i="26"/>
  <c r="E647" i="26"/>
  <c r="E646" i="26"/>
  <c r="E645" i="26"/>
  <c r="E644" i="26"/>
  <c r="E643" i="26"/>
  <c r="E642" i="26"/>
  <c r="E641" i="26"/>
  <c r="E640" i="26"/>
  <c r="E639" i="26"/>
  <c r="E638" i="26"/>
  <c r="E637" i="26"/>
  <c r="E636" i="26"/>
  <c r="E635" i="26"/>
  <c r="E634" i="26"/>
  <c r="E633" i="26"/>
  <c r="E632" i="26"/>
  <c r="E629" i="26"/>
  <c r="E628" i="26"/>
  <c r="E627" i="26"/>
  <c r="E625" i="26"/>
  <c r="E624" i="26"/>
  <c r="E623" i="26"/>
  <c r="E622" i="26"/>
  <c r="E621" i="26"/>
  <c r="E620" i="26"/>
  <c r="E619" i="26"/>
  <c r="E618" i="26"/>
  <c r="E617" i="26"/>
  <c r="E616" i="26"/>
  <c r="E615" i="26"/>
  <c r="E614" i="26"/>
  <c r="E613" i="26"/>
  <c r="E612" i="26"/>
  <c r="E611" i="26"/>
  <c r="E610" i="26"/>
  <c r="E609" i="26"/>
  <c r="E608" i="26"/>
  <c r="E607" i="26"/>
  <c r="E606" i="26"/>
  <c r="E605" i="26"/>
  <c r="E604" i="26"/>
  <c r="E603" i="26"/>
  <c r="E602" i="26"/>
  <c r="E601" i="26"/>
  <c r="E600" i="26"/>
  <c r="E599" i="26"/>
  <c r="E598" i="26"/>
  <c r="E597" i="26"/>
  <c r="E596" i="26"/>
  <c r="E595" i="26"/>
  <c r="E555" i="26"/>
  <c r="E554" i="26"/>
  <c r="E553" i="26"/>
  <c r="E551" i="26"/>
  <c r="E550" i="26"/>
  <c r="E549" i="26"/>
  <c r="E548" i="26"/>
  <c r="E547" i="26"/>
  <c r="E546" i="26"/>
  <c r="E545" i="26"/>
  <c r="E544" i="26"/>
  <c r="E543" i="26"/>
  <c r="E542" i="26"/>
  <c r="E541" i="26"/>
  <c r="E540" i="26"/>
  <c r="E539" i="26"/>
  <c r="E538" i="26"/>
  <c r="E537" i="26"/>
  <c r="E536" i="26"/>
  <c r="E535" i="26"/>
  <c r="E534" i="26"/>
  <c r="E533" i="26"/>
  <c r="E532" i="26"/>
  <c r="E531" i="26"/>
  <c r="E530" i="26"/>
  <c r="E529" i="26"/>
  <c r="E528" i="26"/>
  <c r="E527" i="26"/>
  <c r="E526" i="26"/>
  <c r="E525" i="26"/>
  <c r="E524" i="26"/>
  <c r="E523" i="26"/>
  <c r="E522" i="26"/>
  <c r="E521" i="26"/>
  <c r="A4" i="26" l="1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5" i="26"/>
  <c r="A36" i="26"/>
  <c r="A37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2" i="26"/>
  <c r="A73" i="26"/>
  <c r="A74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9" i="26"/>
  <c r="A110" i="26"/>
  <c r="A111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A137" i="26"/>
  <c r="A138" i="26"/>
  <c r="A139" i="26"/>
  <c r="A140" i="26"/>
  <c r="A141" i="26"/>
  <c r="A142" i="26"/>
  <c r="A143" i="26"/>
  <c r="A144" i="26"/>
  <c r="A146" i="26"/>
  <c r="A147" i="26"/>
  <c r="A148" i="26"/>
  <c r="A151" i="26"/>
  <c r="A152" i="26"/>
  <c r="A153" i="26"/>
  <c r="A154" i="26"/>
  <c r="A155" i="26"/>
  <c r="A156" i="26"/>
  <c r="A157" i="26"/>
  <c r="A158" i="26"/>
  <c r="A159" i="26"/>
  <c r="A160" i="26"/>
  <c r="A161" i="26"/>
  <c r="A162" i="26"/>
  <c r="A163" i="26"/>
  <c r="A164" i="26"/>
  <c r="A165" i="26"/>
  <c r="A166" i="26"/>
  <c r="A167" i="26"/>
  <c r="A168" i="26"/>
  <c r="A169" i="26"/>
  <c r="A170" i="26"/>
  <c r="A171" i="26"/>
  <c r="A172" i="26"/>
  <c r="A173" i="26"/>
  <c r="A174" i="26"/>
  <c r="A175" i="26"/>
  <c r="A176" i="26"/>
  <c r="A177" i="26"/>
  <c r="A178" i="26"/>
  <c r="A179" i="26"/>
  <c r="A180" i="26"/>
  <c r="A181" i="26"/>
  <c r="A183" i="26"/>
  <c r="A184" i="26"/>
  <c r="A185" i="26"/>
  <c r="A188" i="26"/>
  <c r="A189" i="26"/>
  <c r="A190" i="26"/>
  <c r="A191" i="26"/>
  <c r="A192" i="26"/>
  <c r="A193" i="26"/>
  <c r="A194" i="26"/>
  <c r="A195" i="26"/>
  <c r="A196" i="26"/>
  <c r="A197" i="26"/>
  <c r="A198" i="26"/>
  <c r="A199" i="26"/>
  <c r="A200" i="26"/>
  <c r="A201" i="26"/>
  <c r="A202" i="26"/>
  <c r="A203" i="26"/>
  <c r="A204" i="26"/>
  <c r="A205" i="26"/>
  <c r="A206" i="26"/>
  <c r="A207" i="26"/>
  <c r="A208" i="26"/>
  <c r="A209" i="26"/>
  <c r="A210" i="26"/>
  <c r="A211" i="26"/>
  <c r="A212" i="26"/>
  <c r="A213" i="26"/>
  <c r="A214" i="26"/>
  <c r="A215" i="26"/>
  <c r="A216" i="26"/>
  <c r="A217" i="26"/>
  <c r="A218" i="26"/>
  <c r="A220" i="26"/>
  <c r="A221" i="26"/>
  <c r="A222" i="26"/>
  <c r="A225" i="26"/>
  <c r="A226" i="26"/>
  <c r="A227" i="26"/>
  <c r="A228" i="26"/>
  <c r="A229" i="26"/>
  <c r="A230" i="26"/>
  <c r="A231" i="26"/>
  <c r="A232" i="26"/>
  <c r="A233" i="26"/>
  <c r="A234" i="26"/>
  <c r="A235" i="26"/>
  <c r="A236" i="26"/>
  <c r="A237" i="26"/>
  <c r="A238" i="26"/>
  <c r="A239" i="26"/>
  <c r="A240" i="26"/>
  <c r="A241" i="26"/>
  <c r="A242" i="26"/>
  <c r="A243" i="26"/>
  <c r="A244" i="26"/>
  <c r="A245" i="26"/>
  <c r="A246" i="26"/>
  <c r="A247" i="26"/>
  <c r="A248" i="26"/>
  <c r="A249" i="26"/>
  <c r="A250" i="26"/>
  <c r="A251" i="26"/>
  <c r="A252" i="26"/>
  <c r="A253" i="26"/>
  <c r="A254" i="26"/>
  <c r="A255" i="26"/>
  <c r="A257" i="26"/>
  <c r="A258" i="26"/>
  <c r="A259" i="26"/>
  <c r="A262" i="26"/>
  <c r="A263" i="26"/>
  <c r="A264" i="26"/>
  <c r="A265" i="26"/>
  <c r="A266" i="26"/>
  <c r="A267" i="26"/>
  <c r="A268" i="26"/>
  <c r="A269" i="26"/>
  <c r="A270" i="26"/>
  <c r="A271" i="26"/>
  <c r="A272" i="26"/>
  <c r="A273" i="26"/>
  <c r="A274" i="26"/>
  <c r="A275" i="26"/>
  <c r="A276" i="26"/>
  <c r="A277" i="26"/>
  <c r="A278" i="26"/>
  <c r="A279" i="26"/>
  <c r="A280" i="26"/>
  <c r="A281" i="26"/>
  <c r="A282" i="26"/>
  <c r="A283" i="26"/>
  <c r="A284" i="26"/>
  <c r="A285" i="26"/>
  <c r="A286" i="26"/>
  <c r="A287" i="26"/>
  <c r="A288" i="26"/>
  <c r="A289" i="26"/>
  <c r="A290" i="26"/>
  <c r="A291" i="26"/>
  <c r="A292" i="26"/>
  <c r="A294" i="26"/>
  <c r="A295" i="26"/>
  <c r="A296" i="26"/>
  <c r="A336" i="26"/>
  <c r="A337" i="26"/>
  <c r="A338" i="26"/>
  <c r="A339" i="26"/>
  <c r="A340" i="26"/>
  <c r="A341" i="26"/>
  <c r="A342" i="26"/>
  <c r="A343" i="26"/>
  <c r="A344" i="26"/>
  <c r="A345" i="26"/>
  <c r="A346" i="26"/>
  <c r="A347" i="26"/>
  <c r="A348" i="26"/>
  <c r="A349" i="26"/>
  <c r="A350" i="26"/>
  <c r="A351" i="26"/>
  <c r="A352" i="26"/>
  <c r="A353" i="26"/>
  <c r="A354" i="26"/>
  <c r="A355" i="26"/>
  <c r="A356" i="26"/>
  <c r="A357" i="26"/>
  <c r="A358" i="26"/>
  <c r="A359" i="26"/>
  <c r="A360" i="26"/>
  <c r="A361" i="26"/>
  <c r="A362" i="26"/>
  <c r="A363" i="26"/>
  <c r="A364" i="26"/>
  <c r="A365" i="26"/>
  <c r="A366" i="26"/>
  <c r="A368" i="26"/>
  <c r="A369" i="26"/>
  <c r="A370" i="26"/>
  <c r="A373" i="26"/>
  <c r="A374" i="26"/>
  <c r="A375" i="26"/>
  <c r="A376" i="26"/>
  <c r="A377" i="26"/>
  <c r="A378" i="26"/>
  <c r="A379" i="26"/>
  <c r="A380" i="26"/>
  <c r="A381" i="26"/>
  <c r="A382" i="26"/>
  <c r="A383" i="26"/>
  <c r="A384" i="26"/>
  <c r="A385" i="26"/>
  <c r="A386" i="26"/>
  <c r="A387" i="26"/>
  <c r="A388" i="26"/>
  <c r="A389" i="26"/>
  <c r="A390" i="26"/>
  <c r="A391" i="26"/>
  <c r="A392" i="26"/>
  <c r="A393" i="26"/>
  <c r="A394" i="26"/>
  <c r="A395" i="26"/>
  <c r="A396" i="26"/>
  <c r="A397" i="26"/>
  <c r="A398" i="26"/>
  <c r="A399" i="26"/>
  <c r="A400" i="26"/>
  <c r="A401" i="26"/>
  <c r="A402" i="26"/>
  <c r="A403" i="26"/>
  <c r="A405" i="26"/>
  <c r="A406" i="26"/>
  <c r="A407" i="26"/>
  <c r="A410" i="26"/>
  <c r="A411" i="26"/>
  <c r="A412" i="26"/>
  <c r="A413" i="26"/>
  <c r="A414" i="26"/>
  <c r="A415" i="26"/>
  <c r="A416" i="26"/>
  <c r="A417" i="26"/>
  <c r="A418" i="26"/>
  <c r="A419" i="26"/>
  <c r="A420" i="26"/>
  <c r="A421" i="26"/>
  <c r="A422" i="26"/>
  <c r="A423" i="26"/>
  <c r="A424" i="26"/>
  <c r="A425" i="26"/>
  <c r="A426" i="26"/>
  <c r="A427" i="26"/>
  <c r="A428" i="26"/>
  <c r="A429" i="26"/>
  <c r="A430" i="26"/>
  <c r="A431" i="26"/>
  <c r="A432" i="26"/>
  <c r="A433" i="26"/>
  <c r="A434" i="26"/>
  <c r="A435" i="26"/>
  <c r="A436" i="26"/>
  <c r="A437" i="26"/>
  <c r="A438" i="26"/>
  <c r="A439" i="26"/>
  <c r="A440" i="26"/>
  <c r="A442" i="26"/>
  <c r="A443" i="26"/>
  <c r="A444" i="26"/>
  <c r="A447" i="26"/>
  <c r="A448" i="26"/>
  <c r="A449" i="26"/>
  <c r="A450" i="26"/>
  <c r="A451" i="26"/>
  <c r="A452" i="26"/>
  <c r="A453" i="26"/>
  <c r="A454" i="26"/>
  <c r="A455" i="26"/>
  <c r="A456" i="26"/>
  <c r="A457" i="26"/>
  <c r="A458" i="26"/>
  <c r="A459" i="26"/>
  <c r="A460" i="26"/>
  <c r="A461" i="26"/>
  <c r="A462" i="26"/>
  <c r="A463" i="26"/>
  <c r="A464" i="26"/>
  <c r="A465" i="26"/>
  <c r="A466" i="26"/>
  <c r="A467" i="26"/>
  <c r="A468" i="26"/>
  <c r="A469" i="26"/>
  <c r="A470" i="26"/>
  <c r="A471" i="26"/>
  <c r="A472" i="26"/>
  <c r="A473" i="26"/>
  <c r="A474" i="26"/>
  <c r="A475" i="26"/>
  <c r="A476" i="26"/>
  <c r="A477" i="26"/>
  <c r="A479" i="26"/>
  <c r="A480" i="26"/>
  <c r="A481" i="26"/>
  <c r="A484" i="26"/>
  <c r="A485" i="26"/>
  <c r="A486" i="26"/>
  <c r="A487" i="26"/>
  <c r="A488" i="26"/>
  <c r="A489" i="26"/>
  <c r="A490" i="26"/>
  <c r="A491" i="26"/>
  <c r="A492" i="26"/>
  <c r="A493" i="26"/>
  <c r="A494" i="26"/>
  <c r="A495" i="26"/>
  <c r="A496" i="26"/>
  <c r="A497" i="26"/>
  <c r="A498" i="26"/>
  <c r="A499" i="26"/>
  <c r="A500" i="26"/>
  <c r="A501" i="26"/>
  <c r="A502" i="26"/>
  <c r="A503" i="26"/>
  <c r="A504" i="26"/>
  <c r="A505" i="26"/>
  <c r="A506" i="26"/>
  <c r="A507" i="26"/>
  <c r="A508" i="26"/>
  <c r="A509" i="26"/>
  <c r="A510" i="26"/>
  <c r="A511" i="26"/>
  <c r="A512" i="26"/>
  <c r="A513" i="26"/>
  <c r="A514" i="26"/>
  <c r="A516" i="26"/>
  <c r="A517" i="26"/>
  <c r="A518" i="26"/>
  <c r="A521" i="26"/>
  <c r="A522" i="26"/>
  <c r="A523" i="26"/>
  <c r="A524" i="26"/>
  <c r="A525" i="26"/>
  <c r="A526" i="26"/>
  <c r="A527" i="26"/>
  <c r="A528" i="26"/>
  <c r="A529" i="26"/>
  <c r="A530" i="26"/>
  <c r="A531" i="26"/>
  <c r="A532" i="26"/>
  <c r="A533" i="26"/>
  <c r="A534" i="26"/>
  <c r="A535" i="26"/>
  <c r="A536" i="26"/>
  <c r="A537" i="26"/>
  <c r="A538" i="26"/>
  <c r="A539" i="26"/>
  <c r="A540" i="26"/>
  <c r="A541" i="26"/>
  <c r="A542" i="26"/>
  <c r="A543" i="26"/>
  <c r="A544" i="26"/>
  <c r="A545" i="26"/>
  <c r="A546" i="26"/>
  <c r="A547" i="26"/>
  <c r="A548" i="26"/>
  <c r="A549" i="26"/>
  <c r="A550" i="26"/>
  <c r="A551" i="26"/>
  <c r="A553" i="26"/>
  <c r="A554" i="26"/>
  <c r="A555" i="26"/>
  <c r="A558" i="26"/>
  <c r="A559" i="26"/>
  <c r="A560" i="26"/>
  <c r="A561" i="26"/>
  <c r="A562" i="26"/>
  <c r="A563" i="26"/>
  <c r="A564" i="26"/>
  <c r="A565" i="26"/>
  <c r="A566" i="26"/>
  <c r="A567" i="26"/>
  <c r="A568" i="26"/>
  <c r="A569" i="26"/>
  <c r="A570" i="26"/>
  <c r="A571" i="26"/>
  <c r="A572" i="26"/>
  <c r="A573" i="26"/>
  <c r="A574" i="26"/>
  <c r="A575" i="26"/>
  <c r="A576" i="26"/>
  <c r="A577" i="26"/>
  <c r="A578" i="26"/>
  <c r="A579" i="26"/>
  <c r="A580" i="26"/>
  <c r="A581" i="26"/>
  <c r="A582" i="26"/>
  <c r="A583" i="26"/>
  <c r="A584" i="26"/>
  <c r="A585" i="26"/>
  <c r="A586" i="26"/>
  <c r="A587" i="26"/>
  <c r="A588" i="26"/>
  <c r="A590" i="26"/>
  <c r="A591" i="26"/>
  <c r="A592" i="26"/>
  <c r="A595" i="26"/>
  <c r="A596" i="26"/>
  <c r="A597" i="26"/>
  <c r="A598" i="26"/>
  <c r="A599" i="26"/>
  <c r="A600" i="26"/>
  <c r="A601" i="26"/>
  <c r="A602" i="26"/>
  <c r="A603" i="26"/>
  <c r="A604" i="26"/>
  <c r="A605" i="26"/>
  <c r="A606" i="26"/>
  <c r="A607" i="26"/>
  <c r="A608" i="26"/>
  <c r="A609" i="26"/>
  <c r="A610" i="26"/>
  <c r="A611" i="26"/>
  <c r="A612" i="26"/>
  <c r="A613" i="26"/>
  <c r="A614" i="26"/>
  <c r="A615" i="26"/>
  <c r="A616" i="26"/>
  <c r="A617" i="26"/>
  <c r="A618" i="26"/>
  <c r="A619" i="26"/>
  <c r="A620" i="26"/>
  <c r="A621" i="26"/>
  <c r="A622" i="26"/>
  <c r="A623" i="26"/>
  <c r="A624" i="26"/>
  <c r="A625" i="26"/>
  <c r="A627" i="26"/>
  <c r="A628" i="26"/>
  <c r="A629" i="26"/>
  <c r="A632" i="26"/>
  <c r="A633" i="26"/>
  <c r="A634" i="26"/>
  <c r="A635" i="26"/>
  <c r="A636" i="26"/>
  <c r="A637" i="26"/>
  <c r="A638" i="26"/>
  <c r="A639" i="26"/>
  <c r="A640" i="26"/>
  <c r="A641" i="26"/>
  <c r="A642" i="26"/>
  <c r="A643" i="26"/>
  <c r="A644" i="26"/>
  <c r="A645" i="26"/>
  <c r="A646" i="26"/>
  <c r="A647" i="26"/>
  <c r="A648" i="26"/>
  <c r="A649" i="26"/>
  <c r="A650" i="26"/>
  <c r="A651" i="26"/>
  <c r="A652" i="26"/>
  <c r="A653" i="26"/>
  <c r="A654" i="26"/>
  <c r="A655" i="26"/>
  <c r="A656" i="26"/>
  <c r="A657" i="26"/>
  <c r="A658" i="26"/>
  <c r="A659" i="26"/>
  <c r="A660" i="26"/>
  <c r="A661" i="26"/>
  <c r="A662" i="26"/>
  <c r="A664" i="26"/>
  <c r="A665" i="26"/>
  <c r="A666" i="26"/>
  <c r="A669" i="26"/>
  <c r="A670" i="26"/>
  <c r="A671" i="26"/>
  <c r="A672" i="26"/>
  <c r="A673" i="26"/>
  <c r="A674" i="26"/>
  <c r="A675" i="26"/>
  <c r="A676" i="26"/>
  <c r="A677" i="26"/>
  <c r="A678" i="26"/>
  <c r="A679" i="26"/>
  <c r="A680" i="26"/>
  <c r="A681" i="26"/>
  <c r="A682" i="26"/>
  <c r="A683" i="26"/>
  <c r="A684" i="26"/>
  <c r="A685" i="26"/>
  <c r="A686" i="26"/>
  <c r="A687" i="26"/>
  <c r="A688" i="26"/>
  <c r="A689" i="26"/>
  <c r="A690" i="26"/>
  <c r="A691" i="26"/>
  <c r="A692" i="26"/>
  <c r="A693" i="26"/>
  <c r="A694" i="26"/>
  <c r="A695" i="26"/>
  <c r="A696" i="26"/>
  <c r="A697" i="26"/>
  <c r="A698" i="26"/>
  <c r="A699" i="26"/>
  <c r="A701" i="26"/>
  <c r="A702" i="26"/>
  <c r="A703" i="26"/>
  <c r="A706" i="26"/>
  <c r="A707" i="26"/>
  <c r="A708" i="26"/>
  <c r="A709" i="26"/>
  <c r="A710" i="26"/>
  <c r="A711" i="26"/>
  <c r="A712" i="26"/>
  <c r="A713" i="26"/>
  <c r="A714" i="26"/>
  <c r="A715" i="26"/>
  <c r="A716" i="26"/>
  <c r="A717" i="26"/>
  <c r="A718" i="26"/>
  <c r="A719" i="26"/>
  <c r="A720" i="26"/>
  <c r="A721" i="26"/>
  <c r="A722" i="26"/>
  <c r="A723" i="26"/>
  <c r="A724" i="26"/>
  <c r="A725" i="26"/>
  <c r="A726" i="26"/>
  <c r="A727" i="26"/>
  <c r="A728" i="26"/>
  <c r="A729" i="26"/>
  <c r="A730" i="26"/>
  <c r="A731" i="26"/>
  <c r="A732" i="26"/>
  <c r="A733" i="26"/>
  <c r="A734" i="26"/>
  <c r="A735" i="26"/>
  <c r="A736" i="26"/>
  <c r="A738" i="26"/>
  <c r="A739" i="26"/>
  <c r="A740" i="26"/>
  <c r="A743" i="26"/>
  <c r="A744" i="26"/>
  <c r="A745" i="26"/>
  <c r="A746" i="26"/>
  <c r="A747" i="26"/>
  <c r="A748" i="26"/>
  <c r="A749" i="26"/>
  <c r="A750" i="26"/>
  <c r="A751" i="26"/>
  <c r="A752" i="26"/>
  <c r="A753" i="26"/>
  <c r="A754" i="26"/>
  <c r="A755" i="26"/>
  <c r="A756" i="26"/>
  <c r="A757" i="26"/>
  <c r="A758" i="26"/>
  <c r="A759" i="26"/>
  <c r="A760" i="26"/>
  <c r="A761" i="26"/>
  <c r="A762" i="26"/>
  <c r="A763" i="26"/>
  <c r="A764" i="26"/>
  <c r="A765" i="26"/>
  <c r="A766" i="26"/>
  <c r="A767" i="26"/>
  <c r="A768" i="26"/>
  <c r="A769" i="26"/>
  <c r="A770" i="26"/>
  <c r="A771" i="26"/>
  <c r="A772" i="26"/>
  <c r="A773" i="26"/>
  <c r="A775" i="26"/>
  <c r="A776" i="26"/>
  <c r="A777" i="26"/>
  <c r="A780" i="26"/>
  <c r="A781" i="26"/>
  <c r="A782" i="26"/>
  <c r="A783" i="26"/>
  <c r="A784" i="26"/>
  <c r="A785" i="26"/>
  <c r="A786" i="26"/>
  <c r="A787" i="26"/>
  <c r="A788" i="26"/>
  <c r="A789" i="26"/>
  <c r="A790" i="26"/>
  <c r="A791" i="26"/>
  <c r="A792" i="26"/>
  <c r="A793" i="26"/>
  <c r="A794" i="26"/>
  <c r="A795" i="26"/>
  <c r="A796" i="26"/>
  <c r="A797" i="26"/>
  <c r="A798" i="26"/>
  <c r="A799" i="26"/>
  <c r="A800" i="26"/>
  <c r="A801" i="26"/>
  <c r="A802" i="26"/>
  <c r="A803" i="26"/>
  <c r="A804" i="26"/>
  <c r="A805" i="26"/>
  <c r="A806" i="26"/>
  <c r="A807" i="26"/>
  <c r="A808" i="26"/>
  <c r="A809" i="26"/>
  <c r="A810" i="26"/>
  <c r="A812" i="26"/>
  <c r="A813" i="26"/>
  <c r="A814" i="26"/>
  <c r="A817" i="26"/>
  <c r="A818" i="26"/>
  <c r="A819" i="26"/>
  <c r="A820" i="26"/>
  <c r="A821" i="26"/>
  <c r="A822" i="26"/>
  <c r="A823" i="26"/>
  <c r="A824" i="26"/>
  <c r="A825" i="26"/>
  <c r="A826" i="26"/>
  <c r="A827" i="26"/>
  <c r="A828" i="26"/>
  <c r="A829" i="26"/>
  <c r="A830" i="26"/>
  <c r="A831" i="26"/>
  <c r="A832" i="26"/>
  <c r="A833" i="26"/>
  <c r="A834" i="26"/>
  <c r="A835" i="26"/>
  <c r="A836" i="26"/>
  <c r="A837" i="26"/>
  <c r="A838" i="26"/>
  <c r="A839" i="26"/>
  <c r="A840" i="26"/>
  <c r="A841" i="26"/>
  <c r="A842" i="26"/>
  <c r="A843" i="26"/>
  <c r="A844" i="26"/>
  <c r="A845" i="26"/>
  <c r="A846" i="26"/>
  <c r="A847" i="26"/>
  <c r="A849" i="26"/>
  <c r="A850" i="26"/>
  <c r="A851" i="26"/>
  <c r="A854" i="26"/>
  <c r="A855" i="26"/>
  <c r="A856" i="26"/>
  <c r="A857" i="26"/>
  <c r="A858" i="26"/>
  <c r="A859" i="26"/>
  <c r="A860" i="26"/>
  <c r="A861" i="26"/>
  <c r="A862" i="26"/>
  <c r="A863" i="26"/>
  <c r="A864" i="26"/>
  <c r="A865" i="26"/>
  <c r="A866" i="26"/>
  <c r="A867" i="26"/>
  <c r="A868" i="26"/>
  <c r="A869" i="26"/>
  <c r="A870" i="26"/>
  <c r="A871" i="26"/>
  <c r="A872" i="26"/>
  <c r="A873" i="26"/>
  <c r="A874" i="26"/>
  <c r="A875" i="26"/>
  <c r="A876" i="26"/>
  <c r="A877" i="26"/>
  <c r="A878" i="26"/>
  <c r="A879" i="26"/>
  <c r="A880" i="26"/>
  <c r="A881" i="26"/>
  <c r="A882" i="26"/>
  <c r="A883" i="26"/>
  <c r="A884" i="26"/>
  <c r="A886" i="26"/>
  <c r="A887" i="26"/>
  <c r="A888" i="26"/>
  <c r="A891" i="26"/>
  <c r="A892" i="26"/>
  <c r="A893" i="26"/>
  <c r="A894" i="26"/>
  <c r="A895" i="26"/>
  <c r="A896" i="26"/>
  <c r="A897" i="26"/>
  <c r="A898" i="26"/>
  <c r="A899" i="26"/>
  <c r="A900" i="26"/>
  <c r="A901" i="26"/>
  <c r="A902" i="26"/>
  <c r="A903" i="26"/>
  <c r="A904" i="26"/>
  <c r="A905" i="26"/>
  <c r="A906" i="26"/>
  <c r="A907" i="26"/>
  <c r="A908" i="26"/>
  <c r="A909" i="26"/>
  <c r="A910" i="26"/>
  <c r="A911" i="26"/>
  <c r="A912" i="26"/>
  <c r="A913" i="26"/>
  <c r="A914" i="26"/>
  <c r="A915" i="26"/>
  <c r="A916" i="26"/>
  <c r="A917" i="26"/>
  <c r="A918" i="26"/>
  <c r="A919" i="26"/>
  <c r="A920" i="26"/>
  <c r="A921" i="26"/>
  <c r="A923" i="26"/>
  <c r="A924" i="26"/>
  <c r="A925" i="26"/>
  <c r="A928" i="26"/>
  <c r="A929" i="26"/>
  <c r="A930" i="26"/>
  <c r="A931" i="26"/>
  <c r="A932" i="26"/>
  <c r="A933" i="26"/>
  <c r="A934" i="26"/>
  <c r="A935" i="26"/>
  <c r="A936" i="26"/>
  <c r="A937" i="26"/>
  <c r="A938" i="26"/>
  <c r="A939" i="26"/>
  <c r="A940" i="26"/>
  <c r="A941" i="26"/>
  <c r="A942" i="26"/>
  <c r="A943" i="26"/>
  <c r="A944" i="26"/>
  <c r="A945" i="26"/>
  <c r="A946" i="26"/>
  <c r="A947" i="26"/>
  <c r="A948" i="26"/>
  <c r="A949" i="26"/>
  <c r="A950" i="26"/>
  <c r="A951" i="26"/>
  <c r="A952" i="26"/>
  <c r="A953" i="26"/>
  <c r="A954" i="26"/>
  <c r="A955" i="26"/>
  <c r="A956" i="26"/>
  <c r="A957" i="26"/>
  <c r="A958" i="26"/>
  <c r="A960" i="26"/>
  <c r="A961" i="26"/>
  <c r="A962" i="26"/>
  <c r="A965" i="26"/>
  <c r="A966" i="26"/>
  <c r="A967" i="26"/>
  <c r="A968" i="26"/>
  <c r="A969" i="26"/>
  <c r="A970" i="26"/>
  <c r="A971" i="26"/>
  <c r="A972" i="26"/>
  <c r="A973" i="26"/>
  <c r="A974" i="26"/>
  <c r="A975" i="26"/>
  <c r="A976" i="26"/>
  <c r="A977" i="26"/>
  <c r="A978" i="26"/>
  <c r="A979" i="26"/>
  <c r="A980" i="26"/>
  <c r="A981" i="26"/>
  <c r="A982" i="26"/>
  <c r="A983" i="26"/>
  <c r="A984" i="26"/>
  <c r="A985" i="26"/>
  <c r="A986" i="26"/>
  <c r="A987" i="26"/>
  <c r="A988" i="26"/>
  <c r="A989" i="26"/>
  <c r="A990" i="26"/>
  <c r="A991" i="26"/>
  <c r="A992" i="26"/>
  <c r="A993" i="26"/>
  <c r="A994" i="26"/>
  <c r="A995" i="26"/>
  <c r="A997" i="26"/>
  <c r="A998" i="26"/>
  <c r="A999" i="26"/>
  <c r="A1002" i="26"/>
  <c r="A1003" i="26"/>
  <c r="A1004" i="26"/>
  <c r="A1005" i="26"/>
  <c r="A1006" i="26"/>
  <c r="A1007" i="26"/>
  <c r="A1008" i="26"/>
  <c r="A1009" i="26"/>
  <c r="A1010" i="26"/>
  <c r="A1011" i="26"/>
  <c r="A1012" i="26"/>
  <c r="A1013" i="26"/>
  <c r="A1014" i="26"/>
  <c r="A1015" i="26"/>
  <c r="A1016" i="26"/>
  <c r="A1017" i="26"/>
  <c r="A1018" i="26"/>
  <c r="A1019" i="26"/>
  <c r="A1020" i="26"/>
  <c r="A1021" i="26"/>
  <c r="A1022" i="26"/>
  <c r="A1023" i="26"/>
  <c r="A1024" i="26"/>
  <c r="A1025" i="26"/>
  <c r="A1026" i="26"/>
  <c r="A1027" i="26"/>
  <c r="A1028" i="26"/>
  <c r="A1029" i="26"/>
  <c r="A1030" i="26"/>
  <c r="A1031" i="26"/>
  <c r="A1032" i="26"/>
  <c r="A1034" i="26"/>
  <c r="A1035" i="26"/>
  <c r="A1036" i="26"/>
  <c r="A1039" i="26"/>
  <c r="A1040" i="26"/>
  <c r="A1041" i="26"/>
  <c r="A1042" i="26"/>
  <c r="A1043" i="26"/>
  <c r="A1044" i="26"/>
  <c r="A1045" i="26"/>
  <c r="A1046" i="26"/>
  <c r="A1047" i="26"/>
  <c r="A1048" i="26"/>
  <c r="A1049" i="26"/>
  <c r="A1050" i="26"/>
  <c r="A1051" i="26"/>
  <c r="A1052" i="26"/>
  <c r="A1053" i="26"/>
  <c r="A1054" i="26"/>
  <c r="A1055" i="26"/>
  <c r="A1056" i="26"/>
  <c r="A1057" i="26"/>
  <c r="A1058" i="26"/>
  <c r="A1059" i="26"/>
  <c r="A1060" i="26"/>
  <c r="A1061" i="26"/>
  <c r="A1062" i="26"/>
  <c r="A1063" i="26"/>
  <c r="A1064" i="26"/>
  <c r="A1065" i="26"/>
  <c r="A1066" i="26"/>
  <c r="A1067" i="26"/>
  <c r="A1068" i="26"/>
  <c r="A1069" i="26"/>
  <c r="A1071" i="26"/>
  <c r="A1072" i="26"/>
  <c r="A1073" i="26"/>
  <c r="A1076" i="26"/>
  <c r="A1077" i="26"/>
  <c r="A1078" i="26"/>
  <c r="A1079" i="26"/>
  <c r="A1080" i="26"/>
  <c r="A1081" i="26"/>
  <c r="A1082" i="26"/>
  <c r="A1083" i="26"/>
  <c r="A1084" i="26"/>
  <c r="A1085" i="26"/>
  <c r="A1086" i="26"/>
  <c r="A1087" i="26"/>
  <c r="A1088" i="26"/>
  <c r="A1089" i="26"/>
  <c r="A1090" i="26"/>
  <c r="A1091" i="26"/>
  <c r="A1092" i="26"/>
  <c r="A1093" i="26"/>
  <c r="A1094" i="26"/>
  <c r="A1095" i="26"/>
  <c r="A1096" i="26"/>
  <c r="A1097" i="26"/>
  <c r="A1098" i="26"/>
  <c r="A1099" i="26"/>
  <c r="A1100" i="26"/>
  <c r="A1101" i="26"/>
  <c r="A1102" i="26"/>
  <c r="A1103" i="26"/>
  <c r="A1104" i="26"/>
  <c r="A1105" i="26"/>
  <c r="A1106" i="26"/>
  <c r="A1108" i="26"/>
  <c r="A1109" i="26"/>
  <c r="A1110" i="26"/>
  <c r="A1113" i="26"/>
  <c r="A1114" i="26"/>
  <c r="A1115" i="26"/>
  <c r="A1116" i="26"/>
  <c r="A1117" i="26"/>
  <c r="A1118" i="26"/>
  <c r="A1119" i="26"/>
  <c r="A1120" i="26"/>
  <c r="A1121" i="26"/>
  <c r="A1122" i="26"/>
  <c r="A1123" i="26"/>
  <c r="A1124" i="26"/>
  <c r="A1125" i="26"/>
  <c r="A1126" i="26"/>
  <c r="A1127" i="26"/>
  <c r="A1128" i="26"/>
  <c r="A1129" i="26"/>
  <c r="A1130" i="26"/>
  <c r="A1131" i="26"/>
  <c r="A1132" i="26"/>
  <c r="A1133" i="26"/>
  <c r="A1134" i="26"/>
  <c r="A1135" i="26"/>
  <c r="A1136" i="26"/>
  <c r="A1137" i="26"/>
  <c r="A1138" i="26"/>
  <c r="A1139" i="26"/>
  <c r="A1140" i="26"/>
  <c r="A1141" i="26"/>
  <c r="A1142" i="26"/>
  <c r="A1143" i="26"/>
  <c r="A1145" i="26"/>
  <c r="A1146" i="26"/>
  <c r="A1147" i="26"/>
  <c r="A1150" i="26"/>
  <c r="A1151" i="26"/>
  <c r="A1152" i="26"/>
  <c r="A1153" i="26"/>
  <c r="A1154" i="26"/>
  <c r="A1155" i="26"/>
  <c r="A1156" i="26"/>
  <c r="A1157" i="26"/>
  <c r="A1158" i="26"/>
  <c r="A1159" i="26"/>
  <c r="A1160" i="26"/>
  <c r="A1161" i="26"/>
  <c r="A1162" i="26"/>
  <c r="A1163" i="26"/>
  <c r="A1164" i="26"/>
  <c r="A1165" i="26"/>
  <c r="A1166" i="26"/>
  <c r="A1167" i="26"/>
  <c r="A1168" i="26"/>
  <c r="A1169" i="26"/>
  <c r="A1170" i="26"/>
  <c r="A1171" i="26"/>
  <c r="A1172" i="26"/>
  <c r="A1173" i="26"/>
  <c r="A1174" i="26"/>
  <c r="A1175" i="26"/>
  <c r="A1176" i="26"/>
  <c r="A1177" i="26"/>
  <c r="A1178" i="26"/>
  <c r="A1179" i="26"/>
  <c r="A1180" i="26"/>
  <c r="A1182" i="26"/>
  <c r="A1183" i="26"/>
  <c r="A1184" i="26"/>
  <c r="A1187" i="26"/>
  <c r="A1188" i="26"/>
  <c r="A1189" i="26"/>
  <c r="A1190" i="26"/>
  <c r="A1193" i="26"/>
  <c r="A1194" i="26"/>
  <c r="A1195" i="26"/>
  <c r="A1196" i="26"/>
  <c r="A1197" i="26"/>
  <c r="A1198" i="26"/>
  <c r="A1199" i="26"/>
  <c r="A1200" i="26"/>
  <c r="A1201" i="26"/>
  <c r="A1202" i="26"/>
  <c r="A1203" i="26"/>
  <c r="A1204" i="26"/>
  <c r="A1205" i="26"/>
  <c r="A1206" i="26"/>
  <c r="A1207" i="26"/>
  <c r="A1208" i="26"/>
  <c r="A1209" i="26"/>
  <c r="A1210" i="26"/>
  <c r="A1211" i="26"/>
  <c r="A1212" i="26"/>
  <c r="A1213" i="26"/>
  <c r="A1214" i="26"/>
  <c r="A1215" i="26"/>
  <c r="A1216" i="26"/>
  <c r="A1217" i="26"/>
  <c r="A1218" i="26"/>
  <c r="A1219" i="26"/>
  <c r="A1221" i="26"/>
  <c r="A1222" i="26"/>
  <c r="A1223" i="26"/>
  <c r="A1226" i="26"/>
  <c r="A1227" i="26"/>
  <c r="A1228" i="26"/>
  <c r="A1229" i="26"/>
  <c r="A1232" i="26"/>
  <c r="A1233" i="26"/>
  <c r="A1234" i="26"/>
  <c r="A1235" i="26"/>
  <c r="A1236" i="26"/>
  <c r="A1237" i="26"/>
  <c r="A1238" i="26"/>
  <c r="A1239" i="26"/>
  <c r="A1240" i="26"/>
  <c r="A1241" i="26"/>
  <c r="A1242" i="26"/>
  <c r="A1243" i="26"/>
  <c r="A1244" i="26"/>
  <c r="A1245" i="26"/>
  <c r="A1246" i="26"/>
  <c r="A1247" i="26"/>
  <c r="A1248" i="26"/>
  <c r="A1249" i="26"/>
  <c r="A1250" i="26"/>
  <c r="A1251" i="26"/>
  <c r="A1252" i="26"/>
  <c r="A1253" i="26"/>
  <c r="A1254" i="26"/>
  <c r="A1255" i="26"/>
  <c r="A1256" i="26"/>
  <c r="A1257" i="26"/>
  <c r="A1258" i="26"/>
  <c r="A1260" i="26"/>
  <c r="A1261" i="26"/>
  <c r="A1262" i="26"/>
  <c r="A1265" i="26"/>
  <c r="A1266" i="26"/>
  <c r="A1267" i="26"/>
  <c r="A1268" i="26"/>
  <c r="A1269" i="26"/>
  <c r="A1270" i="26"/>
  <c r="A1271" i="26"/>
  <c r="A1272" i="26"/>
  <c r="A1273" i="26"/>
  <c r="A1274" i="26"/>
  <c r="A1275" i="26"/>
  <c r="A1276" i="26"/>
  <c r="A1277" i="26"/>
  <c r="A1278" i="26"/>
  <c r="A1279" i="26"/>
  <c r="A1280" i="26"/>
  <c r="A1281" i="26"/>
  <c r="A1282" i="26"/>
  <c r="A1283" i="26"/>
  <c r="A1284" i="26"/>
  <c r="A1285" i="26"/>
  <c r="A1286" i="26"/>
  <c r="A1287" i="26"/>
  <c r="A1288" i="26"/>
  <c r="A1289" i="26"/>
  <c r="A1290" i="26"/>
  <c r="A1291" i="26"/>
  <c r="A1292" i="26"/>
  <c r="A1293" i="26"/>
  <c r="A1294" i="26"/>
  <c r="A1295" i="26"/>
  <c r="A1297" i="26"/>
  <c r="A1298" i="26"/>
  <c r="A1299" i="26"/>
  <c r="A1302" i="26"/>
  <c r="A1303" i="26"/>
  <c r="A1304" i="26"/>
  <c r="A1305" i="26"/>
  <c r="A1306" i="26"/>
  <c r="A1307" i="26"/>
  <c r="A1308" i="26"/>
  <c r="A1309" i="26"/>
  <c r="A1310" i="26"/>
  <c r="A1311" i="26"/>
  <c r="A1312" i="26"/>
  <c r="A1313" i="26"/>
  <c r="A1314" i="26"/>
  <c r="A1315" i="26"/>
  <c r="A1316" i="26"/>
  <c r="A1317" i="26"/>
  <c r="A1318" i="26"/>
  <c r="A1319" i="26"/>
  <c r="A1320" i="26"/>
  <c r="A1321" i="26"/>
  <c r="A1322" i="26"/>
  <c r="A1323" i="26"/>
  <c r="A1324" i="26"/>
  <c r="A1325" i="26"/>
  <c r="A1326" i="26"/>
  <c r="A1327" i="26"/>
  <c r="A1328" i="26"/>
  <c r="A1329" i="26"/>
  <c r="A1330" i="26"/>
  <c r="A1331" i="26"/>
  <c r="A1332" i="26"/>
  <c r="A1334" i="26"/>
  <c r="A1335" i="26"/>
  <c r="A1336" i="26"/>
  <c r="A1339" i="26"/>
  <c r="A1340" i="26"/>
  <c r="A1341" i="26"/>
  <c r="A1342" i="26"/>
  <c r="A1343" i="26"/>
  <c r="A1344" i="26"/>
  <c r="A1345" i="26"/>
  <c r="A1346" i="26"/>
  <c r="A1347" i="26"/>
  <c r="A1348" i="26"/>
  <c r="A1349" i="26"/>
  <c r="A1350" i="26"/>
  <c r="A1351" i="26"/>
  <c r="A1352" i="26"/>
  <c r="A1353" i="26"/>
  <c r="A1354" i="26"/>
  <c r="A1355" i="26"/>
  <c r="A1356" i="26"/>
  <c r="A1357" i="26"/>
  <c r="A1358" i="26"/>
  <c r="A1359" i="26"/>
  <c r="A1360" i="26"/>
  <c r="A1361" i="26"/>
  <c r="A1362" i="26"/>
  <c r="A1363" i="26"/>
  <c r="A1364" i="26"/>
  <c r="A1365" i="26"/>
  <c r="A1366" i="26"/>
  <c r="A1367" i="26"/>
  <c r="A1368" i="26"/>
  <c r="A1369" i="26"/>
  <c r="A1371" i="26"/>
  <c r="A1372" i="26"/>
  <c r="A1373" i="26"/>
  <c r="A1376" i="26"/>
  <c r="A1377" i="26"/>
  <c r="A1378" i="26"/>
  <c r="A1379" i="26"/>
  <c r="A1380" i="26"/>
  <c r="A1381" i="26"/>
  <c r="A1382" i="26"/>
  <c r="A1383" i="26"/>
  <c r="A1384" i="26"/>
  <c r="A1385" i="26"/>
  <c r="A1386" i="26"/>
  <c r="A1387" i="26"/>
  <c r="A1388" i="26"/>
  <c r="A1389" i="26"/>
  <c r="A1390" i="26"/>
  <c r="A1391" i="26"/>
  <c r="A1392" i="26"/>
  <c r="A1393" i="26"/>
  <c r="A1394" i="26"/>
  <c r="A1395" i="26"/>
  <c r="A1396" i="26"/>
  <c r="A1397" i="26"/>
  <c r="A1398" i="26"/>
  <c r="A1399" i="26"/>
  <c r="A1400" i="26"/>
  <c r="A1401" i="26"/>
  <c r="A1402" i="26"/>
  <c r="A1403" i="26"/>
  <c r="A1404" i="26"/>
  <c r="A1405" i="26"/>
  <c r="A1406" i="26"/>
  <c r="A1408" i="26"/>
  <c r="A1409" i="26"/>
  <c r="A1410" i="26"/>
  <c r="A1413" i="26"/>
  <c r="A1414" i="26"/>
  <c r="A1415" i="26"/>
  <c r="A1416" i="26"/>
  <c r="A1417" i="26"/>
  <c r="A1418" i="26"/>
  <c r="A1419" i="26"/>
  <c r="A1420" i="26"/>
  <c r="A1421" i="26"/>
  <c r="A1422" i="26"/>
  <c r="A1423" i="26"/>
  <c r="A1424" i="26"/>
  <c r="A1425" i="26"/>
  <c r="A1426" i="26"/>
  <c r="A1427" i="26"/>
  <c r="A1428" i="26"/>
  <c r="A1429" i="26"/>
  <c r="A1430" i="26"/>
  <c r="A1431" i="26"/>
  <c r="A1432" i="26"/>
  <c r="A1433" i="26"/>
  <c r="A1434" i="26"/>
  <c r="A1435" i="26"/>
  <c r="A1436" i="26"/>
  <c r="A1437" i="26"/>
  <c r="A1438" i="26"/>
  <c r="A1439" i="26"/>
  <c r="A1440" i="26"/>
  <c r="A1441" i="26"/>
  <c r="A1442" i="26"/>
  <c r="A1443" i="26"/>
  <c r="A1445" i="26"/>
  <c r="A1446" i="26"/>
  <c r="A1447" i="26"/>
  <c r="A1450" i="26"/>
  <c r="A1451" i="26"/>
  <c r="A1452" i="26"/>
  <c r="A1453" i="26"/>
  <c r="A1454" i="26"/>
  <c r="A1455" i="26"/>
  <c r="A1456" i="26"/>
  <c r="A1457" i="26"/>
  <c r="A1458" i="26"/>
  <c r="A1459" i="26"/>
  <c r="A1460" i="26"/>
  <c r="A1461" i="26"/>
  <c r="A1462" i="26"/>
  <c r="A1463" i="26"/>
  <c r="A1464" i="26"/>
  <c r="A1465" i="26"/>
  <c r="A1466" i="26"/>
  <c r="A1467" i="26"/>
  <c r="A1468" i="26"/>
  <c r="A1469" i="26"/>
  <c r="A1470" i="26"/>
  <c r="A1471" i="26"/>
  <c r="A1472" i="26"/>
  <c r="A1473" i="26"/>
  <c r="A1474" i="26"/>
  <c r="A1475" i="26"/>
  <c r="A1476" i="26"/>
  <c r="A1477" i="26"/>
  <c r="A1478" i="26"/>
  <c r="A1479" i="26"/>
  <c r="A1480" i="26"/>
  <c r="A1482" i="26"/>
  <c r="A1483" i="26"/>
  <c r="A1484" i="26"/>
  <c r="A1487" i="26"/>
  <c r="A1488" i="26"/>
  <c r="A1489" i="26"/>
  <c r="A1490" i="26"/>
  <c r="A1491" i="26"/>
  <c r="A1492" i="26"/>
  <c r="A1493" i="26"/>
  <c r="A1494" i="26"/>
  <c r="A1495" i="26"/>
  <c r="A1496" i="26"/>
  <c r="A1497" i="26"/>
  <c r="A1498" i="26"/>
  <c r="A1499" i="26"/>
  <c r="A1500" i="26"/>
  <c r="A1501" i="26"/>
  <c r="A1502" i="26"/>
  <c r="A1503" i="26"/>
  <c r="A1504" i="26"/>
  <c r="A1505" i="26"/>
  <c r="A1506" i="26"/>
  <c r="A1507" i="26"/>
  <c r="A1508" i="26"/>
  <c r="A1509" i="26"/>
  <c r="A1510" i="26"/>
  <c r="A1511" i="26"/>
  <c r="A1512" i="26"/>
  <c r="A1513" i="26"/>
  <c r="A1514" i="26"/>
  <c r="A1515" i="26"/>
  <c r="A1516" i="26"/>
  <c r="A1517" i="26"/>
  <c r="A1519" i="26"/>
  <c r="A1520" i="26"/>
  <c r="A1521" i="26"/>
  <c r="A1561" i="26"/>
  <c r="A1562" i="26"/>
  <c r="A1563" i="26"/>
  <c r="A1564" i="26"/>
  <c r="A1565" i="26"/>
  <c r="A1566" i="26"/>
  <c r="A1567" i="26"/>
  <c r="A1568" i="26"/>
  <c r="A1569" i="26"/>
  <c r="A1570" i="26"/>
  <c r="A1571" i="26"/>
  <c r="A1572" i="26"/>
  <c r="A1573" i="26"/>
  <c r="A1574" i="26"/>
  <c r="A1575" i="26"/>
  <c r="A1576" i="26"/>
  <c r="A1577" i="26"/>
  <c r="A1578" i="26"/>
  <c r="A1579" i="26"/>
  <c r="A1580" i="26"/>
  <c r="A1581" i="26"/>
  <c r="A1582" i="26"/>
  <c r="A1583" i="26"/>
  <c r="A1584" i="26"/>
  <c r="A1585" i="26"/>
  <c r="A1586" i="26"/>
  <c r="A1587" i="26"/>
  <c r="A1588" i="26"/>
  <c r="A1589" i="26"/>
  <c r="A1590" i="26"/>
  <c r="A1591" i="26"/>
  <c r="A1593" i="26"/>
  <c r="A1594" i="26"/>
  <c r="A1595" i="26"/>
  <c r="A1598" i="26"/>
  <c r="A1599" i="26"/>
  <c r="A1600" i="26"/>
  <c r="A1601" i="26"/>
  <c r="A1602" i="26"/>
  <c r="A1603" i="26"/>
  <c r="A1604" i="26"/>
  <c r="A1605" i="26"/>
  <c r="A1606" i="26"/>
  <c r="A1607" i="26"/>
  <c r="A1608" i="26"/>
  <c r="A1609" i="26"/>
  <c r="A1610" i="26"/>
  <c r="A1611" i="26"/>
  <c r="A1612" i="26"/>
  <c r="A1613" i="26"/>
  <c r="A1614" i="26"/>
  <c r="A1615" i="26"/>
  <c r="A1616" i="26"/>
  <c r="A1617" i="26"/>
  <c r="A1618" i="26"/>
  <c r="A1619" i="26"/>
  <c r="A1620" i="26"/>
  <c r="A1621" i="26"/>
  <c r="A1622" i="26"/>
  <c r="A1623" i="26"/>
  <c r="A1624" i="26"/>
  <c r="A1625" i="26"/>
  <c r="A1626" i="26"/>
  <c r="A1627" i="26"/>
  <c r="A1628" i="26"/>
  <c r="A1630" i="26"/>
  <c r="A1631" i="26"/>
  <c r="A1632" i="26"/>
  <c r="A1635" i="26"/>
  <c r="A1636" i="26"/>
  <c r="A1637" i="26"/>
  <c r="A1638" i="26"/>
  <c r="A1639" i="26"/>
  <c r="A1640" i="26"/>
  <c r="A1641" i="26"/>
  <c r="A1642" i="26"/>
  <c r="A1643" i="26"/>
  <c r="A1644" i="26"/>
  <c r="A1645" i="26"/>
  <c r="A1646" i="26"/>
  <c r="A1647" i="26"/>
  <c r="A1648" i="26"/>
  <c r="A1649" i="26"/>
  <c r="A1650" i="26"/>
  <c r="A1651" i="26"/>
  <c r="A1652" i="26"/>
  <c r="A1653" i="26"/>
  <c r="A1654" i="26"/>
  <c r="A1655" i="26"/>
  <c r="A1656" i="26"/>
  <c r="A1657" i="26"/>
  <c r="A1658" i="26"/>
  <c r="A1659" i="26"/>
  <c r="A1660" i="26"/>
  <c r="A1661" i="26"/>
  <c r="A1662" i="26"/>
  <c r="A1663" i="26"/>
  <c r="A1664" i="26"/>
  <c r="A1665" i="26"/>
  <c r="A1667" i="26"/>
  <c r="A1668" i="26"/>
  <c r="A1669" i="26"/>
  <c r="A1672" i="26"/>
  <c r="A1673" i="26"/>
  <c r="A1674" i="26"/>
  <c r="A1675" i="26"/>
  <c r="A1676" i="26"/>
  <c r="A1677" i="26"/>
  <c r="A1678" i="26"/>
  <c r="A1679" i="26"/>
  <c r="A1680" i="26"/>
  <c r="A1681" i="26"/>
  <c r="A1682" i="26"/>
  <c r="A1683" i="26"/>
  <c r="A1684" i="26"/>
  <c r="A1685" i="26"/>
  <c r="A1686" i="26"/>
  <c r="A1687" i="26"/>
  <c r="A1688" i="26"/>
  <c r="A1689" i="26"/>
  <c r="A1690" i="26"/>
  <c r="A1691" i="26"/>
  <c r="A1692" i="26"/>
  <c r="A1693" i="26"/>
  <c r="A1694" i="26"/>
  <c r="A1695" i="26"/>
  <c r="A1696" i="26"/>
  <c r="A1697" i="26"/>
  <c r="A1698" i="26"/>
  <c r="A1699" i="26"/>
  <c r="A1700" i="26"/>
  <c r="A1701" i="26"/>
  <c r="A1702" i="26"/>
  <c r="A1704" i="26"/>
  <c r="A1705" i="26"/>
  <c r="A1706" i="26"/>
  <c r="A1709" i="26"/>
  <c r="A1710" i="26"/>
  <c r="A1711" i="26"/>
  <c r="A1712" i="26"/>
  <c r="A1713" i="26"/>
  <c r="A1714" i="26"/>
  <c r="A1715" i="26"/>
  <c r="A1716" i="26"/>
  <c r="A1717" i="26"/>
  <c r="A1718" i="26"/>
  <c r="A1719" i="26"/>
  <c r="A1720" i="26"/>
  <c r="A1721" i="26"/>
  <c r="A1722" i="26"/>
  <c r="A1723" i="26"/>
  <c r="A1724" i="26"/>
  <c r="A1725" i="26"/>
  <c r="A1726" i="26"/>
  <c r="A1727" i="26"/>
  <c r="A1728" i="26"/>
  <c r="A1729" i="26"/>
  <c r="A1730" i="26"/>
  <c r="A1731" i="26"/>
  <c r="A1732" i="26"/>
  <c r="A1733" i="26"/>
  <c r="A1734" i="26"/>
  <c r="A1735" i="26"/>
  <c r="A1736" i="26"/>
  <c r="A1737" i="26"/>
  <c r="A1738" i="26"/>
  <c r="A1739" i="26"/>
  <c r="A1741" i="26"/>
  <c r="A1742" i="26"/>
  <c r="A1743" i="26"/>
  <c r="A1746" i="26"/>
  <c r="A1747" i="26"/>
  <c r="A1748" i="26"/>
  <c r="A1749" i="26"/>
  <c r="A1750" i="26"/>
  <c r="A1751" i="26"/>
  <c r="A1752" i="26"/>
  <c r="A1753" i="26"/>
  <c r="A1754" i="26"/>
  <c r="A1755" i="26"/>
  <c r="A1756" i="26"/>
  <c r="A1757" i="26"/>
  <c r="A1758" i="26"/>
  <c r="A1759" i="26"/>
  <c r="A1760" i="26"/>
  <c r="A1761" i="26"/>
  <c r="A1762" i="26"/>
  <c r="A1763" i="26"/>
  <c r="A1764" i="26"/>
  <c r="A1765" i="26"/>
  <c r="A1766" i="26"/>
  <c r="A1767" i="26"/>
  <c r="A1768" i="26"/>
  <c r="A1769" i="26"/>
  <c r="A1770" i="26"/>
  <c r="A1771" i="26"/>
  <c r="A1772" i="26"/>
  <c r="A1773" i="26"/>
  <c r="A1774" i="26"/>
  <c r="A1775" i="26"/>
  <c r="A1776" i="26"/>
  <c r="A1778" i="26"/>
  <c r="A1779" i="26"/>
  <c r="A1780" i="26"/>
  <c r="A1783" i="26"/>
  <c r="A1784" i="26"/>
  <c r="A1785" i="26"/>
  <c r="A1786" i="26"/>
  <c r="A1787" i="26"/>
  <c r="A1788" i="26"/>
  <c r="A1789" i="26"/>
  <c r="A1790" i="26"/>
  <c r="A1791" i="26"/>
  <c r="A1792" i="26"/>
  <c r="A1793" i="26"/>
  <c r="A1794" i="26"/>
  <c r="A1795" i="26"/>
  <c r="A1796" i="26"/>
  <c r="A1797" i="26"/>
  <c r="A1798" i="26"/>
  <c r="A1799" i="26"/>
  <c r="A1800" i="26"/>
  <c r="A1801" i="26"/>
  <c r="A1802" i="26"/>
  <c r="A1803" i="26"/>
  <c r="A1804" i="26"/>
  <c r="A1805" i="26"/>
  <c r="A1806" i="26"/>
  <c r="A1807" i="26"/>
  <c r="A1808" i="26"/>
  <c r="A1809" i="26"/>
  <c r="A1810" i="26"/>
  <c r="A1811" i="26"/>
  <c r="A1812" i="26"/>
  <c r="A1813" i="26"/>
  <c r="A1815" i="26"/>
  <c r="A1816" i="26"/>
  <c r="A1817" i="26"/>
  <c r="A1820" i="26"/>
  <c r="A1821" i="26"/>
  <c r="A1822" i="26"/>
  <c r="A1823" i="26"/>
  <c r="A1824" i="26"/>
  <c r="A1825" i="26"/>
  <c r="A1826" i="26"/>
  <c r="A1827" i="26"/>
  <c r="A1828" i="26"/>
  <c r="A1829" i="26"/>
  <c r="A1830" i="26"/>
  <c r="A1831" i="26"/>
  <c r="A1832" i="26"/>
  <c r="A1833" i="26"/>
  <c r="A1834" i="26"/>
  <c r="A1835" i="26"/>
  <c r="A1836" i="26"/>
  <c r="A1837" i="26"/>
  <c r="A1838" i="26"/>
  <c r="A1839" i="26"/>
  <c r="A1840" i="26"/>
  <c r="A1841" i="26"/>
  <c r="A1842" i="26"/>
  <c r="A1843" i="26"/>
  <c r="A1844" i="26"/>
  <c r="A1845" i="26"/>
  <c r="A1846" i="26"/>
  <c r="A1847" i="26"/>
  <c r="A1848" i="26"/>
  <c r="A1849" i="26"/>
  <c r="A1850" i="26"/>
  <c r="A1852" i="26"/>
  <c r="A1853" i="26"/>
  <c r="A1854" i="26"/>
  <c r="A1857" i="26"/>
  <c r="A1858" i="26"/>
  <c r="A1859" i="26"/>
  <c r="A1860" i="26"/>
  <c r="A1861" i="26"/>
  <c r="A1862" i="26"/>
  <c r="A1863" i="26"/>
  <c r="A1864" i="26"/>
  <c r="A1865" i="26"/>
  <c r="A1866" i="26"/>
  <c r="A1867" i="26"/>
  <c r="A1868" i="26"/>
  <c r="A1869" i="26"/>
  <c r="A1870" i="26"/>
  <c r="A1871" i="26"/>
  <c r="A1872" i="26"/>
  <c r="A1873" i="26"/>
  <c r="A1874" i="26"/>
  <c r="A1875" i="26"/>
  <c r="A1876" i="26"/>
  <c r="A1877" i="26"/>
  <c r="A1878" i="26"/>
  <c r="A1879" i="26"/>
  <c r="A1880" i="26"/>
  <c r="A1881" i="26"/>
  <c r="A1882" i="26"/>
  <c r="A1883" i="26"/>
  <c r="A1884" i="26"/>
  <c r="A1885" i="26"/>
  <c r="A1886" i="26"/>
  <c r="A1887" i="26"/>
  <c r="A1889" i="26"/>
  <c r="A1890" i="26"/>
  <c r="A1891" i="26"/>
  <c r="A1894" i="26"/>
  <c r="A1895" i="26"/>
  <c r="A1896" i="26"/>
  <c r="A1897" i="26"/>
  <c r="A1898" i="26"/>
  <c r="A1899" i="26"/>
  <c r="A1900" i="26"/>
  <c r="A1901" i="26"/>
  <c r="A1902" i="26"/>
  <c r="A1903" i="26"/>
  <c r="A1904" i="26"/>
  <c r="A1905" i="26"/>
  <c r="A1906" i="26"/>
  <c r="A1907" i="26"/>
  <c r="A1908" i="26"/>
  <c r="A1909" i="26"/>
  <c r="A1910" i="26"/>
  <c r="A1911" i="26"/>
  <c r="A1912" i="26"/>
  <c r="A1913" i="26"/>
  <c r="A1914" i="26"/>
  <c r="A1915" i="26"/>
  <c r="A1916" i="26"/>
  <c r="A1917" i="26"/>
  <c r="A1918" i="26"/>
  <c r="A1919" i="26"/>
  <c r="A1920" i="26"/>
  <c r="A1921" i="26"/>
  <c r="A1922" i="26"/>
  <c r="A1923" i="26"/>
  <c r="A1924" i="26"/>
  <c r="A1926" i="26"/>
  <c r="A1927" i="26"/>
  <c r="A1928" i="26"/>
  <c r="A1931" i="26"/>
  <c r="A1932" i="26"/>
  <c r="A1933" i="26"/>
  <c r="A1934" i="26"/>
  <c r="A1935" i="26"/>
  <c r="A1936" i="26"/>
  <c r="A1937" i="26"/>
  <c r="A1938" i="26"/>
  <c r="A1939" i="26"/>
  <c r="A1940" i="26"/>
  <c r="A1941" i="26"/>
  <c r="A1942" i="26"/>
  <c r="A1943" i="26"/>
  <c r="A1944" i="26"/>
  <c r="A1945" i="26"/>
  <c r="A1946" i="26"/>
  <c r="A1947" i="26"/>
  <c r="A1948" i="26"/>
  <c r="A1949" i="26"/>
  <c r="A1950" i="26"/>
  <c r="A1951" i="26"/>
  <c r="A1952" i="26"/>
  <c r="A1953" i="26"/>
  <c r="A1954" i="26"/>
  <c r="A1955" i="26"/>
  <c r="A1956" i="26"/>
  <c r="A1957" i="26"/>
  <c r="A1958" i="26"/>
  <c r="A1959" i="26"/>
  <c r="A1960" i="26"/>
  <c r="A1961" i="26"/>
  <c r="A1963" i="26"/>
  <c r="A1964" i="26"/>
  <c r="A1965" i="26"/>
  <c r="A3" i="26"/>
  <c r="A1324" i="1"/>
  <c r="A1063" i="1"/>
  <c r="A1062" i="1"/>
  <c r="A606" i="1"/>
  <c r="A605" i="1"/>
  <c r="A2761" i="1"/>
  <c r="A2760" i="1"/>
  <c r="A2092" i="1"/>
  <c r="A2091" i="1"/>
  <c r="A1633" i="1"/>
  <c r="A1632" i="1"/>
  <c r="K2784" i="1" l="1"/>
  <c r="K2772" i="1"/>
  <c r="K1374" i="1"/>
  <c r="K1942" i="1"/>
  <c r="K2796" i="1"/>
  <c r="K1918" i="1"/>
  <c r="K1930" i="1"/>
  <c r="K3036" i="1"/>
  <c r="K1384" i="1"/>
  <c r="K3034" i="1"/>
  <c r="K2780" i="1"/>
  <c r="K2768" i="1"/>
  <c r="K1950" i="1"/>
  <c r="K1938" i="1"/>
  <c r="K1926" i="1"/>
  <c r="K1382" i="1"/>
  <c r="K1370" i="1"/>
  <c r="K1358" i="1"/>
  <c r="K2795" i="1"/>
  <c r="K1941" i="1"/>
  <c r="K1928" i="1"/>
  <c r="K1372" i="1"/>
  <c r="K1371" i="1"/>
  <c r="K3021" i="1"/>
  <c r="K2791" i="1"/>
  <c r="K2767" i="1"/>
  <c r="K1949" i="1"/>
  <c r="K1937" i="1"/>
  <c r="K1925" i="1"/>
  <c r="K1381" i="1"/>
  <c r="K1369" i="1"/>
  <c r="K1357" i="1"/>
  <c r="K2771" i="1"/>
  <c r="K2769" i="1"/>
  <c r="K1939" i="1"/>
  <c r="K3022" i="1"/>
  <c r="K3033" i="1"/>
  <c r="K2779" i="1"/>
  <c r="K1350" i="1"/>
  <c r="K3032" i="1"/>
  <c r="K3020" i="1"/>
  <c r="K2790" i="1"/>
  <c r="K2778" i="1"/>
  <c r="K2766" i="1"/>
  <c r="K1948" i="1"/>
  <c r="K1936" i="1"/>
  <c r="K1924" i="1"/>
  <c r="K1380" i="1"/>
  <c r="K1368" i="1"/>
  <c r="K1356" i="1"/>
  <c r="K3038" i="1"/>
  <c r="K3026" i="1"/>
  <c r="K3014" i="1"/>
  <c r="K3025" i="1"/>
  <c r="K1929" i="1"/>
  <c r="K1373" i="1"/>
  <c r="K2793" i="1"/>
  <c r="K1383" i="1"/>
  <c r="K3009" i="1"/>
  <c r="K3031" i="1"/>
  <c r="K2789" i="1"/>
  <c r="K2777" i="1"/>
  <c r="K2765" i="1"/>
  <c r="K1947" i="1"/>
  <c r="K1935" i="1"/>
  <c r="K1923" i="1"/>
  <c r="K1379" i="1"/>
  <c r="K1367" i="1"/>
  <c r="K1355" i="1"/>
  <c r="K1362" i="1"/>
  <c r="K2783" i="1"/>
  <c r="K1361" i="1"/>
  <c r="K3024" i="1"/>
  <c r="K2770" i="1"/>
  <c r="K1940" i="1"/>
  <c r="K1360" i="1"/>
  <c r="K3035" i="1"/>
  <c r="K1927" i="1"/>
  <c r="K1359" i="1"/>
  <c r="K3010" i="1"/>
  <c r="K2792" i="1"/>
  <c r="K3043" i="1"/>
  <c r="K3019" i="1"/>
  <c r="K3042" i="1"/>
  <c r="K3030" i="1"/>
  <c r="K3018" i="1"/>
  <c r="K2788" i="1"/>
  <c r="K2776" i="1"/>
  <c r="K2764" i="1"/>
  <c r="K1946" i="1"/>
  <c r="K1934" i="1"/>
  <c r="K1922" i="1"/>
  <c r="K1378" i="1"/>
  <c r="K1366" i="1"/>
  <c r="K1354" i="1"/>
  <c r="K3013" i="1"/>
  <c r="K2794" i="1"/>
  <c r="K3011" i="1"/>
  <c r="K2781" i="1"/>
  <c r="K3041" i="1"/>
  <c r="K3029" i="1"/>
  <c r="K3017" i="1"/>
  <c r="K2787" i="1"/>
  <c r="K2775" i="1"/>
  <c r="K2763" i="1"/>
  <c r="K1945" i="1"/>
  <c r="K1933" i="1"/>
  <c r="K1921" i="1"/>
  <c r="K1377" i="1"/>
  <c r="K1365" i="1"/>
  <c r="K1353" i="1"/>
  <c r="K3037" i="1"/>
  <c r="K3023" i="1"/>
  <c r="K3040" i="1"/>
  <c r="K3028" i="1"/>
  <c r="K3016" i="1"/>
  <c r="K2786" i="1"/>
  <c r="K2774" i="1"/>
  <c r="K2762" i="1"/>
  <c r="K1944" i="1"/>
  <c r="K1932" i="1"/>
  <c r="K1920" i="1"/>
  <c r="K1376" i="1"/>
  <c r="K1364" i="1"/>
  <c r="K1352" i="1"/>
  <c r="K1917" i="1"/>
  <c r="K3012" i="1"/>
  <c r="K2782" i="1"/>
  <c r="K1916" i="1"/>
  <c r="K3039" i="1"/>
  <c r="K3027" i="1"/>
  <c r="K3015" i="1"/>
  <c r="K2785" i="1"/>
  <c r="K2773" i="1"/>
  <c r="K1943" i="1"/>
  <c r="K1931" i="1"/>
  <c r="K1919" i="1"/>
  <c r="K1375" i="1"/>
  <c r="K1363" i="1"/>
  <c r="K1351" i="1"/>
  <c r="L1" i="26"/>
  <c r="H1781" i="26" l="1"/>
  <c r="J1781" i="26" s="1"/>
  <c r="H1782" i="26"/>
  <c r="J1782" i="26" s="1"/>
  <c r="H704" i="26"/>
  <c r="J704" i="26" s="1"/>
  <c r="H705" i="26"/>
  <c r="J705" i="26" s="1"/>
  <c r="H626" i="26"/>
  <c r="H700" i="26"/>
  <c r="H630" i="26"/>
  <c r="J630" i="26" s="1"/>
  <c r="H631" i="26"/>
  <c r="J631" i="26" s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01" i="1"/>
  <c r="F37" i="26" l="1"/>
  <c r="F36" i="26"/>
  <c r="F35" i="26"/>
  <c r="F33" i="26"/>
  <c r="F32" i="26"/>
  <c r="F31" i="26"/>
  <c r="F30" i="26"/>
  <c r="F29" i="26"/>
  <c r="F28" i="26"/>
  <c r="F27" i="26"/>
  <c r="F26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6" i="26"/>
  <c r="F5" i="26"/>
  <c r="F4" i="26"/>
  <c r="F3" i="26"/>
  <c r="F1450" i="26"/>
  <c r="F1451" i="26"/>
  <c r="F1452" i="26"/>
  <c r="F1453" i="26"/>
  <c r="F1454" i="26"/>
  <c r="F1455" i="26"/>
  <c r="F1456" i="26"/>
  <c r="F1457" i="26"/>
  <c r="F1458" i="26"/>
  <c r="F1459" i="26"/>
  <c r="F1460" i="26"/>
  <c r="F1461" i="26"/>
  <c r="F1462" i="26"/>
  <c r="F1463" i="26"/>
  <c r="F1464" i="26"/>
  <c r="F1465" i="26"/>
  <c r="F1466" i="26"/>
  <c r="F1467" i="26"/>
  <c r="F1468" i="26"/>
  <c r="F1469" i="26"/>
  <c r="F1470" i="26"/>
  <c r="F1471" i="26"/>
  <c r="F1472" i="26"/>
  <c r="F1473" i="26"/>
  <c r="F1474" i="26"/>
  <c r="F1475" i="26"/>
  <c r="F1476" i="26"/>
  <c r="F1477" i="26"/>
  <c r="F1478" i="26"/>
  <c r="F1479" i="26"/>
  <c r="F1480" i="26"/>
  <c r="F1482" i="26"/>
  <c r="F1483" i="26"/>
  <c r="F1484" i="26"/>
  <c r="F1487" i="26"/>
  <c r="F1488" i="26"/>
  <c r="F1489" i="26"/>
  <c r="F1490" i="26"/>
  <c r="F1491" i="26"/>
  <c r="F1492" i="26"/>
  <c r="F1493" i="26"/>
  <c r="F1494" i="26"/>
  <c r="F1495" i="26"/>
  <c r="F1496" i="26"/>
  <c r="F1497" i="26"/>
  <c r="F1498" i="26"/>
  <c r="F1499" i="26"/>
  <c r="F1500" i="26"/>
  <c r="F1501" i="26"/>
  <c r="F1502" i="26"/>
  <c r="F1503" i="26"/>
  <c r="F1504" i="26"/>
  <c r="F1505" i="26"/>
  <c r="F1506" i="26"/>
  <c r="F1507" i="26"/>
  <c r="F1508" i="26"/>
  <c r="F1509" i="26"/>
  <c r="F1510" i="26"/>
  <c r="F1511" i="26"/>
  <c r="F1512" i="26"/>
  <c r="F1513" i="26"/>
  <c r="F1514" i="26"/>
  <c r="F1515" i="26"/>
  <c r="F1516" i="26"/>
  <c r="F1517" i="26"/>
  <c r="F1519" i="26"/>
  <c r="F1520" i="26"/>
  <c r="F1521" i="26"/>
  <c r="G11" i="26" l="1"/>
  <c r="J11" i="26" s="1"/>
  <c r="G23" i="26"/>
  <c r="J23" i="26" s="1"/>
  <c r="G36" i="26"/>
  <c r="J36" i="26" s="1"/>
  <c r="G12" i="26"/>
  <c r="J12" i="26" s="1"/>
  <c r="G24" i="26"/>
  <c r="J24" i="26" s="1"/>
  <c r="G37" i="26"/>
  <c r="J37" i="26" s="1"/>
  <c r="G10" i="26"/>
  <c r="J10" i="26" s="1"/>
  <c r="G8" i="26"/>
  <c r="J8" i="26" s="1"/>
  <c r="G20" i="26"/>
  <c r="J20" i="26" s="1"/>
  <c r="G32" i="26"/>
  <c r="J32" i="26" s="1"/>
  <c r="G9" i="26"/>
  <c r="J9" i="26" s="1"/>
  <c r="G21" i="26"/>
  <c r="J21" i="26" s="1"/>
  <c r="G33" i="26"/>
  <c r="J33" i="26" s="1"/>
  <c r="G13" i="26"/>
  <c r="J13" i="26" s="1"/>
  <c r="G14" i="26"/>
  <c r="J14" i="26" s="1"/>
  <c r="G4" i="26"/>
  <c r="J4" i="26" s="1"/>
  <c r="G16" i="26"/>
  <c r="J16" i="26" s="1"/>
  <c r="G28" i="26"/>
  <c r="J28" i="26" s="1"/>
  <c r="G5" i="26"/>
  <c r="J5" i="26" s="1"/>
  <c r="G29" i="26"/>
  <c r="J29" i="26" s="1"/>
  <c r="G6" i="26"/>
  <c r="J6" i="26" s="1"/>
  <c r="G18" i="26"/>
  <c r="J18" i="26" s="1"/>
  <c r="G30" i="26"/>
  <c r="J30" i="26" s="1"/>
  <c r="G17" i="26"/>
  <c r="J17" i="26" s="1"/>
  <c r="G7" i="26"/>
  <c r="J7" i="26" s="1"/>
  <c r="G19" i="26"/>
  <c r="J19" i="26" s="1"/>
  <c r="G31" i="26"/>
  <c r="J31" i="26" s="1"/>
  <c r="G15" i="26"/>
  <c r="J15" i="26" s="1"/>
  <c r="G25" i="26"/>
  <c r="J25" i="26" s="1"/>
  <c r="G26" i="26"/>
  <c r="J26" i="26" s="1"/>
  <c r="G27" i="26"/>
  <c r="J27" i="26" s="1"/>
  <c r="G22" i="26"/>
  <c r="J22" i="26" s="1"/>
  <c r="G35" i="26"/>
  <c r="J35" i="26" s="1"/>
  <c r="G3" i="26"/>
  <c r="J3" i="26" s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3" i="1"/>
  <c r="A1322" i="1"/>
  <c r="A1321" i="1"/>
  <c r="A1320" i="1"/>
  <c r="A1319" i="1"/>
  <c r="A1318" i="1"/>
  <c r="A1317" i="1"/>
  <c r="A1316" i="1"/>
  <c r="A1315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H684" i="26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9" i="1"/>
  <c r="A1630" i="1"/>
  <c r="A1631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4" i="1"/>
  <c r="H1761" i="26" l="1"/>
  <c r="H610" i="26"/>
  <c r="G1490" i="26"/>
  <c r="J1490" i="26" s="1"/>
  <c r="G1453" i="26"/>
  <c r="J1453" i="26" s="1"/>
  <c r="G1461" i="26"/>
  <c r="J1461" i="26" s="1"/>
  <c r="G1498" i="26"/>
  <c r="J1498" i="26" s="1"/>
  <c r="G1509" i="26"/>
  <c r="J1509" i="26" s="1"/>
  <c r="G1472" i="26"/>
  <c r="J1472" i="26" s="1"/>
  <c r="G1508" i="26"/>
  <c r="J1508" i="26" s="1"/>
  <c r="G1471" i="26"/>
  <c r="J1471" i="26" s="1"/>
  <c r="G1489" i="26"/>
  <c r="J1489" i="26" s="1"/>
  <c r="G1452" i="26"/>
  <c r="J1452" i="26" s="1"/>
  <c r="G1473" i="26"/>
  <c r="J1473" i="26" s="1"/>
  <c r="G1510" i="26"/>
  <c r="J1510" i="26" s="1"/>
  <c r="G1488" i="26"/>
  <c r="J1488" i="26" s="1"/>
  <c r="G1451" i="26"/>
  <c r="J1451" i="26" s="1"/>
  <c r="G1514" i="26" l="1"/>
  <c r="J1514" i="26" s="1"/>
  <c r="G1477" i="26"/>
  <c r="J1477" i="26" s="1"/>
  <c r="G1500" i="26" l="1"/>
  <c r="J1500" i="26" s="1"/>
  <c r="G1463" i="26"/>
  <c r="J1463" i="26" s="1"/>
  <c r="G1474" i="26"/>
  <c r="J1474" i="26" s="1"/>
  <c r="G1511" i="26"/>
  <c r="J1511" i="26" s="1"/>
  <c r="G1462" i="26"/>
  <c r="J1462" i="26" s="1"/>
  <c r="G1499" i="26"/>
  <c r="J1499" i="26" s="1"/>
  <c r="G1467" i="26"/>
  <c r="J1467" i="26" s="1"/>
  <c r="G1504" i="26"/>
  <c r="J1504" i="26" s="1"/>
  <c r="G1520" i="26"/>
  <c r="J1520" i="26" s="1"/>
  <c r="G1483" i="26"/>
  <c r="J1483" i="26" s="1"/>
  <c r="G1476" i="26"/>
  <c r="J1476" i="26" s="1"/>
  <c r="G1513" i="26"/>
  <c r="J1513" i="26" s="1"/>
  <c r="G1484" i="26"/>
  <c r="J1484" i="26" s="1"/>
  <c r="G1521" i="26"/>
  <c r="J1521" i="26" s="1"/>
  <c r="G1479" i="26"/>
  <c r="J1479" i="26" s="1"/>
  <c r="G1516" i="26"/>
  <c r="J1516" i="26" s="1"/>
  <c r="G1459" i="26"/>
  <c r="J1459" i="26" s="1"/>
  <c r="G1496" i="26"/>
  <c r="J1496" i="26" s="1"/>
  <c r="G1469" i="26"/>
  <c r="J1469" i="26" s="1"/>
  <c r="G1506" i="26"/>
  <c r="J1506" i="26" s="1"/>
  <c r="G1455" i="26"/>
  <c r="J1455" i="26" s="1"/>
  <c r="G1492" i="26"/>
  <c r="J1492" i="26" s="1"/>
  <c r="G1512" i="26"/>
  <c r="J1512" i="26" s="1"/>
  <c r="G1475" i="26"/>
  <c r="J1475" i="26" s="1"/>
  <c r="G1515" i="26"/>
  <c r="J1515" i="26" s="1"/>
  <c r="G1478" i="26"/>
  <c r="J1478" i="26" s="1"/>
  <c r="G1505" i="26"/>
  <c r="J1505" i="26" s="1"/>
  <c r="G1468" i="26"/>
  <c r="J1468" i="26" s="1"/>
  <c r="G1495" i="26"/>
  <c r="J1495" i="26" s="1"/>
  <c r="G1458" i="26"/>
  <c r="J1458" i="26" s="1"/>
  <c r="G1482" i="26"/>
  <c r="J1482" i="26" s="1"/>
  <c r="G1519" i="26"/>
  <c r="J1519" i="26" s="1"/>
  <c r="G1503" i="26"/>
  <c r="J1503" i="26" s="1"/>
  <c r="G1466" i="26"/>
  <c r="J1466" i="26" s="1"/>
  <c r="G1470" i="26"/>
  <c r="J1470" i="26" s="1"/>
  <c r="G1507" i="26"/>
  <c r="J1507" i="26" s="1"/>
  <c r="G1502" i="26"/>
  <c r="J1502" i="26" s="1"/>
  <c r="G1465" i="26"/>
  <c r="J1465" i="26" s="1"/>
  <c r="G1491" i="26"/>
  <c r="J1491" i="26" s="1"/>
  <c r="G1454" i="26"/>
  <c r="J1454" i="26" s="1"/>
  <c r="G1487" i="26"/>
  <c r="J1487" i="26" s="1"/>
  <c r="G1450" i="26"/>
  <c r="J1450" i="26" s="1"/>
  <c r="G1457" i="26"/>
  <c r="J1457" i="26" s="1"/>
  <c r="G1494" i="26"/>
  <c r="J1494" i="26" s="1"/>
  <c r="G1501" i="26"/>
  <c r="J1501" i="26" s="1"/>
  <c r="G1464" i="26"/>
  <c r="J1464" i="26" s="1"/>
  <c r="G1480" i="26"/>
  <c r="J1480" i="26" s="1"/>
  <c r="G1517" i="26"/>
  <c r="J1517" i="26" s="1"/>
  <c r="G1460" i="26"/>
  <c r="J1460" i="26" s="1"/>
  <c r="G1497" i="26"/>
  <c r="J1497" i="26" s="1"/>
  <c r="G1456" i="26"/>
  <c r="J1456" i="26" s="1"/>
  <c r="G1493" i="26"/>
  <c r="J1493" i="26" s="1"/>
  <c r="H691" i="26" l="1"/>
  <c r="H671" i="26"/>
  <c r="H672" i="26"/>
  <c r="H674" i="26"/>
  <c r="H702" i="26"/>
  <c r="H689" i="26"/>
  <c r="H701" i="26"/>
  <c r="H680" i="26"/>
  <c r="H669" i="26"/>
  <c r="H692" i="26"/>
  <c r="H670" i="26"/>
  <c r="H690" i="26"/>
  <c r="H682" i="26"/>
  <c r="H675" i="26"/>
  <c r="H693" i="26"/>
  <c r="H677" i="26"/>
  <c r="H696" i="26"/>
  <c r="H703" i="26"/>
  <c r="H695" i="26"/>
  <c r="H687" i="26"/>
  <c r="H673" i="26"/>
  <c r="H698" i="26"/>
  <c r="H678" i="26"/>
  <c r="H676" i="26"/>
  <c r="H686" i="26"/>
  <c r="H694" i="26"/>
  <c r="H679" i="26"/>
  <c r="H683" i="26"/>
  <c r="H685" i="26"/>
  <c r="H699" i="26"/>
  <c r="H697" i="26"/>
  <c r="H681" i="26"/>
  <c r="H688" i="26"/>
  <c r="H1748" i="26" l="1"/>
  <c r="H1747" i="26"/>
  <c r="H1757" i="26"/>
  <c r="H1749" i="26"/>
  <c r="H595" i="26"/>
  <c r="H606" i="26"/>
  <c r="H1746" i="26"/>
  <c r="H1751" i="26"/>
  <c r="H600" i="26"/>
  <c r="H598" i="26"/>
  <c r="H1769" i="26"/>
  <c r="H617" i="26"/>
  <c r="H1759" i="26"/>
  <c r="H618" i="26"/>
  <c r="H597" i="26"/>
  <c r="H627" i="26"/>
  <c r="H615" i="26"/>
  <c r="H1768" i="26"/>
  <c r="H616" i="26"/>
  <c r="H596" i="26"/>
  <c r="H1767" i="26"/>
  <c r="H608" i="26"/>
  <c r="H628" i="26"/>
  <c r="H1766" i="26"/>
  <c r="H1778" i="26"/>
  <c r="H1779" i="26"/>
  <c r="H1762" i="26"/>
  <c r="H1754" i="26"/>
  <c r="H1755" i="26"/>
  <c r="H621" i="26"/>
  <c r="H622" i="26"/>
  <c r="H1775" i="26"/>
  <c r="H619" i="26"/>
  <c r="H1764" i="26"/>
  <c r="H623" i="26"/>
  <c r="H605" i="26"/>
  <c r="H1758" i="26"/>
  <c r="H620" i="26"/>
  <c r="H1770" i="26"/>
  <c r="H1773" i="26"/>
  <c r="H601" i="26"/>
  <c r="H1774" i="26"/>
  <c r="H1780" i="26"/>
  <c r="H602" i="26"/>
  <c r="H599" i="26"/>
  <c r="H1756" i="26"/>
  <c r="H1776" i="26"/>
  <c r="H612" i="26"/>
  <c r="H604" i="26"/>
  <c r="H1752" i="26"/>
  <c r="H1772" i="26"/>
  <c r="H614" i="26"/>
  <c r="H607" i="26"/>
  <c r="H625" i="26"/>
  <c r="H611" i="26"/>
  <c r="H1760" i="26"/>
  <c r="H1753" i="26"/>
  <c r="H1763" i="26"/>
  <c r="H624" i="26"/>
  <c r="H629" i="26"/>
  <c r="H1765" i="26"/>
  <c r="H603" i="26"/>
  <c r="H1771" i="26"/>
  <c r="H609" i="26"/>
  <c r="H613" i="26"/>
  <c r="H1750" i="26"/>
  <c r="I287" i="1" l="1"/>
  <c r="I104" i="1"/>
  <c r="I252" i="1"/>
  <c r="N252" i="1" s="1"/>
  <c r="I31" i="1"/>
  <c r="N31" i="1" s="1"/>
  <c r="I181" i="1"/>
  <c r="N181" i="1" s="1"/>
  <c r="I325" i="1"/>
  <c r="N325" i="1" s="1"/>
  <c r="I56" i="1"/>
  <c r="I206" i="1"/>
  <c r="I338" i="1"/>
  <c r="N338" i="1" s="1"/>
  <c r="I350" i="1"/>
  <c r="N350" i="1" s="1"/>
  <c r="I45" i="1"/>
  <c r="I183" i="1"/>
  <c r="N183" i="1" s="1"/>
  <c r="I195" i="1"/>
  <c r="I267" i="1"/>
  <c r="I339" i="1"/>
  <c r="N339" i="1" s="1"/>
  <c r="I483" i="1"/>
  <c r="N483" i="1" s="1"/>
  <c r="I627" i="1"/>
  <c r="N627" i="1" s="1"/>
  <c r="I759" i="1"/>
  <c r="N759" i="1" s="1"/>
  <c r="I771" i="1"/>
  <c r="N771" i="1" s="1"/>
  <c r="I915" i="1"/>
  <c r="N915" i="1" s="1"/>
  <c r="I35" i="1"/>
  <c r="N35" i="1" s="1"/>
  <c r="I185" i="1"/>
  <c r="I329" i="1"/>
  <c r="N329" i="1" s="1"/>
  <c r="I124" i="1"/>
  <c r="I198" i="1"/>
  <c r="I270" i="1"/>
  <c r="I25" i="1"/>
  <c r="N25" i="1" s="1"/>
  <c r="I99" i="1"/>
  <c r="I175" i="1"/>
  <c r="N175" i="1" s="1"/>
  <c r="I160" i="1"/>
  <c r="N160" i="1" s="1"/>
  <c r="I450" i="1"/>
  <c r="I607" i="1"/>
  <c r="N607" i="1" s="1"/>
  <c r="I764" i="1"/>
  <c r="N764" i="1" s="1"/>
  <c r="I921" i="1"/>
  <c r="N921" i="1" s="1"/>
  <c r="I1062" i="1"/>
  <c r="N1062" i="1" s="1"/>
  <c r="I1074" i="1"/>
  <c r="I1148" i="1"/>
  <c r="N1148" i="1" s="1"/>
  <c r="I1222" i="1"/>
  <c r="I88" i="1"/>
  <c r="I126" i="1"/>
  <c r="I437" i="1"/>
  <c r="I595" i="1"/>
  <c r="I673" i="1"/>
  <c r="N673" i="1" s="1"/>
  <c r="I739" i="1"/>
  <c r="N739" i="1" s="1"/>
  <c r="I752" i="1"/>
  <c r="N752" i="1" s="1"/>
  <c r="I896" i="1"/>
  <c r="N896" i="1" s="1"/>
  <c r="I909" i="1"/>
  <c r="N909" i="1" s="1"/>
  <c r="I298" i="1"/>
  <c r="N298" i="1" s="1"/>
  <c r="I504" i="1"/>
  <c r="N504" i="1" s="1"/>
  <c r="I648" i="1"/>
  <c r="N648" i="1" s="1"/>
  <c r="I661" i="1"/>
  <c r="N661" i="1" s="1"/>
  <c r="I740" i="1"/>
  <c r="N740" i="1" s="1"/>
  <c r="I818" i="1"/>
  <c r="I897" i="1"/>
  <c r="N897" i="1" s="1"/>
  <c r="I128" i="1"/>
  <c r="I439" i="1"/>
  <c r="I518" i="1"/>
  <c r="N518" i="1" s="1"/>
  <c r="I597" i="1"/>
  <c r="I741" i="1"/>
  <c r="N741" i="1" s="1"/>
  <c r="I754" i="1"/>
  <c r="N754" i="1" s="1"/>
  <c r="I833" i="1"/>
  <c r="I911" i="1"/>
  <c r="N911" i="1" s="1"/>
  <c r="I1053" i="1"/>
  <c r="N1053" i="1" s="1"/>
  <c r="I1065" i="1"/>
  <c r="I1199" i="1"/>
  <c r="I1213" i="1"/>
  <c r="I172" i="1"/>
  <c r="N172" i="1" s="1"/>
  <c r="I440" i="1"/>
  <c r="I454" i="1"/>
  <c r="I611" i="1"/>
  <c r="N611" i="1" s="1"/>
  <c r="I755" i="1"/>
  <c r="N755" i="1" s="1"/>
  <c r="I768" i="1"/>
  <c r="N768" i="1" s="1"/>
  <c r="I925" i="1"/>
  <c r="N925" i="1" s="1"/>
  <c r="I358" i="1"/>
  <c r="N358" i="1" s="1"/>
  <c r="I521" i="1"/>
  <c r="N521" i="1" s="1"/>
  <c r="I534" i="1"/>
  <c r="N534" i="1" s="1"/>
  <c r="I691" i="1"/>
  <c r="N691" i="1" s="1"/>
  <c r="I27" i="1"/>
  <c r="N27" i="1" s="1"/>
  <c r="I249" i="1"/>
  <c r="N249" i="1" s="1"/>
  <c r="I396" i="1"/>
  <c r="N396" i="1" s="1"/>
  <c r="I482" i="1"/>
  <c r="N482" i="1" s="1"/>
  <c r="I561" i="1"/>
  <c r="N561" i="1" s="1"/>
  <c r="I705" i="1"/>
  <c r="N705" i="1" s="1"/>
  <c r="I718" i="1"/>
  <c r="N718" i="1" s="1"/>
  <c r="I797" i="1"/>
  <c r="I28" i="1"/>
  <c r="N28" i="1" s="1"/>
  <c r="I250" i="1"/>
  <c r="N250" i="1" s="1"/>
  <c r="I400" i="1"/>
  <c r="N400" i="1" s="1"/>
  <c r="I549" i="1"/>
  <c r="N549" i="1" s="1"/>
  <c r="I562" i="1"/>
  <c r="N562" i="1" s="1"/>
  <c r="I706" i="1"/>
  <c r="N706" i="1" s="1"/>
  <c r="I719" i="1"/>
  <c r="N719" i="1" s="1"/>
  <c r="I798" i="1"/>
  <c r="I70" i="1"/>
  <c r="I108" i="1"/>
  <c r="I416" i="1"/>
  <c r="N416" i="1" s="1"/>
  <c r="I430" i="1"/>
  <c r="I576" i="1"/>
  <c r="I589" i="1"/>
  <c r="I733" i="1"/>
  <c r="N733" i="1" s="1"/>
  <c r="I746" i="1"/>
  <c r="N746" i="1" s="1"/>
  <c r="I564" i="1"/>
  <c r="N564" i="1" s="1"/>
  <c r="I617" i="1"/>
  <c r="N617" i="1" s="1"/>
  <c r="I976" i="1"/>
  <c r="N976" i="1" s="1"/>
  <c r="I992" i="1"/>
  <c r="N992" i="1" s="1"/>
  <c r="I1155" i="1"/>
  <c r="N1155" i="1" s="1"/>
  <c r="I1169" i="1"/>
  <c r="N1169" i="1" s="1"/>
  <c r="I1341" i="1"/>
  <c r="I320" i="1"/>
  <c r="N320" i="1" s="1"/>
  <c r="I403" i="1"/>
  <c r="N403" i="1" s="1"/>
  <c r="I722" i="1"/>
  <c r="N722" i="1" s="1"/>
  <c r="I902" i="1"/>
  <c r="N902" i="1" s="1"/>
  <c r="I926" i="1"/>
  <c r="N926" i="1" s="1"/>
  <c r="I1113" i="1"/>
  <c r="N1113" i="1" s="1"/>
  <c r="I1290" i="1"/>
  <c r="N1290" i="1" s="1"/>
  <c r="I190" i="1"/>
  <c r="I619" i="1"/>
  <c r="N619" i="1" s="1"/>
  <c r="I880" i="1"/>
  <c r="N880" i="1" s="1"/>
  <c r="I979" i="1"/>
  <c r="N979" i="1" s="1"/>
  <c r="I994" i="1"/>
  <c r="N994" i="1" s="1"/>
  <c r="I1157" i="1"/>
  <c r="N1157" i="1" s="1"/>
  <c r="I1171" i="1"/>
  <c r="I1262" i="1"/>
  <c r="N1262" i="1" s="1"/>
  <c r="I1343" i="1"/>
  <c r="I1415" i="1"/>
  <c r="I1475" i="1"/>
  <c r="I1487" i="1"/>
  <c r="I1619" i="1"/>
  <c r="I1633" i="1"/>
  <c r="I417" i="1"/>
  <c r="N417" i="1" s="1"/>
  <c r="I734" i="1"/>
  <c r="N734" i="1" s="1"/>
  <c r="I929" i="1"/>
  <c r="N929" i="1" s="1"/>
  <c r="I1010" i="1"/>
  <c r="N1010" i="1" s="1"/>
  <c r="I1027" i="1"/>
  <c r="N1027" i="1" s="1"/>
  <c r="I1116" i="1"/>
  <c r="N1116" i="1" s="1"/>
  <c r="I1188" i="1"/>
  <c r="I1202" i="1"/>
  <c r="I1292" i="1"/>
  <c r="N1292" i="1" s="1"/>
  <c r="I1356" i="1"/>
  <c r="I1368" i="1"/>
  <c r="I1440" i="1"/>
  <c r="I1512" i="1"/>
  <c r="I1646" i="1"/>
  <c r="I1658" i="1"/>
  <c r="I1792" i="1"/>
  <c r="N1792" i="1" s="1"/>
  <c r="I1804" i="1"/>
  <c r="N1804" i="1" s="1"/>
  <c r="I631" i="1"/>
  <c r="N631" i="1" s="1"/>
  <c r="I683" i="1"/>
  <c r="N683" i="1" s="1"/>
  <c r="I996" i="1"/>
  <c r="N996" i="1" s="1"/>
  <c r="I1012" i="1"/>
  <c r="N1012" i="1" s="1"/>
  <c r="I1102" i="1"/>
  <c r="N1102" i="1" s="1"/>
  <c r="I346" i="1"/>
  <c r="N346" i="1" s="1"/>
  <c r="I684" i="1"/>
  <c r="N684" i="1" s="1"/>
  <c r="I888" i="1"/>
  <c r="N888" i="1" s="1"/>
  <c r="I907" i="1"/>
  <c r="N907" i="1" s="1"/>
  <c r="I1087" i="1"/>
  <c r="I1104" i="1"/>
  <c r="N1104" i="1" s="1"/>
  <c r="I590" i="1"/>
  <c r="I643" i="1"/>
  <c r="N643" i="1" s="1"/>
  <c r="I983" i="1"/>
  <c r="N983" i="1" s="1"/>
  <c r="I998" i="1"/>
  <c r="N998" i="1" s="1"/>
  <c r="I1088" i="1"/>
  <c r="I1177" i="1"/>
  <c r="I1335" i="1"/>
  <c r="I115" i="1"/>
  <c r="I840" i="1"/>
  <c r="I866" i="1"/>
  <c r="N866" i="1" s="1"/>
  <c r="I1060" i="1"/>
  <c r="N1060" i="1" s="1"/>
  <c r="I1075" i="1"/>
  <c r="I1238" i="1"/>
  <c r="I1254" i="1"/>
  <c r="N1254" i="1" s="1"/>
  <c r="I697" i="1"/>
  <c r="N697" i="1" s="1"/>
  <c r="I750" i="1"/>
  <c r="N750" i="1" s="1"/>
  <c r="I936" i="1"/>
  <c r="N936" i="1" s="1"/>
  <c r="I1018" i="1"/>
  <c r="N1018" i="1" s="1"/>
  <c r="I1033" i="1"/>
  <c r="N1033" i="1" s="1"/>
  <c r="I1209" i="1"/>
  <c r="I1298" i="1"/>
  <c r="N1298" i="1" s="1"/>
  <c r="I1373" i="1"/>
  <c r="I1445" i="1"/>
  <c r="I1505" i="1"/>
  <c r="I1517" i="1"/>
  <c r="I812" i="1"/>
  <c r="I848" i="1"/>
  <c r="I971" i="1"/>
  <c r="N971" i="1" s="1"/>
  <c r="I384" i="1"/>
  <c r="I894" i="1"/>
  <c r="N894" i="1" s="1"/>
  <c r="I918" i="1"/>
  <c r="N918" i="1" s="1"/>
  <c r="I1258" i="1"/>
  <c r="N1258" i="1" s="1"/>
  <c r="I1294" i="1"/>
  <c r="N1294" i="1" s="1"/>
  <c r="I1418" i="1"/>
  <c r="I1516" i="1"/>
  <c r="I1603" i="1"/>
  <c r="I1678" i="1"/>
  <c r="N1678" i="1" s="1"/>
  <c r="I1691" i="1"/>
  <c r="N1691" i="1" s="1"/>
  <c r="I1835" i="1"/>
  <c r="N1835" i="1" s="1"/>
  <c r="I1848" i="1"/>
  <c r="N1848" i="1" s="1"/>
  <c r="I1920" i="1"/>
  <c r="I1980" i="1"/>
  <c r="N1980" i="1" s="1"/>
  <c r="I1992" i="1"/>
  <c r="N1992" i="1" s="1"/>
  <c r="I2064" i="1"/>
  <c r="I2124" i="1"/>
  <c r="I2136" i="1"/>
  <c r="N2136" i="1" s="1"/>
  <c r="I2280" i="1"/>
  <c r="N2280" i="1" s="1"/>
  <c r="I2352" i="1"/>
  <c r="N2352" i="1" s="1"/>
  <c r="I2412" i="1"/>
  <c r="I2424" i="1"/>
  <c r="I2498" i="1"/>
  <c r="N2498" i="1" s="1"/>
  <c r="I942" i="1"/>
  <c r="N942" i="1" s="1"/>
  <c r="I1266" i="1"/>
  <c r="N1266" i="1" s="1"/>
  <c r="I1384" i="1"/>
  <c r="I1402" i="1"/>
  <c r="I1503" i="1"/>
  <c r="I1591" i="1"/>
  <c r="I1746" i="1"/>
  <c r="N1746" i="1" s="1"/>
  <c r="I1759" i="1"/>
  <c r="N1759" i="1" s="1"/>
  <c r="I1837" i="1"/>
  <c r="N1837" i="1" s="1"/>
  <c r="I1898" i="1"/>
  <c r="N1898" i="1" s="1"/>
  <c r="I1910" i="1"/>
  <c r="N1910" i="1" s="1"/>
  <c r="I1270" i="1"/>
  <c r="N1270" i="1" s="1"/>
  <c r="I1301" i="1"/>
  <c r="N1301" i="1" s="1"/>
  <c r="I1422" i="1"/>
  <c r="I1504" i="1"/>
  <c r="I1520" i="1"/>
  <c r="I1681" i="1"/>
  <c r="N1681" i="1" s="1"/>
  <c r="I1694" i="1"/>
  <c r="N1694" i="1" s="1"/>
  <c r="I1838" i="1"/>
  <c r="N1838" i="1" s="1"/>
  <c r="I1851" i="1"/>
  <c r="N1851" i="1" s="1"/>
  <c r="I1983" i="1"/>
  <c r="N1983" i="1" s="1"/>
  <c r="I1995" i="1"/>
  <c r="N1995" i="1" s="1"/>
  <c r="I2067" i="1"/>
  <c r="I2127" i="1"/>
  <c r="I2139" i="1"/>
  <c r="N2139" i="1" s="1"/>
  <c r="I2271" i="1"/>
  <c r="N2271" i="1" s="1"/>
  <c r="I2283" i="1"/>
  <c r="N2283" i="1" s="1"/>
  <c r="I2415" i="1"/>
  <c r="I2427" i="1"/>
  <c r="I1166" i="1"/>
  <c r="N1166" i="1" s="1"/>
  <c r="I1351" i="1"/>
  <c r="I1458" i="1"/>
  <c r="I1537" i="1"/>
  <c r="I1551" i="1"/>
  <c r="I1639" i="1"/>
  <c r="I1709" i="1"/>
  <c r="N1709" i="1" s="1"/>
  <c r="I1722" i="1"/>
  <c r="N1722" i="1" s="1"/>
  <c r="I1800" i="1"/>
  <c r="N1800" i="1" s="1"/>
  <c r="I1864" i="1"/>
  <c r="N1864" i="1" s="1"/>
  <c r="I1876" i="1"/>
  <c r="N1876" i="1" s="1"/>
  <c r="I1203" i="1"/>
  <c r="I1352" i="1"/>
  <c r="I1371" i="1"/>
  <c r="I1474" i="1"/>
  <c r="I1552" i="1"/>
  <c r="I1566" i="1"/>
  <c r="I1654" i="1"/>
  <c r="I1723" i="1"/>
  <c r="N1723" i="1" s="1"/>
  <c r="I1736" i="1"/>
  <c r="N1736" i="1" s="1"/>
  <c r="I1877" i="1"/>
  <c r="N1877" i="1" s="1"/>
  <c r="I1889" i="1"/>
  <c r="N1889" i="1" s="1"/>
  <c r="I2021" i="1"/>
  <c r="N2021" i="1" s="1"/>
  <c r="I2033" i="1"/>
  <c r="N2033" i="1" s="1"/>
  <c r="I2165" i="1"/>
  <c r="I2177" i="1"/>
  <c r="I2249" i="1"/>
  <c r="N2249" i="1" s="1"/>
  <c r="I2309" i="1"/>
  <c r="I2321" i="1"/>
  <c r="I1334" i="1"/>
  <c r="I1354" i="1"/>
  <c r="I1460" i="1"/>
  <c r="I1553" i="1"/>
  <c r="I1711" i="1"/>
  <c r="N1711" i="1" s="1"/>
  <c r="I1724" i="1"/>
  <c r="N1724" i="1" s="1"/>
  <c r="I1763" i="1"/>
  <c r="N1763" i="1" s="1"/>
  <c r="I1866" i="1"/>
  <c r="N1866" i="1" s="1"/>
  <c r="I1878" i="1"/>
  <c r="N1878" i="1" s="1"/>
  <c r="I1242" i="1"/>
  <c r="I1280" i="1"/>
  <c r="N1280" i="1" s="1"/>
  <c r="I1494" i="1"/>
  <c r="I1509" i="1"/>
  <c r="I1480" i="1"/>
  <c r="I1515" i="1"/>
  <c r="I1831" i="1"/>
  <c r="N1831" i="1" s="1"/>
  <c r="I1856" i="1"/>
  <c r="N1856" i="1" s="1"/>
  <c r="I1974" i="1"/>
  <c r="N1974" i="1" s="1"/>
  <c r="I2053" i="1"/>
  <c r="N2053" i="1" s="1"/>
  <c r="I2070" i="1"/>
  <c r="I2118" i="1"/>
  <c r="I2166" i="1"/>
  <c r="I2245" i="1"/>
  <c r="N2245" i="1" s="1"/>
  <c r="I2262" i="1"/>
  <c r="N2262" i="1" s="1"/>
  <c r="I2310" i="1"/>
  <c r="I2356" i="1"/>
  <c r="N2356" i="1" s="1"/>
  <c r="I2442" i="1"/>
  <c r="I2522" i="1"/>
  <c r="N2522" i="1" s="1"/>
  <c r="I2582" i="1"/>
  <c r="N2582" i="1" s="1"/>
  <c r="I2594" i="1"/>
  <c r="N2594" i="1" s="1"/>
  <c r="I2630" i="1"/>
  <c r="N2630" i="1" s="1"/>
  <c r="I2666" i="1"/>
  <c r="I2738" i="1"/>
  <c r="I2774" i="1"/>
  <c r="I2870" i="1"/>
  <c r="N2870" i="1" s="1"/>
  <c r="I2882" i="1"/>
  <c r="N2882" i="1" s="1"/>
  <c r="I2920" i="1"/>
  <c r="N2920" i="1" s="1"/>
  <c r="I3016" i="1"/>
  <c r="I3028" i="1"/>
  <c r="I2326" i="1"/>
  <c r="I1297" i="1"/>
  <c r="N1297" i="1" s="1"/>
  <c r="I1359" i="1"/>
  <c r="I1586" i="1"/>
  <c r="I1727" i="1"/>
  <c r="N1727" i="1" s="1"/>
  <c r="I1753" i="1"/>
  <c r="N1753" i="1" s="1"/>
  <c r="I1832" i="1"/>
  <c r="N1832" i="1" s="1"/>
  <c r="I1990" i="1"/>
  <c r="N1990" i="1" s="1"/>
  <c r="I2006" i="1"/>
  <c r="N2006" i="1" s="1"/>
  <c r="I2038" i="1"/>
  <c r="N2038" i="1" s="1"/>
  <c r="I2167" i="1"/>
  <c r="I2414" i="1"/>
  <c r="I2456" i="1"/>
  <c r="N2456" i="1" s="1"/>
  <c r="I1220" i="1"/>
  <c r="I1587" i="1"/>
  <c r="I1615" i="1"/>
  <c r="I1781" i="1"/>
  <c r="N1781" i="1" s="1"/>
  <c r="I1807" i="1"/>
  <c r="N1807" i="1" s="1"/>
  <c r="I1904" i="1"/>
  <c r="N1904" i="1" s="1"/>
  <c r="I1924" i="1"/>
  <c r="I1976" i="1"/>
  <c r="N1976" i="1" s="1"/>
  <c r="I2104" i="1"/>
  <c r="I2120" i="1"/>
  <c r="I2216" i="1"/>
  <c r="N2216" i="1" s="1"/>
  <c r="I2231" i="1"/>
  <c r="N2231" i="1" s="1"/>
  <c r="I2296" i="1"/>
  <c r="N2296" i="1" s="1"/>
  <c r="I2312" i="1"/>
  <c r="I2470" i="1"/>
  <c r="N2470" i="1" s="1"/>
  <c r="I2485" i="1"/>
  <c r="N2485" i="1" s="1"/>
  <c r="I2572" i="1"/>
  <c r="N2572" i="1" s="1"/>
  <c r="I2620" i="1"/>
  <c r="N2620" i="1" s="1"/>
  <c r="I2632" i="1"/>
  <c r="N2632" i="1" s="1"/>
  <c r="I2716" i="1"/>
  <c r="I1227" i="1"/>
  <c r="I1314" i="1"/>
  <c r="N1314" i="1" s="1"/>
  <c r="I1449" i="1"/>
  <c r="I1558" i="1"/>
  <c r="I1703" i="1"/>
  <c r="N1703" i="1" s="1"/>
  <c r="I1729" i="1"/>
  <c r="N1729" i="1" s="1"/>
  <c r="I1883" i="1"/>
  <c r="N1883" i="1" s="1"/>
  <c r="I1977" i="1"/>
  <c r="N1977" i="1" s="1"/>
  <c r="I1993" i="1"/>
  <c r="N1993" i="1" s="1"/>
  <c r="I2010" i="1"/>
  <c r="N2010" i="1" s="1"/>
  <c r="I2041" i="1"/>
  <c r="N2041" i="1" s="1"/>
  <c r="I2169" i="1"/>
  <c r="I2185" i="1"/>
  <c r="I2281" i="1"/>
  <c r="N2281" i="1" s="1"/>
  <c r="I2329" i="1"/>
  <c r="I2359" i="1"/>
  <c r="N2359" i="1" s="1"/>
  <c r="I2373" i="1"/>
  <c r="N2373" i="1" s="1"/>
  <c r="I2458" i="1"/>
  <c r="N2458" i="1" s="1"/>
  <c r="I2471" i="1"/>
  <c r="N2471" i="1" s="1"/>
  <c r="I2513" i="1"/>
  <c r="N2513" i="1" s="1"/>
  <c r="I2525" i="1"/>
  <c r="N2525" i="1" s="1"/>
  <c r="I2537" i="1"/>
  <c r="N2537" i="1" s="1"/>
  <c r="I2657" i="1"/>
  <c r="I2669" i="1"/>
  <c r="I2681" i="1"/>
  <c r="I2753" i="1"/>
  <c r="I2765" i="1"/>
  <c r="I2801" i="1"/>
  <c r="I2813" i="1"/>
  <c r="I2825" i="1"/>
  <c r="I2911" i="1"/>
  <c r="N2911" i="1" s="1"/>
  <c r="I2947" i="1"/>
  <c r="N2947" i="1" s="1"/>
  <c r="I2959" i="1"/>
  <c r="N2959" i="1" s="1"/>
  <c r="I2971" i="1"/>
  <c r="N2971" i="1" s="1"/>
  <c r="I2461" i="1"/>
  <c r="N2461" i="1" s="1"/>
  <c r="I2539" i="1"/>
  <c r="N2539" i="1" s="1"/>
  <c r="I2599" i="1"/>
  <c r="N2599" i="1" s="1"/>
  <c r="I2611" i="1"/>
  <c r="N2611" i="1" s="1"/>
  <c r="I2695" i="1"/>
  <c r="I2925" i="1"/>
  <c r="N2925" i="1" s="1"/>
  <c r="I2490" i="1"/>
  <c r="N2490" i="1" s="1"/>
  <c r="I2516" i="1"/>
  <c r="N2516" i="1" s="1"/>
  <c r="I2660" i="1"/>
  <c r="I2708" i="1"/>
  <c r="I1562" i="1"/>
  <c r="I1590" i="1"/>
  <c r="I1618" i="1"/>
  <c r="I1679" i="1"/>
  <c r="N1679" i="1" s="1"/>
  <c r="I1885" i="1"/>
  <c r="N1885" i="1" s="1"/>
  <c r="I1906" i="1"/>
  <c r="N1906" i="1" s="1"/>
  <c r="I1928" i="1"/>
  <c r="I1963" i="1"/>
  <c r="N1963" i="1" s="1"/>
  <c r="I2011" i="1"/>
  <c r="N2011" i="1" s="1"/>
  <c r="I2026" i="1"/>
  <c r="N2026" i="1" s="1"/>
  <c r="I2042" i="1"/>
  <c r="N2042" i="1" s="1"/>
  <c r="I2074" i="1"/>
  <c r="I2090" i="1"/>
  <c r="I2107" i="1"/>
  <c r="I2138" i="1"/>
  <c r="N2138" i="1" s="1"/>
  <c r="I2155" i="1"/>
  <c r="N2155" i="1" s="1"/>
  <c r="I2203" i="1"/>
  <c r="N2203" i="1" s="1"/>
  <c r="I2218" i="1"/>
  <c r="N2218" i="1" s="1"/>
  <c r="I2282" i="1"/>
  <c r="N2282" i="1" s="1"/>
  <c r="I2299" i="1"/>
  <c r="N2299" i="1" s="1"/>
  <c r="I2404" i="1"/>
  <c r="N2404" i="1" s="1"/>
  <c r="I2459" i="1"/>
  <c r="N2459" i="1" s="1"/>
  <c r="I2473" i="1"/>
  <c r="N2473" i="1" s="1"/>
  <c r="I2550" i="1"/>
  <c r="N2550" i="1" s="1"/>
  <c r="I2562" i="1"/>
  <c r="N2562" i="1" s="1"/>
  <c r="I2586" i="1"/>
  <c r="N2586" i="1" s="1"/>
  <c r="I2610" i="1"/>
  <c r="N2610" i="1" s="1"/>
  <c r="I2622" i="1"/>
  <c r="N2622" i="1" s="1"/>
  <c r="I2706" i="1"/>
  <c r="I2718" i="1"/>
  <c r="I2754" i="1"/>
  <c r="I2766" i="1"/>
  <c r="I2778" i="1"/>
  <c r="I2790" i="1"/>
  <c r="I2874" i="1"/>
  <c r="N2874" i="1" s="1"/>
  <c r="I2886" i="1"/>
  <c r="N2886" i="1" s="1"/>
  <c r="I2898" i="1"/>
  <c r="N2898" i="1" s="1"/>
  <c r="I2912" i="1"/>
  <c r="N2912" i="1" s="1"/>
  <c r="I2924" i="1"/>
  <c r="N2924" i="1" s="1"/>
  <c r="I2984" i="1"/>
  <c r="N2984" i="1" s="1"/>
  <c r="I3020" i="1"/>
  <c r="I4" i="1"/>
  <c r="N4" i="1" s="1"/>
  <c r="I2474" i="1"/>
  <c r="N2474" i="1" s="1"/>
  <c r="I2551" i="1"/>
  <c r="N2551" i="1" s="1"/>
  <c r="I2587" i="1"/>
  <c r="N2587" i="1" s="1"/>
  <c r="I2707" i="1"/>
  <c r="I2767" i="1"/>
  <c r="I2839" i="1"/>
  <c r="I2875" i="1"/>
  <c r="N2875" i="1" s="1"/>
  <c r="I2913" i="1"/>
  <c r="N2913" i="1" s="1"/>
  <c r="I2937" i="1"/>
  <c r="N2937" i="1" s="1"/>
  <c r="I2600" i="1"/>
  <c r="N2600" i="1" s="1"/>
  <c r="I2648" i="1"/>
  <c r="N2648" i="1" s="1"/>
  <c r="I1006" i="1"/>
  <c r="N1006" i="1" s="1"/>
  <c r="I1153" i="1"/>
  <c r="N1153" i="1" s="1"/>
  <c r="I1252" i="1"/>
  <c r="N1252" i="1" s="1"/>
  <c r="I1598" i="1"/>
  <c r="I1626" i="1"/>
  <c r="I1656" i="1"/>
  <c r="I1686" i="1"/>
  <c r="N1686" i="1" s="1"/>
  <c r="I1712" i="1"/>
  <c r="N1712" i="1" s="1"/>
  <c r="I1738" i="1"/>
  <c r="N1738" i="1" s="1"/>
  <c r="I1867" i="1"/>
  <c r="N1867" i="1" s="1"/>
  <c r="I1929" i="1"/>
  <c r="I1948" i="1"/>
  <c r="I1964" i="1"/>
  <c r="N1964" i="1" s="1"/>
  <c r="I1979" i="1"/>
  <c r="N1979" i="1" s="1"/>
  <c r="I2060" i="1"/>
  <c r="I2092" i="1"/>
  <c r="I2108" i="1"/>
  <c r="I2140" i="1"/>
  <c r="N2140" i="1" s="1"/>
  <c r="I2156" i="1"/>
  <c r="N2156" i="1" s="1"/>
  <c r="I2252" i="1"/>
  <c r="N2252" i="1" s="1"/>
  <c r="I2267" i="1"/>
  <c r="N2267" i="1" s="1"/>
  <c r="I2332" i="1"/>
  <c r="I2347" i="1"/>
  <c r="N2347" i="1" s="1"/>
  <c r="I2390" i="1"/>
  <c r="N2390" i="1" s="1"/>
  <c r="I2623" i="1"/>
  <c r="N2623" i="1" s="1"/>
  <c r="I2683" i="1"/>
  <c r="I2612" i="1"/>
  <c r="N2612" i="1" s="1"/>
  <c r="I2684" i="1"/>
  <c r="I1176" i="1"/>
  <c r="I1256" i="1"/>
  <c r="N1256" i="1" s="1"/>
  <c r="I1376" i="1"/>
  <c r="I1417" i="1"/>
  <c r="I1532" i="1"/>
  <c r="I1599" i="1"/>
  <c r="I1659" i="1"/>
  <c r="I1687" i="1"/>
  <c r="N1687" i="1" s="1"/>
  <c r="I1713" i="1"/>
  <c r="N1713" i="1" s="1"/>
  <c r="I1891" i="1"/>
  <c r="N1891" i="1" s="1"/>
  <c r="I1930" i="1"/>
  <c r="I1965" i="1"/>
  <c r="N1965" i="1" s="1"/>
  <c r="I1981" i="1"/>
  <c r="N1981" i="1" s="1"/>
  <c r="I1998" i="1"/>
  <c r="N1998" i="1" s="1"/>
  <c r="I2029" i="1"/>
  <c r="N2029" i="1" s="1"/>
  <c r="I2077" i="1"/>
  <c r="I2125" i="1"/>
  <c r="I2157" i="1"/>
  <c r="N2157" i="1" s="1"/>
  <c r="I2173" i="1"/>
  <c r="I2205" i="1"/>
  <c r="N2205" i="1" s="1"/>
  <c r="I2238" i="1"/>
  <c r="N2238" i="1" s="1"/>
  <c r="I2269" i="1"/>
  <c r="N2269" i="1" s="1"/>
  <c r="I2286" i="1"/>
  <c r="N2286" i="1" s="1"/>
  <c r="I2317" i="1"/>
  <c r="I2334" i="1"/>
  <c r="I2348" i="1"/>
  <c r="N2348" i="1" s="1"/>
  <c r="I2362" i="1"/>
  <c r="N2362" i="1" s="1"/>
  <c r="I2420" i="1"/>
  <c r="I2552" i="1"/>
  <c r="N2552" i="1" s="1"/>
  <c r="I2624" i="1"/>
  <c r="N2624" i="1" s="1"/>
  <c r="I2696" i="1"/>
  <c r="I1021" i="1"/>
  <c r="N1021" i="1" s="1"/>
  <c r="I1257" i="1"/>
  <c r="N1257" i="1" s="1"/>
  <c r="I1338" i="1"/>
  <c r="I1378" i="1"/>
  <c r="I1570" i="1"/>
  <c r="I1688" i="1"/>
  <c r="N1688" i="1" s="1"/>
  <c r="I1714" i="1"/>
  <c r="N1714" i="1" s="1"/>
  <c r="I1740" i="1"/>
  <c r="N1740" i="1" s="1"/>
  <c r="I1766" i="1"/>
  <c r="N1766" i="1" s="1"/>
  <c r="I1912" i="1"/>
  <c r="N1912" i="1" s="1"/>
  <c r="I1982" i="1"/>
  <c r="N1982" i="1" s="1"/>
  <c r="I1999" i="1"/>
  <c r="N1999" i="1" s="1"/>
  <c r="I2030" i="1"/>
  <c r="N2030" i="1" s="1"/>
  <c r="I2047" i="1"/>
  <c r="N2047" i="1" s="1"/>
  <c r="I2095" i="1"/>
  <c r="I2110" i="1"/>
  <c r="I2143" i="1"/>
  <c r="N2143" i="1" s="1"/>
  <c r="I2158" i="1"/>
  <c r="N2158" i="1" s="1"/>
  <c r="I2174" i="1"/>
  <c r="I2191" i="1"/>
  <c r="I2222" i="1"/>
  <c r="N2222" i="1" s="1"/>
  <c r="I2287" i="1"/>
  <c r="N2287" i="1" s="1"/>
  <c r="I2302" i="1"/>
  <c r="N2302" i="1" s="1"/>
  <c r="I2335" i="1"/>
  <c r="I2363" i="1"/>
  <c r="N2363" i="1" s="1"/>
  <c r="I2378" i="1"/>
  <c r="N2378" i="1" s="1"/>
  <c r="I2393" i="1"/>
  <c r="N2393" i="1" s="1"/>
  <c r="I2407" i="1"/>
  <c r="N2407" i="1" s="1"/>
  <c r="I2421" i="1"/>
  <c r="I2463" i="1"/>
  <c r="N2463" i="1" s="1"/>
  <c r="I2504" i="1"/>
  <c r="N2504" i="1" s="1"/>
  <c r="I2529" i="1"/>
  <c r="N2529" i="1" s="1"/>
  <c r="I2541" i="1"/>
  <c r="N2541" i="1" s="1"/>
  <c r="I2553" i="1"/>
  <c r="N2553" i="1" s="1"/>
  <c r="I2565" i="1"/>
  <c r="N2565" i="1" s="1"/>
  <c r="I2613" i="1"/>
  <c r="N2613" i="1" s="1"/>
  <c r="I2625" i="1"/>
  <c r="N2625" i="1" s="1"/>
  <c r="I2661" i="1"/>
  <c r="I2673" i="1"/>
  <c r="I2685" i="1"/>
  <c r="I2709" i="1"/>
  <c r="I2721" i="1"/>
  <c r="I2757" i="1"/>
  <c r="I2781" i="1"/>
  <c r="I1066" i="1"/>
  <c r="I1181" i="1"/>
  <c r="I1265" i="1"/>
  <c r="N1265" i="1" s="1"/>
  <c r="I1430" i="1"/>
  <c r="I1542" i="1"/>
  <c r="I1573" i="1"/>
  <c r="I1631" i="1"/>
  <c r="I1661" i="1"/>
  <c r="I1689" i="1"/>
  <c r="N1689" i="1" s="1"/>
  <c r="I1715" i="1"/>
  <c r="N1715" i="1" s="1"/>
  <c r="I1741" i="1"/>
  <c r="N1741" i="1" s="1"/>
  <c r="I1767" i="1"/>
  <c r="N1767" i="1" s="1"/>
  <c r="I1820" i="1"/>
  <c r="N1820" i="1" s="1"/>
  <c r="I1893" i="1"/>
  <c r="N1893" i="1" s="1"/>
  <c r="I1952" i="1"/>
  <c r="N1952" i="1" s="1"/>
  <c r="I1967" i="1"/>
  <c r="N1967" i="1" s="1"/>
  <c r="I1984" i="1"/>
  <c r="N1984" i="1" s="1"/>
  <c r="I2015" i="1"/>
  <c r="N2015" i="1" s="1"/>
  <c r="I2048" i="1"/>
  <c r="N2048" i="1" s="1"/>
  <c r="I2096" i="1"/>
  <c r="I2128" i="1"/>
  <c r="N2128" i="1" s="1"/>
  <c r="I2144" i="1"/>
  <c r="N2144" i="1" s="1"/>
  <c r="I2159" i="1"/>
  <c r="N2159" i="1" s="1"/>
  <c r="I2176" i="1"/>
  <c r="I2192" i="1"/>
  <c r="I2207" i="1"/>
  <c r="N2207" i="1" s="1"/>
  <c r="I2272" i="1"/>
  <c r="N2272" i="1" s="1"/>
  <c r="I2288" i="1"/>
  <c r="N2288" i="1" s="1"/>
  <c r="I2320" i="1"/>
  <c r="I2336" i="1"/>
  <c r="I2350" i="1"/>
  <c r="N2350" i="1" s="1"/>
  <c r="I2365" i="1"/>
  <c r="N2365" i="1" s="1"/>
  <c r="I2394" i="1"/>
  <c r="N2394" i="1" s="1"/>
  <c r="I2408" i="1"/>
  <c r="I2422" i="1"/>
  <c r="I1078" i="1"/>
  <c r="I1182" i="1"/>
  <c r="I1285" i="1"/>
  <c r="N1285" i="1" s="1"/>
  <c r="I1340" i="1"/>
  <c r="I1383" i="1"/>
  <c r="I1632" i="1"/>
  <c r="I1662" i="1"/>
  <c r="I1079" i="1"/>
  <c r="I1664" i="1"/>
  <c r="I1771" i="1"/>
  <c r="N1771" i="1" s="1"/>
  <c r="I1873" i="1"/>
  <c r="N1873" i="1" s="1"/>
  <c r="I1954" i="1"/>
  <c r="N1954" i="1" s="1"/>
  <c r="I2083" i="1"/>
  <c r="I2146" i="1"/>
  <c r="N2146" i="1" s="1"/>
  <c r="I2210" i="1"/>
  <c r="N2210" i="1" s="1"/>
  <c r="I2338" i="1"/>
  <c r="N2338" i="1" s="1"/>
  <c r="I2494" i="1"/>
  <c r="N2494" i="1" s="1"/>
  <c r="I2523" i="1"/>
  <c r="N2523" i="1" s="1"/>
  <c r="I2555" i="1"/>
  <c r="N2555" i="1" s="1"/>
  <c r="I2581" i="1"/>
  <c r="N2581" i="1" s="1"/>
  <c r="I2699" i="1"/>
  <c r="I2725" i="1"/>
  <c r="I2808" i="1"/>
  <c r="I2828" i="1"/>
  <c r="I2844" i="1"/>
  <c r="I2938" i="1"/>
  <c r="N2938" i="1" s="1"/>
  <c r="I2954" i="1"/>
  <c r="N2954" i="1" s="1"/>
  <c r="I2974" i="1"/>
  <c r="N2974" i="1" s="1"/>
  <c r="I2990" i="1"/>
  <c r="N2990" i="1" s="1"/>
  <c r="I3026" i="1"/>
  <c r="I2209" i="1"/>
  <c r="N2209" i="1" s="1"/>
  <c r="I2843" i="1"/>
  <c r="I3025" i="1"/>
  <c r="I1955" i="1"/>
  <c r="N1955" i="1" s="1"/>
  <c r="I2084" i="1"/>
  <c r="I2147" i="1"/>
  <c r="N2147" i="1" s="1"/>
  <c r="I2212" i="1"/>
  <c r="N2212" i="1" s="1"/>
  <c r="I2556" i="1"/>
  <c r="N2556" i="1" s="1"/>
  <c r="I2674" i="1"/>
  <c r="I2700" i="1"/>
  <c r="I2792" i="1"/>
  <c r="I2829" i="1"/>
  <c r="I2845" i="1"/>
  <c r="I2865" i="1"/>
  <c r="I2881" i="1"/>
  <c r="N2881" i="1" s="1"/>
  <c r="I2919" i="1"/>
  <c r="N2919" i="1" s="1"/>
  <c r="I2939" i="1"/>
  <c r="N2939" i="1" s="1"/>
  <c r="I2955" i="1"/>
  <c r="N2955" i="1" s="1"/>
  <c r="I3011" i="1"/>
  <c r="I2747" i="1"/>
  <c r="I1690" i="1"/>
  <c r="N1690" i="1" s="1"/>
  <c r="I1795" i="1"/>
  <c r="N1795" i="1" s="1"/>
  <c r="I1969" i="1"/>
  <c r="N1969" i="1" s="1"/>
  <c r="I2034" i="1"/>
  <c r="N2034" i="1" s="1"/>
  <c r="I2097" i="1"/>
  <c r="I2226" i="1"/>
  <c r="N2226" i="1" s="1"/>
  <c r="I2351" i="1"/>
  <c r="N2351" i="1" s="1"/>
  <c r="I2409" i="1"/>
  <c r="I2465" i="1"/>
  <c r="N2465" i="1" s="1"/>
  <c r="I2497" i="1"/>
  <c r="N2497" i="1" s="1"/>
  <c r="I2531" i="1"/>
  <c r="N2531" i="1" s="1"/>
  <c r="I2557" i="1"/>
  <c r="N2557" i="1" s="1"/>
  <c r="I2643" i="1"/>
  <c r="N2643" i="1" s="1"/>
  <c r="I2701" i="1"/>
  <c r="I2732" i="1"/>
  <c r="I2751" i="1"/>
  <c r="I2794" i="1"/>
  <c r="I2811" i="1"/>
  <c r="I2830" i="1"/>
  <c r="I2866" i="1"/>
  <c r="I2940" i="1"/>
  <c r="N2940" i="1" s="1"/>
  <c r="I2957" i="1"/>
  <c r="N2957" i="1" s="1"/>
  <c r="I2976" i="1"/>
  <c r="N2976" i="1" s="1"/>
  <c r="I2993" i="1"/>
  <c r="N2993" i="1" s="1"/>
  <c r="I3012" i="1"/>
  <c r="I3029" i="1"/>
  <c r="I2746" i="1"/>
  <c r="I1769" i="1"/>
  <c r="N1769" i="1" s="1"/>
  <c r="I2493" i="1"/>
  <c r="N2493" i="1" s="1"/>
  <c r="I2724" i="1"/>
  <c r="I2989" i="1"/>
  <c r="N2989" i="1" s="1"/>
  <c r="I1692" i="1"/>
  <c r="N1692" i="1" s="1"/>
  <c r="I1797" i="1"/>
  <c r="N1797" i="1" s="1"/>
  <c r="I1970" i="1"/>
  <c r="N1970" i="1" s="1"/>
  <c r="I2035" i="1"/>
  <c r="N2035" i="1" s="1"/>
  <c r="I2098" i="1"/>
  <c r="I2505" i="1"/>
  <c r="N2505" i="1" s="1"/>
  <c r="I2532" i="1"/>
  <c r="N2532" i="1" s="1"/>
  <c r="I2617" i="1"/>
  <c r="N2617" i="1" s="1"/>
  <c r="I2650" i="1"/>
  <c r="N2650" i="1" s="1"/>
  <c r="I2734" i="1"/>
  <c r="I2812" i="1"/>
  <c r="I2831" i="1"/>
  <c r="I2848" i="1"/>
  <c r="I2867" i="1"/>
  <c r="N2867" i="1" s="1"/>
  <c r="I2884" i="1"/>
  <c r="N2884" i="1" s="1"/>
  <c r="I2905" i="1"/>
  <c r="N2905" i="1" s="1"/>
  <c r="I3013" i="1"/>
  <c r="I3030" i="1"/>
  <c r="I2759" i="1"/>
  <c r="I2871" i="1"/>
  <c r="N2871" i="1" s="1"/>
  <c r="I2928" i="1"/>
  <c r="N2928" i="1" s="1"/>
  <c r="I3000" i="1"/>
  <c r="N3000" i="1" s="1"/>
  <c r="I3036" i="1"/>
  <c r="I2760" i="1"/>
  <c r="I2836" i="1"/>
  <c r="I2872" i="1"/>
  <c r="N2872" i="1" s="1"/>
  <c r="I2966" i="1"/>
  <c r="N2966" i="1" s="1"/>
  <c r="I3038" i="1"/>
  <c r="I3003" i="1"/>
  <c r="N3003" i="1" s="1"/>
  <c r="I1751" i="1"/>
  <c r="N1751" i="1" s="1"/>
  <c r="I2068" i="1"/>
  <c r="I2195" i="1"/>
  <c r="I1699" i="1"/>
  <c r="N1699" i="1" s="1"/>
  <c r="I1897" i="1"/>
  <c r="N1897" i="1" s="1"/>
  <c r="I1972" i="1"/>
  <c r="N1972" i="1" s="1"/>
  <c r="I2228" i="1"/>
  <c r="N2228" i="1" s="1"/>
  <c r="I2291" i="1"/>
  <c r="N2291" i="1" s="1"/>
  <c r="I2354" i="1"/>
  <c r="N2354" i="1" s="1"/>
  <c r="I2411" i="1"/>
  <c r="I2566" i="1"/>
  <c r="N2566" i="1" s="1"/>
  <c r="I2592" i="1"/>
  <c r="N2592" i="1" s="1"/>
  <c r="I2619" i="1"/>
  <c r="N2619" i="1" s="1"/>
  <c r="I2651" i="1"/>
  <c r="N2651" i="1" s="1"/>
  <c r="I2677" i="1"/>
  <c r="I2710" i="1"/>
  <c r="I2735" i="1"/>
  <c r="I2756" i="1"/>
  <c r="I2775" i="1"/>
  <c r="I2868" i="1"/>
  <c r="N2868" i="1" s="1"/>
  <c r="I2888" i="1"/>
  <c r="N2888" i="1" s="1"/>
  <c r="I2926" i="1"/>
  <c r="N2926" i="1" s="1"/>
  <c r="I2942" i="1"/>
  <c r="N2942" i="1" s="1"/>
  <c r="I2962" i="1"/>
  <c r="N2962" i="1" s="1"/>
  <c r="I2978" i="1"/>
  <c r="N2978" i="1" s="1"/>
  <c r="I2998" i="1"/>
  <c r="N2998" i="1" s="1"/>
  <c r="I2854" i="1"/>
  <c r="I2909" i="1"/>
  <c r="N2909" i="1" s="1"/>
  <c r="I2964" i="1"/>
  <c r="N2964" i="1" s="1"/>
  <c r="I2782" i="1"/>
  <c r="I2819" i="1"/>
  <c r="I2982" i="1"/>
  <c r="N2982" i="1" s="1"/>
  <c r="I2914" i="1"/>
  <c r="N2914" i="1" s="1"/>
  <c r="I3022" i="1"/>
  <c r="I2132" i="1"/>
  <c r="N2132" i="1" s="1"/>
  <c r="I2441" i="1"/>
  <c r="I2664" i="1"/>
  <c r="I2723" i="1"/>
  <c r="I2842" i="1"/>
  <c r="I2933" i="1"/>
  <c r="N2933" i="1" s="1"/>
  <c r="I3041" i="1"/>
  <c r="I2082" i="1"/>
  <c r="I2698" i="1"/>
  <c r="I2824" i="1"/>
  <c r="I3006" i="1"/>
  <c r="N3006" i="1" s="1"/>
  <c r="I1288" i="1"/>
  <c r="N1288" i="1" s="1"/>
  <c r="I1716" i="1"/>
  <c r="N1716" i="1" s="1"/>
  <c r="I1916" i="1"/>
  <c r="I2049" i="1"/>
  <c r="N2049" i="1" s="1"/>
  <c r="I2178" i="1"/>
  <c r="I2241" i="1"/>
  <c r="N2241" i="1" s="1"/>
  <c r="I2366" i="1"/>
  <c r="N2366" i="1" s="1"/>
  <c r="I2423" i="1"/>
  <c r="I2477" i="1"/>
  <c r="N2477" i="1" s="1"/>
  <c r="I2507" i="1"/>
  <c r="N2507" i="1" s="1"/>
  <c r="I2567" i="1"/>
  <c r="N2567" i="1" s="1"/>
  <c r="I2679" i="1"/>
  <c r="I2711" i="1"/>
  <c r="I2736" i="1"/>
  <c r="I2758" i="1"/>
  <c r="I2797" i="1"/>
  <c r="I2817" i="1"/>
  <c r="I2869" i="1"/>
  <c r="N2869" i="1" s="1"/>
  <c r="I2889" i="1"/>
  <c r="N2889" i="1" s="1"/>
  <c r="I2927" i="1"/>
  <c r="N2927" i="1" s="1"/>
  <c r="I2963" i="1"/>
  <c r="N2963" i="1" s="1"/>
  <c r="I2979" i="1"/>
  <c r="N2979" i="1" s="1"/>
  <c r="I2999" i="1"/>
  <c r="N2999" i="1" s="1"/>
  <c r="I3015" i="1"/>
  <c r="I3035" i="1"/>
  <c r="I2480" i="1"/>
  <c r="N2480" i="1" s="1"/>
  <c r="I2542" i="1"/>
  <c r="N2542" i="1" s="1"/>
  <c r="I2595" i="1"/>
  <c r="N2595" i="1" s="1"/>
  <c r="I2780" i="1"/>
  <c r="I2799" i="1"/>
  <c r="I2890" i="1"/>
  <c r="N2890" i="1" s="1"/>
  <c r="I2981" i="1"/>
  <c r="N2981" i="1" s="1"/>
  <c r="I2800" i="1"/>
  <c r="I2910" i="1"/>
  <c r="N2910" i="1" s="1"/>
  <c r="I3018" i="1"/>
  <c r="I2876" i="1"/>
  <c r="N2876" i="1" s="1"/>
  <c r="I2492" i="1"/>
  <c r="N2492" i="1" s="1"/>
  <c r="I2691" i="1"/>
  <c r="I2878" i="1"/>
  <c r="N2878" i="1" s="1"/>
  <c r="I1434" i="1"/>
  <c r="I2337" i="1"/>
  <c r="I2639" i="1"/>
  <c r="N2639" i="1" s="1"/>
  <c r="I2860" i="1"/>
  <c r="I3042" i="1"/>
  <c r="I1576" i="1"/>
  <c r="I1718" i="1"/>
  <c r="N1718" i="1" s="1"/>
  <c r="I1823" i="1"/>
  <c r="N1823" i="1" s="1"/>
  <c r="I1917" i="1"/>
  <c r="I1987" i="1"/>
  <c r="N1987" i="1" s="1"/>
  <c r="I2368" i="1"/>
  <c r="N2368" i="1" s="1"/>
  <c r="I2425" i="1"/>
  <c r="I2508" i="1"/>
  <c r="N2508" i="1" s="1"/>
  <c r="I2653" i="1"/>
  <c r="N2653" i="1" s="1"/>
  <c r="I2737" i="1"/>
  <c r="I2818" i="1"/>
  <c r="I2945" i="1"/>
  <c r="N2945" i="1" s="1"/>
  <c r="I2764" i="1"/>
  <c r="I2895" i="1"/>
  <c r="N2895" i="1" s="1"/>
  <c r="I1953" i="1"/>
  <c r="N1953" i="1" s="1"/>
  <c r="I2580" i="1"/>
  <c r="N2580" i="1" s="1"/>
  <c r="I2807" i="1"/>
  <c r="I2970" i="1"/>
  <c r="N2970" i="1" s="1"/>
  <c r="I1347" i="1"/>
  <c r="I1725" i="1"/>
  <c r="N1725" i="1" s="1"/>
  <c r="I1988" i="1"/>
  <c r="N1988" i="1" s="1"/>
  <c r="I2051" i="1"/>
  <c r="N2051" i="1" s="1"/>
  <c r="I2180" i="1"/>
  <c r="I2243" i="1"/>
  <c r="N2243" i="1" s="1"/>
  <c r="I2308" i="1"/>
  <c r="I2369" i="1"/>
  <c r="N2369" i="1" s="1"/>
  <c r="I2426" i="1"/>
  <c r="I2481" i="1"/>
  <c r="N2481" i="1" s="1"/>
  <c r="I2602" i="1"/>
  <c r="N2602" i="1" s="1"/>
  <c r="I2628" i="1"/>
  <c r="N2628" i="1" s="1"/>
  <c r="I2655" i="1"/>
  <c r="I2687" i="1"/>
  <c r="I2739" i="1"/>
  <c r="I2855" i="1"/>
  <c r="I3001" i="1"/>
  <c r="N3001" i="1" s="1"/>
  <c r="I3024" i="1"/>
  <c r="I2017" i="1"/>
  <c r="N2017" i="1" s="1"/>
  <c r="I2521" i="1"/>
  <c r="N2521" i="1" s="1"/>
  <c r="I2768" i="1"/>
  <c r="I2917" i="1"/>
  <c r="N2917" i="1" s="1"/>
  <c r="I1394" i="1"/>
  <c r="I1604" i="1"/>
  <c r="I1742" i="1"/>
  <c r="N1742" i="1" s="1"/>
  <c r="I2001" i="1"/>
  <c r="N2001" i="1" s="1"/>
  <c r="I2065" i="1"/>
  <c r="I2130" i="1"/>
  <c r="N2130" i="1" s="1"/>
  <c r="I2193" i="1"/>
  <c r="I2257" i="1"/>
  <c r="N2257" i="1" s="1"/>
  <c r="I2322" i="1"/>
  <c r="I2381" i="1"/>
  <c r="N2381" i="1" s="1"/>
  <c r="I2482" i="1"/>
  <c r="N2482" i="1" s="1"/>
  <c r="I2518" i="1"/>
  <c r="N2518" i="1" s="1"/>
  <c r="I2544" i="1"/>
  <c r="N2544" i="1" s="1"/>
  <c r="I2603" i="1"/>
  <c r="N2603" i="1" s="1"/>
  <c r="I2629" i="1"/>
  <c r="N2629" i="1" s="1"/>
  <c r="I2688" i="1"/>
  <c r="I2715" i="1"/>
  <c r="I2740" i="1"/>
  <c r="I2761" i="1"/>
  <c r="I2783" i="1"/>
  <c r="I2820" i="1"/>
  <c r="I2260" i="1"/>
  <c r="N2260" i="1" s="1"/>
  <c r="I2916" i="1"/>
  <c r="N2916" i="1" s="1"/>
  <c r="I1871" i="1"/>
  <c r="N1871" i="1" s="1"/>
  <c r="I2879" i="1"/>
  <c r="N2879" i="1" s="1"/>
  <c r="I1395" i="1"/>
  <c r="I2066" i="1"/>
  <c r="I2194" i="1"/>
  <c r="I2258" i="1"/>
  <c r="N2258" i="1" s="1"/>
  <c r="I2323" i="1"/>
  <c r="I2382" i="1"/>
  <c r="N2382" i="1" s="1"/>
  <c r="I2440" i="1"/>
  <c r="I2484" i="1"/>
  <c r="N2484" i="1" s="1"/>
  <c r="I2545" i="1"/>
  <c r="N2545" i="1" s="1"/>
  <c r="I2604" i="1"/>
  <c r="N2604" i="1" s="1"/>
  <c r="I2631" i="1"/>
  <c r="N2631" i="1" s="1"/>
  <c r="I2663" i="1"/>
  <c r="I2689" i="1"/>
  <c r="I2722" i="1"/>
  <c r="I2744" i="1"/>
  <c r="I2763" i="1"/>
  <c r="I2784" i="1"/>
  <c r="I2805" i="1"/>
  <c r="I2821" i="1"/>
  <c r="I2841" i="1"/>
  <c r="I2893" i="1"/>
  <c r="N2893" i="1" s="1"/>
  <c r="I2915" i="1"/>
  <c r="N2915" i="1" s="1"/>
  <c r="I2931" i="1"/>
  <c r="N2931" i="1" s="1"/>
  <c r="I2987" i="1"/>
  <c r="N2987" i="1" s="1"/>
  <c r="I1636" i="1"/>
  <c r="I2383" i="1"/>
  <c r="N2383" i="1" s="1"/>
  <c r="I2605" i="1"/>
  <c r="N2605" i="1" s="1"/>
  <c r="I2395" i="1"/>
  <c r="N2395" i="1" s="1"/>
  <c r="I2896" i="1"/>
  <c r="N2896" i="1" s="1"/>
  <c r="I3043" i="1"/>
  <c r="I3031" i="1"/>
  <c r="I3019" i="1"/>
  <c r="I3007" i="1"/>
  <c r="N3007" i="1" s="1"/>
  <c r="I2995" i="1"/>
  <c r="N2995" i="1" s="1"/>
  <c r="I2983" i="1"/>
  <c r="N2983" i="1" s="1"/>
  <c r="I2935" i="1"/>
  <c r="N2935" i="1" s="1"/>
  <c r="I2923" i="1"/>
  <c r="N2923" i="1" s="1"/>
  <c r="I2897" i="1"/>
  <c r="N2897" i="1" s="1"/>
  <c r="I2885" i="1"/>
  <c r="N2885" i="1" s="1"/>
  <c r="I2873" i="1"/>
  <c r="N2873" i="1" s="1"/>
  <c r="I2861" i="1"/>
  <c r="I2849" i="1"/>
  <c r="I2837" i="1"/>
  <c r="I2789" i="1"/>
  <c r="I2777" i="1"/>
  <c r="I2741" i="1"/>
  <c r="I2729" i="1"/>
  <c r="I2717" i="1"/>
  <c r="I2705" i="1"/>
  <c r="I2693" i="1"/>
  <c r="I2645" i="1"/>
  <c r="N2645" i="1" s="1"/>
  <c r="I2633" i="1"/>
  <c r="N2633" i="1" s="1"/>
  <c r="I2621" i="1"/>
  <c r="N2621" i="1" s="1"/>
  <c r="I2609" i="1"/>
  <c r="N2609" i="1" s="1"/>
  <c r="I2597" i="1"/>
  <c r="N2597" i="1" s="1"/>
  <c r="I2585" i="1"/>
  <c r="N2585" i="1" s="1"/>
  <c r="I2573" i="1"/>
  <c r="N2573" i="1" s="1"/>
  <c r="I2561" i="1"/>
  <c r="N2561" i="1" s="1"/>
  <c r="I2549" i="1"/>
  <c r="N2549" i="1" s="1"/>
  <c r="I2501" i="1"/>
  <c r="N2501" i="1" s="1"/>
  <c r="I2489" i="1"/>
  <c r="N2489" i="1" s="1"/>
  <c r="I2475" i="1"/>
  <c r="N2475" i="1" s="1"/>
  <c r="I2451" i="1"/>
  <c r="N2451" i="1" s="1"/>
  <c r="I2439" i="1"/>
  <c r="I2994" i="1"/>
  <c r="N2994" i="1" s="1"/>
  <c r="I2958" i="1"/>
  <c r="N2958" i="1" s="1"/>
  <c r="I2946" i="1"/>
  <c r="N2946" i="1" s="1"/>
  <c r="I2934" i="1"/>
  <c r="N2934" i="1" s="1"/>
  <c r="I2922" i="1"/>
  <c r="N2922" i="1" s="1"/>
  <c r="I2788" i="1"/>
  <c r="I2776" i="1"/>
  <c r="I2752" i="1"/>
  <c r="I2728" i="1"/>
  <c r="I2704" i="1"/>
  <c r="I2692" i="1"/>
  <c r="I2680" i="1"/>
  <c r="I2668" i="1"/>
  <c r="I2656" i="1"/>
  <c r="I2644" i="1"/>
  <c r="N2644" i="1" s="1"/>
  <c r="I2608" i="1"/>
  <c r="N2608" i="1" s="1"/>
  <c r="I2596" i="1"/>
  <c r="N2596" i="1" s="1"/>
  <c r="I2584" i="1"/>
  <c r="N2584" i="1" s="1"/>
  <c r="I2560" i="1"/>
  <c r="N2560" i="1" s="1"/>
  <c r="I2548" i="1"/>
  <c r="N2548" i="1" s="1"/>
  <c r="I2536" i="1"/>
  <c r="N2536" i="1" s="1"/>
  <c r="I2524" i="1"/>
  <c r="N2524" i="1" s="1"/>
  <c r="I2512" i="1"/>
  <c r="N2512" i="1" s="1"/>
  <c r="I2500" i="1"/>
  <c r="N2500" i="1" s="1"/>
  <c r="I2488" i="1"/>
  <c r="N2488" i="1" s="1"/>
  <c r="I2462" i="1"/>
  <c r="N2462" i="1" s="1"/>
  <c r="I2450" i="1"/>
  <c r="N2450" i="1" s="1"/>
  <c r="I2438" i="1"/>
  <c r="I2402" i="1"/>
  <c r="N2402" i="1" s="1"/>
  <c r="I2342" i="1"/>
  <c r="N2342" i="1" s="1"/>
  <c r="I2330" i="1"/>
  <c r="I2318" i="1"/>
  <c r="I2306" i="1"/>
  <c r="I2294" i="1"/>
  <c r="N2294" i="1" s="1"/>
  <c r="I2270" i="1"/>
  <c r="N2270" i="1" s="1"/>
  <c r="I2246" i="1"/>
  <c r="N2246" i="1" s="1"/>
  <c r="I2234" i="1"/>
  <c r="N2234" i="1" s="1"/>
  <c r="I2198" i="1"/>
  <c r="N2198" i="1" s="1"/>
  <c r="I2186" i="1"/>
  <c r="I2162" i="1"/>
  <c r="N2162" i="1" s="1"/>
  <c r="I2150" i="1"/>
  <c r="N2150" i="1" s="1"/>
  <c r="I3017" i="1"/>
  <c r="I3005" i="1"/>
  <c r="N3005" i="1" s="1"/>
  <c r="I2969" i="1"/>
  <c r="N2969" i="1" s="1"/>
  <c r="I2921" i="1"/>
  <c r="N2921" i="1" s="1"/>
  <c r="I2883" i="1"/>
  <c r="N2883" i="1" s="1"/>
  <c r="I2859" i="1"/>
  <c r="I2847" i="1"/>
  <c r="I2835" i="1"/>
  <c r="I2823" i="1"/>
  <c r="I2787" i="1"/>
  <c r="I2727" i="1"/>
  <c r="I2703" i="1"/>
  <c r="I2667" i="1"/>
  <c r="I2607" i="1"/>
  <c r="N2607" i="1" s="1"/>
  <c r="I2583" i="1"/>
  <c r="N2583" i="1" s="1"/>
  <c r="I2571" i="1"/>
  <c r="N2571" i="1" s="1"/>
  <c r="I2559" i="1"/>
  <c r="N2559" i="1" s="1"/>
  <c r="I2547" i="1"/>
  <c r="N2547" i="1" s="1"/>
  <c r="I2535" i="1"/>
  <c r="N2535" i="1" s="1"/>
  <c r="I2511" i="1"/>
  <c r="N2511" i="1" s="1"/>
  <c r="I2499" i="1"/>
  <c r="N2499" i="1" s="1"/>
  <c r="I2487" i="1"/>
  <c r="N2487" i="1" s="1"/>
  <c r="I2449" i="1"/>
  <c r="N2449" i="1" s="1"/>
  <c r="I2437" i="1"/>
  <c r="I2413" i="1"/>
  <c r="I2401" i="1"/>
  <c r="N2401" i="1" s="1"/>
  <c r="I2389" i="1"/>
  <c r="N2389" i="1" s="1"/>
  <c r="I2377" i="1"/>
  <c r="N2377" i="1" s="1"/>
  <c r="I2353" i="1"/>
  <c r="N2353" i="1" s="1"/>
  <c r="I2341" i="1"/>
  <c r="N2341" i="1" s="1"/>
  <c r="I2305" i="1"/>
  <c r="I2293" i="1"/>
  <c r="N2293" i="1" s="1"/>
  <c r="I2233" i="1"/>
  <c r="N2233" i="1" s="1"/>
  <c r="I2221" i="1"/>
  <c r="N2221" i="1" s="1"/>
  <c r="I2197" i="1"/>
  <c r="I2161" i="1"/>
  <c r="N2161" i="1" s="1"/>
  <c r="I2149" i="1"/>
  <c r="N2149" i="1" s="1"/>
  <c r="I2137" i="1"/>
  <c r="N2137" i="1" s="1"/>
  <c r="I2113" i="1"/>
  <c r="I2101" i="1"/>
  <c r="I2089" i="1"/>
  <c r="I3040" i="1"/>
  <c r="I3004" i="1"/>
  <c r="N3004" i="1" s="1"/>
  <c r="I2992" i="1"/>
  <c r="N2992" i="1" s="1"/>
  <c r="I2980" i="1"/>
  <c r="N2980" i="1" s="1"/>
  <c r="I2968" i="1"/>
  <c r="N2968" i="1" s="1"/>
  <c r="I2956" i="1"/>
  <c r="N2956" i="1" s="1"/>
  <c r="I2944" i="1"/>
  <c r="N2944" i="1" s="1"/>
  <c r="I2932" i="1"/>
  <c r="N2932" i="1" s="1"/>
  <c r="I2908" i="1"/>
  <c r="N2908" i="1" s="1"/>
  <c r="I2894" i="1"/>
  <c r="N2894" i="1" s="1"/>
  <c r="I2858" i="1"/>
  <c r="I2846" i="1"/>
  <c r="I2834" i="1"/>
  <c r="I2822" i="1"/>
  <c r="I2810" i="1"/>
  <c r="I2798" i="1"/>
  <c r="I2786" i="1"/>
  <c r="I2762" i="1"/>
  <c r="I2750" i="1"/>
  <c r="I2726" i="1"/>
  <c r="I2714" i="1"/>
  <c r="I2702" i="1"/>
  <c r="I2690" i="1"/>
  <c r="I2678" i="1"/>
  <c r="I2654" i="1"/>
  <c r="N2654" i="1" s="1"/>
  <c r="I2642" i="1"/>
  <c r="N2642" i="1" s="1"/>
  <c r="I2618" i="1"/>
  <c r="N2618" i="1" s="1"/>
  <c r="I2606" i="1"/>
  <c r="N2606" i="1" s="1"/>
  <c r="I2570" i="1"/>
  <c r="N2570" i="1" s="1"/>
  <c r="I2558" i="1"/>
  <c r="N2558" i="1" s="1"/>
  <c r="I2546" i="1"/>
  <c r="N2546" i="1" s="1"/>
  <c r="I2534" i="1"/>
  <c r="N2534" i="1" s="1"/>
  <c r="I3037" i="1"/>
  <c r="I2977" i="1"/>
  <c r="N2977" i="1" s="1"/>
  <c r="I2965" i="1"/>
  <c r="N2965" i="1" s="1"/>
  <c r="I2953" i="1"/>
  <c r="N2953" i="1" s="1"/>
  <c r="I2941" i="1"/>
  <c r="N2941" i="1" s="1"/>
  <c r="I2929" i="1"/>
  <c r="N2929" i="1" s="1"/>
  <c r="I2891" i="1"/>
  <c r="N2891" i="1" s="1"/>
  <c r="I2795" i="1"/>
  <c r="I2771" i="1"/>
  <c r="I2675" i="1"/>
  <c r="I2627" i="1"/>
  <c r="N2627" i="1" s="1"/>
  <c r="I2615" i="1"/>
  <c r="N2615" i="1" s="1"/>
  <c r="I2591" i="1"/>
  <c r="N2591" i="1" s="1"/>
  <c r="I2579" i="1"/>
  <c r="N2579" i="1" s="1"/>
  <c r="I2543" i="1"/>
  <c r="N2543" i="1" s="1"/>
  <c r="I2519" i="1"/>
  <c r="N2519" i="1" s="1"/>
  <c r="I2495" i="1"/>
  <c r="N2495" i="1" s="1"/>
  <c r="I2483" i="1"/>
  <c r="N2483" i="1" s="1"/>
  <c r="I2469" i="1"/>
  <c r="N2469" i="1" s="1"/>
  <c r="I2457" i="1"/>
  <c r="N2457" i="1" s="1"/>
  <c r="I2445" i="1"/>
  <c r="N2445" i="1" s="1"/>
  <c r="I2433" i="1"/>
  <c r="I2397" i="1"/>
  <c r="N2397" i="1" s="1"/>
  <c r="I2385" i="1"/>
  <c r="N2385" i="1" s="1"/>
  <c r="I2361" i="1"/>
  <c r="N2361" i="1" s="1"/>
  <c r="I2349" i="1"/>
  <c r="N2349" i="1" s="1"/>
  <c r="I2988" i="1"/>
  <c r="N2988" i="1" s="1"/>
  <c r="I2952" i="1"/>
  <c r="N2952" i="1" s="1"/>
  <c r="I2904" i="1"/>
  <c r="N2904" i="1" s="1"/>
  <c r="I2806" i="1"/>
  <c r="I2770" i="1"/>
  <c r="I3039" i="1"/>
  <c r="I2991" i="1"/>
  <c r="N2991" i="1" s="1"/>
  <c r="I2967" i="1"/>
  <c r="N2967" i="1" s="1"/>
  <c r="I2943" i="1"/>
  <c r="N2943" i="1" s="1"/>
  <c r="I2773" i="1"/>
  <c r="I2671" i="1"/>
  <c r="I2649" i="1"/>
  <c r="N2649" i="1" s="1"/>
  <c r="I2588" i="1"/>
  <c r="N2588" i="1" s="1"/>
  <c r="I2527" i="1"/>
  <c r="N2527" i="1" s="1"/>
  <c r="I2491" i="1"/>
  <c r="N2491" i="1" s="1"/>
  <c r="I2453" i="1"/>
  <c r="N2453" i="1" s="1"/>
  <c r="I2434" i="1"/>
  <c r="I2417" i="1"/>
  <c r="I2400" i="1"/>
  <c r="N2400" i="1" s="1"/>
  <c r="I2384" i="1"/>
  <c r="N2384" i="1" s="1"/>
  <c r="I2295" i="1"/>
  <c r="N2295" i="1" s="1"/>
  <c r="I2279" i="1"/>
  <c r="N2279" i="1" s="1"/>
  <c r="I2265" i="1"/>
  <c r="N2265" i="1" s="1"/>
  <c r="I2251" i="1"/>
  <c r="N2251" i="1" s="1"/>
  <c r="I2237" i="1"/>
  <c r="N2237" i="1" s="1"/>
  <c r="I2223" i="1"/>
  <c r="N2223" i="1" s="1"/>
  <c r="I2179" i="1"/>
  <c r="I2151" i="1"/>
  <c r="N2151" i="1" s="1"/>
  <c r="I2135" i="1"/>
  <c r="N2135" i="1" s="1"/>
  <c r="I2122" i="1"/>
  <c r="I2109" i="1"/>
  <c r="I2057" i="1"/>
  <c r="I2044" i="1"/>
  <c r="N2044" i="1" s="1"/>
  <c r="I2031" i="1"/>
  <c r="N2031" i="1" s="1"/>
  <c r="I2018" i="1"/>
  <c r="N2018" i="1" s="1"/>
  <c r="I1994" i="1"/>
  <c r="N1994" i="1" s="1"/>
  <c r="I1958" i="1"/>
  <c r="N1958" i="1" s="1"/>
  <c r="I1946" i="1"/>
  <c r="I1934" i="1"/>
  <c r="I1922" i="1"/>
  <c r="I1886" i="1"/>
  <c r="N1886" i="1" s="1"/>
  <c r="I1874" i="1"/>
  <c r="N1874" i="1" s="1"/>
  <c r="I1862" i="1"/>
  <c r="N1862" i="1" s="1"/>
  <c r="I1850" i="1"/>
  <c r="N1850" i="1" s="1"/>
  <c r="I1826" i="1"/>
  <c r="N1826" i="1" s="1"/>
  <c r="I1814" i="1"/>
  <c r="N1814" i="1" s="1"/>
  <c r="I1802" i="1"/>
  <c r="N1802" i="1" s="1"/>
  <c r="I1790" i="1"/>
  <c r="N1790" i="1" s="1"/>
  <c r="I1778" i="1"/>
  <c r="N1778" i="1" s="1"/>
  <c r="I1754" i="1"/>
  <c r="N1754" i="1" s="1"/>
  <c r="I1730" i="1"/>
  <c r="N1730" i="1" s="1"/>
  <c r="I3014" i="1"/>
  <c r="I2918" i="1"/>
  <c r="N2918" i="1" s="1"/>
  <c r="I2892" i="1"/>
  <c r="N2892" i="1" s="1"/>
  <c r="I2796" i="1"/>
  <c r="I2772" i="1"/>
  <c r="I2749" i="1"/>
  <c r="I2731" i="1"/>
  <c r="I2670" i="1"/>
  <c r="I2626" i="1"/>
  <c r="N2626" i="1" s="1"/>
  <c r="I2526" i="1"/>
  <c r="N2526" i="1" s="1"/>
  <c r="I2506" i="1"/>
  <c r="N2506" i="1" s="1"/>
  <c r="I2468" i="1"/>
  <c r="N2468" i="1" s="1"/>
  <c r="I2452" i="1"/>
  <c r="N2452" i="1" s="1"/>
  <c r="I2432" i="1"/>
  <c r="I2416" i="1"/>
  <c r="I2399" i="1"/>
  <c r="N2399" i="1" s="1"/>
  <c r="I2292" i="1"/>
  <c r="N2292" i="1" s="1"/>
  <c r="I2278" i="1"/>
  <c r="N2278" i="1" s="1"/>
  <c r="I2264" i="1"/>
  <c r="N2264" i="1" s="1"/>
  <c r="I2250" i="1"/>
  <c r="N2250" i="1" s="1"/>
  <c r="I2236" i="1"/>
  <c r="N2236" i="1" s="1"/>
  <c r="I2220" i="1"/>
  <c r="N2220" i="1" s="1"/>
  <c r="I2206" i="1"/>
  <c r="N2206" i="1" s="1"/>
  <c r="I2164" i="1"/>
  <c r="I2148" i="1"/>
  <c r="N2148" i="1" s="1"/>
  <c r="I2134" i="1"/>
  <c r="N2134" i="1" s="1"/>
  <c r="I2121" i="1"/>
  <c r="I2069" i="1"/>
  <c r="I2056" i="1"/>
  <c r="I2043" i="1"/>
  <c r="N2043" i="1" s="1"/>
  <c r="I2005" i="1"/>
  <c r="N2005" i="1" s="1"/>
  <c r="I1957" i="1"/>
  <c r="N1957" i="1" s="1"/>
  <c r="I1945" i="1"/>
  <c r="I1933" i="1"/>
  <c r="I1921" i="1"/>
  <c r="I1909" i="1"/>
  <c r="N1909" i="1" s="1"/>
  <c r="I1861" i="1"/>
  <c r="N1861" i="1" s="1"/>
  <c r="I1849" i="1"/>
  <c r="N1849" i="1" s="1"/>
  <c r="I1825" i="1"/>
  <c r="N1825" i="1" s="1"/>
  <c r="I1813" i="1"/>
  <c r="N1813" i="1" s="1"/>
  <c r="I1801" i="1"/>
  <c r="N1801" i="1" s="1"/>
  <c r="I1789" i="1"/>
  <c r="N1789" i="1" s="1"/>
  <c r="I1777" i="1"/>
  <c r="N1777" i="1" s="1"/>
  <c r="I1765" i="1"/>
  <c r="N1765" i="1" s="1"/>
  <c r="I1717" i="1"/>
  <c r="N1717" i="1" s="1"/>
  <c r="I1705" i="1"/>
  <c r="N1705" i="1" s="1"/>
  <c r="I1693" i="1"/>
  <c r="N1693" i="1" s="1"/>
  <c r="I2793" i="1"/>
  <c r="I2769" i="1"/>
  <c r="I2748" i="1"/>
  <c r="I2730" i="1"/>
  <c r="I2686" i="1"/>
  <c r="I2665" i="1"/>
  <c r="I2647" i="1"/>
  <c r="N2647" i="1" s="1"/>
  <c r="I2564" i="1"/>
  <c r="N2564" i="1" s="1"/>
  <c r="I2486" i="1"/>
  <c r="N2486" i="1" s="1"/>
  <c r="I2467" i="1"/>
  <c r="N2467" i="1" s="1"/>
  <c r="I2448" i="1"/>
  <c r="N2448" i="1" s="1"/>
  <c r="I2431" i="1"/>
  <c r="I2398" i="1"/>
  <c r="N2398" i="1" s="1"/>
  <c r="I2367" i="1"/>
  <c r="N2367" i="1" s="1"/>
  <c r="I2307" i="1"/>
  <c r="I2277" i="1"/>
  <c r="N2277" i="1" s="1"/>
  <c r="I2263" i="1"/>
  <c r="N2263" i="1" s="1"/>
  <c r="I2235" i="1"/>
  <c r="N2235" i="1" s="1"/>
  <c r="I2219" i="1"/>
  <c r="N2219" i="1" s="1"/>
  <c r="I2163" i="1"/>
  <c r="I2133" i="1"/>
  <c r="N2133" i="1" s="1"/>
  <c r="I2094" i="1"/>
  <c r="I2081" i="1"/>
  <c r="I2055" i="1"/>
  <c r="N2055" i="1" s="1"/>
  <c r="I2028" i="1"/>
  <c r="N2028" i="1" s="1"/>
  <c r="I2016" i="1"/>
  <c r="N2016" i="1" s="1"/>
  <c r="I2004" i="1"/>
  <c r="N2004" i="1" s="1"/>
  <c r="I1968" i="1"/>
  <c r="N1968" i="1" s="1"/>
  <c r="I1956" i="1"/>
  <c r="N1956" i="1" s="1"/>
  <c r="I1944" i="1"/>
  <c r="I1932" i="1"/>
  <c r="I1908" i="1"/>
  <c r="N1908" i="1" s="1"/>
  <c r="I1896" i="1"/>
  <c r="N1896" i="1" s="1"/>
  <c r="I1884" i="1"/>
  <c r="N1884" i="1" s="1"/>
  <c r="I1872" i="1"/>
  <c r="N1872" i="1" s="1"/>
  <c r="I1860" i="1"/>
  <c r="N1860" i="1" s="1"/>
  <c r="I1836" i="1"/>
  <c r="N1836" i="1" s="1"/>
  <c r="I1824" i="1"/>
  <c r="N1824" i="1" s="1"/>
  <c r="I1812" i="1"/>
  <c r="N1812" i="1" s="1"/>
  <c r="I1788" i="1"/>
  <c r="N1788" i="1" s="1"/>
  <c r="I1776" i="1"/>
  <c r="N1776" i="1" s="1"/>
  <c r="I1764" i="1"/>
  <c r="N1764" i="1" s="1"/>
  <c r="I1752" i="1"/>
  <c r="N1752" i="1" s="1"/>
  <c r="I3034" i="1"/>
  <c r="I3010" i="1"/>
  <c r="I2986" i="1"/>
  <c r="N2986" i="1" s="1"/>
  <c r="I2864" i="1"/>
  <c r="I2840" i="1"/>
  <c r="I2816" i="1"/>
  <c r="I2646" i="1"/>
  <c r="N2646" i="1" s="1"/>
  <c r="I2563" i="1"/>
  <c r="N2563" i="1" s="1"/>
  <c r="I2466" i="1"/>
  <c r="N2466" i="1" s="1"/>
  <c r="I2447" i="1"/>
  <c r="N2447" i="1" s="1"/>
  <c r="I2430" i="1"/>
  <c r="I2396" i="1"/>
  <c r="N2396" i="1" s="1"/>
  <c r="I2364" i="1"/>
  <c r="N2364" i="1" s="1"/>
  <c r="I2304" i="1"/>
  <c r="I2290" i="1"/>
  <c r="N2290" i="1" s="1"/>
  <c r="I2276" i="1"/>
  <c r="N2276" i="1" s="1"/>
  <c r="I2248" i="1"/>
  <c r="N2248" i="1" s="1"/>
  <c r="I2232" i="1"/>
  <c r="N2232" i="1" s="1"/>
  <c r="I2204" i="1"/>
  <c r="N2204" i="1" s="1"/>
  <c r="I2190" i="1"/>
  <c r="I2160" i="1"/>
  <c r="N2160" i="1" s="1"/>
  <c r="I2119" i="1"/>
  <c r="I2106" i="1"/>
  <c r="I2093" i="1"/>
  <c r="I2080" i="1"/>
  <c r="I2054" i="1"/>
  <c r="N2054" i="1" s="1"/>
  <c r="I2040" i="1"/>
  <c r="N2040" i="1" s="1"/>
  <c r="I2027" i="1"/>
  <c r="N2027" i="1" s="1"/>
  <c r="I2003" i="1"/>
  <c r="N2003" i="1" s="1"/>
  <c r="I1991" i="1"/>
  <c r="N1991" i="1" s="1"/>
  <c r="I1943" i="1"/>
  <c r="I1931" i="1"/>
  <c r="I1919" i="1"/>
  <c r="I1907" i="1"/>
  <c r="N1907" i="1" s="1"/>
  <c r="I1895" i="1"/>
  <c r="N1895" i="1" s="1"/>
  <c r="I1859" i="1"/>
  <c r="N1859" i="1" s="1"/>
  <c r="I1847" i="1"/>
  <c r="N1847" i="1" s="1"/>
  <c r="I1811" i="1"/>
  <c r="N1811" i="1" s="1"/>
  <c r="I3033" i="1"/>
  <c r="I3009" i="1"/>
  <c r="I2985" i="1"/>
  <c r="N2985" i="1" s="1"/>
  <c r="I2961" i="1"/>
  <c r="N2961" i="1" s="1"/>
  <c r="I2887" i="1"/>
  <c r="N2887" i="1" s="1"/>
  <c r="I2863" i="1"/>
  <c r="I2815" i="1"/>
  <c r="I2791" i="1"/>
  <c r="I2745" i="1"/>
  <c r="I2662" i="1"/>
  <c r="I2641" i="1"/>
  <c r="N2641" i="1" s="1"/>
  <c r="I2601" i="1"/>
  <c r="N2601" i="1" s="1"/>
  <c r="I2540" i="1"/>
  <c r="N2540" i="1" s="1"/>
  <c r="I2520" i="1"/>
  <c r="N2520" i="1" s="1"/>
  <c r="I2503" i="1"/>
  <c r="N2503" i="1" s="1"/>
  <c r="I2446" i="1"/>
  <c r="N2446" i="1" s="1"/>
  <c r="I2429" i="1"/>
  <c r="I2380" i="1"/>
  <c r="N2380" i="1" s="1"/>
  <c r="I2333" i="1"/>
  <c r="I2319" i="1"/>
  <c r="I2303" i="1"/>
  <c r="I2289" i="1"/>
  <c r="N2289" i="1" s="1"/>
  <c r="I2275" i="1"/>
  <c r="N2275" i="1" s="1"/>
  <c r="I2261" i="1"/>
  <c r="N2261" i="1" s="1"/>
  <c r="I2247" i="1"/>
  <c r="N2247" i="1" s="1"/>
  <c r="I2217" i="1"/>
  <c r="N2217" i="1" s="1"/>
  <c r="I2189" i="1"/>
  <c r="I2175" i="1"/>
  <c r="I3032" i="1"/>
  <c r="I3008" i="1"/>
  <c r="N3008" i="1" s="1"/>
  <c r="I2960" i="1"/>
  <c r="N2960" i="1" s="1"/>
  <c r="I2936" i="1"/>
  <c r="N2936" i="1" s="1"/>
  <c r="I2862" i="1"/>
  <c r="I2838" i="1"/>
  <c r="I2814" i="1"/>
  <c r="I2640" i="1"/>
  <c r="N2640" i="1" s="1"/>
  <c r="I2578" i="1"/>
  <c r="N2578" i="1" s="1"/>
  <c r="I2502" i="1"/>
  <c r="N2502" i="1" s="1"/>
  <c r="I2464" i="1"/>
  <c r="N2464" i="1" s="1"/>
  <c r="I2444" i="1"/>
  <c r="N2444" i="1" s="1"/>
  <c r="I2428" i="1"/>
  <c r="I2410" i="1"/>
  <c r="I2379" i="1"/>
  <c r="N2379" i="1" s="1"/>
  <c r="I3027" i="1"/>
  <c r="I2907" i="1"/>
  <c r="N2907" i="1" s="1"/>
  <c r="I2857" i="1"/>
  <c r="I2833" i="1"/>
  <c r="I2809" i="1"/>
  <c r="I2785" i="1"/>
  <c r="I2743" i="1"/>
  <c r="I2682" i="1"/>
  <c r="I2638" i="1"/>
  <c r="N2638" i="1" s="1"/>
  <c r="I2577" i="1"/>
  <c r="N2577" i="1" s="1"/>
  <c r="I2538" i="1"/>
  <c r="N2538" i="1" s="1"/>
  <c r="I2517" i="1"/>
  <c r="N2517" i="1" s="1"/>
  <c r="I2460" i="1"/>
  <c r="N2460" i="1" s="1"/>
  <c r="I2443" i="1"/>
  <c r="N2443" i="1" s="1"/>
  <c r="I2376" i="1"/>
  <c r="N2376" i="1" s="1"/>
  <c r="I2360" i="1"/>
  <c r="N2360" i="1" s="1"/>
  <c r="I2345" i="1"/>
  <c r="N2345" i="1" s="1"/>
  <c r="I2331" i="1"/>
  <c r="I2315" i="1"/>
  <c r="I2301" i="1"/>
  <c r="N2301" i="1" s="1"/>
  <c r="I2273" i="1"/>
  <c r="N2273" i="1" s="1"/>
  <c r="I2259" i="1"/>
  <c r="N2259" i="1" s="1"/>
  <c r="I2229" i="1"/>
  <c r="N2229" i="1" s="1"/>
  <c r="I2215" i="1"/>
  <c r="N2215" i="1" s="1"/>
  <c r="I2201" i="1"/>
  <c r="N2201" i="1" s="1"/>
  <c r="I2187" i="1"/>
  <c r="I2171" i="1"/>
  <c r="I3002" i="1"/>
  <c r="N3002" i="1" s="1"/>
  <c r="I2930" i="1"/>
  <c r="N2930" i="1" s="1"/>
  <c r="I2906" i="1"/>
  <c r="N2906" i="1" s="1"/>
  <c r="I2880" i="1"/>
  <c r="N2880" i="1" s="1"/>
  <c r="I2856" i="1"/>
  <c r="I2832" i="1"/>
  <c r="I2742" i="1"/>
  <c r="I2720" i="1"/>
  <c r="I2659" i="1"/>
  <c r="I2637" i="1"/>
  <c r="N2637" i="1" s="1"/>
  <c r="I2616" i="1"/>
  <c r="N2616" i="1" s="1"/>
  <c r="I2598" i="1"/>
  <c r="N2598" i="1" s="1"/>
  <c r="I2576" i="1"/>
  <c r="N2576" i="1" s="1"/>
  <c r="I2554" i="1"/>
  <c r="N2554" i="1" s="1"/>
  <c r="I2533" i="1"/>
  <c r="N2533" i="1" s="1"/>
  <c r="I2392" i="1"/>
  <c r="N2392" i="1" s="1"/>
  <c r="I2375" i="1"/>
  <c r="N2375" i="1" s="1"/>
  <c r="I2344" i="1"/>
  <c r="N2344" i="1" s="1"/>
  <c r="I2328" i="1"/>
  <c r="I2314" i="1"/>
  <c r="I2300" i="1"/>
  <c r="N2300" i="1" s="1"/>
  <c r="I2256" i="1"/>
  <c r="N2256" i="1" s="1"/>
  <c r="I2242" i="1"/>
  <c r="N2242" i="1" s="1"/>
  <c r="I2214" i="1"/>
  <c r="N2214" i="1" s="1"/>
  <c r="I2200" i="1"/>
  <c r="N2200" i="1" s="1"/>
  <c r="I2184" i="1"/>
  <c r="I2170" i="1"/>
  <c r="I2142" i="1"/>
  <c r="N2142" i="1" s="1"/>
  <c r="I2115" i="1"/>
  <c r="I2102" i="1"/>
  <c r="I2088" i="1"/>
  <c r="I2075" i="1"/>
  <c r="I3023" i="1"/>
  <c r="I2975" i="1"/>
  <c r="N2975" i="1" s="1"/>
  <c r="I2951" i="1"/>
  <c r="N2951" i="1" s="1"/>
  <c r="I2901" i="1"/>
  <c r="N2901" i="1" s="1"/>
  <c r="I2877" i="1"/>
  <c r="N2877" i="1" s="1"/>
  <c r="I2853" i="1"/>
  <c r="I2719" i="1"/>
  <c r="I2697" i="1"/>
  <c r="I2676" i="1"/>
  <c r="I2658" i="1"/>
  <c r="I2636" i="1"/>
  <c r="N2636" i="1" s="1"/>
  <c r="I2614" i="1"/>
  <c r="N2614" i="1" s="1"/>
  <c r="I2593" i="1"/>
  <c r="N2593" i="1" s="1"/>
  <c r="I2575" i="1"/>
  <c r="N2575" i="1" s="1"/>
  <c r="I2515" i="1"/>
  <c r="N2515" i="1" s="1"/>
  <c r="I2496" i="1"/>
  <c r="N2496" i="1" s="1"/>
  <c r="I2406" i="1"/>
  <c r="N2406" i="1" s="1"/>
  <c r="I2391" i="1"/>
  <c r="N2391" i="1" s="1"/>
  <c r="I2374" i="1"/>
  <c r="N2374" i="1" s="1"/>
  <c r="I2358" i="1"/>
  <c r="N2358" i="1" s="1"/>
  <c r="I2343" i="1"/>
  <c r="N2343" i="1" s="1"/>
  <c r="I2327" i="1"/>
  <c r="I2313" i="1"/>
  <c r="I2285" i="1"/>
  <c r="N2285" i="1" s="1"/>
  <c r="I2255" i="1"/>
  <c r="N2255" i="1" s="1"/>
  <c r="I2227" i="1"/>
  <c r="N2227" i="1" s="1"/>
  <c r="I2213" i="1"/>
  <c r="N2213" i="1" s="1"/>
  <c r="I2199" i="1"/>
  <c r="N2199" i="1" s="1"/>
  <c r="I2183" i="1"/>
  <c r="I2141" i="1"/>
  <c r="N2141" i="1" s="1"/>
  <c r="I2114" i="1"/>
  <c r="I2100" i="1"/>
  <c r="I2087" i="1"/>
  <c r="I2061" i="1"/>
  <c r="I2022" i="1"/>
  <c r="N2022" i="1" s="1"/>
  <c r="I1986" i="1"/>
  <c r="N1986" i="1" s="1"/>
  <c r="I1962" i="1"/>
  <c r="N1962" i="1" s="1"/>
  <c r="I1950" i="1"/>
  <c r="I1938" i="1"/>
  <c r="I1926" i="1"/>
  <c r="I2950" i="1"/>
  <c r="N2950" i="1" s="1"/>
  <c r="I2900" i="1"/>
  <c r="N2900" i="1" s="1"/>
  <c r="I2852" i="1"/>
  <c r="I2804" i="1"/>
  <c r="I2635" i="1"/>
  <c r="N2635" i="1" s="1"/>
  <c r="I2574" i="1"/>
  <c r="N2574" i="1" s="1"/>
  <c r="I2530" i="1"/>
  <c r="N2530" i="1" s="1"/>
  <c r="I2514" i="1"/>
  <c r="N2514" i="1" s="1"/>
  <c r="I2476" i="1"/>
  <c r="N2476" i="1" s="1"/>
  <c r="I2405" i="1"/>
  <c r="N2405" i="1" s="1"/>
  <c r="I2388" i="1"/>
  <c r="N2388" i="1" s="1"/>
  <c r="I2372" i="1"/>
  <c r="N2372" i="1" s="1"/>
  <c r="I2357" i="1"/>
  <c r="N2357" i="1" s="1"/>
  <c r="I2340" i="1"/>
  <c r="N2340" i="1" s="1"/>
  <c r="I2298" i="1"/>
  <c r="N2298" i="1" s="1"/>
  <c r="I2284" i="1"/>
  <c r="N2284" i="1" s="1"/>
  <c r="I2268" i="1"/>
  <c r="N2268" i="1" s="1"/>
  <c r="I2254" i="1"/>
  <c r="N2254" i="1" s="1"/>
  <c r="I2240" i="1"/>
  <c r="N2240" i="1" s="1"/>
  <c r="I2196" i="1"/>
  <c r="I2182" i="1"/>
  <c r="I2168" i="1"/>
  <c r="I2154" i="1"/>
  <c r="N2154" i="1" s="1"/>
  <c r="I2126" i="1"/>
  <c r="I2112" i="1"/>
  <c r="I2099" i="1"/>
  <c r="I3021" i="1"/>
  <c r="I2387" i="1"/>
  <c r="N2387" i="1" s="1"/>
  <c r="I2316" i="1"/>
  <c r="I2202" i="1"/>
  <c r="N2202" i="1" s="1"/>
  <c r="I2152" i="1"/>
  <c r="N2152" i="1" s="1"/>
  <c r="I2117" i="1"/>
  <c r="I2086" i="1"/>
  <c r="I2062" i="1"/>
  <c r="I2019" i="1"/>
  <c r="N2019" i="1" s="1"/>
  <c r="I1997" i="1"/>
  <c r="N1997" i="1" s="1"/>
  <c r="I1936" i="1"/>
  <c r="I1915" i="1"/>
  <c r="N1915" i="1" s="1"/>
  <c r="I1899" i="1"/>
  <c r="N1899" i="1" s="1"/>
  <c r="I1879" i="1"/>
  <c r="N1879" i="1" s="1"/>
  <c r="I1863" i="1"/>
  <c r="N1863" i="1" s="1"/>
  <c r="I1843" i="1"/>
  <c r="N1843" i="1" s="1"/>
  <c r="I1827" i="1"/>
  <c r="N1827" i="1" s="1"/>
  <c r="I2733" i="1"/>
  <c r="I2386" i="1"/>
  <c r="N2386" i="1" s="1"/>
  <c r="I2311" i="1"/>
  <c r="I2253" i="1"/>
  <c r="N2253" i="1" s="1"/>
  <c r="I2145" i="1"/>
  <c r="N2145" i="1" s="1"/>
  <c r="I2116" i="1"/>
  <c r="I2085" i="1"/>
  <c r="I2037" i="1"/>
  <c r="N2037" i="1" s="1"/>
  <c r="I2014" i="1"/>
  <c r="N2014" i="1" s="1"/>
  <c r="I1996" i="1"/>
  <c r="N1996" i="1" s="1"/>
  <c r="I1975" i="1"/>
  <c r="N1975" i="1" s="1"/>
  <c r="I1935" i="1"/>
  <c r="I1914" i="1"/>
  <c r="N1914" i="1" s="1"/>
  <c r="I1894" i="1"/>
  <c r="N1894" i="1" s="1"/>
  <c r="I1858" i="1"/>
  <c r="N1858" i="1" s="1"/>
  <c r="I1842" i="1"/>
  <c r="N1842" i="1" s="1"/>
  <c r="I1822" i="1"/>
  <c r="N1822" i="1" s="1"/>
  <c r="I1806" i="1"/>
  <c r="N1806" i="1" s="1"/>
  <c r="I1791" i="1"/>
  <c r="N1791" i="1" s="1"/>
  <c r="I1773" i="1"/>
  <c r="N1773" i="1" s="1"/>
  <c r="I1758" i="1"/>
  <c r="N1758" i="1" s="1"/>
  <c r="I1743" i="1"/>
  <c r="N1743" i="1" s="1"/>
  <c r="I1701" i="1"/>
  <c r="N1701" i="1" s="1"/>
  <c r="I1676" i="1"/>
  <c r="N1676" i="1" s="1"/>
  <c r="I1650" i="1"/>
  <c r="I1638" i="1"/>
  <c r="I1624" i="1"/>
  <c r="I1612" i="1"/>
  <c r="I1600" i="1"/>
  <c r="I1588" i="1"/>
  <c r="I1564" i="1"/>
  <c r="I1540" i="1"/>
  <c r="I1528" i="1"/>
  <c r="I1492" i="1"/>
  <c r="I1468" i="1"/>
  <c r="I1456" i="1"/>
  <c r="I1444" i="1"/>
  <c r="I1432" i="1"/>
  <c r="I1420" i="1"/>
  <c r="I1408" i="1"/>
  <c r="I1396" i="1"/>
  <c r="I1372" i="1"/>
  <c r="I1360" i="1"/>
  <c r="I1348" i="1"/>
  <c r="I1336" i="1"/>
  <c r="I1324" i="1"/>
  <c r="I1312" i="1"/>
  <c r="N1312" i="1" s="1"/>
  <c r="I1300" i="1"/>
  <c r="N1300" i="1" s="1"/>
  <c r="I1276" i="1"/>
  <c r="N1276" i="1" s="1"/>
  <c r="I1264" i="1"/>
  <c r="N1264" i="1" s="1"/>
  <c r="I1226" i="1"/>
  <c r="I1214" i="1"/>
  <c r="I1200" i="1"/>
  <c r="I1164" i="1"/>
  <c r="N1164" i="1" s="1"/>
  <c r="I1152" i="1"/>
  <c r="N1152" i="1" s="1"/>
  <c r="I1140" i="1"/>
  <c r="N1140" i="1" s="1"/>
  <c r="I1128" i="1"/>
  <c r="N1128" i="1" s="1"/>
  <c r="I1090" i="1"/>
  <c r="I1054" i="1"/>
  <c r="N1054" i="1" s="1"/>
  <c r="I1042" i="1"/>
  <c r="N1042" i="1" s="1"/>
  <c r="I1030" i="1"/>
  <c r="N1030" i="1" s="1"/>
  <c r="I2997" i="1"/>
  <c r="N2997" i="1" s="1"/>
  <c r="I2851" i="1"/>
  <c r="I2713" i="1"/>
  <c r="I2590" i="1"/>
  <c r="N2590" i="1" s="1"/>
  <c r="I2472" i="1"/>
  <c r="N2472" i="1" s="1"/>
  <c r="I2371" i="1"/>
  <c r="N2371" i="1" s="1"/>
  <c r="I2111" i="1"/>
  <c r="I2059" i="1"/>
  <c r="I2036" i="1"/>
  <c r="N2036" i="1" s="1"/>
  <c r="I2013" i="1"/>
  <c r="N2013" i="1" s="1"/>
  <c r="I1973" i="1"/>
  <c r="N1973" i="1" s="1"/>
  <c r="I1913" i="1"/>
  <c r="N1913" i="1" s="1"/>
  <c r="I1857" i="1"/>
  <c r="N1857" i="1" s="1"/>
  <c r="I1841" i="1"/>
  <c r="N1841" i="1" s="1"/>
  <c r="I1821" i="1"/>
  <c r="N1821" i="1" s="1"/>
  <c r="I1805" i="1"/>
  <c r="N1805" i="1" s="1"/>
  <c r="I1787" i="1"/>
  <c r="N1787" i="1" s="1"/>
  <c r="I1772" i="1"/>
  <c r="N1772" i="1" s="1"/>
  <c r="I1757" i="1"/>
  <c r="N1757" i="1" s="1"/>
  <c r="I1726" i="1"/>
  <c r="N1726" i="1" s="1"/>
  <c r="I1700" i="1"/>
  <c r="N1700" i="1" s="1"/>
  <c r="I1675" i="1"/>
  <c r="N1675" i="1" s="1"/>
  <c r="I2996" i="1"/>
  <c r="N2996" i="1" s="1"/>
  <c r="I2850" i="1"/>
  <c r="I2712" i="1"/>
  <c r="I2589" i="1"/>
  <c r="N2589" i="1" s="1"/>
  <c r="I2370" i="1"/>
  <c r="N2370" i="1" s="1"/>
  <c r="I2244" i="1"/>
  <c r="N2244" i="1" s="1"/>
  <c r="I2188" i="1"/>
  <c r="I2079" i="1"/>
  <c r="I2058" i="1"/>
  <c r="I2012" i="1"/>
  <c r="N2012" i="1" s="1"/>
  <c r="I1951" i="1"/>
  <c r="N1951" i="1" s="1"/>
  <c r="I1892" i="1"/>
  <c r="N1892" i="1" s="1"/>
  <c r="I1840" i="1"/>
  <c r="N1840" i="1" s="1"/>
  <c r="I1786" i="1"/>
  <c r="N1786" i="1" s="1"/>
  <c r="I1756" i="1"/>
  <c r="N1756" i="1" s="1"/>
  <c r="I1739" i="1"/>
  <c r="N1739" i="1" s="1"/>
  <c r="I1674" i="1"/>
  <c r="N1674" i="1" s="1"/>
  <c r="I1660" i="1"/>
  <c r="I1648" i="1"/>
  <c r="I2973" i="1"/>
  <c r="N2973" i="1" s="1"/>
  <c r="I2827" i="1"/>
  <c r="I2569" i="1"/>
  <c r="N2569" i="1" s="1"/>
  <c r="I2455" i="1"/>
  <c r="N2455" i="1" s="1"/>
  <c r="I2297" i="1"/>
  <c r="N2297" i="1" s="1"/>
  <c r="I2239" i="1"/>
  <c r="N2239" i="1" s="1"/>
  <c r="I2181" i="1"/>
  <c r="I2105" i="1"/>
  <c r="I2078" i="1"/>
  <c r="I2052" i="1"/>
  <c r="N2052" i="1" s="1"/>
  <c r="I1989" i="1"/>
  <c r="N1989" i="1" s="1"/>
  <c r="I1971" i="1"/>
  <c r="N1971" i="1" s="1"/>
  <c r="I1949" i="1"/>
  <c r="I1911" i="1"/>
  <c r="N1911" i="1" s="1"/>
  <c r="I1875" i="1"/>
  <c r="N1875" i="1" s="1"/>
  <c r="I1855" i="1"/>
  <c r="N1855" i="1" s="1"/>
  <c r="I1839" i="1"/>
  <c r="N1839" i="1" s="1"/>
  <c r="I1819" i="1"/>
  <c r="N1819" i="1" s="1"/>
  <c r="I1803" i="1"/>
  <c r="N1803" i="1" s="1"/>
  <c r="I1785" i="1"/>
  <c r="N1785" i="1" s="1"/>
  <c r="I1770" i="1"/>
  <c r="N1770" i="1" s="1"/>
  <c r="I1755" i="1"/>
  <c r="N1755" i="1" s="1"/>
  <c r="I1698" i="1"/>
  <c r="N1698" i="1" s="1"/>
  <c r="I1685" i="1"/>
  <c r="N1685" i="1" s="1"/>
  <c r="I1673" i="1"/>
  <c r="N1673" i="1" s="1"/>
  <c r="I1647" i="1"/>
  <c r="I1635" i="1"/>
  <c r="I1621" i="1"/>
  <c r="I1609" i="1"/>
  <c r="I1597" i="1"/>
  <c r="I1585" i="1"/>
  <c r="I1561" i="1"/>
  <c r="I1549" i="1"/>
  <c r="I1525" i="1"/>
  <c r="I1513" i="1"/>
  <c r="I1501" i="1"/>
  <c r="I1489" i="1"/>
  <c r="I1477" i="1"/>
  <c r="I1465" i="1"/>
  <c r="I1453" i="1"/>
  <c r="I1441" i="1"/>
  <c r="I1429" i="1"/>
  <c r="I1405" i="1"/>
  <c r="I1393" i="1"/>
  <c r="I1381" i="1"/>
  <c r="I1369" i="1"/>
  <c r="I1357" i="1"/>
  <c r="I1345" i="1"/>
  <c r="I1333" i="1"/>
  <c r="I1321" i="1"/>
  <c r="I1309" i="1"/>
  <c r="N1309" i="1" s="1"/>
  <c r="I1273" i="1"/>
  <c r="N1273" i="1" s="1"/>
  <c r="I1261" i="1"/>
  <c r="N1261" i="1" s="1"/>
  <c r="I1249" i="1"/>
  <c r="N1249" i="1" s="1"/>
  <c r="I1235" i="1"/>
  <c r="I1223" i="1"/>
  <c r="I1211" i="1"/>
  <c r="I1197" i="1"/>
  <c r="I1185" i="1"/>
  <c r="I1173" i="1"/>
  <c r="I1161" i="1"/>
  <c r="N1161" i="1" s="1"/>
  <c r="I1149" i="1"/>
  <c r="N1149" i="1" s="1"/>
  <c r="I1137" i="1"/>
  <c r="N1137" i="1" s="1"/>
  <c r="I1125" i="1"/>
  <c r="N1125" i="1" s="1"/>
  <c r="I1101" i="1"/>
  <c r="N1101" i="1" s="1"/>
  <c r="I1063" i="1"/>
  <c r="N1063" i="1" s="1"/>
  <c r="I2972" i="1"/>
  <c r="N2972" i="1" s="1"/>
  <c r="I2826" i="1"/>
  <c r="I2694" i="1"/>
  <c r="I2568" i="1"/>
  <c r="N2568" i="1" s="1"/>
  <c r="I2454" i="1"/>
  <c r="N2454" i="1" s="1"/>
  <c r="I2355" i="1"/>
  <c r="N2355" i="1" s="1"/>
  <c r="I2076" i="1"/>
  <c r="I2032" i="1"/>
  <c r="N2032" i="1" s="1"/>
  <c r="I2949" i="1"/>
  <c r="N2949" i="1" s="1"/>
  <c r="I2803" i="1"/>
  <c r="I2436" i="1"/>
  <c r="I2346" i="1"/>
  <c r="N2346" i="1" s="1"/>
  <c r="I2230" i="1"/>
  <c r="N2230" i="1" s="1"/>
  <c r="I2172" i="1"/>
  <c r="I2131" i="1"/>
  <c r="N2131" i="1" s="1"/>
  <c r="I2103" i="1"/>
  <c r="I2073" i="1"/>
  <c r="I2050" i="1"/>
  <c r="N2050" i="1" s="1"/>
  <c r="I2008" i="1"/>
  <c r="N2008" i="1" s="1"/>
  <c r="I1947" i="1"/>
  <c r="I1925" i="1"/>
  <c r="I1905" i="1"/>
  <c r="N1905" i="1" s="1"/>
  <c r="I1869" i="1"/>
  <c r="N1869" i="1" s="1"/>
  <c r="I1853" i="1"/>
  <c r="N1853" i="1" s="1"/>
  <c r="I1833" i="1"/>
  <c r="N1833" i="1" s="1"/>
  <c r="I1817" i="1"/>
  <c r="N1817" i="1" s="1"/>
  <c r="I1798" i="1"/>
  <c r="N1798" i="1" s="1"/>
  <c r="I1783" i="1"/>
  <c r="N1783" i="1" s="1"/>
  <c r="I1768" i="1"/>
  <c r="N1768" i="1" s="1"/>
  <c r="I1750" i="1"/>
  <c r="N1750" i="1" s="1"/>
  <c r="I1696" i="1"/>
  <c r="N1696" i="1" s="1"/>
  <c r="I1683" i="1"/>
  <c r="N1683" i="1" s="1"/>
  <c r="I1671" i="1"/>
  <c r="N1671" i="1" s="1"/>
  <c r="I2948" i="1"/>
  <c r="N2948" i="1" s="1"/>
  <c r="I2802" i="1"/>
  <c r="I2672" i="1"/>
  <c r="I2435" i="1"/>
  <c r="I2339" i="1"/>
  <c r="N2339" i="1" s="1"/>
  <c r="I2225" i="1"/>
  <c r="N2225" i="1" s="1"/>
  <c r="I2072" i="1"/>
  <c r="I2025" i="1"/>
  <c r="N2025" i="1" s="1"/>
  <c r="I2007" i="1"/>
  <c r="N2007" i="1" s="1"/>
  <c r="I1985" i="1"/>
  <c r="N1985" i="1" s="1"/>
  <c r="I1942" i="1"/>
  <c r="I1888" i="1"/>
  <c r="N1888" i="1" s="1"/>
  <c r="I1868" i="1"/>
  <c r="N1868" i="1" s="1"/>
  <c r="I1852" i="1"/>
  <c r="N1852" i="1" s="1"/>
  <c r="I1816" i="1"/>
  <c r="N1816" i="1" s="1"/>
  <c r="I1782" i="1"/>
  <c r="N1782" i="1" s="1"/>
  <c r="I1749" i="1"/>
  <c r="N1749" i="1" s="1"/>
  <c r="I1735" i="1"/>
  <c r="N1735" i="1" s="1"/>
  <c r="I1721" i="1"/>
  <c r="N1721" i="1" s="1"/>
  <c r="I1708" i="1"/>
  <c r="N1708" i="1" s="1"/>
  <c r="I1695" i="1"/>
  <c r="N1695" i="1" s="1"/>
  <c r="I1682" i="1"/>
  <c r="N1682" i="1" s="1"/>
  <c r="I1668" i="1"/>
  <c r="I2779" i="1"/>
  <c r="I2652" i="1"/>
  <c r="N2652" i="1" s="1"/>
  <c r="I2419" i="1"/>
  <c r="I2224" i="1"/>
  <c r="N2224" i="1" s="1"/>
  <c r="I2129" i="1"/>
  <c r="N2129" i="1" s="1"/>
  <c r="I2071" i="1"/>
  <c r="I2024" i="1"/>
  <c r="N2024" i="1" s="1"/>
  <c r="I2002" i="1"/>
  <c r="N2002" i="1" s="1"/>
  <c r="I1941" i="1"/>
  <c r="I1923" i="1"/>
  <c r="I1903" i="1"/>
  <c r="N1903" i="1" s="1"/>
  <c r="I1887" i="1"/>
  <c r="N1887" i="1" s="1"/>
  <c r="I1815" i="1"/>
  <c r="N1815" i="1" s="1"/>
  <c r="I1796" i="1"/>
  <c r="N1796" i="1" s="1"/>
  <c r="I1748" i="1"/>
  <c r="N1748" i="1" s="1"/>
  <c r="I1734" i="1"/>
  <c r="N1734" i="1" s="1"/>
  <c r="I1720" i="1"/>
  <c r="N1720" i="1" s="1"/>
  <c r="I1707" i="1"/>
  <c r="N1707" i="1" s="1"/>
  <c r="I1667" i="1"/>
  <c r="I1655" i="1"/>
  <c r="I1643" i="1"/>
  <c r="I1617" i="1"/>
  <c r="I1605" i="1"/>
  <c r="I1593" i="1"/>
  <c r="I1581" i="1"/>
  <c r="I1569" i="1"/>
  <c r="I1557" i="1"/>
  <c r="I1545" i="1"/>
  <c r="I1533" i="1"/>
  <c r="I1521" i="1"/>
  <c r="I1497" i="1"/>
  <c r="I1485" i="1"/>
  <c r="I1473" i="1"/>
  <c r="I1461" i="1"/>
  <c r="I1437" i="1"/>
  <c r="I1425" i="1"/>
  <c r="I1413" i="1"/>
  <c r="I1401" i="1"/>
  <c r="I1389" i="1"/>
  <c r="I1377" i="1"/>
  <c r="I1365" i="1"/>
  <c r="I1353" i="1"/>
  <c r="I1329" i="1"/>
  <c r="I1317" i="1"/>
  <c r="I1305" i="1"/>
  <c r="N1305" i="1" s="1"/>
  <c r="I1293" i="1"/>
  <c r="N1293" i="1" s="1"/>
  <c r="I1281" i="1"/>
  <c r="N1281" i="1" s="1"/>
  <c r="I1269" i="1"/>
  <c r="N1269" i="1" s="1"/>
  <c r="I1245" i="1"/>
  <c r="N1245" i="1" s="1"/>
  <c r="I1231" i="1"/>
  <c r="I1219" i="1"/>
  <c r="I1205" i="1"/>
  <c r="I1193" i="1"/>
  <c r="I1145" i="1"/>
  <c r="N1145" i="1" s="1"/>
  <c r="I2528" i="1"/>
  <c r="N2528" i="1" s="1"/>
  <c r="I2418" i="1"/>
  <c r="I2274" i="1"/>
  <c r="N2274" i="1" s="1"/>
  <c r="I2046" i="1"/>
  <c r="N2046" i="1" s="1"/>
  <c r="I2023" i="1"/>
  <c r="N2023" i="1" s="1"/>
  <c r="I1961" i="1"/>
  <c r="N1961" i="1" s="1"/>
  <c r="I1940" i="1"/>
  <c r="I1918" i="1"/>
  <c r="I1902" i="1"/>
  <c r="N1902" i="1" s="1"/>
  <c r="I1882" i="1"/>
  <c r="N1882" i="1" s="1"/>
  <c r="I1846" i="1"/>
  <c r="N1846" i="1" s="1"/>
  <c r="I1830" i="1"/>
  <c r="N1830" i="1" s="1"/>
  <c r="I1810" i="1"/>
  <c r="N1810" i="1" s="1"/>
  <c r="I1780" i="1"/>
  <c r="N1780" i="1" s="1"/>
  <c r="I1762" i="1"/>
  <c r="N1762" i="1" s="1"/>
  <c r="I1747" i="1"/>
  <c r="N1747" i="1" s="1"/>
  <c r="I1733" i="1"/>
  <c r="N1733" i="1" s="1"/>
  <c r="I1719" i="1"/>
  <c r="N1719" i="1" s="1"/>
  <c r="I1706" i="1"/>
  <c r="N1706" i="1" s="1"/>
  <c r="I1680" i="1"/>
  <c r="N1680" i="1" s="1"/>
  <c r="I1666" i="1"/>
  <c r="I1642" i="1"/>
  <c r="I1630" i="1"/>
  <c r="I1616" i="1"/>
  <c r="I1592" i="1"/>
  <c r="I1580" i="1"/>
  <c r="I1568" i="1"/>
  <c r="I1556" i="1"/>
  <c r="I1544" i="1"/>
  <c r="I1508" i="1"/>
  <c r="I1496" i="1"/>
  <c r="I1484" i="1"/>
  <c r="I1472" i="1"/>
  <c r="I1448" i="1"/>
  <c r="I1436" i="1"/>
  <c r="I1424" i="1"/>
  <c r="I1412" i="1"/>
  <c r="I1400" i="1"/>
  <c r="I1388" i="1"/>
  <c r="I1364" i="1"/>
  <c r="I1328" i="1"/>
  <c r="I1316" i="1"/>
  <c r="I1304" i="1"/>
  <c r="N1304" i="1" s="1"/>
  <c r="I1268" i="1"/>
  <c r="N1268" i="1" s="1"/>
  <c r="I1230" i="1"/>
  <c r="I1218" i="1"/>
  <c r="I1204" i="1"/>
  <c r="I1192" i="1"/>
  <c r="I1180" i="1"/>
  <c r="I1168" i="1"/>
  <c r="N1168" i="1" s="1"/>
  <c r="I1156" i="1"/>
  <c r="N1156" i="1" s="1"/>
  <c r="I1144" i="1"/>
  <c r="N1144" i="1" s="1"/>
  <c r="I1132" i="1"/>
  <c r="N1132" i="1" s="1"/>
  <c r="I1120" i="1"/>
  <c r="N1120" i="1" s="1"/>
  <c r="I1108" i="1"/>
  <c r="N1108" i="1" s="1"/>
  <c r="I2899" i="1"/>
  <c r="N2899" i="1" s="1"/>
  <c r="I2045" i="1"/>
  <c r="N2045" i="1" s="1"/>
  <c r="I1959" i="1"/>
  <c r="N1959" i="1" s="1"/>
  <c r="I1880" i="1"/>
  <c r="N1880" i="1" s="1"/>
  <c r="I1808" i="1"/>
  <c r="N1808" i="1" s="1"/>
  <c r="I2266" i="1"/>
  <c r="N2266" i="1" s="1"/>
  <c r="I2039" i="1"/>
  <c r="N2039" i="1" s="1"/>
  <c r="I1870" i="1"/>
  <c r="N1870" i="1" s="1"/>
  <c r="I1799" i="1"/>
  <c r="N1799" i="1" s="1"/>
  <c r="I1710" i="1"/>
  <c r="N1710" i="1" s="1"/>
  <c r="I1672" i="1"/>
  <c r="N1672" i="1" s="1"/>
  <c r="I1645" i="1"/>
  <c r="I1625" i="1"/>
  <c r="I1607" i="1"/>
  <c r="I1589" i="1"/>
  <c r="I1571" i="1"/>
  <c r="I1535" i="1"/>
  <c r="I1499" i="1"/>
  <c r="I1481" i="1"/>
  <c r="I1463" i="1"/>
  <c r="I1427" i="1"/>
  <c r="I1409" i="1"/>
  <c r="I1391" i="1"/>
  <c r="I1355" i="1"/>
  <c r="I1337" i="1"/>
  <c r="I1319" i="1"/>
  <c r="I1283" i="1"/>
  <c r="N1283" i="1" s="1"/>
  <c r="I1247" i="1"/>
  <c r="N1247" i="1" s="1"/>
  <c r="I1189" i="1"/>
  <c r="I1135" i="1"/>
  <c r="N1135" i="1" s="1"/>
  <c r="I1119" i="1"/>
  <c r="N1119" i="1" s="1"/>
  <c r="I1103" i="1"/>
  <c r="N1103" i="1" s="1"/>
  <c r="I1086" i="1"/>
  <c r="I1072" i="1"/>
  <c r="I1058" i="1"/>
  <c r="N1058" i="1" s="1"/>
  <c r="I1045" i="1"/>
  <c r="N1045" i="1" s="1"/>
  <c r="I1032" i="1"/>
  <c r="N1032" i="1" s="1"/>
  <c r="I1019" i="1"/>
  <c r="N1019" i="1" s="1"/>
  <c r="I1005" i="1"/>
  <c r="N1005" i="1" s="1"/>
  <c r="I993" i="1"/>
  <c r="N993" i="1" s="1"/>
  <c r="I981" i="1"/>
  <c r="N981" i="1" s="1"/>
  <c r="I969" i="1"/>
  <c r="N969" i="1" s="1"/>
  <c r="I957" i="1"/>
  <c r="N957" i="1" s="1"/>
  <c r="I945" i="1"/>
  <c r="N945" i="1" s="1"/>
  <c r="I933" i="1"/>
  <c r="N933" i="1" s="1"/>
  <c r="I885" i="1"/>
  <c r="N885" i="1" s="1"/>
  <c r="I873" i="1"/>
  <c r="N873" i="1" s="1"/>
  <c r="I861" i="1"/>
  <c r="N861" i="1" s="1"/>
  <c r="I849" i="1"/>
  <c r="I837" i="1"/>
  <c r="I825" i="1"/>
  <c r="I813" i="1"/>
  <c r="I801" i="1"/>
  <c r="I789" i="1"/>
  <c r="I777" i="1"/>
  <c r="N777" i="1" s="1"/>
  <c r="I765" i="1"/>
  <c r="N765" i="1" s="1"/>
  <c r="I753" i="1"/>
  <c r="N753" i="1" s="1"/>
  <c r="I729" i="1"/>
  <c r="N729" i="1" s="1"/>
  <c r="I717" i="1"/>
  <c r="N717" i="1" s="1"/>
  <c r="I693" i="1"/>
  <c r="N693" i="1" s="1"/>
  <c r="I681" i="1"/>
  <c r="N681" i="1" s="1"/>
  <c r="I669" i="1"/>
  <c r="N669" i="1" s="1"/>
  <c r="I657" i="1"/>
  <c r="N657" i="1" s="1"/>
  <c r="I645" i="1"/>
  <c r="N645" i="1" s="1"/>
  <c r="I633" i="1"/>
  <c r="N633" i="1" s="1"/>
  <c r="I621" i="1"/>
  <c r="N621" i="1" s="1"/>
  <c r="I609" i="1"/>
  <c r="N609" i="1" s="1"/>
  <c r="I585" i="1"/>
  <c r="I573" i="1"/>
  <c r="I537" i="1"/>
  <c r="N537" i="1" s="1"/>
  <c r="I525" i="1"/>
  <c r="N525" i="1" s="1"/>
  <c r="I513" i="1"/>
  <c r="N513" i="1" s="1"/>
  <c r="I501" i="1"/>
  <c r="N501" i="1" s="1"/>
  <c r="I489" i="1"/>
  <c r="N489" i="1" s="1"/>
  <c r="I477" i="1"/>
  <c r="N477" i="1" s="1"/>
  <c r="I465" i="1"/>
  <c r="N465" i="1" s="1"/>
  <c r="I453" i="1"/>
  <c r="I441" i="1"/>
  <c r="I429" i="1"/>
  <c r="N429" i="1" s="1"/>
  <c r="I405" i="1"/>
  <c r="N405" i="1" s="1"/>
  <c r="I393" i="1"/>
  <c r="I381" i="1"/>
  <c r="I369" i="1"/>
  <c r="I357" i="1"/>
  <c r="N357" i="1" s="1"/>
  <c r="I345" i="1"/>
  <c r="N345" i="1" s="1"/>
  <c r="I333" i="1"/>
  <c r="N333" i="1" s="1"/>
  <c r="I321" i="1"/>
  <c r="N321" i="1" s="1"/>
  <c r="I309" i="1"/>
  <c r="N309" i="1" s="1"/>
  <c r="I297" i="1"/>
  <c r="N297" i="1" s="1"/>
  <c r="I285" i="1"/>
  <c r="I273" i="1"/>
  <c r="I261" i="1"/>
  <c r="I237" i="1"/>
  <c r="N237" i="1" s="1"/>
  <c r="I225" i="1"/>
  <c r="N225" i="1" s="1"/>
  <c r="I213" i="1"/>
  <c r="I201" i="1"/>
  <c r="I189" i="1"/>
  <c r="I177" i="1"/>
  <c r="N177" i="1" s="1"/>
  <c r="I2211" i="1"/>
  <c r="N2211" i="1" s="1"/>
  <c r="I1939" i="1"/>
  <c r="I1865" i="1"/>
  <c r="N1865" i="1" s="1"/>
  <c r="I1794" i="1"/>
  <c r="N1794" i="1" s="1"/>
  <c r="I1704" i="1"/>
  <c r="N1704" i="1" s="1"/>
  <c r="I1665" i="1"/>
  <c r="I1644" i="1"/>
  <c r="I1623" i="1"/>
  <c r="I1606" i="1"/>
  <c r="I1534" i="1"/>
  <c r="I1498" i="1"/>
  <c r="I1479" i="1"/>
  <c r="I1462" i="1"/>
  <c r="I1443" i="1"/>
  <c r="I1426" i="1"/>
  <c r="I1407" i="1"/>
  <c r="I1390" i="1"/>
  <c r="I1318" i="1"/>
  <c r="I1299" i="1"/>
  <c r="N1299" i="1" s="1"/>
  <c r="I1282" i="1"/>
  <c r="N1282" i="1" s="1"/>
  <c r="I1263" i="1"/>
  <c r="N1263" i="1" s="1"/>
  <c r="I1246" i="1"/>
  <c r="N1246" i="1" s="1"/>
  <c r="I1225" i="1"/>
  <c r="I1208" i="1"/>
  <c r="I1187" i="1"/>
  <c r="I1170" i="1"/>
  <c r="N1170" i="1" s="1"/>
  <c r="I1151" i="1"/>
  <c r="N1151" i="1" s="1"/>
  <c r="I1134" i="1"/>
  <c r="N1134" i="1" s="1"/>
  <c r="I1118" i="1"/>
  <c r="N1118" i="1" s="1"/>
  <c r="I1085" i="1"/>
  <c r="I1071" i="1"/>
  <c r="I1057" i="1"/>
  <c r="N1057" i="1" s="1"/>
  <c r="I1044" i="1"/>
  <c r="N1044" i="1" s="1"/>
  <c r="I1031" i="1"/>
  <c r="N1031" i="1" s="1"/>
  <c r="I1017" i="1"/>
  <c r="N1017" i="1" s="1"/>
  <c r="I1004" i="1"/>
  <c r="N1004" i="1" s="1"/>
  <c r="I980" i="1"/>
  <c r="N980" i="1" s="1"/>
  <c r="I968" i="1"/>
  <c r="N968" i="1" s="1"/>
  <c r="I956" i="1"/>
  <c r="N956" i="1" s="1"/>
  <c r="I944" i="1"/>
  <c r="N944" i="1" s="1"/>
  <c r="I932" i="1"/>
  <c r="N932" i="1" s="1"/>
  <c r="I920" i="1"/>
  <c r="N920" i="1" s="1"/>
  <c r="I908" i="1"/>
  <c r="N908" i="1" s="1"/>
  <c r="I2755" i="1"/>
  <c r="I2208" i="1"/>
  <c r="N2208" i="1" s="1"/>
  <c r="I2020" i="1"/>
  <c r="N2020" i="1" s="1"/>
  <c r="I1937" i="1"/>
  <c r="I1793" i="1"/>
  <c r="N1793" i="1" s="1"/>
  <c r="I2634" i="1"/>
  <c r="N2634" i="1" s="1"/>
  <c r="I2009" i="1"/>
  <c r="N2009" i="1" s="1"/>
  <c r="I1927" i="1"/>
  <c r="I1854" i="1"/>
  <c r="N1854" i="1" s="1"/>
  <c r="I1744" i="1"/>
  <c r="N1744" i="1" s="1"/>
  <c r="I1702" i="1"/>
  <c r="N1702" i="1" s="1"/>
  <c r="I1663" i="1"/>
  <c r="I1640" i="1"/>
  <c r="I1620" i="1"/>
  <c r="I1602" i="1"/>
  <c r="I1584" i="1"/>
  <c r="I1548" i="1"/>
  <c r="I1530" i="1"/>
  <c r="I1476" i="1"/>
  <c r="I1404" i="1"/>
  <c r="I1386" i="1"/>
  <c r="I1350" i="1"/>
  <c r="I1332" i="1"/>
  <c r="I1296" i="1"/>
  <c r="N1296" i="1" s="1"/>
  <c r="I1278" i="1"/>
  <c r="N1278" i="1" s="1"/>
  <c r="I1260" i="1"/>
  <c r="N1260" i="1" s="1"/>
  <c r="I1240" i="1"/>
  <c r="I1184" i="1"/>
  <c r="I1131" i="1"/>
  <c r="N1131" i="1" s="1"/>
  <c r="I1115" i="1"/>
  <c r="N1115" i="1" s="1"/>
  <c r="I1097" i="1"/>
  <c r="I1083" i="1"/>
  <c r="I1069" i="1"/>
  <c r="I1055" i="1"/>
  <c r="N1055" i="1" s="1"/>
  <c r="I1041" i="1"/>
  <c r="N1041" i="1" s="1"/>
  <c r="I1028" i="1"/>
  <c r="N1028" i="1" s="1"/>
  <c r="I1015" i="1"/>
  <c r="N1015" i="1" s="1"/>
  <c r="I1002" i="1"/>
  <c r="N1002" i="1" s="1"/>
  <c r="I990" i="1"/>
  <c r="N990" i="1" s="1"/>
  <c r="I978" i="1"/>
  <c r="N978" i="1" s="1"/>
  <c r="I966" i="1"/>
  <c r="N966" i="1" s="1"/>
  <c r="I954" i="1"/>
  <c r="N954" i="1" s="1"/>
  <c r="I930" i="1"/>
  <c r="N930" i="1" s="1"/>
  <c r="I906" i="1"/>
  <c r="N906" i="1" s="1"/>
  <c r="I882" i="1"/>
  <c r="N882" i="1" s="1"/>
  <c r="I870" i="1"/>
  <c r="N870" i="1" s="1"/>
  <c r="I858" i="1"/>
  <c r="N858" i="1" s="1"/>
  <c r="I846" i="1"/>
  <c r="I834" i="1"/>
  <c r="I822" i="1"/>
  <c r="I810" i="1"/>
  <c r="I786" i="1"/>
  <c r="I774" i="1"/>
  <c r="N774" i="1" s="1"/>
  <c r="I762" i="1"/>
  <c r="N762" i="1" s="1"/>
  <c r="I738" i="1"/>
  <c r="N738" i="1" s="1"/>
  <c r="I726" i="1"/>
  <c r="N726" i="1" s="1"/>
  <c r="I714" i="1"/>
  <c r="N714" i="1" s="1"/>
  <c r="I702" i="1"/>
  <c r="N702" i="1" s="1"/>
  <c r="I690" i="1"/>
  <c r="N690" i="1" s="1"/>
  <c r="I678" i="1"/>
  <c r="N678" i="1" s="1"/>
  <c r="I666" i="1"/>
  <c r="N666" i="1" s="1"/>
  <c r="I654" i="1"/>
  <c r="N654" i="1" s="1"/>
  <c r="I642" i="1"/>
  <c r="N642" i="1" s="1"/>
  <c r="I630" i="1"/>
  <c r="N630" i="1" s="1"/>
  <c r="I618" i="1"/>
  <c r="N618" i="1" s="1"/>
  <c r="I606" i="1"/>
  <c r="I594" i="1"/>
  <c r="I2153" i="1"/>
  <c r="N2153" i="1" s="1"/>
  <c r="I2000" i="1"/>
  <c r="N2000" i="1" s="1"/>
  <c r="I1845" i="1"/>
  <c r="N1845" i="1" s="1"/>
  <c r="I1784" i="1"/>
  <c r="N1784" i="1" s="1"/>
  <c r="I1737" i="1"/>
  <c r="N1737" i="1" s="1"/>
  <c r="I1697" i="1"/>
  <c r="N1697" i="1" s="1"/>
  <c r="I1601" i="1"/>
  <c r="I1583" i="1"/>
  <c r="I1565" i="1"/>
  <c r="I1547" i="1"/>
  <c r="I1529" i="1"/>
  <c r="I1511" i="1"/>
  <c r="I1493" i="1"/>
  <c r="I1457" i="1"/>
  <c r="I1439" i="1"/>
  <c r="I1421" i="1"/>
  <c r="I1403" i="1"/>
  <c r="I1385" i="1"/>
  <c r="I1367" i="1"/>
  <c r="I1349" i="1"/>
  <c r="I1331" i="1"/>
  <c r="I1313" i="1"/>
  <c r="N1313" i="1" s="1"/>
  <c r="I1295" i="1"/>
  <c r="N1295" i="1" s="1"/>
  <c r="I1277" i="1"/>
  <c r="N1277" i="1" s="1"/>
  <c r="I1259" i="1"/>
  <c r="N1259" i="1" s="1"/>
  <c r="I1239" i="1"/>
  <c r="I1221" i="1"/>
  <c r="I1201" i="1"/>
  <c r="I1183" i="1"/>
  <c r="I1165" i="1"/>
  <c r="N1165" i="1" s="1"/>
  <c r="I1147" i="1"/>
  <c r="N1147" i="1" s="1"/>
  <c r="I1130" i="1"/>
  <c r="N1130" i="1" s="1"/>
  <c r="I1114" i="1"/>
  <c r="N1114" i="1" s="1"/>
  <c r="I1096" i="1"/>
  <c r="I1082" i="1"/>
  <c r="I1068" i="1"/>
  <c r="I1040" i="1"/>
  <c r="N1040" i="1" s="1"/>
  <c r="I1014" i="1"/>
  <c r="N1014" i="1" s="1"/>
  <c r="I1001" i="1"/>
  <c r="N1001" i="1" s="1"/>
  <c r="I989" i="1"/>
  <c r="N989" i="1" s="1"/>
  <c r="I977" i="1"/>
  <c r="N977" i="1" s="1"/>
  <c r="I965" i="1"/>
  <c r="N965" i="1" s="1"/>
  <c r="I953" i="1"/>
  <c r="N953" i="1" s="1"/>
  <c r="I941" i="1"/>
  <c r="N941" i="1" s="1"/>
  <c r="I917" i="1"/>
  <c r="N917" i="1" s="1"/>
  <c r="I905" i="1"/>
  <c r="N905" i="1" s="1"/>
  <c r="I893" i="1"/>
  <c r="N893" i="1" s="1"/>
  <c r="I881" i="1"/>
  <c r="N881" i="1" s="1"/>
  <c r="I869" i="1"/>
  <c r="N869" i="1" s="1"/>
  <c r="I857" i="1"/>
  <c r="N857" i="1" s="1"/>
  <c r="I845" i="1"/>
  <c r="I821" i="1"/>
  <c r="I809" i="1"/>
  <c r="I785" i="1"/>
  <c r="I773" i="1"/>
  <c r="N773" i="1" s="1"/>
  <c r="I761" i="1"/>
  <c r="N761" i="1" s="1"/>
  <c r="I749" i="1"/>
  <c r="N749" i="1" s="1"/>
  <c r="I737" i="1"/>
  <c r="N737" i="1" s="1"/>
  <c r="I725" i="1"/>
  <c r="N725" i="1" s="1"/>
  <c r="I713" i="1"/>
  <c r="N713" i="1" s="1"/>
  <c r="I701" i="1"/>
  <c r="N701" i="1" s="1"/>
  <c r="I689" i="1"/>
  <c r="N689" i="1" s="1"/>
  <c r="I677" i="1"/>
  <c r="N677" i="1" s="1"/>
  <c r="I2510" i="1"/>
  <c r="N2510" i="1" s="1"/>
  <c r="I2123" i="1"/>
  <c r="I1844" i="1"/>
  <c r="N1844" i="1" s="1"/>
  <c r="I1779" i="1"/>
  <c r="N1779" i="1" s="1"/>
  <c r="I1732" i="1"/>
  <c r="N1732" i="1" s="1"/>
  <c r="I1637" i="1"/>
  <c r="I1582" i="1"/>
  <c r="I1563" i="1"/>
  <c r="I1546" i="1"/>
  <c r="I1527" i="1"/>
  <c r="I1510" i="1"/>
  <c r="I1491" i="1"/>
  <c r="I1455" i="1"/>
  <c r="I1438" i="1"/>
  <c r="I1419" i="1"/>
  <c r="I1366" i="1"/>
  <c r="I1330" i="1"/>
  <c r="I1311" i="1"/>
  <c r="N1311" i="1" s="1"/>
  <c r="I1275" i="1"/>
  <c r="N1275" i="1" s="1"/>
  <c r="I1237" i="1"/>
  <c r="I1163" i="1"/>
  <c r="N1163" i="1" s="1"/>
  <c r="I1146" i="1"/>
  <c r="N1146" i="1" s="1"/>
  <c r="I1129" i="1"/>
  <c r="N1129" i="1" s="1"/>
  <c r="I1112" i="1"/>
  <c r="N1112" i="1" s="1"/>
  <c r="I1095" i="1"/>
  <c r="I1081" i="1"/>
  <c r="I1067" i="1"/>
  <c r="I1052" i="1"/>
  <c r="N1052" i="1" s="1"/>
  <c r="I1039" i="1"/>
  <c r="N1039" i="1" s="1"/>
  <c r="I1026" i="1"/>
  <c r="N1026" i="1" s="1"/>
  <c r="I2509" i="1"/>
  <c r="N2509" i="1" s="1"/>
  <c r="I2091" i="1"/>
  <c r="I1978" i="1"/>
  <c r="N1978" i="1" s="1"/>
  <c r="I1901" i="1"/>
  <c r="N1901" i="1" s="1"/>
  <c r="I1829" i="1"/>
  <c r="N1829" i="1" s="1"/>
  <c r="I1774" i="1"/>
  <c r="N1774" i="1" s="1"/>
  <c r="I1728" i="1"/>
  <c r="N1728" i="1" s="1"/>
  <c r="I1653" i="1"/>
  <c r="I1634" i="1"/>
  <c r="I1614" i="1"/>
  <c r="I1596" i="1"/>
  <c r="I1578" i="1"/>
  <c r="I1560" i="1"/>
  <c r="I1524" i="1"/>
  <c r="I1506" i="1"/>
  <c r="I1488" i="1"/>
  <c r="I1470" i="1"/>
  <c r="I1452" i="1"/>
  <c r="I1416" i="1"/>
  <c r="I1398" i="1"/>
  <c r="I1380" i="1"/>
  <c r="I1362" i="1"/>
  <c r="I1344" i="1"/>
  <c r="I1326" i="1"/>
  <c r="I1308" i="1"/>
  <c r="N1308" i="1" s="1"/>
  <c r="I1272" i="1"/>
  <c r="N1272" i="1" s="1"/>
  <c r="I1234" i="1"/>
  <c r="I1216" i="1"/>
  <c r="I1196" i="1"/>
  <c r="I1178" i="1"/>
  <c r="I1160" i="1"/>
  <c r="N1160" i="1" s="1"/>
  <c r="I1142" i="1"/>
  <c r="N1142" i="1" s="1"/>
  <c r="I1126" i="1"/>
  <c r="N1126" i="1" s="1"/>
  <c r="I1110" i="1"/>
  <c r="N1110" i="1" s="1"/>
  <c r="I1093" i="1"/>
  <c r="I1064" i="1"/>
  <c r="I1050" i="1"/>
  <c r="N1050" i="1" s="1"/>
  <c r="I1037" i="1"/>
  <c r="N1037" i="1" s="1"/>
  <c r="I1024" i="1"/>
  <c r="N1024" i="1" s="1"/>
  <c r="I1011" i="1"/>
  <c r="N1011" i="1" s="1"/>
  <c r="I986" i="1"/>
  <c r="N986" i="1" s="1"/>
  <c r="I974" i="1"/>
  <c r="N974" i="1" s="1"/>
  <c r="I962" i="1"/>
  <c r="N962" i="1" s="1"/>
  <c r="I950" i="1"/>
  <c r="N950" i="1" s="1"/>
  <c r="I938" i="1"/>
  <c r="N938" i="1" s="1"/>
  <c r="I914" i="1"/>
  <c r="N914" i="1" s="1"/>
  <c r="I890" i="1"/>
  <c r="N890" i="1" s="1"/>
  <c r="I878" i="1"/>
  <c r="N878" i="1" s="1"/>
  <c r="I854" i="1"/>
  <c r="N854" i="1" s="1"/>
  <c r="I842" i="1"/>
  <c r="I830" i="1"/>
  <c r="I806" i="1"/>
  <c r="I794" i="1"/>
  <c r="I782" i="1"/>
  <c r="I770" i="1"/>
  <c r="N770" i="1" s="1"/>
  <c r="I758" i="1"/>
  <c r="N758" i="1" s="1"/>
  <c r="I710" i="1"/>
  <c r="N710" i="1" s="1"/>
  <c r="I698" i="1"/>
  <c r="N698" i="1" s="1"/>
  <c r="I686" i="1"/>
  <c r="N686" i="1" s="1"/>
  <c r="I674" i="1"/>
  <c r="N674" i="1" s="1"/>
  <c r="I662" i="1"/>
  <c r="N662" i="1" s="1"/>
  <c r="I650" i="1"/>
  <c r="N650" i="1" s="1"/>
  <c r="I638" i="1"/>
  <c r="N638" i="1" s="1"/>
  <c r="I626" i="1"/>
  <c r="N626" i="1" s="1"/>
  <c r="I614" i="1"/>
  <c r="N614" i="1" s="1"/>
  <c r="I602" i="1"/>
  <c r="I2403" i="1"/>
  <c r="N2403" i="1" s="1"/>
  <c r="I1900" i="1"/>
  <c r="N1900" i="1" s="1"/>
  <c r="I1828" i="1"/>
  <c r="N1828" i="1" s="1"/>
  <c r="I1684" i="1"/>
  <c r="N1684" i="1" s="1"/>
  <c r="I1652" i="1"/>
  <c r="I1613" i="1"/>
  <c r="I1595" i="1"/>
  <c r="I1577" i="1"/>
  <c r="I1559" i="1"/>
  <c r="I1541" i="1"/>
  <c r="I1523" i="1"/>
  <c r="I1469" i="1"/>
  <c r="I1451" i="1"/>
  <c r="I1433" i="1"/>
  <c r="I1397" i="1"/>
  <c r="I1379" i="1"/>
  <c r="I1361" i="1"/>
  <c r="I1325" i="1"/>
  <c r="I1307" i="1"/>
  <c r="N1307" i="1" s="1"/>
  <c r="I1289" i="1"/>
  <c r="N1289" i="1" s="1"/>
  <c r="I1271" i="1"/>
  <c r="N1271" i="1" s="1"/>
  <c r="I1253" i="1"/>
  <c r="N1253" i="1" s="1"/>
  <c r="I1233" i="1"/>
  <c r="I1215" i="1"/>
  <c r="I1195" i="1"/>
  <c r="I1159" i="1"/>
  <c r="N1159" i="1" s="1"/>
  <c r="I1141" i="1"/>
  <c r="N1141" i="1" s="1"/>
  <c r="I1124" i="1"/>
  <c r="N1124" i="1" s="1"/>
  <c r="I1109" i="1"/>
  <c r="N1109" i="1" s="1"/>
  <c r="I1092" i="1"/>
  <c r="I1077" i="1"/>
  <c r="I1049" i="1"/>
  <c r="N1049" i="1" s="1"/>
  <c r="I1036" i="1"/>
  <c r="N1036" i="1" s="1"/>
  <c r="I1023" i="1"/>
  <c r="N1023" i="1" s="1"/>
  <c r="I997" i="1"/>
  <c r="N997" i="1" s="1"/>
  <c r="I985" i="1"/>
  <c r="N985" i="1" s="1"/>
  <c r="I973" i="1"/>
  <c r="N973" i="1" s="1"/>
  <c r="I961" i="1"/>
  <c r="N961" i="1" s="1"/>
  <c r="I949" i="1"/>
  <c r="N949" i="1" s="1"/>
  <c r="I937" i="1"/>
  <c r="N937" i="1" s="1"/>
  <c r="I913" i="1"/>
  <c r="N913" i="1" s="1"/>
  <c r="I901" i="1"/>
  <c r="N901" i="1" s="1"/>
  <c r="I889" i="1"/>
  <c r="N889" i="1" s="1"/>
  <c r="I877" i="1"/>
  <c r="N877" i="1" s="1"/>
  <c r="I865" i="1"/>
  <c r="N865" i="1" s="1"/>
  <c r="I853" i="1"/>
  <c r="N853" i="1" s="1"/>
  <c r="I841" i="1"/>
  <c r="I829" i="1"/>
  <c r="I817" i="1"/>
  <c r="I805" i="1"/>
  <c r="I793" i="1"/>
  <c r="I781" i="1"/>
  <c r="N781" i="1" s="1"/>
  <c r="I769" i="1"/>
  <c r="N769" i="1" s="1"/>
  <c r="I757" i="1"/>
  <c r="N757" i="1" s="1"/>
  <c r="I745" i="1"/>
  <c r="N745" i="1" s="1"/>
  <c r="I721" i="1"/>
  <c r="N721" i="1" s="1"/>
  <c r="I709" i="1"/>
  <c r="N709" i="1" s="1"/>
  <c r="I685" i="1"/>
  <c r="N685" i="1" s="1"/>
  <c r="I649" i="1"/>
  <c r="N649" i="1" s="1"/>
  <c r="I637" i="1"/>
  <c r="N637" i="1" s="1"/>
  <c r="I625" i="1"/>
  <c r="N625" i="1" s="1"/>
  <c r="I613" i="1"/>
  <c r="N613" i="1" s="1"/>
  <c r="I601" i="1"/>
  <c r="I577" i="1"/>
  <c r="I565" i="1"/>
  <c r="N565" i="1" s="1"/>
  <c r="I553" i="1"/>
  <c r="N553" i="1" s="1"/>
  <c r="I541" i="1"/>
  <c r="N541" i="1" s="1"/>
  <c r="I2325" i="1"/>
  <c r="I1809" i="1"/>
  <c r="N1809" i="1" s="1"/>
  <c r="I1579" i="1"/>
  <c r="I1538" i="1"/>
  <c r="I1495" i="1"/>
  <c r="I1450" i="1"/>
  <c r="I1410" i="1"/>
  <c r="I1363" i="1"/>
  <c r="I1322" i="1"/>
  <c r="I1279" i="1"/>
  <c r="N1279" i="1" s="1"/>
  <c r="I1232" i="1"/>
  <c r="I1190" i="1"/>
  <c r="I1143" i="1"/>
  <c r="N1143" i="1" s="1"/>
  <c r="I1106" i="1"/>
  <c r="N1106" i="1" s="1"/>
  <c r="I1070" i="1"/>
  <c r="I1035" i="1"/>
  <c r="N1035" i="1" s="1"/>
  <c r="I1008" i="1"/>
  <c r="N1008" i="1" s="1"/>
  <c r="I959" i="1"/>
  <c r="N959" i="1" s="1"/>
  <c r="I935" i="1"/>
  <c r="N935" i="1" s="1"/>
  <c r="I868" i="1"/>
  <c r="N868" i="1" s="1"/>
  <c r="I827" i="1"/>
  <c r="I807" i="1"/>
  <c r="I787" i="1"/>
  <c r="I766" i="1"/>
  <c r="N766" i="1" s="1"/>
  <c r="I744" i="1"/>
  <c r="N744" i="1" s="1"/>
  <c r="I724" i="1"/>
  <c r="N724" i="1" s="1"/>
  <c r="I704" i="1"/>
  <c r="N704" i="1" s="1"/>
  <c r="I664" i="1"/>
  <c r="N664" i="1" s="1"/>
  <c r="I646" i="1"/>
  <c r="N646" i="1" s="1"/>
  <c r="I628" i="1"/>
  <c r="N628" i="1" s="1"/>
  <c r="I610" i="1"/>
  <c r="N610" i="1" s="1"/>
  <c r="I592" i="1"/>
  <c r="I578" i="1"/>
  <c r="I563" i="1"/>
  <c r="N563" i="1" s="1"/>
  <c r="I548" i="1"/>
  <c r="N548" i="1" s="1"/>
  <c r="I508" i="1"/>
  <c r="N508" i="1" s="1"/>
  <c r="I495" i="1"/>
  <c r="N495" i="1" s="1"/>
  <c r="I469" i="1"/>
  <c r="N469" i="1" s="1"/>
  <c r="I456" i="1"/>
  <c r="I443" i="1"/>
  <c r="I390" i="1"/>
  <c r="I377" i="1"/>
  <c r="I364" i="1"/>
  <c r="I351" i="1"/>
  <c r="N351" i="1" s="1"/>
  <c r="I2324" i="1"/>
  <c r="I1775" i="1"/>
  <c r="N1775" i="1" s="1"/>
  <c r="I1622" i="1"/>
  <c r="I1575" i="1"/>
  <c r="I1536" i="1"/>
  <c r="I1490" i="1"/>
  <c r="I1447" i="1"/>
  <c r="I1406" i="1"/>
  <c r="I1320" i="1"/>
  <c r="I1274" i="1"/>
  <c r="N1274" i="1" s="1"/>
  <c r="I1229" i="1"/>
  <c r="I1186" i="1"/>
  <c r="I1139" i="1"/>
  <c r="N1139" i="1" s="1"/>
  <c r="I1105" i="1"/>
  <c r="N1105" i="1" s="1"/>
  <c r="I1034" i="1"/>
  <c r="N1034" i="1" s="1"/>
  <c r="I1007" i="1"/>
  <c r="N1007" i="1" s="1"/>
  <c r="I982" i="1"/>
  <c r="N982" i="1" s="1"/>
  <c r="I958" i="1"/>
  <c r="N958" i="1" s="1"/>
  <c r="I934" i="1"/>
  <c r="N934" i="1" s="1"/>
  <c r="I910" i="1"/>
  <c r="N910" i="1" s="1"/>
  <c r="I887" i="1"/>
  <c r="N887" i="1" s="1"/>
  <c r="I867" i="1"/>
  <c r="N867" i="1" s="1"/>
  <c r="I847" i="1"/>
  <c r="I826" i="1"/>
  <c r="I804" i="1"/>
  <c r="I784" i="1"/>
  <c r="I743" i="1"/>
  <c r="N743" i="1" s="1"/>
  <c r="I723" i="1"/>
  <c r="N723" i="1" s="1"/>
  <c r="I703" i="1"/>
  <c r="N703" i="1" s="1"/>
  <c r="I682" i="1"/>
  <c r="N682" i="1" s="1"/>
  <c r="I663" i="1"/>
  <c r="N663" i="1" s="1"/>
  <c r="I644" i="1"/>
  <c r="N644" i="1" s="1"/>
  <c r="I608" i="1"/>
  <c r="N608" i="1" s="1"/>
  <c r="I591" i="1"/>
  <c r="I547" i="1"/>
  <c r="N547" i="1" s="1"/>
  <c r="I533" i="1"/>
  <c r="N533" i="1" s="1"/>
  <c r="I520" i="1"/>
  <c r="N520" i="1" s="1"/>
  <c r="I507" i="1"/>
  <c r="N507" i="1" s="1"/>
  <c r="I494" i="1"/>
  <c r="N494" i="1" s="1"/>
  <c r="I481" i="1"/>
  <c r="N481" i="1" s="1"/>
  <c r="I468" i="1"/>
  <c r="N468" i="1" s="1"/>
  <c r="I455" i="1"/>
  <c r="I442" i="1"/>
  <c r="I428" i="1"/>
  <c r="N428" i="1" s="1"/>
  <c r="I415" i="1"/>
  <c r="N415" i="1" s="1"/>
  <c r="I402" i="1"/>
  <c r="N402" i="1" s="1"/>
  <c r="I389" i="1"/>
  <c r="I376" i="1"/>
  <c r="I363" i="1"/>
  <c r="I337" i="1"/>
  <c r="N337" i="1" s="1"/>
  <c r="I324" i="1"/>
  <c r="N324" i="1" s="1"/>
  <c r="I311" i="1"/>
  <c r="N311" i="1" s="1"/>
  <c r="I284" i="1"/>
  <c r="I271" i="1"/>
  <c r="I258" i="1"/>
  <c r="I245" i="1"/>
  <c r="N245" i="1" s="1"/>
  <c r="I232" i="1"/>
  <c r="N232" i="1" s="1"/>
  <c r="I219" i="1"/>
  <c r="I193" i="1"/>
  <c r="I180" i="1"/>
  <c r="N180" i="1" s="1"/>
  <c r="I167" i="1"/>
  <c r="N167" i="1" s="1"/>
  <c r="I155" i="1"/>
  <c r="N155" i="1" s="1"/>
  <c r="I141" i="1"/>
  <c r="I129" i="1"/>
  <c r="I117" i="1"/>
  <c r="I103" i="1"/>
  <c r="I91" i="1"/>
  <c r="I79" i="1"/>
  <c r="I65" i="1"/>
  <c r="I53" i="1"/>
  <c r="I41" i="1"/>
  <c r="I29" i="1"/>
  <c r="N29" i="1" s="1"/>
  <c r="I17" i="1"/>
  <c r="N17" i="1" s="1"/>
  <c r="I5" i="1"/>
  <c r="N5" i="1" s="1"/>
  <c r="I803" i="1"/>
  <c r="I624" i="1"/>
  <c r="N624" i="1" s="1"/>
  <c r="I560" i="1"/>
  <c r="N560" i="1" s="1"/>
  <c r="I532" i="1"/>
  <c r="N532" i="1" s="1"/>
  <c r="I506" i="1"/>
  <c r="N506" i="1" s="1"/>
  <c r="I493" i="1"/>
  <c r="N493" i="1" s="1"/>
  <c r="I1761" i="1"/>
  <c r="N1761" i="1" s="1"/>
  <c r="I1677" i="1"/>
  <c r="N1677" i="1" s="1"/>
  <c r="I1574" i="1"/>
  <c r="I1531" i="1"/>
  <c r="I1486" i="1"/>
  <c r="I1446" i="1"/>
  <c r="I1399" i="1"/>
  <c r="I1358" i="1"/>
  <c r="I1315" i="1"/>
  <c r="I1228" i="1"/>
  <c r="I1179" i="1"/>
  <c r="I1138" i="1"/>
  <c r="N1138" i="1" s="1"/>
  <c r="I1098" i="1"/>
  <c r="I1061" i="1"/>
  <c r="N1061" i="1" s="1"/>
  <c r="I1003" i="1"/>
  <c r="N1003" i="1" s="1"/>
  <c r="I955" i="1"/>
  <c r="N955" i="1" s="1"/>
  <c r="I931" i="1"/>
  <c r="N931" i="1" s="1"/>
  <c r="I886" i="1"/>
  <c r="N886" i="1" s="1"/>
  <c r="I864" i="1"/>
  <c r="N864" i="1" s="1"/>
  <c r="I844" i="1"/>
  <c r="I824" i="1"/>
  <c r="I783" i="1"/>
  <c r="I763" i="1"/>
  <c r="N763" i="1" s="1"/>
  <c r="I742" i="1"/>
  <c r="N742" i="1" s="1"/>
  <c r="I720" i="1"/>
  <c r="N720" i="1" s="1"/>
  <c r="I700" i="1"/>
  <c r="N700" i="1" s="1"/>
  <c r="I680" i="1"/>
  <c r="N680" i="1" s="1"/>
  <c r="I660" i="1"/>
  <c r="N660" i="1" s="1"/>
  <c r="I575" i="1"/>
  <c r="I546" i="1"/>
  <c r="N546" i="1" s="1"/>
  <c r="I519" i="1"/>
  <c r="N519" i="1" s="1"/>
  <c r="I480" i="1"/>
  <c r="N480" i="1" s="1"/>
  <c r="I2063" i="1"/>
  <c r="I1760" i="1"/>
  <c r="N1760" i="1" s="1"/>
  <c r="I1611" i="1"/>
  <c r="I1572" i="1"/>
  <c r="I1526" i="1"/>
  <c r="I1483" i="1"/>
  <c r="I1442" i="1"/>
  <c r="I1310" i="1"/>
  <c r="N1310" i="1" s="1"/>
  <c r="I1267" i="1"/>
  <c r="N1267" i="1" s="1"/>
  <c r="I1224" i="1"/>
  <c r="I1175" i="1"/>
  <c r="I1136" i="1"/>
  <c r="N1136" i="1" s="1"/>
  <c r="I1094" i="1"/>
  <c r="I1029" i="1"/>
  <c r="N1029" i="1" s="1"/>
  <c r="I1000" i="1"/>
  <c r="N1000" i="1" s="1"/>
  <c r="I952" i="1"/>
  <c r="N952" i="1" s="1"/>
  <c r="I928" i="1"/>
  <c r="N928" i="1" s="1"/>
  <c r="I904" i="1"/>
  <c r="N904" i="1" s="1"/>
  <c r="I884" i="1"/>
  <c r="N884" i="1" s="1"/>
  <c r="I863" i="1"/>
  <c r="N863" i="1" s="1"/>
  <c r="I843" i="1"/>
  <c r="I823" i="1"/>
  <c r="I802" i="1"/>
  <c r="I780" i="1"/>
  <c r="N780" i="1" s="1"/>
  <c r="I760" i="1"/>
  <c r="N760" i="1" s="1"/>
  <c r="I699" i="1"/>
  <c r="N699" i="1" s="1"/>
  <c r="I679" i="1"/>
  <c r="N679" i="1" s="1"/>
  <c r="I659" i="1"/>
  <c r="N659" i="1" s="1"/>
  <c r="I641" i="1"/>
  <c r="N641" i="1" s="1"/>
  <c r="I623" i="1"/>
  <c r="N623" i="1" s="1"/>
  <c r="I605" i="1"/>
  <c r="I588" i="1"/>
  <c r="I574" i="1"/>
  <c r="I559" i="1"/>
  <c r="N559" i="1" s="1"/>
  <c r="I545" i="1"/>
  <c r="N545" i="1" s="1"/>
  <c r="I531" i="1"/>
  <c r="N531" i="1" s="1"/>
  <c r="I505" i="1"/>
  <c r="N505" i="1" s="1"/>
  <c r="I492" i="1"/>
  <c r="N492" i="1" s="1"/>
  <c r="I479" i="1"/>
  <c r="N479" i="1" s="1"/>
  <c r="I466" i="1"/>
  <c r="N466" i="1" s="1"/>
  <c r="I452" i="1"/>
  <c r="I426" i="1"/>
  <c r="N426" i="1" s="1"/>
  <c r="I413" i="1"/>
  <c r="N413" i="1" s="1"/>
  <c r="I387" i="1"/>
  <c r="I374" i="1"/>
  <c r="I361" i="1"/>
  <c r="I348" i="1"/>
  <c r="N348" i="1" s="1"/>
  <c r="I335" i="1"/>
  <c r="N335" i="1" s="1"/>
  <c r="I322" i="1"/>
  <c r="N322" i="1" s="1"/>
  <c r="I308" i="1"/>
  <c r="N308" i="1" s="1"/>
  <c r="I295" i="1"/>
  <c r="N295" i="1" s="1"/>
  <c r="I282" i="1"/>
  <c r="I269" i="1"/>
  <c r="I256" i="1"/>
  <c r="I243" i="1"/>
  <c r="N243" i="1" s="1"/>
  <c r="I230" i="1"/>
  <c r="N230" i="1" s="1"/>
  <c r="I217" i="1"/>
  <c r="I204" i="1"/>
  <c r="I191" i="1"/>
  <c r="I178" i="1"/>
  <c r="N178" i="1" s="1"/>
  <c r="I165" i="1"/>
  <c r="N165" i="1" s="1"/>
  <c r="I153" i="1"/>
  <c r="N153" i="1" s="1"/>
  <c r="I139" i="1"/>
  <c r="I127" i="1"/>
  <c r="I101" i="1"/>
  <c r="I89" i="1"/>
  <c r="I77" i="1"/>
  <c r="I63" i="1"/>
  <c r="I51" i="1"/>
  <c r="I39" i="1"/>
  <c r="I15" i="1"/>
  <c r="N15" i="1" s="1"/>
  <c r="I162" i="1"/>
  <c r="N162" i="1" s="1"/>
  <c r="I72" i="1"/>
  <c r="I1657" i="1"/>
  <c r="I1610" i="1"/>
  <c r="I1567" i="1"/>
  <c r="I1522" i="1"/>
  <c r="I1482" i="1"/>
  <c r="I1435" i="1"/>
  <c r="I1306" i="1"/>
  <c r="N1306" i="1" s="1"/>
  <c r="I1217" i="1"/>
  <c r="I1174" i="1"/>
  <c r="I1133" i="1"/>
  <c r="N1133" i="1" s="1"/>
  <c r="I1091" i="1"/>
  <c r="I1059" i="1"/>
  <c r="N1059" i="1" s="1"/>
  <c r="I1025" i="1"/>
  <c r="N1025" i="1" s="1"/>
  <c r="I999" i="1"/>
  <c r="N999" i="1" s="1"/>
  <c r="I975" i="1"/>
  <c r="N975" i="1" s="1"/>
  <c r="I951" i="1"/>
  <c r="N951" i="1" s="1"/>
  <c r="I927" i="1"/>
  <c r="N927" i="1" s="1"/>
  <c r="I903" i="1"/>
  <c r="N903" i="1" s="1"/>
  <c r="I883" i="1"/>
  <c r="N883" i="1" s="1"/>
  <c r="I862" i="1"/>
  <c r="N862" i="1" s="1"/>
  <c r="I820" i="1"/>
  <c r="I800" i="1"/>
  <c r="I779" i="1"/>
  <c r="N779" i="1" s="1"/>
  <c r="I696" i="1"/>
  <c r="N696" i="1" s="1"/>
  <c r="I676" i="1"/>
  <c r="N676" i="1" s="1"/>
  <c r="I658" i="1"/>
  <c r="N658" i="1" s="1"/>
  <c r="I640" i="1"/>
  <c r="N640" i="1" s="1"/>
  <c r="I622" i="1"/>
  <c r="N622" i="1" s="1"/>
  <c r="I604" i="1"/>
  <c r="I587" i="1"/>
  <c r="I572" i="1"/>
  <c r="I558" i="1"/>
  <c r="N558" i="1" s="1"/>
  <c r="I544" i="1"/>
  <c r="N544" i="1" s="1"/>
  <c r="I530" i="1"/>
  <c r="N530" i="1" s="1"/>
  <c r="I517" i="1"/>
  <c r="N517" i="1" s="1"/>
  <c r="I491" i="1"/>
  <c r="N491" i="1" s="1"/>
  <c r="I478" i="1"/>
  <c r="N478" i="1" s="1"/>
  <c r="I464" i="1"/>
  <c r="I451" i="1"/>
  <c r="I438" i="1"/>
  <c r="I425" i="1"/>
  <c r="N425" i="1" s="1"/>
  <c r="I412" i="1"/>
  <c r="N412" i="1" s="1"/>
  <c r="I399" i="1"/>
  <c r="N399" i="1" s="1"/>
  <c r="I386" i="1"/>
  <c r="I373" i="1"/>
  <c r="I360" i="1"/>
  <c r="I347" i="1"/>
  <c r="N347" i="1" s="1"/>
  <c r="I334" i="1"/>
  <c r="N334" i="1" s="1"/>
  <c r="I307" i="1"/>
  <c r="N307" i="1" s="1"/>
  <c r="I294" i="1"/>
  <c r="N294" i="1" s="1"/>
  <c r="I281" i="1"/>
  <c r="I268" i="1"/>
  <c r="I255" i="1"/>
  <c r="I242" i="1"/>
  <c r="N242" i="1" s="1"/>
  <c r="I229" i="1"/>
  <c r="N229" i="1" s="1"/>
  <c r="I216" i="1"/>
  <c r="I203" i="1"/>
  <c r="I176" i="1"/>
  <c r="N176" i="1" s="1"/>
  <c r="I164" i="1"/>
  <c r="N164" i="1" s="1"/>
  <c r="I152" i="1"/>
  <c r="N152" i="1" s="1"/>
  <c r="I138" i="1"/>
  <c r="I114" i="1"/>
  <c r="I100" i="1"/>
  <c r="I76" i="1"/>
  <c r="I62" i="1"/>
  <c r="I50" i="1"/>
  <c r="I38" i="1"/>
  <c r="N38" i="1" s="1"/>
  <c r="I26" i="1"/>
  <c r="N26" i="1" s="1"/>
  <c r="I14" i="1"/>
  <c r="N14" i="1" s="1"/>
  <c r="I136" i="1"/>
  <c r="I1966" i="1"/>
  <c r="N1966" i="1" s="1"/>
  <c r="I1745" i="1"/>
  <c r="N1745" i="1" s="1"/>
  <c r="I1651" i="1"/>
  <c r="I1608" i="1"/>
  <c r="I1519" i="1"/>
  <c r="I1478" i="1"/>
  <c r="I1431" i="1"/>
  <c r="I1392" i="1"/>
  <c r="I1346" i="1"/>
  <c r="I1303" i="1"/>
  <c r="N1303" i="1" s="1"/>
  <c r="I1172" i="1"/>
  <c r="I1127" i="1"/>
  <c r="N1127" i="1" s="1"/>
  <c r="I1089" i="1"/>
  <c r="I1056" i="1"/>
  <c r="N1056" i="1" s="1"/>
  <c r="I1022" i="1"/>
  <c r="N1022" i="1" s="1"/>
  <c r="I972" i="1"/>
  <c r="N972" i="1" s="1"/>
  <c r="I948" i="1"/>
  <c r="N948" i="1" s="1"/>
  <c r="I924" i="1"/>
  <c r="N924" i="1" s="1"/>
  <c r="I900" i="1"/>
  <c r="N900" i="1" s="1"/>
  <c r="I860" i="1"/>
  <c r="N860" i="1" s="1"/>
  <c r="I839" i="1"/>
  <c r="I819" i="1"/>
  <c r="I799" i="1"/>
  <c r="I778" i="1"/>
  <c r="N778" i="1" s="1"/>
  <c r="I756" i="1"/>
  <c r="N756" i="1" s="1"/>
  <c r="I736" i="1"/>
  <c r="N736" i="1" s="1"/>
  <c r="I716" i="1"/>
  <c r="N716" i="1" s="1"/>
  <c r="I695" i="1"/>
  <c r="N695" i="1" s="1"/>
  <c r="I675" i="1"/>
  <c r="N675" i="1" s="1"/>
  <c r="I656" i="1"/>
  <c r="N656" i="1" s="1"/>
  <c r="I639" i="1"/>
  <c r="N639" i="1" s="1"/>
  <c r="I620" i="1"/>
  <c r="N620" i="1" s="1"/>
  <c r="I603" i="1"/>
  <c r="I586" i="1"/>
  <c r="I571" i="1"/>
  <c r="I557" i="1"/>
  <c r="N557" i="1" s="1"/>
  <c r="I543" i="1"/>
  <c r="N543" i="1" s="1"/>
  <c r="I529" i="1"/>
  <c r="N529" i="1" s="1"/>
  <c r="I516" i="1"/>
  <c r="N516" i="1" s="1"/>
  <c r="I503" i="1"/>
  <c r="N503" i="1" s="1"/>
  <c r="I490" i="1"/>
  <c r="N490" i="1" s="1"/>
  <c r="I476" i="1"/>
  <c r="N476" i="1" s="1"/>
  <c r="I463" i="1"/>
  <c r="I424" i="1"/>
  <c r="N424" i="1" s="1"/>
  <c r="I411" i="1"/>
  <c r="N411" i="1" s="1"/>
  <c r="I398" i="1"/>
  <c r="N398" i="1" s="1"/>
  <c r="I385" i="1"/>
  <c r="I372" i="1"/>
  <c r="I359" i="1"/>
  <c r="N359" i="1" s="1"/>
  <c r="I332" i="1"/>
  <c r="N332" i="1" s="1"/>
  <c r="I319" i="1"/>
  <c r="N319" i="1" s="1"/>
  <c r="I306" i="1"/>
  <c r="N306" i="1" s="1"/>
  <c r="I293" i="1"/>
  <c r="N293" i="1" s="1"/>
  <c r="I280" i="1"/>
  <c r="I254" i="1"/>
  <c r="N254" i="1" s="1"/>
  <c r="I241" i="1"/>
  <c r="N241" i="1" s="1"/>
  <c r="I228" i="1"/>
  <c r="N228" i="1" s="1"/>
  <c r="I215" i="1"/>
  <c r="I202" i="1"/>
  <c r="I188" i="1"/>
  <c r="I163" i="1"/>
  <c r="N163" i="1" s="1"/>
  <c r="I151" i="1"/>
  <c r="N151" i="1" s="1"/>
  <c r="I137" i="1"/>
  <c r="I125" i="1"/>
  <c r="I113" i="1"/>
  <c r="I87" i="1"/>
  <c r="I73" i="1"/>
  <c r="I61" i="1"/>
  <c r="I49" i="1"/>
  <c r="I37" i="1"/>
  <c r="N37" i="1" s="1"/>
  <c r="I13" i="1"/>
  <c r="N13" i="1" s="1"/>
  <c r="I1960" i="1"/>
  <c r="N1960" i="1" s="1"/>
  <c r="I1731" i="1"/>
  <c r="N1731" i="1" s="1"/>
  <c r="I1649" i="1"/>
  <c r="I1518" i="1"/>
  <c r="I1471" i="1"/>
  <c r="I1387" i="1"/>
  <c r="I1342" i="1"/>
  <c r="I1302" i="1"/>
  <c r="N1302" i="1" s="1"/>
  <c r="I1255" i="1"/>
  <c r="N1255" i="1" s="1"/>
  <c r="I1212" i="1"/>
  <c r="I1167" i="1"/>
  <c r="N1167" i="1" s="1"/>
  <c r="I1123" i="1"/>
  <c r="N1123" i="1" s="1"/>
  <c r="I1051" i="1"/>
  <c r="N1051" i="1" s="1"/>
  <c r="I995" i="1"/>
  <c r="N995" i="1" s="1"/>
  <c r="I947" i="1"/>
  <c r="N947" i="1" s="1"/>
  <c r="I923" i="1"/>
  <c r="N923" i="1" s="1"/>
  <c r="I899" i="1"/>
  <c r="N899" i="1" s="1"/>
  <c r="I879" i="1"/>
  <c r="N879" i="1" s="1"/>
  <c r="I859" i="1"/>
  <c r="N859" i="1" s="1"/>
  <c r="I838" i="1"/>
  <c r="I816" i="1"/>
  <c r="I796" i="1"/>
  <c r="I776" i="1"/>
  <c r="N776" i="1" s="1"/>
  <c r="I735" i="1"/>
  <c r="N735" i="1" s="1"/>
  <c r="I715" i="1"/>
  <c r="N715" i="1" s="1"/>
  <c r="I694" i="1"/>
  <c r="N694" i="1" s="1"/>
  <c r="I672" i="1"/>
  <c r="N672" i="1" s="1"/>
  <c r="I655" i="1"/>
  <c r="N655" i="1" s="1"/>
  <c r="I636" i="1"/>
  <c r="N636" i="1" s="1"/>
  <c r="I600" i="1"/>
  <c r="I584" i="1"/>
  <c r="I570" i="1"/>
  <c r="I556" i="1"/>
  <c r="N556" i="1" s="1"/>
  <c r="I542" i="1"/>
  <c r="N542" i="1" s="1"/>
  <c r="I528" i="1"/>
  <c r="N528" i="1" s="1"/>
  <c r="I515" i="1"/>
  <c r="N515" i="1" s="1"/>
  <c r="I502" i="1"/>
  <c r="N502" i="1" s="1"/>
  <c r="I488" i="1"/>
  <c r="N488" i="1" s="1"/>
  <c r="I475" i="1"/>
  <c r="N475" i="1" s="1"/>
  <c r="I462" i="1"/>
  <c r="I449" i="1"/>
  <c r="I436" i="1"/>
  <c r="I423" i="1"/>
  <c r="N423" i="1" s="1"/>
  <c r="I410" i="1"/>
  <c r="N410" i="1" s="1"/>
  <c r="I397" i="1"/>
  <c r="N397" i="1" s="1"/>
  <c r="I371" i="1"/>
  <c r="I344" i="1"/>
  <c r="N344" i="1" s="1"/>
  <c r="I331" i="1"/>
  <c r="N331" i="1" s="1"/>
  <c r="I318" i="1"/>
  <c r="N318" i="1" s="1"/>
  <c r="I305" i="1"/>
  <c r="N305" i="1" s="1"/>
  <c r="I292" i="1"/>
  <c r="N292" i="1" s="1"/>
  <c r="I279" i="1"/>
  <c r="I266" i="1"/>
  <c r="I253" i="1"/>
  <c r="N253" i="1" s="1"/>
  <c r="I240" i="1"/>
  <c r="N240" i="1" s="1"/>
  <c r="I227" i="1"/>
  <c r="N227" i="1" s="1"/>
  <c r="I214" i="1"/>
  <c r="I200" i="1"/>
  <c r="I187" i="1"/>
  <c r="I174" i="1"/>
  <c r="N174" i="1" s="1"/>
  <c r="I150" i="1"/>
  <c r="N150" i="1" s="1"/>
  <c r="I110" i="1"/>
  <c r="I98" i="1"/>
  <c r="I86" i="1"/>
  <c r="I60" i="1"/>
  <c r="I1555" i="1"/>
  <c r="I1514" i="1"/>
  <c r="I1467" i="1"/>
  <c r="I1428" i="1"/>
  <c r="I1382" i="1"/>
  <c r="I1339" i="1"/>
  <c r="I1251" i="1"/>
  <c r="N1251" i="1" s="1"/>
  <c r="I1210" i="1"/>
  <c r="I1162" i="1"/>
  <c r="N1162" i="1" s="1"/>
  <c r="I1122" i="1"/>
  <c r="N1122" i="1" s="1"/>
  <c r="I1084" i="1"/>
  <c r="I1048" i="1"/>
  <c r="N1048" i="1" s="1"/>
  <c r="I1020" i="1"/>
  <c r="N1020" i="1" s="1"/>
  <c r="I970" i="1"/>
  <c r="N970" i="1" s="1"/>
  <c r="I946" i="1"/>
  <c r="N946" i="1" s="1"/>
  <c r="I922" i="1"/>
  <c r="N922" i="1" s="1"/>
  <c r="I898" i="1"/>
  <c r="N898" i="1" s="1"/>
  <c r="I876" i="1"/>
  <c r="N876" i="1" s="1"/>
  <c r="I856" i="1"/>
  <c r="N856" i="1" s="1"/>
  <c r="I836" i="1"/>
  <c r="I815" i="1"/>
  <c r="I795" i="1"/>
  <c r="I775" i="1"/>
  <c r="N775" i="1" s="1"/>
  <c r="I732" i="1"/>
  <c r="N732" i="1" s="1"/>
  <c r="I712" i="1"/>
  <c r="N712" i="1" s="1"/>
  <c r="I692" i="1"/>
  <c r="N692" i="1" s="1"/>
  <c r="I671" i="1"/>
  <c r="N671" i="1" s="1"/>
  <c r="I653" i="1"/>
  <c r="N653" i="1" s="1"/>
  <c r="I635" i="1"/>
  <c r="N635" i="1" s="1"/>
  <c r="I599" i="1"/>
  <c r="I583" i="1"/>
  <c r="I569" i="1"/>
  <c r="N569" i="1" s="1"/>
  <c r="I555" i="1"/>
  <c r="N555" i="1" s="1"/>
  <c r="I540" i="1"/>
  <c r="N540" i="1" s="1"/>
  <c r="I527" i="1"/>
  <c r="N527" i="1" s="1"/>
  <c r="I514" i="1"/>
  <c r="N514" i="1" s="1"/>
  <c r="I500" i="1"/>
  <c r="N500" i="1" s="1"/>
  <c r="I487" i="1"/>
  <c r="N487" i="1" s="1"/>
  <c r="I474" i="1"/>
  <c r="N474" i="1" s="1"/>
  <c r="I461" i="1"/>
  <c r="I448" i="1"/>
  <c r="I435" i="1"/>
  <c r="I422" i="1"/>
  <c r="N422" i="1" s="1"/>
  <c r="I409" i="1"/>
  <c r="N409" i="1" s="1"/>
  <c r="I383" i="1"/>
  <c r="I1890" i="1"/>
  <c r="N1890" i="1" s="1"/>
  <c r="I1641" i="1"/>
  <c r="I1594" i="1"/>
  <c r="I1554" i="1"/>
  <c r="I1507" i="1"/>
  <c r="I1466" i="1"/>
  <c r="I1423" i="1"/>
  <c r="I1291" i="1"/>
  <c r="N1291" i="1" s="1"/>
  <c r="I1250" i="1"/>
  <c r="N1250" i="1" s="1"/>
  <c r="I1158" i="1"/>
  <c r="N1158" i="1" s="1"/>
  <c r="I1121" i="1"/>
  <c r="N1121" i="1" s="1"/>
  <c r="I1080" i="1"/>
  <c r="I1047" i="1"/>
  <c r="N1047" i="1" s="1"/>
  <c r="I1016" i="1"/>
  <c r="N1016" i="1" s="1"/>
  <c r="I991" i="1"/>
  <c r="N991" i="1" s="1"/>
  <c r="I967" i="1"/>
  <c r="N967" i="1" s="1"/>
  <c r="I943" i="1"/>
  <c r="N943" i="1" s="1"/>
  <c r="I919" i="1"/>
  <c r="N919" i="1" s="1"/>
  <c r="I875" i="1"/>
  <c r="N875" i="1" s="1"/>
  <c r="I855" i="1"/>
  <c r="N855" i="1" s="1"/>
  <c r="I835" i="1"/>
  <c r="I814" i="1"/>
  <c r="I792" i="1"/>
  <c r="I772" i="1"/>
  <c r="N772" i="1" s="1"/>
  <c r="I731" i="1"/>
  <c r="N731" i="1" s="1"/>
  <c r="I711" i="1"/>
  <c r="N711" i="1" s="1"/>
  <c r="I1881" i="1"/>
  <c r="N1881" i="1" s="1"/>
  <c r="I1550" i="1"/>
  <c r="I1464" i="1"/>
  <c r="I1375" i="1"/>
  <c r="I1287" i="1"/>
  <c r="N1287" i="1" s="1"/>
  <c r="I1248" i="1"/>
  <c r="N1248" i="1" s="1"/>
  <c r="I1198" i="1"/>
  <c r="I1117" i="1"/>
  <c r="N1117" i="1" s="1"/>
  <c r="I1076" i="1"/>
  <c r="I1046" i="1"/>
  <c r="N1046" i="1" s="1"/>
  <c r="I1013" i="1"/>
  <c r="N1013" i="1" s="1"/>
  <c r="I988" i="1"/>
  <c r="N988" i="1" s="1"/>
  <c r="I964" i="1"/>
  <c r="N964" i="1" s="1"/>
  <c r="I940" i="1"/>
  <c r="N940" i="1" s="1"/>
  <c r="I916" i="1"/>
  <c r="N916" i="1" s="1"/>
  <c r="I895" i="1"/>
  <c r="N895" i="1" s="1"/>
  <c r="I874" i="1"/>
  <c r="N874" i="1" s="1"/>
  <c r="I852" i="1"/>
  <c r="N852" i="1" s="1"/>
  <c r="I832" i="1"/>
  <c r="I791" i="1"/>
  <c r="I751" i="1"/>
  <c r="N751" i="1" s="1"/>
  <c r="I730" i="1"/>
  <c r="N730" i="1" s="1"/>
  <c r="I708" i="1"/>
  <c r="N708" i="1" s="1"/>
  <c r="I688" i="1"/>
  <c r="N688" i="1" s="1"/>
  <c r="I668" i="1"/>
  <c r="N668" i="1" s="1"/>
  <c r="I651" i="1"/>
  <c r="N651" i="1" s="1"/>
  <c r="I632" i="1"/>
  <c r="N632" i="1" s="1"/>
  <c r="I615" i="1"/>
  <c r="N615" i="1" s="1"/>
  <c r="I596" i="1"/>
  <c r="I1834" i="1"/>
  <c r="N1834" i="1" s="1"/>
  <c r="I1459" i="1"/>
  <c r="I1194" i="1"/>
  <c r="I987" i="1"/>
  <c r="N987" i="1" s="1"/>
  <c r="I851" i="1"/>
  <c r="I728" i="1"/>
  <c r="N728" i="1" s="1"/>
  <c r="I634" i="1"/>
  <c r="N634" i="1" s="1"/>
  <c r="I579" i="1"/>
  <c r="I535" i="1"/>
  <c r="N535" i="1" s="1"/>
  <c r="I496" i="1"/>
  <c r="N496" i="1" s="1"/>
  <c r="I458" i="1"/>
  <c r="I427" i="1"/>
  <c r="N427" i="1" s="1"/>
  <c r="I394" i="1"/>
  <c r="I366" i="1"/>
  <c r="I340" i="1"/>
  <c r="N340" i="1" s="1"/>
  <c r="I316" i="1"/>
  <c r="N316" i="1" s="1"/>
  <c r="I296" i="1"/>
  <c r="N296" i="1" s="1"/>
  <c r="I274" i="1"/>
  <c r="I226" i="1"/>
  <c r="N226" i="1" s="1"/>
  <c r="I207" i="1"/>
  <c r="I140" i="1"/>
  <c r="I119" i="1"/>
  <c r="I95" i="1"/>
  <c r="I71" i="1"/>
  <c r="I54" i="1"/>
  <c r="I34" i="1"/>
  <c r="N34" i="1" s="1"/>
  <c r="I18" i="1"/>
  <c r="N18" i="1" s="1"/>
  <c r="I747" i="1"/>
  <c r="N747" i="1" s="1"/>
  <c r="I341" i="1"/>
  <c r="N341" i="1" s="1"/>
  <c r="I251" i="1"/>
  <c r="N251" i="1" s="1"/>
  <c r="I161" i="1"/>
  <c r="N161" i="1" s="1"/>
  <c r="I96" i="1"/>
  <c r="I1818" i="1"/>
  <c r="N1818" i="1" s="1"/>
  <c r="I1454" i="1"/>
  <c r="I1191" i="1"/>
  <c r="I984" i="1"/>
  <c r="N984" i="1" s="1"/>
  <c r="I850" i="1"/>
  <c r="I727" i="1"/>
  <c r="N727" i="1" s="1"/>
  <c r="I568" i="1"/>
  <c r="N568" i="1" s="1"/>
  <c r="I526" i="1"/>
  <c r="N526" i="1" s="1"/>
  <c r="I486" i="1"/>
  <c r="N486" i="1" s="1"/>
  <c r="I457" i="1"/>
  <c r="I421" i="1"/>
  <c r="N421" i="1" s="1"/>
  <c r="I392" i="1"/>
  <c r="I365" i="1"/>
  <c r="I315" i="1"/>
  <c r="N315" i="1" s="1"/>
  <c r="I291" i="1"/>
  <c r="N291" i="1" s="1"/>
  <c r="I272" i="1"/>
  <c r="I248" i="1"/>
  <c r="N248" i="1" s="1"/>
  <c r="I224" i="1"/>
  <c r="N224" i="1" s="1"/>
  <c r="I205" i="1"/>
  <c r="I182" i="1"/>
  <c r="N182" i="1" s="1"/>
  <c r="I159" i="1"/>
  <c r="N159" i="1" s="1"/>
  <c r="I135" i="1"/>
  <c r="I118" i="1"/>
  <c r="I94" i="1"/>
  <c r="I52" i="1"/>
  <c r="I33" i="1"/>
  <c r="N33" i="1" s="1"/>
  <c r="I16" i="1"/>
  <c r="N16" i="1" s="1"/>
  <c r="I9" i="1"/>
  <c r="N9" i="1" s="1"/>
  <c r="I871" i="1"/>
  <c r="N871" i="1" s="1"/>
  <c r="I1414" i="1"/>
  <c r="I1154" i="1"/>
  <c r="N1154" i="1" s="1"/>
  <c r="I963" i="1"/>
  <c r="N963" i="1" s="1"/>
  <c r="I831" i="1"/>
  <c r="I707" i="1"/>
  <c r="N707" i="1" s="1"/>
  <c r="I629" i="1"/>
  <c r="N629" i="1" s="1"/>
  <c r="I567" i="1"/>
  <c r="N567" i="1" s="1"/>
  <c r="I524" i="1"/>
  <c r="N524" i="1" s="1"/>
  <c r="I485" i="1"/>
  <c r="N485" i="1" s="1"/>
  <c r="I420" i="1"/>
  <c r="N420" i="1" s="1"/>
  <c r="I391" i="1"/>
  <c r="I362" i="1"/>
  <c r="I314" i="1"/>
  <c r="N314" i="1" s="1"/>
  <c r="I290" i="1"/>
  <c r="N290" i="1" s="1"/>
  <c r="I247" i="1"/>
  <c r="N247" i="1" s="1"/>
  <c r="I223" i="1"/>
  <c r="N223" i="1" s="1"/>
  <c r="I199" i="1"/>
  <c r="I158" i="1"/>
  <c r="N158" i="1" s="1"/>
  <c r="I134" i="1"/>
  <c r="I116" i="1"/>
  <c r="I93" i="1"/>
  <c r="I69" i="1"/>
  <c r="I48" i="1"/>
  <c r="I32" i="1"/>
  <c r="N32" i="1" s="1"/>
  <c r="I12" i="1"/>
  <c r="N12" i="1" s="1"/>
  <c r="I197" i="1"/>
  <c r="I132" i="1"/>
  <c r="I90" i="1"/>
  <c r="I46" i="1"/>
  <c r="I10" i="1"/>
  <c r="N10" i="1" s="1"/>
  <c r="I414" i="1"/>
  <c r="N414" i="1" s="1"/>
  <c r="I263" i="1"/>
  <c r="I220" i="1"/>
  <c r="N220" i="1" s="1"/>
  <c r="I154" i="1"/>
  <c r="N154" i="1" s="1"/>
  <c r="I66" i="1"/>
  <c r="I1236" i="1"/>
  <c r="I1411" i="1"/>
  <c r="I1150" i="1"/>
  <c r="N1150" i="1" s="1"/>
  <c r="I960" i="1"/>
  <c r="N960" i="1" s="1"/>
  <c r="I828" i="1"/>
  <c r="I616" i="1"/>
  <c r="N616" i="1" s="1"/>
  <c r="I566" i="1"/>
  <c r="N566" i="1" s="1"/>
  <c r="I523" i="1"/>
  <c r="N523" i="1" s="1"/>
  <c r="I484" i="1"/>
  <c r="N484" i="1" s="1"/>
  <c r="I447" i="1"/>
  <c r="I419" i="1"/>
  <c r="N419" i="1" s="1"/>
  <c r="I388" i="1"/>
  <c r="I356" i="1"/>
  <c r="N356" i="1" s="1"/>
  <c r="I336" i="1"/>
  <c r="N336" i="1" s="1"/>
  <c r="I313" i="1"/>
  <c r="N313" i="1" s="1"/>
  <c r="I289" i="1"/>
  <c r="I265" i="1"/>
  <c r="I246" i="1"/>
  <c r="N246" i="1" s="1"/>
  <c r="I222" i="1"/>
  <c r="N222" i="1" s="1"/>
  <c r="I179" i="1"/>
  <c r="N179" i="1" s="1"/>
  <c r="I157" i="1"/>
  <c r="N157" i="1" s="1"/>
  <c r="I133" i="1"/>
  <c r="I109" i="1"/>
  <c r="I92" i="1"/>
  <c r="I68" i="1"/>
  <c r="I47" i="1"/>
  <c r="I11" i="1"/>
  <c r="N11" i="1" s="1"/>
  <c r="I1374" i="1"/>
  <c r="I1111" i="1"/>
  <c r="N1111" i="1" s="1"/>
  <c r="I939" i="1"/>
  <c r="N939" i="1" s="1"/>
  <c r="I811" i="1"/>
  <c r="I687" i="1"/>
  <c r="N687" i="1" s="1"/>
  <c r="I612" i="1"/>
  <c r="N612" i="1" s="1"/>
  <c r="I522" i="1"/>
  <c r="N522" i="1" s="1"/>
  <c r="I446" i="1"/>
  <c r="I418" i="1"/>
  <c r="N418" i="1" s="1"/>
  <c r="I382" i="1"/>
  <c r="I355" i="1"/>
  <c r="N355" i="1" s="1"/>
  <c r="I330" i="1"/>
  <c r="N330" i="1" s="1"/>
  <c r="I312" i="1"/>
  <c r="N312" i="1" s="1"/>
  <c r="I288" i="1"/>
  <c r="I264" i="1"/>
  <c r="I244" i="1"/>
  <c r="N244" i="1" s="1"/>
  <c r="I221" i="1"/>
  <c r="N221" i="1" s="1"/>
  <c r="I156" i="1"/>
  <c r="N156" i="1" s="1"/>
  <c r="I67" i="1"/>
  <c r="I30" i="1"/>
  <c r="N30" i="1" s="1"/>
  <c r="I1107" i="1"/>
  <c r="N1107" i="1" s="1"/>
  <c r="I354" i="1"/>
  <c r="N354" i="1" s="1"/>
  <c r="I196" i="1"/>
  <c r="I131" i="1"/>
  <c r="I1009" i="1"/>
  <c r="N1009" i="1" s="1"/>
  <c r="I78" i="1"/>
  <c r="I173" i="1"/>
  <c r="N173" i="1" s="1"/>
  <c r="I512" i="1"/>
  <c r="N512" i="1" s="1"/>
  <c r="I473" i="1"/>
  <c r="N473" i="1" s="1"/>
  <c r="I445" i="1"/>
  <c r="I380" i="1"/>
  <c r="I310" i="1"/>
  <c r="N310" i="1" s="1"/>
  <c r="I239" i="1"/>
  <c r="N239" i="1" s="1"/>
  <c r="I107" i="1"/>
  <c r="I85" i="1"/>
  <c r="I8" i="1"/>
  <c r="N8" i="1" s="1"/>
  <c r="I647" i="1"/>
  <c r="N647" i="1" s="1"/>
  <c r="I367" i="1"/>
  <c r="I299" i="1"/>
  <c r="N299" i="1" s="1"/>
  <c r="I208" i="1"/>
  <c r="I142" i="1"/>
  <c r="I19" i="1"/>
  <c r="N19" i="1" s="1"/>
  <c r="I1629" i="1"/>
  <c r="I1370" i="1"/>
  <c r="I808" i="1"/>
  <c r="I554" i="1"/>
  <c r="N554" i="1" s="1"/>
  <c r="I1327" i="1"/>
  <c r="I790" i="1"/>
  <c r="I670" i="1"/>
  <c r="N670" i="1" s="1"/>
  <c r="I598" i="1"/>
  <c r="I552" i="1"/>
  <c r="N552" i="1" s="1"/>
  <c r="I511" i="1"/>
  <c r="N511" i="1" s="1"/>
  <c r="I472" i="1"/>
  <c r="N472" i="1" s="1"/>
  <c r="I444" i="1"/>
  <c r="I408" i="1"/>
  <c r="N408" i="1" s="1"/>
  <c r="I379" i="1"/>
  <c r="I353" i="1"/>
  <c r="N353" i="1" s="1"/>
  <c r="I328" i="1"/>
  <c r="N328" i="1" s="1"/>
  <c r="I304" i="1"/>
  <c r="N304" i="1" s="1"/>
  <c r="I286" i="1"/>
  <c r="I262" i="1"/>
  <c r="I238" i="1"/>
  <c r="N238" i="1" s="1"/>
  <c r="I218" i="1"/>
  <c r="I171" i="1"/>
  <c r="N171" i="1" s="1"/>
  <c r="I147" i="1"/>
  <c r="I130" i="1"/>
  <c r="I106" i="1"/>
  <c r="I84" i="1"/>
  <c r="I64" i="1"/>
  <c r="I44" i="1"/>
  <c r="I24" i="1"/>
  <c r="N24" i="1" s="1"/>
  <c r="I497" i="1"/>
  <c r="N497" i="1" s="1"/>
  <c r="I1323" i="1"/>
  <c r="I1073" i="1"/>
  <c r="I912" i="1"/>
  <c r="N912" i="1" s="1"/>
  <c r="I788" i="1"/>
  <c r="I667" i="1"/>
  <c r="N667" i="1" s="1"/>
  <c r="I551" i="1"/>
  <c r="N551" i="1" s="1"/>
  <c r="I510" i="1"/>
  <c r="N510" i="1" s="1"/>
  <c r="I471" i="1"/>
  <c r="N471" i="1" s="1"/>
  <c r="I407" i="1"/>
  <c r="N407" i="1" s="1"/>
  <c r="I378" i="1"/>
  <c r="I352" i="1"/>
  <c r="N352" i="1" s="1"/>
  <c r="I327" i="1"/>
  <c r="N327" i="1" s="1"/>
  <c r="I303" i="1"/>
  <c r="N303" i="1" s="1"/>
  <c r="I283" i="1"/>
  <c r="I260" i="1"/>
  <c r="I236" i="1"/>
  <c r="N236" i="1" s="1"/>
  <c r="I212" i="1"/>
  <c r="I194" i="1"/>
  <c r="I170" i="1"/>
  <c r="N170" i="1" s="1"/>
  <c r="I146" i="1"/>
  <c r="I105" i="1"/>
  <c r="I83" i="1"/>
  <c r="I59" i="1"/>
  <c r="I43" i="1"/>
  <c r="I23" i="1"/>
  <c r="N23" i="1" s="1"/>
  <c r="I7" i="1"/>
  <c r="N7" i="1" s="1"/>
  <c r="I536" i="1"/>
  <c r="N536" i="1" s="1"/>
  <c r="I1543" i="1"/>
  <c r="I1286" i="1"/>
  <c r="N1286" i="1" s="1"/>
  <c r="I1043" i="1"/>
  <c r="N1043" i="1" s="1"/>
  <c r="I892" i="1"/>
  <c r="N892" i="1" s="1"/>
  <c r="I665" i="1"/>
  <c r="N665" i="1" s="1"/>
  <c r="I593" i="1"/>
  <c r="I550" i="1"/>
  <c r="N550" i="1" s="1"/>
  <c r="I509" i="1"/>
  <c r="N509" i="1" s="1"/>
  <c r="I470" i="1"/>
  <c r="N470" i="1" s="1"/>
  <c r="I434" i="1"/>
  <c r="I406" i="1"/>
  <c r="N406" i="1" s="1"/>
  <c r="I375" i="1"/>
  <c r="I349" i="1"/>
  <c r="N349" i="1" s="1"/>
  <c r="I326" i="1"/>
  <c r="N326" i="1" s="1"/>
  <c r="I302" i="1"/>
  <c r="N302" i="1" s="1"/>
  <c r="I278" i="1"/>
  <c r="I259" i="1"/>
  <c r="I235" i="1"/>
  <c r="N235" i="1" s="1"/>
  <c r="I211" i="1"/>
  <c r="I192" i="1"/>
  <c r="I169" i="1"/>
  <c r="N169" i="1" s="1"/>
  <c r="I145" i="1"/>
  <c r="I123" i="1"/>
  <c r="I82" i="1"/>
  <c r="I58" i="1"/>
  <c r="I42" i="1"/>
  <c r="I22" i="1"/>
  <c r="N22" i="1" s="1"/>
  <c r="I6" i="1"/>
  <c r="N6" i="1" s="1"/>
  <c r="I186" i="1"/>
  <c r="I1502" i="1"/>
  <c r="I748" i="1"/>
  <c r="N748" i="1" s="1"/>
  <c r="I538" i="1"/>
  <c r="N538" i="1" s="1"/>
  <c r="I460" i="1"/>
  <c r="I368" i="1"/>
  <c r="I323" i="1"/>
  <c r="N323" i="1" s="1"/>
  <c r="I143" i="1"/>
  <c r="I80" i="1"/>
  <c r="I36" i="1"/>
  <c r="N36" i="1" s="1"/>
  <c r="I580" i="1"/>
  <c r="I1539" i="1"/>
  <c r="I1284" i="1"/>
  <c r="N1284" i="1" s="1"/>
  <c r="I1038" i="1"/>
  <c r="N1038" i="1" s="1"/>
  <c r="I891" i="1"/>
  <c r="N891" i="1" s="1"/>
  <c r="I767" i="1"/>
  <c r="N767" i="1" s="1"/>
  <c r="I652" i="1"/>
  <c r="N652" i="1" s="1"/>
  <c r="I582" i="1"/>
  <c r="I539" i="1"/>
  <c r="N539" i="1" s="1"/>
  <c r="I499" i="1"/>
  <c r="N499" i="1" s="1"/>
  <c r="I467" i="1"/>
  <c r="N467" i="1" s="1"/>
  <c r="I433" i="1"/>
  <c r="I404" i="1"/>
  <c r="N404" i="1" s="1"/>
  <c r="I370" i="1"/>
  <c r="I343" i="1"/>
  <c r="N343" i="1" s="1"/>
  <c r="I301" i="1"/>
  <c r="N301" i="1" s="1"/>
  <c r="I277" i="1"/>
  <c r="I257" i="1"/>
  <c r="I234" i="1"/>
  <c r="N234" i="1" s="1"/>
  <c r="I210" i="1"/>
  <c r="I168" i="1"/>
  <c r="N168" i="1" s="1"/>
  <c r="I144" i="1"/>
  <c r="I122" i="1"/>
  <c r="I102" i="1"/>
  <c r="I81" i="1"/>
  <c r="I57" i="1"/>
  <c r="I40" i="1"/>
  <c r="I21" i="1"/>
  <c r="N21" i="1" s="1"/>
  <c r="I1241" i="1"/>
  <c r="I872" i="1"/>
  <c r="N872" i="1" s="1"/>
  <c r="I581" i="1"/>
  <c r="I498" i="1"/>
  <c r="N498" i="1" s="1"/>
  <c r="I432" i="1"/>
  <c r="I401" i="1"/>
  <c r="N401" i="1" s="1"/>
  <c r="I342" i="1"/>
  <c r="N342" i="1" s="1"/>
  <c r="I300" i="1"/>
  <c r="N300" i="1" s="1"/>
  <c r="I276" i="1"/>
  <c r="I233" i="1"/>
  <c r="N233" i="1" s="1"/>
  <c r="I209" i="1"/>
  <c r="I166" i="1"/>
  <c r="N166" i="1" s="1"/>
  <c r="I121" i="1"/>
  <c r="I97" i="1"/>
  <c r="I20" i="1"/>
  <c r="N20" i="1" s="1"/>
  <c r="I1500" i="1"/>
  <c r="I459" i="1"/>
  <c r="I431" i="1"/>
  <c r="I395" i="1"/>
  <c r="N395" i="1" s="1"/>
  <c r="I317" i="1"/>
  <c r="N317" i="1" s="1"/>
  <c r="I275" i="1"/>
  <c r="I231" i="1"/>
  <c r="N231" i="1" s="1"/>
  <c r="I184" i="1"/>
  <c r="N184" i="1" s="1"/>
  <c r="I120" i="1"/>
  <c r="I55" i="1"/>
  <c r="G1259" i="26" l="1"/>
  <c r="J1259" i="26" s="1"/>
  <c r="G1220" i="26"/>
  <c r="J1220" i="26" s="1"/>
  <c r="N2793" i="1"/>
  <c r="F1814" i="26"/>
  <c r="G1814" i="26" s="1"/>
  <c r="J1814" i="26" s="1"/>
  <c r="F1740" i="26"/>
  <c r="G1740" i="26" s="1"/>
  <c r="J1740" i="26" s="1"/>
  <c r="F1777" i="26"/>
  <c r="G1777" i="26" s="1"/>
  <c r="J1777" i="26" s="1"/>
  <c r="N3040" i="1"/>
  <c r="F1962" i="26"/>
  <c r="G1962" i="26" s="1"/>
  <c r="J1962" i="26" s="1"/>
  <c r="F1925" i="26"/>
  <c r="G1925" i="26" s="1"/>
  <c r="J1925" i="26" s="1"/>
  <c r="N2194" i="1"/>
  <c r="F1370" i="26"/>
  <c r="G1370" i="26" s="1"/>
  <c r="J1370" i="26" s="1"/>
  <c r="F327" i="26"/>
  <c r="G327" i="26" s="1"/>
  <c r="J327" i="26" s="1"/>
  <c r="N2087" i="1"/>
  <c r="F1296" i="26"/>
  <c r="G1296" i="26" s="1"/>
  <c r="J1296" i="26" s="1"/>
  <c r="F310" i="26"/>
  <c r="G310" i="26" s="1"/>
  <c r="J310" i="26" s="1"/>
  <c r="F312" i="26"/>
  <c r="G312" i="26" s="1"/>
  <c r="J312" i="26" s="1"/>
  <c r="F300" i="26"/>
  <c r="G300" i="26" s="1"/>
  <c r="J300" i="26" s="1"/>
  <c r="N1591" i="1"/>
  <c r="F1033" i="26"/>
  <c r="G1033" i="26" s="1"/>
  <c r="J1033" i="26" s="1"/>
  <c r="F1107" i="26"/>
  <c r="G1107" i="26" s="1"/>
  <c r="J1107" i="26" s="1"/>
  <c r="N2124" i="1"/>
  <c r="F1333" i="26"/>
  <c r="G1333" i="26" s="1"/>
  <c r="J1333" i="26" s="1"/>
  <c r="F326" i="26"/>
  <c r="G326" i="26" s="1"/>
  <c r="J326" i="26" s="1"/>
  <c r="F328" i="26"/>
  <c r="G328" i="26" s="1"/>
  <c r="J328" i="26" s="1"/>
  <c r="F315" i="26"/>
  <c r="G315" i="26" s="1"/>
  <c r="J315" i="26" s="1"/>
  <c r="N216" i="1"/>
  <c r="F2036" i="26"/>
  <c r="G2036" i="26" s="1"/>
  <c r="J2036" i="26" s="1"/>
  <c r="F1999" i="26"/>
  <c r="G1999" i="26" s="1"/>
  <c r="J1999" i="26" s="1"/>
  <c r="F303" i="26"/>
  <c r="G303" i="26" s="1"/>
  <c r="J303" i="26" s="1"/>
  <c r="F304" i="26"/>
  <c r="G304" i="26" s="1"/>
  <c r="J304" i="26" s="1"/>
  <c r="N1486" i="1"/>
  <c r="F885" i="26"/>
  <c r="G885" i="26" s="1"/>
  <c r="J885" i="26" s="1"/>
  <c r="F307" i="26"/>
  <c r="G307" i="26" s="1"/>
  <c r="J307" i="26" s="1"/>
  <c r="F306" i="26"/>
  <c r="G306" i="26" s="1"/>
  <c r="J306" i="26" s="1"/>
  <c r="N1947" i="1"/>
  <c r="N2828" i="1"/>
  <c r="F1851" i="26"/>
  <c r="G1851" i="26" s="1"/>
  <c r="J1851" i="26" s="1"/>
  <c r="F2076" i="26"/>
  <c r="G2076" i="26" s="1"/>
  <c r="J2076" i="26" s="1"/>
  <c r="F332" i="26"/>
  <c r="G332" i="26" s="1"/>
  <c r="J332" i="26" s="1"/>
  <c r="N1346" i="1"/>
  <c r="F774" i="26"/>
  <c r="G774" i="26" s="1"/>
  <c r="J774" i="26" s="1"/>
  <c r="F301" i="26"/>
  <c r="G301" i="26" s="1"/>
  <c r="J301" i="26" s="1"/>
  <c r="F317" i="26"/>
  <c r="G317" i="26" s="1"/>
  <c r="J317" i="26" s="1"/>
  <c r="F321" i="26"/>
  <c r="G321" i="26" s="1"/>
  <c r="J321" i="26" s="1"/>
  <c r="N2721" i="1"/>
  <c r="F1666" i="26"/>
  <c r="G1666" i="26" s="1"/>
  <c r="J1666" i="26" s="1"/>
  <c r="N2334" i="1"/>
  <c r="F1444" i="26"/>
  <c r="G1444" i="26" s="1"/>
  <c r="J1444" i="26" s="1"/>
  <c r="F1407" i="26"/>
  <c r="G1407" i="26" s="1"/>
  <c r="J1407" i="26" s="1"/>
  <c r="N1626" i="1"/>
  <c r="F1144" i="26"/>
  <c r="G1144" i="26" s="1"/>
  <c r="J1144" i="26" s="1"/>
  <c r="F1070" i="26"/>
  <c r="G1070" i="26" s="1"/>
  <c r="J1070" i="26" s="1"/>
  <c r="F311" i="26"/>
  <c r="G311" i="26" s="1"/>
  <c r="J311" i="26" s="1"/>
  <c r="F322" i="26"/>
  <c r="G322" i="26" s="1"/>
  <c r="J322" i="26" s="1"/>
  <c r="N391" i="1"/>
  <c r="F2073" i="26"/>
  <c r="G2073" i="26" s="1"/>
  <c r="J2073" i="26" s="1"/>
  <c r="F325" i="26"/>
  <c r="G325" i="26" s="1"/>
  <c r="J325" i="26" s="1"/>
  <c r="F316" i="26"/>
  <c r="G316" i="26" s="1"/>
  <c r="J316" i="26" s="1"/>
  <c r="F334" i="26"/>
  <c r="G334" i="26" s="1"/>
  <c r="J334" i="26" s="1"/>
  <c r="F302" i="26"/>
  <c r="G302" i="26" s="1"/>
  <c r="J302" i="26" s="1"/>
  <c r="N1556" i="1"/>
  <c r="F996" i="26"/>
  <c r="G996" i="26" s="1"/>
  <c r="J996" i="26" s="1"/>
  <c r="F299" i="26"/>
  <c r="G299" i="26" s="1"/>
  <c r="J299" i="26" s="1"/>
  <c r="F333" i="26"/>
  <c r="G333" i="26" s="1"/>
  <c r="J333" i="26" s="1"/>
  <c r="F320" i="26"/>
  <c r="G320" i="26" s="1"/>
  <c r="J320" i="26" s="1"/>
  <c r="N1451" i="1"/>
  <c r="F848" i="26"/>
  <c r="G848" i="26" s="1"/>
  <c r="J848" i="26" s="1"/>
  <c r="N1416" i="1"/>
  <c r="F811" i="26"/>
  <c r="G811" i="26" s="1"/>
  <c r="J811" i="26" s="1"/>
  <c r="N1095" i="1"/>
  <c r="F441" i="26"/>
  <c r="G441" i="26" s="1"/>
  <c r="J441" i="26" s="1"/>
  <c r="N1665" i="1"/>
  <c r="F1181" i="26"/>
  <c r="G1181" i="26" s="1"/>
  <c r="J1181" i="26" s="1"/>
  <c r="F314" i="26"/>
  <c r="G314" i="26" s="1"/>
  <c r="J314" i="26" s="1"/>
  <c r="F1707" i="26"/>
  <c r="G1707" i="26" s="1"/>
  <c r="J1707" i="26" s="1"/>
  <c r="F324" i="26"/>
  <c r="G324" i="26" s="1"/>
  <c r="J324" i="26" s="1"/>
  <c r="F313" i="26"/>
  <c r="G313" i="26" s="1"/>
  <c r="J313" i="26" s="1"/>
  <c r="F331" i="26"/>
  <c r="G331" i="26" s="1"/>
  <c r="J331" i="26" s="1"/>
  <c r="N2756" i="1"/>
  <c r="F1703" i="26"/>
  <c r="G1703" i="26" s="1"/>
  <c r="J1703" i="26" s="1"/>
  <c r="N1202" i="1"/>
  <c r="F515" i="26"/>
  <c r="G515" i="26" s="1"/>
  <c r="J515" i="26" s="1"/>
  <c r="F478" i="26"/>
  <c r="G478" i="26" s="1"/>
  <c r="J478" i="26" s="1"/>
  <c r="F309" i="26"/>
  <c r="G309" i="26" s="1"/>
  <c r="J309" i="26" s="1"/>
  <c r="F329" i="26"/>
  <c r="G329" i="26" s="1"/>
  <c r="J329" i="26" s="1"/>
  <c r="N1239" i="1"/>
  <c r="F589" i="26"/>
  <c r="G589" i="26" s="1"/>
  <c r="J589" i="26" s="1"/>
  <c r="F552" i="26"/>
  <c r="G552" i="26" s="1"/>
  <c r="J552" i="26" s="1"/>
  <c r="N1381" i="1"/>
  <c r="F737" i="26"/>
  <c r="G737" i="26" s="1"/>
  <c r="J737" i="26" s="1"/>
  <c r="F626" i="26"/>
  <c r="G626" i="26" s="1"/>
  <c r="J626" i="26" s="1"/>
  <c r="F663" i="26"/>
  <c r="G663" i="26" s="1"/>
  <c r="J663" i="26" s="1"/>
  <c r="F700" i="26"/>
  <c r="G700" i="26" s="1"/>
  <c r="J700" i="26" s="1"/>
  <c r="N2686" i="1"/>
  <c r="F1592" i="26"/>
  <c r="G1592" i="26" s="1"/>
  <c r="J1592" i="26" s="1"/>
  <c r="F1629" i="26"/>
  <c r="G1629" i="26" s="1"/>
  <c r="J1629" i="26" s="1"/>
  <c r="N1521" i="1"/>
  <c r="F922" i="26"/>
  <c r="G922" i="26" s="1"/>
  <c r="J922" i="26" s="1"/>
  <c r="F959" i="26"/>
  <c r="G959" i="26" s="1"/>
  <c r="J959" i="26" s="1"/>
  <c r="F1708" i="26"/>
  <c r="G1708" i="26" s="1"/>
  <c r="J1708" i="26" s="1"/>
  <c r="F318" i="26"/>
  <c r="G318" i="26" s="1"/>
  <c r="J318" i="26" s="1"/>
  <c r="F308" i="26"/>
  <c r="G308" i="26" s="1"/>
  <c r="J308" i="26" s="1"/>
  <c r="F323" i="26"/>
  <c r="G323" i="26" s="1"/>
  <c r="J323" i="26" s="1"/>
  <c r="N2863" i="1"/>
  <c r="F1888" i="26"/>
  <c r="G1888" i="26" s="1"/>
  <c r="J1888" i="26" s="1"/>
  <c r="F319" i="26"/>
  <c r="G319" i="26" s="1"/>
  <c r="J319" i="26" s="1"/>
  <c r="F305" i="26"/>
  <c r="G305" i="26" s="1"/>
  <c r="J305" i="26" s="1"/>
  <c r="F335" i="26"/>
  <c r="G335" i="26" s="1"/>
  <c r="J335" i="26" s="1"/>
  <c r="N2439" i="1"/>
  <c r="F1555" i="26"/>
  <c r="G1555" i="26" s="1"/>
  <c r="J1555" i="26" s="1"/>
  <c r="N70" i="1"/>
  <c r="F71" i="26"/>
  <c r="G71" i="26" s="1"/>
  <c r="J71" i="26" s="1"/>
  <c r="N601" i="1"/>
  <c r="F293" i="26"/>
  <c r="G293" i="26" s="1"/>
  <c r="J293" i="26" s="1"/>
  <c r="F330" i="26"/>
  <c r="G330" i="26" s="1"/>
  <c r="J330" i="26" s="1"/>
  <c r="N461" i="1"/>
  <c r="F256" i="26"/>
  <c r="G256" i="26" s="1"/>
  <c r="J256" i="26" s="1"/>
  <c r="N107" i="1"/>
  <c r="F108" i="26"/>
  <c r="G108" i="26" s="1"/>
  <c r="J108" i="26" s="1"/>
  <c r="F145" i="26"/>
  <c r="G145" i="26" s="1"/>
  <c r="J145" i="26" s="1"/>
  <c r="N286" i="1"/>
  <c r="F219" i="26"/>
  <c r="G219" i="26" s="1"/>
  <c r="J219" i="26" s="1"/>
  <c r="N848" i="1"/>
  <c r="F404" i="26"/>
  <c r="G404" i="26" s="1"/>
  <c r="J404" i="26" s="1"/>
  <c r="N813" i="1"/>
  <c r="F367" i="26"/>
  <c r="G367" i="26" s="1"/>
  <c r="J367" i="26" s="1"/>
  <c r="N144" i="1"/>
  <c r="F182" i="26"/>
  <c r="G182" i="26" s="1"/>
  <c r="J182" i="26" s="1"/>
  <c r="N1633" i="1"/>
  <c r="F1149" i="26"/>
  <c r="G1149" i="26" s="1"/>
  <c r="J1149" i="26" s="1"/>
  <c r="F1075" i="26"/>
  <c r="G1075" i="26" s="1"/>
  <c r="J1075" i="26" s="1"/>
  <c r="N605" i="1"/>
  <c r="F297" i="26"/>
  <c r="G297" i="26" s="1"/>
  <c r="J297" i="26" s="1"/>
  <c r="N2092" i="1"/>
  <c r="F1301" i="26"/>
  <c r="G1301" i="26" s="1"/>
  <c r="J1301" i="26" s="1"/>
  <c r="N2760" i="1"/>
  <c r="N2761" i="1"/>
  <c r="N1632" i="1"/>
  <c r="F1074" i="26"/>
  <c r="G1074" i="26" s="1"/>
  <c r="J1074" i="26" s="1"/>
  <c r="F1148" i="26"/>
  <c r="G1148" i="26" s="1"/>
  <c r="J1148" i="26" s="1"/>
  <c r="N2091" i="1"/>
  <c r="F1300" i="26"/>
  <c r="G1300" i="26" s="1"/>
  <c r="J1300" i="26" s="1"/>
  <c r="N606" i="1"/>
  <c r="F298" i="26"/>
  <c r="G298" i="26" s="1"/>
  <c r="J298" i="26" s="1"/>
  <c r="N2420" i="1"/>
  <c r="F1536" i="26"/>
  <c r="G1536" i="26" s="1"/>
  <c r="J1536" i="26" s="1"/>
  <c r="N2411" i="1"/>
  <c r="F1527" i="26"/>
  <c r="G1527" i="26" s="1"/>
  <c r="J1527" i="26" s="1"/>
  <c r="N2422" i="1"/>
  <c r="F1538" i="26"/>
  <c r="G1538" i="26" s="1"/>
  <c r="J1538" i="26" s="1"/>
  <c r="N2427" i="1"/>
  <c r="F1543" i="26"/>
  <c r="G1543" i="26" s="1"/>
  <c r="J1543" i="26" s="1"/>
  <c r="N2408" i="1"/>
  <c r="F1524" i="26"/>
  <c r="G1524" i="26" s="1"/>
  <c r="J1524" i="26" s="1"/>
  <c r="N2415" i="1"/>
  <c r="F1531" i="26"/>
  <c r="G1531" i="26" s="1"/>
  <c r="J1531" i="26" s="1"/>
  <c r="N2413" i="1"/>
  <c r="F1529" i="26"/>
  <c r="G1529" i="26" s="1"/>
  <c r="J1529" i="26" s="1"/>
  <c r="N2426" i="1"/>
  <c r="F1542" i="26"/>
  <c r="G1542" i="26" s="1"/>
  <c r="J1542" i="26" s="1"/>
  <c r="N2409" i="1"/>
  <c r="F1525" i="26"/>
  <c r="G1525" i="26" s="1"/>
  <c r="J1525" i="26" s="1"/>
  <c r="N2421" i="1"/>
  <c r="F1537" i="26"/>
  <c r="G1537" i="26" s="1"/>
  <c r="J1537" i="26" s="1"/>
  <c r="N2441" i="1"/>
  <c r="F1557" i="26"/>
  <c r="G1557" i="26" s="1"/>
  <c r="J1557" i="26" s="1"/>
  <c r="N2437" i="1"/>
  <c r="F1553" i="26"/>
  <c r="G1553" i="26" s="1"/>
  <c r="J1553" i="26" s="1"/>
  <c r="N2418" i="1"/>
  <c r="F1534" i="26"/>
  <c r="G1534" i="26" s="1"/>
  <c r="J1534" i="26" s="1"/>
  <c r="N2430" i="1"/>
  <c r="F1546" i="26"/>
  <c r="G1546" i="26" s="1"/>
  <c r="J1546" i="26" s="1"/>
  <c r="N2433" i="1"/>
  <c r="F1549" i="26"/>
  <c r="G1549" i="26" s="1"/>
  <c r="J1549" i="26" s="1"/>
  <c r="N2438" i="1"/>
  <c r="F1554" i="26"/>
  <c r="G1554" i="26" s="1"/>
  <c r="J1554" i="26" s="1"/>
  <c r="N2414" i="1"/>
  <c r="F1530" i="26"/>
  <c r="G1530" i="26" s="1"/>
  <c r="J1530" i="26" s="1"/>
  <c r="N2442" i="1"/>
  <c r="F1558" i="26"/>
  <c r="G1558" i="26" s="1"/>
  <c r="J1558" i="26" s="1"/>
  <c r="N2431" i="1"/>
  <c r="F1547" i="26"/>
  <c r="G1547" i="26" s="1"/>
  <c r="J1547" i="26" s="1"/>
  <c r="N2440" i="1"/>
  <c r="F1556" i="26"/>
  <c r="G1556" i="26" s="1"/>
  <c r="J1556" i="26" s="1"/>
  <c r="N2423" i="1"/>
  <c r="F1539" i="26"/>
  <c r="G1539" i="26" s="1"/>
  <c r="J1539" i="26" s="1"/>
  <c r="N2416" i="1"/>
  <c r="F1532" i="26"/>
  <c r="G1532" i="26" s="1"/>
  <c r="J1532" i="26" s="1"/>
  <c r="N2417" i="1"/>
  <c r="F1533" i="26"/>
  <c r="G1533" i="26" s="1"/>
  <c r="J1533" i="26" s="1"/>
  <c r="N2424" i="1"/>
  <c r="F1540" i="26"/>
  <c r="G1540" i="26" s="1"/>
  <c r="J1540" i="26" s="1"/>
  <c r="N2436" i="1"/>
  <c r="F1552" i="26"/>
  <c r="G1552" i="26" s="1"/>
  <c r="J1552" i="26" s="1"/>
  <c r="N2435" i="1"/>
  <c r="F1551" i="26"/>
  <c r="G1551" i="26" s="1"/>
  <c r="J1551" i="26" s="1"/>
  <c r="N2410" i="1"/>
  <c r="F1526" i="26"/>
  <c r="G1526" i="26" s="1"/>
  <c r="J1526" i="26" s="1"/>
  <c r="N2432" i="1"/>
  <c r="F1548" i="26"/>
  <c r="G1548" i="26" s="1"/>
  <c r="J1548" i="26" s="1"/>
  <c r="N2434" i="1"/>
  <c r="F1550" i="26"/>
  <c r="G1550" i="26" s="1"/>
  <c r="J1550" i="26" s="1"/>
  <c r="N2412" i="1"/>
  <c r="F1528" i="26"/>
  <c r="G1528" i="26" s="1"/>
  <c r="J1528" i="26" s="1"/>
  <c r="N2419" i="1"/>
  <c r="F1535" i="26"/>
  <c r="G1535" i="26" s="1"/>
  <c r="J1535" i="26" s="1"/>
  <c r="N2425" i="1"/>
  <c r="F1541" i="26"/>
  <c r="G1541" i="26" s="1"/>
  <c r="J1541" i="26" s="1"/>
  <c r="N2428" i="1"/>
  <c r="F1544" i="26"/>
  <c r="G1544" i="26" s="1"/>
  <c r="J1544" i="26" s="1"/>
  <c r="N2429" i="1"/>
  <c r="F1545" i="26"/>
  <c r="G1545" i="26" s="1"/>
  <c r="J1545" i="26" s="1"/>
  <c r="N210" i="1"/>
  <c r="F1993" i="26"/>
  <c r="G1993" i="26" s="1"/>
  <c r="J1993" i="26" s="1"/>
  <c r="F2030" i="26"/>
  <c r="G2030" i="26" s="1"/>
  <c r="J2030" i="26" s="1"/>
  <c r="N188" i="1"/>
  <c r="F2008" i="26"/>
  <c r="G2008" i="26" s="1"/>
  <c r="J2008" i="26" s="1"/>
  <c r="F1971" i="26"/>
  <c r="G1971" i="26" s="1"/>
  <c r="J1971" i="26" s="1"/>
  <c r="N191" i="1"/>
  <c r="F2011" i="26"/>
  <c r="G2011" i="26" s="1"/>
  <c r="J2011" i="26" s="1"/>
  <c r="F1974" i="26"/>
  <c r="G1974" i="26" s="1"/>
  <c r="J1974" i="26" s="1"/>
  <c r="N189" i="1"/>
  <c r="F2009" i="26"/>
  <c r="G2009" i="26" s="1"/>
  <c r="J2009" i="26" s="1"/>
  <c r="F1972" i="26"/>
  <c r="G1972" i="26" s="1"/>
  <c r="J1972" i="26" s="1"/>
  <c r="N203" i="1"/>
  <c r="F2023" i="26"/>
  <c r="G2023" i="26" s="1"/>
  <c r="J2023" i="26" s="1"/>
  <c r="F1986" i="26"/>
  <c r="G1986" i="26" s="1"/>
  <c r="J1986" i="26" s="1"/>
  <c r="N204" i="1"/>
  <c r="F2024" i="26"/>
  <c r="G2024" i="26" s="1"/>
  <c r="J2024" i="26" s="1"/>
  <c r="F1987" i="26"/>
  <c r="G1987" i="26" s="1"/>
  <c r="J1987" i="26" s="1"/>
  <c r="N201" i="1"/>
  <c r="F2021" i="26"/>
  <c r="G2021" i="26" s="1"/>
  <c r="J2021" i="26" s="1"/>
  <c r="F1984" i="26"/>
  <c r="G1984" i="26" s="1"/>
  <c r="J1984" i="26" s="1"/>
  <c r="N185" i="1"/>
  <c r="F1968" i="26"/>
  <c r="G1968" i="26" s="1"/>
  <c r="J1968" i="26" s="1"/>
  <c r="F2005" i="26"/>
  <c r="G2005" i="26" s="1"/>
  <c r="J2005" i="26" s="1"/>
  <c r="N213" i="1"/>
  <c r="F1996" i="26"/>
  <c r="G1996" i="26" s="1"/>
  <c r="J1996" i="26" s="1"/>
  <c r="F2033" i="26"/>
  <c r="G2033" i="26" s="1"/>
  <c r="J2033" i="26" s="1"/>
  <c r="N202" i="1"/>
  <c r="F1985" i="26"/>
  <c r="G1985" i="26" s="1"/>
  <c r="J1985" i="26" s="1"/>
  <c r="F2022" i="26"/>
  <c r="G2022" i="26" s="1"/>
  <c r="J2022" i="26" s="1"/>
  <c r="N196" i="1"/>
  <c r="F1979" i="26"/>
  <c r="G1979" i="26" s="1"/>
  <c r="J1979" i="26" s="1"/>
  <c r="F2016" i="26"/>
  <c r="G2016" i="26" s="1"/>
  <c r="J2016" i="26" s="1"/>
  <c r="N190" i="1"/>
  <c r="F1973" i="26"/>
  <c r="G1973" i="26" s="1"/>
  <c r="J1973" i="26" s="1"/>
  <c r="F2010" i="26"/>
  <c r="G2010" i="26" s="1"/>
  <c r="J2010" i="26" s="1"/>
  <c r="N206" i="1"/>
  <c r="F1989" i="26"/>
  <c r="G1989" i="26" s="1"/>
  <c r="J1989" i="26" s="1"/>
  <c r="F2026" i="26"/>
  <c r="G2026" i="26" s="1"/>
  <c r="J2026" i="26" s="1"/>
  <c r="N187" i="1"/>
  <c r="F2007" i="26"/>
  <c r="G2007" i="26" s="1"/>
  <c r="J2007" i="26" s="1"/>
  <c r="F1970" i="26"/>
  <c r="G1970" i="26" s="1"/>
  <c r="J1970" i="26" s="1"/>
  <c r="N215" i="1"/>
  <c r="F2035" i="26"/>
  <c r="G2035" i="26" s="1"/>
  <c r="J2035" i="26" s="1"/>
  <c r="F1998" i="26"/>
  <c r="G1998" i="26" s="1"/>
  <c r="J1998" i="26" s="1"/>
  <c r="N211" i="1"/>
  <c r="F2031" i="26"/>
  <c r="G2031" i="26" s="1"/>
  <c r="J2031" i="26" s="1"/>
  <c r="F1994" i="26"/>
  <c r="G1994" i="26" s="1"/>
  <c r="J1994" i="26" s="1"/>
  <c r="N200" i="1"/>
  <c r="F1983" i="26"/>
  <c r="G1983" i="26" s="1"/>
  <c r="J1983" i="26" s="1"/>
  <c r="F2020" i="26"/>
  <c r="G2020" i="26" s="1"/>
  <c r="J2020" i="26" s="1"/>
  <c r="N193" i="1"/>
  <c r="F2013" i="26"/>
  <c r="G2013" i="26" s="1"/>
  <c r="J2013" i="26" s="1"/>
  <c r="F1976" i="26"/>
  <c r="G1976" i="26" s="1"/>
  <c r="J1976" i="26" s="1"/>
  <c r="N219" i="1"/>
  <c r="F2039" i="26"/>
  <c r="G2039" i="26" s="1"/>
  <c r="J2039" i="26" s="1"/>
  <c r="F2002" i="26"/>
  <c r="G2002" i="26" s="1"/>
  <c r="J2002" i="26" s="1"/>
  <c r="N194" i="1"/>
  <c r="F2014" i="26"/>
  <c r="G2014" i="26" s="1"/>
  <c r="J2014" i="26" s="1"/>
  <c r="F1977" i="26"/>
  <c r="G1977" i="26" s="1"/>
  <c r="J1977" i="26" s="1"/>
  <c r="N192" i="1"/>
  <c r="F2012" i="26"/>
  <c r="G2012" i="26" s="1"/>
  <c r="J2012" i="26" s="1"/>
  <c r="F1975" i="26"/>
  <c r="G1975" i="26" s="1"/>
  <c r="J1975" i="26" s="1"/>
  <c r="N186" i="1"/>
  <c r="F1969" i="26"/>
  <c r="G1969" i="26" s="1"/>
  <c r="J1969" i="26" s="1"/>
  <c r="F2006" i="26"/>
  <c r="G2006" i="26" s="1"/>
  <c r="J2006" i="26" s="1"/>
  <c r="N212" i="1"/>
  <c r="F2032" i="26"/>
  <c r="G2032" i="26" s="1"/>
  <c r="J2032" i="26" s="1"/>
  <c r="F1995" i="26"/>
  <c r="G1995" i="26" s="1"/>
  <c r="J1995" i="26" s="1"/>
  <c r="N209" i="1"/>
  <c r="F1992" i="26"/>
  <c r="G1992" i="26" s="1"/>
  <c r="J1992" i="26" s="1"/>
  <c r="F2029" i="26"/>
  <c r="G2029" i="26" s="1"/>
  <c r="J2029" i="26" s="1"/>
  <c r="N207" i="1"/>
  <c r="F1990" i="26"/>
  <c r="G1990" i="26" s="1"/>
  <c r="J1990" i="26" s="1"/>
  <c r="F2027" i="26"/>
  <c r="G2027" i="26" s="1"/>
  <c r="J2027" i="26" s="1"/>
  <c r="N197" i="1"/>
  <c r="F1980" i="26"/>
  <c r="G1980" i="26" s="1"/>
  <c r="J1980" i="26" s="1"/>
  <c r="F2017" i="26"/>
  <c r="G2017" i="26" s="1"/>
  <c r="J2017" i="26" s="1"/>
  <c r="N205" i="1"/>
  <c r="F2025" i="26"/>
  <c r="G2025" i="26" s="1"/>
  <c r="J2025" i="26" s="1"/>
  <c r="F1988" i="26"/>
  <c r="G1988" i="26" s="1"/>
  <c r="J1988" i="26" s="1"/>
  <c r="N217" i="1"/>
  <c r="F2037" i="26"/>
  <c r="G2037" i="26" s="1"/>
  <c r="J2037" i="26" s="1"/>
  <c r="F2000" i="26"/>
  <c r="G2000" i="26" s="1"/>
  <c r="J2000" i="26" s="1"/>
  <c r="N214" i="1"/>
  <c r="F2034" i="26"/>
  <c r="G2034" i="26" s="1"/>
  <c r="J2034" i="26" s="1"/>
  <c r="F1997" i="26"/>
  <c r="G1997" i="26" s="1"/>
  <c r="J1997" i="26" s="1"/>
  <c r="N208" i="1"/>
  <c r="F1991" i="26"/>
  <c r="G1991" i="26" s="1"/>
  <c r="J1991" i="26" s="1"/>
  <c r="F2028" i="26"/>
  <c r="G2028" i="26" s="1"/>
  <c r="J2028" i="26" s="1"/>
  <c r="N218" i="1"/>
  <c r="F2038" i="26"/>
  <c r="G2038" i="26" s="1"/>
  <c r="J2038" i="26" s="1"/>
  <c r="F2001" i="26"/>
  <c r="G2001" i="26" s="1"/>
  <c r="J2001" i="26" s="1"/>
  <c r="N199" i="1"/>
  <c r="F2019" i="26"/>
  <c r="G2019" i="26" s="1"/>
  <c r="J2019" i="26" s="1"/>
  <c r="F1982" i="26"/>
  <c r="G1982" i="26" s="1"/>
  <c r="J1982" i="26" s="1"/>
  <c r="N198" i="1"/>
  <c r="F1981" i="26"/>
  <c r="G1981" i="26" s="1"/>
  <c r="J1981" i="26" s="1"/>
  <c r="F2018" i="26"/>
  <c r="G2018" i="26" s="1"/>
  <c r="J2018" i="26" s="1"/>
  <c r="N195" i="1"/>
  <c r="F1978" i="26"/>
  <c r="G1978" i="26" s="1"/>
  <c r="J1978" i="26" s="1"/>
  <c r="F2015" i="26"/>
  <c r="G2015" i="26" s="1"/>
  <c r="J2015" i="26" s="1"/>
  <c r="N3017" i="1"/>
  <c r="F1902" i="26"/>
  <c r="G1902" i="26" s="1"/>
  <c r="J1902" i="26" s="1"/>
  <c r="F1939" i="26"/>
  <c r="G1939" i="26" s="1"/>
  <c r="J1939" i="26" s="1"/>
  <c r="N2680" i="1"/>
  <c r="F1623" i="26"/>
  <c r="G1623" i="26" s="1"/>
  <c r="J1623" i="26" s="1"/>
  <c r="F1586" i="26"/>
  <c r="G1586" i="26" s="1"/>
  <c r="J1586" i="26" s="1"/>
  <c r="N2824" i="1"/>
  <c r="F1847" i="26"/>
  <c r="G1847" i="26" s="1"/>
  <c r="J1847" i="26" s="1"/>
  <c r="F1761" i="26"/>
  <c r="G1761" i="26" s="1"/>
  <c r="J1761" i="26" s="1"/>
  <c r="F1724" i="26"/>
  <c r="G1724" i="26" s="1"/>
  <c r="J1724" i="26" s="1"/>
  <c r="F1798" i="26"/>
  <c r="G1798" i="26" s="1"/>
  <c r="J1798" i="26" s="1"/>
  <c r="N2777" i="1"/>
  <c r="N59" i="1"/>
  <c r="F60" i="26"/>
  <c r="G60" i="26" s="1"/>
  <c r="J60" i="26" s="1"/>
  <c r="N1076" i="1"/>
  <c r="F422" i="26"/>
  <c r="G422" i="26" s="1"/>
  <c r="J422" i="26" s="1"/>
  <c r="F348" i="26"/>
  <c r="G348" i="26" s="1"/>
  <c r="J348" i="26" s="1"/>
  <c r="N794" i="1"/>
  <c r="N1566" i="1"/>
  <c r="F1082" i="26"/>
  <c r="G1082" i="26" s="1"/>
  <c r="J1082" i="26" s="1"/>
  <c r="F1008" i="26"/>
  <c r="G1008" i="26" s="1"/>
  <c r="J1008" i="26" s="1"/>
  <c r="N1630" i="1"/>
  <c r="F1146" i="26"/>
  <c r="G1146" i="26" s="1"/>
  <c r="J1146" i="26" s="1"/>
  <c r="F1072" i="26"/>
  <c r="G1072" i="26" s="1"/>
  <c r="J1072" i="26" s="1"/>
  <c r="N1557" i="1"/>
  <c r="F997" i="26"/>
  <c r="G997" i="26" s="1"/>
  <c r="J997" i="26" s="1"/>
  <c r="F1198" i="26"/>
  <c r="J1198" i="26" s="1"/>
  <c r="F1237" i="26"/>
  <c r="J1237" i="26" s="1"/>
  <c r="N1925" i="1"/>
  <c r="F867" i="26"/>
  <c r="G867" i="26" s="1"/>
  <c r="J867" i="26" s="1"/>
  <c r="N1468" i="1"/>
  <c r="N2303" i="1"/>
  <c r="F1376" i="26"/>
  <c r="G1376" i="26" s="1"/>
  <c r="J1376" i="26" s="1"/>
  <c r="F1413" i="26"/>
  <c r="G1413" i="26" s="1"/>
  <c r="J1413" i="26" s="1"/>
  <c r="N2685" i="1"/>
  <c r="F1628" i="26"/>
  <c r="G1628" i="26" s="1"/>
  <c r="J1628" i="26" s="1"/>
  <c r="F1591" i="26"/>
  <c r="G1591" i="26" s="1"/>
  <c r="J1591" i="26" s="1"/>
  <c r="N2165" i="1"/>
  <c r="F1341" i="26"/>
  <c r="G1341" i="26" s="1"/>
  <c r="J1341" i="26" s="1"/>
  <c r="F1574" i="26"/>
  <c r="G1574" i="26" s="1"/>
  <c r="J1574" i="26" s="1"/>
  <c r="N2668" i="1"/>
  <c r="F1611" i="26"/>
  <c r="G1611" i="26" s="1"/>
  <c r="J1611" i="26" s="1"/>
  <c r="N102" i="1"/>
  <c r="F103" i="26"/>
  <c r="G103" i="26" s="1"/>
  <c r="J103" i="26" s="1"/>
  <c r="F140" i="26"/>
  <c r="G140" i="26" s="1"/>
  <c r="J140" i="26" s="1"/>
  <c r="N1394" i="1"/>
  <c r="F789" i="26"/>
  <c r="G789" i="26" s="1"/>
  <c r="J789" i="26" s="1"/>
  <c r="F492" i="26"/>
  <c r="G492" i="26" s="1"/>
  <c r="J492" i="26" s="1"/>
  <c r="N1179" i="1"/>
  <c r="F455" i="26"/>
  <c r="G455" i="26" s="1"/>
  <c r="J455" i="26" s="1"/>
  <c r="F801" i="26"/>
  <c r="G801" i="26" s="1"/>
  <c r="J801" i="26" s="1"/>
  <c r="N1406" i="1"/>
  <c r="N1542" i="1"/>
  <c r="F982" i="26"/>
  <c r="G982" i="26" s="1"/>
  <c r="J982" i="26" s="1"/>
  <c r="N1096" i="1"/>
  <c r="F442" i="26"/>
  <c r="G442" i="26" s="1"/>
  <c r="J442" i="26" s="1"/>
  <c r="N834" i="1"/>
  <c r="F390" i="26"/>
  <c r="G390" i="26" s="1"/>
  <c r="J390" i="26" s="1"/>
  <c r="N1354" i="1"/>
  <c r="F673" i="26"/>
  <c r="G673" i="26" s="1"/>
  <c r="J673" i="26" s="1"/>
  <c r="F636" i="26"/>
  <c r="G636" i="26" s="1"/>
  <c r="J636" i="26" s="1"/>
  <c r="F599" i="26"/>
  <c r="G599" i="26" s="1"/>
  <c r="J599" i="26" s="1"/>
  <c r="F710" i="26"/>
  <c r="G710" i="26" s="1"/>
  <c r="J710" i="26" s="1"/>
  <c r="N585" i="1"/>
  <c r="F277" i="26"/>
  <c r="G277" i="26" s="1"/>
  <c r="J277" i="26" s="1"/>
  <c r="N2196" i="1"/>
  <c r="F1372" i="26"/>
  <c r="G1372" i="26" s="1"/>
  <c r="J1372" i="26" s="1"/>
  <c r="N2767" i="1"/>
  <c r="F1714" i="26"/>
  <c r="G1714" i="26" s="1"/>
  <c r="J1714" i="26" s="1"/>
  <c r="F1751" i="26"/>
  <c r="G1751" i="26" s="1"/>
  <c r="J1751" i="26" s="1"/>
  <c r="F1788" i="26"/>
  <c r="G1788" i="26" s="1"/>
  <c r="J1788" i="26" s="1"/>
  <c r="F1355" i="26"/>
  <c r="G1355" i="26" s="1"/>
  <c r="J1355" i="26" s="1"/>
  <c r="N2179" i="1"/>
  <c r="N2819" i="1"/>
  <c r="F1842" i="26"/>
  <c r="G1842" i="26" s="1"/>
  <c r="J1842" i="26" s="1"/>
  <c r="N2738" i="1"/>
  <c r="F1685" i="26"/>
  <c r="G1685" i="26" s="1"/>
  <c r="J1685" i="26" s="1"/>
  <c r="N2727" i="1"/>
  <c r="F1674" i="26"/>
  <c r="G1674" i="26" s="1"/>
  <c r="J1674" i="26" s="1"/>
  <c r="N1586" i="1"/>
  <c r="F1102" i="26"/>
  <c r="G1102" i="26" s="1"/>
  <c r="J1102" i="26" s="1"/>
  <c r="F1028" i="26"/>
  <c r="G1028" i="26" s="1"/>
  <c r="J1028" i="26" s="1"/>
  <c r="F693" i="26"/>
  <c r="G693" i="26" s="1"/>
  <c r="J693" i="26" s="1"/>
  <c r="F619" i="26"/>
  <c r="G619" i="26" s="1"/>
  <c r="J619" i="26" s="1"/>
  <c r="F656" i="26"/>
  <c r="G656" i="26" s="1"/>
  <c r="J656" i="26" s="1"/>
  <c r="N1374" i="1"/>
  <c r="F730" i="26"/>
  <c r="G730" i="26" s="1"/>
  <c r="J730" i="26" s="1"/>
  <c r="F387" i="26"/>
  <c r="G387" i="26" s="1"/>
  <c r="J387" i="26" s="1"/>
  <c r="N831" i="1"/>
  <c r="F2074" i="26"/>
  <c r="G2074" i="26" s="1"/>
  <c r="J2074" i="26" s="1"/>
  <c r="N392" i="1"/>
  <c r="N140" i="1"/>
  <c r="F178" i="26"/>
  <c r="G178" i="26" s="1"/>
  <c r="J178" i="26" s="1"/>
  <c r="N596" i="1"/>
  <c r="F288" i="26"/>
  <c r="G288" i="26" s="1"/>
  <c r="J288" i="26" s="1"/>
  <c r="F2042" i="26"/>
  <c r="G2042" i="26" s="1"/>
  <c r="J2042" i="26" s="1"/>
  <c r="N360" i="1"/>
  <c r="F790" i="26"/>
  <c r="G790" i="26" s="1"/>
  <c r="J790" i="26" s="1"/>
  <c r="N1395" i="1"/>
  <c r="F2045" i="26"/>
  <c r="G2045" i="26" s="1"/>
  <c r="J2045" i="26" s="1"/>
  <c r="N363" i="1"/>
  <c r="N1447" i="1"/>
  <c r="F844" i="26"/>
  <c r="G844" i="26" s="1"/>
  <c r="J844" i="26" s="1"/>
  <c r="N787" i="1"/>
  <c r="F341" i="26"/>
  <c r="G341" i="26" s="1"/>
  <c r="J341" i="26" s="1"/>
  <c r="N1070" i="1"/>
  <c r="F416" i="26"/>
  <c r="G416" i="26" s="1"/>
  <c r="J416" i="26" s="1"/>
  <c r="F1021" i="26"/>
  <c r="G1021" i="26" s="1"/>
  <c r="J1021" i="26" s="1"/>
  <c r="F1095" i="26"/>
  <c r="G1095" i="26" s="1"/>
  <c r="J1095" i="26" s="1"/>
  <c r="N1579" i="1"/>
  <c r="N1487" i="1"/>
  <c r="F886" i="26"/>
  <c r="G886" i="26" s="1"/>
  <c r="J886" i="26" s="1"/>
  <c r="N818" i="1"/>
  <c r="F374" i="26"/>
  <c r="G374" i="26" s="1"/>
  <c r="J374" i="26" s="1"/>
  <c r="N1344" i="1"/>
  <c r="F772" i="26"/>
  <c r="G772" i="26" s="1"/>
  <c r="J772" i="26" s="1"/>
  <c r="N1560" i="1"/>
  <c r="F1076" i="26"/>
  <c r="G1076" i="26" s="1"/>
  <c r="J1076" i="26" s="1"/>
  <c r="F1002" i="26"/>
  <c r="G1002" i="26" s="1"/>
  <c r="J1002" i="26" s="1"/>
  <c r="N1366" i="1"/>
  <c r="F648" i="26"/>
  <c r="G648" i="26" s="1"/>
  <c r="J648" i="26" s="1"/>
  <c r="F722" i="26"/>
  <c r="G722" i="26" s="1"/>
  <c r="J722" i="26" s="1"/>
  <c r="F611" i="26"/>
  <c r="G611" i="26" s="1"/>
  <c r="J611" i="26" s="1"/>
  <c r="F685" i="26"/>
  <c r="G685" i="26" s="1"/>
  <c r="J685" i="26" s="1"/>
  <c r="N1582" i="1"/>
  <c r="F1024" i="26"/>
  <c r="G1024" i="26" s="1"/>
  <c r="J1024" i="26" s="1"/>
  <c r="F1098" i="26"/>
  <c r="G1098" i="26" s="1"/>
  <c r="J1098" i="26" s="1"/>
  <c r="F363" i="26"/>
  <c r="G363" i="26" s="1"/>
  <c r="J363" i="26" s="1"/>
  <c r="N809" i="1"/>
  <c r="N1331" i="1"/>
  <c r="F759" i="26"/>
  <c r="G759" i="26" s="1"/>
  <c r="J759" i="26" s="1"/>
  <c r="F987" i="26"/>
  <c r="G987" i="26" s="1"/>
  <c r="J987" i="26" s="1"/>
  <c r="N1547" i="1"/>
  <c r="N846" i="1"/>
  <c r="F402" i="26"/>
  <c r="G402" i="26" s="1"/>
  <c r="J402" i="26" s="1"/>
  <c r="N1386" i="1"/>
  <c r="F781" i="26"/>
  <c r="G781" i="26" s="1"/>
  <c r="J781" i="26" s="1"/>
  <c r="N1602" i="1"/>
  <c r="F1046" i="26"/>
  <c r="G1046" i="26" s="1"/>
  <c r="J1046" i="26" s="1"/>
  <c r="F1120" i="26"/>
  <c r="G1120" i="26" s="1"/>
  <c r="J1120" i="26" s="1"/>
  <c r="N1371" i="1"/>
  <c r="F616" i="26"/>
  <c r="G616" i="26" s="1"/>
  <c r="J616" i="26" s="1"/>
  <c r="F653" i="26"/>
  <c r="G653" i="26" s="1"/>
  <c r="J653" i="26" s="1"/>
  <c r="F690" i="26"/>
  <c r="G690" i="26" s="1"/>
  <c r="J690" i="26" s="1"/>
  <c r="F727" i="26"/>
  <c r="G727" i="26" s="1"/>
  <c r="J727" i="26" s="1"/>
  <c r="N1587" i="1"/>
  <c r="F1029" i="26"/>
  <c r="G1029" i="26" s="1"/>
  <c r="J1029" i="26" s="1"/>
  <c r="F1103" i="26"/>
  <c r="G1103" i="26" s="1"/>
  <c r="J1103" i="26" s="1"/>
  <c r="N453" i="1"/>
  <c r="F248" i="26"/>
  <c r="G248" i="26" s="1"/>
  <c r="J248" i="26" s="1"/>
  <c r="F289" i="26"/>
  <c r="G289" i="26" s="1"/>
  <c r="J289" i="26" s="1"/>
  <c r="N597" i="1"/>
  <c r="N1227" i="1"/>
  <c r="F577" i="26"/>
  <c r="G577" i="26" s="1"/>
  <c r="J577" i="26" s="1"/>
  <c r="F540" i="26"/>
  <c r="G540" i="26" s="1"/>
  <c r="J540" i="26" s="1"/>
  <c r="N1445" i="1"/>
  <c r="F842" i="26"/>
  <c r="G842" i="26" s="1"/>
  <c r="J842" i="26" s="1"/>
  <c r="F531" i="26"/>
  <c r="G531" i="26" s="1"/>
  <c r="J531" i="26" s="1"/>
  <c r="F568" i="26"/>
  <c r="G568" i="26" s="1"/>
  <c r="J568" i="26" s="1"/>
  <c r="N1218" i="1"/>
  <c r="F609" i="26"/>
  <c r="G609" i="26" s="1"/>
  <c r="J609" i="26" s="1"/>
  <c r="F683" i="26"/>
  <c r="G683" i="26" s="1"/>
  <c r="J683" i="26" s="1"/>
  <c r="F720" i="26"/>
  <c r="G720" i="26" s="1"/>
  <c r="J720" i="26" s="1"/>
  <c r="N1364" i="1"/>
  <c r="F646" i="26"/>
  <c r="G646" i="26" s="1"/>
  <c r="J646" i="26" s="1"/>
  <c r="F909" i="26"/>
  <c r="G909" i="26" s="1"/>
  <c r="J909" i="26" s="1"/>
  <c r="F946" i="26"/>
  <c r="G946" i="26" s="1"/>
  <c r="J946" i="26" s="1"/>
  <c r="N1508" i="1"/>
  <c r="N1654" i="1"/>
  <c r="F1170" i="26"/>
  <c r="G1170" i="26" s="1"/>
  <c r="J1170" i="26" s="1"/>
  <c r="N2066" i="1"/>
  <c r="F1275" i="26"/>
  <c r="G1275" i="26" s="1"/>
  <c r="J1275" i="26" s="1"/>
  <c r="N1437" i="1"/>
  <c r="F834" i="26"/>
  <c r="G834" i="26" s="1"/>
  <c r="J834" i="26" s="1"/>
  <c r="N1581" i="1"/>
  <c r="F1023" i="26"/>
  <c r="G1023" i="26" s="1"/>
  <c r="J1023" i="26" s="1"/>
  <c r="F1097" i="26"/>
  <c r="G1097" i="26" s="1"/>
  <c r="J1097" i="26" s="1"/>
  <c r="F1253" i="26"/>
  <c r="J1253" i="26" s="1"/>
  <c r="N1941" i="1"/>
  <c r="F1214" i="26"/>
  <c r="J1214" i="26" s="1"/>
  <c r="F1215" i="26"/>
  <c r="J1215" i="26" s="1"/>
  <c r="F1254" i="26"/>
  <c r="J1254" i="26" s="1"/>
  <c r="N1942" i="1"/>
  <c r="N1417" i="1"/>
  <c r="F812" i="26"/>
  <c r="G812" i="26" s="1"/>
  <c r="J812" i="26" s="1"/>
  <c r="N1561" i="1"/>
  <c r="F1077" i="26"/>
  <c r="G1077" i="26" s="1"/>
  <c r="J1077" i="26" s="1"/>
  <c r="F1003" i="26"/>
  <c r="G1003" i="26" s="1"/>
  <c r="J1003" i="26" s="1"/>
  <c r="N2188" i="1"/>
  <c r="F1364" i="26"/>
  <c r="G1364" i="26" s="1"/>
  <c r="J1364" i="26" s="1"/>
  <c r="F513" i="26"/>
  <c r="G513" i="26" s="1"/>
  <c r="J513" i="26" s="1"/>
  <c r="F476" i="26"/>
  <c r="G476" i="26" s="1"/>
  <c r="J476" i="26" s="1"/>
  <c r="N1200" i="1"/>
  <c r="F776" i="26"/>
  <c r="G776" i="26" s="1"/>
  <c r="J776" i="26" s="1"/>
  <c r="N1348" i="1"/>
  <c r="N1492" i="1"/>
  <c r="F930" i="26"/>
  <c r="G930" i="26" s="1"/>
  <c r="J930" i="26" s="1"/>
  <c r="F893" i="26"/>
  <c r="G893" i="26" s="1"/>
  <c r="J893" i="26" s="1"/>
  <c r="N1638" i="1"/>
  <c r="F1154" i="26"/>
  <c r="G1154" i="26" s="1"/>
  <c r="J1154" i="26" s="1"/>
  <c r="N2313" i="1"/>
  <c r="F1386" i="26"/>
  <c r="G1386" i="26" s="1"/>
  <c r="J1386" i="26" s="1"/>
  <c r="F1423" i="26"/>
  <c r="G1423" i="26" s="1"/>
  <c r="J1423" i="26" s="1"/>
  <c r="N2758" i="1"/>
  <c r="F1705" i="26"/>
  <c r="G1705" i="26" s="1"/>
  <c r="J1705" i="26" s="1"/>
  <c r="N2075" i="1"/>
  <c r="F1284" i="26"/>
  <c r="G1284" i="26" s="1"/>
  <c r="J1284" i="26" s="1"/>
  <c r="F1565" i="26"/>
  <c r="G1565" i="26" s="1"/>
  <c r="J1565" i="26" s="1"/>
  <c r="F1602" i="26"/>
  <c r="G1602" i="26" s="1"/>
  <c r="J1602" i="26" s="1"/>
  <c r="N2659" i="1"/>
  <c r="N2682" i="1"/>
  <c r="F1588" i="26"/>
  <c r="G1588" i="26" s="1"/>
  <c r="J1588" i="26" s="1"/>
  <c r="F1625" i="26"/>
  <c r="G1625" i="26" s="1"/>
  <c r="J1625" i="26" s="1"/>
  <c r="N2744" i="1"/>
  <c r="F1691" i="26"/>
  <c r="G1691" i="26" s="1"/>
  <c r="J1691" i="26" s="1"/>
  <c r="N3032" i="1"/>
  <c r="F1954" i="26"/>
  <c r="G1954" i="26" s="1"/>
  <c r="J1954" i="26" s="1"/>
  <c r="F1917" i="26"/>
  <c r="G1917" i="26" s="1"/>
  <c r="J1917" i="26" s="1"/>
  <c r="F1443" i="26"/>
  <c r="G1443" i="26" s="1"/>
  <c r="J1443" i="26" s="1"/>
  <c r="N2333" i="1"/>
  <c r="F1406" i="26"/>
  <c r="G1406" i="26" s="1"/>
  <c r="J1406" i="26" s="1"/>
  <c r="F1775" i="26"/>
  <c r="G1775" i="26" s="1"/>
  <c r="J1775" i="26" s="1"/>
  <c r="N2791" i="1"/>
  <c r="F1812" i="26"/>
  <c r="G1812" i="26" s="1"/>
  <c r="J1812" i="26" s="1"/>
  <c r="F1738" i="26"/>
  <c r="G1738" i="26" s="1"/>
  <c r="J1738" i="26" s="1"/>
  <c r="N2119" i="1"/>
  <c r="F1328" i="26"/>
  <c r="G1328" i="26" s="1"/>
  <c r="J1328" i="26" s="1"/>
  <c r="N2725" i="1"/>
  <c r="F1672" i="26"/>
  <c r="G1672" i="26" s="1"/>
  <c r="J1672" i="26" s="1"/>
  <c r="N3010" i="1"/>
  <c r="F1932" i="26"/>
  <c r="G1932" i="26" s="1"/>
  <c r="J1932" i="26" s="1"/>
  <c r="F1895" i="26"/>
  <c r="G1895" i="26" s="1"/>
  <c r="J1895" i="26" s="1"/>
  <c r="N2177" i="1"/>
  <c r="F1353" i="26"/>
  <c r="G1353" i="26" s="1"/>
  <c r="J1353" i="26" s="1"/>
  <c r="F1840" i="26"/>
  <c r="G1840" i="26" s="1"/>
  <c r="J1840" i="26" s="1"/>
  <c r="N2817" i="1"/>
  <c r="N2164" i="1"/>
  <c r="F1340" i="26"/>
  <c r="G1340" i="26" s="1"/>
  <c r="J1340" i="26" s="1"/>
  <c r="F1446" i="26"/>
  <c r="G1446" i="26" s="1"/>
  <c r="J1446" i="26" s="1"/>
  <c r="N2336" i="1"/>
  <c r="F1409" i="26"/>
  <c r="G1409" i="26" s="1"/>
  <c r="J1409" i="26" s="1"/>
  <c r="N2796" i="1"/>
  <c r="F1780" i="26"/>
  <c r="G1780" i="26" s="1"/>
  <c r="J1780" i="26" s="1"/>
  <c r="F1817" i="26"/>
  <c r="G1817" i="26" s="1"/>
  <c r="J1817" i="26" s="1"/>
  <c r="F1743" i="26"/>
  <c r="G1743" i="26" s="1"/>
  <c r="J1743" i="26" s="1"/>
  <c r="N2193" i="1"/>
  <c r="F1369" i="26"/>
  <c r="G1369" i="26" s="1"/>
  <c r="J1369" i="26" s="1"/>
  <c r="N2845" i="1"/>
  <c r="F1870" i="26"/>
  <c r="G1870" i="26" s="1"/>
  <c r="J1870" i="26" s="1"/>
  <c r="N2806" i="1"/>
  <c r="F1829" i="26"/>
  <c r="G1829" i="26" s="1"/>
  <c r="J1829" i="26" s="1"/>
  <c r="N2687" i="1"/>
  <c r="F1593" i="26"/>
  <c r="G1593" i="26" s="1"/>
  <c r="J1593" i="26" s="1"/>
  <c r="F1630" i="26"/>
  <c r="G1630" i="26" s="1"/>
  <c r="J1630" i="26" s="1"/>
  <c r="N2831" i="1"/>
  <c r="F1854" i="26"/>
  <c r="G1854" i="26" s="1"/>
  <c r="J1854" i="26" s="1"/>
  <c r="F1697" i="26"/>
  <c r="G1697" i="26" s="1"/>
  <c r="J1697" i="26" s="1"/>
  <c r="N2750" i="1"/>
  <c r="N2305" i="1"/>
  <c r="F1378" i="26"/>
  <c r="G1378" i="26" s="1"/>
  <c r="J1378" i="26" s="1"/>
  <c r="F1415" i="26"/>
  <c r="G1415" i="26" s="1"/>
  <c r="J1415" i="26" s="1"/>
  <c r="N2739" i="1"/>
  <c r="F1686" i="26"/>
  <c r="G1686" i="26" s="1"/>
  <c r="J1686" i="26" s="1"/>
  <c r="F1951" i="26"/>
  <c r="G1951" i="26" s="1"/>
  <c r="J1951" i="26" s="1"/>
  <c r="F1914" i="26"/>
  <c r="G1914" i="26" s="1"/>
  <c r="J1914" i="26" s="1"/>
  <c r="N3029" i="1"/>
  <c r="N2692" i="1"/>
  <c r="F1637" i="26"/>
  <c r="G1637" i="26" s="1"/>
  <c r="J1637" i="26" s="1"/>
  <c r="F1861" i="26"/>
  <c r="G1861" i="26" s="1"/>
  <c r="J1861" i="26" s="1"/>
  <c r="N2836" i="1"/>
  <c r="N2789" i="1"/>
  <c r="F1773" i="26"/>
  <c r="G1773" i="26" s="1"/>
  <c r="J1773" i="26" s="1"/>
  <c r="F1736" i="26"/>
  <c r="G1736" i="26" s="1"/>
  <c r="J1736" i="26" s="1"/>
  <c r="F1810" i="26"/>
  <c r="G1810" i="26" s="1"/>
  <c r="J1810" i="26" s="1"/>
  <c r="N459" i="1"/>
  <c r="F254" i="26"/>
  <c r="G254" i="26" s="1"/>
  <c r="J254" i="26" s="1"/>
  <c r="N370" i="1"/>
  <c r="F2052" i="26"/>
  <c r="G2052" i="26" s="1"/>
  <c r="J2052" i="26" s="1"/>
  <c r="N1191" i="1"/>
  <c r="F504" i="26"/>
  <c r="G504" i="26" s="1"/>
  <c r="J504" i="26" s="1"/>
  <c r="F467" i="26"/>
  <c r="G467" i="26" s="1"/>
  <c r="J467" i="26" s="1"/>
  <c r="N1351" i="1"/>
  <c r="F670" i="26"/>
  <c r="G670" i="26" s="1"/>
  <c r="J670" i="26" s="1"/>
  <c r="F707" i="26"/>
  <c r="G707" i="26" s="1"/>
  <c r="J707" i="26" s="1"/>
  <c r="F633" i="26"/>
  <c r="G633" i="26" s="1"/>
  <c r="J633" i="26" s="1"/>
  <c r="F596" i="26"/>
  <c r="G596" i="26" s="1"/>
  <c r="J596" i="26" s="1"/>
  <c r="F763" i="26"/>
  <c r="G763" i="26" s="1"/>
  <c r="J763" i="26" s="1"/>
  <c r="N1335" i="1"/>
  <c r="N1189" i="1"/>
  <c r="F502" i="26"/>
  <c r="G502" i="26" s="1"/>
  <c r="J502" i="26" s="1"/>
  <c r="F465" i="26"/>
  <c r="G465" i="26" s="1"/>
  <c r="J465" i="26" s="1"/>
  <c r="N1537" i="1"/>
  <c r="F977" i="26"/>
  <c r="G977" i="26" s="1"/>
  <c r="J977" i="26" s="1"/>
  <c r="N1324" i="1"/>
  <c r="F752" i="26"/>
  <c r="G752" i="26" s="1"/>
  <c r="J752" i="26" s="1"/>
  <c r="N1943" i="1"/>
  <c r="F1216" i="26"/>
  <c r="J1216" i="26" s="1"/>
  <c r="F1255" i="26"/>
  <c r="J1255" i="26" s="1"/>
  <c r="F1394" i="26"/>
  <c r="G1394" i="26" s="1"/>
  <c r="J1394" i="26" s="1"/>
  <c r="N2321" i="1"/>
  <c r="F1431" i="26"/>
  <c r="G1431" i="26" s="1"/>
  <c r="J1431" i="26" s="1"/>
  <c r="N2859" i="1"/>
  <c r="F1884" i="26"/>
  <c r="G1884" i="26" s="1"/>
  <c r="J1884" i="26" s="1"/>
  <c r="N2812" i="1"/>
  <c r="F1835" i="26"/>
  <c r="G1835" i="26" s="1"/>
  <c r="J1835" i="26" s="1"/>
  <c r="N432" i="1"/>
  <c r="F227" i="26"/>
  <c r="G227" i="26" s="1"/>
  <c r="J227" i="26" s="1"/>
  <c r="F2065" i="26"/>
  <c r="G2065" i="26" s="1"/>
  <c r="J2065" i="26" s="1"/>
  <c r="N383" i="1"/>
  <c r="F2072" i="26"/>
  <c r="G2072" i="26" s="1"/>
  <c r="J2072" i="26" s="1"/>
  <c r="N390" i="1"/>
  <c r="N1563" i="1"/>
  <c r="F1005" i="26"/>
  <c r="G1005" i="26" s="1"/>
  <c r="J1005" i="26" s="1"/>
  <c r="F1079" i="26"/>
  <c r="G1079" i="26" s="1"/>
  <c r="J1079" i="26" s="1"/>
  <c r="F1188" i="26"/>
  <c r="J1188" i="26" s="1"/>
  <c r="F1227" i="26"/>
  <c r="J1227" i="26" s="1"/>
  <c r="N1917" i="1"/>
  <c r="N1496" i="1"/>
  <c r="F897" i="26"/>
  <c r="G897" i="26" s="1"/>
  <c r="J897" i="26" s="1"/>
  <c r="F934" i="26"/>
  <c r="G934" i="26" s="1"/>
  <c r="J934" i="26" s="1"/>
  <c r="N1642" i="1"/>
  <c r="F1158" i="26"/>
  <c r="G1158" i="26" s="1"/>
  <c r="J1158" i="26" s="1"/>
  <c r="F989" i="26"/>
  <c r="G989" i="26" s="1"/>
  <c r="J989" i="26" s="1"/>
  <c r="N1549" i="1"/>
  <c r="N2737" i="1"/>
  <c r="F1684" i="26"/>
  <c r="G1684" i="26" s="1"/>
  <c r="J1684" i="26" s="1"/>
  <c r="N50" i="1"/>
  <c r="F51" i="26"/>
  <c r="G51" i="26" s="1"/>
  <c r="J51" i="26" s="1"/>
  <c r="N278" i="1"/>
  <c r="F211" i="26"/>
  <c r="G211" i="26" s="1"/>
  <c r="J211" i="26" s="1"/>
  <c r="F349" i="26"/>
  <c r="G349" i="26" s="1"/>
  <c r="J349" i="26" s="1"/>
  <c r="N795" i="1"/>
  <c r="F2055" i="26"/>
  <c r="G2055" i="26" s="1"/>
  <c r="J2055" i="26" s="1"/>
  <c r="N373" i="1"/>
  <c r="N1442" i="1"/>
  <c r="F839" i="26"/>
  <c r="G839" i="26" s="1"/>
  <c r="J839" i="26" s="1"/>
  <c r="F2058" i="26"/>
  <c r="G2058" i="26" s="1"/>
  <c r="J2058" i="26" s="1"/>
  <c r="N376" i="1"/>
  <c r="F386" i="26"/>
  <c r="G386" i="26" s="1"/>
  <c r="J386" i="26" s="1"/>
  <c r="N830" i="1"/>
  <c r="N1362" i="1"/>
  <c r="F644" i="26"/>
  <c r="G644" i="26" s="1"/>
  <c r="J644" i="26" s="1"/>
  <c r="F718" i="26"/>
  <c r="G718" i="26" s="1"/>
  <c r="J718" i="26" s="1"/>
  <c r="F607" i="26"/>
  <c r="G607" i="26" s="1"/>
  <c r="J607" i="26" s="1"/>
  <c r="F681" i="26"/>
  <c r="G681" i="26" s="1"/>
  <c r="J681" i="26" s="1"/>
  <c r="F1094" i="26"/>
  <c r="G1094" i="26" s="1"/>
  <c r="J1094" i="26" s="1"/>
  <c r="N1578" i="1"/>
  <c r="F1020" i="26"/>
  <c r="G1020" i="26" s="1"/>
  <c r="J1020" i="26" s="1"/>
  <c r="F628" i="26"/>
  <c r="G628" i="26" s="1"/>
  <c r="J628" i="26" s="1"/>
  <c r="F739" i="26"/>
  <c r="G739" i="26" s="1"/>
  <c r="J739" i="26" s="1"/>
  <c r="N1383" i="1"/>
  <c r="F665" i="26"/>
  <c r="G665" i="26" s="1"/>
  <c r="J665" i="26" s="1"/>
  <c r="F702" i="26"/>
  <c r="G702" i="26" s="1"/>
  <c r="J702" i="26" s="1"/>
  <c r="N1599" i="1"/>
  <c r="F1117" i="26"/>
  <c r="G1117" i="26" s="1"/>
  <c r="J1117" i="26" s="1"/>
  <c r="F1043" i="26"/>
  <c r="G1043" i="26" s="1"/>
  <c r="J1043" i="26" s="1"/>
  <c r="F377" i="26"/>
  <c r="G377" i="26" s="1"/>
  <c r="J377" i="26" s="1"/>
  <c r="N821" i="1"/>
  <c r="N1349" i="1"/>
  <c r="F777" i="26"/>
  <c r="G777" i="26" s="1"/>
  <c r="J777" i="26" s="1"/>
  <c r="N1565" i="1"/>
  <c r="F1081" i="26"/>
  <c r="G1081" i="26" s="1"/>
  <c r="J1081" i="26" s="1"/>
  <c r="F1007" i="26"/>
  <c r="G1007" i="26" s="1"/>
  <c r="J1007" i="26" s="1"/>
  <c r="F497" i="26"/>
  <c r="G497" i="26" s="1"/>
  <c r="J497" i="26" s="1"/>
  <c r="F460" i="26"/>
  <c r="G460" i="26" s="1"/>
  <c r="J460" i="26" s="1"/>
  <c r="N1184" i="1"/>
  <c r="N1404" i="1"/>
  <c r="F799" i="26"/>
  <c r="G799" i="26" s="1"/>
  <c r="J799" i="26" s="1"/>
  <c r="F1064" i="26"/>
  <c r="G1064" i="26" s="1"/>
  <c r="J1064" i="26" s="1"/>
  <c r="F1138" i="26"/>
  <c r="G1138" i="26" s="1"/>
  <c r="J1138" i="26" s="1"/>
  <c r="N1620" i="1"/>
  <c r="N1390" i="1"/>
  <c r="F785" i="26"/>
  <c r="G785" i="26" s="1"/>
  <c r="J785" i="26" s="1"/>
  <c r="F1050" i="26"/>
  <c r="G1050" i="26" s="1"/>
  <c r="J1050" i="26" s="1"/>
  <c r="N1606" i="1"/>
  <c r="F1124" i="26"/>
  <c r="G1124" i="26" s="1"/>
  <c r="J1124" i="26" s="1"/>
  <c r="N1463" i="1"/>
  <c r="F862" i="26"/>
  <c r="G862" i="26" s="1"/>
  <c r="J862" i="26" s="1"/>
  <c r="N1230" i="1"/>
  <c r="F543" i="26"/>
  <c r="G543" i="26" s="1"/>
  <c r="J543" i="26" s="1"/>
  <c r="F580" i="26"/>
  <c r="G580" i="26" s="1"/>
  <c r="J580" i="26" s="1"/>
  <c r="F695" i="26"/>
  <c r="G695" i="26" s="1"/>
  <c r="J695" i="26" s="1"/>
  <c r="F732" i="26"/>
  <c r="G732" i="26" s="1"/>
  <c r="J732" i="26" s="1"/>
  <c r="N1376" i="1"/>
  <c r="F621" i="26"/>
  <c r="G621" i="26" s="1"/>
  <c r="J621" i="26" s="1"/>
  <c r="F658" i="26"/>
  <c r="G658" i="26" s="1"/>
  <c r="J658" i="26" s="1"/>
  <c r="N1520" i="1"/>
  <c r="F958" i="26"/>
  <c r="G958" i="26" s="1"/>
  <c r="J958" i="26" s="1"/>
  <c r="F921" i="26"/>
  <c r="G921" i="26" s="1"/>
  <c r="J921" i="26" s="1"/>
  <c r="N1666" i="1"/>
  <c r="F1182" i="26"/>
  <c r="G1182" i="26" s="1"/>
  <c r="J1182" i="26" s="1"/>
  <c r="N1449" i="1"/>
  <c r="F846" i="26"/>
  <c r="G846" i="26" s="1"/>
  <c r="J846" i="26" s="1"/>
  <c r="N1593" i="1"/>
  <c r="F1035" i="26"/>
  <c r="G1035" i="26" s="1"/>
  <c r="J1035" i="26" s="1"/>
  <c r="F1109" i="26"/>
  <c r="G1109" i="26" s="1"/>
  <c r="J1109" i="26" s="1"/>
  <c r="N1429" i="1"/>
  <c r="F826" i="26"/>
  <c r="G826" i="26" s="1"/>
  <c r="J826" i="26" s="1"/>
  <c r="N1573" i="1"/>
  <c r="F1089" i="26"/>
  <c r="G1089" i="26" s="1"/>
  <c r="J1089" i="26" s="1"/>
  <c r="F1015" i="26"/>
  <c r="G1015" i="26" s="1"/>
  <c r="J1015" i="26" s="1"/>
  <c r="N1928" i="1"/>
  <c r="F1240" i="26"/>
  <c r="J1240" i="26" s="1"/>
  <c r="F1201" i="26"/>
  <c r="J1201" i="26" s="1"/>
  <c r="N1930" i="1"/>
  <c r="F1242" i="26"/>
  <c r="J1242" i="26" s="1"/>
  <c r="F1203" i="26"/>
  <c r="J1203" i="26" s="1"/>
  <c r="N2310" i="1"/>
  <c r="F1383" i="26"/>
  <c r="G1383" i="26" s="1"/>
  <c r="J1383" i="26" s="1"/>
  <c r="F1420" i="26"/>
  <c r="G1420" i="26" s="1"/>
  <c r="J1420" i="26" s="1"/>
  <c r="N1066" i="1"/>
  <c r="F412" i="26"/>
  <c r="G412" i="26" s="1"/>
  <c r="J412" i="26" s="1"/>
  <c r="N1214" i="1"/>
  <c r="F527" i="26"/>
  <c r="G527" i="26" s="1"/>
  <c r="J527" i="26" s="1"/>
  <c r="F564" i="26"/>
  <c r="G564" i="26" s="1"/>
  <c r="J564" i="26" s="1"/>
  <c r="F679" i="26"/>
  <c r="G679" i="26" s="1"/>
  <c r="J679" i="26" s="1"/>
  <c r="N1360" i="1"/>
  <c r="F605" i="26"/>
  <c r="G605" i="26" s="1"/>
  <c r="J605" i="26" s="1"/>
  <c r="F716" i="26"/>
  <c r="G716" i="26" s="1"/>
  <c r="J716" i="26" s="1"/>
  <c r="F642" i="26"/>
  <c r="G642" i="26" s="1"/>
  <c r="J642" i="26" s="1"/>
  <c r="N1504" i="1"/>
  <c r="F905" i="26"/>
  <c r="G905" i="26" s="1"/>
  <c r="J905" i="26" s="1"/>
  <c r="F942" i="26"/>
  <c r="G942" i="26" s="1"/>
  <c r="J942" i="26" s="1"/>
  <c r="N1650" i="1"/>
  <c r="F1166" i="26"/>
  <c r="G1166" i="26" s="1"/>
  <c r="J1166" i="26" s="1"/>
  <c r="N2060" i="1"/>
  <c r="F1269" i="26"/>
  <c r="G1269" i="26" s="1"/>
  <c r="J1269" i="26" s="1"/>
  <c r="F1905" i="26"/>
  <c r="G1905" i="26" s="1"/>
  <c r="J1905" i="26" s="1"/>
  <c r="N3020" i="1"/>
  <c r="F1942" i="26"/>
  <c r="G1942" i="26" s="1"/>
  <c r="J1942" i="26" s="1"/>
  <c r="N2734" i="1"/>
  <c r="F1681" i="26"/>
  <c r="G1681" i="26" s="1"/>
  <c r="J1681" i="26" s="1"/>
  <c r="F1400" i="26"/>
  <c r="G1400" i="26" s="1"/>
  <c r="J1400" i="26" s="1"/>
  <c r="N2327" i="1"/>
  <c r="F1437" i="26"/>
  <c r="G1437" i="26" s="1"/>
  <c r="J1437" i="26" s="1"/>
  <c r="F1765" i="26"/>
  <c r="G1765" i="26" s="1"/>
  <c r="J1765" i="26" s="1"/>
  <c r="N2781" i="1"/>
  <c r="F1802" i="26"/>
  <c r="G1802" i="26" s="1"/>
  <c r="J1802" i="26" s="1"/>
  <c r="F1728" i="26"/>
  <c r="G1728" i="26" s="1"/>
  <c r="J1728" i="26" s="1"/>
  <c r="N2088" i="1"/>
  <c r="F1297" i="26"/>
  <c r="G1297" i="26" s="1"/>
  <c r="J1297" i="26" s="1"/>
  <c r="N2677" i="1"/>
  <c r="F1620" i="26"/>
  <c r="G1620" i="26" s="1"/>
  <c r="J1620" i="26" s="1"/>
  <c r="F1583" i="26"/>
  <c r="G1583" i="26" s="1"/>
  <c r="J1583" i="26" s="1"/>
  <c r="N2700" i="1"/>
  <c r="F1645" i="26"/>
  <c r="G1645" i="26" s="1"/>
  <c r="J1645" i="26" s="1"/>
  <c r="F1713" i="26"/>
  <c r="G1713" i="26" s="1"/>
  <c r="J1713" i="26" s="1"/>
  <c r="F1750" i="26"/>
  <c r="G1750" i="26" s="1"/>
  <c r="J1750" i="26" s="1"/>
  <c r="F1787" i="26"/>
  <c r="G1787" i="26" s="1"/>
  <c r="J1787" i="26" s="1"/>
  <c r="N2766" i="1"/>
  <c r="F1351" i="26"/>
  <c r="G1351" i="26" s="1"/>
  <c r="J1351" i="26" s="1"/>
  <c r="N2175" i="1"/>
  <c r="N2815" i="1"/>
  <c r="F1838" i="26"/>
  <c r="G1838" i="26" s="1"/>
  <c r="J1838" i="26" s="1"/>
  <c r="N2304" i="1"/>
  <c r="F1414" i="26"/>
  <c r="G1414" i="26" s="1"/>
  <c r="J1414" i="26" s="1"/>
  <c r="F1377" i="26"/>
  <c r="G1377" i="26" s="1"/>
  <c r="J1377" i="26" s="1"/>
  <c r="N2746" i="1"/>
  <c r="F1693" i="26"/>
  <c r="G1693" i="26" s="1"/>
  <c r="J1693" i="26" s="1"/>
  <c r="N3034" i="1"/>
  <c r="F1956" i="26"/>
  <c r="G1956" i="26" s="1"/>
  <c r="J1956" i="26" s="1"/>
  <c r="F1919" i="26"/>
  <c r="G1919" i="26" s="1"/>
  <c r="J1919" i="26" s="1"/>
  <c r="N2191" i="1"/>
  <c r="F1367" i="26"/>
  <c r="G1367" i="26" s="1"/>
  <c r="J1367" i="26" s="1"/>
  <c r="N2841" i="1"/>
  <c r="F1866" i="26"/>
  <c r="G1866" i="26" s="1"/>
  <c r="J1866" i="26" s="1"/>
  <c r="N2178" i="1"/>
  <c r="F1354" i="26"/>
  <c r="G1354" i="26" s="1"/>
  <c r="J1354" i="26" s="1"/>
  <c r="N2820" i="1"/>
  <c r="F1843" i="26"/>
  <c r="G1843" i="26" s="1"/>
  <c r="J1843" i="26" s="1"/>
  <c r="N2818" i="1"/>
  <c r="F1841" i="26"/>
  <c r="G1841" i="26" s="1"/>
  <c r="J1841" i="26" s="1"/>
  <c r="N2699" i="1"/>
  <c r="F1644" i="26"/>
  <c r="G1644" i="26" s="1"/>
  <c r="J1644" i="26" s="1"/>
  <c r="N2843" i="1"/>
  <c r="F1868" i="26"/>
  <c r="G1868" i="26" s="1"/>
  <c r="J1868" i="26" s="1"/>
  <c r="F1783" i="26"/>
  <c r="G1783" i="26" s="1"/>
  <c r="J1783" i="26" s="1"/>
  <c r="F1746" i="26"/>
  <c r="G1746" i="26" s="1"/>
  <c r="J1746" i="26" s="1"/>
  <c r="F1709" i="26"/>
  <c r="G1709" i="26" s="1"/>
  <c r="J1709" i="26" s="1"/>
  <c r="N2762" i="1"/>
  <c r="N2173" i="1"/>
  <c r="F1349" i="26"/>
  <c r="G1349" i="26" s="1"/>
  <c r="J1349" i="26" s="1"/>
  <c r="N2317" i="1"/>
  <c r="F1390" i="26"/>
  <c r="G1390" i="26" s="1"/>
  <c r="J1390" i="26" s="1"/>
  <c r="F1427" i="26"/>
  <c r="G1427" i="26" s="1"/>
  <c r="J1427" i="26" s="1"/>
  <c r="N2751" i="1"/>
  <c r="F1698" i="26"/>
  <c r="G1698" i="26" s="1"/>
  <c r="J1698" i="26" s="1"/>
  <c r="N3041" i="1"/>
  <c r="F1926" i="26"/>
  <c r="G1926" i="26" s="1"/>
  <c r="J1926" i="26" s="1"/>
  <c r="F1963" i="26"/>
  <c r="G1963" i="26" s="1"/>
  <c r="J1963" i="26" s="1"/>
  <c r="N2704" i="1"/>
  <c r="F1649" i="26"/>
  <c r="G1649" i="26" s="1"/>
  <c r="J1649" i="26" s="1"/>
  <c r="F1873" i="26"/>
  <c r="G1873" i="26" s="1"/>
  <c r="J1873" i="26" s="1"/>
  <c r="N2848" i="1"/>
  <c r="F1563" i="26"/>
  <c r="G1563" i="26" s="1"/>
  <c r="J1563" i="26" s="1"/>
  <c r="N2657" i="1"/>
  <c r="F1600" i="26"/>
  <c r="G1600" i="26" s="1"/>
  <c r="J1600" i="26" s="1"/>
  <c r="N2801" i="1"/>
  <c r="F1824" i="26"/>
  <c r="G1824" i="26" s="1"/>
  <c r="J1824" i="26" s="1"/>
  <c r="N1539" i="1"/>
  <c r="F979" i="26"/>
  <c r="G979" i="26" s="1"/>
  <c r="J979" i="26" s="1"/>
  <c r="N1093" i="1"/>
  <c r="F439" i="26"/>
  <c r="G439" i="26" s="1"/>
  <c r="J439" i="26" s="1"/>
  <c r="N1340" i="1"/>
  <c r="F768" i="26"/>
  <c r="G768" i="26" s="1"/>
  <c r="J768" i="26" s="1"/>
  <c r="N3033" i="1"/>
  <c r="F1918" i="26"/>
  <c r="G1918" i="26" s="1"/>
  <c r="J1918" i="26" s="1"/>
  <c r="F1955" i="26"/>
  <c r="G1955" i="26" s="1"/>
  <c r="J1955" i="26" s="1"/>
  <c r="N3038" i="1"/>
  <c r="F1923" i="26"/>
  <c r="G1923" i="26" s="1"/>
  <c r="J1923" i="26" s="1"/>
  <c r="F1960" i="26"/>
  <c r="G1960" i="26" s="1"/>
  <c r="J1960" i="26" s="1"/>
  <c r="F1820" i="26"/>
  <c r="G1820" i="26" s="1"/>
  <c r="J1820" i="26" s="1"/>
  <c r="N2797" i="1"/>
  <c r="N2663" i="1"/>
  <c r="F1606" i="26"/>
  <c r="G1606" i="26" s="1"/>
  <c r="J1606" i="26" s="1"/>
  <c r="F1569" i="26"/>
  <c r="G1569" i="26" s="1"/>
  <c r="J1569" i="26" s="1"/>
  <c r="N2715" i="1"/>
  <c r="F1660" i="26"/>
  <c r="G1660" i="26" s="1"/>
  <c r="J1660" i="26" s="1"/>
  <c r="N593" i="1"/>
  <c r="F285" i="26"/>
  <c r="G285" i="26" s="1"/>
  <c r="J285" i="26" s="1"/>
  <c r="F751" i="26"/>
  <c r="G751" i="26" s="1"/>
  <c r="J751" i="26" s="1"/>
  <c r="N1323" i="1"/>
  <c r="F95" i="26"/>
  <c r="G95" i="26" s="1"/>
  <c r="J95" i="26" s="1"/>
  <c r="F132" i="26"/>
  <c r="G132" i="26" s="1"/>
  <c r="J132" i="26" s="1"/>
  <c r="N94" i="1"/>
  <c r="N812" i="1"/>
  <c r="F366" i="26"/>
  <c r="G366" i="26" s="1"/>
  <c r="J366" i="26" s="1"/>
  <c r="F915" i="26"/>
  <c r="G915" i="26" s="1"/>
  <c r="J915" i="26" s="1"/>
  <c r="N1514" i="1"/>
  <c r="F952" i="26"/>
  <c r="G952" i="26" s="1"/>
  <c r="J952" i="26" s="1"/>
  <c r="F400" i="26"/>
  <c r="G400" i="26" s="1"/>
  <c r="J400" i="26" s="1"/>
  <c r="N844" i="1"/>
  <c r="F754" i="26"/>
  <c r="G754" i="26" s="1"/>
  <c r="J754" i="26" s="1"/>
  <c r="N1326" i="1"/>
  <c r="N797" i="1"/>
  <c r="F351" i="26"/>
  <c r="G351" i="26" s="1"/>
  <c r="J351" i="26" s="1"/>
  <c r="N1584" i="1"/>
  <c r="F1100" i="26"/>
  <c r="G1100" i="26" s="1"/>
  <c r="J1100" i="26" s="1"/>
  <c r="F1026" i="26"/>
  <c r="G1026" i="26" s="1"/>
  <c r="J1026" i="26" s="1"/>
  <c r="N1209" i="1"/>
  <c r="F559" i="26"/>
  <c r="G559" i="26" s="1"/>
  <c r="J559" i="26" s="1"/>
  <c r="F522" i="26"/>
  <c r="G522" i="26" s="1"/>
  <c r="J522" i="26" s="1"/>
  <c r="N1204" i="1"/>
  <c r="F480" i="26"/>
  <c r="G480" i="26" s="1"/>
  <c r="J480" i="26" s="1"/>
  <c r="F517" i="26"/>
  <c r="G517" i="26" s="1"/>
  <c r="J517" i="26" s="1"/>
  <c r="N1923" i="1"/>
  <c r="F1235" i="26"/>
  <c r="J1235" i="26" s="1"/>
  <c r="F1196" i="26"/>
  <c r="J1196" i="26" s="1"/>
  <c r="N1480" i="1"/>
  <c r="F879" i="26"/>
  <c r="G879" i="26" s="1"/>
  <c r="J879" i="26" s="1"/>
  <c r="F1429" i="26"/>
  <c r="G1429" i="26" s="1"/>
  <c r="J1429" i="26" s="1"/>
  <c r="F1392" i="26"/>
  <c r="G1392" i="26" s="1"/>
  <c r="J1392" i="26" s="1"/>
  <c r="N2319" i="1"/>
  <c r="N2106" i="1"/>
  <c r="F1315" i="26"/>
  <c r="G1315" i="26" s="1"/>
  <c r="J1315" i="26" s="1"/>
  <c r="F1445" i="26"/>
  <c r="G1445" i="26" s="1"/>
  <c r="J1445" i="26" s="1"/>
  <c r="N2335" i="1"/>
  <c r="F1408" i="26"/>
  <c r="G1408" i="26" s="1"/>
  <c r="J1408" i="26" s="1"/>
  <c r="N2794" i="1"/>
  <c r="F1778" i="26"/>
  <c r="G1778" i="26" s="1"/>
  <c r="J1778" i="26" s="1"/>
  <c r="F1741" i="26"/>
  <c r="G1741" i="26" s="1"/>
  <c r="J1741" i="26" s="1"/>
  <c r="F1815" i="26"/>
  <c r="G1815" i="26" s="1"/>
  <c r="J1815" i="26" s="1"/>
  <c r="N3028" i="1"/>
  <c r="F1913" i="26"/>
  <c r="G1913" i="26" s="1"/>
  <c r="J1913" i="26" s="1"/>
  <c r="F1950" i="26"/>
  <c r="G1950" i="26" s="1"/>
  <c r="J1950" i="26" s="1"/>
  <c r="F228" i="26"/>
  <c r="G228" i="26" s="1"/>
  <c r="J228" i="26" s="1"/>
  <c r="N433" i="1"/>
  <c r="N259" i="1"/>
  <c r="F192" i="26"/>
  <c r="G192" i="26" s="1"/>
  <c r="J192" i="26" s="1"/>
  <c r="N105" i="1"/>
  <c r="F106" i="26"/>
  <c r="G106" i="26" s="1"/>
  <c r="J106" i="26" s="1"/>
  <c r="F143" i="26"/>
  <c r="G143" i="26" s="1"/>
  <c r="J143" i="26" s="1"/>
  <c r="F2060" i="26"/>
  <c r="G2060" i="26" s="1"/>
  <c r="J2060" i="26" s="1"/>
  <c r="N378" i="1"/>
  <c r="F290" i="26"/>
  <c r="G290" i="26" s="1"/>
  <c r="J290" i="26" s="1"/>
  <c r="N598" i="1"/>
  <c r="N287" i="1"/>
  <c r="F220" i="26"/>
  <c r="G220" i="26" s="1"/>
  <c r="J220" i="26" s="1"/>
  <c r="F156" i="26"/>
  <c r="G156" i="26" s="1"/>
  <c r="J156" i="26" s="1"/>
  <c r="N118" i="1"/>
  <c r="F388" i="26"/>
  <c r="G388" i="26" s="1"/>
  <c r="J388" i="26" s="1"/>
  <c r="N832" i="1"/>
  <c r="N1555" i="1"/>
  <c r="F995" i="26"/>
  <c r="G995" i="26" s="1"/>
  <c r="J995" i="26" s="1"/>
  <c r="N49" i="1"/>
  <c r="F50" i="26"/>
  <c r="G50" i="26" s="1"/>
  <c r="J50" i="26" s="1"/>
  <c r="N1431" i="1"/>
  <c r="F828" i="26"/>
  <c r="G828" i="26" s="1"/>
  <c r="J828" i="26" s="1"/>
  <c r="N1435" i="1"/>
  <c r="F832" i="26"/>
  <c r="G832" i="26" s="1"/>
  <c r="J832" i="26" s="1"/>
  <c r="N575" i="1"/>
  <c r="F267" i="26"/>
  <c r="G267" i="26" s="1"/>
  <c r="J267" i="26" s="1"/>
  <c r="N56" i="1"/>
  <c r="F57" i="26"/>
  <c r="G57" i="26" s="1"/>
  <c r="J57" i="26" s="1"/>
  <c r="N142" i="1"/>
  <c r="F180" i="26"/>
  <c r="G180" i="26" s="1"/>
  <c r="J180" i="26" s="1"/>
  <c r="N135" i="1"/>
  <c r="F173" i="26"/>
  <c r="G173" i="26" s="1"/>
  <c r="J173" i="26" s="1"/>
  <c r="N458" i="1"/>
  <c r="F253" i="26"/>
  <c r="G253" i="26" s="1"/>
  <c r="J253" i="26" s="1"/>
  <c r="N62" i="1"/>
  <c r="F63" i="26"/>
  <c r="G63" i="26" s="1"/>
  <c r="J63" i="26" s="1"/>
  <c r="N51" i="1"/>
  <c r="F52" i="26"/>
  <c r="G52" i="26" s="1"/>
  <c r="J52" i="26" s="1"/>
  <c r="N65" i="1"/>
  <c r="F66" i="26"/>
  <c r="G66" i="26" s="1"/>
  <c r="J66" i="26" s="1"/>
  <c r="N1490" i="1"/>
  <c r="F891" i="26"/>
  <c r="G891" i="26" s="1"/>
  <c r="J891" i="26" s="1"/>
  <c r="F928" i="26"/>
  <c r="G928" i="26" s="1"/>
  <c r="J928" i="26" s="1"/>
  <c r="N1505" i="1"/>
  <c r="F943" i="26"/>
  <c r="G943" i="26" s="1"/>
  <c r="J943" i="26" s="1"/>
  <c r="F906" i="26"/>
  <c r="G906" i="26" s="1"/>
  <c r="J906" i="26" s="1"/>
  <c r="F184" i="26"/>
  <c r="G184" i="26" s="1"/>
  <c r="J184" i="26" s="1"/>
  <c r="N146" i="1"/>
  <c r="N790" i="1"/>
  <c r="F344" i="26"/>
  <c r="G344" i="26" s="1"/>
  <c r="J344" i="26" s="1"/>
  <c r="N815" i="1"/>
  <c r="F369" i="26"/>
  <c r="G369" i="26" s="1"/>
  <c r="J369" i="26" s="1"/>
  <c r="F2053" i="26"/>
  <c r="G2053" i="26" s="1"/>
  <c r="J2053" i="26" s="1"/>
  <c r="N371" i="1"/>
  <c r="N1471" i="1"/>
  <c r="F870" i="26"/>
  <c r="G870" i="26" s="1"/>
  <c r="J870" i="26" s="1"/>
  <c r="F2056" i="26"/>
  <c r="G2056" i="26" s="1"/>
  <c r="J2056" i="26" s="1"/>
  <c r="N374" i="1"/>
  <c r="N1483" i="1"/>
  <c r="F882" i="26"/>
  <c r="G882" i="26" s="1"/>
  <c r="J882" i="26" s="1"/>
  <c r="N2118" i="1"/>
  <c r="F1327" i="26"/>
  <c r="G1327" i="26" s="1"/>
  <c r="J1327" i="26" s="1"/>
  <c r="N1583" i="1"/>
  <c r="F1099" i="26"/>
  <c r="G1099" i="26" s="1"/>
  <c r="J1099" i="26" s="1"/>
  <c r="F1025" i="26"/>
  <c r="G1025" i="26" s="1"/>
  <c r="J1025" i="26" s="1"/>
  <c r="F1249" i="26"/>
  <c r="J1249" i="26" s="1"/>
  <c r="F1210" i="26"/>
  <c r="J1210" i="26" s="1"/>
  <c r="N1937" i="1"/>
  <c r="N1407" i="1"/>
  <c r="F802" i="26"/>
  <c r="G802" i="26" s="1"/>
  <c r="J802" i="26" s="1"/>
  <c r="N1623" i="1"/>
  <c r="F1067" i="26"/>
  <c r="G1067" i="26" s="1"/>
  <c r="J1067" i="26" s="1"/>
  <c r="F1141" i="26"/>
  <c r="G1141" i="26" s="1"/>
  <c r="J1141" i="26" s="1"/>
  <c r="N1481" i="1"/>
  <c r="F880" i="26"/>
  <c r="G880" i="26" s="1"/>
  <c r="J880" i="26" s="1"/>
  <c r="F555" i="26"/>
  <c r="G555" i="26" s="1"/>
  <c r="J555" i="26" s="1"/>
  <c r="N1242" i="1"/>
  <c r="F592" i="26"/>
  <c r="G592" i="26" s="1"/>
  <c r="J592" i="26" s="1"/>
  <c r="N1388" i="1"/>
  <c r="F783" i="26"/>
  <c r="G783" i="26" s="1"/>
  <c r="J783" i="26" s="1"/>
  <c r="F972" i="26"/>
  <c r="G972" i="26" s="1"/>
  <c r="J972" i="26" s="1"/>
  <c r="N1532" i="1"/>
  <c r="N1317" i="1"/>
  <c r="F745" i="26"/>
  <c r="G745" i="26" s="1"/>
  <c r="J745" i="26" s="1"/>
  <c r="N1461" i="1"/>
  <c r="F860" i="26"/>
  <c r="G860" i="26" s="1"/>
  <c r="J860" i="26" s="1"/>
  <c r="N1605" i="1"/>
  <c r="F1123" i="26"/>
  <c r="G1123" i="26" s="1"/>
  <c r="J1123" i="26" s="1"/>
  <c r="F1049" i="26"/>
  <c r="G1049" i="26" s="1"/>
  <c r="J1049" i="26" s="1"/>
  <c r="F1579" i="26"/>
  <c r="G1579" i="26" s="1"/>
  <c r="J1579" i="26" s="1"/>
  <c r="F1616" i="26"/>
  <c r="G1616" i="26" s="1"/>
  <c r="J1616" i="26" s="1"/>
  <c r="N2673" i="1"/>
  <c r="N1441" i="1"/>
  <c r="F838" i="26"/>
  <c r="G838" i="26" s="1"/>
  <c r="J838" i="26" s="1"/>
  <c r="N1585" i="1"/>
  <c r="F1027" i="26"/>
  <c r="G1027" i="26" s="1"/>
  <c r="J1027" i="26" s="1"/>
  <c r="F1101" i="26"/>
  <c r="G1101" i="26" s="1"/>
  <c r="J1101" i="26" s="1"/>
  <c r="N1949" i="1"/>
  <c r="F1261" i="26"/>
  <c r="J1261" i="26" s="1"/>
  <c r="F1222" i="26"/>
  <c r="J1222" i="26" s="1"/>
  <c r="F1241" i="26"/>
  <c r="J1241" i="26" s="1"/>
  <c r="N1929" i="1"/>
  <c r="F1202" i="26"/>
  <c r="J1202" i="26" s="1"/>
  <c r="N1078" i="1"/>
  <c r="F424" i="26"/>
  <c r="G424" i="26" s="1"/>
  <c r="J424" i="26" s="1"/>
  <c r="N1226" i="1"/>
  <c r="F576" i="26"/>
  <c r="G576" i="26" s="1"/>
  <c r="J576" i="26" s="1"/>
  <c r="F539" i="26"/>
  <c r="G539" i="26" s="1"/>
  <c r="J539" i="26" s="1"/>
  <c r="F617" i="26"/>
  <c r="G617" i="26" s="1"/>
  <c r="J617" i="26" s="1"/>
  <c r="F691" i="26"/>
  <c r="G691" i="26" s="1"/>
  <c r="J691" i="26" s="1"/>
  <c r="N1372" i="1"/>
  <c r="F654" i="26"/>
  <c r="G654" i="26" s="1"/>
  <c r="J654" i="26" s="1"/>
  <c r="F728" i="26"/>
  <c r="G728" i="26" s="1"/>
  <c r="J728" i="26" s="1"/>
  <c r="N1516" i="1"/>
  <c r="F954" i="26"/>
  <c r="G954" i="26" s="1"/>
  <c r="J954" i="26" s="1"/>
  <c r="F917" i="26"/>
  <c r="G917" i="26" s="1"/>
  <c r="J917" i="26" s="1"/>
  <c r="N1662" i="1"/>
  <c r="F1178" i="26"/>
  <c r="G1178" i="26" s="1"/>
  <c r="J1178" i="26" s="1"/>
  <c r="N2085" i="1"/>
  <c r="F1294" i="26"/>
  <c r="G1294" i="26" s="1"/>
  <c r="J1294" i="26" s="1"/>
  <c r="F1345" i="26"/>
  <c r="G1345" i="26" s="1"/>
  <c r="J1345" i="26" s="1"/>
  <c r="N2169" i="1"/>
  <c r="N2805" i="1"/>
  <c r="F1828" i="26"/>
  <c r="G1828" i="26" s="1"/>
  <c r="J1828" i="26" s="1"/>
  <c r="N2102" i="1"/>
  <c r="F1311" i="26"/>
  <c r="G1311" i="26" s="1"/>
  <c r="J1311" i="26" s="1"/>
  <c r="N2698" i="1"/>
  <c r="F1643" i="26"/>
  <c r="G1643" i="26" s="1"/>
  <c r="J1643" i="26" s="1"/>
  <c r="N2790" i="1"/>
  <c r="F1811" i="26"/>
  <c r="G1811" i="26" s="1"/>
  <c r="J1811" i="26" s="1"/>
  <c r="F1774" i="26"/>
  <c r="G1774" i="26" s="1"/>
  <c r="J1774" i="26" s="1"/>
  <c r="F1737" i="26"/>
  <c r="G1737" i="26" s="1"/>
  <c r="J1737" i="26" s="1"/>
  <c r="N2189" i="1"/>
  <c r="F1365" i="26"/>
  <c r="G1365" i="26" s="1"/>
  <c r="J1365" i="26" s="1"/>
  <c r="N2839" i="1"/>
  <c r="F1864" i="26"/>
  <c r="G1864" i="26" s="1"/>
  <c r="J1864" i="26" s="1"/>
  <c r="N2320" i="1"/>
  <c r="F1430" i="26"/>
  <c r="G1430" i="26" s="1"/>
  <c r="J1430" i="26" s="1"/>
  <c r="F1393" i="26"/>
  <c r="G1393" i="26" s="1"/>
  <c r="J1393" i="26" s="1"/>
  <c r="F1789" i="26"/>
  <c r="G1789" i="26" s="1"/>
  <c r="J1789" i="26" s="1"/>
  <c r="F1715" i="26"/>
  <c r="G1715" i="26" s="1"/>
  <c r="J1715" i="26" s="1"/>
  <c r="F1752" i="26"/>
  <c r="G1752" i="26" s="1"/>
  <c r="J1752" i="26" s="1"/>
  <c r="N2768" i="1"/>
  <c r="N2865" i="1"/>
  <c r="F1890" i="26"/>
  <c r="G1890" i="26" s="1"/>
  <c r="J1890" i="26" s="1"/>
  <c r="N2192" i="1"/>
  <c r="F1368" i="26"/>
  <c r="G1368" i="26" s="1"/>
  <c r="J1368" i="26" s="1"/>
  <c r="N2844" i="1"/>
  <c r="F1869" i="26"/>
  <c r="G1869" i="26" s="1"/>
  <c r="J1869" i="26" s="1"/>
  <c r="F1266" i="26"/>
  <c r="G1266" i="26" s="1"/>
  <c r="J1266" i="26" s="1"/>
  <c r="N2057" i="1"/>
  <c r="N2830" i="1"/>
  <c r="F1853" i="26"/>
  <c r="G1853" i="26" s="1"/>
  <c r="J1853" i="26" s="1"/>
  <c r="N2711" i="1"/>
  <c r="F1656" i="26"/>
  <c r="G1656" i="26" s="1"/>
  <c r="J1656" i="26" s="1"/>
  <c r="N2855" i="1"/>
  <c r="F1880" i="26"/>
  <c r="G1880" i="26" s="1"/>
  <c r="J1880" i="26" s="1"/>
  <c r="F1795" i="26"/>
  <c r="G1795" i="26" s="1"/>
  <c r="J1795" i="26" s="1"/>
  <c r="F1721" i="26"/>
  <c r="G1721" i="26" s="1"/>
  <c r="J1721" i="26" s="1"/>
  <c r="N2774" i="1"/>
  <c r="F1758" i="26"/>
  <c r="G1758" i="26" s="1"/>
  <c r="J1758" i="26" s="1"/>
  <c r="N2185" i="1"/>
  <c r="F1361" i="26"/>
  <c r="G1361" i="26" s="1"/>
  <c r="J1361" i="26" s="1"/>
  <c r="N2329" i="1"/>
  <c r="F1402" i="26"/>
  <c r="G1402" i="26" s="1"/>
  <c r="J1402" i="26" s="1"/>
  <c r="F1439" i="26"/>
  <c r="G1439" i="26" s="1"/>
  <c r="J1439" i="26" s="1"/>
  <c r="N2763" i="1"/>
  <c r="F1710" i="26"/>
  <c r="G1710" i="26" s="1"/>
  <c r="J1710" i="26" s="1"/>
  <c r="F1784" i="26"/>
  <c r="G1784" i="26" s="1"/>
  <c r="J1784" i="26" s="1"/>
  <c r="F1747" i="26"/>
  <c r="G1747" i="26" s="1"/>
  <c r="J1747" i="26" s="1"/>
  <c r="F1661" i="26"/>
  <c r="G1661" i="26" s="1"/>
  <c r="J1661" i="26" s="1"/>
  <c r="N2716" i="1"/>
  <c r="N2860" i="1"/>
  <c r="F1885" i="26"/>
  <c r="G1885" i="26" s="1"/>
  <c r="J1885" i="26" s="1"/>
  <c r="N2669" i="1"/>
  <c r="F1612" i="26"/>
  <c r="G1612" i="26" s="1"/>
  <c r="J1612" i="26" s="1"/>
  <c r="F1575" i="26"/>
  <c r="G1575" i="26" s="1"/>
  <c r="J1575" i="26" s="1"/>
  <c r="N2813" i="1"/>
  <c r="F1836" i="26"/>
  <c r="G1836" i="26" s="1"/>
  <c r="J1836" i="26" s="1"/>
  <c r="F940" i="26"/>
  <c r="G940" i="26" s="1"/>
  <c r="J940" i="26" s="1"/>
  <c r="N1502" i="1"/>
  <c r="F903" i="26"/>
  <c r="G903" i="26" s="1"/>
  <c r="J903" i="26" s="1"/>
  <c r="N131" i="1"/>
  <c r="F169" i="26"/>
  <c r="G169" i="26" s="1"/>
  <c r="J169" i="26" s="1"/>
  <c r="N1359" i="1"/>
  <c r="F641" i="26"/>
  <c r="G641" i="26" s="1"/>
  <c r="J641" i="26" s="1"/>
  <c r="F715" i="26"/>
  <c r="G715" i="26" s="1"/>
  <c r="J715" i="26" s="1"/>
  <c r="F604" i="26"/>
  <c r="G604" i="26" s="1"/>
  <c r="J604" i="26" s="1"/>
  <c r="F678" i="26"/>
  <c r="G678" i="26" s="1"/>
  <c r="J678" i="26" s="1"/>
  <c r="N1233" i="1"/>
  <c r="F546" i="26"/>
  <c r="G546" i="26" s="1"/>
  <c r="J546" i="26" s="1"/>
  <c r="F583" i="26"/>
  <c r="G583" i="26" s="1"/>
  <c r="J583" i="26" s="1"/>
  <c r="N1551" i="1"/>
  <c r="F991" i="26"/>
  <c r="G991" i="26" s="1"/>
  <c r="J991" i="26" s="1"/>
  <c r="N1625" i="1"/>
  <c r="F1143" i="26"/>
  <c r="G1143" i="26" s="1"/>
  <c r="J1143" i="26" s="1"/>
  <c r="F1069" i="26"/>
  <c r="G1069" i="26" s="1"/>
  <c r="J1069" i="26" s="1"/>
  <c r="F808" i="26"/>
  <c r="G808" i="26" s="1"/>
  <c r="J808" i="26" s="1"/>
  <c r="N1413" i="1"/>
  <c r="F1692" i="26"/>
  <c r="G1692" i="26" s="1"/>
  <c r="J1692" i="26" s="1"/>
  <c r="N2745" i="1"/>
  <c r="N2749" i="1"/>
  <c r="F1696" i="26"/>
  <c r="G1696" i="26" s="1"/>
  <c r="J1696" i="26" s="1"/>
  <c r="N2726" i="1"/>
  <c r="F1673" i="26"/>
  <c r="G1673" i="26" s="1"/>
  <c r="J1673" i="26" s="1"/>
  <c r="F2047" i="26"/>
  <c r="G2047" i="26" s="1"/>
  <c r="J2047" i="26" s="1"/>
  <c r="N365" i="1"/>
  <c r="N1356" i="1"/>
  <c r="F638" i="26"/>
  <c r="G638" i="26" s="1"/>
  <c r="J638" i="26" s="1"/>
  <c r="F601" i="26"/>
  <c r="G601" i="26" s="1"/>
  <c r="J601" i="26" s="1"/>
  <c r="F712" i="26"/>
  <c r="G712" i="26" s="1"/>
  <c r="J712" i="26" s="1"/>
  <c r="F675" i="26"/>
  <c r="G675" i="26" s="1"/>
  <c r="J675" i="26" s="1"/>
  <c r="F1012" i="26"/>
  <c r="G1012" i="26" s="1"/>
  <c r="J1012" i="26" s="1"/>
  <c r="F1086" i="26"/>
  <c r="G1086" i="26" s="1"/>
  <c r="J1086" i="26" s="1"/>
  <c r="N1570" i="1"/>
  <c r="N1352" i="1"/>
  <c r="F634" i="26"/>
  <c r="G634" i="26" s="1"/>
  <c r="J634" i="26" s="1"/>
  <c r="F597" i="26"/>
  <c r="G597" i="26" s="1"/>
  <c r="J597" i="26" s="1"/>
  <c r="F708" i="26"/>
  <c r="G708" i="26" s="1"/>
  <c r="J708" i="26" s="1"/>
  <c r="F671" i="26"/>
  <c r="G671" i="26" s="1"/>
  <c r="J671" i="26" s="1"/>
  <c r="F822" i="26"/>
  <c r="G822" i="26" s="1"/>
  <c r="J822" i="26" s="1"/>
  <c r="N1425" i="1"/>
  <c r="N2181" i="1"/>
  <c r="F1357" i="26"/>
  <c r="G1357" i="26" s="1"/>
  <c r="J1357" i="26" s="1"/>
  <c r="N1624" i="1"/>
  <c r="F1142" i="26"/>
  <c r="G1142" i="26" s="1"/>
  <c r="J1142" i="26" s="1"/>
  <c r="F1068" i="26"/>
  <c r="G1068" i="26" s="1"/>
  <c r="J1068" i="26" s="1"/>
  <c r="N2163" i="1"/>
  <c r="F1339" i="26"/>
  <c r="G1339" i="26" s="1"/>
  <c r="J1339" i="26" s="1"/>
  <c r="N2675" i="1"/>
  <c r="F1618" i="26"/>
  <c r="G1618" i="26" s="1"/>
  <c r="J1618" i="26" s="1"/>
  <c r="F1581" i="26"/>
  <c r="G1581" i="26" s="1"/>
  <c r="J1581" i="26" s="1"/>
  <c r="N53" i="1"/>
  <c r="F54" i="26"/>
  <c r="G54" i="26" s="1"/>
  <c r="J54" i="26" s="1"/>
  <c r="N380" i="1"/>
  <c r="F2062" i="26"/>
  <c r="G2062" i="26" s="1"/>
  <c r="J2062" i="26" s="1"/>
  <c r="F49" i="26"/>
  <c r="G49" i="26" s="1"/>
  <c r="J49" i="26" s="1"/>
  <c r="N48" i="1"/>
  <c r="N1198" i="1"/>
  <c r="F474" i="26"/>
  <c r="G474" i="26" s="1"/>
  <c r="J474" i="26" s="1"/>
  <c r="F511" i="26"/>
  <c r="G511" i="26" s="1"/>
  <c r="J511" i="26" s="1"/>
  <c r="F766" i="26"/>
  <c r="G766" i="26" s="1"/>
  <c r="J766" i="26" s="1"/>
  <c r="N1338" i="1"/>
  <c r="N1598" i="1"/>
  <c r="F1042" i="26"/>
  <c r="G1042" i="26" s="1"/>
  <c r="J1042" i="26" s="1"/>
  <c r="F1116" i="26"/>
  <c r="G1116" i="26" s="1"/>
  <c r="J1116" i="26" s="1"/>
  <c r="F2054" i="26"/>
  <c r="G2054" i="26" s="1"/>
  <c r="J2054" i="26" s="1"/>
  <c r="N372" i="1"/>
  <c r="N1478" i="1"/>
  <c r="F877" i="26"/>
  <c r="G877" i="26" s="1"/>
  <c r="J877" i="26" s="1"/>
  <c r="N361" i="1"/>
  <c r="F2043" i="26"/>
  <c r="G2043" i="26" s="1"/>
  <c r="J2043" i="26" s="1"/>
  <c r="N807" i="1"/>
  <c r="F361" i="26"/>
  <c r="G361" i="26" s="1"/>
  <c r="J361" i="26" s="1"/>
  <c r="N55" i="1"/>
  <c r="F56" i="26"/>
  <c r="G56" i="26" s="1"/>
  <c r="J56" i="26" s="1"/>
  <c r="N445" i="1"/>
  <c r="F240" i="26"/>
  <c r="G240" i="26" s="1"/>
  <c r="J240" i="26" s="1"/>
  <c r="N265" i="1"/>
  <c r="F198" i="26"/>
  <c r="G198" i="26" s="1"/>
  <c r="J198" i="26" s="1"/>
  <c r="N69" i="1"/>
  <c r="F70" i="26"/>
  <c r="G70" i="26" s="1"/>
  <c r="J70" i="26" s="1"/>
  <c r="N457" i="1"/>
  <c r="F252" i="26"/>
  <c r="G252" i="26" s="1"/>
  <c r="J252" i="26" s="1"/>
  <c r="N385" i="1"/>
  <c r="F2067" i="26"/>
  <c r="G2067" i="26" s="1"/>
  <c r="J2067" i="26" s="1"/>
  <c r="N1519" i="1"/>
  <c r="F920" i="26"/>
  <c r="G920" i="26" s="1"/>
  <c r="J920" i="26" s="1"/>
  <c r="F957" i="26"/>
  <c r="G957" i="26" s="1"/>
  <c r="J957" i="26" s="1"/>
  <c r="F2068" i="26"/>
  <c r="G2068" i="26" s="1"/>
  <c r="J2068" i="26" s="1"/>
  <c r="N386" i="1"/>
  <c r="N1522" i="1"/>
  <c r="F960" i="26"/>
  <c r="G960" i="26" s="1"/>
  <c r="J960" i="26" s="1"/>
  <c r="F923" i="26"/>
  <c r="G923" i="26" s="1"/>
  <c r="J923" i="26" s="1"/>
  <c r="N430" i="1"/>
  <c r="F225" i="26"/>
  <c r="G225" i="26" s="1"/>
  <c r="J225" i="26" s="1"/>
  <c r="N842" i="1"/>
  <c r="F398" i="26"/>
  <c r="G398" i="26" s="1"/>
  <c r="J398" i="26" s="1"/>
  <c r="F1114" i="26"/>
  <c r="G1114" i="26" s="1"/>
  <c r="J1114" i="26" s="1"/>
  <c r="N1596" i="1"/>
  <c r="F1040" i="26"/>
  <c r="G1040" i="26" s="1"/>
  <c r="J1040" i="26" s="1"/>
  <c r="N1402" i="1"/>
  <c r="F797" i="26"/>
  <c r="G797" i="26" s="1"/>
  <c r="J797" i="26" s="1"/>
  <c r="N1422" i="1"/>
  <c r="F819" i="26"/>
  <c r="G819" i="26" s="1"/>
  <c r="J819" i="26" s="1"/>
  <c r="F159" i="26"/>
  <c r="G159" i="26" s="1"/>
  <c r="J159" i="26" s="1"/>
  <c r="N121" i="1"/>
  <c r="N58" i="1"/>
  <c r="F59" i="26"/>
  <c r="G59" i="26" s="1"/>
  <c r="J59" i="26" s="1"/>
  <c r="F291" i="26"/>
  <c r="G291" i="26" s="1"/>
  <c r="J291" i="26" s="1"/>
  <c r="N599" i="1"/>
  <c r="N384" i="1"/>
  <c r="F2066" i="26"/>
  <c r="G2066" i="26" s="1"/>
  <c r="J2066" i="26" s="1"/>
  <c r="N1526" i="1"/>
  <c r="F966" i="26"/>
  <c r="G966" i="26" s="1"/>
  <c r="J966" i="26" s="1"/>
  <c r="F411" i="26"/>
  <c r="G411" i="26" s="1"/>
  <c r="J411" i="26" s="1"/>
  <c r="N1065" i="1"/>
  <c r="N443" i="1"/>
  <c r="F238" i="26"/>
  <c r="G238" i="26" s="1"/>
  <c r="J238" i="26" s="1"/>
  <c r="N1190" i="1"/>
  <c r="F466" i="26"/>
  <c r="G466" i="26" s="1"/>
  <c r="J466" i="26" s="1"/>
  <c r="F503" i="26"/>
  <c r="G503" i="26" s="1"/>
  <c r="J503" i="26" s="1"/>
  <c r="N805" i="1"/>
  <c r="F359" i="26"/>
  <c r="G359" i="26" s="1"/>
  <c r="J359" i="26" s="1"/>
  <c r="N1541" i="1"/>
  <c r="F981" i="26"/>
  <c r="G981" i="26" s="1"/>
  <c r="J981" i="26" s="1"/>
  <c r="F454" i="26"/>
  <c r="G454" i="26" s="1"/>
  <c r="J454" i="26" s="1"/>
  <c r="N1178" i="1"/>
  <c r="F491" i="26"/>
  <c r="G491" i="26" s="1"/>
  <c r="J491" i="26" s="1"/>
  <c r="N1419" i="1"/>
  <c r="F814" i="26"/>
  <c r="G814" i="26" s="1"/>
  <c r="J814" i="26" s="1"/>
  <c r="N1385" i="1"/>
  <c r="F780" i="26"/>
  <c r="G780" i="26" s="1"/>
  <c r="J780" i="26" s="1"/>
  <c r="F286" i="26"/>
  <c r="G286" i="26" s="1"/>
  <c r="J286" i="26" s="1"/>
  <c r="N594" i="1"/>
  <c r="N1222" i="1"/>
  <c r="F572" i="26"/>
  <c r="G572" i="26" s="1"/>
  <c r="J572" i="26" s="1"/>
  <c r="F535" i="26"/>
  <c r="G535" i="26" s="1"/>
  <c r="J535" i="26" s="1"/>
  <c r="N1663" i="1"/>
  <c r="F1179" i="26"/>
  <c r="G1179" i="26" s="1"/>
  <c r="J1179" i="26" s="1"/>
  <c r="N1208" i="1"/>
  <c r="F521" i="26"/>
  <c r="G521" i="26" s="1"/>
  <c r="J521" i="26" s="1"/>
  <c r="F558" i="26"/>
  <c r="G558" i="26" s="1"/>
  <c r="J558" i="26" s="1"/>
  <c r="N1644" i="1"/>
  <c r="F1160" i="26"/>
  <c r="G1160" i="26" s="1"/>
  <c r="J1160" i="26" s="1"/>
  <c r="N1072" i="1"/>
  <c r="F418" i="26"/>
  <c r="G418" i="26" s="1"/>
  <c r="J418" i="26" s="1"/>
  <c r="N1499" i="1"/>
  <c r="F900" i="26"/>
  <c r="G900" i="26" s="1"/>
  <c r="J900" i="26" s="1"/>
  <c r="F937" i="26"/>
  <c r="G937" i="26" s="1"/>
  <c r="J937" i="26" s="1"/>
  <c r="N1400" i="1"/>
  <c r="F795" i="26"/>
  <c r="G795" i="26" s="1"/>
  <c r="J795" i="26" s="1"/>
  <c r="N1181" i="1"/>
  <c r="F494" i="26"/>
  <c r="G494" i="26" s="1"/>
  <c r="J494" i="26" s="1"/>
  <c r="F457" i="26"/>
  <c r="G457" i="26" s="1"/>
  <c r="J457" i="26" s="1"/>
  <c r="N1473" i="1"/>
  <c r="F872" i="26"/>
  <c r="G872" i="26" s="1"/>
  <c r="J872" i="26" s="1"/>
  <c r="N2672" i="1"/>
  <c r="F1578" i="26"/>
  <c r="G1578" i="26" s="1"/>
  <c r="J1578" i="26" s="1"/>
  <c r="F1615" i="26"/>
  <c r="G1615" i="26" s="1"/>
  <c r="J1615" i="26" s="1"/>
  <c r="F1826" i="26"/>
  <c r="G1826" i="26" s="1"/>
  <c r="J1826" i="26" s="1"/>
  <c r="N2803" i="1"/>
  <c r="N1453" i="1"/>
  <c r="F850" i="26"/>
  <c r="G850" i="26" s="1"/>
  <c r="J850" i="26" s="1"/>
  <c r="N1238" i="1"/>
  <c r="F551" i="26"/>
  <c r="G551" i="26" s="1"/>
  <c r="J551" i="26" s="1"/>
  <c r="F588" i="26"/>
  <c r="G588" i="26" s="1"/>
  <c r="J588" i="26" s="1"/>
  <c r="F740" i="26"/>
  <c r="G740" i="26" s="1"/>
  <c r="J740" i="26" s="1"/>
  <c r="F629" i="26"/>
  <c r="G629" i="26" s="1"/>
  <c r="J629" i="26" s="1"/>
  <c r="F703" i="26"/>
  <c r="G703" i="26" s="1"/>
  <c r="J703" i="26" s="1"/>
  <c r="N1384" i="1"/>
  <c r="F666" i="26"/>
  <c r="G666" i="26" s="1"/>
  <c r="J666" i="26" s="1"/>
  <c r="N1528" i="1"/>
  <c r="F968" i="26"/>
  <c r="G968" i="26" s="1"/>
  <c r="J968" i="26" s="1"/>
  <c r="N2116" i="1"/>
  <c r="F1325" i="26"/>
  <c r="G1325" i="26" s="1"/>
  <c r="J1325" i="26" s="1"/>
  <c r="N2062" i="1"/>
  <c r="F1271" i="26"/>
  <c r="G1271" i="26" s="1"/>
  <c r="J1271" i="26" s="1"/>
  <c r="N3021" i="1"/>
  <c r="F1943" i="26"/>
  <c r="G1943" i="26" s="1"/>
  <c r="J1943" i="26" s="1"/>
  <c r="F1906" i="26"/>
  <c r="G1906" i="26" s="1"/>
  <c r="J1906" i="26" s="1"/>
  <c r="N2674" i="1"/>
  <c r="F1580" i="26"/>
  <c r="G1580" i="26" s="1"/>
  <c r="J1580" i="26" s="1"/>
  <c r="F1617" i="26"/>
  <c r="G1617" i="26" s="1"/>
  <c r="J1617" i="26" s="1"/>
  <c r="F1359" i="26"/>
  <c r="G1359" i="26" s="1"/>
  <c r="J1359" i="26" s="1"/>
  <c r="N2183" i="1"/>
  <c r="N2829" i="1"/>
  <c r="F1852" i="26"/>
  <c r="G1852" i="26" s="1"/>
  <c r="J1852" i="26" s="1"/>
  <c r="N2115" i="1"/>
  <c r="F1324" i="26"/>
  <c r="G1324" i="26" s="1"/>
  <c r="J1324" i="26" s="1"/>
  <c r="N2720" i="1"/>
  <c r="F1665" i="26"/>
  <c r="G1665" i="26" s="1"/>
  <c r="J1665" i="26" s="1"/>
  <c r="N2743" i="1"/>
  <c r="F1690" i="26"/>
  <c r="G1690" i="26" s="1"/>
  <c r="J1690" i="26" s="1"/>
  <c r="F1949" i="26"/>
  <c r="G1949" i="26" s="1"/>
  <c r="J1949" i="26" s="1"/>
  <c r="N3027" i="1"/>
  <c r="F1912" i="26"/>
  <c r="G1912" i="26" s="1"/>
  <c r="J1912" i="26" s="1"/>
  <c r="N2814" i="1"/>
  <c r="F1837" i="26"/>
  <c r="G1837" i="26" s="1"/>
  <c r="J1837" i="26" s="1"/>
  <c r="N2792" i="1"/>
  <c r="F1813" i="26"/>
  <c r="G1813" i="26" s="1"/>
  <c r="J1813" i="26" s="1"/>
  <c r="F1776" i="26"/>
  <c r="G1776" i="26" s="1"/>
  <c r="J1776" i="26" s="1"/>
  <c r="F1739" i="26"/>
  <c r="G1739" i="26" s="1"/>
  <c r="J1739" i="26" s="1"/>
  <c r="N1922" i="1"/>
  <c r="F1234" i="26"/>
  <c r="J1234" i="26" s="1"/>
  <c r="F1195" i="26"/>
  <c r="J1195" i="26" s="1"/>
  <c r="N2070" i="1"/>
  <c r="F1279" i="26"/>
  <c r="G1279" i="26" s="1"/>
  <c r="J1279" i="26" s="1"/>
  <c r="N2842" i="1"/>
  <c r="F1867" i="26"/>
  <c r="G1867" i="26" s="1"/>
  <c r="J1867" i="26" s="1"/>
  <c r="N2723" i="1"/>
  <c r="F1668" i="26"/>
  <c r="G1668" i="26" s="1"/>
  <c r="J1668" i="26" s="1"/>
  <c r="N3013" i="1"/>
  <c r="F1935" i="26"/>
  <c r="G1935" i="26" s="1"/>
  <c r="J1935" i="26" s="1"/>
  <c r="F1898" i="26"/>
  <c r="G1898" i="26" s="1"/>
  <c r="J1898" i="26" s="1"/>
  <c r="N2786" i="1"/>
  <c r="F1733" i="26"/>
  <c r="G1733" i="26" s="1"/>
  <c r="J1733" i="26" s="1"/>
  <c r="F1807" i="26"/>
  <c r="G1807" i="26" s="1"/>
  <c r="J1807" i="26" s="1"/>
  <c r="F1770" i="26"/>
  <c r="G1770" i="26" s="1"/>
  <c r="J1770" i="26" s="1"/>
  <c r="N2197" i="1"/>
  <c r="F1373" i="26"/>
  <c r="G1373" i="26" s="1"/>
  <c r="J1373" i="26" s="1"/>
  <c r="N2775" i="1"/>
  <c r="F1759" i="26"/>
  <c r="G1759" i="26" s="1"/>
  <c r="J1759" i="26" s="1"/>
  <c r="F1722" i="26"/>
  <c r="G1722" i="26" s="1"/>
  <c r="J1722" i="26" s="1"/>
  <c r="F1796" i="26"/>
  <c r="G1796" i="26" s="1"/>
  <c r="J1796" i="26" s="1"/>
  <c r="N2728" i="1"/>
  <c r="F1675" i="26"/>
  <c r="G1675" i="26" s="1"/>
  <c r="J1675" i="26" s="1"/>
  <c r="N3018" i="1"/>
  <c r="F1903" i="26"/>
  <c r="G1903" i="26" s="1"/>
  <c r="J1903" i="26" s="1"/>
  <c r="F1940" i="26"/>
  <c r="G1940" i="26" s="1"/>
  <c r="J1940" i="26" s="1"/>
  <c r="N2681" i="1"/>
  <c r="F1587" i="26"/>
  <c r="G1587" i="26" s="1"/>
  <c r="J1587" i="26" s="1"/>
  <c r="F1624" i="26"/>
  <c r="G1624" i="26" s="1"/>
  <c r="J1624" i="26" s="1"/>
  <c r="N2825" i="1"/>
  <c r="F1848" i="26"/>
  <c r="G1848" i="26" s="1"/>
  <c r="J1848" i="26" s="1"/>
  <c r="N1495" i="1"/>
  <c r="F933" i="26"/>
  <c r="G933" i="26" s="1"/>
  <c r="J933" i="26" s="1"/>
  <c r="F896" i="26"/>
  <c r="G896" i="26" s="1"/>
  <c r="J896" i="26" s="1"/>
  <c r="N1082" i="1"/>
  <c r="F428" i="26"/>
  <c r="G428" i="26" s="1"/>
  <c r="J428" i="26" s="1"/>
  <c r="F218" i="26"/>
  <c r="G218" i="26" s="1"/>
  <c r="J218" i="26" s="1"/>
  <c r="N285" i="1"/>
  <c r="N1192" i="1"/>
  <c r="F505" i="26"/>
  <c r="G505" i="26" s="1"/>
  <c r="J505" i="26" s="1"/>
  <c r="F468" i="26"/>
  <c r="G468" i="26" s="1"/>
  <c r="J468" i="26" s="1"/>
  <c r="N2180" i="1"/>
  <c r="F1356" i="26"/>
  <c r="G1356" i="26" s="1"/>
  <c r="J1356" i="26" s="1"/>
  <c r="N2110" i="1"/>
  <c r="F1319" i="26"/>
  <c r="G1319" i="26" s="1"/>
  <c r="J1319" i="26" s="1"/>
  <c r="N2701" i="1"/>
  <c r="F1646" i="26"/>
  <c r="G1646" i="26" s="1"/>
  <c r="J1646" i="26" s="1"/>
  <c r="N2769" i="1"/>
  <c r="F1753" i="26"/>
  <c r="G1753" i="26" s="1"/>
  <c r="J1753" i="26" s="1"/>
  <c r="F1790" i="26"/>
  <c r="G1790" i="26" s="1"/>
  <c r="J1790" i="26" s="1"/>
  <c r="F1716" i="26"/>
  <c r="G1716" i="26" s="1"/>
  <c r="J1716" i="26" s="1"/>
  <c r="N580" i="1"/>
  <c r="F272" i="26"/>
  <c r="G272" i="26" s="1"/>
  <c r="J272" i="26" s="1"/>
  <c r="N1454" i="1"/>
  <c r="F851" i="26"/>
  <c r="G851" i="26" s="1"/>
  <c r="J851" i="26" s="1"/>
  <c r="N1342" i="1"/>
  <c r="F770" i="26"/>
  <c r="G770" i="26" s="1"/>
  <c r="J770" i="26" s="1"/>
  <c r="N1469" i="1"/>
  <c r="F868" i="26"/>
  <c r="G868" i="26" s="1"/>
  <c r="J868" i="26" s="1"/>
  <c r="N1529" i="1"/>
  <c r="F969" i="26"/>
  <c r="G969" i="26" s="1"/>
  <c r="J969" i="26" s="1"/>
  <c r="N1645" i="1"/>
  <c r="F1161" i="26"/>
  <c r="G1161" i="26" s="1"/>
  <c r="J1161" i="26" s="1"/>
  <c r="N1924" i="1"/>
  <c r="F1236" i="26"/>
  <c r="J1236" i="26" s="1"/>
  <c r="F1197" i="26"/>
  <c r="J1197" i="26" s="1"/>
  <c r="N1188" i="1"/>
  <c r="F501" i="26"/>
  <c r="G501" i="26" s="1"/>
  <c r="J501" i="26" s="1"/>
  <c r="F464" i="26"/>
  <c r="G464" i="26" s="1"/>
  <c r="J464" i="26" s="1"/>
  <c r="N2127" i="1"/>
  <c r="F1336" i="26"/>
  <c r="G1336" i="26" s="1"/>
  <c r="J1336" i="26" s="1"/>
  <c r="F1667" i="26"/>
  <c r="G1667" i="26" s="1"/>
  <c r="J1667" i="26" s="1"/>
  <c r="N2722" i="1"/>
  <c r="N2707" i="1"/>
  <c r="F1652" i="26"/>
  <c r="G1652" i="26" s="1"/>
  <c r="J1652" i="26" s="1"/>
  <c r="N2772" i="1"/>
  <c r="F1719" i="26"/>
  <c r="G1719" i="26" s="1"/>
  <c r="J1719" i="26" s="1"/>
  <c r="F1756" i="26"/>
  <c r="G1756" i="26" s="1"/>
  <c r="J1756" i="26" s="1"/>
  <c r="F1793" i="26"/>
  <c r="G1793" i="26" s="1"/>
  <c r="J1793" i="26" s="1"/>
  <c r="N122" i="1"/>
  <c r="F160" i="26"/>
  <c r="G160" i="26" s="1"/>
  <c r="J160" i="26" s="1"/>
  <c r="N1387" i="1"/>
  <c r="F782" i="26"/>
  <c r="G782" i="26" s="1"/>
  <c r="J782" i="26" s="1"/>
  <c r="N39" i="1"/>
  <c r="F40" i="26"/>
  <c r="G40" i="26" s="1"/>
  <c r="J40" i="26" s="1"/>
  <c r="N2064" i="1"/>
  <c r="F1273" i="26"/>
  <c r="G1273" i="26" s="1"/>
  <c r="J1273" i="26" s="1"/>
  <c r="N581" i="1"/>
  <c r="F273" i="26"/>
  <c r="G273" i="26" s="1"/>
  <c r="J273" i="26" s="1"/>
  <c r="F118" i="26"/>
  <c r="G118" i="26" s="1"/>
  <c r="J118" i="26" s="1"/>
  <c r="N80" i="1"/>
  <c r="F81" i="26"/>
  <c r="G81" i="26" s="1"/>
  <c r="J81" i="26" s="1"/>
  <c r="F166" i="26"/>
  <c r="G166" i="26" s="1"/>
  <c r="J166" i="26" s="1"/>
  <c r="N128" i="1"/>
  <c r="N262" i="1"/>
  <c r="F195" i="26"/>
  <c r="G195" i="26" s="1"/>
  <c r="J195" i="26" s="1"/>
  <c r="N263" i="1"/>
  <c r="F196" i="26"/>
  <c r="G196" i="26" s="1"/>
  <c r="J196" i="26" s="1"/>
  <c r="F97" i="26"/>
  <c r="G97" i="26" s="1"/>
  <c r="J97" i="26" s="1"/>
  <c r="F134" i="26"/>
  <c r="G134" i="26" s="1"/>
  <c r="J134" i="26" s="1"/>
  <c r="N96" i="1"/>
  <c r="N1084" i="1"/>
  <c r="F430" i="26"/>
  <c r="G430" i="26" s="1"/>
  <c r="J430" i="26" s="1"/>
  <c r="N1430" i="1"/>
  <c r="F827" i="26"/>
  <c r="G827" i="26" s="1"/>
  <c r="J827" i="26" s="1"/>
  <c r="N1482" i="1"/>
  <c r="F881" i="26"/>
  <c r="G881" i="26" s="1"/>
  <c r="J881" i="26" s="1"/>
  <c r="N578" i="1"/>
  <c r="F270" i="26"/>
  <c r="G270" i="26" s="1"/>
  <c r="J270" i="26" s="1"/>
  <c r="N1077" i="1"/>
  <c r="F423" i="26"/>
  <c r="G423" i="26" s="1"/>
  <c r="J423" i="26" s="1"/>
  <c r="N97" i="1"/>
  <c r="F135" i="26"/>
  <c r="G135" i="26" s="1"/>
  <c r="J135" i="26" s="1"/>
  <c r="F98" i="26"/>
  <c r="G98" i="26" s="1"/>
  <c r="J98" i="26" s="1"/>
  <c r="N143" i="1"/>
  <c r="F181" i="26"/>
  <c r="G181" i="26" s="1"/>
  <c r="J181" i="26" s="1"/>
  <c r="N440" i="1"/>
  <c r="F235" i="26"/>
  <c r="G235" i="26" s="1"/>
  <c r="J235" i="26" s="1"/>
  <c r="F2064" i="26"/>
  <c r="G2064" i="26" s="1"/>
  <c r="J2064" i="26" s="1"/>
  <c r="N382" i="1"/>
  <c r="N583" i="1"/>
  <c r="F275" i="26"/>
  <c r="G275" i="26" s="1"/>
  <c r="J275" i="26" s="1"/>
  <c r="N1646" i="1"/>
  <c r="F1162" i="26"/>
  <c r="G1162" i="26" s="1"/>
  <c r="J1162" i="26" s="1"/>
  <c r="N73" i="1"/>
  <c r="F74" i="26"/>
  <c r="G74" i="26" s="1"/>
  <c r="J74" i="26" s="1"/>
  <c r="N79" i="1"/>
  <c r="F117" i="26"/>
  <c r="G117" i="26" s="1"/>
  <c r="J117" i="26" s="1"/>
  <c r="F80" i="26"/>
  <c r="G80" i="26" s="1"/>
  <c r="J80" i="26" s="1"/>
  <c r="N389" i="1"/>
  <c r="F2071" i="26"/>
  <c r="G2071" i="26" s="1"/>
  <c r="J2071" i="26" s="1"/>
  <c r="N1536" i="1"/>
  <c r="F976" i="26"/>
  <c r="G976" i="26" s="1"/>
  <c r="J976" i="26" s="1"/>
  <c r="N827" i="1"/>
  <c r="F383" i="26"/>
  <c r="G383" i="26" s="1"/>
  <c r="J383" i="26" s="1"/>
  <c r="N1092" i="1"/>
  <c r="F438" i="26"/>
  <c r="G438" i="26" s="1"/>
  <c r="J438" i="26" s="1"/>
  <c r="N1523" i="1"/>
  <c r="F924" i="26"/>
  <c r="G924" i="26" s="1"/>
  <c r="J924" i="26" s="1"/>
  <c r="F961" i="26"/>
  <c r="G961" i="26" s="1"/>
  <c r="J961" i="26" s="1"/>
  <c r="F495" i="26"/>
  <c r="G495" i="26" s="1"/>
  <c r="J495" i="26" s="1"/>
  <c r="F458" i="26"/>
  <c r="G458" i="26" s="1"/>
  <c r="J458" i="26" s="1"/>
  <c r="N1182" i="1"/>
  <c r="N833" i="1"/>
  <c r="F389" i="26"/>
  <c r="G389" i="26" s="1"/>
  <c r="J389" i="26" s="1"/>
  <c r="F686" i="26"/>
  <c r="G686" i="26" s="1"/>
  <c r="J686" i="26" s="1"/>
  <c r="F723" i="26"/>
  <c r="G723" i="26" s="1"/>
  <c r="J723" i="26" s="1"/>
  <c r="F649" i="26"/>
  <c r="G649" i="26" s="1"/>
  <c r="J649" i="26" s="1"/>
  <c r="F612" i="26"/>
  <c r="G612" i="26" s="1"/>
  <c r="J612" i="26" s="1"/>
  <c r="N1367" i="1"/>
  <c r="N1640" i="1"/>
  <c r="F1156" i="26"/>
  <c r="G1156" i="26" s="1"/>
  <c r="J1156" i="26" s="1"/>
  <c r="F500" i="26"/>
  <c r="G500" i="26" s="1"/>
  <c r="J500" i="26" s="1"/>
  <c r="N1187" i="1"/>
  <c r="F463" i="26"/>
  <c r="G463" i="26" s="1"/>
  <c r="J463" i="26" s="1"/>
  <c r="N828" i="1"/>
  <c r="F384" i="26"/>
  <c r="G384" i="26" s="1"/>
  <c r="J384" i="26" s="1"/>
  <c r="F2044" i="26"/>
  <c r="G2044" i="26" s="1"/>
  <c r="J2044" i="26" s="1"/>
  <c r="N362" i="1"/>
  <c r="F809" i="26"/>
  <c r="G809" i="26" s="1"/>
  <c r="J809" i="26" s="1"/>
  <c r="N1414" i="1"/>
  <c r="N1423" i="1"/>
  <c r="F820" i="26"/>
  <c r="G820" i="26" s="1"/>
  <c r="J820" i="26" s="1"/>
  <c r="N836" i="1"/>
  <c r="F392" i="26"/>
  <c r="G392" i="26" s="1"/>
  <c r="J392" i="26" s="1"/>
  <c r="F125" i="26"/>
  <c r="G125" i="26" s="1"/>
  <c r="J125" i="26" s="1"/>
  <c r="N87" i="1"/>
  <c r="F88" i="26"/>
  <c r="G88" i="26" s="1"/>
  <c r="J88" i="26" s="1"/>
  <c r="F89" i="26"/>
  <c r="G89" i="26" s="1"/>
  <c r="J89" i="26" s="1"/>
  <c r="F126" i="26"/>
  <c r="G126" i="26" s="1"/>
  <c r="J126" i="26" s="1"/>
  <c r="N88" i="1"/>
  <c r="N77" i="1"/>
  <c r="F78" i="26"/>
  <c r="G78" i="26" s="1"/>
  <c r="J78" i="26" s="1"/>
  <c r="F115" i="26"/>
  <c r="G115" i="26" s="1"/>
  <c r="J115" i="26" s="1"/>
  <c r="F2069" i="26"/>
  <c r="G2069" i="26" s="1"/>
  <c r="J2069" i="26" s="1"/>
  <c r="N387" i="1"/>
  <c r="N1358" i="1"/>
  <c r="F714" i="26"/>
  <c r="G714" i="26" s="1"/>
  <c r="J714" i="26" s="1"/>
  <c r="F603" i="26"/>
  <c r="G603" i="26" s="1"/>
  <c r="J603" i="26" s="1"/>
  <c r="F677" i="26"/>
  <c r="G677" i="26" s="1"/>
  <c r="J677" i="26" s="1"/>
  <c r="F640" i="26"/>
  <c r="G640" i="26" s="1"/>
  <c r="J640" i="26" s="1"/>
  <c r="N1575" i="1"/>
  <c r="F1091" i="26"/>
  <c r="G1091" i="26" s="1"/>
  <c r="J1091" i="26" s="1"/>
  <c r="F1017" i="26"/>
  <c r="G1017" i="26" s="1"/>
  <c r="J1017" i="26" s="1"/>
  <c r="N1325" i="1"/>
  <c r="F753" i="26"/>
  <c r="G753" i="26" s="1"/>
  <c r="J753" i="26" s="1"/>
  <c r="N1398" i="1"/>
  <c r="F793" i="26"/>
  <c r="G793" i="26" s="1"/>
  <c r="J793" i="26" s="1"/>
  <c r="N1614" i="1"/>
  <c r="F1058" i="26"/>
  <c r="G1058" i="26" s="1"/>
  <c r="J1058" i="26" s="1"/>
  <c r="F1132" i="26"/>
  <c r="G1132" i="26" s="1"/>
  <c r="J1132" i="26" s="1"/>
  <c r="N1199" i="1"/>
  <c r="F475" i="26"/>
  <c r="G475" i="26" s="1"/>
  <c r="J475" i="26" s="1"/>
  <c r="F512" i="26"/>
  <c r="G512" i="26" s="1"/>
  <c r="J512" i="26" s="1"/>
  <c r="N1637" i="1"/>
  <c r="F1153" i="26"/>
  <c r="G1153" i="26" s="1"/>
  <c r="J1153" i="26" s="1"/>
  <c r="N845" i="1"/>
  <c r="F401" i="26"/>
  <c r="G401" i="26" s="1"/>
  <c r="J401" i="26" s="1"/>
  <c r="N1601" i="1"/>
  <c r="F1045" i="26"/>
  <c r="G1045" i="26" s="1"/>
  <c r="J1045" i="26" s="1"/>
  <c r="F1119" i="26"/>
  <c r="G1119" i="26" s="1"/>
  <c r="J1119" i="26" s="1"/>
  <c r="N1440" i="1"/>
  <c r="F837" i="26"/>
  <c r="G837" i="26" s="1"/>
  <c r="J837" i="26" s="1"/>
  <c r="N1426" i="1"/>
  <c r="F823" i="26"/>
  <c r="G823" i="26" s="1"/>
  <c r="J823" i="26" s="1"/>
  <c r="F984" i="26"/>
  <c r="G984" i="26" s="1"/>
  <c r="J984" i="26" s="1"/>
  <c r="N1544" i="1"/>
  <c r="N1329" i="1"/>
  <c r="F757" i="26"/>
  <c r="G757" i="26" s="1"/>
  <c r="J757" i="26" s="1"/>
  <c r="N1617" i="1"/>
  <c r="F1061" i="26"/>
  <c r="G1061" i="26" s="1"/>
  <c r="J1061" i="26" s="1"/>
  <c r="F1135" i="26"/>
  <c r="G1135" i="26" s="1"/>
  <c r="J1135" i="26" s="1"/>
  <c r="N1597" i="1"/>
  <c r="F1041" i="26"/>
  <c r="G1041" i="26" s="1"/>
  <c r="J1041" i="26" s="1"/>
  <c r="F1115" i="26"/>
  <c r="G1115" i="26" s="1"/>
  <c r="J1115" i="26" s="1"/>
  <c r="N1090" i="1"/>
  <c r="F436" i="26"/>
  <c r="G436" i="26" s="1"/>
  <c r="J436" i="26" s="1"/>
  <c r="F274" i="26"/>
  <c r="G274" i="26" s="1"/>
  <c r="J274" i="26" s="1"/>
  <c r="N582" i="1"/>
  <c r="N82" i="1"/>
  <c r="F120" i="26"/>
  <c r="G120" i="26" s="1"/>
  <c r="J120" i="26" s="1"/>
  <c r="F83" i="26"/>
  <c r="G83" i="26" s="1"/>
  <c r="J83" i="26" s="1"/>
  <c r="N64" i="1"/>
  <c r="F65" i="26"/>
  <c r="G65" i="26" s="1"/>
  <c r="J65" i="26" s="1"/>
  <c r="N1074" i="1"/>
  <c r="F420" i="26"/>
  <c r="G420" i="26" s="1"/>
  <c r="J420" i="26" s="1"/>
  <c r="F2049" i="26"/>
  <c r="G2049" i="26" s="1"/>
  <c r="J2049" i="26" s="1"/>
  <c r="N367" i="1"/>
  <c r="N67" i="1"/>
  <c r="F68" i="26"/>
  <c r="G68" i="26" s="1"/>
  <c r="J68" i="26" s="1"/>
  <c r="N446" i="1"/>
  <c r="F241" i="26"/>
  <c r="G241" i="26" s="1"/>
  <c r="J241" i="26" s="1"/>
  <c r="N47" i="1"/>
  <c r="F48" i="26"/>
  <c r="G48" i="26" s="1"/>
  <c r="J48" i="26" s="1"/>
  <c r="N116" i="1"/>
  <c r="F154" i="26"/>
  <c r="G154" i="26" s="1"/>
  <c r="J154" i="26" s="1"/>
  <c r="N579" i="1"/>
  <c r="F271" i="26"/>
  <c r="G271" i="26" s="1"/>
  <c r="J271" i="26" s="1"/>
  <c r="N1334" i="1"/>
  <c r="F762" i="26"/>
  <c r="G762" i="26" s="1"/>
  <c r="J762" i="26" s="1"/>
  <c r="N1466" i="1"/>
  <c r="F865" i="26"/>
  <c r="G865" i="26" s="1"/>
  <c r="J865" i="26" s="1"/>
  <c r="N448" i="1"/>
  <c r="F243" i="26"/>
  <c r="G243" i="26" s="1"/>
  <c r="J243" i="26" s="1"/>
  <c r="F523" i="26"/>
  <c r="G523" i="26" s="1"/>
  <c r="J523" i="26" s="1"/>
  <c r="F560" i="26"/>
  <c r="G560" i="26" s="1"/>
  <c r="J560" i="26" s="1"/>
  <c r="N1210" i="1"/>
  <c r="N1558" i="1"/>
  <c r="F998" i="26"/>
  <c r="G998" i="26" s="1"/>
  <c r="J998" i="26" s="1"/>
  <c r="N99" i="1"/>
  <c r="F137" i="26"/>
  <c r="G137" i="26" s="1"/>
  <c r="J137" i="26" s="1"/>
  <c r="F100" i="26"/>
  <c r="G100" i="26" s="1"/>
  <c r="J100" i="26" s="1"/>
  <c r="N571" i="1"/>
  <c r="F263" i="26"/>
  <c r="G263" i="26" s="1"/>
  <c r="J263" i="26" s="1"/>
  <c r="N799" i="1"/>
  <c r="F353" i="26"/>
  <c r="G353" i="26" s="1"/>
  <c r="J353" i="26" s="1"/>
  <c r="N1089" i="1"/>
  <c r="F435" i="26"/>
  <c r="G435" i="26" s="1"/>
  <c r="J435" i="26" s="1"/>
  <c r="N1608" i="1"/>
  <c r="F1126" i="26"/>
  <c r="G1126" i="26" s="1"/>
  <c r="J1126" i="26" s="1"/>
  <c r="F1052" i="26"/>
  <c r="G1052" i="26" s="1"/>
  <c r="J1052" i="26" s="1"/>
  <c r="N100" i="1"/>
  <c r="F101" i="26"/>
  <c r="G101" i="26" s="1"/>
  <c r="J101" i="26" s="1"/>
  <c r="F138" i="26"/>
  <c r="G138" i="26" s="1"/>
  <c r="J138" i="26" s="1"/>
  <c r="N255" i="1"/>
  <c r="F188" i="26"/>
  <c r="G188" i="26" s="1"/>
  <c r="J188" i="26" s="1"/>
  <c r="N572" i="1"/>
  <c r="F264" i="26"/>
  <c r="G264" i="26" s="1"/>
  <c r="J264" i="26" s="1"/>
  <c r="N800" i="1"/>
  <c r="F354" i="26"/>
  <c r="G354" i="26" s="1"/>
  <c r="J354" i="26" s="1"/>
  <c r="N1091" i="1"/>
  <c r="F437" i="26"/>
  <c r="G437" i="26" s="1"/>
  <c r="J437" i="26" s="1"/>
  <c r="F1054" i="26"/>
  <c r="G1054" i="26" s="1"/>
  <c r="J1054" i="26" s="1"/>
  <c r="N1610" i="1"/>
  <c r="F1128" i="26"/>
  <c r="G1128" i="26" s="1"/>
  <c r="J1128" i="26" s="1"/>
  <c r="F127" i="26"/>
  <c r="G127" i="26" s="1"/>
  <c r="J127" i="26" s="1"/>
  <c r="F90" i="26"/>
  <c r="G90" i="26" s="1"/>
  <c r="J90" i="26" s="1"/>
  <c r="N89" i="1"/>
  <c r="F1088" i="26"/>
  <c r="G1088" i="26" s="1"/>
  <c r="J1088" i="26" s="1"/>
  <c r="N1572" i="1"/>
  <c r="F1014" i="26"/>
  <c r="G1014" i="26" s="1"/>
  <c r="J1014" i="26" s="1"/>
  <c r="N1399" i="1"/>
  <c r="F794" i="26"/>
  <c r="G794" i="26" s="1"/>
  <c r="J794" i="26" s="1"/>
  <c r="F141" i="26"/>
  <c r="G141" i="26" s="1"/>
  <c r="J141" i="26" s="1"/>
  <c r="N103" i="1"/>
  <c r="F104" i="26"/>
  <c r="G104" i="26" s="1"/>
  <c r="J104" i="26" s="1"/>
  <c r="N258" i="1"/>
  <c r="F191" i="26"/>
  <c r="G191" i="26" s="1"/>
  <c r="J191" i="26" s="1"/>
  <c r="N576" i="1"/>
  <c r="F268" i="26"/>
  <c r="G268" i="26" s="1"/>
  <c r="J268" i="26" s="1"/>
  <c r="N804" i="1"/>
  <c r="F358" i="26"/>
  <c r="G358" i="26" s="1"/>
  <c r="J358" i="26" s="1"/>
  <c r="N1622" i="1"/>
  <c r="F1140" i="26"/>
  <c r="G1140" i="26" s="1"/>
  <c r="J1140" i="26" s="1"/>
  <c r="F1066" i="26"/>
  <c r="G1066" i="26" s="1"/>
  <c r="J1066" i="26" s="1"/>
  <c r="F251" i="26"/>
  <c r="G251" i="26" s="1"/>
  <c r="J251" i="26" s="1"/>
  <c r="N456" i="1"/>
  <c r="N1232" i="1"/>
  <c r="F545" i="26"/>
  <c r="G545" i="26" s="1"/>
  <c r="J545" i="26" s="1"/>
  <c r="F582" i="26"/>
  <c r="G582" i="26" s="1"/>
  <c r="J582" i="26" s="1"/>
  <c r="N2325" i="1"/>
  <c r="F1435" i="26"/>
  <c r="G1435" i="26" s="1"/>
  <c r="J1435" i="26" s="1"/>
  <c r="F1398" i="26"/>
  <c r="G1398" i="26" s="1"/>
  <c r="J1398" i="26" s="1"/>
  <c r="F373" i="26"/>
  <c r="G373" i="26" s="1"/>
  <c r="J373" i="26" s="1"/>
  <c r="N817" i="1"/>
  <c r="N1343" i="1"/>
  <c r="F771" i="26"/>
  <c r="G771" i="26" s="1"/>
  <c r="J771" i="26" s="1"/>
  <c r="N1559" i="1"/>
  <c r="F999" i="26"/>
  <c r="G999" i="26" s="1"/>
  <c r="J999" i="26" s="1"/>
  <c r="N2090" i="1"/>
  <c r="F1299" i="26"/>
  <c r="G1299" i="26" s="1"/>
  <c r="J1299" i="26" s="1"/>
  <c r="N1196" i="1"/>
  <c r="F509" i="26"/>
  <c r="G509" i="26" s="1"/>
  <c r="J509" i="26" s="1"/>
  <c r="F472" i="26"/>
  <c r="G472" i="26" s="1"/>
  <c r="J472" i="26" s="1"/>
  <c r="N1634" i="1"/>
  <c r="F1150" i="26"/>
  <c r="G1150" i="26" s="1"/>
  <c r="J1150" i="26" s="1"/>
  <c r="N1220" i="1"/>
  <c r="F570" i="26"/>
  <c r="G570" i="26" s="1"/>
  <c r="J570" i="26" s="1"/>
  <c r="F533" i="26"/>
  <c r="G533" i="26" s="1"/>
  <c r="J533" i="26" s="1"/>
  <c r="F835" i="26"/>
  <c r="G835" i="26" s="1"/>
  <c r="J835" i="26" s="1"/>
  <c r="N1438" i="1"/>
  <c r="N1658" i="1"/>
  <c r="F1174" i="26"/>
  <c r="G1174" i="26" s="1"/>
  <c r="J1174" i="26" s="1"/>
  <c r="N1183" i="1"/>
  <c r="F459" i="26"/>
  <c r="G459" i="26" s="1"/>
  <c r="J459" i="26" s="1"/>
  <c r="F496" i="26"/>
  <c r="G496" i="26" s="1"/>
  <c r="J496" i="26" s="1"/>
  <c r="N1403" i="1"/>
  <c r="F798" i="26"/>
  <c r="G798" i="26" s="1"/>
  <c r="J798" i="26" s="1"/>
  <c r="F1137" i="26"/>
  <c r="G1137" i="26" s="1"/>
  <c r="J1137" i="26" s="1"/>
  <c r="N1619" i="1"/>
  <c r="F1063" i="26"/>
  <c r="G1063" i="26" s="1"/>
  <c r="J1063" i="26" s="1"/>
  <c r="N1240" i="1"/>
  <c r="F553" i="26"/>
  <c r="G553" i="26" s="1"/>
  <c r="J553" i="26" s="1"/>
  <c r="F590" i="26"/>
  <c r="G590" i="26" s="1"/>
  <c r="J590" i="26" s="1"/>
  <c r="F857" i="26"/>
  <c r="G857" i="26" s="1"/>
  <c r="J857" i="26" s="1"/>
  <c r="N1458" i="1"/>
  <c r="N1225" i="1"/>
  <c r="F575" i="26"/>
  <c r="G575" i="26" s="1"/>
  <c r="J575" i="26" s="1"/>
  <c r="F538" i="26"/>
  <c r="G538" i="26" s="1"/>
  <c r="J538" i="26" s="1"/>
  <c r="N1443" i="1"/>
  <c r="F840" i="26"/>
  <c r="G840" i="26" s="1"/>
  <c r="J840" i="26" s="1"/>
  <c r="F343" i="26"/>
  <c r="G343" i="26" s="1"/>
  <c r="J343" i="26" s="1"/>
  <c r="N789" i="1"/>
  <c r="N1086" i="1"/>
  <c r="F432" i="26"/>
  <c r="G432" i="26" s="1"/>
  <c r="J432" i="26" s="1"/>
  <c r="F918" i="26"/>
  <c r="G918" i="26" s="1"/>
  <c r="J918" i="26" s="1"/>
  <c r="F955" i="26"/>
  <c r="G955" i="26" s="1"/>
  <c r="J955" i="26" s="1"/>
  <c r="N1517" i="1"/>
  <c r="N1412" i="1"/>
  <c r="F807" i="26"/>
  <c r="G807" i="26" s="1"/>
  <c r="J807" i="26" s="1"/>
  <c r="N1193" i="1"/>
  <c r="F469" i="26"/>
  <c r="G469" i="26" s="1"/>
  <c r="J469" i="26" s="1"/>
  <c r="F506" i="26"/>
  <c r="G506" i="26" s="1"/>
  <c r="J506" i="26" s="1"/>
  <c r="N1341" i="1"/>
  <c r="F769" i="26"/>
  <c r="G769" i="26" s="1"/>
  <c r="J769" i="26" s="1"/>
  <c r="N1485" i="1"/>
  <c r="F884" i="26"/>
  <c r="G884" i="26" s="1"/>
  <c r="J884" i="26" s="1"/>
  <c r="N1631" i="1"/>
  <c r="F1073" i="26"/>
  <c r="G1073" i="26" s="1"/>
  <c r="J1073" i="26" s="1"/>
  <c r="F1147" i="26"/>
  <c r="G1147" i="26" s="1"/>
  <c r="J1147" i="26" s="1"/>
  <c r="N2779" i="1"/>
  <c r="F1800" i="26"/>
  <c r="G1800" i="26" s="1"/>
  <c r="J1800" i="26" s="1"/>
  <c r="F1763" i="26"/>
  <c r="G1763" i="26" s="1"/>
  <c r="J1763" i="26" s="1"/>
  <c r="F1726" i="26"/>
  <c r="G1726" i="26" s="1"/>
  <c r="J1726" i="26" s="1"/>
  <c r="N2802" i="1"/>
  <c r="F1825" i="26"/>
  <c r="G1825" i="26" s="1"/>
  <c r="J1825" i="26" s="1"/>
  <c r="N2694" i="1"/>
  <c r="F1639" i="26"/>
  <c r="G1639" i="26" s="1"/>
  <c r="J1639" i="26" s="1"/>
  <c r="F449" i="26"/>
  <c r="G449" i="26" s="1"/>
  <c r="J449" i="26" s="1"/>
  <c r="N1173" i="1"/>
  <c r="F486" i="26"/>
  <c r="G486" i="26" s="1"/>
  <c r="J486" i="26" s="1"/>
  <c r="N1321" i="1"/>
  <c r="F749" i="26"/>
  <c r="G749" i="26" s="1"/>
  <c r="J749" i="26" s="1"/>
  <c r="N1465" i="1"/>
  <c r="F864" i="26"/>
  <c r="G864" i="26" s="1"/>
  <c r="J864" i="26" s="1"/>
  <c r="N1609" i="1"/>
  <c r="F1127" i="26"/>
  <c r="G1127" i="26" s="1"/>
  <c r="J1127" i="26" s="1"/>
  <c r="F1053" i="26"/>
  <c r="G1053" i="26" s="1"/>
  <c r="J1053" i="26" s="1"/>
  <c r="N1396" i="1"/>
  <c r="F791" i="26"/>
  <c r="G791" i="26" s="1"/>
  <c r="J791" i="26" s="1"/>
  <c r="N1540" i="1"/>
  <c r="F980" i="26"/>
  <c r="G980" i="26" s="1"/>
  <c r="J980" i="26" s="1"/>
  <c r="N2086" i="1"/>
  <c r="F1295" i="26"/>
  <c r="G1295" i="26" s="1"/>
  <c r="J1295" i="26" s="1"/>
  <c r="N2099" i="1"/>
  <c r="F1308" i="26"/>
  <c r="G1308" i="26" s="1"/>
  <c r="J1308" i="26" s="1"/>
  <c r="N2696" i="1"/>
  <c r="F1641" i="26"/>
  <c r="G1641" i="26" s="1"/>
  <c r="J1641" i="26" s="1"/>
  <c r="N2853" i="1"/>
  <c r="F1878" i="26"/>
  <c r="G1878" i="26" s="1"/>
  <c r="J1878" i="26" s="1"/>
  <c r="N2742" i="1"/>
  <c r="F1689" i="26"/>
  <c r="G1689" i="26" s="1"/>
  <c r="J1689" i="26" s="1"/>
  <c r="N3026" i="1"/>
  <c r="F1911" i="26"/>
  <c r="G1911" i="26" s="1"/>
  <c r="J1911" i="26" s="1"/>
  <c r="F1948" i="26"/>
  <c r="G1948" i="26" s="1"/>
  <c r="J1948" i="26" s="1"/>
  <c r="N2315" i="1"/>
  <c r="F1388" i="26"/>
  <c r="G1388" i="26" s="1"/>
  <c r="J1388" i="26" s="1"/>
  <c r="F1425" i="26"/>
  <c r="G1425" i="26" s="1"/>
  <c r="J1425" i="26" s="1"/>
  <c r="N2838" i="1"/>
  <c r="F1863" i="26"/>
  <c r="G1863" i="26" s="1"/>
  <c r="J1863" i="26" s="1"/>
  <c r="N2176" i="1"/>
  <c r="F1352" i="26"/>
  <c r="G1352" i="26" s="1"/>
  <c r="J1352" i="26" s="1"/>
  <c r="F1839" i="26"/>
  <c r="G1839" i="26" s="1"/>
  <c r="J1839" i="26" s="1"/>
  <c r="N2816" i="1"/>
  <c r="F1193" i="26"/>
  <c r="J1193" i="26" s="1"/>
  <c r="F1232" i="26"/>
  <c r="J1232" i="26" s="1"/>
  <c r="N1920" i="1"/>
  <c r="N2068" i="1"/>
  <c r="F1277" i="26"/>
  <c r="G1277" i="26" s="1"/>
  <c r="J1277" i="26" s="1"/>
  <c r="F1265" i="26"/>
  <c r="G1265" i="26" s="1"/>
  <c r="J1265" i="26" s="1"/>
  <c r="N2056" i="1"/>
  <c r="F1246" i="26"/>
  <c r="J1246" i="26" s="1"/>
  <c r="N1934" i="1"/>
  <c r="F1207" i="26"/>
  <c r="J1207" i="26" s="1"/>
  <c r="N2083" i="1"/>
  <c r="F1292" i="26"/>
  <c r="G1292" i="26" s="1"/>
  <c r="J1292" i="26" s="1"/>
  <c r="N2671" i="1"/>
  <c r="F1577" i="26"/>
  <c r="G1577" i="26" s="1"/>
  <c r="J1577" i="26" s="1"/>
  <c r="F1614" i="26"/>
  <c r="G1614" i="26" s="1"/>
  <c r="J1614" i="26" s="1"/>
  <c r="F1879" i="26"/>
  <c r="G1879" i="26" s="1"/>
  <c r="J1879" i="26" s="1"/>
  <c r="N2854" i="1"/>
  <c r="N2735" i="1"/>
  <c r="F1682" i="26"/>
  <c r="G1682" i="26" s="1"/>
  <c r="J1682" i="26" s="1"/>
  <c r="F1947" i="26"/>
  <c r="G1947" i="26" s="1"/>
  <c r="J1947" i="26" s="1"/>
  <c r="F1910" i="26"/>
  <c r="G1910" i="26" s="1"/>
  <c r="J1910" i="26" s="1"/>
  <c r="N3025" i="1"/>
  <c r="N2798" i="1"/>
  <c r="F1821" i="26"/>
  <c r="G1821" i="26" s="1"/>
  <c r="J1821" i="26" s="1"/>
  <c r="N2065" i="1"/>
  <c r="F1274" i="26"/>
  <c r="G1274" i="26" s="1"/>
  <c r="J1274" i="26" s="1"/>
  <c r="N2787" i="1"/>
  <c r="F1771" i="26"/>
  <c r="G1771" i="26" s="1"/>
  <c r="J1771" i="26" s="1"/>
  <c r="F1734" i="26"/>
  <c r="G1734" i="26" s="1"/>
  <c r="J1734" i="26" s="1"/>
  <c r="F1808" i="26"/>
  <c r="G1808" i="26" s="1"/>
  <c r="J1808" i="26" s="1"/>
  <c r="N2306" i="1"/>
  <c r="F1416" i="26"/>
  <c r="G1416" i="26" s="1"/>
  <c r="J1416" i="26" s="1"/>
  <c r="F1379" i="26"/>
  <c r="G1379" i="26" s="1"/>
  <c r="J1379" i="26" s="1"/>
  <c r="N2740" i="1"/>
  <c r="F1687" i="26"/>
  <c r="G1687" i="26" s="1"/>
  <c r="J1687" i="26" s="1"/>
  <c r="N3030" i="1"/>
  <c r="F1915" i="26"/>
  <c r="G1915" i="26" s="1"/>
  <c r="J1915" i="26" s="1"/>
  <c r="F1952" i="26"/>
  <c r="G1952" i="26" s="1"/>
  <c r="J1952" i="26" s="1"/>
  <c r="N2693" i="1"/>
  <c r="F1638" i="26"/>
  <c r="G1638" i="26" s="1"/>
  <c r="J1638" i="26" s="1"/>
  <c r="N2837" i="1"/>
  <c r="F1862" i="26"/>
  <c r="G1862" i="26" s="1"/>
  <c r="J1862" i="26" s="1"/>
  <c r="N1203" i="1"/>
  <c r="F516" i="26"/>
  <c r="G516" i="26" s="1"/>
  <c r="J516" i="26" s="1"/>
  <c r="F479" i="26"/>
  <c r="G479" i="26" s="1"/>
  <c r="J479" i="26" s="1"/>
  <c r="N824" i="1"/>
  <c r="F380" i="26"/>
  <c r="G380" i="26" s="1"/>
  <c r="J380" i="26" s="1"/>
  <c r="F883" i="26"/>
  <c r="G883" i="26" s="1"/>
  <c r="J883" i="26" s="1"/>
  <c r="N1484" i="1"/>
  <c r="N2114" i="1"/>
  <c r="F1323" i="26"/>
  <c r="G1323" i="26" s="1"/>
  <c r="J1323" i="26" s="1"/>
  <c r="N2093" i="1"/>
  <c r="F1302" i="26"/>
  <c r="G1302" i="26" s="1"/>
  <c r="J1302" i="26" s="1"/>
  <c r="F1938" i="26"/>
  <c r="G1938" i="26" s="1"/>
  <c r="J1938" i="26" s="1"/>
  <c r="F1901" i="26"/>
  <c r="G1901" i="26" s="1"/>
  <c r="J1901" i="26" s="1"/>
  <c r="N3016" i="1"/>
  <c r="F1712" i="26"/>
  <c r="G1712" i="26" s="1"/>
  <c r="J1712" i="26" s="1"/>
  <c r="F1786" i="26"/>
  <c r="G1786" i="26" s="1"/>
  <c r="J1786" i="26" s="1"/>
  <c r="N2765" i="1"/>
  <c r="F1749" i="26"/>
  <c r="G1749" i="26" s="1"/>
  <c r="J1749" i="26" s="1"/>
  <c r="N83" i="1"/>
  <c r="F121" i="26"/>
  <c r="G121" i="26" s="1"/>
  <c r="J121" i="26" s="1"/>
  <c r="F84" i="26"/>
  <c r="G84" i="26" s="1"/>
  <c r="J84" i="26" s="1"/>
  <c r="N119" i="1"/>
  <c r="F157" i="26"/>
  <c r="G157" i="26" s="1"/>
  <c r="J157" i="26" s="1"/>
  <c r="N1392" i="1"/>
  <c r="F787" i="26"/>
  <c r="G787" i="26" s="1"/>
  <c r="J787" i="26" s="1"/>
  <c r="F978" i="26"/>
  <c r="G978" i="26" s="1"/>
  <c r="J978" i="26" s="1"/>
  <c r="N1538" i="1"/>
  <c r="N441" i="1"/>
  <c r="F236" i="26"/>
  <c r="G236" i="26" s="1"/>
  <c r="J236" i="26" s="1"/>
  <c r="N1427" i="1"/>
  <c r="F824" i="26"/>
  <c r="G824" i="26" s="1"/>
  <c r="J824" i="26" s="1"/>
  <c r="N1405" i="1"/>
  <c r="F800" i="26"/>
  <c r="G800" i="26" s="1"/>
  <c r="J800" i="26" s="1"/>
  <c r="N1336" i="1"/>
  <c r="F764" i="26"/>
  <c r="G764" i="26" s="1"/>
  <c r="J764" i="26" s="1"/>
  <c r="N2733" i="1"/>
  <c r="F1680" i="26"/>
  <c r="G1680" i="26" s="1"/>
  <c r="J1680" i="26" s="1"/>
  <c r="N2852" i="1"/>
  <c r="F1877" i="26"/>
  <c r="G1877" i="26" s="1"/>
  <c r="J1877" i="26" s="1"/>
  <c r="N3023" i="1"/>
  <c r="F1945" i="26"/>
  <c r="G1945" i="26" s="1"/>
  <c r="J1945" i="26" s="1"/>
  <c r="F1908" i="26"/>
  <c r="G1908" i="26" s="1"/>
  <c r="J1908" i="26" s="1"/>
  <c r="N2660" i="1"/>
  <c r="F1566" i="26"/>
  <c r="G1566" i="26" s="1"/>
  <c r="J1566" i="26" s="1"/>
  <c r="F1603" i="26"/>
  <c r="G1603" i="26" s="1"/>
  <c r="J1603" i="26" s="1"/>
  <c r="N2322" i="1"/>
  <c r="F1395" i="26"/>
  <c r="G1395" i="26" s="1"/>
  <c r="J1395" i="26" s="1"/>
  <c r="F1432" i="26"/>
  <c r="G1432" i="26" s="1"/>
  <c r="J1432" i="26" s="1"/>
  <c r="F1844" i="26"/>
  <c r="G1844" i="26" s="1"/>
  <c r="J1844" i="26" s="1"/>
  <c r="N2821" i="1"/>
  <c r="N1228" i="1"/>
  <c r="F541" i="26"/>
  <c r="G541" i="26" s="1"/>
  <c r="J541" i="26" s="1"/>
  <c r="F578" i="26"/>
  <c r="G578" i="26" s="1"/>
  <c r="J578" i="26" s="1"/>
  <c r="N61" i="1"/>
  <c r="F62" i="26"/>
  <c r="G62" i="26" s="1"/>
  <c r="J62" i="26" s="1"/>
  <c r="N42" i="1"/>
  <c r="F43" i="26"/>
  <c r="G43" i="26" s="1"/>
  <c r="J43" i="26" s="1"/>
  <c r="N1378" i="1"/>
  <c r="F623" i="26"/>
  <c r="G623" i="26" s="1"/>
  <c r="J623" i="26" s="1"/>
  <c r="F697" i="26"/>
  <c r="G697" i="26" s="1"/>
  <c r="J697" i="26" s="1"/>
  <c r="F734" i="26"/>
  <c r="G734" i="26" s="1"/>
  <c r="J734" i="26" s="1"/>
  <c r="F660" i="26"/>
  <c r="G660" i="26" s="1"/>
  <c r="J660" i="26" s="1"/>
  <c r="N76" i="1"/>
  <c r="F114" i="26"/>
  <c r="G114" i="26" s="1"/>
  <c r="J114" i="26" s="1"/>
  <c r="F77" i="26"/>
  <c r="G77" i="26" s="1"/>
  <c r="J77" i="26" s="1"/>
  <c r="F64" i="26"/>
  <c r="G64" i="26" s="1"/>
  <c r="J64" i="26" s="1"/>
  <c r="N63" i="1"/>
  <c r="F743" i="26"/>
  <c r="G743" i="26" s="1"/>
  <c r="J743" i="26" s="1"/>
  <c r="N1315" i="1"/>
  <c r="N592" i="1"/>
  <c r="F284" i="26"/>
  <c r="G284" i="26" s="1"/>
  <c r="J284" i="26" s="1"/>
  <c r="N793" i="1"/>
  <c r="F347" i="26"/>
  <c r="G347" i="26" s="1"/>
  <c r="J347" i="26" s="1"/>
  <c r="N1380" i="1"/>
  <c r="F736" i="26"/>
  <c r="G736" i="26" s="1"/>
  <c r="J736" i="26" s="1"/>
  <c r="F699" i="26"/>
  <c r="G699" i="26" s="1"/>
  <c r="J699" i="26" s="1"/>
  <c r="F662" i="26"/>
  <c r="G662" i="26" s="1"/>
  <c r="J662" i="26" s="1"/>
  <c r="F625" i="26"/>
  <c r="G625" i="26" s="1"/>
  <c r="J625" i="26" s="1"/>
  <c r="N1618" i="1"/>
  <c r="F1136" i="26"/>
  <c r="G1136" i="26" s="1"/>
  <c r="J1136" i="26" s="1"/>
  <c r="F1062" i="26"/>
  <c r="G1062" i="26" s="1"/>
  <c r="J1062" i="26" s="1"/>
  <c r="N120" i="1"/>
  <c r="F158" i="26"/>
  <c r="G158" i="26" s="1"/>
  <c r="J158" i="26" s="1"/>
  <c r="N44" i="1"/>
  <c r="F45" i="26"/>
  <c r="G45" i="26" s="1"/>
  <c r="J45" i="26" s="1"/>
  <c r="N289" i="1"/>
  <c r="F222" i="26"/>
  <c r="G222" i="26" s="1"/>
  <c r="J222" i="26" s="1"/>
  <c r="N93" i="1"/>
  <c r="F94" i="26"/>
  <c r="G94" i="26" s="1"/>
  <c r="J94" i="26" s="1"/>
  <c r="F131" i="26"/>
  <c r="G131" i="26" s="1"/>
  <c r="J131" i="26" s="1"/>
  <c r="N435" i="1"/>
  <c r="F230" i="26"/>
  <c r="G230" i="26" s="1"/>
  <c r="J230" i="26" s="1"/>
  <c r="F919" i="26"/>
  <c r="G919" i="26" s="1"/>
  <c r="J919" i="26" s="1"/>
  <c r="F956" i="26"/>
  <c r="G956" i="26" s="1"/>
  <c r="J956" i="26" s="1"/>
  <c r="N1518" i="1"/>
  <c r="N1562" i="1"/>
  <c r="F1004" i="26"/>
  <c r="G1004" i="26" s="1"/>
  <c r="J1004" i="26" s="1"/>
  <c r="F1078" i="26"/>
  <c r="G1078" i="26" s="1"/>
  <c r="J1078" i="26" s="1"/>
  <c r="N1567" i="1"/>
  <c r="F1083" i="26"/>
  <c r="G1083" i="26" s="1"/>
  <c r="J1083" i="26" s="1"/>
  <c r="F1009" i="26"/>
  <c r="G1009" i="26" s="1"/>
  <c r="J1009" i="26" s="1"/>
  <c r="N91" i="1"/>
  <c r="F92" i="26"/>
  <c r="G92" i="26" s="1"/>
  <c r="J92" i="26" s="1"/>
  <c r="F129" i="26"/>
  <c r="G129" i="26" s="1"/>
  <c r="J129" i="26" s="1"/>
  <c r="N784" i="1"/>
  <c r="F338" i="26"/>
  <c r="G338" i="26" s="1"/>
  <c r="J338" i="26" s="1"/>
  <c r="N1241" i="1"/>
  <c r="F554" i="26"/>
  <c r="G554" i="26" s="1"/>
  <c r="J554" i="26" s="1"/>
  <c r="F591" i="26"/>
  <c r="G591" i="26" s="1"/>
  <c r="J591" i="26" s="1"/>
  <c r="N257" i="1"/>
  <c r="F190" i="26"/>
  <c r="G190" i="26" s="1"/>
  <c r="J190" i="26" s="1"/>
  <c r="N104" i="1"/>
  <c r="F142" i="26"/>
  <c r="G142" i="26" s="1"/>
  <c r="J142" i="26" s="1"/>
  <c r="F105" i="26"/>
  <c r="G105" i="26" s="1"/>
  <c r="J105" i="26" s="1"/>
  <c r="N375" i="1"/>
  <c r="F2057" i="26"/>
  <c r="G2057" i="26" s="1"/>
  <c r="J2057" i="26" s="1"/>
  <c r="F983" i="26"/>
  <c r="G983" i="26" s="1"/>
  <c r="J983" i="26" s="1"/>
  <c r="N1543" i="1"/>
  <c r="F85" i="26"/>
  <c r="G85" i="26" s="1"/>
  <c r="J85" i="26" s="1"/>
  <c r="N84" i="1"/>
  <c r="F122" i="26"/>
  <c r="G122" i="26" s="1"/>
  <c r="J122" i="26" s="1"/>
  <c r="N1327" i="1"/>
  <c r="F755" i="26"/>
  <c r="G755" i="26" s="1"/>
  <c r="J755" i="26" s="1"/>
  <c r="N108" i="1"/>
  <c r="F109" i="26"/>
  <c r="G109" i="26" s="1"/>
  <c r="J109" i="26" s="1"/>
  <c r="F146" i="26"/>
  <c r="G146" i="26" s="1"/>
  <c r="J146" i="26" s="1"/>
  <c r="F69" i="26"/>
  <c r="G69" i="26" s="1"/>
  <c r="J69" i="26" s="1"/>
  <c r="N68" i="1"/>
  <c r="N134" i="1"/>
  <c r="F172" i="26"/>
  <c r="G172" i="26" s="1"/>
  <c r="J172" i="26" s="1"/>
  <c r="N1375" i="1"/>
  <c r="F731" i="26"/>
  <c r="G731" i="26" s="1"/>
  <c r="J731" i="26" s="1"/>
  <c r="F657" i="26"/>
  <c r="G657" i="26" s="1"/>
  <c r="J657" i="26" s="1"/>
  <c r="F620" i="26"/>
  <c r="G620" i="26" s="1"/>
  <c r="J620" i="26" s="1"/>
  <c r="F694" i="26"/>
  <c r="G694" i="26" s="1"/>
  <c r="J694" i="26" s="1"/>
  <c r="F945" i="26"/>
  <c r="G945" i="26" s="1"/>
  <c r="J945" i="26" s="1"/>
  <c r="N1507" i="1"/>
  <c r="F908" i="26"/>
  <c r="G908" i="26" s="1"/>
  <c r="J908" i="26" s="1"/>
  <c r="N60" i="1"/>
  <c r="F61" i="26"/>
  <c r="G61" i="26" s="1"/>
  <c r="J61" i="26" s="1"/>
  <c r="N570" i="1"/>
  <c r="F262" i="26"/>
  <c r="G262" i="26" s="1"/>
  <c r="J262" i="26" s="1"/>
  <c r="F350" i="26"/>
  <c r="G350" i="26" s="1"/>
  <c r="J350" i="26" s="1"/>
  <c r="N796" i="1"/>
  <c r="N1088" i="1"/>
  <c r="F434" i="26"/>
  <c r="G434" i="26" s="1"/>
  <c r="J434" i="26" s="1"/>
  <c r="N1603" i="1"/>
  <c r="F1121" i="26"/>
  <c r="G1121" i="26" s="1"/>
  <c r="J1121" i="26" s="1"/>
  <c r="F1047" i="26"/>
  <c r="G1047" i="26" s="1"/>
  <c r="J1047" i="26" s="1"/>
  <c r="N113" i="1"/>
  <c r="F151" i="26"/>
  <c r="G151" i="26" s="1"/>
  <c r="J151" i="26" s="1"/>
  <c r="N267" i="1"/>
  <c r="F200" i="26"/>
  <c r="G200" i="26" s="1"/>
  <c r="J200" i="26" s="1"/>
  <c r="F278" i="26"/>
  <c r="G278" i="26" s="1"/>
  <c r="J278" i="26" s="1"/>
  <c r="N586" i="1"/>
  <c r="N819" i="1"/>
  <c r="F375" i="26"/>
  <c r="G375" i="26" s="1"/>
  <c r="J375" i="26" s="1"/>
  <c r="F1167" i="26"/>
  <c r="G1167" i="26" s="1"/>
  <c r="J1167" i="26" s="1"/>
  <c r="N1651" i="1"/>
  <c r="N114" i="1"/>
  <c r="F152" i="26"/>
  <c r="G152" i="26" s="1"/>
  <c r="J152" i="26" s="1"/>
  <c r="N268" i="1"/>
  <c r="F201" i="26"/>
  <c r="G201" i="26" s="1"/>
  <c r="J201" i="26" s="1"/>
  <c r="N587" i="1"/>
  <c r="F279" i="26"/>
  <c r="G279" i="26" s="1"/>
  <c r="J279" i="26" s="1"/>
  <c r="N820" i="1"/>
  <c r="F376" i="26"/>
  <c r="G376" i="26" s="1"/>
  <c r="J376" i="26" s="1"/>
  <c r="N1657" i="1"/>
  <c r="F1173" i="26"/>
  <c r="G1173" i="26" s="1"/>
  <c r="J1173" i="26" s="1"/>
  <c r="N101" i="1"/>
  <c r="F102" i="26"/>
  <c r="G102" i="26" s="1"/>
  <c r="J102" i="26" s="1"/>
  <c r="F139" i="26"/>
  <c r="G139" i="26" s="1"/>
  <c r="J139" i="26" s="1"/>
  <c r="N256" i="1"/>
  <c r="F189" i="26"/>
  <c r="G189" i="26" s="1"/>
  <c r="J189" i="26" s="1"/>
  <c r="N574" i="1"/>
  <c r="F266" i="26"/>
  <c r="G266" i="26" s="1"/>
  <c r="J266" i="26" s="1"/>
  <c r="N802" i="1"/>
  <c r="F356" i="26"/>
  <c r="G356" i="26" s="1"/>
  <c r="J356" i="26" s="1"/>
  <c r="F440" i="26"/>
  <c r="G440" i="26" s="1"/>
  <c r="J440" i="26" s="1"/>
  <c r="N1094" i="1"/>
  <c r="N1611" i="1"/>
  <c r="F1055" i="26"/>
  <c r="G1055" i="26" s="1"/>
  <c r="J1055" i="26" s="1"/>
  <c r="F1129" i="26"/>
  <c r="G1129" i="26" s="1"/>
  <c r="J1129" i="26" s="1"/>
  <c r="F843" i="26"/>
  <c r="G843" i="26" s="1"/>
  <c r="J843" i="26" s="1"/>
  <c r="N1446" i="1"/>
  <c r="N590" i="1"/>
  <c r="F282" i="26"/>
  <c r="G282" i="26" s="1"/>
  <c r="J282" i="26" s="1"/>
  <c r="N117" i="1"/>
  <c r="F155" i="26"/>
  <c r="G155" i="26" s="1"/>
  <c r="J155" i="26" s="1"/>
  <c r="N271" i="1"/>
  <c r="F204" i="26"/>
  <c r="G204" i="26" s="1"/>
  <c r="J204" i="26" s="1"/>
  <c r="N591" i="1"/>
  <c r="F283" i="26"/>
  <c r="G283" i="26" s="1"/>
  <c r="J283" i="26" s="1"/>
  <c r="N826" i="1"/>
  <c r="F382" i="26"/>
  <c r="G382" i="26" s="1"/>
  <c r="J382" i="26" s="1"/>
  <c r="N829" i="1"/>
  <c r="F385" i="26"/>
  <c r="G385" i="26" s="1"/>
  <c r="J385" i="26" s="1"/>
  <c r="N1361" i="1"/>
  <c r="F643" i="26"/>
  <c r="G643" i="26" s="1"/>
  <c r="J643" i="26" s="1"/>
  <c r="F717" i="26"/>
  <c r="G717" i="26" s="1"/>
  <c r="J717" i="26" s="1"/>
  <c r="F606" i="26"/>
  <c r="G606" i="26" s="1"/>
  <c r="J606" i="26" s="1"/>
  <c r="F680" i="26"/>
  <c r="G680" i="26" s="1"/>
  <c r="J680" i="26" s="1"/>
  <c r="N1577" i="1"/>
  <c r="F1093" i="26"/>
  <c r="G1093" i="26" s="1"/>
  <c r="J1093" i="26" s="1"/>
  <c r="F1019" i="26"/>
  <c r="G1019" i="26" s="1"/>
  <c r="J1019" i="26" s="1"/>
  <c r="N1216" i="1"/>
  <c r="F566" i="26"/>
  <c r="G566" i="26" s="1"/>
  <c r="J566" i="26" s="1"/>
  <c r="F529" i="26"/>
  <c r="G529" i="26" s="1"/>
  <c r="J529" i="26" s="1"/>
  <c r="F831" i="26"/>
  <c r="G831" i="26" s="1"/>
  <c r="J831" i="26" s="1"/>
  <c r="N1434" i="1"/>
  <c r="F1169" i="26"/>
  <c r="G1169" i="26" s="1"/>
  <c r="J1169" i="26" s="1"/>
  <c r="N1653" i="1"/>
  <c r="N1237" i="1"/>
  <c r="F587" i="26"/>
  <c r="G587" i="26" s="1"/>
  <c r="J587" i="26" s="1"/>
  <c r="F550" i="26"/>
  <c r="G550" i="26" s="1"/>
  <c r="J550" i="26" s="1"/>
  <c r="N1455" i="1"/>
  <c r="F854" i="26"/>
  <c r="G854" i="26" s="1"/>
  <c r="J854" i="26" s="1"/>
  <c r="N1201" i="1"/>
  <c r="F477" i="26"/>
  <c r="G477" i="26" s="1"/>
  <c r="J477" i="26" s="1"/>
  <c r="F514" i="26"/>
  <c r="G514" i="26" s="1"/>
  <c r="J514" i="26" s="1"/>
  <c r="F818" i="26"/>
  <c r="G818" i="26" s="1"/>
  <c r="J818" i="26" s="1"/>
  <c r="N1421" i="1"/>
  <c r="N1639" i="1"/>
  <c r="F1155" i="26"/>
  <c r="G1155" i="26" s="1"/>
  <c r="J1155" i="26" s="1"/>
  <c r="N1476" i="1"/>
  <c r="F875" i="26"/>
  <c r="G875" i="26" s="1"/>
  <c r="J875" i="26" s="1"/>
  <c r="N2755" i="1"/>
  <c r="F1702" i="26"/>
  <c r="G1702" i="26" s="1"/>
  <c r="J1702" i="26" s="1"/>
  <c r="N1462" i="1"/>
  <c r="F861" i="26"/>
  <c r="G861" i="26" s="1"/>
  <c r="J861" i="26" s="1"/>
  <c r="F2051" i="26"/>
  <c r="G2051" i="26" s="1"/>
  <c r="J2051" i="26" s="1"/>
  <c r="N369" i="1"/>
  <c r="N801" i="1"/>
  <c r="F355" i="26"/>
  <c r="G355" i="26" s="1"/>
  <c r="J355" i="26" s="1"/>
  <c r="N1319" i="1"/>
  <c r="F747" i="26"/>
  <c r="G747" i="26" s="1"/>
  <c r="J747" i="26" s="1"/>
  <c r="N1535" i="1"/>
  <c r="F975" i="26"/>
  <c r="G975" i="26" s="1"/>
  <c r="J975" i="26" s="1"/>
  <c r="N1948" i="1"/>
  <c r="F1221" i="26"/>
  <c r="J1221" i="26" s="1"/>
  <c r="F1260" i="26"/>
  <c r="J1260" i="26" s="1"/>
  <c r="N1424" i="1"/>
  <c r="F821" i="26"/>
  <c r="G821" i="26" s="1"/>
  <c r="J821" i="26" s="1"/>
  <c r="N1568" i="1"/>
  <c r="F1010" i="26"/>
  <c r="G1010" i="26" s="1"/>
  <c r="J1010" i="26" s="1"/>
  <c r="F1084" i="26"/>
  <c r="G1084" i="26" s="1"/>
  <c r="J1084" i="26" s="1"/>
  <c r="N1918" i="1"/>
  <c r="F1228" i="26"/>
  <c r="J1228" i="26" s="1"/>
  <c r="F1189" i="26"/>
  <c r="J1189" i="26" s="1"/>
  <c r="N1205" i="1"/>
  <c r="F481" i="26"/>
  <c r="G481" i="26" s="1"/>
  <c r="J481" i="26" s="1"/>
  <c r="F518" i="26"/>
  <c r="G518" i="26" s="1"/>
  <c r="J518" i="26" s="1"/>
  <c r="F635" i="26"/>
  <c r="G635" i="26" s="1"/>
  <c r="J635" i="26" s="1"/>
  <c r="N1353" i="1"/>
  <c r="F709" i="26"/>
  <c r="G709" i="26" s="1"/>
  <c r="J709" i="26" s="1"/>
  <c r="F672" i="26"/>
  <c r="G672" i="26" s="1"/>
  <c r="J672" i="26" s="1"/>
  <c r="F598" i="26"/>
  <c r="G598" i="26" s="1"/>
  <c r="J598" i="26" s="1"/>
  <c r="N1497" i="1"/>
  <c r="F935" i="26"/>
  <c r="G935" i="26" s="1"/>
  <c r="J935" i="26" s="1"/>
  <c r="F898" i="26"/>
  <c r="G898" i="26" s="1"/>
  <c r="J898" i="26" s="1"/>
  <c r="N1643" i="1"/>
  <c r="F1159" i="26"/>
  <c r="G1159" i="26" s="1"/>
  <c r="J1159" i="26" s="1"/>
  <c r="N2073" i="1"/>
  <c r="F1282" i="26"/>
  <c r="G1282" i="26" s="1"/>
  <c r="J1282" i="26" s="1"/>
  <c r="N2826" i="1"/>
  <c r="F1849" i="26"/>
  <c r="G1849" i="26" s="1"/>
  <c r="J1849" i="26" s="1"/>
  <c r="N1185" i="1"/>
  <c r="F461" i="26"/>
  <c r="G461" i="26" s="1"/>
  <c r="J461" i="26" s="1"/>
  <c r="F498" i="26"/>
  <c r="G498" i="26" s="1"/>
  <c r="J498" i="26" s="1"/>
  <c r="N1333" i="1"/>
  <c r="F761" i="26"/>
  <c r="G761" i="26" s="1"/>
  <c r="J761" i="26" s="1"/>
  <c r="N1477" i="1"/>
  <c r="F876" i="26"/>
  <c r="G876" i="26" s="1"/>
  <c r="J876" i="26" s="1"/>
  <c r="N1621" i="1"/>
  <c r="F1139" i="26"/>
  <c r="G1139" i="26" s="1"/>
  <c r="J1139" i="26" s="1"/>
  <c r="F1065" i="26"/>
  <c r="G1065" i="26" s="1"/>
  <c r="J1065" i="26" s="1"/>
  <c r="N2695" i="1"/>
  <c r="F1640" i="26"/>
  <c r="G1640" i="26" s="1"/>
  <c r="J1640" i="26" s="1"/>
  <c r="F1658" i="26"/>
  <c r="G1658" i="26" s="1"/>
  <c r="J1658" i="26" s="1"/>
  <c r="N2713" i="1"/>
  <c r="N1408" i="1"/>
  <c r="F803" i="26"/>
  <c r="G803" i="26" s="1"/>
  <c r="J803" i="26" s="1"/>
  <c r="N1552" i="1"/>
  <c r="F992" i="26"/>
  <c r="G992" i="26" s="1"/>
  <c r="J992" i="26" s="1"/>
  <c r="N2195" i="1"/>
  <c r="F1371" i="26"/>
  <c r="G1371" i="26" s="1"/>
  <c r="J1371" i="26" s="1"/>
  <c r="N2117" i="1"/>
  <c r="F1326" i="26"/>
  <c r="G1326" i="26" s="1"/>
  <c r="J1326" i="26" s="1"/>
  <c r="N2112" i="1"/>
  <c r="F1321" i="26"/>
  <c r="G1321" i="26" s="1"/>
  <c r="J1321" i="26" s="1"/>
  <c r="N2718" i="1"/>
  <c r="F1663" i="26"/>
  <c r="G1663" i="26" s="1"/>
  <c r="J1663" i="26" s="1"/>
  <c r="N2314" i="1"/>
  <c r="F1387" i="26"/>
  <c r="G1387" i="26" s="1"/>
  <c r="J1387" i="26" s="1"/>
  <c r="F1424" i="26"/>
  <c r="G1424" i="26" s="1"/>
  <c r="J1424" i="26" s="1"/>
  <c r="F1404" i="26"/>
  <c r="G1404" i="26" s="1"/>
  <c r="J1404" i="26" s="1"/>
  <c r="F1441" i="26"/>
  <c r="G1441" i="26" s="1"/>
  <c r="J1441" i="26" s="1"/>
  <c r="N2331" i="1"/>
  <c r="N2785" i="1"/>
  <c r="F1806" i="26"/>
  <c r="G1806" i="26" s="1"/>
  <c r="J1806" i="26" s="1"/>
  <c r="F1732" i="26"/>
  <c r="G1732" i="26" s="1"/>
  <c r="J1732" i="26" s="1"/>
  <c r="F1769" i="26"/>
  <c r="G1769" i="26" s="1"/>
  <c r="J1769" i="26" s="1"/>
  <c r="F1887" i="26"/>
  <c r="G1887" i="26" s="1"/>
  <c r="J1887" i="26" s="1"/>
  <c r="N2862" i="1"/>
  <c r="F1366" i="26"/>
  <c r="G1366" i="26" s="1"/>
  <c r="J1366" i="26" s="1"/>
  <c r="N2190" i="1"/>
  <c r="N2840" i="1"/>
  <c r="F1865" i="26"/>
  <c r="G1865" i="26" s="1"/>
  <c r="J1865" i="26" s="1"/>
  <c r="N1932" i="1"/>
  <c r="F1205" i="26"/>
  <c r="J1205" i="26" s="1"/>
  <c r="F1244" i="26"/>
  <c r="J1244" i="26" s="1"/>
  <c r="N2081" i="1"/>
  <c r="F1290" i="26"/>
  <c r="G1290" i="26" s="1"/>
  <c r="J1290" i="26" s="1"/>
  <c r="F1608" i="26"/>
  <c r="G1608" i="26" s="1"/>
  <c r="J1608" i="26" s="1"/>
  <c r="N2665" i="1"/>
  <c r="F1571" i="26"/>
  <c r="G1571" i="26" s="1"/>
  <c r="J1571" i="26" s="1"/>
  <c r="F1194" i="26"/>
  <c r="J1194" i="26" s="1"/>
  <c r="F1233" i="26"/>
  <c r="J1233" i="26" s="1"/>
  <c r="N1921" i="1"/>
  <c r="N2069" i="1"/>
  <c r="F1278" i="26"/>
  <c r="G1278" i="26" s="1"/>
  <c r="J1278" i="26" s="1"/>
  <c r="N1946" i="1"/>
  <c r="F1219" i="26"/>
  <c r="J1219" i="26" s="1"/>
  <c r="F1258" i="26"/>
  <c r="J1258" i="26" s="1"/>
  <c r="N2096" i="1"/>
  <c r="F1305" i="26"/>
  <c r="G1305" i="26" s="1"/>
  <c r="J1305" i="26" s="1"/>
  <c r="F1595" i="26"/>
  <c r="G1595" i="26" s="1"/>
  <c r="J1595" i="26" s="1"/>
  <c r="F1632" i="26"/>
  <c r="G1632" i="26" s="1"/>
  <c r="J1632" i="26" s="1"/>
  <c r="N2689" i="1"/>
  <c r="N2866" i="1"/>
  <c r="F1891" i="26"/>
  <c r="G1891" i="26" s="1"/>
  <c r="J1891" i="26" s="1"/>
  <c r="N3012" i="1"/>
  <c r="F1897" i="26"/>
  <c r="G1897" i="26" s="1"/>
  <c r="J1897" i="26" s="1"/>
  <c r="F1934" i="26"/>
  <c r="G1934" i="26" s="1"/>
  <c r="J1934" i="26" s="1"/>
  <c r="N2747" i="1"/>
  <c r="F1694" i="26"/>
  <c r="G1694" i="26" s="1"/>
  <c r="J1694" i="26" s="1"/>
  <c r="F1922" i="26"/>
  <c r="G1922" i="26" s="1"/>
  <c r="J1922" i="26" s="1"/>
  <c r="N3037" i="1"/>
  <c r="F1959" i="26"/>
  <c r="G1959" i="26" s="1"/>
  <c r="J1959" i="26" s="1"/>
  <c r="F1609" i="26"/>
  <c r="G1609" i="26" s="1"/>
  <c r="J1609" i="26" s="1"/>
  <c r="F1572" i="26"/>
  <c r="G1572" i="26" s="1"/>
  <c r="J1572" i="26" s="1"/>
  <c r="N2666" i="1"/>
  <c r="F1833" i="26"/>
  <c r="G1833" i="26" s="1"/>
  <c r="J1833" i="26" s="1"/>
  <c r="N2810" i="1"/>
  <c r="F1286" i="26"/>
  <c r="G1286" i="26" s="1"/>
  <c r="J1286" i="26" s="1"/>
  <c r="N2077" i="1"/>
  <c r="F1598" i="26"/>
  <c r="G1598" i="26" s="1"/>
  <c r="J1598" i="26" s="1"/>
  <c r="F1561" i="26"/>
  <c r="G1561" i="26" s="1"/>
  <c r="J1561" i="26" s="1"/>
  <c r="N2655" i="1"/>
  <c r="F1822" i="26"/>
  <c r="G1822" i="26" s="1"/>
  <c r="J1822" i="26" s="1"/>
  <c r="N2799" i="1"/>
  <c r="N2174" i="1"/>
  <c r="F1350" i="26"/>
  <c r="G1350" i="26" s="1"/>
  <c r="J1350" i="26" s="1"/>
  <c r="N2318" i="1"/>
  <c r="F1428" i="26"/>
  <c r="G1428" i="26" s="1"/>
  <c r="J1428" i="26" s="1"/>
  <c r="F1391" i="26"/>
  <c r="G1391" i="26" s="1"/>
  <c r="J1391" i="26" s="1"/>
  <c r="F1699" i="26"/>
  <c r="G1699" i="26" s="1"/>
  <c r="J1699" i="26" s="1"/>
  <c r="N2752" i="1"/>
  <c r="F1964" i="26"/>
  <c r="G1964" i="26" s="1"/>
  <c r="J1964" i="26" s="1"/>
  <c r="N3042" i="1"/>
  <c r="F1927" i="26"/>
  <c r="G1927" i="26" s="1"/>
  <c r="J1927" i="26" s="1"/>
  <c r="N2705" i="1"/>
  <c r="F1650" i="26"/>
  <c r="G1650" i="26" s="1"/>
  <c r="J1650" i="26" s="1"/>
  <c r="N2849" i="1"/>
  <c r="F1874" i="26"/>
  <c r="G1874" i="26" s="1"/>
  <c r="J1874" i="26" s="1"/>
  <c r="N95" i="1"/>
  <c r="F133" i="26"/>
  <c r="G133" i="26" s="1"/>
  <c r="J133" i="26" s="1"/>
  <c r="F96" i="26"/>
  <c r="G96" i="26" s="1"/>
  <c r="J96" i="26" s="1"/>
  <c r="N1546" i="1"/>
  <c r="F986" i="26"/>
  <c r="G986" i="26" s="1"/>
  <c r="J986" i="26" s="1"/>
  <c r="F669" i="26"/>
  <c r="G669" i="26" s="1"/>
  <c r="J669" i="26" s="1"/>
  <c r="F706" i="26"/>
  <c r="G706" i="26" s="1"/>
  <c r="J706" i="26" s="1"/>
  <c r="F595" i="26"/>
  <c r="G595" i="26" s="1"/>
  <c r="J595" i="26" s="1"/>
  <c r="F632" i="26"/>
  <c r="G632" i="26" s="1"/>
  <c r="J632" i="26" s="1"/>
  <c r="N1350" i="1"/>
  <c r="N573" i="1"/>
  <c r="F265" i="26"/>
  <c r="G265" i="26" s="1"/>
  <c r="J265" i="26" s="1"/>
  <c r="N1612" i="1"/>
  <c r="F1130" i="26"/>
  <c r="G1130" i="26" s="1"/>
  <c r="J1130" i="26" s="1"/>
  <c r="F1056" i="26"/>
  <c r="G1056" i="26" s="1"/>
  <c r="J1056" i="26" s="1"/>
  <c r="N2182" i="1"/>
  <c r="F1358" i="26"/>
  <c r="G1358" i="26" s="1"/>
  <c r="J1358" i="26" s="1"/>
  <c r="N2719" i="1"/>
  <c r="F1664" i="26"/>
  <c r="G1664" i="26" s="1"/>
  <c r="J1664" i="26" s="1"/>
  <c r="N2308" i="1"/>
  <c r="F1381" i="26"/>
  <c r="G1381" i="26" s="1"/>
  <c r="J1381" i="26" s="1"/>
  <c r="F1418" i="26"/>
  <c r="G1418" i="26" s="1"/>
  <c r="J1418" i="26" s="1"/>
  <c r="N2782" i="1"/>
  <c r="F1729" i="26"/>
  <c r="G1729" i="26" s="1"/>
  <c r="J1729" i="26" s="1"/>
  <c r="F1803" i="26"/>
  <c r="G1803" i="26" s="1"/>
  <c r="J1803" i="26" s="1"/>
  <c r="F1766" i="26"/>
  <c r="G1766" i="26" s="1"/>
  <c r="J1766" i="26" s="1"/>
  <c r="N270" i="1"/>
  <c r="F203" i="26"/>
  <c r="G203" i="26" s="1"/>
  <c r="J203" i="26" s="1"/>
  <c r="N41" i="1"/>
  <c r="F42" i="26"/>
  <c r="G42" i="26" s="1"/>
  <c r="J42" i="26" s="1"/>
  <c r="N1347" i="1"/>
  <c r="F775" i="26"/>
  <c r="G775" i="26" s="1"/>
  <c r="J775" i="26" s="1"/>
  <c r="N1569" i="1"/>
  <c r="F1085" i="26"/>
  <c r="G1085" i="26" s="1"/>
  <c r="J1085" i="26" s="1"/>
  <c r="F1011" i="26"/>
  <c r="G1011" i="26" s="1"/>
  <c r="J1011" i="26" s="1"/>
  <c r="N275" i="1"/>
  <c r="F208" i="26"/>
  <c r="G208" i="26" s="1"/>
  <c r="J208" i="26" s="1"/>
  <c r="N123" i="1"/>
  <c r="F161" i="26"/>
  <c r="G161" i="26" s="1"/>
  <c r="J161" i="26" s="1"/>
  <c r="N595" i="1"/>
  <c r="F287" i="26"/>
  <c r="G287" i="26" s="1"/>
  <c r="J287" i="26" s="1"/>
  <c r="F2061" i="26"/>
  <c r="G2061" i="26" s="1"/>
  <c r="J2061" i="26" s="1"/>
  <c r="N379" i="1"/>
  <c r="F1032" i="26"/>
  <c r="G1032" i="26" s="1"/>
  <c r="J1032" i="26" s="1"/>
  <c r="N1590" i="1"/>
  <c r="F1106" i="26"/>
  <c r="G1106" i="26" s="1"/>
  <c r="J1106" i="26" s="1"/>
  <c r="N92" i="1"/>
  <c r="F130" i="26"/>
  <c r="G130" i="26" s="1"/>
  <c r="J130" i="26" s="1"/>
  <c r="F93" i="26"/>
  <c r="G93" i="26" s="1"/>
  <c r="J93" i="26" s="1"/>
  <c r="N1411" i="1"/>
  <c r="F806" i="26"/>
  <c r="G806" i="26" s="1"/>
  <c r="J806" i="26" s="1"/>
  <c r="F47" i="26"/>
  <c r="G47" i="26" s="1"/>
  <c r="J47" i="26" s="1"/>
  <c r="N46" i="1"/>
  <c r="N454" i="1"/>
  <c r="F249" i="26"/>
  <c r="G249" i="26" s="1"/>
  <c r="J249" i="26" s="1"/>
  <c r="N274" i="1"/>
  <c r="F207" i="26"/>
  <c r="G207" i="26" s="1"/>
  <c r="J207" i="26" s="1"/>
  <c r="N1418" i="1"/>
  <c r="F813" i="26"/>
  <c r="G813" i="26" s="1"/>
  <c r="J813" i="26" s="1"/>
  <c r="N1554" i="1"/>
  <c r="F994" i="26"/>
  <c r="G994" i="26" s="1"/>
  <c r="J994" i="26" s="1"/>
  <c r="N86" i="1"/>
  <c r="F124" i="26"/>
  <c r="G124" i="26" s="1"/>
  <c r="J124" i="26" s="1"/>
  <c r="F87" i="26"/>
  <c r="G87" i="26" s="1"/>
  <c r="J87" i="26" s="1"/>
  <c r="N266" i="1"/>
  <c r="F199" i="26"/>
  <c r="G199" i="26" s="1"/>
  <c r="J199" i="26" s="1"/>
  <c r="N584" i="1"/>
  <c r="F276" i="26"/>
  <c r="G276" i="26" s="1"/>
  <c r="J276" i="26" s="1"/>
  <c r="N816" i="1"/>
  <c r="F370" i="26"/>
  <c r="G370" i="26" s="1"/>
  <c r="J370" i="26" s="1"/>
  <c r="N1649" i="1"/>
  <c r="F1165" i="26"/>
  <c r="G1165" i="26" s="1"/>
  <c r="J1165" i="26" s="1"/>
  <c r="N125" i="1"/>
  <c r="F163" i="26"/>
  <c r="G163" i="26" s="1"/>
  <c r="J163" i="26" s="1"/>
  <c r="N280" i="1"/>
  <c r="F213" i="26"/>
  <c r="G213" i="26" s="1"/>
  <c r="J213" i="26" s="1"/>
  <c r="N437" i="1"/>
  <c r="F232" i="26"/>
  <c r="G232" i="26" s="1"/>
  <c r="J232" i="26" s="1"/>
  <c r="N603" i="1"/>
  <c r="F295" i="26"/>
  <c r="G295" i="26" s="1"/>
  <c r="J295" i="26" s="1"/>
  <c r="N839" i="1"/>
  <c r="F395" i="26"/>
  <c r="G395" i="26" s="1"/>
  <c r="J395" i="26" s="1"/>
  <c r="N1172" i="1"/>
  <c r="F485" i="26"/>
  <c r="G485" i="26" s="1"/>
  <c r="J485" i="26" s="1"/>
  <c r="F448" i="26"/>
  <c r="G448" i="26" s="1"/>
  <c r="J448" i="26" s="1"/>
  <c r="F164" i="26"/>
  <c r="G164" i="26" s="1"/>
  <c r="J164" i="26" s="1"/>
  <c r="N126" i="1"/>
  <c r="N281" i="1"/>
  <c r="F214" i="26"/>
  <c r="G214" i="26" s="1"/>
  <c r="J214" i="26" s="1"/>
  <c r="N438" i="1"/>
  <c r="F233" i="26"/>
  <c r="G233" i="26" s="1"/>
  <c r="J233" i="26" s="1"/>
  <c r="N604" i="1"/>
  <c r="F296" i="26"/>
  <c r="G296" i="26" s="1"/>
  <c r="J296" i="26" s="1"/>
  <c r="N840" i="1"/>
  <c r="F396" i="26"/>
  <c r="G396" i="26" s="1"/>
  <c r="J396" i="26" s="1"/>
  <c r="F450" i="26"/>
  <c r="G450" i="26" s="1"/>
  <c r="J450" i="26" s="1"/>
  <c r="N1174" i="1"/>
  <c r="F487" i="26"/>
  <c r="G487" i="26" s="1"/>
  <c r="J487" i="26" s="1"/>
  <c r="F153" i="26"/>
  <c r="G153" i="26" s="1"/>
  <c r="J153" i="26" s="1"/>
  <c r="N115" i="1"/>
  <c r="N269" i="1"/>
  <c r="F202" i="26"/>
  <c r="G202" i="26" s="1"/>
  <c r="J202" i="26" s="1"/>
  <c r="N588" i="1"/>
  <c r="F280" i="26"/>
  <c r="G280" i="26" s="1"/>
  <c r="J280" i="26" s="1"/>
  <c r="N823" i="1"/>
  <c r="F379" i="26"/>
  <c r="G379" i="26" s="1"/>
  <c r="J379" i="26" s="1"/>
  <c r="N1664" i="1"/>
  <c r="F1180" i="26"/>
  <c r="G1180" i="26" s="1"/>
  <c r="J1180" i="26" s="1"/>
  <c r="N129" i="1"/>
  <c r="F167" i="26"/>
  <c r="G167" i="26" s="1"/>
  <c r="J167" i="26" s="1"/>
  <c r="N284" i="1"/>
  <c r="F217" i="26"/>
  <c r="G217" i="26" s="1"/>
  <c r="J217" i="26" s="1"/>
  <c r="N442" i="1"/>
  <c r="F237" i="26"/>
  <c r="G237" i="26" s="1"/>
  <c r="J237" i="26" s="1"/>
  <c r="N847" i="1"/>
  <c r="F403" i="26"/>
  <c r="G403" i="26" s="1"/>
  <c r="J403" i="26" s="1"/>
  <c r="N1186" i="1"/>
  <c r="F462" i="26"/>
  <c r="G462" i="26" s="1"/>
  <c r="J462" i="26" s="1"/>
  <c r="F499" i="26"/>
  <c r="G499" i="26" s="1"/>
  <c r="J499" i="26" s="1"/>
  <c r="N1322" i="1"/>
  <c r="F750" i="26"/>
  <c r="G750" i="26" s="1"/>
  <c r="J750" i="26" s="1"/>
  <c r="N841" i="1"/>
  <c r="F397" i="26"/>
  <c r="G397" i="26" s="1"/>
  <c r="J397" i="26" s="1"/>
  <c r="N1379" i="1"/>
  <c r="F698" i="26"/>
  <c r="G698" i="26" s="1"/>
  <c r="J698" i="26" s="1"/>
  <c r="F624" i="26"/>
  <c r="G624" i="26" s="1"/>
  <c r="J624" i="26" s="1"/>
  <c r="F661" i="26"/>
  <c r="G661" i="26" s="1"/>
  <c r="J661" i="26" s="1"/>
  <c r="F735" i="26"/>
  <c r="G735" i="26" s="1"/>
  <c r="J735" i="26" s="1"/>
  <c r="N1595" i="1"/>
  <c r="F1039" i="26"/>
  <c r="G1039" i="26" s="1"/>
  <c r="J1039" i="26" s="1"/>
  <c r="F1113" i="26"/>
  <c r="G1113" i="26" s="1"/>
  <c r="J1113" i="26" s="1"/>
  <c r="N602" i="1"/>
  <c r="F294" i="26"/>
  <c r="G294" i="26" s="1"/>
  <c r="J294" i="26" s="1"/>
  <c r="N1234" i="1"/>
  <c r="F584" i="26"/>
  <c r="G584" i="26" s="1"/>
  <c r="J584" i="26" s="1"/>
  <c r="F547" i="26"/>
  <c r="G547" i="26" s="1"/>
  <c r="J547" i="26" s="1"/>
  <c r="F849" i="26"/>
  <c r="G849" i="26" s="1"/>
  <c r="J849" i="26" s="1"/>
  <c r="N1452" i="1"/>
  <c r="F873" i="26"/>
  <c r="G873" i="26" s="1"/>
  <c r="J873" i="26" s="1"/>
  <c r="N1474" i="1"/>
  <c r="F571" i="26"/>
  <c r="G571" i="26" s="1"/>
  <c r="J571" i="26" s="1"/>
  <c r="F534" i="26"/>
  <c r="G534" i="26" s="1"/>
  <c r="J534" i="26" s="1"/>
  <c r="N1221" i="1"/>
  <c r="N1439" i="1"/>
  <c r="F836" i="26"/>
  <c r="G836" i="26" s="1"/>
  <c r="J836" i="26" s="1"/>
  <c r="N1661" i="1"/>
  <c r="F1177" i="26"/>
  <c r="G1177" i="26" s="1"/>
  <c r="J1177" i="26" s="1"/>
  <c r="N1069" i="1"/>
  <c r="F415" i="26"/>
  <c r="G415" i="26" s="1"/>
  <c r="J415" i="26" s="1"/>
  <c r="F932" i="26"/>
  <c r="G932" i="26" s="1"/>
  <c r="J932" i="26" s="1"/>
  <c r="N1494" i="1"/>
  <c r="F895" i="26"/>
  <c r="G895" i="26" s="1"/>
  <c r="J895" i="26" s="1"/>
  <c r="N1479" i="1"/>
  <c r="F878" i="26"/>
  <c r="G878" i="26" s="1"/>
  <c r="J878" i="26" s="1"/>
  <c r="N381" i="1"/>
  <c r="F2063" i="26"/>
  <c r="G2063" i="26" s="1"/>
  <c r="J2063" i="26" s="1"/>
  <c r="N1337" i="1"/>
  <c r="F765" i="26"/>
  <c r="G765" i="26" s="1"/>
  <c r="J765" i="26" s="1"/>
  <c r="N1553" i="1"/>
  <c r="F993" i="26"/>
  <c r="G993" i="26" s="1"/>
  <c r="J993" i="26" s="1"/>
  <c r="F833" i="26"/>
  <c r="G833" i="26" s="1"/>
  <c r="J833" i="26" s="1"/>
  <c r="N1436" i="1"/>
  <c r="N1580" i="1"/>
  <c r="F1022" i="26"/>
  <c r="G1022" i="26" s="1"/>
  <c r="J1022" i="26" s="1"/>
  <c r="F1096" i="26"/>
  <c r="G1096" i="26" s="1"/>
  <c r="J1096" i="26" s="1"/>
  <c r="N1940" i="1"/>
  <c r="F1252" i="26"/>
  <c r="J1252" i="26" s="1"/>
  <c r="F1213" i="26"/>
  <c r="J1213" i="26" s="1"/>
  <c r="N2332" i="1"/>
  <c r="F1442" i="26"/>
  <c r="G1442" i="26" s="1"/>
  <c r="J1442" i="26" s="1"/>
  <c r="F1405" i="26"/>
  <c r="G1405" i="26" s="1"/>
  <c r="J1405" i="26" s="1"/>
  <c r="N1219" i="1"/>
  <c r="F569" i="26"/>
  <c r="G569" i="26" s="1"/>
  <c r="J569" i="26" s="1"/>
  <c r="F532" i="26"/>
  <c r="G532" i="26" s="1"/>
  <c r="J532" i="26" s="1"/>
  <c r="F721" i="26"/>
  <c r="G721" i="26" s="1"/>
  <c r="J721" i="26" s="1"/>
  <c r="N1365" i="1"/>
  <c r="F647" i="26"/>
  <c r="G647" i="26" s="1"/>
  <c r="J647" i="26" s="1"/>
  <c r="F684" i="26"/>
  <c r="G684" i="26" s="1"/>
  <c r="J684" i="26" s="1"/>
  <c r="F610" i="26"/>
  <c r="G610" i="26" s="1"/>
  <c r="J610" i="26" s="1"/>
  <c r="N1509" i="1"/>
  <c r="F910" i="26"/>
  <c r="G910" i="26" s="1"/>
  <c r="J910" i="26" s="1"/>
  <c r="F947" i="26"/>
  <c r="G947" i="26" s="1"/>
  <c r="J947" i="26" s="1"/>
  <c r="N1655" i="1"/>
  <c r="F1171" i="26"/>
  <c r="G1171" i="26" s="1"/>
  <c r="J1171" i="26" s="1"/>
  <c r="N2071" i="1"/>
  <c r="F1280" i="26"/>
  <c r="G1280" i="26" s="1"/>
  <c r="J1280" i="26" s="1"/>
  <c r="N1656" i="1"/>
  <c r="F1172" i="26"/>
  <c r="G1172" i="26" s="1"/>
  <c r="J1172" i="26" s="1"/>
  <c r="F1281" i="26"/>
  <c r="G1281" i="26" s="1"/>
  <c r="J1281" i="26" s="1"/>
  <c r="N2072" i="1"/>
  <c r="N2103" i="1"/>
  <c r="F1312" i="26"/>
  <c r="G1312" i="26" s="1"/>
  <c r="J1312" i="26" s="1"/>
  <c r="N1197" i="1"/>
  <c r="F473" i="26"/>
  <c r="G473" i="26" s="1"/>
  <c r="J473" i="26" s="1"/>
  <c r="F510" i="26"/>
  <c r="G510" i="26" s="1"/>
  <c r="J510" i="26" s="1"/>
  <c r="N1345" i="1"/>
  <c r="F773" i="26"/>
  <c r="G773" i="26" s="1"/>
  <c r="J773" i="26" s="1"/>
  <c r="N1489" i="1"/>
  <c r="F888" i="26"/>
  <c r="G888" i="26" s="1"/>
  <c r="J888" i="26" s="1"/>
  <c r="N1635" i="1"/>
  <c r="F1151" i="26"/>
  <c r="G1151" i="26" s="1"/>
  <c r="J1151" i="26" s="1"/>
  <c r="N2827" i="1"/>
  <c r="F1850" i="26"/>
  <c r="G1850" i="26" s="1"/>
  <c r="J1850" i="26" s="1"/>
  <c r="N2712" i="1"/>
  <c r="F1657" i="26"/>
  <c r="G1657" i="26" s="1"/>
  <c r="J1657" i="26" s="1"/>
  <c r="N2851" i="1"/>
  <c r="F1876" i="26"/>
  <c r="G1876" i="26" s="1"/>
  <c r="J1876" i="26" s="1"/>
  <c r="N1420" i="1"/>
  <c r="F817" i="26"/>
  <c r="G817" i="26" s="1"/>
  <c r="J817" i="26" s="1"/>
  <c r="F1080" i="26"/>
  <c r="G1080" i="26" s="1"/>
  <c r="J1080" i="26" s="1"/>
  <c r="F1006" i="26"/>
  <c r="G1006" i="26" s="1"/>
  <c r="J1006" i="26" s="1"/>
  <c r="N1564" i="1"/>
  <c r="N2126" i="1"/>
  <c r="F1335" i="26"/>
  <c r="G1335" i="26" s="1"/>
  <c r="J1335" i="26" s="1"/>
  <c r="N2736" i="1"/>
  <c r="F1683" i="26"/>
  <c r="G1683" i="26" s="1"/>
  <c r="J1683" i="26" s="1"/>
  <c r="N3022" i="1"/>
  <c r="F1944" i="26"/>
  <c r="G1944" i="26" s="1"/>
  <c r="J1944" i="26" s="1"/>
  <c r="F1907" i="26"/>
  <c r="G1907" i="26" s="1"/>
  <c r="J1907" i="26" s="1"/>
  <c r="N2061" i="1"/>
  <c r="F1270" i="26"/>
  <c r="G1270" i="26" s="1"/>
  <c r="J1270" i="26" s="1"/>
  <c r="N2328" i="1"/>
  <c r="F1438" i="26"/>
  <c r="G1438" i="26" s="1"/>
  <c r="J1438" i="26" s="1"/>
  <c r="F1401" i="26"/>
  <c r="G1401" i="26" s="1"/>
  <c r="J1401" i="26" s="1"/>
  <c r="N2784" i="1"/>
  <c r="F1768" i="26"/>
  <c r="G1768" i="26" s="1"/>
  <c r="J1768" i="26" s="1"/>
  <c r="F1805" i="26"/>
  <c r="G1805" i="26" s="1"/>
  <c r="J1805" i="26" s="1"/>
  <c r="F1731" i="26"/>
  <c r="G1731" i="26" s="1"/>
  <c r="J1731" i="26" s="1"/>
  <c r="N2171" i="1"/>
  <c r="F1347" i="26"/>
  <c r="G1347" i="26" s="1"/>
  <c r="J1347" i="26" s="1"/>
  <c r="N2809" i="1"/>
  <c r="F1832" i="26"/>
  <c r="G1832" i="26" s="1"/>
  <c r="J1832" i="26" s="1"/>
  <c r="F1605" i="26"/>
  <c r="G1605" i="26" s="1"/>
  <c r="J1605" i="26" s="1"/>
  <c r="N2662" i="1"/>
  <c r="F1568" i="26"/>
  <c r="G1568" i="26" s="1"/>
  <c r="J1568" i="26" s="1"/>
  <c r="N2864" i="1"/>
  <c r="F1889" i="26"/>
  <c r="G1889" i="26" s="1"/>
  <c r="J1889" i="26" s="1"/>
  <c r="N1944" i="1"/>
  <c r="F1217" i="26"/>
  <c r="J1217" i="26" s="1"/>
  <c r="F1256" i="26"/>
  <c r="J1256" i="26" s="1"/>
  <c r="N2094" i="1"/>
  <c r="F1303" i="26"/>
  <c r="G1303" i="26" s="1"/>
  <c r="J1303" i="26" s="1"/>
  <c r="N1933" i="1"/>
  <c r="F1206" i="26"/>
  <c r="J1206" i="26" s="1"/>
  <c r="F1245" i="26"/>
  <c r="J1245" i="26" s="1"/>
  <c r="N2082" i="1"/>
  <c r="F1291" i="26"/>
  <c r="G1291" i="26" s="1"/>
  <c r="J1291" i="26" s="1"/>
  <c r="F1613" i="26"/>
  <c r="G1613" i="26" s="1"/>
  <c r="J1613" i="26" s="1"/>
  <c r="N2670" i="1"/>
  <c r="F1576" i="26"/>
  <c r="G1576" i="26" s="1"/>
  <c r="J1576" i="26" s="1"/>
  <c r="N2109" i="1"/>
  <c r="F1318" i="26"/>
  <c r="G1318" i="26" s="1"/>
  <c r="J1318" i="26" s="1"/>
  <c r="N2710" i="1"/>
  <c r="F1655" i="26"/>
  <c r="G1655" i="26" s="1"/>
  <c r="J1655" i="26" s="1"/>
  <c r="N3024" i="1"/>
  <c r="F1946" i="26"/>
  <c r="G1946" i="26" s="1"/>
  <c r="J1946" i="26" s="1"/>
  <c r="F1909" i="26"/>
  <c r="G1909" i="26" s="1"/>
  <c r="J1909" i="26" s="1"/>
  <c r="N2759" i="1"/>
  <c r="F1706" i="26"/>
  <c r="G1706" i="26" s="1"/>
  <c r="J1706" i="26" s="1"/>
  <c r="N2678" i="1"/>
  <c r="F1584" i="26"/>
  <c r="G1584" i="26" s="1"/>
  <c r="J1584" i="26" s="1"/>
  <c r="F1621" i="26"/>
  <c r="G1621" i="26" s="1"/>
  <c r="J1621" i="26" s="1"/>
  <c r="N2822" i="1"/>
  <c r="F1845" i="26"/>
  <c r="G1845" i="26" s="1"/>
  <c r="J1845" i="26" s="1"/>
  <c r="N2089" i="1"/>
  <c r="F1298" i="26"/>
  <c r="G1298" i="26" s="1"/>
  <c r="J1298" i="26" s="1"/>
  <c r="F1573" i="26"/>
  <c r="G1573" i="26" s="1"/>
  <c r="J1573" i="26" s="1"/>
  <c r="F1610" i="26"/>
  <c r="G1610" i="26" s="1"/>
  <c r="J1610" i="26" s="1"/>
  <c r="N2667" i="1"/>
  <c r="N2811" i="1"/>
  <c r="F1834" i="26"/>
  <c r="G1834" i="26" s="1"/>
  <c r="J1834" i="26" s="1"/>
  <c r="N2186" i="1"/>
  <c r="F1362" i="26"/>
  <c r="G1362" i="26" s="1"/>
  <c r="J1362" i="26" s="1"/>
  <c r="N2330" i="1"/>
  <c r="F1440" i="26"/>
  <c r="G1440" i="26" s="1"/>
  <c r="J1440" i="26" s="1"/>
  <c r="F1403" i="26"/>
  <c r="G1403" i="26" s="1"/>
  <c r="J1403" i="26" s="1"/>
  <c r="F1785" i="26"/>
  <c r="G1785" i="26" s="1"/>
  <c r="J1785" i="26" s="1"/>
  <c r="F1748" i="26"/>
  <c r="G1748" i="26" s="1"/>
  <c r="J1748" i="26" s="1"/>
  <c r="F1711" i="26"/>
  <c r="G1711" i="26" s="1"/>
  <c r="J1711" i="26" s="1"/>
  <c r="N2764" i="1"/>
  <c r="N2717" i="1"/>
  <c r="F1662" i="26"/>
  <c r="G1662" i="26" s="1"/>
  <c r="J1662" i="26" s="1"/>
  <c r="F1886" i="26"/>
  <c r="G1886" i="26" s="1"/>
  <c r="J1886" i="26" s="1"/>
  <c r="N2861" i="1"/>
  <c r="N1073" i="1"/>
  <c r="F419" i="26"/>
  <c r="G419" i="26" s="1"/>
  <c r="J419" i="26" s="1"/>
  <c r="N791" i="1"/>
  <c r="F345" i="26"/>
  <c r="G345" i="26" s="1"/>
  <c r="J345" i="26" s="1"/>
  <c r="N1524" i="1"/>
  <c r="F925" i="26"/>
  <c r="G925" i="26" s="1"/>
  <c r="J925" i="26" s="1"/>
  <c r="F962" i="26"/>
  <c r="G962" i="26" s="1"/>
  <c r="J962" i="26" s="1"/>
  <c r="N1511" i="1"/>
  <c r="F949" i="26"/>
  <c r="G949" i="26" s="1"/>
  <c r="J949" i="26" s="1"/>
  <c r="F912" i="26"/>
  <c r="G912" i="26" s="1"/>
  <c r="J912" i="26" s="1"/>
  <c r="N1393" i="1"/>
  <c r="F788" i="26"/>
  <c r="G788" i="26" s="1"/>
  <c r="J788" i="26" s="1"/>
  <c r="N2337" i="1"/>
  <c r="F1447" i="26"/>
  <c r="G1447" i="26" s="1"/>
  <c r="J1447" i="26" s="1"/>
  <c r="F1410" i="26"/>
  <c r="G1410" i="26" s="1"/>
  <c r="J1410" i="26" s="1"/>
  <c r="F1830" i="26"/>
  <c r="G1830" i="26" s="1"/>
  <c r="J1830" i="26" s="1"/>
  <c r="N2807" i="1"/>
  <c r="N1500" i="1"/>
  <c r="F901" i="26"/>
  <c r="G901" i="26" s="1"/>
  <c r="J901" i="26" s="1"/>
  <c r="F938" i="26"/>
  <c r="G938" i="26" s="1"/>
  <c r="J938" i="26" s="1"/>
  <c r="F2078" i="26"/>
  <c r="G2078" i="26" s="1"/>
  <c r="J2078" i="26" s="1"/>
  <c r="N394" i="1"/>
  <c r="F360" i="26"/>
  <c r="G360" i="26" s="1"/>
  <c r="J360" i="26" s="1"/>
  <c r="N806" i="1"/>
  <c r="N2123" i="1"/>
  <c r="F1332" i="26"/>
  <c r="G1332" i="26" s="1"/>
  <c r="J1332" i="26" s="1"/>
  <c r="F650" i="26"/>
  <c r="G650" i="26" s="1"/>
  <c r="J650" i="26" s="1"/>
  <c r="F613" i="26"/>
  <c r="G613" i="26" s="1"/>
  <c r="J613" i="26" s="1"/>
  <c r="F687" i="26"/>
  <c r="G687" i="26" s="1"/>
  <c r="J687" i="26" s="1"/>
  <c r="F724" i="26"/>
  <c r="G724" i="26" s="1"/>
  <c r="J724" i="26" s="1"/>
  <c r="N1368" i="1"/>
  <c r="N277" i="1"/>
  <c r="F210" i="26"/>
  <c r="G210" i="26" s="1"/>
  <c r="J210" i="26" s="1"/>
  <c r="F2050" i="26"/>
  <c r="G2050" i="26" s="1"/>
  <c r="J2050" i="26" s="1"/>
  <c r="N368" i="1"/>
  <c r="N106" i="1"/>
  <c r="F144" i="26"/>
  <c r="G144" i="26" s="1"/>
  <c r="J144" i="26" s="1"/>
  <c r="F107" i="26"/>
  <c r="G107" i="26" s="1"/>
  <c r="J107" i="26" s="1"/>
  <c r="N276" i="1"/>
  <c r="F209" i="26"/>
  <c r="G209" i="26" s="1"/>
  <c r="J209" i="26" s="1"/>
  <c r="N460" i="1"/>
  <c r="F255" i="26"/>
  <c r="G255" i="26" s="1"/>
  <c r="J255" i="26" s="1"/>
  <c r="N145" i="1"/>
  <c r="F183" i="26"/>
  <c r="G183" i="26" s="1"/>
  <c r="J183" i="26" s="1"/>
  <c r="N434" i="1"/>
  <c r="F229" i="26"/>
  <c r="G229" i="26" s="1"/>
  <c r="J229" i="26" s="1"/>
  <c r="N260" i="1"/>
  <c r="F193" i="26"/>
  <c r="G193" i="26" s="1"/>
  <c r="J193" i="26" s="1"/>
  <c r="F168" i="26"/>
  <c r="G168" i="26" s="1"/>
  <c r="J168" i="26" s="1"/>
  <c r="N130" i="1"/>
  <c r="N78" i="1"/>
  <c r="F79" i="26"/>
  <c r="G79" i="26" s="1"/>
  <c r="J79" i="26" s="1"/>
  <c r="F116" i="26"/>
  <c r="G116" i="26" s="1"/>
  <c r="J116" i="26" s="1"/>
  <c r="N109" i="1"/>
  <c r="F110" i="26"/>
  <c r="G110" i="26" s="1"/>
  <c r="J110" i="26" s="1"/>
  <c r="F147" i="26"/>
  <c r="G147" i="26" s="1"/>
  <c r="J147" i="26" s="1"/>
  <c r="F2070" i="26"/>
  <c r="G2070" i="26" s="1"/>
  <c r="J2070" i="26" s="1"/>
  <c r="N388" i="1"/>
  <c r="N90" i="1"/>
  <c r="F91" i="26"/>
  <c r="G91" i="26" s="1"/>
  <c r="J91" i="26" s="1"/>
  <c r="F128" i="26"/>
  <c r="G128" i="26" s="1"/>
  <c r="J128" i="26" s="1"/>
  <c r="N272" i="1"/>
  <c r="F205" i="26"/>
  <c r="G205" i="26" s="1"/>
  <c r="J205" i="26" s="1"/>
  <c r="N851" i="1"/>
  <c r="F407" i="26"/>
  <c r="G407" i="26" s="1"/>
  <c r="J407" i="26" s="1"/>
  <c r="N1464" i="1"/>
  <c r="F863" i="26"/>
  <c r="G863" i="26" s="1"/>
  <c r="J863" i="26" s="1"/>
  <c r="N792" i="1"/>
  <c r="F346" i="26"/>
  <c r="G346" i="26" s="1"/>
  <c r="J346" i="26" s="1"/>
  <c r="N1080" i="1"/>
  <c r="F426" i="26"/>
  <c r="G426" i="26" s="1"/>
  <c r="J426" i="26" s="1"/>
  <c r="N1594" i="1"/>
  <c r="F1036" i="26"/>
  <c r="G1036" i="26" s="1"/>
  <c r="J1036" i="26" s="1"/>
  <c r="F1110" i="26"/>
  <c r="G1110" i="26" s="1"/>
  <c r="J1110" i="26" s="1"/>
  <c r="N1339" i="1"/>
  <c r="F767" i="26"/>
  <c r="G767" i="26" s="1"/>
  <c r="J767" i="26" s="1"/>
  <c r="N98" i="1"/>
  <c r="F136" i="26"/>
  <c r="G136" i="26" s="1"/>
  <c r="J136" i="26" s="1"/>
  <c r="F99" i="26"/>
  <c r="G99" i="26" s="1"/>
  <c r="J99" i="26" s="1"/>
  <c r="N279" i="1"/>
  <c r="F212" i="26"/>
  <c r="G212" i="26" s="1"/>
  <c r="J212" i="26" s="1"/>
  <c r="N436" i="1"/>
  <c r="F231" i="26"/>
  <c r="G231" i="26" s="1"/>
  <c r="J231" i="26" s="1"/>
  <c r="N600" i="1"/>
  <c r="F292" i="26"/>
  <c r="G292" i="26" s="1"/>
  <c r="J292" i="26" s="1"/>
  <c r="N838" i="1"/>
  <c r="F394" i="26"/>
  <c r="G394" i="26" s="1"/>
  <c r="J394" i="26" s="1"/>
  <c r="N137" i="1"/>
  <c r="F175" i="26"/>
  <c r="G175" i="26" s="1"/>
  <c r="J175" i="26" s="1"/>
  <c r="F245" i="26"/>
  <c r="G245" i="26" s="1"/>
  <c r="J245" i="26" s="1"/>
  <c r="N450" i="1"/>
  <c r="N1213" i="1"/>
  <c r="F563" i="26"/>
  <c r="G563" i="26" s="1"/>
  <c r="J563" i="26" s="1"/>
  <c r="F526" i="26"/>
  <c r="G526" i="26" s="1"/>
  <c r="J526" i="26" s="1"/>
  <c r="N138" i="1"/>
  <c r="F176" i="26"/>
  <c r="G176" i="26" s="1"/>
  <c r="J176" i="26" s="1"/>
  <c r="F246" i="26"/>
  <c r="G246" i="26" s="1"/>
  <c r="J246" i="26" s="1"/>
  <c r="N451" i="1"/>
  <c r="N1217" i="1"/>
  <c r="F567" i="26"/>
  <c r="G567" i="26" s="1"/>
  <c r="J567" i="26" s="1"/>
  <c r="F530" i="26"/>
  <c r="G530" i="26" s="1"/>
  <c r="J530" i="26" s="1"/>
  <c r="F165" i="26"/>
  <c r="G165" i="26" s="1"/>
  <c r="J165" i="26" s="1"/>
  <c r="N127" i="1"/>
  <c r="F215" i="26"/>
  <c r="G215" i="26" s="1"/>
  <c r="J215" i="26" s="1"/>
  <c r="N282" i="1"/>
  <c r="N439" i="1"/>
  <c r="F234" i="26"/>
  <c r="G234" i="26" s="1"/>
  <c r="J234" i="26" s="1"/>
  <c r="F399" i="26"/>
  <c r="G399" i="26" s="1"/>
  <c r="J399" i="26" s="1"/>
  <c r="N843" i="1"/>
  <c r="N1175" i="1"/>
  <c r="F451" i="26"/>
  <c r="G451" i="26" s="1"/>
  <c r="J451" i="26" s="1"/>
  <c r="F488" i="26"/>
  <c r="G488" i="26" s="1"/>
  <c r="J488" i="26" s="1"/>
  <c r="N1531" i="1"/>
  <c r="F971" i="26"/>
  <c r="G971" i="26" s="1"/>
  <c r="J971" i="26" s="1"/>
  <c r="N803" i="1"/>
  <c r="F357" i="26"/>
  <c r="G357" i="26" s="1"/>
  <c r="J357" i="26" s="1"/>
  <c r="N141" i="1"/>
  <c r="F179" i="26"/>
  <c r="G179" i="26" s="1"/>
  <c r="J179" i="26" s="1"/>
  <c r="N455" i="1"/>
  <c r="F250" i="26"/>
  <c r="G250" i="26" s="1"/>
  <c r="J250" i="26" s="1"/>
  <c r="N1229" i="1"/>
  <c r="F542" i="26"/>
  <c r="G542" i="26" s="1"/>
  <c r="J542" i="26" s="1"/>
  <c r="F579" i="26"/>
  <c r="G579" i="26" s="1"/>
  <c r="J579" i="26" s="1"/>
  <c r="N2324" i="1"/>
  <c r="F1434" i="26"/>
  <c r="G1434" i="26" s="1"/>
  <c r="J1434" i="26" s="1"/>
  <c r="F1397" i="26"/>
  <c r="G1397" i="26" s="1"/>
  <c r="J1397" i="26" s="1"/>
  <c r="N1363" i="1"/>
  <c r="F682" i="26"/>
  <c r="G682" i="26" s="1"/>
  <c r="J682" i="26" s="1"/>
  <c r="F608" i="26"/>
  <c r="G608" i="26" s="1"/>
  <c r="J608" i="26" s="1"/>
  <c r="F719" i="26"/>
  <c r="G719" i="26" s="1"/>
  <c r="J719" i="26" s="1"/>
  <c r="F645" i="26"/>
  <c r="G645" i="26" s="1"/>
  <c r="J645" i="26" s="1"/>
  <c r="F453" i="26"/>
  <c r="G453" i="26" s="1"/>
  <c r="J453" i="26" s="1"/>
  <c r="F490" i="26"/>
  <c r="G490" i="26" s="1"/>
  <c r="J490" i="26" s="1"/>
  <c r="N1177" i="1"/>
  <c r="N1397" i="1"/>
  <c r="F792" i="26"/>
  <c r="G792" i="26" s="1"/>
  <c r="J792" i="26" s="1"/>
  <c r="N1613" i="1"/>
  <c r="F1057" i="26"/>
  <c r="G1057" i="26" s="1"/>
  <c r="J1057" i="26" s="1"/>
  <c r="F1131" i="26"/>
  <c r="G1131" i="26" s="1"/>
  <c r="J1131" i="26" s="1"/>
  <c r="N1470" i="1"/>
  <c r="F869" i="26"/>
  <c r="G869" i="26" s="1"/>
  <c r="J869" i="26" s="1"/>
  <c r="N1067" i="1"/>
  <c r="F413" i="26"/>
  <c r="G413" i="26" s="1"/>
  <c r="J413" i="26" s="1"/>
  <c r="F929" i="26"/>
  <c r="G929" i="26" s="1"/>
  <c r="J929" i="26" s="1"/>
  <c r="F892" i="26"/>
  <c r="G892" i="26" s="1"/>
  <c r="J892" i="26" s="1"/>
  <c r="N1491" i="1"/>
  <c r="N1457" i="1"/>
  <c r="F856" i="26"/>
  <c r="G856" i="26" s="1"/>
  <c r="J856" i="26" s="1"/>
  <c r="N786" i="1"/>
  <c r="F340" i="26"/>
  <c r="G340" i="26" s="1"/>
  <c r="J340" i="26" s="1"/>
  <c r="N1083" i="1"/>
  <c r="F429" i="26"/>
  <c r="G429" i="26" s="1"/>
  <c r="J429" i="26" s="1"/>
  <c r="N1512" i="1"/>
  <c r="F913" i="26"/>
  <c r="G913" i="26" s="1"/>
  <c r="J913" i="26" s="1"/>
  <c r="F950" i="26"/>
  <c r="G950" i="26" s="1"/>
  <c r="J950" i="26" s="1"/>
  <c r="N1071" i="1"/>
  <c r="F417" i="26"/>
  <c r="G417" i="26" s="1"/>
  <c r="J417" i="26" s="1"/>
  <c r="N1498" i="1"/>
  <c r="F936" i="26"/>
  <c r="G936" i="26" s="1"/>
  <c r="J936" i="26" s="1"/>
  <c r="F899" i="26"/>
  <c r="G899" i="26" s="1"/>
  <c r="J899" i="26" s="1"/>
  <c r="F2075" i="26"/>
  <c r="G2075" i="26" s="1"/>
  <c r="J2075" i="26" s="1"/>
  <c r="N393" i="1"/>
  <c r="N825" i="1"/>
  <c r="F381" i="26"/>
  <c r="G381" i="26" s="1"/>
  <c r="J381" i="26" s="1"/>
  <c r="F674" i="26"/>
  <c r="G674" i="26" s="1"/>
  <c r="J674" i="26" s="1"/>
  <c r="F711" i="26"/>
  <c r="G711" i="26" s="1"/>
  <c r="J711" i="26" s="1"/>
  <c r="F637" i="26"/>
  <c r="G637" i="26" s="1"/>
  <c r="J637" i="26" s="1"/>
  <c r="F600" i="26"/>
  <c r="G600" i="26" s="1"/>
  <c r="J600" i="26" s="1"/>
  <c r="N1355" i="1"/>
  <c r="N1571" i="1"/>
  <c r="F1013" i="26"/>
  <c r="G1013" i="26" s="1"/>
  <c r="J1013" i="26" s="1"/>
  <c r="F1087" i="26"/>
  <c r="G1087" i="26" s="1"/>
  <c r="J1087" i="26" s="1"/>
  <c r="N1448" i="1"/>
  <c r="F845" i="26"/>
  <c r="G845" i="26" s="1"/>
  <c r="J845" i="26" s="1"/>
  <c r="N1592" i="1"/>
  <c r="F1034" i="26"/>
  <c r="G1034" i="26" s="1"/>
  <c r="J1034" i="26" s="1"/>
  <c r="F1108" i="26"/>
  <c r="G1108" i="26" s="1"/>
  <c r="J1108" i="26" s="1"/>
  <c r="F544" i="26"/>
  <c r="G544" i="26" s="1"/>
  <c r="J544" i="26" s="1"/>
  <c r="F581" i="26"/>
  <c r="G581" i="26" s="1"/>
  <c r="J581" i="26" s="1"/>
  <c r="N1231" i="1"/>
  <c r="N1377" i="1"/>
  <c r="F659" i="26"/>
  <c r="G659" i="26" s="1"/>
  <c r="J659" i="26" s="1"/>
  <c r="F622" i="26"/>
  <c r="G622" i="26" s="1"/>
  <c r="J622" i="26" s="1"/>
  <c r="F696" i="26"/>
  <c r="G696" i="26" s="1"/>
  <c r="J696" i="26" s="1"/>
  <c r="F733" i="26"/>
  <c r="G733" i="26" s="1"/>
  <c r="J733" i="26" s="1"/>
  <c r="F1183" i="26"/>
  <c r="G1183" i="26" s="1"/>
  <c r="J1183" i="26" s="1"/>
  <c r="N1667" i="1"/>
  <c r="N2097" i="1"/>
  <c r="F1306" i="26"/>
  <c r="G1306" i="26" s="1"/>
  <c r="J1306" i="26" s="1"/>
  <c r="N1668" i="1"/>
  <c r="F1184" i="26"/>
  <c r="G1184" i="26" s="1"/>
  <c r="J1184" i="26" s="1"/>
  <c r="F1307" i="26"/>
  <c r="G1307" i="26" s="1"/>
  <c r="J1307" i="26" s="1"/>
  <c r="N2098" i="1"/>
  <c r="N2076" i="1"/>
  <c r="F1285" i="26"/>
  <c r="G1285" i="26" s="1"/>
  <c r="J1285" i="26" s="1"/>
  <c r="F561" i="26"/>
  <c r="G561" i="26" s="1"/>
  <c r="J561" i="26" s="1"/>
  <c r="F524" i="26"/>
  <c r="G524" i="26" s="1"/>
  <c r="J524" i="26" s="1"/>
  <c r="N1211" i="1"/>
  <c r="N1357" i="1"/>
  <c r="F676" i="26"/>
  <c r="G676" i="26" s="1"/>
  <c r="J676" i="26" s="1"/>
  <c r="F713" i="26"/>
  <c r="G713" i="26" s="1"/>
  <c r="J713" i="26" s="1"/>
  <c r="F639" i="26"/>
  <c r="G639" i="26" s="1"/>
  <c r="J639" i="26" s="1"/>
  <c r="F602" i="26"/>
  <c r="G602" i="26" s="1"/>
  <c r="J602" i="26" s="1"/>
  <c r="N1501" i="1"/>
  <c r="F902" i="26"/>
  <c r="G902" i="26" s="1"/>
  <c r="J902" i="26" s="1"/>
  <c r="F939" i="26"/>
  <c r="G939" i="26" s="1"/>
  <c r="J939" i="26" s="1"/>
  <c r="N1647" i="1"/>
  <c r="F1163" i="26"/>
  <c r="G1163" i="26" s="1"/>
  <c r="J1163" i="26" s="1"/>
  <c r="N2850" i="1"/>
  <c r="F1875" i="26"/>
  <c r="G1875" i="26" s="1"/>
  <c r="J1875" i="26" s="1"/>
  <c r="N2059" i="1"/>
  <c r="F1268" i="26"/>
  <c r="G1268" i="26" s="1"/>
  <c r="J1268" i="26" s="1"/>
  <c r="N1432" i="1"/>
  <c r="F829" i="26"/>
  <c r="G829" i="26" s="1"/>
  <c r="J829" i="26" s="1"/>
  <c r="F1092" i="26"/>
  <c r="G1092" i="26" s="1"/>
  <c r="J1092" i="26" s="1"/>
  <c r="N1576" i="1"/>
  <c r="F1018" i="26"/>
  <c r="G1018" i="26" s="1"/>
  <c r="J1018" i="26" s="1"/>
  <c r="F1247" i="26"/>
  <c r="J1247" i="26" s="1"/>
  <c r="N1935" i="1"/>
  <c r="F1208" i="26"/>
  <c r="J1208" i="26" s="1"/>
  <c r="N2311" i="1"/>
  <c r="F1421" i="26"/>
  <c r="G1421" i="26" s="1"/>
  <c r="J1421" i="26" s="1"/>
  <c r="F1384" i="26"/>
  <c r="G1384" i="26" s="1"/>
  <c r="J1384" i="26" s="1"/>
  <c r="N2312" i="1"/>
  <c r="F1385" i="26"/>
  <c r="G1385" i="26" s="1"/>
  <c r="J1385" i="26" s="1"/>
  <c r="F1422" i="26"/>
  <c r="G1422" i="26" s="1"/>
  <c r="J1422" i="26" s="1"/>
  <c r="N2757" i="1"/>
  <c r="F1704" i="26"/>
  <c r="G1704" i="26" s="1"/>
  <c r="J1704" i="26" s="1"/>
  <c r="F1238" i="26"/>
  <c r="J1238" i="26" s="1"/>
  <c r="N1926" i="1"/>
  <c r="F1199" i="26"/>
  <c r="J1199" i="26" s="1"/>
  <c r="N2074" i="1"/>
  <c r="F1283" i="26"/>
  <c r="G1283" i="26" s="1"/>
  <c r="J1283" i="26" s="1"/>
  <c r="N2658" i="1"/>
  <c r="F1564" i="26"/>
  <c r="G1564" i="26" s="1"/>
  <c r="J1564" i="26" s="1"/>
  <c r="F1601" i="26"/>
  <c r="G1601" i="26" s="1"/>
  <c r="J1601" i="26" s="1"/>
  <c r="N2170" i="1"/>
  <c r="F1346" i="26"/>
  <c r="G1346" i="26" s="1"/>
  <c r="J1346" i="26" s="1"/>
  <c r="F1831" i="26"/>
  <c r="G1831" i="26" s="1"/>
  <c r="J1831" i="26" s="1"/>
  <c r="N2808" i="1"/>
  <c r="N2187" i="1"/>
  <c r="F1363" i="26"/>
  <c r="G1363" i="26" s="1"/>
  <c r="J1363" i="26" s="1"/>
  <c r="N2833" i="1"/>
  <c r="F1858" i="26"/>
  <c r="G1858" i="26" s="1"/>
  <c r="J1858" i="26" s="1"/>
  <c r="N2684" i="1"/>
  <c r="F1590" i="26"/>
  <c r="G1590" i="26" s="1"/>
  <c r="J1590" i="26" s="1"/>
  <c r="F1627" i="26"/>
  <c r="G1627" i="26" s="1"/>
  <c r="J1627" i="26" s="1"/>
  <c r="N2107" i="1"/>
  <c r="F1316" i="26"/>
  <c r="G1316" i="26" s="1"/>
  <c r="J1316" i="26" s="1"/>
  <c r="F1653" i="26"/>
  <c r="G1653" i="26" s="1"/>
  <c r="J1653" i="26" s="1"/>
  <c r="N2708" i="1"/>
  <c r="F1218" i="26"/>
  <c r="J1218" i="26" s="1"/>
  <c r="F1257" i="26"/>
  <c r="J1257" i="26" s="1"/>
  <c r="N1945" i="1"/>
  <c r="N2095" i="1"/>
  <c r="F1304" i="26"/>
  <c r="G1304" i="26" s="1"/>
  <c r="J1304" i="26" s="1"/>
  <c r="F1631" i="26"/>
  <c r="G1631" i="26" s="1"/>
  <c r="J1631" i="26" s="1"/>
  <c r="F1594" i="26"/>
  <c r="G1594" i="26" s="1"/>
  <c r="J1594" i="26" s="1"/>
  <c r="N2688" i="1"/>
  <c r="N2122" i="1"/>
  <c r="F1331" i="26"/>
  <c r="G1331" i="26" s="1"/>
  <c r="J1331" i="26" s="1"/>
  <c r="N2732" i="1"/>
  <c r="F1679" i="26"/>
  <c r="G1679" i="26" s="1"/>
  <c r="J1679" i="26" s="1"/>
  <c r="N3015" i="1"/>
  <c r="F1900" i="26"/>
  <c r="G1900" i="26" s="1"/>
  <c r="J1900" i="26" s="1"/>
  <c r="F1937" i="26"/>
  <c r="G1937" i="26" s="1"/>
  <c r="J1937" i="26" s="1"/>
  <c r="N3036" i="1"/>
  <c r="F1958" i="26"/>
  <c r="G1958" i="26" s="1"/>
  <c r="J1958" i="26" s="1"/>
  <c r="F1921" i="26"/>
  <c r="G1921" i="26" s="1"/>
  <c r="J1921" i="26" s="1"/>
  <c r="N2771" i="1"/>
  <c r="F1755" i="26"/>
  <c r="G1755" i="26" s="1"/>
  <c r="J1755" i="26" s="1"/>
  <c r="F1792" i="26"/>
  <c r="G1792" i="26" s="1"/>
  <c r="J1792" i="26" s="1"/>
  <c r="F1718" i="26"/>
  <c r="G1718" i="26" s="1"/>
  <c r="J1718" i="26" s="1"/>
  <c r="N2690" i="1"/>
  <c r="F1635" i="26"/>
  <c r="G1635" i="26" s="1"/>
  <c r="J1635" i="26" s="1"/>
  <c r="N2834" i="1"/>
  <c r="F1859" i="26"/>
  <c r="G1859" i="26" s="1"/>
  <c r="J1859" i="26" s="1"/>
  <c r="N2101" i="1"/>
  <c r="F1310" i="26"/>
  <c r="G1310" i="26" s="1"/>
  <c r="J1310" i="26" s="1"/>
  <c r="N2679" i="1"/>
  <c r="F1585" i="26"/>
  <c r="G1585" i="26" s="1"/>
  <c r="J1585" i="26" s="1"/>
  <c r="F1622" i="26"/>
  <c r="G1622" i="26" s="1"/>
  <c r="J1622" i="26" s="1"/>
  <c r="N2823" i="1"/>
  <c r="F1846" i="26"/>
  <c r="G1846" i="26" s="1"/>
  <c r="J1846" i="26" s="1"/>
  <c r="F1723" i="26"/>
  <c r="G1723" i="26" s="1"/>
  <c r="J1723" i="26" s="1"/>
  <c r="F1760" i="26"/>
  <c r="G1760" i="26" s="1"/>
  <c r="J1760" i="26" s="1"/>
  <c r="N2776" i="1"/>
  <c r="F1797" i="26"/>
  <c r="G1797" i="26" s="1"/>
  <c r="J1797" i="26" s="1"/>
  <c r="N2729" i="1"/>
  <c r="F1676" i="26"/>
  <c r="G1676" i="26" s="1"/>
  <c r="J1676" i="26" s="1"/>
  <c r="N3019" i="1"/>
  <c r="F1941" i="26"/>
  <c r="G1941" i="26" s="1"/>
  <c r="J1941" i="26" s="1"/>
  <c r="F1904" i="26"/>
  <c r="G1904" i="26" s="1"/>
  <c r="J1904" i="26" s="1"/>
  <c r="F221" i="26"/>
  <c r="G221" i="26" s="1"/>
  <c r="J221" i="26" s="1"/>
  <c r="N288" i="1"/>
  <c r="F858" i="26"/>
  <c r="G858" i="26" s="1"/>
  <c r="J858" i="26" s="1"/>
  <c r="N1459" i="1"/>
  <c r="N1467" i="1"/>
  <c r="F866" i="26"/>
  <c r="G866" i="26" s="1"/>
  <c r="J866" i="26" s="1"/>
  <c r="N1330" i="1"/>
  <c r="F758" i="26"/>
  <c r="G758" i="26" s="1"/>
  <c r="J758" i="26" s="1"/>
  <c r="N822" i="1"/>
  <c r="F378" i="26"/>
  <c r="G378" i="26" s="1"/>
  <c r="J378" i="26" s="1"/>
  <c r="N1409" i="1"/>
  <c r="F804" i="26"/>
  <c r="G804" i="26" s="1"/>
  <c r="J804" i="26" s="1"/>
  <c r="F1762" i="26"/>
  <c r="G1762" i="26" s="1"/>
  <c r="J1762" i="26" s="1"/>
  <c r="F1799" i="26"/>
  <c r="G1799" i="26" s="1"/>
  <c r="J1799" i="26" s="1"/>
  <c r="F1725" i="26"/>
  <c r="G1725" i="26" s="1"/>
  <c r="J1725" i="26" s="1"/>
  <c r="N2778" i="1"/>
  <c r="F489" i="26"/>
  <c r="G489" i="26" s="1"/>
  <c r="J489" i="26" s="1"/>
  <c r="F452" i="26"/>
  <c r="G452" i="26" s="1"/>
  <c r="J452" i="26" s="1"/>
  <c r="N1176" i="1"/>
  <c r="F1145" i="26"/>
  <c r="G1145" i="26" s="1"/>
  <c r="J1145" i="26" s="1"/>
  <c r="N1629" i="1"/>
  <c r="F1071" i="26"/>
  <c r="G1071" i="26" s="1"/>
  <c r="J1071" i="26" s="1"/>
  <c r="N1636" i="1"/>
  <c r="F1152" i="26"/>
  <c r="G1152" i="26" s="1"/>
  <c r="J1152" i="26" s="1"/>
  <c r="N40" i="1"/>
  <c r="F41" i="26"/>
  <c r="G41" i="26" s="1"/>
  <c r="J41" i="26" s="1"/>
  <c r="N283" i="1"/>
  <c r="F216" i="26"/>
  <c r="G216" i="26" s="1"/>
  <c r="J216" i="26" s="1"/>
  <c r="F342" i="26"/>
  <c r="G342" i="26" s="1"/>
  <c r="J342" i="26" s="1"/>
  <c r="N788" i="1"/>
  <c r="N147" i="1"/>
  <c r="F185" i="26"/>
  <c r="G185" i="26" s="1"/>
  <c r="J185" i="26" s="1"/>
  <c r="N444" i="1"/>
  <c r="F239" i="26"/>
  <c r="G239" i="26" s="1"/>
  <c r="J239" i="26" s="1"/>
  <c r="N85" i="1"/>
  <c r="F86" i="26"/>
  <c r="G86" i="26" s="1"/>
  <c r="J86" i="26" s="1"/>
  <c r="F123" i="26"/>
  <c r="G123" i="26" s="1"/>
  <c r="J123" i="26" s="1"/>
  <c r="N133" i="1"/>
  <c r="F171" i="26"/>
  <c r="G171" i="26" s="1"/>
  <c r="J171" i="26" s="1"/>
  <c r="N132" i="1"/>
  <c r="F170" i="26"/>
  <c r="G170" i="26" s="1"/>
  <c r="J170" i="26" s="1"/>
  <c r="F406" i="26"/>
  <c r="G406" i="26" s="1"/>
  <c r="J406" i="26" s="1"/>
  <c r="N850" i="1"/>
  <c r="N54" i="1"/>
  <c r="F55" i="26"/>
  <c r="G55" i="26" s="1"/>
  <c r="J55" i="26" s="1"/>
  <c r="N1503" i="1"/>
  <c r="F904" i="26"/>
  <c r="G904" i="26" s="1"/>
  <c r="J904" i="26" s="1"/>
  <c r="F941" i="26"/>
  <c r="G941" i="26" s="1"/>
  <c r="J941" i="26" s="1"/>
  <c r="N814" i="1"/>
  <c r="F368" i="26"/>
  <c r="G368" i="26" s="1"/>
  <c r="J368" i="26" s="1"/>
  <c r="F1157" i="26"/>
  <c r="G1157" i="26" s="1"/>
  <c r="J1157" i="26" s="1"/>
  <c r="N1641" i="1"/>
  <c r="F701" i="26"/>
  <c r="G701" i="26" s="1"/>
  <c r="J701" i="26" s="1"/>
  <c r="F664" i="26"/>
  <c r="G664" i="26" s="1"/>
  <c r="J664" i="26" s="1"/>
  <c r="F627" i="26"/>
  <c r="G627" i="26" s="1"/>
  <c r="J627" i="26" s="1"/>
  <c r="N1382" i="1"/>
  <c r="F738" i="26"/>
  <c r="G738" i="26" s="1"/>
  <c r="J738" i="26" s="1"/>
  <c r="F148" i="26"/>
  <c r="G148" i="26" s="1"/>
  <c r="J148" i="26" s="1"/>
  <c r="F111" i="26"/>
  <c r="G111" i="26" s="1"/>
  <c r="J111" i="26" s="1"/>
  <c r="N110" i="1"/>
  <c r="N449" i="1"/>
  <c r="F244" i="26"/>
  <c r="G244" i="26" s="1"/>
  <c r="J244" i="26" s="1"/>
  <c r="N1212" i="1"/>
  <c r="F562" i="26"/>
  <c r="G562" i="26" s="1"/>
  <c r="J562" i="26" s="1"/>
  <c r="F525" i="26"/>
  <c r="G525" i="26" s="1"/>
  <c r="J525" i="26" s="1"/>
  <c r="F258" i="26"/>
  <c r="G258" i="26" s="1"/>
  <c r="J258" i="26" s="1"/>
  <c r="N463" i="1"/>
  <c r="N136" i="1"/>
  <c r="F174" i="26"/>
  <c r="G174" i="26" s="1"/>
  <c r="J174" i="26" s="1"/>
  <c r="F259" i="26"/>
  <c r="G259" i="26" s="1"/>
  <c r="J259" i="26" s="1"/>
  <c r="N464" i="1"/>
  <c r="N72" i="1"/>
  <c r="F73" i="26"/>
  <c r="G73" i="26" s="1"/>
  <c r="J73" i="26" s="1"/>
  <c r="N139" i="1"/>
  <c r="F177" i="26"/>
  <c r="G177" i="26" s="1"/>
  <c r="J177" i="26" s="1"/>
  <c r="N452" i="1"/>
  <c r="F247" i="26"/>
  <c r="G247" i="26" s="1"/>
  <c r="J247" i="26" s="1"/>
  <c r="F574" i="26"/>
  <c r="G574" i="26" s="1"/>
  <c r="J574" i="26" s="1"/>
  <c r="N1224" i="1"/>
  <c r="F537" i="26"/>
  <c r="G537" i="26" s="1"/>
  <c r="J537" i="26" s="1"/>
  <c r="N2063" i="1"/>
  <c r="F1272" i="26"/>
  <c r="G1272" i="26" s="1"/>
  <c r="J1272" i="26" s="1"/>
  <c r="N1574" i="1"/>
  <c r="F1016" i="26"/>
  <c r="G1016" i="26" s="1"/>
  <c r="J1016" i="26" s="1"/>
  <c r="F1090" i="26"/>
  <c r="G1090" i="26" s="1"/>
  <c r="J1090" i="26" s="1"/>
  <c r="N1410" i="1"/>
  <c r="F805" i="26"/>
  <c r="G805" i="26" s="1"/>
  <c r="J805" i="26" s="1"/>
  <c r="F269" i="26"/>
  <c r="G269" i="26" s="1"/>
  <c r="J269" i="26" s="1"/>
  <c r="N577" i="1"/>
  <c r="N1195" i="1"/>
  <c r="F471" i="26"/>
  <c r="G471" i="26" s="1"/>
  <c r="J471" i="26" s="1"/>
  <c r="F508" i="26"/>
  <c r="G508" i="26" s="1"/>
  <c r="J508" i="26" s="1"/>
  <c r="N1415" i="1"/>
  <c r="F810" i="26"/>
  <c r="G810" i="26" s="1"/>
  <c r="J810" i="26" s="1"/>
  <c r="N1064" i="1"/>
  <c r="F410" i="26"/>
  <c r="G410" i="26" s="1"/>
  <c r="J410" i="26" s="1"/>
  <c r="N1488" i="1"/>
  <c r="F887" i="26"/>
  <c r="G887" i="26" s="1"/>
  <c r="J887" i="26" s="1"/>
  <c r="N1081" i="1"/>
  <c r="F427" i="26"/>
  <c r="G427" i="26" s="1"/>
  <c r="J427" i="26" s="1"/>
  <c r="N1510" i="1"/>
  <c r="F911" i="26"/>
  <c r="G911" i="26" s="1"/>
  <c r="J911" i="26" s="1"/>
  <c r="F948" i="26"/>
  <c r="G948" i="26" s="1"/>
  <c r="J948" i="26" s="1"/>
  <c r="F874" i="26"/>
  <c r="G874" i="26" s="1"/>
  <c r="J874" i="26" s="1"/>
  <c r="N1475" i="1"/>
  <c r="N798" i="1"/>
  <c r="F352" i="26"/>
  <c r="G352" i="26" s="1"/>
  <c r="J352" i="26" s="1"/>
  <c r="N1097" i="1"/>
  <c r="F443" i="26"/>
  <c r="G443" i="26" s="1"/>
  <c r="J443" i="26" s="1"/>
  <c r="F970" i="26"/>
  <c r="G970" i="26" s="1"/>
  <c r="J970" i="26" s="1"/>
  <c r="N1530" i="1"/>
  <c r="F1239" i="26"/>
  <c r="G1239" i="26" s="1"/>
  <c r="J1239" i="26" s="1"/>
  <c r="N1927" i="1"/>
  <c r="F1200" i="26"/>
  <c r="J1200" i="26" s="1"/>
  <c r="N1085" i="1"/>
  <c r="F431" i="26"/>
  <c r="G431" i="26" s="1"/>
  <c r="J431" i="26" s="1"/>
  <c r="N1515" i="1"/>
  <c r="F916" i="26"/>
  <c r="G916" i="26" s="1"/>
  <c r="J916" i="26" s="1"/>
  <c r="F953" i="26"/>
  <c r="G953" i="26" s="1"/>
  <c r="J953" i="26" s="1"/>
  <c r="N261" i="1"/>
  <c r="F194" i="26"/>
  <c r="G194" i="26" s="1"/>
  <c r="J194" i="26" s="1"/>
  <c r="N837" i="1"/>
  <c r="F393" i="26"/>
  <c r="G393" i="26" s="1"/>
  <c r="J393" i="26" s="1"/>
  <c r="F692" i="26"/>
  <c r="G692" i="26" s="1"/>
  <c r="J692" i="26" s="1"/>
  <c r="F618" i="26"/>
  <c r="G618" i="26" s="1"/>
  <c r="J618" i="26" s="1"/>
  <c r="F729" i="26"/>
  <c r="G729" i="26" s="1"/>
  <c r="J729" i="26" s="1"/>
  <c r="F655" i="26"/>
  <c r="G655" i="26" s="1"/>
  <c r="J655" i="26" s="1"/>
  <c r="N1373" i="1"/>
  <c r="N1589" i="1"/>
  <c r="F1105" i="26"/>
  <c r="G1105" i="26" s="1"/>
  <c r="J1105" i="26" s="1"/>
  <c r="F1031" i="26"/>
  <c r="G1031" i="26" s="1"/>
  <c r="J1031" i="26" s="1"/>
  <c r="F744" i="26"/>
  <c r="G744" i="26" s="1"/>
  <c r="J744" i="26" s="1"/>
  <c r="N1316" i="1"/>
  <c r="F859" i="26"/>
  <c r="G859" i="26" s="1"/>
  <c r="J859" i="26" s="1"/>
  <c r="N1460" i="1"/>
  <c r="N1604" i="1"/>
  <c r="F1122" i="26"/>
  <c r="G1122" i="26" s="1"/>
  <c r="J1122" i="26" s="1"/>
  <c r="F1048" i="26"/>
  <c r="G1048" i="26" s="1"/>
  <c r="J1048" i="26" s="1"/>
  <c r="N1389" i="1"/>
  <c r="F784" i="26"/>
  <c r="G784" i="26" s="1"/>
  <c r="J784" i="26" s="1"/>
  <c r="F973" i="26"/>
  <c r="G973" i="26" s="1"/>
  <c r="J973" i="26" s="1"/>
  <c r="N1533" i="1"/>
  <c r="F1348" i="26"/>
  <c r="G1348" i="26" s="1"/>
  <c r="J1348" i="26" s="1"/>
  <c r="N2172" i="1"/>
  <c r="F1313" i="26"/>
  <c r="G1313" i="26" s="1"/>
  <c r="J1313" i="26" s="1"/>
  <c r="N2104" i="1"/>
  <c r="F421" i="26"/>
  <c r="G421" i="26" s="1"/>
  <c r="J421" i="26" s="1"/>
  <c r="N1075" i="1"/>
  <c r="N1223" i="1"/>
  <c r="F536" i="26"/>
  <c r="G536" i="26" s="1"/>
  <c r="J536" i="26" s="1"/>
  <c r="F573" i="26"/>
  <c r="G573" i="26" s="1"/>
  <c r="J573" i="26" s="1"/>
  <c r="N1369" i="1"/>
  <c r="F725" i="26"/>
  <c r="G725" i="26" s="1"/>
  <c r="J725" i="26" s="1"/>
  <c r="F688" i="26"/>
  <c r="G688" i="26" s="1"/>
  <c r="J688" i="26" s="1"/>
  <c r="F651" i="26"/>
  <c r="G651" i="26" s="1"/>
  <c r="J651" i="26" s="1"/>
  <c r="F614" i="26"/>
  <c r="G614" i="26" s="1"/>
  <c r="J614" i="26" s="1"/>
  <c r="N1513" i="1"/>
  <c r="F951" i="26"/>
  <c r="G951" i="26" s="1"/>
  <c r="J951" i="26" s="1"/>
  <c r="F914" i="26"/>
  <c r="G914" i="26" s="1"/>
  <c r="J914" i="26" s="1"/>
  <c r="N1659" i="1"/>
  <c r="F1175" i="26"/>
  <c r="G1175" i="26" s="1"/>
  <c r="J1175" i="26" s="1"/>
  <c r="N2078" i="1"/>
  <c r="F1287" i="26"/>
  <c r="G1287" i="26" s="1"/>
  <c r="J1287" i="26" s="1"/>
  <c r="N1648" i="1"/>
  <c r="F1164" i="26"/>
  <c r="G1164" i="26" s="1"/>
  <c r="J1164" i="26" s="1"/>
  <c r="N2058" i="1"/>
  <c r="F1267" i="26"/>
  <c r="G1267" i="26" s="1"/>
  <c r="J1267" i="26" s="1"/>
  <c r="N2084" i="1"/>
  <c r="F1293" i="26"/>
  <c r="G1293" i="26" s="1"/>
  <c r="J1293" i="26" s="1"/>
  <c r="N1444" i="1"/>
  <c r="F841" i="26"/>
  <c r="G841" i="26" s="1"/>
  <c r="J841" i="26" s="1"/>
  <c r="N1588" i="1"/>
  <c r="F1104" i="26"/>
  <c r="G1104" i="26" s="1"/>
  <c r="J1104" i="26" s="1"/>
  <c r="F1030" i="26"/>
  <c r="G1030" i="26" s="1"/>
  <c r="J1030" i="26" s="1"/>
  <c r="N2326" i="1"/>
  <c r="F1436" i="26"/>
  <c r="G1436" i="26" s="1"/>
  <c r="J1436" i="26" s="1"/>
  <c r="F1399" i="26"/>
  <c r="G1399" i="26" s="1"/>
  <c r="J1399" i="26" s="1"/>
  <c r="N2780" i="1"/>
  <c r="F1764" i="26"/>
  <c r="G1764" i="26" s="1"/>
  <c r="J1764" i="26" s="1"/>
  <c r="F1727" i="26"/>
  <c r="G1727" i="26" s="1"/>
  <c r="J1727" i="26" s="1"/>
  <c r="F1801" i="26"/>
  <c r="G1801" i="26" s="1"/>
  <c r="J1801" i="26" s="1"/>
  <c r="N1938" i="1"/>
  <c r="F1211" i="26"/>
  <c r="J1211" i="26" s="1"/>
  <c r="F1250" i="26"/>
  <c r="J1250" i="26" s="1"/>
  <c r="F1619" i="26"/>
  <c r="G1619" i="26" s="1"/>
  <c r="J1619" i="26" s="1"/>
  <c r="F1582" i="26"/>
  <c r="G1582" i="26" s="1"/>
  <c r="J1582" i="26" s="1"/>
  <c r="N2676" i="1"/>
  <c r="F1360" i="26"/>
  <c r="G1360" i="26" s="1"/>
  <c r="J1360" i="26" s="1"/>
  <c r="N2184" i="1"/>
  <c r="N2832" i="1"/>
  <c r="F1857" i="26"/>
  <c r="G1857" i="26" s="1"/>
  <c r="J1857" i="26" s="1"/>
  <c r="N2857" i="1"/>
  <c r="F1882" i="26"/>
  <c r="G1882" i="26" s="1"/>
  <c r="J1882" i="26" s="1"/>
  <c r="N2661" i="1"/>
  <c r="F1604" i="26"/>
  <c r="G1604" i="26" s="1"/>
  <c r="J1604" i="26" s="1"/>
  <c r="F1567" i="26"/>
  <c r="G1567" i="26" s="1"/>
  <c r="J1567" i="26" s="1"/>
  <c r="N2706" i="1"/>
  <c r="F1651" i="26"/>
  <c r="G1651" i="26" s="1"/>
  <c r="J1651" i="26" s="1"/>
  <c r="F1190" i="26"/>
  <c r="J1190" i="26" s="1"/>
  <c r="N1919" i="1"/>
  <c r="F1229" i="26"/>
  <c r="J1229" i="26" s="1"/>
  <c r="N2067" i="1"/>
  <c r="F1276" i="26"/>
  <c r="G1276" i="26" s="1"/>
  <c r="J1276" i="26" s="1"/>
  <c r="F1329" i="26"/>
  <c r="G1329" i="26" s="1"/>
  <c r="J1329" i="26" s="1"/>
  <c r="N2120" i="1"/>
  <c r="N2730" i="1"/>
  <c r="F1677" i="26"/>
  <c r="G1677" i="26" s="1"/>
  <c r="J1677" i="26" s="1"/>
  <c r="N3011" i="1"/>
  <c r="F1933" i="26"/>
  <c r="G1933" i="26" s="1"/>
  <c r="J1933" i="26" s="1"/>
  <c r="F1896" i="26"/>
  <c r="G1896" i="26" s="1"/>
  <c r="J1896" i="26" s="1"/>
  <c r="F1317" i="26"/>
  <c r="G1317" i="26" s="1"/>
  <c r="J1317" i="26" s="1"/>
  <c r="N2108" i="1"/>
  <c r="F1654" i="26"/>
  <c r="G1654" i="26" s="1"/>
  <c r="J1654" i="26" s="1"/>
  <c r="N2709" i="1"/>
  <c r="F1419" i="26"/>
  <c r="G1419" i="26" s="1"/>
  <c r="J1419" i="26" s="1"/>
  <c r="N2309" i="1"/>
  <c r="F1382" i="26"/>
  <c r="G1382" i="26" s="1"/>
  <c r="J1382" i="26" s="1"/>
  <c r="N2754" i="1"/>
  <c r="F1701" i="26"/>
  <c r="G1701" i="26" s="1"/>
  <c r="J1701" i="26" s="1"/>
  <c r="N3039" i="1"/>
  <c r="F1924" i="26"/>
  <c r="G1924" i="26" s="1"/>
  <c r="J1924" i="26" s="1"/>
  <c r="F1961" i="26"/>
  <c r="G1961" i="26" s="1"/>
  <c r="J1961" i="26" s="1"/>
  <c r="F1767" i="26"/>
  <c r="G1767" i="26" s="1"/>
  <c r="J1767" i="26" s="1"/>
  <c r="F1730" i="26"/>
  <c r="G1730" i="26" s="1"/>
  <c r="J1730" i="26" s="1"/>
  <c r="F1804" i="26"/>
  <c r="G1804" i="26" s="1"/>
  <c r="J1804" i="26" s="1"/>
  <c r="N2783" i="1"/>
  <c r="N2702" i="1"/>
  <c r="F1647" i="26"/>
  <c r="G1647" i="26" s="1"/>
  <c r="J1647" i="26" s="1"/>
  <c r="N2846" i="1"/>
  <c r="F1871" i="26"/>
  <c r="G1871" i="26" s="1"/>
  <c r="J1871" i="26" s="1"/>
  <c r="N2113" i="1"/>
  <c r="F1322" i="26"/>
  <c r="G1322" i="26" s="1"/>
  <c r="J1322" i="26" s="1"/>
  <c r="N2691" i="1"/>
  <c r="F1636" i="26"/>
  <c r="G1636" i="26" s="1"/>
  <c r="J1636" i="26" s="1"/>
  <c r="F1860" i="26"/>
  <c r="G1860" i="26" s="1"/>
  <c r="J1860" i="26" s="1"/>
  <c r="N2835" i="1"/>
  <c r="N2788" i="1"/>
  <c r="F1809" i="26"/>
  <c r="G1809" i="26" s="1"/>
  <c r="J1809" i="26" s="1"/>
  <c r="F1735" i="26"/>
  <c r="G1735" i="26" s="1"/>
  <c r="J1735" i="26" s="1"/>
  <c r="F1772" i="26"/>
  <c r="G1772" i="26" s="1"/>
  <c r="J1772" i="26" s="1"/>
  <c r="N2741" i="1"/>
  <c r="F1688" i="26"/>
  <c r="G1688" i="26" s="1"/>
  <c r="J1688" i="26" s="1"/>
  <c r="N3031" i="1"/>
  <c r="F1953" i="26"/>
  <c r="G1953" i="26" s="1"/>
  <c r="J1953" i="26" s="1"/>
  <c r="F1916" i="26"/>
  <c r="G1916" i="26" s="1"/>
  <c r="J1916" i="26" s="1"/>
  <c r="F119" i="26"/>
  <c r="G119" i="26" s="1"/>
  <c r="J119" i="26" s="1"/>
  <c r="N81" i="1"/>
  <c r="F82" i="26"/>
  <c r="G82" i="26" s="1"/>
  <c r="J82" i="26" s="1"/>
  <c r="N1370" i="1"/>
  <c r="F689" i="26"/>
  <c r="G689" i="26" s="1"/>
  <c r="J689" i="26" s="1"/>
  <c r="F652" i="26"/>
  <c r="G652" i="26" s="1"/>
  <c r="J652" i="26" s="1"/>
  <c r="F615" i="26"/>
  <c r="G615" i="26" s="1"/>
  <c r="J615" i="26" s="1"/>
  <c r="F726" i="26"/>
  <c r="G726" i="26" s="1"/>
  <c r="J726" i="26" s="1"/>
  <c r="F67" i="26"/>
  <c r="G67" i="26" s="1"/>
  <c r="J67" i="26" s="1"/>
  <c r="N66" i="1"/>
  <c r="F2048" i="26"/>
  <c r="G2048" i="26" s="1"/>
  <c r="J2048" i="26" s="1"/>
  <c r="N366" i="1"/>
  <c r="F2059" i="26"/>
  <c r="G2059" i="26" s="1"/>
  <c r="J2059" i="26" s="1"/>
  <c r="N377" i="1"/>
  <c r="N785" i="1"/>
  <c r="F339" i="26"/>
  <c r="G339" i="26" s="1"/>
  <c r="J339" i="26" s="1"/>
  <c r="N431" i="1"/>
  <c r="F226" i="26"/>
  <c r="G226" i="26" s="1"/>
  <c r="J226" i="26" s="1"/>
  <c r="F58" i="26"/>
  <c r="G58" i="26" s="1"/>
  <c r="J58" i="26" s="1"/>
  <c r="N57" i="1"/>
  <c r="F44" i="26"/>
  <c r="G44" i="26" s="1"/>
  <c r="J44" i="26" s="1"/>
  <c r="N43" i="1"/>
  <c r="N808" i="1"/>
  <c r="F362" i="26"/>
  <c r="G362" i="26" s="1"/>
  <c r="J362" i="26" s="1"/>
  <c r="F46" i="26"/>
  <c r="G46" i="26" s="1"/>
  <c r="J46" i="26" s="1"/>
  <c r="N45" i="1"/>
  <c r="N264" i="1"/>
  <c r="F197" i="26"/>
  <c r="G197" i="26" s="1"/>
  <c r="J197" i="26" s="1"/>
  <c r="N811" i="1"/>
  <c r="F365" i="26"/>
  <c r="G365" i="26" s="1"/>
  <c r="J365" i="26" s="1"/>
  <c r="N447" i="1"/>
  <c r="F242" i="26"/>
  <c r="G242" i="26" s="1"/>
  <c r="J242" i="26" s="1"/>
  <c r="N1236" i="1"/>
  <c r="F586" i="26"/>
  <c r="G586" i="26" s="1"/>
  <c r="J586" i="26" s="1"/>
  <c r="F549" i="26"/>
  <c r="G549" i="26" s="1"/>
  <c r="J549" i="26" s="1"/>
  <c r="N52" i="1"/>
  <c r="F53" i="26"/>
  <c r="G53" i="26" s="1"/>
  <c r="J53" i="26" s="1"/>
  <c r="N71" i="1"/>
  <c r="F72" i="26"/>
  <c r="G72" i="26" s="1"/>
  <c r="J72" i="26" s="1"/>
  <c r="F507" i="26"/>
  <c r="G507" i="26" s="1"/>
  <c r="J507" i="26" s="1"/>
  <c r="N1194" i="1"/>
  <c r="F470" i="26"/>
  <c r="G470" i="26" s="1"/>
  <c r="J470" i="26" s="1"/>
  <c r="F990" i="26"/>
  <c r="G990" i="26" s="1"/>
  <c r="J990" i="26" s="1"/>
  <c r="N1550" i="1"/>
  <c r="N835" i="1"/>
  <c r="F391" i="26"/>
  <c r="G391" i="26" s="1"/>
  <c r="J391" i="26" s="1"/>
  <c r="N1428" i="1"/>
  <c r="F825" i="26"/>
  <c r="G825" i="26" s="1"/>
  <c r="J825" i="26" s="1"/>
  <c r="N124" i="1"/>
  <c r="F162" i="26"/>
  <c r="G162" i="26" s="1"/>
  <c r="J162" i="26" s="1"/>
  <c r="N462" i="1"/>
  <c r="F257" i="26"/>
  <c r="G257" i="26" s="1"/>
  <c r="J257" i="26" s="1"/>
  <c r="N783" i="1"/>
  <c r="F337" i="26"/>
  <c r="G337" i="26" s="1"/>
  <c r="J337" i="26" s="1"/>
  <c r="N1098" i="1"/>
  <c r="F444" i="26"/>
  <c r="G444" i="26" s="1"/>
  <c r="J444" i="26" s="1"/>
  <c r="F1133" i="26"/>
  <c r="G1133" i="26" s="1"/>
  <c r="J1133" i="26" s="1"/>
  <c r="F1059" i="26"/>
  <c r="G1059" i="26" s="1"/>
  <c r="J1059" i="26" s="1"/>
  <c r="N1615" i="1"/>
  <c r="N1320" i="1"/>
  <c r="F748" i="26"/>
  <c r="G748" i="26" s="1"/>
  <c r="J748" i="26" s="1"/>
  <c r="N364" i="1"/>
  <c r="F2046" i="26"/>
  <c r="G2046" i="26" s="1"/>
  <c r="J2046" i="26" s="1"/>
  <c r="F847" i="26"/>
  <c r="G847" i="26" s="1"/>
  <c r="J847" i="26" s="1"/>
  <c r="N1450" i="1"/>
  <c r="N589" i="1"/>
  <c r="F281" i="26"/>
  <c r="G281" i="26" s="1"/>
  <c r="J281" i="26" s="1"/>
  <c r="N1215" i="1"/>
  <c r="F528" i="26"/>
  <c r="G528" i="26" s="1"/>
  <c r="J528" i="26" s="1"/>
  <c r="F565" i="26"/>
  <c r="G565" i="26" s="1"/>
  <c r="J565" i="26" s="1"/>
  <c r="N1433" i="1"/>
  <c r="F830" i="26"/>
  <c r="G830" i="26" s="1"/>
  <c r="J830" i="26" s="1"/>
  <c r="N1652" i="1"/>
  <c r="F1168" i="26"/>
  <c r="G1168" i="26" s="1"/>
  <c r="J1168" i="26" s="1"/>
  <c r="N782" i="1"/>
  <c r="F336" i="26"/>
  <c r="G336" i="26" s="1"/>
  <c r="J336" i="26" s="1"/>
  <c r="N1079" i="1"/>
  <c r="F425" i="26"/>
  <c r="G425" i="26" s="1"/>
  <c r="J425" i="26" s="1"/>
  <c r="N1506" i="1"/>
  <c r="F907" i="26"/>
  <c r="G907" i="26" s="1"/>
  <c r="J907" i="26" s="1"/>
  <c r="F944" i="26"/>
  <c r="G944" i="26" s="1"/>
  <c r="J944" i="26" s="1"/>
  <c r="N1527" i="1"/>
  <c r="F967" i="26"/>
  <c r="G967" i="26" s="1"/>
  <c r="J967" i="26" s="1"/>
  <c r="N1916" i="1"/>
  <c r="F1187" i="26"/>
  <c r="J1187" i="26" s="1"/>
  <c r="F1226" i="26"/>
  <c r="J1226" i="26" s="1"/>
  <c r="N1068" i="1"/>
  <c r="F414" i="26"/>
  <c r="G414" i="26" s="1"/>
  <c r="J414" i="26" s="1"/>
  <c r="N1493" i="1"/>
  <c r="F894" i="26"/>
  <c r="G894" i="26" s="1"/>
  <c r="J894" i="26" s="1"/>
  <c r="F931" i="26"/>
  <c r="G931" i="26" s="1"/>
  <c r="J931" i="26" s="1"/>
  <c r="F364" i="26"/>
  <c r="G364" i="26" s="1"/>
  <c r="J364" i="26" s="1"/>
  <c r="N810" i="1"/>
  <c r="N1332" i="1"/>
  <c r="F760" i="26"/>
  <c r="G760" i="26" s="1"/>
  <c r="J760" i="26" s="1"/>
  <c r="F988" i="26"/>
  <c r="G988" i="26" s="1"/>
  <c r="J988" i="26" s="1"/>
  <c r="N1548" i="1"/>
  <c r="F746" i="26"/>
  <c r="G746" i="26" s="1"/>
  <c r="J746" i="26" s="1"/>
  <c r="N1318" i="1"/>
  <c r="N1534" i="1"/>
  <c r="F974" i="26"/>
  <c r="G974" i="26" s="1"/>
  <c r="J974" i="26" s="1"/>
  <c r="N1939" i="1"/>
  <c r="F1212" i="26"/>
  <c r="J1212" i="26" s="1"/>
  <c r="F1251" i="26"/>
  <c r="J1251" i="26" s="1"/>
  <c r="F206" i="26"/>
  <c r="G206" i="26" s="1"/>
  <c r="J206" i="26" s="1"/>
  <c r="N273" i="1"/>
  <c r="N849" i="1"/>
  <c r="F405" i="26"/>
  <c r="G405" i="26" s="1"/>
  <c r="J405" i="26" s="1"/>
  <c r="N1171" i="1"/>
  <c r="F484" i="26"/>
  <c r="G484" i="26" s="1"/>
  <c r="J484" i="26" s="1"/>
  <c r="F447" i="26"/>
  <c r="G447" i="26" s="1"/>
  <c r="J447" i="26" s="1"/>
  <c r="N1391" i="1"/>
  <c r="F786" i="26"/>
  <c r="G786" i="26" s="1"/>
  <c r="J786" i="26" s="1"/>
  <c r="N1607" i="1"/>
  <c r="F1051" i="26"/>
  <c r="G1051" i="26" s="1"/>
  <c r="J1051" i="26" s="1"/>
  <c r="F1125" i="26"/>
  <c r="G1125" i="26" s="1"/>
  <c r="J1125" i="26" s="1"/>
  <c r="F493" i="26"/>
  <c r="G493" i="26" s="1"/>
  <c r="J493" i="26" s="1"/>
  <c r="F456" i="26"/>
  <c r="G456" i="26" s="1"/>
  <c r="J456" i="26" s="1"/>
  <c r="N1180" i="1"/>
  <c r="N1328" i="1"/>
  <c r="F756" i="26"/>
  <c r="G756" i="26" s="1"/>
  <c r="J756" i="26" s="1"/>
  <c r="N1472" i="1"/>
  <c r="F871" i="26"/>
  <c r="G871" i="26" s="1"/>
  <c r="J871" i="26" s="1"/>
  <c r="N1616" i="1"/>
  <c r="F1060" i="26"/>
  <c r="G1060" i="26" s="1"/>
  <c r="J1060" i="26" s="1"/>
  <c r="F1134" i="26"/>
  <c r="G1134" i="26" s="1"/>
  <c r="J1134" i="26" s="1"/>
  <c r="N1401" i="1"/>
  <c r="F796" i="26"/>
  <c r="G796" i="26" s="1"/>
  <c r="J796" i="26" s="1"/>
  <c r="F985" i="26"/>
  <c r="G985" i="26" s="1"/>
  <c r="J985" i="26" s="1"/>
  <c r="N1545" i="1"/>
  <c r="N2166" i="1"/>
  <c r="F1342" i="26"/>
  <c r="G1342" i="26" s="1"/>
  <c r="J1342" i="26" s="1"/>
  <c r="N2167" i="1"/>
  <c r="F1343" i="26"/>
  <c r="G1343" i="26" s="1"/>
  <c r="J1343" i="26" s="1"/>
  <c r="F433" i="26"/>
  <c r="G433" i="26" s="1"/>
  <c r="J433" i="26" s="1"/>
  <c r="N1087" i="1"/>
  <c r="N1235" i="1"/>
  <c r="F548" i="26"/>
  <c r="G548" i="26" s="1"/>
  <c r="J548" i="26" s="1"/>
  <c r="F585" i="26"/>
  <c r="G585" i="26" s="1"/>
  <c r="J585" i="26" s="1"/>
  <c r="N1525" i="1"/>
  <c r="F965" i="26"/>
  <c r="G965" i="26" s="1"/>
  <c r="J965" i="26" s="1"/>
  <c r="N2105" i="1"/>
  <c r="F1314" i="26"/>
  <c r="G1314" i="26" s="1"/>
  <c r="J1314" i="26" s="1"/>
  <c r="N1660" i="1"/>
  <c r="F1176" i="26"/>
  <c r="G1176" i="26" s="1"/>
  <c r="J1176" i="26" s="1"/>
  <c r="N2079" i="1"/>
  <c r="F1288" i="26"/>
  <c r="G1288" i="26" s="1"/>
  <c r="J1288" i="26" s="1"/>
  <c r="F1320" i="26"/>
  <c r="G1320" i="26" s="1"/>
  <c r="J1320" i="26" s="1"/>
  <c r="N2111" i="1"/>
  <c r="N1456" i="1"/>
  <c r="F855" i="26"/>
  <c r="G855" i="26" s="1"/>
  <c r="J855" i="26" s="1"/>
  <c r="N1600" i="1"/>
  <c r="F1044" i="26"/>
  <c r="G1044" i="26" s="1"/>
  <c r="J1044" i="26" s="1"/>
  <c r="F1118" i="26"/>
  <c r="G1118" i="26" s="1"/>
  <c r="J1118" i="26" s="1"/>
  <c r="F1209" i="26"/>
  <c r="J1209" i="26" s="1"/>
  <c r="N1936" i="1"/>
  <c r="F1248" i="26"/>
  <c r="J1248" i="26" s="1"/>
  <c r="F1426" i="26"/>
  <c r="G1426" i="26" s="1"/>
  <c r="J1426" i="26" s="1"/>
  <c r="N2316" i="1"/>
  <c r="F1389" i="26"/>
  <c r="G1389" i="26" s="1"/>
  <c r="J1389" i="26" s="1"/>
  <c r="N2168" i="1"/>
  <c r="F1344" i="26"/>
  <c r="G1344" i="26" s="1"/>
  <c r="J1344" i="26" s="1"/>
  <c r="N2804" i="1"/>
  <c r="F1827" i="26"/>
  <c r="G1827" i="26" s="1"/>
  <c r="J1827" i="26" s="1"/>
  <c r="N1950" i="1"/>
  <c r="F1223" i="26"/>
  <c r="J1223" i="26" s="1"/>
  <c r="F1262" i="26"/>
  <c r="J1262" i="26" s="1"/>
  <c r="N2100" i="1"/>
  <c r="F1309" i="26"/>
  <c r="G1309" i="26" s="1"/>
  <c r="J1309" i="26" s="1"/>
  <c r="F1642" i="26"/>
  <c r="G1642" i="26" s="1"/>
  <c r="J1642" i="26" s="1"/>
  <c r="N2697" i="1"/>
  <c r="N2856" i="1"/>
  <c r="F1881" i="26"/>
  <c r="G1881" i="26" s="1"/>
  <c r="J1881" i="26" s="1"/>
  <c r="N2683" i="1"/>
  <c r="F1589" i="26"/>
  <c r="G1589" i="26" s="1"/>
  <c r="J1589" i="26" s="1"/>
  <c r="F1626" i="26"/>
  <c r="G1626" i="26" s="1"/>
  <c r="J1626" i="26" s="1"/>
  <c r="N2724" i="1"/>
  <c r="F1669" i="26"/>
  <c r="G1669" i="26" s="1"/>
  <c r="J1669" i="26" s="1"/>
  <c r="F1931" i="26"/>
  <c r="G1931" i="26" s="1"/>
  <c r="J1931" i="26" s="1"/>
  <c r="F1894" i="26"/>
  <c r="G1894" i="26" s="1"/>
  <c r="J1894" i="26" s="1"/>
  <c r="N3009" i="1"/>
  <c r="N1931" i="1"/>
  <c r="F1204" i="26"/>
  <c r="J1204" i="26" s="1"/>
  <c r="F1243" i="26"/>
  <c r="J1243" i="26" s="1"/>
  <c r="N2080" i="1"/>
  <c r="F1289" i="26"/>
  <c r="G1289" i="26" s="1"/>
  <c r="J1289" i="26" s="1"/>
  <c r="N2664" i="1"/>
  <c r="F1570" i="26"/>
  <c r="G1570" i="26" s="1"/>
  <c r="J1570" i="26" s="1"/>
  <c r="F1607" i="26"/>
  <c r="G1607" i="26" s="1"/>
  <c r="J1607" i="26" s="1"/>
  <c r="N2307" i="1"/>
  <c r="F1380" i="26"/>
  <c r="G1380" i="26" s="1"/>
  <c r="J1380" i="26" s="1"/>
  <c r="F1417" i="26"/>
  <c r="G1417" i="26" s="1"/>
  <c r="J1417" i="26" s="1"/>
  <c r="F1695" i="26"/>
  <c r="G1695" i="26" s="1"/>
  <c r="J1695" i="26" s="1"/>
  <c r="N2748" i="1"/>
  <c r="N3035" i="1"/>
  <c r="F1957" i="26"/>
  <c r="G1957" i="26" s="1"/>
  <c r="J1957" i="26" s="1"/>
  <c r="F1920" i="26"/>
  <c r="G1920" i="26" s="1"/>
  <c r="J1920" i="26" s="1"/>
  <c r="F1330" i="26"/>
  <c r="G1330" i="26" s="1"/>
  <c r="J1330" i="26" s="1"/>
  <c r="N2121" i="1"/>
  <c r="N2731" i="1"/>
  <c r="F1678" i="26"/>
  <c r="G1678" i="26" s="1"/>
  <c r="J1678" i="26" s="1"/>
  <c r="N3014" i="1"/>
  <c r="F1936" i="26"/>
  <c r="G1936" i="26" s="1"/>
  <c r="J1936" i="26" s="1"/>
  <c r="F1899" i="26"/>
  <c r="G1899" i="26" s="1"/>
  <c r="J1899" i="26" s="1"/>
  <c r="N2323" i="1"/>
  <c r="F1433" i="26"/>
  <c r="G1433" i="26" s="1"/>
  <c r="J1433" i="26" s="1"/>
  <c r="F1396" i="26"/>
  <c r="G1396" i="26" s="1"/>
  <c r="J1396" i="26" s="1"/>
  <c r="F1720" i="26"/>
  <c r="G1720" i="26" s="1"/>
  <c r="J1720" i="26" s="1"/>
  <c r="F1757" i="26"/>
  <c r="G1757" i="26" s="1"/>
  <c r="J1757" i="26" s="1"/>
  <c r="N2773" i="1"/>
  <c r="F1794" i="26"/>
  <c r="G1794" i="26" s="1"/>
  <c r="J1794" i="26" s="1"/>
  <c r="N2770" i="1"/>
  <c r="F1754" i="26"/>
  <c r="G1754" i="26" s="1"/>
  <c r="J1754" i="26" s="1"/>
  <c r="F1717" i="26"/>
  <c r="G1717" i="26" s="1"/>
  <c r="J1717" i="26" s="1"/>
  <c r="F1791" i="26"/>
  <c r="G1791" i="26" s="1"/>
  <c r="J1791" i="26" s="1"/>
  <c r="F1742" i="26"/>
  <c r="G1742" i="26" s="1"/>
  <c r="J1742" i="26" s="1"/>
  <c r="F1779" i="26"/>
  <c r="G1779" i="26" s="1"/>
  <c r="J1779" i="26" s="1"/>
  <c r="N2795" i="1"/>
  <c r="F1816" i="26"/>
  <c r="G1816" i="26" s="1"/>
  <c r="J1816" i="26" s="1"/>
  <c r="N2714" i="1"/>
  <c r="F1659" i="26"/>
  <c r="G1659" i="26" s="1"/>
  <c r="J1659" i="26" s="1"/>
  <c r="N2858" i="1"/>
  <c r="F1883" i="26"/>
  <c r="G1883" i="26" s="1"/>
  <c r="J1883" i="26" s="1"/>
  <c r="F1334" i="26"/>
  <c r="G1334" i="26" s="1"/>
  <c r="J1334" i="26" s="1"/>
  <c r="N2125" i="1"/>
  <c r="N2703" i="1"/>
  <c r="F1648" i="26"/>
  <c r="G1648" i="26" s="1"/>
  <c r="J1648" i="26" s="1"/>
  <c r="N2847" i="1"/>
  <c r="F1872" i="26"/>
  <c r="G1872" i="26" s="1"/>
  <c r="J1872" i="26" s="1"/>
  <c r="F1562" i="26"/>
  <c r="G1562" i="26" s="1"/>
  <c r="J1562" i="26" s="1"/>
  <c r="F1599" i="26"/>
  <c r="G1599" i="26" s="1"/>
  <c r="J1599" i="26" s="1"/>
  <c r="N2656" i="1"/>
  <c r="F1823" i="26"/>
  <c r="G1823" i="26" s="1"/>
  <c r="J1823" i="26" s="1"/>
  <c r="N2800" i="1"/>
  <c r="N2753" i="1"/>
  <c r="F1700" i="26"/>
  <c r="G1700" i="26" s="1"/>
  <c r="J1700" i="26" s="1"/>
  <c r="N3043" i="1"/>
  <c r="F1928" i="26"/>
  <c r="G1928" i="26" s="1"/>
  <c r="J1928" i="26" s="1"/>
  <c r="F1965" i="26"/>
  <c r="G1965" i="26" s="1"/>
  <c r="J1965" i="26" s="1"/>
  <c r="P2762" i="1" l="1"/>
  <c r="P1350" i="1"/>
  <c r="P1916" i="1"/>
  <c r="P300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Reade, Stefan</author>
  </authors>
  <commentList>
    <comment ref="L2" authorId="0" shapeId="0" xr:uid="{4A1DB133-C86D-41C1-8756-0B1D749B2C99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2024 - enter as negative</t>
        </r>
      </text>
    </comment>
    <comment ref="K107" authorId="0" shapeId="0" xr:uid="{77106052-34B8-45B2-AE5B-B24F54170E9A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2024 - includes 38.5t relating to a cross year IQS to be swapped back in 2024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Reade, Stefan</author>
    <author>Reade, Stefan (MMO)</author>
  </authors>
  <commentList>
    <comment ref="L1" authorId="0" shapeId="0" xr:uid="{6341E2BE-8C24-4D29-B3B1-2B7D1B8F1939}">
      <text>
        <r>
          <rPr>
            <b/>
            <sz val="9"/>
            <color indexed="81"/>
            <rFont val="Tahoma"/>
            <family val="2"/>
          </rPr>
          <t>Reade, Stefan:</t>
        </r>
        <r>
          <rPr>
            <sz val="9"/>
            <color indexed="81"/>
            <rFont val="Tahoma"/>
            <family val="2"/>
          </rPr>
          <t xml:space="preserve">
2025 - formula for banking</t>
        </r>
      </text>
    </comment>
    <comment ref="H2" authorId="1" shapeId="0" xr:uid="{172DC755-A195-4204-8674-7D6CAB4CBB5F}">
      <text>
        <r>
          <rPr>
            <b/>
            <sz val="9"/>
            <color indexed="81"/>
            <rFont val="Tahoma"/>
            <family val="2"/>
          </rPr>
          <t>Reade, Stefan (MMO):</t>
        </r>
        <r>
          <rPr>
            <sz val="9"/>
            <color indexed="81"/>
            <rFont val="Tahoma"/>
            <family val="2"/>
          </rPr>
          <t xml:space="preserve">
2024 - banking added for realligned stocks for main stocks: L/W/2AC4-C; PLE/7DE.; T/B/2AC4-C; WHG/7X7A-C
</t>
        </r>
      </text>
    </comment>
    <comment ref="I2" authorId="1" shapeId="0" xr:uid="{A652D790-2E2F-40E0-819E-059D2606C0EC}">
      <text>
        <r>
          <rPr>
            <b/>
            <sz val="9"/>
            <color indexed="81"/>
            <rFont val="Tahoma"/>
            <family val="2"/>
          </rPr>
          <t>Reade, Stefan (MMO):</t>
        </r>
        <r>
          <rPr>
            <sz val="9"/>
            <color indexed="81"/>
            <rFont val="Tahoma"/>
            <family val="2"/>
          </rPr>
          <t xml:space="preserve">
2023 - add in from banking spreadsheet</t>
        </r>
      </text>
    </comment>
  </commentList>
</comments>
</file>

<file path=xl/sharedStrings.xml><?xml version="1.0" encoding="utf-8"?>
<sst xmlns="http://schemas.openxmlformats.org/spreadsheetml/2006/main" count="15538" uniqueCount="326">
  <si>
    <t>Stock code</t>
  </si>
  <si>
    <t>Group</t>
  </si>
  <si>
    <t>SFO</t>
  </si>
  <si>
    <t>ANF/07.</t>
  </si>
  <si>
    <t>Aberdeen</t>
  </si>
  <si>
    <t>NESFO</t>
  </si>
  <si>
    <t>Shetland</t>
  </si>
  <si>
    <t>Fife</t>
  </si>
  <si>
    <t>W. Scotland</t>
  </si>
  <si>
    <t>Orkney</t>
  </si>
  <si>
    <t>Northern</t>
  </si>
  <si>
    <t>Klondyke</t>
  </si>
  <si>
    <t>Lunar</t>
  </si>
  <si>
    <t>Anglo Scot.</t>
  </si>
  <si>
    <t>EEFPO</t>
  </si>
  <si>
    <t>FPO</t>
  </si>
  <si>
    <t>NIFPO</t>
  </si>
  <si>
    <t>ANIFPO</t>
  </si>
  <si>
    <t>Cornish</t>
  </si>
  <si>
    <t>South West</t>
  </si>
  <si>
    <t>North Sea</t>
  </si>
  <si>
    <t>Lowestoft</t>
  </si>
  <si>
    <t>Wales &amp; WC</t>
  </si>
  <si>
    <t>Interfish</t>
  </si>
  <si>
    <t>IOM</t>
  </si>
  <si>
    <t>Non Sector - England</t>
  </si>
  <si>
    <t>Non Sector - Wales</t>
  </si>
  <si>
    <t>Non Sector - Scotland</t>
  </si>
  <si>
    <t>Non Sector - Northern Ireland</t>
  </si>
  <si>
    <t>10m and under (pool) - England</t>
  </si>
  <si>
    <t>10m and under (pool) - Wales</t>
  </si>
  <si>
    <t>10m and under (pool) - Scotland</t>
  </si>
  <si>
    <t>10m and under (pool) - Northern Ireland</t>
  </si>
  <si>
    <t>Unallocated</t>
  </si>
  <si>
    <t>ANF/2AC4-C</t>
  </si>
  <si>
    <t>ANF/56-14</t>
  </si>
  <si>
    <t>BLI/5B67-</t>
  </si>
  <si>
    <t>BOR/678-</t>
  </si>
  <si>
    <t>COD/07A.</t>
  </si>
  <si>
    <t>COD/07D.</t>
  </si>
  <si>
    <t>COD/2A3AX4</t>
  </si>
  <si>
    <t>COD/7XAD34</t>
  </si>
  <si>
    <t>GHL/2A-C46</t>
  </si>
  <si>
    <t>HAD/07A.</t>
  </si>
  <si>
    <t>HAD/2AC4.</t>
  </si>
  <si>
    <t>HAD/5BC6A.</t>
  </si>
  <si>
    <t>HAD/6B1214</t>
  </si>
  <si>
    <t>HAD/7X7A34</t>
  </si>
  <si>
    <t>HER/07A/MM</t>
  </si>
  <si>
    <t>Mourne</t>
  </si>
  <si>
    <t>HER/1/2-</t>
  </si>
  <si>
    <t>HER/4AB.</t>
  </si>
  <si>
    <t>HER/4CXB7D</t>
  </si>
  <si>
    <t>HER/7EF.</t>
  </si>
  <si>
    <t>HKE/2AC4-C</t>
  </si>
  <si>
    <t>HKE/571214</t>
  </si>
  <si>
    <t>JAX/2A-14</t>
  </si>
  <si>
    <t>JAX/4BC7D</t>
  </si>
  <si>
    <t>L/W/2AC4-C</t>
  </si>
  <si>
    <t>LEZ/07.</t>
  </si>
  <si>
    <t>LEZ/2AC4-C</t>
  </si>
  <si>
    <t>LEZ/56-14</t>
  </si>
  <si>
    <t>LIN/04-C.</t>
  </si>
  <si>
    <t>LIN/6X14.</t>
  </si>
  <si>
    <t>MAC/2A34.</t>
  </si>
  <si>
    <t>MAC/2CX14-</t>
  </si>
  <si>
    <t>Handliners</t>
  </si>
  <si>
    <t>NEP/07.</t>
  </si>
  <si>
    <t>NEP/2AC4-C</t>
  </si>
  <si>
    <t>NEP/5BC6.</t>
  </si>
  <si>
    <t>PLE/07A.</t>
  </si>
  <si>
    <t>PLE/2A3AX4</t>
  </si>
  <si>
    <t>PLE/56-14</t>
  </si>
  <si>
    <t>PLE/7DE.</t>
  </si>
  <si>
    <t>PLE/7FG.</t>
  </si>
  <si>
    <t>POK/2C3A4</t>
  </si>
  <si>
    <t>POK/56-14</t>
  </si>
  <si>
    <t>POK/7/3411</t>
  </si>
  <si>
    <t>POL/07.</t>
  </si>
  <si>
    <t>POL/56-14</t>
  </si>
  <si>
    <t>PRA/2AC4-C</t>
  </si>
  <si>
    <t>SOL/07A.</t>
  </si>
  <si>
    <t>SOL/07D.</t>
  </si>
  <si>
    <t>SOL/07E.</t>
  </si>
  <si>
    <t>SOL/24-C.</t>
  </si>
  <si>
    <t>SOL/56-14</t>
  </si>
  <si>
    <t>SOL/7FG.</t>
  </si>
  <si>
    <t>SOL/7HJK.</t>
  </si>
  <si>
    <t>SPR/7DE.</t>
  </si>
  <si>
    <t>T/B/2AC4-C</t>
  </si>
  <si>
    <t>USK/04-C.</t>
  </si>
  <si>
    <t>USK/567EI.</t>
  </si>
  <si>
    <t>WHB/1X14</t>
  </si>
  <si>
    <t>WHG/2AC4.</t>
  </si>
  <si>
    <t>WHG/7X7A-C</t>
  </si>
  <si>
    <t>ARU/567.</t>
  </si>
  <si>
    <t>BSF/56712-</t>
  </si>
  <si>
    <t>PLE/7HJK.</t>
  </si>
  <si>
    <t>RNG/5B67-</t>
  </si>
  <si>
    <t>SRX/2AC4-C</t>
  </si>
  <si>
    <t>SRX/67AKXD</t>
  </si>
  <si>
    <t>SRX/07D.</t>
  </si>
  <si>
    <t>WHG/07A.</t>
  </si>
  <si>
    <t>COD/1/2B.</t>
  </si>
  <si>
    <t>Row Labels</t>
  </si>
  <si>
    <t>Column Labels</t>
  </si>
  <si>
    <t>COD/N3M.</t>
  </si>
  <si>
    <t>Western</t>
  </si>
  <si>
    <t>Calculation</t>
  </si>
  <si>
    <t>England (tonnes)</t>
  </si>
  <si>
    <t>Northern Ireland (tonnes)</t>
  </si>
  <si>
    <t>Scotland (tonnes)</t>
  </si>
  <si>
    <t>Wales (tonnes)</t>
  </si>
  <si>
    <t>UK (tonnes)</t>
  </si>
  <si>
    <t>Banking (tonnes)</t>
  </si>
  <si>
    <t>Deductions (tonnes)</t>
  </si>
  <si>
    <t>Compensation (tonnes)</t>
  </si>
  <si>
    <t>Final UK (tonnes)</t>
  </si>
  <si>
    <t>Sum of Final UK (tonnes)</t>
  </si>
  <si>
    <t>Tabs</t>
  </si>
  <si>
    <t>UK</t>
  </si>
  <si>
    <t>Contact</t>
  </si>
  <si>
    <t>statistics@marinemanagement.org.uk</t>
  </si>
  <si>
    <t>Special condition stocks</t>
  </si>
  <si>
    <t>Special condition allocations by group and stock</t>
  </si>
  <si>
    <t>Input</t>
  </si>
  <si>
    <t>Version control</t>
  </si>
  <si>
    <t>Date</t>
  </si>
  <si>
    <t>Version</t>
  </si>
  <si>
    <t>Notes</t>
  </si>
  <si>
    <t>#1</t>
  </si>
  <si>
    <t>Anglerfish (7)</t>
  </si>
  <si>
    <t>Anglerfish (North Sea)</t>
  </si>
  <si>
    <t>Anglerfish (West of Scotland)</t>
  </si>
  <si>
    <t>Greater Silver Smelt (Western)</t>
  </si>
  <si>
    <t>Blue Ling (Western)</t>
  </si>
  <si>
    <t>Boarfish (Western)</t>
  </si>
  <si>
    <t>Black Scabbardfish (Western)</t>
  </si>
  <si>
    <t>Cod (Irish Sea)</t>
  </si>
  <si>
    <t>Cod (Eastern Channel)</t>
  </si>
  <si>
    <t>Cod (Celtic Sea)</t>
  </si>
  <si>
    <t>Haddock (Irish Sea)</t>
  </si>
  <si>
    <t>Haddock (West of Scotland)</t>
  </si>
  <si>
    <t>Haddock (Rockall)</t>
  </si>
  <si>
    <t>Haddock (Celtic Sea)</t>
  </si>
  <si>
    <t>Herring (Irish Sea)</t>
  </si>
  <si>
    <t>Herring (Western Channel and Bristol Channel)</t>
  </si>
  <si>
    <t>Hake (North Sea)</t>
  </si>
  <si>
    <t>Hake (Western)</t>
  </si>
  <si>
    <t>Horse Mackerel (Western)</t>
  </si>
  <si>
    <t>Horse Mackerel (Southern North Sea and Eastern Channel)</t>
  </si>
  <si>
    <t>Lemon Sole and Witch (North Sea)</t>
  </si>
  <si>
    <t>Megrims (7)</t>
  </si>
  <si>
    <t>Megrims (North Sea)</t>
  </si>
  <si>
    <t>Megrims (West of Scotland)</t>
  </si>
  <si>
    <t>Ling (North Sea)</t>
  </si>
  <si>
    <t>Ling (Western)</t>
  </si>
  <si>
    <t>Nephrops (7)</t>
  </si>
  <si>
    <t>Nephrops (North Sea)</t>
  </si>
  <si>
    <t>Plaice (Irish Sea)</t>
  </si>
  <si>
    <t>Plaice (West of Scotland)</t>
  </si>
  <si>
    <t>Plaice (English Channel)</t>
  </si>
  <si>
    <t>Plaice (7fg)</t>
  </si>
  <si>
    <t>Plaice (7hjk)</t>
  </si>
  <si>
    <t>Saithe (West of Scotland)</t>
  </si>
  <si>
    <t>Saithe (Celtic Sea)</t>
  </si>
  <si>
    <t>Pollack (7)</t>
  </si>
  <si>
    <t>Pollack (West of Scotland)</t>
  </si>
  <si>
    <t>Northern Prawn (North Sea)</t>
  </si>
  <si>
    <t>Roundnose Grenadier (Western)</t>
  </si>
  <si>
    <t>Sole (Irish Sea)</t>
  </si>
  <si>
    <t>Sole (Eastern Channel)</t>
  </si>
  <si>
    <t>Sole (Western Channel)</t>
  </si>
  <si>
    <t>Sole (North Sea)</t>
  </si>
  <si>
    <t>Sole (West of Scotland)</t>
  </si>
  <si>
    <t>Sole (7fg)</t>
  </si>
  <si>
    <t>Sole (7hjk)</t>
  </si>
  <si>
    <t>Sprat (English Channel)</t>
  </si>
  <si>
    <t>Skates and Rays (Eastern Channel)</t>
  </si>
  <si>
    <t>Skates and Rays (North Sea)</t>
  </si>
  <si>
    <t>Skates and Rays (Western)</t>
  </si>
  <si>
    <t>Turbot and Brill (North Sea)</t>
  </si>
  <si>
    <t>Tusk (North Sea)</t>
  </si>
  <si>
    <t>Tusk (Western)</t>
  </si>
  <si>
    <t>Whiting (Irish Sea)</t>
  </si>
  <si>
    <t>Whiting (Celtic Sea)</t>
  </si>
  <si>
    <t>Cod (North Sea)</t>
  </si>
  <si>
    <t>Haddock (North Sea)</t>
  </si>
  <si>
    <t>Herring (North Sea)</t>
  </si>
  <si>
    <t>Herring (Southern North Sea and Eastern Channel)</t>
  </si>
  <si>
    <t>Plaice (North Sea)</t>
  </si>
  <si>
    <t>Saithe (North Sea)</t>
  </si>
  <si>
    <t>Whiting (North Sea)</t>
  </si>
  <si>
    <t>Mackerel (North Sea)</t>
  </si>
  <si>
    <t>Mackerel (Western)</t>
  </si>
  <si>
    <t>Blue Whiting (Northern)</t>
  </si>
  <si>
    <t>Cod (NAFO 3M)</t>
  </si>
  <si>
    <t>Cod (Svalbard)</t>
  </si>
  <si>
    <t>Greenland Halibut (North Sea and West of Scotland)</t>
  </si>
  <si>
    <t>Herring (ASH)</t>
  </si>
  <si>
    <t>Nephrops (West of Scotland)</t>
  </si>
  <si>
    <t xml:space="preserve">Stock name </t>
  </si>
  <si>
    <t xml:space="preserve">Stock </t>
  </si>
  <si>
    <t>Parent stock</t>
  </si>
  <si>
    <t>Special condition (per cent)</t>
  </si>
  <si>
    <t>UK allocation (tonnes)</t>
  </si>
  <si>
    <t>Special condition allocation (tonnes)</t>
  </si>
  <si>
    <t>NEP/*07U16</t>
  </si>
  <si>
    <t>Special condition banking (tonnes)</t>
  </si>
  <si>
    <t>Total Special condition allocation (tonnes)</t>
  </si>
  <si>
    <t>SPR/2AC4-C</t>
  </si>
  <si>
    <t>HER/06ACL.</t>
  </si>
  <si>
    <t>Sprat (North Sea)</t>
  </si>
  <si>
    <t>Herring (Clyde)</t>
  </si>
  <si>
    <t>ANF/*8ABDE</t>
  </si>
  <si>
    <t>ANF/*56-14</t>
  </si>
  <si>
    <t>ANF/*2AC4C</t>
  </si>
  <si>
    <t>HAD/*2AC4.</t>
  </si>
  <si>
    <t>HKE/*03A.</t>
  </si>
  <si>
    <t>HKE/*8ABDE</t>
  </si>
  <si>
    <t>LEZ/*8ABDE</t>
  </si>
  <si>
    <t>LEZ/*2AC4-C</t>
  </si>
  <si>
    <t>LIN/*03A-C</t>
  </si>
  <si>
    <t>LIN/*04-C.</t>
  </si>
  <si>
    <t>POK/*2C3A4</t>
  </si>
  <si>
    <t>POL/*8ABDE</t>
  </si>
  <si>
    <t>RNG/*8X14-</t>
  </si>
  <si>
    <t>RHG/*8X14-</t>
  </si>
  <si>
    <t>SRX/*67AKD</t>
  </si>
  <si>
    <t>SRX/*2AC4C</t>
  </si>
  <si>
    <t>SRX/*07D2.</t>
  </si>
  <si>
    <t>SRX/*07D.</t>
  </si>
  <si>
    <t>USK/*04-C.</t>
  </si>
  <si>
    <t>HAD/*6A_N</t>
  </si>
  <si>
    <t>HER/*04B.</t>
  </si>
  <si>
    <t>POK/*6A_N</t>
  </si>
  <si>
    <t>MAC/*2CX14.</t>
  </si>
  <si>
    <t>OTH/04-N.</t>
  </si>
  <si>
    <t>ANF/04-N.</t>
  </si>
  <si>
    <t>C/H/05B-F</t>
  </si>
  <si>
    <t>POK/05B-F</t>
  </si>
  <si>
    <t>RED/05B-F</t>
  </si>
  <si>
    <t>B/L/05B-F</t>
  </si>
  <si>
    <t>OTH/05B-F</t>
  </si>
  <si>
    <t>COD/1N2AB.</t>
  </si>
  <si>
    <t>LIN/*6AN58</t>
  </si>
  <si>
    <t>USK/*6AN58</t>
  </si>
  <si>
    <t>(blank)</t>
  </si>
  <si>
    <t>WHG/56-14</t>
  </si>
  <si>
    <t>DGS/2AC4-C</t>
  </si>
  <si>
    <t>Copied from spreadsheet provided by Marine Scotland</t>
  </si>
  <si>
    <t>Sum of previous 4 columns</t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</si>
  <si>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England  </t>
    </r>
    <r>
      <rPr>
        <sz val="10"/>
        <color theme="1"/>
        <rFont val="Arial"/>
        <family val="2"/>
      </rPr>
      <t>column I. Use SUMIF to map the data across to here and the identifier in column J of the apportion and allocation tab.</t>
    </r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</si>
  <si>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Northern Ireland </t>
    </r>
    <r>
      <rPr>
        <sz val="10"/>
        <color theme="1"/>
        <rFont val="Arial"/>
        <family val="2"/>
      </rPr>
      <t xml:space="preserve">column I. </t>
    </r>
  </si>
  <si>
    <r>
      <t xml:space="preserve">From apportion and allocation spreadsheet - tab </t>
    </r>
    <r>
      <rPr>
        <i/>
        <sz val="10"/>
        <color theme="1"/>
        <rFont val="Arial"/>
        <family val="2"/>
      </rPr>
      <t xml:space="preserve">Wales </t>
    </r>
    <r>
      <rPr>
        <sz val="10"/>
        <color theme="1"/>
        <rFont val="Arial"/>
        <family val="2"/>
      </rPr>
      <t xml:space="preserve">column H. </t>
    </r>
  </si>
  <si>
    <r>
      <t xml:space="preserve">From banking and deductions spreadsheet - tab </t>
    </r>
    <r>
      <rPr>
        <i/>
        <sz val="10"/>
        <color theme="1"/>
        <rFont val="Arial"/>
        <family val="2"/>
      </rPr>
      <t xml:space="preserve">Group </t>
    </r>
    <r>
      <rPr>
        <sz val="10"/>
        <color theme="1"/>
        <rFont val="Arial"/>
        <family val="2"/>
      </rPr>
      <t>column L. Make the deduction a minus here.</t>
    </r>
  </si>
  <si>
    <r>
      <t xml:space="preserve">From banking and deductions spreadsheet - tab </t>
    </r>
    <r>
      <rPr>
        <i/>
        <sz val="10"/>
        <color theme="1"/>
        <rFont val="Arial"/>
        <family val="2"/>
      </rPr>
      <t xml:space="preserve">Group </t>
    </r>
    <r>
      <rPr>
        <sz val="10"/>
        <color theme="1"/>
        <rFont val="Arial"/>
        <family val="2"/>
      </rPr>
      <t>column M.</t>
    </r>
  </si>
  <si>
    <t>concatenate</t>
  </si>
  <si>
    <t>Special condition deductions (tonnes)</t>
  </si>
  <si>
    <r>
      <t xml:space="preserve">From banking and deductions spreadsheet - tab </t>
    </r>
    <r>
      <rPr>
        <i/>
        <sz val="10"/>
        <color rgb="FFFF0000"/>
        <rFont val="Arial"/>
        <family val="2"/>
      </rPr>
      <t xml:space="preserve">Group </t>
    </r>
    <r>
      <rPr>
        <sz val="10"/>
        <color rgb="FFFF0000"/>
        <rFont val="Arial"/>
        <family val="2"/>
      </rPr>
      <t>column H.</t>
    </r>
  </si>
  <si>
    <t>COD/5BE6A</t>
  </si>
  <si>
    <t>LEM/07D</t>
  </si>
  <si>
    <t>BLL/7DE</t>
  </si>
  <si>
    <t>WHG/*7BKXAD</t>
  </si>
  <si>
    <t>WIT/*07D</t>
  </si>
  <si>
    <t>TUR/*2AC4-C</t>
  </si>
  <si>
    <t>BLL/*2AC4-C</t>
  </si>
  <si>
    <t>BLL/*7DE</t>
  </si>
  <si>
    <t>WHG/*7D</t>
  </si>
  <si>
    <t>COD/*5BE6A</t>
  </si>
  <si>
    <t>ANF/*6AN58</t>
  </si>
  <si>
    <t>COD/*2A3X4X</t>
  </si>
  <si>
    <t>HKE/*6AN58</t>
  </si>
  <si>
    <t>LEZ/*6AN58</t>
  </si>
  <si>
    <t>WIT/*2AC4-C</t>
  </si>
  <si>
    <t>MAC/*4A-UK</t>
  </si>
  <si>
    <t>RNG/8X14-</t>
  </si>
  <si>
    <t>RNG/*5B67-</t>
  </si>
  <si>
    <t>LEM/*2AC4-C</t>
  </si>
  <si>
    <t>Anglerfish (Norway)</t>
  </si>
  <si>
    <t>Spurdog (North Sea)</t>
  </si>
  <si>
    <t>Other (Norway)</t>
  </si>
  <si>
    <t>Whiting (Western)</t>
  </si>
  <si>
    <t>Lemon Sole (English Channel)</t>
  </si>
  <si>
    <t>Brill (English Channel)</t>
  </si>
  <si>
    <t>Cod (West of Scotland)</t>
  </si>
  <si>
    <t>Cod (Norway)</t>
  </si>
  <si>
    <t>RHG/*5B67-</t>
  </si>
  <si>
    <t>Humberside</t>
  </si>
  <si>
    <t>PLE/*7D</t>
  </si>
  <si>
    <t>PLE/*7E</t>
  </si>
  <si>
    <t>MAC/*34-EU</t>
  </si>
  <si>
    <t>MAC/*2CX14-EU</t>
  </si>
  <si>
    <t>BLL/*2AC4-C2</t>
  </si>
  <si>
    <t>LEM/*07D</t>
  </si>
  <si>
    <t>LEM*2AC4-C2</t>
  </si>
  <si>
    <t>ALB/AN05N</t>
  </si>
  <si>
    <t>ALB/*ANO5N_EU</t>
  </si>
  <si>
    <t>HER/5B6ANB</t>
  </si>
  <si>
    <t>Herring (West of Scotland)</t>
  </si>
  <si>
    <t>Version to include EQ + AQ</t>
  </si>
  <si>
    <r>
      <t>Data from Apportionment</t>
    </r>
    <r>
      <rPr>
        <sz val="10"/>
        <color theme="0"/>
        <rFont val="Arial"/>
        <family val="2"/>
      </rPr>
      <t>, Allocation and Banking &amp; Deductions</t>
    </r>
  </si>
  <si>
    <t>QAM - sector</t>
  </si>
  <si>
    <t>QAM - non-sector</t>
  </si>
  <si>
    <r>
      <t xml:space="preserve">Group allocations summed by FA, </t>
    </r>
    <r>
      <rPr>
        <b/>
        <sz val="10"/>
        <rFont val="Arial"/>
        <family val="2"/>
      </rPr>
      <t>including</t>
    </r>
    <r>
      <rPr>
        <sz val="10"/>
        <rFont val="Arial"/>
        <family val="2"/>
      </rPr>
      <t>: banking; deductions; and compensation</t>
    </r>
  </si>
  <si>
    <t>lookup</t>
  </si>
  <si>
    <t>COD/*05B-F</t>
  </si>
  <si>
    <t>3rd country exchanges (tonnes</t>
  </si>
  <si>
    <t>Total UK allocations for 2026 quota</t>
  </si>
  <si>
    <t>BLI/*05B-F.</t>
  </si>
  <si>
    <t>LIN/*05B-F.</t>
  </si>
  <si>
    <t>COD/*4BC</t>
  </si>
  <si>
    <t>SOL/*07H</t>
  </si>
  <si>
    <t>Alternative method due to exchanges with EU</t>
  </si>
  <si>
    <t>English Unallocated</t>
  </si>
  <si>
    <t>Scottish Unallocated</t>
  </si>
  <si>
    <t>Unallocated England</t>
  </si>
  <si>
    <t>Unallocated Wales</t>
  </si>
  <si>
    <t>total 2026</t>
  </si>
  <si>
    <t>MAC/2CX14-Handliners</t>
  </si>
  <si>
    <t>Updated banking/compensation figures. Minor correction to JAX stocks. For Special Condition stocks:correction for SOL/*07H; removal of RJF/*07D.and RJI/*07D. Updated Scottish allocations.</t>
  </si>
  <si>
    <t>#2</t>
  </si>
  <si>
    <t>Remaining mackerel and sprat stocks added.  English vessel RQ rounding amendments.  Correction for Special Condition stocks: PLE/*7D and PLE/*7E</t>
  </si>
  <si>
    <t>#3</t>
  </si>
  <si>
    <t>To include QAM adjustments for mackerel</t>
  </si>
  <si>
    <t>Updated 20 July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</si>
</sst>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24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color theme="0" tint="-0.49998474074526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2"/>
      <color rgb="FF800080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sz val="9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name val="Arial"/>
      <family val="2"/>
    </font>
    <font>
      <sz val="10"/>
      <color rgb="FFFFC000"/>
      <name val="Arial"/>
      <family val="2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43" fontId="15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0" fillId="0" borderId="0" xfId="0" pivotButton="1"/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/>
    <xf numFmtId="16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3" fillId="0" borderId="1" xfId="0" applyFont="1" applyBorder="1"/>
    <xf numFmtId="0" fontId="3" fillId="2" borderId="1" xfId="0" applyFont="1" applyFill="1" applyBorder="1" applyAlignment="1">
      <alignment horizontal="right" wrapText="1"/>
    </xf>
    <xf numFmtId="2" fontId="4" fillId="2" borderId="0" xfId="0" applyNumberFormat="1" applyFont="1" applyFill="1" applyAlignment="1">
      <alignment horizontal="right"/>
    </xf>
    <xf numFmtId="0" fontId="6" fillId="0" borderId="0" xfId="0" applyFont="1" applyAlignment="1">
      <alignment horizontal="right"/>
    </xf>
    <xf numFmtId="2" fontId="7" fillId="2" borderId="0" xfId="0" applyNumberFormat="1" applyFont="1" applyFill="1" applyAlignment="1">
      <alignment horizontal="right"/>
    </xf>
    <xf numFmtId="0" fontId="3" fillId="2" borderId="1" xfId="0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164" fontId="7" fillId="2" borderId="0" xfId="0" applyNumberFormat="1" applyFont="1" applyFill="1" applyAlignment="1">
      <alignment horizontal="right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right"/>
    </xf>
    <xf numFmtId="0" fontId="14" fillId="0" borderId="0" xfId="0" applyFont="1"/>
    <xf numFmtId="0" fontId="12" fillId="0" borderId="0" xfId="0" applyFont="1" applyAlignment="1">
      <alignment wrapText="1"/>
    </xf>
    <xf numFmtId="165" fontId="0" fillId="0" borderId="0" xfId="2" applyNumberFormat="1" applyFont="1"/>
    <xf numFmtId="165" fontId="0" fillId="0" borderId="0" xfId="2" applyNumberFormat="1" applyFont="1" applyFill="1"/>
    <xf numFmtId="0" fontId="7" fillId="3" borderId="0" xfId="0" applyFont="1" applyFill="1"/>
    <xf numFmtId="164" fontId="7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165" fontId="7" fillId="0" borderId="0" xfId="2" applyNumberFormat="1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0" fontId="5" fillId="3" borderId="0" xfId="0" applyFont="1" applyFill="1" applyAlignment="1">
      <alignment horizontal="left"/>
    </xf>
    <xf numFmtId="0" fontId="7" fillId="3" borderId="0" xfId="0" applyFont="1" applyFill="1" applyAlignment="1">
      <alignment horizontal="right"/>
    </xf>
    <xf numFmtId="164" fontId="4" fillId="2" borderId="0" xfId="0" applyNumberFormat="1" applyFont="1" applyFill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0" applyFont="1"/>
    <xf numFmtId="164" fontId="0" fillId="0" borderId="0" xfId="0" applyNumberFormat="1"/>
    <xf numFmtId="164" fontId="21" fillId="0" borderId="0" xfId="2" applyNumberFormat="1" applyFont="1"/>
    <xf numFmtId="164" fontId="12" fillId="0" borderId="2" xfId="0" applyNumberFormat="1" applyFont="1" applyBorder="1" applyAlignment="1">
      <alignment horizontal="right" wrapText="1"/>
    </xf>
    <xf numFmtId="164" fontId="20" fillId="2" borderId="1" xfId="0" applyNumberFormat="1" applyFont="1" applyFill="1" applyBorder="1" applyAlignment="1">
      <alignment horizontal="right"/>
    </xf>
    <xf numFmtId="164" fontId="12" fillId="0" borderId="0" xfId="2" applyNumberFormat="1" applyFont="1" applyFill="1" applyAlignment="1">
      <alignment horizontal="right"/>
    </xf>
    <xf numFmtId="164" fontId="12" fillId="0" borderId="0" xfId="0" applyNumberFormat="1" applyFont="1" applyAlignment="1">
      <alignment horizontal="right"/>
    </xf>
    <xf numFmtId="164" fontId="7" fillId="0" borderId="2" xfId="0" applyNumberFormat="1" applyFont="1" applyBorder="1" applyAlignment="1">
      <alignment horizontal="right" wrapText="1"/>
    </xf>
    <xf numFmtId="164" fontId="3" fillId="0" borderId="0" xfId="0" applyNumberFormat="1" applyFont="1" applyAlignment="1">
      <alignment horizontal="right"/>
    </xf>
    <xf numFmtId="164" fontId="6" fillId="2" borderId="1" xfId="0" applyNumberFormat="1" applyFont="1" applyFill="1" applyBorder="1" applyAlignment="1">
      <alignment horizontal="right"/>
    </xf>
    <xf numFmtId="164" fontId="7" fillId="0" borderId="0" xfId="2" applyNumberFormat="1" applyFont="1" applyAlignment="1">
      <alignment horizontal="right"/>
    </xf>
    <xf numFmtId="2" fontId="4" fillId="4" borderId="0" xfId="0" applyNumberFormat="1" applyFont="1" applyFill="1" applyAlignment="1">
      <alignment horizontal="right"/>
    </xf>
    <xf numFmtId="0" fontId="7" fillId="4" borderId="0" xfId="0" applyFont="1" applyFill="1" applyAlignment="1">
      <alignment horizontal="left"/>
    </xf>
    <xf numFmtId="2" fontId="22" fillId="4" borderId="0" xfId="0" applyNumberFormat="1" applyFont="1" applyFill="1" applyAlignment="1">
      <alignment horizontal="right"/>
    </xf>
    <xf numFmtId="0" fontId="0" fillId="4" borderId="0" xfId="0" applyFill="1"/>
    <xf numFmtId="0" fontId="7" fillId="4" borderId="0" xfId="0" applyFont="1" applyFill="1"/>
    <xf numFmtId="0" fontId="4" fillId="4" borderId="0" xfId="0" applyFont="1" applyFill="1" applyAlignment="1">
      <alignment horizontal="left"/>
    </xf>
    <xf numFmtId="0" fontId="4" fillId="4" borderId="0" xfId="0" applyFont="1" applyFill="1"/>
    <xf numFmtId="2" fontId="4" fillId="5" borderId="0" xfId="0" applyNumberFormat="1" applyFont="1" applyFill="1" applyAlignment="1">
      <alignment horizontal="right"/>
    </xf>
    <xf numFmtId="164" fontId="7" fillId="4" borderId="0" xfId="0" applyNumberFormat="1" applyFont="1" applyFill="1" applyAlignment="1">
      <alignment horizontal="right"/>
    </xf>
    <xf numFmtId="2" fontId="6" fillId="2" borderId="1" xfId="0" applyNumberFormat="1" applyFont="1" applyFill="1" applyBorder="1" applyAlignment="1">
      <alignment horizontal="right"/>
    </xf>
    <xf numFmtId="2" fontId="7" fillId="0" borderId="0" xfId="2" applyNumberFormat="1" applyFont="1" applyAlignment="1">
      <alignment horizontal="right"/>
    </xf>
    <xf numFmtId="2" fontId="7" fillId="0" borderId="0" xfId="0" applyNumberFormat="1" applyFont="1" applyAlignment="1">
      <alignment horizontal="right"/>
    </xf>
    <xf numFmtId="2" fontId="7" fillId="4" borderId="0" xfId="0" applyNumberFormat="1" applyFont="1" applyFill="1" applyAlignment="1">
      <alignment horizontal="right"/>
    </xf>
    <xf numFmtId="2" fontId="3" fillId="4" borderId="0" xfId="0" applyNumberFormat="1" applyFont="1" applyFill="1" applyAlignment="1">
      <alignment horizontal="right"/>
    </xf>
    <xf numFmtId="0" fontId="3" fillId="4" borderId="0" xfId="0" applyFont="1" applyFill="1" applyAlignment="1">
      <alignment horizontal="right"/>
    </xf>
    <xf numFmtId="164" fontId="3" fillId="4" borderId="0" xfId="0" applyNumberFormat="1" applyFont="1" applyFill="1" applyAlignment="1">
      <alignment horizontal="right"/>
    </xf>
    <xf numFmtId="164" fontId="12" fillId="4" borderId="0" xfId="0" applyNumberFormat="1" applyFont="1" applyFill="1" applyAlignment="1">
      <alignment horizontal="right"/>
    </xf>
    <xf numFmtId="0" fontId="6" fillId="0" borderId="0" xfId="0" applyFont="1"/>
    <xf numFmtId="0" fontId="12" fillId="4" borderId="0" xfId="0" applyFont="1" applyFill="1"/>
    <xf numFmtId="164" fontId="20" fillId="4" borderId="0" xfId="0" applyNumberFormat="1" applyFont="1" applyFill="1" applyAlignment="1">
      <alignment horizontal="right"/>
    </xf>
    <xf numFmtId="164" fontId="12" fillId="6" borderId="0" xfId="0" applyNumberFormat="1" applyFont="1" applyFill="1" applyAlignment="1">
      <alignment horizontal="right"/>
    </xf>
    <xf numFmtId="164" fontId="0" fillId="0" borderId="0" xfId="2" applyNumberFormat="1" applyFont="1"/>
    <xf numFmtId="164" fontId="21" fillId="0" borderId="0" xfId="2" applyNumberFormat="1" applyFont="1" applyFill="1"/>
    <xf numFmtId="0" fontId="4" fillId="0" borderId="0" xfId="0" applyFont="1" applyAlignment="1">
      <alignment horizontal="left" vertical="top" wrapText="1"/>
    </xf>
  </cellXfs>
  <cellStyles count="4">
    <cellStyle name="Comma" xfId="2" builtinId="3"/>
    <cellStyle name="Normal" xfId="0" builtinId="0"/>
    <cellStyle name="Normal 2" xfId="1" xr:uid="{77BF9F45-4C0D-446E-87B9-634069F6A327}"/>
    <cellStyle name="Normal 3" xfId="3" xr:uid="{3F4F89BE-32C9-4084-8BD5-D8021DAB72A7}"/>
  </cellStyles>
  <dxfs count="2">
    <dxf>
      <numFmt numFmtId="164" formatCode="0.0"/>
    </dxf>
    <dxf>
      <numFmt numFmtId="164" formatCode="0.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ade, Stefan" refreshedDate="46223.613291435184" createdVersion="7" refreshedVersion="8" minRefreshableVersion="3" recordCount="3040" xr:uid="{886736CD-C3E9-48DC-BCED-AE9719233610}">
  <cacheSource type="worksheet">
    <worksheetSource ref="B3:N3043" sheet="UK"/>
  </cacheSource>
  <cacheFields count="13">
    <cacheField name="Stock code" numFmtId="0">
      <sharedItems count="86">
        <s v="ANF/04-N."/>
        <s v="ANF/07."/>
        <s v="ANF/2AC4-C"/>
        <s v="ANF/56-14"/>
        <s v="ARU/567."/>
        <s v="B/L/05B-F"/>
        <s v="BLI/5B67-"/>
        <s v="BLL/7DE"/>
        <s v="BOR/678-"/>
        <s v="BSF/56712-"/>
        <s v="C/H/05B-F"/>
        <s v="COD/07A."/>
        <s v="COD/07D."/>
        <s v="COD/5BE6A"/>
        <s v="COD/1/2B."/>
        <s v="COD/1N2AB."/>
        <s v="COD/2A3AX4"/>
        <s v="COD/7XAD34"/>
        <s v="COD/N3M."/>
        <s v="DGS/2AC4-C"/>
        <s v="GHL/2A-C46"/>
        <s v="HAD/07A."/>
        <s v="HAD/2AC4."/>
        <s v="HAD/5BC6A."/>
        <s v="HAD/6B1214"/>
        <s v="HAD/7X7A34"/>
        <s v="HER/06ACL."/>
        <s v="HER/07A/MM"/>
        <s v="HER/1/2-"/>
        <s v="HER/4AB."/>
        <s v="HER/4CXB7D"/>
        <s v="HER/5B6ANB"/>
        <s v="HER/7EF."/>
        <s v="HKE/2AC4-C"/>
        <s v="HKE/571214"/>
        <s v="JAX/2A-14"/>
        <s v="JAX/4BC7D"/>
        <s v="LEM/07D"/>
        <s v="L/W/2AC4-C"/>
        <s v="LEZ/07."/>
        <s v="LEZ/2AC4-C"/>
        <s v="LEZ/56-14"/>
        <s v="LIN/04-C."/>
        <s v="LIN/6X14."/>
        <s v="MAC/2A34."/>
        <s v="MAC/2CX14-"/>
        <s v="NEP/07."/>
        <s v="NEP/2AC4-C"/>
        <s v="NEP/5BC6."/>
        <s v="OTH/04-N."/>
        <s v="OTH/05B-F"/>
        <s v="PLE/07A."/>
        <s v="PLE/2A3AX4"/>
        <s v="PLE/56-14"/>
        <s v="PLE/7DE."/>
        <s v="PLE/7FG."/>
        <s v="PLE/7HJK."/>
        <s v="POK/05B-F"/>
        <s v="POK/2C3A4"/>
        <s v="POK/56-14"/>
        <s v="POK/7/3411"/>
        <s v="POL/07."/>
        <s v="POL/56-14"/>
        <s v="PRA/2AC4-C"/>
        <s v="RED/05B-F"/>
        <s v="RNG/5B67-"/>
        <s v="SOL/07A."/>
        <s v="SOL/07D."/>
        <s v="SOL/07E."/>
        <s v="SOL/24-C."/>
        <s v="SOL/56-14"/>
        <s v="SOL/7FG."/>
        <s v="SOL/7HJK."/>
        <s v="SPR/2AC4-C"/>
        <s v="SPR/7DE."/>
        <s v="SRX/07D."/>
        <s v="SRX/2AC4-C"/>
        <s v="SRX/67AKXD"/>
        <s v="T/B/2AC4-C"/>
        <s v="USK/04-C."/>
        <s v="USK/567EI."/>
        <s v="WHB/1X14"/>
        <s v="WHG/07A."/>
        <s v="WHG/2AC4."/>
        <s v="WHG/56-14"/>
        <s v="WHG/7X7A-C"/>
      </sharedItems>
    </cacheField>
    <cacheField name="Stock name " numFmtId="0">
      <sharedItems containsBlank="1" count="82">
        <s v="Anglerfish (Norway)"/>
        <s v="Anglerfish (7)"/>
        <s v="Anglerfish (North Sea)"/>
        <s v="Anglerfish (West of Scotland)"/>
        <s v="Greater Silver Smelt (Western)"/>
        <m/>
        <s v="Blue Ling (Western)"/>
        <s v="Brill (English Channel)"/>
        <s v="Boarfish (Western)"/>
        <s v="Black Scabbardfish (Western)"/>
        <s v="Cod (Irish Sea)"/>
        <s v="Cod (Eastern Channel)"/>
        <s v="Cod (West of Scotland)"/>
        <s v="Cod (Svalbard)"/>
        <s v="Cod (Norway)"/>
        <s v="Cod (North Sea)"/>
        <s v="Cod (Celtic Sea)"/>
        <s v="Cod (NAFO 3M)"/>
        <s v="Spurdog (North Sea)"/>
        <s v="Greenland Halibut (North Sea and West of Scotland)"/>
        <s v="Haddock (Irish Sea)"/>
        <s v="Haddock (North Sea)"/>
        <s v="Haddock (West of Scotland)"/>
        <s v="Haddock (Rockall)"/>
        <s v="Haddock (Celtic Sea)"/>
        <s v="Herring (Clyde)"/>
        <s v="Herring (Irish Sea)"/>
        <s v="Herring (ASH)"/>
        <s v="Herring (North Sea)"/>
        <s v="Herring (Southern North Sea and Eastern Channel)"/>
        <s v="Herring (West of Scotland)"/>
        <s v="Herring (Western Channel and Bristol Channel)"/>
        <s v="Hake (North Sea)"/>
        <s v="Hake (Western)"/>
        <s v="Horse Mackerel (Western)"/>
        <s v="Horse Mackerel (Southern North Sea and Eastern Channel)"/>
        <s v="Lemon Sole (English Channel)"/>
        <s v="Lemon Sole and Witch (North Sea)"/>
        <s v="Megrims (7)"/>
        <s v="Megrims (North Sea)"/>
        <s v="Megrims (West of Scotland)"/>
        <s v="Ling (North Sea)"/>
        <s v="Ling (Western)"/>
        <s v="Mackerel (North Sea)"/>
        <s v="Mackerel (Western)"/>
        <s v="Nephrops (7)"/>
        <s v="Nephrops (North Sea)"/>
        <s v="Nephrops (West of Scotland)"/>
        <s v="Other (Norway)"/>
        <s v="Plaice (Irish Sea)"/>
        <s v="Plaice (North Sea)"/>
        <s v="Plaice (West of Scotland)"/>
        <s v="Plaice (English Channel)"/>
        <s v="Plaice (7fg)"/>
        <s v="Plaice (7hjk)"/>
        <s v="Saithe (North Sea)"/>
        <s v="Saithe (West of Scotland)"/>
        <s v="Saithe (Celtic Sea)"/>
        <s v="Pollack (7)"/>
        <s v="Pollack (West of Scotland)"/>
        <s v="Northern Prawn (North Sea)"/>
        <s v="Roundnose Grenadier (Western)"/>
        <s v="Sole (Irish Sea)"/>
        <s v="Sole (Eastern Channel)"/>
        <s v="Sole (Western Channel)"/>
        <s v="Sole (North Sea)"/>
        <s v="Sole (West of Scotland)"/>
        <s v="Sole (7fg)"/>
        <s v="Sole (7hjk)"/>
        <s v="Sprat (North Sea)"/>
        <s v="Sprat (English Channel)"/>
        <s v="Skates and Rays (Eastern Channel)"/>
        <s v="Skates and Rays (North Sea)"/>
        <s v="Skates and Rays (Western)"/>
        <s v="Turbot and Brill (North Sea)"/>
        <s v="Tusk (North Sea)"/>
        <s v="Tusk (Western)"/>
        <s v="Blue Whiting (Northern)"/>
        <s v="Whiting (Irish Sea)"/>
        <s v="Whiting (North Sea)"/>
        <s v="Whiting (Western)"/>
        <s v="Whiting (Celtic Sea)"/>
      </sharedItems>
    </cacheField>
    <cacheField name="Group" numFmtId="0">
      <sharedItems count="40">
        <s v="10m and under (pool) - England"/>
        <s v="10m and under (pool) - Northern Ireland"/>
        <s v="10m and under (pool) - Scotland"/>
        <s v="10m and under (pool) - Wales"/>
        <s v="Aberdeen"/>
        <s v="Anglo Scot."/>
        <s v="ANIFPO"/>
        <s v="Cornish"/>
        <s v="EEFPO"/>
        <s v="Fife"/>
        <s v="FPO"/>
        <s v="Handliners"/>
        <s v="Interfish"/>
        <s v="IOM"/>
        <s v="Klondyke"/>
        <s v="Lowestoft"/>
        <s v="Lunar"/>
        <s v="Mourne"/>
        <s v="NESFO"/>
        <s v="NIFPO"/>
        <s v="Non Sector - England"/>
        <s v="Non Sector - Northern Ireland"/>
        <s v="Non Sector - Scotland"/>
        <s v="Non Sector - Wales"/>
        <s v="Humberside"/>
        <s v="North Sea"/>
        <s v="Northern"/>
        <s v="Orkney"/>
        <s v="SFO"/>
        <s v="Shetland"/>
        <s v="South West"/>
        <s v="Unallocated"/>
        <s v="W. Scotland"/>
        <s v="Wales &amp; WC"/>
        <s v="Western"/>
        <s v="QAM - sector"/>
        <s v="QAM - non-sector"/>
        <s v="English Unallocated"/>
        <s v="Scottish Unallocated"/>
        <s v="North Atlantic FPO" u="1"/>
      </sharedItems>
    </cacheField>
    <cacheField name="England (tonnes)" numFmtId="164">
      <sharedItems containsSemiMixedTypes="0" containsString="0" containsNumber="1" minValue="0" maxValue="9304.82"/>
    </cacheField>
    <cacheField name="Northern Ireland (tonnes)" numFmtId="164">
      <sharedItems containsSemiMixedTypes="0" containsString="0" containsNumber="1" minValue="0" maxValue="6624.777"/>
    </cacheField>
    <cacheField name="Scotland (tonnes)" numFmtId="164">
      <sharedItems containsSemiMixedTypes="0" containsString="0" containsNumber="1" minValue="0" maxValue="30293.799999999996"/>
    </cacheField>
    <cacheField name="Wales (tonnes)" numFmtId="164">
      <sharedItems containsSemiMixedTypes="0" containsString="0" containsNumber="1" minValue="0" maxValue="344.14100000000002"/>
    </cacheField>
    <cacheField name="UK (tonnes)" numFmtId="164">
      <sharedItems containsSemiMixedTypes="0" containsString="0" containsNumber="1" minValue="0" maxValue="31226.537999999997"/>
    </cacheField>
    <cacheField name="3rd country exchanges (tonnes" numFmtId="164">
      <sharedItems containsString="0" containsBlank="1" containsNumber="1" containsInteger="1" minValue="-250" maxValue="0"/>
    </cacheField>
    <cacheField name="Banking (tonnes)" numFmtId="164">
      <sharedItems containsSemiMixedTypes="0" containsString="0" containsNumber="1" minValue="0" maxValue="2529.9430000000002"/>
    </cacheField>
    <cacheField name="Deductions (tonnes)" numFmtId="164">
      <sharedItems containsSemiMixedTypes="0" containsString="0" containsNumber="1" minValue="-2820.6" maxValue="0"/>
    </cacheField>
    <cacheField name="Compensation (tonnes)" numFmtId="164">
      <sharedItems containsSemiMixedTypes="0" containsString="0" containsNumber="1" minValue="0" maxValue="19.600000000000001"/>
    </cacheField>
    <cacheField name="Final UK (tonnes)" numFmtId="164">
      <sharedItems containsSemiMixedTypes="0" containsString="0" containsNumber="1" minValue="-235" maxValue="33756.4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40">
  <r>
    <x v="0"/>
    <x v="0"/>
    <x v="0"/>
    <n v="0"/>
    <n v="0"/>
    <n v="0"/>
    <n v="0"/>
    <n v="0"/>
    <m/>
    <n v="0"/>
    <n v="0"/>
    <n v="0"/>
    <n v="0"/>
  </r>
  <r>
    <x v="0"/>
    <x v="0"/>
    <x v="1"/>
    <n v="0"/>
    <n v="0"/>
    <n v="0"/>
    <n v="0"/>
    <n v="0"/>
    <m/>
    <n v="0"/>
    <n v="0"/>
    <n v="0"/>
    <n v="0"/>
  </r>
  <r>
    <x v="0"/>
    <x v="0"/>
    <x v="2"/>
    <n v="0"/>
    <n v="0"/>
    <n v="0"/>
    <n v="0"/>
    <n v="0"/>
    <m/>
    <n v="0"/>
    <n v="0"/>
    <n v="0"/>
    <n v="0"/>
  </r>
  <r>
    <x v="0"/>
    <x v="0"/>
    <x v="3"/>
    <n v="0"/>
    <n v="0"/>
    <n v="0"/>
    <n v="0"/>
    <n v="0"/>
    <m/>
    <n v="0"/>
    <n v="0"/>
    <n v="0"/>
    <n v="0"/>
  </r>
  <r>
    <x v="0"/>
    <x v="0"/>
    <x v="4"/>
    <n v="0"/>
    <n v="0"/>
    <n v="0"/>
    <n v="0"/>
    <n v="0"/>
    <m/>
    <n v="0"/>
    <n v="0"/>
    <n v="0"/>
    <n v="0"/>
  </r>
  <r>
    <x v="0"/>
    <x v="0"/>
    <x v="5"/>
    <n v="0"/>
    <n v="0"/>
    <n v="0"/>
    <n v="0"/>
    <n v="0"/>
    <m/>
    <n v="0"/>
    <n v="0"/>
    <n v="0"/>
    <n v="0"/>
  </r>
  <r>
    <x v="0"/>
    <x v="0"/>
    <x v="6"/>
    <n v="0"/>
    <n v="0"/>
    <n v="0"/>
    <n v="0"/>
    <n v="0"/>
    <m/>
    <n v="0"/>
    <n v="0"/>
    <n v="0"/>
    <n v="0"/>
  </r>
  <r>
    <x v="0"/>
    <x v="0"/>
    <x v="7"/>
    <n v="0"/>
    <n v="0"/>
    <n v="0"/>
    <n v="0"/>
    <n v="0"/>
    <m/>
    <n v="0"/>
    <n v="0"/>
    <n v="0"/>
    <n v="0"/>
  </r>
  <r>
    <x v="0"/>
    <x v="0"/>
    <x v="8"/>
    <n v="0"/>
    <n v="0"/>
    <n v="0"/>
    <n v="0"/>
    <n v="0"/>
    <m/>
    <n v="0"/>
    <n v="0"/>
    <n v="0"/>
    <n v="0"/>
  </r>
  <r>
    <x v="0"/>
    <x v="0"/>
    <x v="9"/>
    <n v="0"/>
    <n v="0"/>
    <n v="0"/>
    <n v="0"/>
    <n v="0"/>
    <m/>
    <n v="0"/>
    <n v="0"/>
    <n v="0"/>
    <n v="0"/>
  </r>
  <r>
    <x v="0"/>
    <x v="0"/>
    <x v="10"/>
    <n v="0"/>
    <n v="0"/>
    <n v="0"/>
    <n v="0"/>
    <n v="0"/>
    <m/>
    <n v="0"/>
    <n v="0"/>
    <n v="0"/>
    <n v="0"/>
  </r>
  <r>
    <x v="0"/>
    <x v="0"/>
    <x v="11"/>
    <n v="0"/>
    <n v="0"/>
    <n v="0"/>
    <n v="0"/>
    <n v="0"/>
    <m/>
    <n v="0"/>
    <n v="0"/>
    <n v="0"/>
    <n v="0"/>
  </r>
  <r>
    <x v="0"/>
    <x v="0"/>
    <x v="12"/>
    <n v="0"/>
    <n v="0"/>
    <n v="0"/>
    <n v="0"/>
    <n v="0"/>
    <m/>
    <n v="0"/>
    <n v="0"/>
    <n v="0"/>
    <n v="0"/>
  </r>
  <r>
    <x v="0"/>
    <x v="0"/>
    <x v="13"/>
    <n v="0"/>
    <n v="0"/>
    <n v="0"/>
    <n v="0"/>
    <n v="0"/>
    <m/>
    <n v="0"/>
    <n v="0"/>
    <n v="0"/>
    <n v="0"/>
  </r>
  <r>
    <x v="0"/>
    <x v="0"/>
    <x v="14"/>
    <n v="0"/>
    <n v="0"/>
    <n v="0"/>
    <n v="0"/>
    <n v="0"/>
    <m/>
    <n v="0"/>
    <n v="0"/>
    <n v="0"/>
    <n v="0"/>
  </r>
  <r>
    <x v="0"/>
    <x v="0"/>
    <x v="15"/>
    <n v="0"/>
    <n v="0"/>
    <n v="0"/>
    <n v="0"/>
    <n v="0"/>
    <m/>
    <n v="0"/>
    <n v="0"/>
    <n v="0"/>
    <n v="0"/>
  </r>
  <r>
    <x v="0"/>
    <x v="0"/>
    <x v="16"/>
    <n v="0"/>
    <n v="0"/>
    <n v="0"/>
    <n v="0"/>
    <n v="0"/>
    <m/>
    <n v="0"/>
    <n v="0"/>
    <n v="0"/>
    <n v="0"/>
  </r>
  <r>
    <x v="0"/>
    <x v="0"/>
    <x v="17"/>
    <n v="0"/>
    <n v="0"/>
    <n v="0"/>
    <n v="0"/>
    <n v="0"/>
    <m/>
    <n v="0"/>
    <n v="0"/>
    <n v="0"/>
    <n v="0"/>
  </r>
  <r>
    <x v="0"/>
    <x v="0"/>
    <x v="18"/>
    <n v="0"/>
    <n v="0"/>
    <n v="0"/>
    <n v="0"/>
    <n v="0"/>
    <m/>
    <n v="0"/>
    <n v="0"/>
    <n v="0"/>
    <n v="0"/>
  </r>
  <r>
    <x v="0"/>
    <x v="0"/>
    <x v="19"/>
    <n v="0"/>
    <n v="0"/>
    <n v="0"/>
    <n v="0"/>
    <n v="0"/>
    <m/>
    <n v="0"/>
    <n v="0"/>
    <n v="0"/>
    <n v="0"/>
  </r>
  <r>
    <x v="0"/>
    <x v="0"/>
    <x v="20"/>
    <n v="0"/>
    <n v="0"/>
    <n v="0"/>
    <n v="0"/>
    <n v="0"/>
    <m/>
    <n v="0"/>
    <n v="0"/>
    <n v="0"/>
    <n v="0"/>
  </r>
  <r>
    <x v="0"/>
    <x v="0"/>
    <x v="21"/>
    <n v="0"/>
    <n v="0"/>
    <n v="0"/>
    <n v="0"/>
    <n v="0"/>
    <m/>
    <n v="0"/>
    <n v="0"/>
    <n v="0"/>
    <n v="0"/>
  </r>
  <r>
    <x v="0"/>
    <x v="0"/>
    <x v="22"/>
    <n v="0"/>
    <n v="0"/>
    <n v="0"/>
    <n v="0"/>
    <n v="0"/>
    <m/>
    <n v="0"/>
    <n v="0"/>
    <n v="0"/>
    <n v="0"/>
  </r>
  <r>
    <x v="0"/>
    <x v="0"/>
    <x v="23"/>
    <n v="0"/>
    <n v="0"/>
    <n v="0"/>
    <n v="0"/>
    <n v="0"/>
    <m/>
    <n v="0"/>
    <n v="0"/>
    <n v="0"/>
    <n v="0"/>
  </r>
  <r>
    <x v="0"/>
    <x v="0"/>
    <x v="24"/>
    <n v="0"/>
    <n v="0"/>
    <n v="0"/>
    <n v="0"/>
    <n v="0"/>
    <m/>
    <n v="0"/>
    <n v="0"/>
    <n v="0"/>
    <n v="0"/>
  </r>
  <r>
    <x v="0"/>
    <x v="0"/>
    <x v="25"/>
    <n v="0"/>
    <n v="0"/>
    <n v="0"/>
    <n v="0"/>
    <n v="0"/>
    <m/>
    <n v="0"/>
    <n v="0"/>
    <n v="0"/>
    <n v="0"/>
  </r>
  <r>
    <x v="0"/>
    <x v="0"/>
    <x v="26"/>
    <n v="0"/>
    <n v="0"/>
    <n v="0"/>
    <n v="0"/>
    <n v="0"/>
    <m/>
    <n v="0"/>
    <n v="0"/>
    <n v="0"/>
    <n v="0"/>
  </r>
  <r>
    <x v="0"/>
    <x v="0"/>
    <x v="27"/>
    <n v="0"/>
    <n v="0"/>
    <n v="0"/>
    <n v="0"/>
    <n v="0"/>
    <m/>
    <n v="0"/>
    <n v="0"/>
    <n v="0"/>
    <n v="0"/>
  </r>
  <r>
    <x v="0"/>
    <x v="0"/>
    <x v="28"/>
    <n v="0"/>
    <n v="0"/>
    <n v="0"/>
    <n v="0"/>
    <n v="0"/>
    <m/>
    <n v="0"/>
    <n v="0"/>
    <n v="0"/>
    <n v="0"/>
  </r>
  <r>
    <x v="0"/>
    <x v="0"/>
    <x v="29"/>
    <n v="0"/>
    <n v="0"/>
    <n v="0"/>
    <n v="0"/>
    <n v="0"/>
    <m/>
    <n v="0"/>
    <n v="0"/>
    <n v="0"/>
    <n v="0"/>
  </r>
  <r>
    <x v="0"/>
    <x v="0"/>
    <x v="30"/>
    <n v="0"/>
    <n v="0"/>
    <n v="0"/>
    <n v="0"/>
    <n v="0"/>
    <m/>
    <n v="0"/>
    <n v="0"/>
    <n v="0"/>
    <n v="0"/>
  </r>
  <r>
    <x v="0"/>
    <x v="0"/>
    <x v="31"/>
    <n v="0"/>
    <n v="0"/>
    <n v="0"/>
    <n v="0"/>
    <n v="0"/>
    <m/>
    <n v="0"/>
    <n v="0"/>
    <n v="0"/>
    <n v="0"/>
  </r>
  <r>
    <x v="0"/>
    <x v="0"/>
    <x v="32"/>
    <n v="0"/>
    <n v="0"/>
    <n v="0"/>
    <n v="0"/>
    <n v="0"/>
    <m/>
    <n v="0"/>
    <n v="0"/>
    <n v="0"/>
    <n v="0"/>
  </r>
  <r>
    <x v="0"/>
    <x v="0"/>
    <x v="33"/>
    <n v="0"/>
    <n v="0"/>
    <n v="0"/>
    <n v="0"/>
    <n v="0"/>
    <m/>
    <n v="0"/>
    <n v="0"/>
    <n v="0"/>
    <n v="0"/>
  </r>
  <r>
    <x v="0"/>
    <x v="0"/>
    <x v="34"/>
    <n v="0"/>
    <n v="0"/>
    <n v="0"/>
    <n v="0"/>
    <n v="0"/>
    <m/>
    <n v="0"/>
    <n v="0"/>
    <n v="0"/>
    <n v="0"/>
  </r>
  <r>
    <x v="1"/>
    <x v="1"/>
    <x v="0"/>
    <n v="1229.3340000000001"/>
    <n v="0"/>
    <n v="0"/>
    <n v="0"/>
    <n v="1229.3340000000001"/>
    <m/>
    <n v="15.321"/>
    <n v="0"/>
    <n v="0"/>
    <n v="1244.655"/>
  </r>
  <r>
    <x v="1"/>
    <x v="1"/>
    <x v="1"/>
    <n v="0"/>
    <n v="3.3"/>
    <n v="0"/>
    <n v="0"/>
    <n v="3.3"/>
    <m/>
    <n v="1E-3"/>
    <n v="0"/>
    <n v="0"/>
    <n v="3.3010000000000002"/>
  </r>
  <r>
    <x v="1"/>
    <x v="1"/>
    <x v="2"/>
    <n v="0"/>
    <n v="0"/>
    <n v="2.4"/>
    <n v="0"/>
    <n v="2.4"/>
    <m/>
    <n v="0"/>
    <n v="0"/>
    <n v="0"/>
    <n v="2.4"/>
  </r>
  <r>
    <x v="1"/>
    <x v="1"/>
    <x v="3"/>
    <n v="0"/>
    <n v="0"/>
    <n v="0"/>
    <n v="6.5339999999999998"/>
    <n v="6.5339999999999998"/>
    <m/>
    <n v="0"/>
    <n v="0"/>
    <n v="0"/>
    <n v="6.5339999999999998"/>
  </r>
  <r>
    <x v="1"/>
    <x v="1"/>
    <x v="4"/>
    <n v="339.93799999999999"/>
    <n v="0"/>
    <n v="187.5"/>
    <n v="0"/>
    <n v="527.43799999999999"/>
    <m/>
    <n v="0.24299999999999999"/>
    <n v="0"/>
    <n v="0"/>
    <n v="527.68100000000004"/>
  </r>
  <r>
    <x v="1"/>
    <x v="1"/>
    <x v="5"/>
    <n v="7.7690000000000001"/>
    <n v="0"/>
    <n v="0.30000000000000004"/>
    <n v="0"/>
    <n v="8.0690000000000008"/>
    <m/>
    <n v="4.069"/>
    <n v="0"/>
    <n v="0"/>
    <n v="12.138"/>
  </r>
  <r>
    <x v="1"/>
    <x v="1"/>
    <x v="6"/>
    <n v="1.26"/>
    <n v="191.96100000000001"/>
    <n v="0"/>
    <n v="0"/>
    <n v="193.221"/>
    <m/>
    <n v="5.4119999999999999"/>
    <n v="0"/>
    <n v="0"/>
    <n v="198.63300000000001"/>
  </r>
  <r>
    <x v="1"/>
    <x v="1"/>
    <x v="7"/>
    <n v="1951.652"/>
    <n v="0"/>
    <n v="0.2"/>
    <n v="0.84"/>
    <n v="1952.692"/>
    <m/>
    <n v="135.53100000000001"/>
    <n v="0"/>
    <n v="0"/>
    <n v="2088.223"/>
  </r>
  <r>
    <x v="1"/>
    <x v="1"/>
    <x v="8"/>
    <n v="942.54600000000005"/>
    <n v="0"/>
    <n v="286.10000000000002"/>
    <n v="0"/>
    <n v="1228.6460000000002"/>
    <m/>
    <n v="22.433"/>
    <n v="0"/>
    <n v="0"/>
    <n v="1251.079"/>
  </r>
  <r>
    <x v="1"/>
    <x v="1"/>
    <x v="9"/>
    <n v="0"/>
    <n v="0"/>
    <n v="4.7"/>
    <n v="0"/>
    <n v="4.7"/>
    <m/>
    <n v="4.0000000000000001E-3"/>
    <n v="0"/>
    <n v="0"/>
    <n v="4.7039999999999997"/>
  </r>
  <r>
    <x v="1"/>
    <x v="1"/>
    <x v="10"/>
    <n v="5.8789999999999996"/>
    <n v="0"/>
    <n v="0"/>
    <n v="0"/>
    <n v="5.8789999999999996"/>
    <m/>
    <n v="1E-3"/>
    <n v="0"/>
    <n v="0"/>
    <n v="5.88"/>
  </r>
  <r>
    <x v="1"/>
    <x v="1"/>
    <x v="11"/>
    <n v="0"/>
    <n v="0"/>
    <n v="0"/>
    <n v="0"/>
    <n v="0"/>
    <m/>
    <n v="0"/>
    <n v="0"/>
    <n v="0"/>
    <n v="0"/>
  </r>
  <r>
    <x v="1"/>
    <x v="1"/>
    <x v="12"/>
    <n v="163.77500000000001"/>
    <n v="0"/>
    <n v="0"/>
    <n v="0"/>
    <n v="163.77500000000001"/>
    <m/>
    <n v="67.363"/>
    <n v="0"/>
    <n v="0"/>
    <n v="231.13800000000001"/>
  </r>
  <r>
    <x v="1"/>
    <x v="1"/>
    <x v="13"/>
    <n v="26.666"/>
    <n v="0"/>
    <n v="0"/>
    <n v="0"/>
    <n v="26.666"/>
    <m/>
    <n v="0"/>
    <n v="0"/>
    <n v="0"/>
    <n v="26.666"/>
  </r>
  <r>
    <x v="1"/>
    <x v="1"/>
    <x v="14"/>
    <n v="0"/>
    <n v="0"/>
    <n v="0.8"/>
    <n v="0"/>
    <n v="0.8"/>
    <m/>
    <n v="0"/>
    <n v="0"/>
    <n v="0"/>
    <n v="0.8"/>
  </r>
  <r>
    <x v="1"/>
    <x v="1"/>
    <x v="15"/>
    <n v="0"/>
    <n v="0"/>
    <n v="0"/>
    <n v="0"/>
    <n v="0"/>
    <m/>
    <n v="0"/>
    <n v="0"/>
    <n v="0"/>
    <n v="0"/>
  </r>
  <r>
    <x v="1"/>
    <x v="1"/>
    <x v="16"/>
    <n v="0"/>
    <n v="0"/>
    <n v="12"/>
    <n v="0"/>
    <n v="12"/>
    <m/>
    <n v="0"/>
    <n v="0"/>
    <n v="0"/>
    <n v="12"/>
  </r>
  <r>
    <x v="1"/>
    <x v="1"/>
    <x v="17"/>
    <n v="0"/>
    <n v="0"/>
    <n v="0"/>
    <n v="0"/>
    <n v="0"/>
    <m/>
    <n v="0"/>
    <n v="0"/>
    <n v="0"/>
    <n v="0"/>
  </r>
  <r>
    <x v="1"/>
    <x v="1"/>
    <x v="18"/>
    <n v="0"/>
    <n v="0"/>
    <n v="10.1"/>
    <n v="0"/>
    <n v="10.1"/>
    <m/>
    <n v="0"/>
    <n v="0"/>
    <n v="0"/>
    <n v="10.1"/>
  </r>
  <r>
    <x v="1"/>
    <x v="1"/>
    <x v="19"/>
    <n v="1.47"/>
    <n v="454.23899999999998"/>
    <n v="578.70000000000005"/>
    <n v="0"/>
    <n v="1034.4090000000001"/>
    <m/>
    <n v="89.430999999999997"/>
    <n v="0"/>
    <n v="0"/>
    <n v="1123.8399999999999"/>
  </r>
  <r>
    <x v="1"/>
    <x v="1"/>
    <x v="20"/>
    <n v="26.933"/>
    <n v="0"/>
    <n v="0"/>
    <n v="0"/>
    <n v="26.933"/>
    <m/>
    <n v="8.3109999999999999"/>
    <n v="0"/>
    <n v="0"/>
    <n v="35.244"/>
  </r>
  <r>
    <x v="1"/>
    <x v="1"/>
    <x v="21"/>
    <n v="0"/>
    <n v="2.8"/>
    <n v="0"/>
    <n v="0"/>
    <n v="2.8"/>
    <m/>
    <n v="0"/>
    <n v="0"/>
    <n v="0"/>
    <n v="2.8"/>
  </r>
  <r>
    <x v="1"/>
    <x v="1"/>
    <x v="22"/>
    <n v="0"/>
    <n v="0"/>
    <n v="18.2"/>
    <n v="0"/>
    <n v="18.2"/>
    <m/>
    <n v="0"/>
    <n v="0"/>
    <n v="0"/>
    <n v="18.2"/>
  </r>
  <r>
    <x v="1"/>
    <x v="1"/>
    <x v="23"/>
    <n v="0"/>
    <n v="0"/>
    <n v="0"/>
    <n v="0.21199999999999999"/>
    <n v="0.21199999999999999"/>
    <m/>
    <n v="0"/>
    <n v="0"/>
    <n v="0"/>
    <n v="0.21199999999999999"/>
  </r>
  <r>
    <x v="1"/>
    <x v="1"/>
    <x v="24"/>
    <n v="0"/>
    <n v="0"/>
    <n v="0"/>
    <n v="0"/>
    <n v="0"/>
    <m/>
    <n v="0.61299999999999999"/>
    <n v="0"/>
    <n v="0"/>
    <n v="0.61299999999999999"/>
  </r>
  <r>
    <x v="1"/>
    <x v="1"/>
    <x v="25"/>
    <n v="0.21"/>
    <n v="0"/>
    <n v="9.6999999999999993"/>
    <n v="0"/>
    <n v="9.91"/>
    <m/>
    <n v="1.6E-2"/>
    <n v="0"/>
    <n v="0"/>
    <n v="9.9260000000000002"/>
  </r>
  <r>
    <x v="1"/>
    <x v="1"/>
    <x v="26"/>
    <n v="0"/>
    <n v="0"/>
    <n v="0"/>
    <n v="0"/>
    <n v="0"/>
    <m/>
    <n v="0"/>
    <n v="0"/>
    <n v="0"/>
    <n v="0"/>
  </r>
  <r>
    <x v="1"/>
    <x v="1"/>
    <x v="27"/>
    <n v="0"/>
    <n v="0"/>
    <n v="1"/>
    <n v="0"/>
    <n v="1"/>
    <m/>
    <n v="0"/>
    <n v="0"/>
    <n v="0"/>
    <n v="1"/>
  </r>
  <r>
    <x v="1"/>
    <x v="1"/>
    <x v="28"/>
    <n v="0.21"/>
    <n v="0"/>
    <n v="141.9"/>
    <n v="0"/>
    <n v="142.11000000000001"/>
    <m/>
    <n v="2.7370000000000001"/>
    <n v="0"/>
    <n v="0"/>
    <n v="144.84700000000001"/>
  </r>
  <r>
    <x v="1"/>
    <x v="1"/>
    <x v="29"/>
    <n v="0"/>
    <n v="0"/>
    <n v="42"/>
    <n v="0"/>
    <n v="42"/>
    <m/>
    <n v="5.0000000000000001E-3"/>
    <n v="0"/>
    <n v="0"/>
    <n v="42.005000000000003"/>
  </r>
  <r>
    <x v="1"/>
    <x v="1"/>
    <x v="30"/>
    <n v="170.70400000000001"/>
    <n v="0"/>
    <n v="21.7"/>
    <n v="37.795000000000002"/>
    <n v="230.19900000000001"/>
    <m/>
    <n v="101.983"/>
    <n v="0"/>
    <n v="0"/>
    <n v="332.18200000000002"/>
  </r>
  <r>
    <x v="1"/>
    <x v="1"/>
    <x v="31"/>
    <n v="0"/>
    <n v="0"/>
    <n v="0"/>
    <n v="50"/>
    <n v="50"/>
    <m/>
    <n v="0"/>
    <n v="0"/>
    <n v="0"/>
    <n v="50"/>
  </r>
  <r>
    <x v="1"/>
    <x v="1"/>
    <x v="32"/>
    <n v="0.42"/>
    <n v="0"/>
    <n v="2.7"/>
    <n v="0"/>
    <n v="3.12"/>
    <m/>
    <n v="0"/>
    <n v="0"/>
    <n v="0"/>
    <n v="3.12"/>
  </r>
  <r>
    <x v="1"/>
    <x v="1"/>
    <x v="33"/>
    <n v="965.85199999999998"/>
    <n v="0"/>
    <n v="34.4"/>
    <n v="344.14100000000002"/>
    <n v="1344.393"/>
    <m/>
    <n v="440.23700000000002"/>
    <n v="0"/>
    <n v="0"/>
    <n v="1784.63"/>
  </r>
  <r>
    <x v="1"/>
    <x v="1"/>
    <x v="34"/>
    <n v="1047.74"/>
    <n v="0"/>
    <n v="0"/>
    <n v="0"/>
    <n v="1047.74"/>
    <m/>
    <n v="241.68799999999999"/>
    <n v="0"/>
    <n v="0"/>
    <n v="1289.4280000000001"/>
  </r>
  <r>
    <x v="1"/>
    <x v="1"/>
    <x v="35"/>
    <n v="794"/>
    <n v="0"/>
    <n v="0"/>
    <n v="0"/>
    <n v="794"/>
    <m/>
    <n v="0"/>
    <n v="0"/>
    <n v="0"/>
    <n v="794"/>
  </r>
  <r>
    <x v="1"/>
    <x v="1"/>
    <x v="36"/>
    <n v="289.39999999999998"/>
    <n v="0"/>
    <n v="0"/>
    <n v="0"/>
    <n v="289.39999999999998"/>
    <m/>
    <n v="0"/>
    <n v="0"/>
    <n v="0"/>
    <n v="289.39999999999998"/>
  </r>
  <r>
    <x v="2"/>
    <x v="2"/>
    <x v="0"/>
    <n v="101.21299999999999"/>
    <n v="0"/>
    <n v="0"/>
    <n v="0"/>
    <n v="101.21299999999999"/>
    <m/>
    <n v="0.57599999999999996"/>
    <n v="0"/>
    <n v="0"/>
    <n v="101.789"/>
  </r>
  <r>
    <x v="2"/>
    <x v="2"/>
    <x v="1"/>
    <n v="0"/>
    <n v="0"/>
    <n v="0"/>
    <n v="0"/>
    <n v="0"/>
    <m/>
    <n v="0"/>
    <n v="0"/>
    <n v="0"/>
    <n v="0"/>
  </r>
  <r>
    <x v="2"/>
    <x v="2"/>
    <x v="2"/>
    <n v="0"/>
    <n v="0"/>
    <n v="30"/>
    <n v="0"/>
    <n v="30"/>
    <m/>
    <n v="0.23899999999999999"/>
    <n v="0"/>
    <n v="0"/>
    <n v="30.239000000000001"/>
  </r>
  <r>
    <x v="2"/>
    <x v="2"/>
    <x v="3"/>
    <n v="0"/>
    <n v="0"/>
    <n v="0"/>
    <n v="0.11799999999999999"/>
    <n v="0.11799999999999999"/>
    <m/>
    <n v="0"/>
    <n v="0"/>
    <n v="0"/>
    <n v="0.11799999999999999"/>
  </r>
  <r>
    <x v="2"/>
    <x v="2"/>
    <x v="4"/>
    <n v="514.69500000000005"/>
    <n v="0"/>
    <n v="831.6"/>
    <n v="0"/>
    <n v="1346.2950000000001"/>
    <m/>
    <n v="238.077"/>
    <n v="0"/>
    <n v="0"/>
    <n v="1584.3720000000001"/>
  </r>
  <r>
    <x v="2"/>
    <x v="2"/>
    <x v="5"/>
    <n v="268.46199999999999"/>
    <n v="0"/>
    <n v="47.199999999999996"/>
    <n v="0"/>
    <n v="315.66199999999998"/>
    <m/>
    <n v="61.576000000000001"/>
    <n v="0"/>
    <n v="0"/>
    <n v="377.238"/>
  </r>
  <r>
    <x v="2"/>
    <x v="2"/>
    <x v="6"/>
    <n v="0.25600000000000001"/>
    <n v="59.87"/>
    <n v="0"/>
    <n v="0"/>
    <n v="60.125999999999998"/>
    <m/>
    <n v="0.97"/>
    <n v="0"/>
    <n v="0"/>
    <n v="61.095999999999997"/>
  </r>
  <r>
    <x v="2"/>
    <x v="2"/>
    <x v="7"/>
    <n v="543.25099999999998"/>
    <n v="0"/>
    <n v="6.4"/>
    <n v="0"/>
    <n v="549.65099999999995"/>
    <m/>
    <n v="9.8000000000000004E-2"/>
    <n v="0"/>
    <n v="0"/>
    <n v="549.74900000000002"/>
  </r>
  <r>
    <x v="2"/>
    <x v="2"/>
    <x v="8"/>
    <n v="1180.1220000000001"/>
    <n v="0"/>
    <n v="426"/>
    <n v="0"/>
    <n v="1606.1220000000001"/>
    <m/>
    <n v="119.5"/>
    <n v="0"/>
    <n v="0"/>
    <n v="1725.6220000000001"/>
  </r>
  <r>
    <x v="2"/>
    <x v="2"/>
    <x v="9"/>
    <n v="42.064999999999998"/>
    <n v="0"/>
    <n v="93"/>
    <n v="0"/>
    <n v="135.065"/>
    <m/>
    <n v="20.591999999999999"/>
    <n v="0"/>
    <n v="0"/>
    <n v="155.65700000000001"/>
  </r>
  <r>
    <x v="2"/>
    <x v="2"/>
    <x v="10"/>
    <n v="23.512"/>
    <n v="0"/>
    <n v="0"/>
    <n v="0"/>
    <n v="23.512"/>
    <m/>
    <n v="16.565999999999999"/>
    <n v="0"/>
    <n v="0"/>
    <n v="40.078000000000003"/>
  </r>
  <r>
    <x v="2"/>
    <x v="2"/>
    <x v="11"/>
    <n v="0"/>
    <n v="0"/>
    <n v="0"/>
    <n v="0"/>
    <n v="0"/>
    <m/>
    <n v="0"/>
    <n v="0"/>
    <n v="0"/>
    <n v="0"/>
  </r>
  <r>
    <x v="2"/>
    <x v="2"/>
    <x v="12"/>
    <n v="46.424999999999997"/>
    <n v="0"/>
    <n v="0"/>
    <n v="0"/>
    <n v="46.424999999999997"/>
    <m/>
    <n v="0"/>
    <n v="0"/>
    <n v="0"/>
    <n v="46.424999999999997"/>
  </r>
  <r>
    <x v="2"/>
    <x v="2"/>
    <x v="13"/>
    <n v="1.282"/>
    <n v="0"/>
    <n v="0"/>
    <n v="0"/>
    <n v="1.282"/>
    <m/>
    <n v="0"/>
    <n v="0"/>
    <n v="0"/>
    <n v="1.282"/>
  </r>
  <r>
    <x v="2"/>
    <x v="2"/>
    <x v="14"/>
    <n v="0"/>
    <n v="0"/>
    <n v="0"/>
    <n v="0"/>
    <n v="0"/>
    <m/>
    <n v="0"/>
    <n v="0"/>
    <n v="0"/>
    <n v="0"/>
  </r>
  <r>
    <x v="2"/>
    <x v="2"/>
    <x v="15"/>
    <n v="0"/>
    <n v="0"/>
    <n v="0"/>
    <n v="0"/>
    <n v="0"/>
    <m/>
    <n v="0"/>
    <n v="0"/>
    <n v="0"/>
    <n v="0"/>
  </r>
  <r>
    <x v="2"/>
    <x v="2"/>
    <x v="16"/>
    <n v="0"/>
    <n v="0"/>
    <n v="406.7"/>
    <n v="0"/>
    <n v="406.7"/>
    <m/>
    <n v="0.41399999999999998"/>
    <n v="0"/>
    <n v="0"/>
    <n v="407.11399999999998"/>
  </r>
  <r>
    <x v="2"/>
    <x v="2"/>
    <x v="17"/>
    <n v="0"/>
    <n v="0"/>
    <n v="0"/>
    <n v="0"/>
    <n v="0"/>
    <m/>
    <n v="0"/>
    <n v="0"/>
    <n v="0"/>
    <n v="0"/>
  </r>
  <r>
    <x v="2"/>
    <x v="2"/>
    <x v="18"/>
    <n v="0"/>
    <n v="0"/>
    <n v="1063.3999999999999"/>
    <n v="0"/>
    <n v="1063.3999999999999"/>
    <m/>
    <n v="207.48500000000001"/>
    <n v="0"/>
    <n v="0"/>
    <n v="1270.885"/>
  </r>
  <r>
    <x v="2"/>
    <x v="2"/>
    <x v="19"/>
    <n v="14.877000000000001"/>
    <n v="23.63"/>
    <n v="311.60000000000002"/>
    <n v="0"/>
    <n v="350.10700000000003"/>
    <m/>
    <n v="90.846999999999994"/>
    <n v="0"/>
    <n v="0"/>
    <n v="440.95400000000001"/>
  </r>
  <r>
    <x v="2"/>
    <x v="2"/>
    <x v="20"/>
    <n v="0.38100000000000001"/>
    <n v="0"/>
    <n v="0"/>
    <n v="0"/>
    <n v="0.38100000000000001"/>
    <m/>
    <n v="0.69899999999999995"/>
    <n v="0"/>
    <n v="0"/>
    <n v="1.08"/>
  </r>
  <r>
    <x v="2"/>
    <x v="2"/>
    <x v="21"/>
    <n v="0"/>
    <n v="0"/>
    <n v="0"/>
    <n v="0"/>
    <n v="0"/>
    <m/>
    <n v="0"/>
    <n v="0"/>
    <n v="0"/>
    <n v="0"/>
  </r>
  <r>
    <x v="2"/>
    <x v="2"/>
    <x v="22"/>
    <n v="0"/>
    <n v="0"/>
    <n v="3.5"/>
    <n v="0"/>
    <n v="3.5"/>
    <m/>
    <n v="0"/>
    <n v="0"/>
    <n v="0"/>
    <n v="3.5"/>
  </r>
  <r>
    <x v="2"/>
    <x v="2"/>
    <x v="23"/>
    <n v="0"/>
    <n v="0"/>
    <n v="0"/>
    <n v="0"/>
    <n v="0"/>
    <m/>
    <n v="0.13100000000000001"/>
    <n v="0"/>
    <n v="0"/>
    <n v="0.13100000000000001"/>
  </r>
  <r>
    <x v="2"/>
    <x v="2"/>
    <x v="24"/>
    <n v="86.01"/>
    <n v="0"/>
    <n v="0"/>
    <n v="0"/>
    <n v="86.01"/>
    <m/>
    <n v="0"/>
    <n v="0"/>
    <n v="0"/>
    <n v="86.01"/>
  </r>
  <r>
    <x v="2"/>
    <x v="2"/>
    <x v="25"/>
    <n v="81.992000000000004"/>
    <n v="0"/>
    <n v="47"/>
    <n v="0"/>
    <n v="128.99200000000002"/>
    <m/>
    <n v="4.3739999999999997"/>
    <n v="0"/>
    <n v="0"/>
    <n v="133.36600000000001"/>
  </r>
  <r>
    <x v="2"/>
    <x v="2"/>
    <x v="26"/>
    <n v="0"/>
    <n v="0"/>
    <n v="0"/>
    <n v="0"/>
    <n v="0"/>
    <m/>
    <n v="0"/>
    <n v="0"/>
    <n v="0"/>
    <n v="0"/>
  </r>
  <r>
    <x v="2"/>
    <x v="2"/>
    <x v="27"/>
    <n v="0"/>
    <n v="0"/>
    <n v="88"/>
    <n v="0"/>
    <n v="88"/>
    <m/>
    <n v="3.0000000000000001E-3"/>
    <n v="0"/>
    <n v="0"/>
    <n v="88.003"/>
  </r>
  <r>
    <x v="2"/>
    <x v="2"/>
    <x v="28"/>
    <n v="86.608999999999995"/>
    <n v="0"/>
    <n v="6408.7000000000007"/>
    <n v="0"/>
    <n v="6495.3090000000011"/>
    <m/>
    <n v="788.47900000000004"/>
    <n v="0"/>
    <n v="0"/>
    <n v="7283.7879999999996"/>
  </r>
  <r>
    <x v="2"/>
    <x v="2"/>
    <x v="29"/>
    <n v="5.5570000000000004"/>
    <n v="0"/>
    <n v="4060.8"/>
    <n v="0"/>
    <n v="4066.357"/>
    <m/>
    <n v="255.99100000000001"/>
    <n v="0"/>
    <n v="0"/>
    <n v="4322.348"/>
  </r>
  <r>
    <x v="2"/>
    <x v="2"/>
    <x v="30"/>
    <n v="7.9509999999999996"/>
    <n v="0"/>
    <n v="5.6000000000000005"/>
    <n v="0"/>
    <n v="13.551"/>
    <m/>
    <n v="2.363"/>
    <n v="0"/>
    <n v="0"/>
    <n v="15.914"/>
  </r>
  <r>
    <x v="2"/>
    <x v="2"/>
    <x v="31"/>
    <n v="0"/>
    <n v="0"/>
    <n v="26.2"/>
    <n v="0"/>
    <n v="26.2"/>
    <m/>
    <n v="0"/>
    <n v="0"/>
    <n v="0"/>
    <n v="26.2"/>
  </r>
  <r>
    <x v="2"/>
    <x v="2"/>
    <x v="32"/>
    <n v="65.576999999999998"/>
    <n v="0"/>
    <n v="65.400000000000006"/>
    <n v="0"/>
    <n v="130.977"/>
    <m/>
    <n v="0.17699999999999999"/>
    <n v="0"/>
    <n v="0"/>
    <n v="131.154"/>
  </r>
  <r>
    <x v="2"/>
    <x v="2"/>
    <x v="33"/>
    <n v="0"/>
    <n v="0"/>
    <n v="0"/>
    <n v="0"/>
    <n v="0"/>
    <m/>
    <n v="0"/>
    <n v="0"/>
    <n v="0"/>
    <n v="0"/>
  </r>
  <r>
    <x v="2"/>
    <x v="2"/>
    <x v="34"/>
    <n v="196.04599999999999"/>
    <n v="0"/>
    <n v="0"/>
    <n v="0"/>
    <n v="196.04599999999999"/>
    <m/>
    <n v="1.4430000000000001"/>
    <n v="0"/>
    <n v="0"/>
    <n v="197.489"/>
  </r>
  <r>
    <x v="2"/>
    <x v="2"/>
    <x v="35"/>
    <n v="61.6"/>
    <n v="0"/>
    <n v="0"/>
    <n v="0"/>
    <n v="61.6"/>
    <m/>
    <n v="0"/>
    <n v="0"/>
    <n v="0"/>
    <n v="61.6"/>
  </r>
  <r>
    <x v="2"/>
    <x v="2"/>
    <x v="36"/>
    <n v="22.4"/>
    <n v="0"/>
    <n v="0"/>
    <n v="0"/>
    <n v="22.4"/>
    <m/>
    <n v="0"/>
    <n v="0"/>
    <n v="0"/>
    <n v="22.4"/>
  </r>
  <r>
    <x v="3"/>
    <x v="3"/>
    <x v="0"/>
    <n v="2.5960000000000001"/>
    <n v="0"/>
    <n v="0"/>
    <n v="0"/>
    <n v="2.5960000000000001"/>
    <m/>
    <n v="0"/>
    <n v="0"/>
    <n v="0"/>
    <n v="2.5960000000000001"/>
  </r>
  <r>
    <x v="3"/>
    <x v="3"/>
    <x v="1"/>
    <n v="0"/>
    <n v="3"/>
    <n v="0"/>
    <n v="0"/>
    <n v="3"/>
    <m/>
    <n v="0"/>
    <n v="0"/>
    <n v="0"/>
    <n v="3"/>
  </r>
  <r>
    <x v="3"/>
    <x v="3"/>
    <x v="2"/>
    <n v="0"/>
    <n v="0"/>
    <n v="1.6"/>
    <n v="0"/>
    <n v="1.6"/>
    <m/>
    <n v="0.12"/>
    <n v="0"/>
    <n v="0"/>
    <n v="1.72"/>
  </r>
  <r>
    <x v="3"/>
    <x v="3"/>
    <x v="3"/>
    <n v="0"/>
    <n v="0"/>
    <n v="0"/>
    <n v="0.33300000000000002"/>
    <n v="0.33300000000000002"/>
    <m/>
    <n v="0"/>
    <n v="0"/>
    <n v="0"/>
    <n v="0.33300000000000002"/>
  </r>
  <r>
    <x v="3"/>
    <x v="3"/>
    <x v="4"/>
    <n v="175.619"/>
    <n v="0"/>
    <n v="225.29999999999998"/>
    <n v="0"/>
    <n v="400.91899999999998"/>
    <m/>
    <n v="140.31399999999999"/>
    <n v="0"/>
    <n v="0"/>
    <n v="541.23299999999995"/>
  </r>
  <r>
    <x v="3"/>
    <x v="3"/>
    <x v="5"/>
    <n v="90.203999999999994"/>
    <n v="0"/>
    <n v="22"/>
    <n v="0"/>
    <n v="112.20399999999999"/>
    <m/>
    <n v="1.3580000000000001"/>
    <n v="0"/>
    <n v="0"/>
    <n v="113.562"/>
  </r>
  <r>
    <x v="3"/>
    <x v="3"/>
    <x v="6"/>
    <n v="0"/>
    <n v="65.457999999999998"/>
    <n v="0"/>
    <n v="0"/>
    <n v="65.457999999999998"/>
    <m/>
    <n v="5.2999999999999999E-2"/>
    <n v="0"/>
    <n v="0"/>
    <n v="65.510999999999996"/>
  </r>
  <r>
    <x v="3"/>
    <x v="3"/>
    <x v="7"/>
    <n v="134.304"/>
    <n v="0"/>
    <n v="0.9"/>
    <n v="0"/>
    <n v="135.20400000000001"/>
    <m/>
    <n v="0"/>
    <n v="0"/>
    <n v="0"/>
    <n v="135.20400000000001"/>
  </r>
  <r>
    <x v="3"/>
    <x v="3"/>
    <x v="8"/>
    <n v="332.41800000000001"/>
    <n v="0"/>
    <n v="131.30000000000001"/>
    <n v="0"/>
    <n v="463.71800000000002"/>
    <m/>
    <n v="43.695"/>
    <n v="0"/>
    <n v="0"/>
    <n v="507.41300000000001"/>
  </r>
  <r>
    <x v="3"/>
    <x v="3"/>
    <x v="9"/>
    <n v="0.89100000000000001"/>
    <n v="0"/>
    <n v="3.8000000000000003"/>
    <n v="0"/>
    <n v="4.6910000000000007"/>
    <m/>
    <n v="1.4999999999999999E-2"/>
    <n v="0"/>
    <n v="0"/>
    <n v="4.7060000000000004"/>
  </r>
  <r>
    <x v="3"/>
    <x v="3"/>
    <x v="10"/>
    <n v="22.829000000000001"/>
    <n v="0"/>
    <n v="0"/>
    <n v="0"/>
    <n v="22.829000000000001"/>
    <m/>
    <n v="0"/>
    <n v="0"/>
    <n v="0"/>
    <n v="22.829000000000001"/>
  </r>
  <r>
    <x v="3"/>
    <x v="3"/>
    <x v="11"/>
    <n v="0"/>
    <n v="0"/>
    <n v="0"/>
    <n v="0"/>
    <n v="0"/>
    <m/>
    <n v="0"/>
    <n v="0"/>
    <n v="0"/>
    <n v="0"/>
  </r>
  <r>
    <x v="3"/>
    <x v="3"/>
    <x v="12"/>
    <n v="1.1140000000000001"/>
    <n v="0"/>
    <n v="0"/>
    <n v="0"/>
    <n v="1.1140000000000001"/>
    <m/>
    <n v="0"/>
    <n v="0"/>
    <n v="0"/>
    <n v="1.1140000000000001"/>
  </r>
  <r>
    <x v="3"/>
    <x v="3"/>
    <x v="13"/>
    <n v="2.0049999999999999"/>
    <n v="0"/>
    <n v="0"/>
    <n v="0"/>
    <n v="2.0049999999999999"/>
    <m/>
    <n v="0"/>
    <n v="0"/>
    <n v="0"/>
    <n v="2.0049999999999999"/>
  </r>
  <r>
    <x v="3"/>
    <x v="3"/>
    <x v="14"/>
    <n v="0"/>
    <n v="0"/>
    <n v="1.3"/>
    <n v="0"/>
    <n v="1.3"/>
    <m/>
    <n v="0"/>
    <n v="0"/>
    <n v="0"/>
    <n v="1.3"/>
  </r>
  <r>
    <x v="3"/>
    <x v="3"/>
    <x v="15"/>
    <n v="0"/>
    <n v="0"/>
    <n v="0"/>
    <n v="0"/>
    <n v="0"/>
    <m/>
    <n v="0"/>
    <n v="0"/>
    <n v="0"/>
    <n v="0"/>
  </r>
  <r>
    <x v="3"/>
    <x v="3"/>
    <x v="16"/>
    <n v="0"/>
    <n v="0"/>
    <n v="45.1"/>
    <n v="0"/>
    <n v="45.1"/>
    <m/>
    <n v="0"/>
    <n v="0"/>
    <n v="0"/>
    <n v="45.1"/>
  </r>
  <r>
    <x v="3"/>
    <x v="3"/>
    <x v="17"/>
    <n v="0"/>
    <n v="0"/>
    <n v="0"/>
    <n v="0"/>
    <n v="0"/>
    <m/>
    <n v="0"/>
    <n v="0"/>
    <n v="0"/>
    <n v="0"/>
  </r>
  <r>
    <x v="3"/>
    <x v="3"/>
    <x v="18"/>
    <n v="0"/>
    <n v="0"/>
    <n v="96.800000000000011"/>
    <n v="0"/>
    <n v="96.800000000000011"/>
    <m/>
    <n v="2.0630000000000002"/>
    <n v="0"/>
    <n v="0"/>
    <n v="98.863"/>
  </r>
  <r>
    <x v="3"/>
    <x v="3"/>
    <x v="19"/>
    <n v="0.33400000000000002"/>
    <n v="79.841999999999999"/>
    <n v="102.30000000000001"/>
    <n v="0"/>
    <n v="182.476"/>
    <m/>
    <n v="46.945"/>
    <n v="0"/>
    <n v="0"/>
    <n v="229.42099999999999"/>
  </r>
  <r>
    <x v="3"/>
    <x v="3"/>
    <x v="20"/>
    <n v="18.411999999999999"/>
    <n v="0"/>
    <n v="0"/>
    <n v="0"/>
    <n v="18.411999999999999"/>
    <m/>
    <n v="0"/>
    <n v="0"/>
    <n v="0"/>
    <n v="18.411999999999999"/>
  </r>
  <r>
    <x v="3"/>
    <x v="3"/>
    <x v="21"/>
    <n v="0"/>
    <n v="0.3"/>
    <n v="0"/>
    <n v="0"/>
    <n v="0.3"/>
    <m/>
    <n v="0"/>
    <n v="0"/>
    <n v="0"/>
    <n v="0.3"/>
  </r>
  <r>
    <x v="3"/>
    <x v="3"/>
    <x v="22"/>
    <n v="0"/>
    <n v="0"/>
    <n v="1"/>
    <n v="0"/>
    <n v="1"/>
    <m/>
    <n v="0"/>
    <n v="0"/>
    <n v="0"/>
    <n v="1"/>
  </r>
  <r>
    <x v="3"/>
    <x v="3"/>
    <x v="23"/>
    <n v="0"/>
    <n v="0"/>
    <n v="0"/>
    <n v="0"/>
    <n v="0"/>
    <m/>
    <n v="1.7999999999999999E-2"/>
    <n v="0"/>
    <n v="0"/>
    <n v="1.7999999999999999E-2"/>
  </r>
  <r>
    <x v="3"/>
    <x v="3"/>
    <x v="24"/>
    <n v="0.66800000000000004"/>
    <n v="0"/>
    <n v="0"/>
    <n v="0"/>
    <n v="0.66800000000000004"/>
    <m/>
    <n v="0"/>
    <n v="0"/>
    <n v="0"/>
    <n v="0.66800000000000004"/>
  </r>
  <r>
    <x v="3"/>
    <x v="3"/>
    <x v="25"/>
    <n v="1.1140000000000001"/>
    <n v="0"/>
    <n v="5.8"/>
    <n v="0"/>
    <n v="6.9139999999999997"/>
    <m/>
    <n v="0"/>
    <n v="0"/>
    <n v="0"/>
    <n v="6.9139999999999997"/>
  </r>
  <r>
    <x v="3"/>
    <x v="3"/>
    <x v="26"/>
    <n v="0"/>
    <n v="0"/>
    <n v="0"/>
    <n v="0"/>
    <n v="0"/>
    <m/>
    <n v="0"/>
    <n v="0"/>
    <n v="0"/>
    <n v="0"/>
  </r>
  <r>
    <x v="3"/>
    <x v="3"/>
    <x v="27"/>
    <n v="0"/>
    <n v="0"/>
    <n v="12.2"/>
    <n v="0"/>
    <n v="12.2"/>
    <m/>
    <n v="2E-3"/>
    <n v="0"/>
    <n v="0"/>
    <n v="12.202"/>
  </r>
  <r>
    <x v="3"/>
    <x v="3"/>
    <x v="28"/>
    <n v="7.907"/>
    <n v="0"/>
    <n v="2448.6999999999998"/>
    <n v="0"/>
    <n v="2456.607"/>
    <m/>
    <n v="301.8"/>
    <n v="0"/>
    <n v="0"/>
    <n v="2758.4070000000002"/>
  </r>
  <r>
    <x v="3"/>
    <x v="3"/>
    <x v="29"/>
    <n v="0"/>
    <n v="0"/>
    <n v="377.8"/>
    <n v="0"/>
    <n v="377.8"/>
    <m/>
    <n v="10.412000000000001"/>
    <n v="0"/>
    <n v="0"/>
    <n v="388.21199999999999"/>
  </r>
  <r>
    <x v="3"/>
    <x v="3"/>
    <x v="30"/>
    <n v="2.895"/>
    <n v="0"/>
    <n v="1.1000000000000001"/>
    <n v="0"/>
    <n v="3.9950000000000001"/>
    <m/>
    <n v="0"/>
    <n v="0"/>
    <n v="0"/>
    <n v="3.9950000000000001"/>
  </r>
  <r>
    <x v="3"/>
    <x v="3"/>
    <x v="31"/>
    <n v="0"/>
    <n v="0"/>
    <n v="69.900000000000006"/>
    <n v="0"/>
    <n v="69.900000000000006"/>
    <m/>
    <n v="0"/>
    <n v="0"/>
    <n v="0"/>
    <n v="69.900000000000006"/>
  </r>
  <r>
    <x v="3"/>
    <x v="3"/>
    <x v="32"/>
    <n v="0.223"/>
    <n v="0"/>
    <n v="82.5"/>
    <n v="0"/>
    <n v="82.722999999999999"/>
    <m/>
    <n v="5.0000000000000001E-3"/>
    <n v="0"/>
    <n v="0"/>
    <n v="82.727999999999994"/>
  </r>
  <r>
    <x v="3"/>
    <x v="3"/>
    <x v="33"/>
    <n v="93.099000000000004"/>
    <n v="0"/>
    <n v="0"/>
    <n v="0"/>
    <n v="93.099000000000004"/>
    <m/>
    <n v="0"/>
    <n v="0"/>
    <n v="0"/>
    <n v="93.099000000000004"/>
  </r>
  <r>
    <x v="3"/>
    <x v="3"/>
    <x v="34"/>
    <n v="24.834"/>
    <n v="0"/>
    <n v="0"/>
    <n v="0"/>
    <n v="24.834"/>
    <m/>
    <n v="0"/>
    <n v="0"/>
    <n v="0"/>
    <n v="24.834"/>
  </r>
  <r>
    <x v="3"/>
    <x v="3"/>
    <x v="35"/>
    <n v="192.2"/>
    <n v="0"/>
    <n v="0"/>
    <n v="0"/>
    <n v="192.2"/>
    <m/>
    <n v="0"/>
    <n v="0"/>
    <n v="0"/>
    <n v="192.2"/>
  </r>
  <r>
    <x v="3"/>
    <x v="3"/>
    <x v="36"/>
    <n v="0"/>
    <n v="0"/>
    <n v="0"/>
    <n v="0"/>
    <n v="0"/>
    <m/>
    <n v="0"/>
    <n v="0"/>
    <n v="0"/>
    <n v="0"/>
  </r>
  <r>
    <x v="4"/>
    <x v="4"/>
    <x v="0"/>
    <n v="0"/>
    <n v="0"/>
    <n v="0"/>
    <n v="0"/>
    <n v="0"/>
    <m/>
    <n v="0"/>
    <n v="0"/>
    <n v="0"/>
    <n v="0"/>
  </r>
  <r>
    <x v="4"/>
    <x v="4"/>
    <x v="1"/>
    <n v="0"/>
    <n v="0"/>
    <n v="0"/>
    <n v="0"/>
    <n v="0"/>
    <m/>
    <n v="0"/>
    <n v="0"/>
    <n v="0"/>
    <n v="0"/>
  </r>
  <r>
    <x v="4"/>
    <x v="4"/>
    <x v="2"/>
    <n v="0"/>
    <n v="0"/>
    <n v="0"/>
    <n v="0"/>
    <n v="0"/>
    <m/>
    <n v="0"/>
    <n v="0"/>
    <n v="0"/>
    <n v="0"/>
  </r>
  <r>
    <x v="4"/>
    <x v="4"/>
    <x v="3"/>
    <n v="0"/>
    <n v="0"/>
    <n v="0"/>
    <n v="0"/>
    <n v="0"/>
    <m/>
    <n v="0"/>
    <n v="0"/>
    <n v="0"/>
    <n v="0"/>
  </r>
  <r>
    <x v="4"/>
    <x v="4"/>
    <x v="4"/>
    <n v="2.8039999999999998"/>
    <n v="0"/>
    <n v="0"/>
    <n v="0"/>
    <n v="2.8039999999999998"/>
    <m/>
    <n v="0"/>
    <n v="0"/>
    <n v="0"/>
    <n v="2.8039999999999998"/>
  </r>
  <r>
    <x v="4"/>
    <x v="4"/>
    <x v="5"/>
    <n v="0.11"/>
    <n v="0"/>
    <n v="0"/>
    <n v="0"/>
    <n v="0.11"/>
    <m/>
    <n v="0"/>
    <n v="0"/>
    <n v="0"/>
    <n v="0.11"/>
  </r>
  <r>
    <x v="4"/>
    <x v="4"/>
    <x v="6"/>
    <n v="0"/>
    <n v="0"/>
    <n v="0"/>
    <n v="0"/>
    <n v="0"/>
    <m/>
    <n v="0"/>
    <n v="0"/>
    <n v="0"/>
    <n v="0"/>
  </r>
  <r>
    <x v="4"/>
    <x v="4"/>
    <x v="7"/>
    <n v="3.3000000000000002E-2"/>
    <n v="0"/>
    <n v="0"/>
    <n v="0"/>
    <n v="3.3000000000000002E-2"/>
    <m/>
    <n v="0"/>
    <n v="0"/>
    <n v="0"/>
    <n v="3.3000000000000002E-2"/>
  </r>
  <r>
    <x v="4"/>
    <x v="4"/>
    <x v="8"/>
    <n v="8.4109999999999996"/>
    <n v="0"/>
    <n v="0"/>
    <n v="0"/>
    <n v="8.4109999999999996"/>
    <m/>
    <n v="0"/>
    <n v="0"/>
    <n v="0"/>
    <n v="8.4109999999999996"/>
  </r>
  <r>
    <x v="4"/>
    <x v="4"/>
    <x v="9"/>
    <n v="0"/>
    <n v="0"/>
    <n v="0"/>
    <n v="0"/>
    <n v="0"/>
    <m/>
    <n v="0"/>
    <n v="0"/>
    <n v="0"/>
    <n v="0"/>
  </r>
  <r>
    <x v="4"/>
    <x v="4"/>
    <x v="10"/>
    <n v="1.0999999999999999E-2"/>
    <n v="0"/>
    <n v="0"/>
    <n v="0"/>
    <n v="1.0999999999999999E-2"/>
    <m/>
    <n v="0"/>
    <n v="0"/>
    <n v="0"/>
    <n v="1.0999999999999999E-2"/>
  </r>
  <r>
    <x v="4"/>
    <x v="4"/>
    <x v="11"/>
    <n v="0"/>
    <n v="0"/>
    <n v="0"/>
    <n v="0"/>
    <n v="0"/>
    <m/>
    <n v="0"/>
    <n v="0"/>
    <n v="0"/>
    <n v="0"/>
  </r>
  <r>
    <x v="4"/>
    <x v="4"/>
    <x v="12"/>
    <n v="0"/>
    <n v="0"/>
    <n v="0"/>
    <n v="0"/>
    <n v="0"/>
    <m/>
    <n v="0"/>
    <n v="0"/>
    <n v="0"/>
    <n v="0"/>
  </r>
  <r>
    <x v="4"/>
    <x v="4"/>
    <x v="13"/>
    <n v="0"/>
    <n v="0"/>
    <n v="0"/>
    <n v="0"/>
    <n v="0"/>
    <m/>
    <n v="0"/>
    <n v="0"/>
    <n v="0"/>
    <n v="0"/>
  </r>
  <r>
    <x v="4"/>
    <x v="4"/>
    <x v="14"/>
    <n v="0"/>
    <n v="0"/>
    <n v="0"/>
    <n v="0"/>
    <n v="0"/>
    <m/>
    <n v="0"/>
    <n v="0"/>
    <n v="0"/>
    <n v="0"/>
  </r>
  <r>
    <x v="4"/>
    <x v="4"/>
    <x v="15"/>
    <n v="0"/>
    <n v="0"/>
    <n v="0"/>
    <n v="0"/>
    <n v="0"/>
    <m/>
    <n v="0"/>
    <n v="0"/>
    <n v="0"/>
    <n v="0"/>
  </r>
  <r>
    <x v="4"/>
    <x v="4"/>
    <x v="16"/>
    <n v="0"/>
    <n v="0"/>
    <n v="180.5"/>
    <n v="0"/>
    <n v="180.5"/>
    <m/>
    <n v="0"/>
    <n v="0"/>
    <n v="0"/>
    <n v="180.5"/>
  </r>
  <r>
    <x v="4"/>
    <x v="4"/>
    <x v="17"/>
    <n v="0"/>
    <n v="0"/>
    <n v="0"/>
    <n v="0"/>
    <n v="0"/>
    <m/>
    <n v="0"/>
    <n v="0"/>
    <n v="0"/>
    <n v="0"/>
  </r>
  <r>
    <x v="4"/>
    <x v="4"/>
    <x v="18"/>
    <n v="0"/>
    <n v="0"/>
    <n v="0"/>
    <n v="0"/>
    <n v="0"/>
    <m/>
    <n v="0"/>
    <n v="0"/>
    <n v="0"/>
    <n v="0"/>
  </r>
  <r>
    <x v="4"/>
    <x v="4"/>
    <x v="19"/>
    <n v="0"/>
    <n v="0"/>
    <n v="0"/>
    <n v="0"/>
    <n v="0"/>
    <m/>
    <n v="0"/>
    <n v="0"/>
    <n v="0"/>
    <n v="0"/>
  </r>
  <r>
    <x v="4"/>
    <x v="4"/>
    <x v="20"/>
    <n v="0"/>
    <n v="0"/>
    <n v="0"/>
    <n v="0"/>
    <n v="0"/>
    <m/>
    <n v="0"/>
    <n v="0"/>
    <n v="0"/>
    <n v="0"/>
  </r>
  <r>
    <x v="4"/>
    <x v="4"/>
    <x v="21"/>
    <n v="0"/>
    <n v="0"/>
    <n v="0"/>
    <n v="0"/>
    <n v="0"/>
    <m/>
    <n v="0"/>
    <n v="0"/>
    <n v="0"/>
    <n v="0"/>
  </r>
  <r>
    <x v="4"/>
    <x v="4"/>
    <x v="22"/>
    <n v="0"/>
    <n v="0"/>
    <n v="0"/>
    <n v="0"/>
    <n v="0"/>
    <m/>
    <n v="0"/>
    <n v="0"/>
    <n v="0"/>
    <n v="0"/>
  </r>
  <r>
    <x v="4"/>
    <x v="4"/>
    <x v="23"/>
    <n v="0"/>
    <n v="0"/>
    <n v="0"/>
    <n v="0"/>
    <n v="0"/>
    <m/>
    <n v="0"/>
    <n v="0"/>
    <n v="0"/>
    <n v="0"/>
  </r>
  <r>
    <x v="4"/>
    <x v="4"/>
    <x v="24"/>
    <n v="0"/>
    <n v="0"/>
    <n v="0"/>
    <n v="0"/>
    <n v="0"/>
    <m/>
    <n v="0"/>
    <n v="0"/>
    <n v="0"/>
    <n v="0"/>
  </r>
  <r>
    <x v="4"/>
    <x v="4"/>
    <x v="25"/>
    <n v="0"/>
    <n v="0"/>
    <n v="0"/>
    <n v="0"/>
    <n v="0"/>
    <m/>
    <n v="0"/>
    <n v="0"/>
    <n v="0"/>
    <n v="0"/>
  </r>
  <r>
    <x v="4"/>
    <x v="4"/>
    <x v="26"/>
    <n v="0"/>
    <n v="0"/>
    <n v="0"/>
    <n v="0"/>
    <n v="0"/>
    <m/>
    <n v="0"/>
    <n v="0"/>
    <n v="0"/>
    <n v="0"/>
  </r>
  <r>
    <x v="4"/>
    <x v="4"/>
    <x v="27"/>
    <n v="0"/>
    <n v="0"/>
    <n v="269.70000000000005"/>
    <n v="0"/>
    <n v="269.70000000000005"/>
    <m/>
    <n v="0"/>
    <n v="0"/>
    <n v="0"/>
    <n v="269.7"/>
  </r>
  <r>
    <x v="4"/>
    <x v="4"/>
    <x v="28"/>
    <n v="1.073"/>
    <n v="0"/>
    <n v="25.1"/>
    <n v="0"/>
    <n v="26.173000000000002"/>
    <m/>
    <n v="0"/>
    <n v="0"/>
    <n v="0"/>
    <n v="26.172999999999998"/>
  </r>
  <r>
    <x v="4"/>
    <x v="4"/>
    <x v="29"/>
    <n v="0"/>
    <n v="0"/>
    <n v="0.2"/>
    <n v="0"/>
    <n v="0.2"/>
    <m/>
    <n v="0"/>
    <n v="0"/>
    <n v="0"/>
    <n v="0.2"/>
  </r>
  <r>
    <x v="4"/>
    <x v="4"/>
    <x v="30"/>
    <n v="0"/>
    <n v="0"/>
    <n v="0"/>
    <n v="0"/>
    <n v="0"/>
    <m/>
    <n v="0"/>
    <n v="0"/>
    <n v="0"/>
    <n v="0"/>
  </r>
  <r>
    <x v="4"/>
    <x v="4"/>
    <x v="31"/>
    <n v="0"/>
    <n v="0"/>
    <n v="0"/>
    <n v="0"/>
    <n v="0"/>
    <m/>
    <n v="0"/>
    <n v="0"/>
    <n v="0"/>
    <n v="0"/>
  </r>
  <r>
    <x v="4"/>
    <x v="4"/>
    <x v="32"/>
    <n v="0"/>
    <n v="0"/>
    <n v="0"/>
    <n v="0"/>
    <n v="0"/>
    <m/>
    <n v="0"/>
    <n v="0"/>
    <n v="0"/>
    <n v="0"/>
  </r>
  <r>
    <x v="4"/>
    <x v="4"/>
    <x v="33"/>
    <n v="1.0999999999999999E-2"/>
    <n v="0"/>
    <n v="0"/>
    <n v="0"/>
    <n v="1.0999999999999999E-2"/>
    <m/>
    <n v="0"/>
    <n v="0"/>
    <n v="0"/>
    <n v="1.0999999999999999E-2"/>
  </r>
  <r>
    <x v="4"/>
    <x v="4"/>
    <x v="34"/>
    <n v="0"/>
    <n v="0"/>
    <n v="0"/>
    <n v="0"/>
    <n v="0"/>
    <m/>
    <n v="0"/>
    <n v="0"/>
    <n v="0"/>
    <n v="0"/>
  </r>
  <r>
    <x v="5"/>
    <x v="5"/>
    <x v="0"/>
    <n v="0"/>
    <n v="0"/>
    <n v="0"/>
    <n v="0"/>
    <n v="0"/>
    <m/>
    <n v="0"/>
    <n v="0"/>
    <n v="0"/>
    <n v="0"/>
  </r>
  <r>
    <x v="5"/>
    <x v="5"/>
    <x v="1"/>
    <n v="0"/>
    <n v="0"/>
    <n v="0"/>
    <n v="0"/>
    <n v="0"/>
    <m/>
    <n v="0"/>
    <n v="0"/>
    <n v="0"/>
    <n v="0"/>
  </r>
  <r>
    <x v="5"/>
    <x v="5"/>
    <x v="2"/>
    <n v="0"/>
    <n v="0"/>
    <n v="0"/>
    <n v="0"/>
    <n v="0"/>
    <m/>
    <n v="0"/>
    <n v="0"/>
    <n v="0"/>
    <n v="0"/>
  </r>
  <r>
    <x v="5"/>
    <x v="5"/>
    <x v="3"/>
    <n v="0"/>
    <n v="0"/>
    <n v="0"/>
    <n v="0"/>
    <n v="0"/>
    <m/>
    <n v="0"/>
    <n v="0"/>
    <n v="0"/>
    <n v="0"/>
  </r>
  <r>
    <x v="5"/>
    <x v="5"/>
    <x v="4"/>
    <n v="0"/>
    <n v="0"/>
    <n v="0.1"/>
    <n v="0"/>
    <n v="0.1"/>
    <m/>
    <n v="0"/>
    <n v="0"/>
    <n v="0"/>
    <n v="0.1"/>
  </r>
  <r>
    <x v="5"/>
    <x v="5"/>
    <x v="5"/>
    <n v="15.569000000000001"/>
    <n v="0"/>
    <n v="1.4"/>
    <n v="0"/>
    <n v="16.969000000000001"/>
    <m/>
    <n v="0"/>
    <n v="0"/>
    <n v="0"/>
    <n v="16.969000000000001"/>
  </r>
  <r>
    <x v="5"/>
    <x v="5"/>
    <x v="6"/>
    <n v="0"/>
    <n v="0"/>
    <n v="0"/>
    <n v="0"/>
    <n v="0"/>
    <m/>
    <n v="0"/>
    <n v="0"/>
    <n v="0"/>
    <n v="0"/>
  </r>
  <r>
    <x v="5"/>
    <x v="5"/>
    <x v="7"/>
    <n v="0"/>
    <n v="0"/>
    <n v="0"/>
    <n v="0"/>
    <n v="0"/>
    <m/>
    <n v="0"/>
    <n v="0"/>
    <n v="0"/>
    <n v="0"/>
  </r>
  <r>
    <x v="5"/>
    <x v="5"/>
    <x v="8"/>
    <n v="8.5999999999999993E-2"/>
    <n v="0"/>
    <n v="0"/>
    <n v="0"/>
    <n v="8.5999999999999993E-2"/>
    <m/>
    <n v="0"/>
    <n v="0"/>
    <n v="0"/>
    <n v="8.5999999999999993E-2"/>
  </r>
  <r>
    <x v="5"/>
    <x v="5"/>
    <x v="9"/>
    <n v="0"/>
    <n v="0"/>
    <n v="0"/>
    <n v="0"/>
    <n v="0"/>
    <m/>
    <n v="0"/>
    <n v="0"/>
    <n v="0"/>
    <n v="0"/>
  </r>
  <r>
    <x v="5"/>
    <x v="5"/>
    <x v="10"/>
    <n v="8.64"/>
    <n v="0"/>
    <n v="0"/>
    <n v="0"/>
    <n v="8.64"/>
    <m/>
    <n v="0"/>
    <n v="0"/>
    <n v="0"/>
    <n v="8.64"/>
  </r>
  <r>
    <x v="5"/>
    <x v="5"/>
    <x v="11"/>
    <n v="0"/>
    <n v="0"/>
    <n v="0"/>
    <n v="0"/>
    <n v="0"/>
    <m/>
    <n v="0"/>
    <n v="0"/>
    <n v="0"/>
    <n v="0"/>
  </r>
  <r>
    <x v="5"/>
    <x v="5"/>
    <x v="12"/>
    <n v="0"/>
    <n v="0"/>
    <n v="0"/>
    <n v="0"/>
    <n v="0"/>
    <m/>
    <n v="0"/>
    <n v="0"/>
    <n v="0"/>
    <n v="0"/>
  </r>
  <r>
    <x v="5"/>
    <x v="5"/>
    <x v="13"/>
    <n v="0"/>
    <n v="0"/>
    <n v="0"/>
    <n v="0"/>
    <n v="0"/>
    <m/>
    <n v="0"/>
    <n v="0"/>
    <n v="0"/>
    <n v="0"/>
  </r>
  <r>
    <x v="5"/>
    <x v="5"/>
    <x v="14"/>
    <n v="0"/>
    <n v="0"/>
    <n v="0"/>
    <n v="0"/>
    <n v="0"/>
    <m/>
    <n v="0"/>
    <n v="0"/>
    <n v="0"/>
    <n v="0"/>
  </r>
  <r>
    <x v="5"/>
    <x v="5"/>
    <x v="15"/>
    <n v="0"/>
    <n v="0"/>
    <n v="0"/>
    <n v="0"/>
    <n v="0"/>
    <m/>
    <n v="0"/>
    <n v="0"/>
    <n v="0"/>
    <n v="0"/>
  </r>
  <r>
    <x v="5"/>
    <x v="5"/>
    <x v="16"/>
    <n v="0"/>
    <n v="0"/>
    <n v="0"/>
    <n v="0"/>
    <n v="0"/>
    <m/>
    <n v="0"/>
    <n v="0"/>
    <n v="0"/>
    <n v="0"/>
  </r>
  <r>
    <x v="5"/>
    <x v="5"/>
    <x v="17"/>
    <n v="0"/>
    <n v="0"/>
    <n v="0"/>
    <n v="0"/>
    <n v="0"/>
    <m/>
    <n v="0"/>
    <n v="0"/>
    <n v="0"/>
    <n v="0"/>
  </r>
  <r>
    <x v="5"/>
    <x v="5"/>
    <x v="18"/>
    <n v="0"/>
    <n v="0"/>
    <n v="0"/>
    <n v="0"/>
    <n v="0"/>
    <m/>
    <n v="0"/>
    <n v="0"/>
    <n v="0"/>
    <n v="0"/>
  </r>
  <r>
    <x v="5"/>
    <x v="5"/>
    <x v="19"/>
    <n v="0"/>
    <n v="0.2"/>
    <n v="0"/>
    <n v="0"/>
    <n v="0.2"/>
    <m/>
    <n v="0"/>
    <n v="0"/>
    <n v="0"/>
    <n v="0.2"/>
  </r>
  <r>
    <x v="5"/>
    <x v="5"/>
    <x v="20"/>
    <n v="0"/>
    <n v="0"/>
    <n v="0"/>
    <n v="0"/>
    <n v="0"/>
    <m/>
    <n v="0"/>
    <n v="0"/>
    <n v="0"/>
    <n v="0"/>
  </r>
  <r>
    <x v="5"/>
    <x v="5"/>
    <x v="21"/>
    <n v="0"/>
    <n v="0"/>
    <n v="0"/>
    <n v="0"/>
    <n v="0"/>
    <m/>
    <n v="0"/>
    <n v="0"/>
    <n v="0"/>
    <n v="0"/>
  </r>
  <r>
    <x v="5"/>
    <x v="5"/>
    <x v="22"/>
    <n v="0"/>
    <n v="0"/>
    <n v="0"/>
    <n v="0"/>
    <n v="0"/>
    <m/>
    <n v="0"/>
    <n v="0"/>
    <n v="0"/>
    <n v="0"/>
  </r>
  <r>
    <x v="5"/>
    <x v="5"/>
    <x v="23"/>
    <n v="0"/>
    <n v="0"/>
    <n v="0"/>
    <n v="0"/>
    <n v="0"/>
    <m/>
    <n v="0"/>
    <n v="0"/>
    <n v="0"/>
    <n v="0"/>
  </r>
  <r>
    <x v="5"/>
    <x v="5"/>
    <x v="24"/>
    <n v="0"/>
    <n v="0"/>
    <n v="0"/>
    <n v="0"/>
    <n v="0"/>
    <m/>
    <n v="0"/>
    <n v="0"/>
    <n v="0"/>
    <n v="0"/>
  </r>
  <r>
    <x v="5"/>
    <x v="5"/>
    <x v="25"/>
    <n v="0"/>
    <n v="0"/>
    <n v="0"/>
    <n v="0"/>
    <n v="0"/>
    <m/>
    <n v="0"/>
    <n v="0"/>
    <n v="0"/>
    <n v="0"/>
  </r>
  <r>
    <x v="5"/>
    <x v="5"/>
    <x v="26"/>
    <n v="0"/>
    <n v="0"/>
    <n v="0"/>
    <n v="0"/>
    <n v="0"/>
    <m/>
    <n v="0"/>
    <n v="0"/>
    <n v="0"/>
    <n v="0"/>
  </r>
  <r>
    <x v="5"/>
    <x v="5"/>
    <x v="27"/>
    <n v="0"/>
    <n v="0"/>
    <n v="0"/>
    <n v="0"/>
    <n v="0"/>
    <m/>
    <n v="0"/>
    <n v="0"/>
    <n v="0"/>
    <n v="0"/>
  </r>
  <r>
    <x v="5"/>
    <x v="5"/>
    <x v="28"/>
    <n v="0"/>
    <n v="0"/>
    <n v="101.4"/>
    <n v="0"/>
    <n v="101.4"/>
    <m/>
    <n v="0"/>
    <n v="0"/>
    <n v="0"/>
    <n v="101.4"/>
  </r>
  <r>
    <x v="5"/>
    <x v="5"/>
    <x v="29"/>
    <n v="0"/>
    <n v="0"/>
    <n v="27.9"/>
    <n v="0"/>
    <n v="27.9"/>
    <m/>
    <n v="0"/>
    <n v="0"/>
    <n v="0"/>
    <n v="27.9"/>
  </r>
  <r>
    <x v="5"/>
    <x v="5"/>
    <x v="30"/>
    <n v="0"/>
    <n v="0"/>
    <n v="0"/>
    <n v="0"/>
    <n v="0"/>
    <m/>
    <n v="0"/>
    <n v="0"/>
    <n v="0"/>
    <n v="0"/>
  </r>
  <r>
    <x v="5"/>
    <x v="5"/>
    <x v="31"/>
    <n v="0"/>
    <n v="0"/>
    <n v="4.7"/>
    <n v="0"/>
    <n v="4.7"/>
    <m/>
    <n v="0"/>
    <n v="0"/>
    <n v="0"/>
    <n v="4.7"/>
  </r>
  <r>
    <x v="5"/>
    <x v="5"/>
    <x v="32"/>
    <n v="0"/>
    <n v="0"/>
    <n v="0"/>
    <n v="0"/>
    <n v="0"/>
    <m/>
    <n v="0"/>
    <n v="0"/>
    <n v="0"/>
    <n v="0"/>
  </r>
  <r>
    <x v="5"/>
    <x v="5"/>
    <x v="33"/>
    <n v="0"/>
    <n v="0"/>
    <n v="0"/>
    <n v="0"/>
    <n v="0"/>
    <m/>
    <n v="0"/>
    <n v="0"/>
    <n v="0"/>
    <n v="0"/>
  </r>
  <r>
    <x v="5"/>
    <x v="5"/>
    <x v="34"/>
    <n v="0"/>
    <n v="0"/>
    <n v="0"/>
    <n v="0"/>
    <n v="0"/>
    <m/>
    <n v="0"/>
    <n v="0"/>
    <n v="0"/>
    <n v="0"/>
  </r>
  <r>
    <x v="6"/>
    <x v="6"/>
    <x v="0"/>
    <n v="4.2999999999999997E-2"/>
    <n v="0"/>
    <n v="0"/>
    <n v="0"/>
    <n v="4.2999999999999997E-2"/>
    <m/>
    <n v="0"/>
    <n v="0"/>
    <n v="0"/>
    <n v="4.2999999999999997E-2"/>
  </r>
  <r>
    <x v="6"/>
    <x v="6"/>
    <x v="1"/>
    <n v="0"/>
    <n v="0"/>
    <n v="0"/>
    <n v="0"/>
    <n v="0"/>
    <m/>
    <n v="0"/>
    <n v="0"/>
    <n v="0"/>
    <n v="0"/>
  </r>
  <r>
    <x v="6"/>
    <x v="6"/>
    <x v="2"/>
    <n v="0"/>
    <n v="0"/>
    <n v="0.1"/>
    <n v="0"/>
    <n v="0.1"/>
    <m/>
    <n v="0"/>
    <n v="0"/>
    <n v="0"/>
    <n v="0.1"/>
  </r>
  <r>
    <x v="6"/>
    <x v="6"/>
    <x v="3"/>
    <n v="0"/>
    <n v="0"/>
    <n v="0"/>
    <n v="4.2999999999999997E-2"/>
    <n v="4.2999999999999997E-2"/>
    <m/>
    <n v="0"/>
    <n v="0"/>
    <n v="0"/>
    <n v="4.2999999999999997E-2"/>
  </r>
  <r>
    <x v="6"/>
    <x v="6"/>
    <x v="4"/>
    <n v="37.765999999999998"/>
    <n v="0"/>
    <n v="26.7"/>
    <n v="0"/>
    <n v="64.465999999999994"/>
    <m/>
    <n v="24.068000000000001"/>
    <n v="0"/>
    <n v="0"/>
    <n v="88.534000000000006"/>
  </r>
  <r>
    <x v="6"/>
    <x v="6"/>
    <x v="5"/>
    <n v="78.882000000000005"/>
    <n v="0"/>
    <n v="0"/>
    <n v="0"/>
    <n v="78.882000000000005"/>
    <m/>
    <n v="0"/>
    <n v="0"/>
    <n v="0"/>
    <n v="78.882000000000005"/>
  </r>
  <r>
    <x v="6"/>
    <x v="6"/>
    <x v="6"/>
    <n v="0"/>
    <n v="0.11600000000000001"/>
    <n v="0"/>
    <n v="0"/>
    <n v="0.11600000000000001"/>
    <m/>
    <n v="0"/>
    <n v="0"/>
    <n v="0"/>
    <n v="0.11600000000000001"/>
  </r>
  <r>
    <x v="6"/>
    <x v="6"/>
    <x v="7"/>
    <n v="6.6989999999999998"/>
    <n v="0"/>
    <n v="0"/>
    <n v="0"/>
    <n v="6.6989999999999998"/>
    <m/>
    <n v="0"/>
    <n v="0"/>
    <n v="0"/>
    <n v="6.6989999999999998"/>
  </r>
  <r>
    <x v="6"/>
    <x v="6"/>
    <x v="8"/>
    <n v="376.39100000000002"/>
    <n v="0"/>
    <n v="2.9"/>
    <n v="0"/>
    <n v="379.291"/>
    <m/>
    <n v="0.03"/>
    <n v="0"/>
    <n v="0"/>
    <n v="379.32100000000003"/>
  </r>
  <r>
    <x v="6"/>
    <x v="6"/>
    <x v="9"/>
    <n v="0"/>
    <n v="0"/>
    <n v="0"/>
    <n v="0"/>
    <n v="0"/>
    <m/>
    <n v="0"/>
    <n v="0"/>
    <n v="0"/>
    <n v="0"/>
  </r>
  <r>
    <x v="6"/>
    <x v="6"/>
    <x v="10"/>
    <n v="195.41399999999999"/>
    <n v="0"/>
    <n v="0"/>
    <n v="0"/>
    <n v="195.41399999999999"/>
    <n v="-50"/>
    <n v="0"/>
    <n v="0"/>
    <n v="0"/>
    <n v="145.41399999999999"/>
  </r>
  <r>
    <x v="6"/>
    <x v="6"/>
    <x v="11"/>
    <n v="0"/>
    <n v="0"/>
    <n v="0"/>
    <n v="0"/>
    <n v="0"/>
    <m/>
    <n v="0"/>
    <n v="0"/>
    <n v="0"/>
    <n v="0"/>
  </r>
  <r>
    <x v="6"/>
    <x v="6"/>
    <x v="12"/>
    <n v="0"/>
    <n v="0"/>
    <n v="0"/>
    <n v="0"/>
    <n v="0"/>
    <m/>
    <n v="0"/>
    <n v="0"/>
    <n v="0"/>
    <n v="0"/>
  </r>
  <r>
    <x v="6"/>
    <x v="6"/>
    <x v="13"/>
    <n v="0"/>
    <n v="0"/>
    <n v="0"/>
    <n v="0"/>
    <n v="0"/>
    <m/>
    <n v="0"/>
    <n v="0"/>
    <n v="0"/>
    <n v="0"/>
  </r>
  <r>
    <x v="6"/>
    <x v="6"/>
    <x v="14"/>
    <n v="0"/>
    <n v="0"/>
    <n v="1.4"/>
    <n v="0"/>
    <n v="1.4"/>
    <m/>
    <n v="0"/>
    <n v="0"/>
    <n v="0"/>
    <n v="1.4"/>
  </r>
  <r>
    <x v="6"/>
    <x v="6"/>
    <x v="15"/>
    <n v="0"/>
    <n v="0"/>
    <n v="0"/>
    <n v="0"/>
    <n v="0"/>
    <m/>
    <n v="0"/>
    <n v="0"/>
    <n v="0"/>
    <n v="0"/>
  </r>
  <r>
    <x v="6"/>
    <x v="6"/>
    <x v="16"/>
    <n v="0"/>
    <n v="0"/>
    <n v="0"/>
    <n v="0"/>
    <n v="0"/>
    <m/>
    <n v="0"/>
    <n v="0"/>
    <n v="0"/>
    <n v="0"/>
  </r>
  <r>
    <x v="6"/>
    <x v="6"/>
    <x v="17"/>
    <n v="0"/>
    <n v="0"/>
    <n v="0"/>
    <n v="0"/>
    <n v="0"/>
    <m/>
    <n v="0"/>
    <n v="0"/>
    <n v="0"/>
    <n v="0"/>
  </r>
  <r>
    <x v="6"/>
    <x v="6"/>
    <x v="18"/>
    <n v="0"/>
    <n v="0"/>
    <n v="41.2"/>
    <n v="0"/>
    <n v="41.2"/>
    <m/>
    <n v="0"/>
    <n v="0"/>
    <n v="0"/>
    <n v="41.2"/>
  </r>
  <r>
    <x v="6"/>
    <x v="6"/>
    <x v="19"/>
    <n v="0"/>
    <n v="3.8839999999999999"/>
    <n v="72.5"/>
    <n v="0"/>
    <n v="76.384"/>
    <m/>
    <n v="1.1739999999999999"/>
    <n v="0"/>
    <n v="0"/>
    <n v="77.558000000000007"/>
  </r>
  <r>
    <x v="6"/>
    <x v="6"/>
    <x v="20"/>
    <n v="2.0129999999999999"/>
    <n v="0"/>
    <n v="0"/>
    <n v="0"/>
    <n v="2.0129999999999999"/>
    <m/>
    <n v="0"/>
    <n v="0"/>
    <n v="0"/>
    <n v="2.0129999999999999"/>
  </r>
  <r>
    <x v="6"/>
    <x v="6"/>
    <x v="21"/>
    <n v="0"/>
    <n v="0"/>
    <n v="0"/>
    <n v="0"/>
    <n v="0"/>
    <m/>
    <n v="0"/>
    <n v="0"/>
    <n v="0"/>
    <n v="0"/>
  </r>
  <r>
    <x v="6"/>
    <x v="6"/>
    <x v="22"/>
    <n v="0"/>
    <n v="0"/>
    <n v="0"/>
    <n v="0"/>
    <n v="0"/>
    <m/>
    <n v="0"/>
    <n v="0"/>
    <n v="0"/>
    <n v="0"/>
  </r>
  <r>
    <x v="6"/>
    <x v="6"/>
    <x v="23"/>
    <n v="0"/>
    <n v="0"/>
    <n v="0"/>
    <n v="0"/>
    <n v="0"/>
    <m/>
    <n v="0"/>
    <n v="0"/>
    <n v="0"/>
    <n v="0"/>
  </r>
  <r>
    <x v="6"/>
    <x v="6"/>
    <x v="24"/>
    <n v="0"/>
    <n v="0"/>
    <n v="0"/>
    <n v="0"/>
    <n v="0"/>
    <m/>
    <n v="0"/>
    <n v="0"/>
    <n v="0"/>
    <n v="0"/>
  </r>
  <r>
    <x v="6"/>
    <x v="6"/>
    <x v="25"/>
    <n v="0"/>
    <n v="0"/>
    <n v="0"/>
    <n v="0"/>
    <n v="0"/>
    <m/>
    <n v="0"/>
    <n v="0"/>
    <n v="0"/>
    <n v="0"/>
  </r>
  <r>
    <x v="6"/>
    <x v="6"/>
    <x v="26"/>
    <n v="0"/>
    <n v="0"/>
    <n v="0"/>
    <n v="0"/>
    <n v="0"/>
    <m/>
    <n v="0"/>
    <n v="0"/>
    <n v="0"/>
    <n v="0"/>
  </r>
  <r>
    <x v="6"/>
    <x v="6"/>
    <x v="27"/>
    <n v="0"/>
    <n v="0"/>
    <n v="0"/>
    <n v="0"/>
    <n v="0"/>
    <m/>
    <n v="0"/>
    <n v="0"/>
    <n v="0"/>
    <n v="0"/>
  </r>
  <r>
    <x v="6"/>
    <x v="6"/>
    <x v="28"/>
    <n v="0.28899999999999998"/>
    <n v="0"/>
    <n v="1708.6"/>
    <n v="0"/>
    <n v="1708.8889999999999"/>
    <m/>
    <n v="210.251"/>
    <n v="0"/>
    <n v="0"/>
    <n v="1919.14"/>
  </r>
  <r>
    <x v="6"/>
    <x v="6"/>
    <x v="29"/>
    <n v="0"/>
    <n v="0"/>
    <n v="137.30000000000001"/>
    <n v="0"/>
    <n v="137.30000000000001"/>
    <m/>
    <n v="0"/>
    <n v="0"/>
    <n v="0"/>
    <n v="137.30000000000001"/>
  </r>
  <r>
    <x v="6"/>
    <x v="6"/>
    <x v="30"/>
    <n v="0"/>
    <n v="0"/>
    <n v="0"/>
    <n v="0"/>
    <n v="0"/>
    <m/>
    <n v="0"/>
    <n v="0"/>
    <n v="0"/>
    <n v="0"/>
  </r>
  <r>
    <x v="6"/>
    <x v="6"/>
    <x v="31"/>
    <n v="0"/>
    <n v="0"/>
    <n v="5.8"/>
    <n v="0"/>
    <n v="5.8"/>
    <m/>
    <n v="0"/>
    <n v="0"/>
    <n v="0"/>
    <n v="5.8"/>
  </r>
  <r>
    <x v="6"/>
    <x v="6"/>
    <x v="32"/>
    <n v="0"/>
    <n v="0"/>
    <n v="0"/>
    <n v="0"/>
    <n v="0"/>
    <m/>
    <n v="0"/>
    <n v="0"/>
    <n v="0"/>
    <n v="0"/>
  </r>
  <r>
    <x v="6"/>
    <x v="6"/>
    <x v="33"/>
    <n v="41.173000000000002"/>
    <n v="0"/>
    <n v="13.8"/>
    <n v="0"/>
    <n v="54.972999999999999"/>
    <m/>
    <n v="11.343999999999999"/>
    <n v="0"/>
    <n v="0"/>
    <n v="66.316999999999993"/>
  </r>
  <r>
    <x v="6"/>
    <x v="6"/>
    <x v="34"/>
    <n v="0"/>
    <n v="0"/>
    <n v="0"/>
    <n v="0"/>
    <n v="0"/>
    <m/>
    <n v="0"/>
    <n v="0"/>
    <n v="0"/>
    <n v="0"/>
  </r>
  <r>
    <x v="7"/>
    <x v="7"/>
    <x v="0"/>
    <n v="35.061"/>
    <n v="0"/>
    <n v="0"/>
    <n v="0"/>
    <n v="35.061"/>
    <m/>
    <n v="5.5279999999999996"/>
    <n v="0"/>
    <n v="0"/>
    <n v="40.588999999999999"/>
  </r>
  <r>
    <x v="7"/>
    <x v="7"/>
    <x v="1"/>
    <n v="0"/>
    <n v="0"/>
    <n v="0"/>
    <n v="0"/>
    <n v="0"/>
    <m/>
    <n v="0"/>
    <n v="0"/>
    <n v="0"/>
    <n v="0"/>
  </r>
  <r>
    <x v="7"/>
    <x v="7"/>
    <x v="2"/>
    <n v="0"/>
    <n v="0"/>
    <n v="0"/>
    <n v="0"/>
    <n v="0"/>
    <m/>
    <n v="0"/>
    <n v="0"/>
    <n v="0"/>
    <n v="0"/>
  </r>
  <r>
    <x v="7"/>
    <x v="7"/>
    <x v="3"/>
    <n v="0"/>
    <n v="0"/>
    <n v="0"/>
    <n v="1E-3"/>
    <n v="1E-3"/>
    <m/>
    <n v="0"/>
    <n v="0"/>
    <n v="0"/>
    <n v="1E-3"/>
  </r>
  <r>
    <x v="7"/>
    <x v="7"/>
    <x v="4"/>
    <n v="0"/>
    <n v="0"/>
    <n v="0"/>
    <n v="0"/>
    <n v="0"/>
    <m/>
    <n v="0"/>
    <n v="0"/>
    <n v="0"/>
    <n v="0"/>
  </r>
  <r>
    <x v="7"/>
    <x v="7"/>
    <x v="5"/>
    <n v="3.0000000000000001E-3"/>
    <n v="0"/>
    <n v="0"/>
    <n v="0"/>
    <n v="3.0000000000000001E-3"/>
    <m/>
    <n v="0"/>
    <n v="0"/>
    <n v="0"/>
    <n v="3.0000000000000001E-3"/>
  </r>
  <r>
    <x v="7"/>
    <x v="7"/>
    <x v="6"/>
    <n v="0.64800000000000002"/>
    <n v="0.216"/>
    <n v="0"/>
    <n v="0"/>
    <n v="0.86399999999999999"/>
    <m/>
    <n v="0"/>
    <n v="0"/>
    <n v="0"/>
    <n v="0.86399999999999999"/>
  </r>
  <r>
    <x v="7"/>
    <x v="7"/>
    <x v="7"/>
    <n v="40.267000000000003"/>
    <n v="6.8000000000000005E-2"/>
    <n v="0"/>
    <n v="0"/>
    <n v="40.335000000000001"/>
    <m/>
    <n v="2.3380000000000001"/>
    <n v="0"/>
    <n v="0.1"/>
    <n v="42.773000000000003"/>
  </r>
  <r>
    <x v="7"/>
    <x v="7"/>
    <x v="8"/>
    <n v="4.0000000000000001E-3"/>
    <n v="0"/>
    <n v="0"/>
    <n v="0"/>
    <n v="4.0000000000000001E-3"/>
    <m/>
    <n v="0"/>
    <n v="0"/>
    <n v="0"/>
    <n v="4.0000000000000001E-3"/>
  </r>
  <r>
    <x v="7"/>
    <x v="7"/>
    <x v="9"/>
    <n v="0.14899999999999999"/>
    <n v="0"/>
    <n v="1.5"/>
    <n v="0"/>
    <n v="1.649"/>
    <m/>
    <n v="0"/>
    <n v="-0.56999999999999995"/>
    <n v="0"/>
    <n v="1.079"/>
  </r>
  <r>
    <x v="7"/>
    <x v="7"/>
    <x v="10"/>
    <n v="0.128"/>
    <n v="0"/>
    <n v="0"/>
    <n v="0"/>
    <n v="0.128"/>
    <m/>
    <n v="0"/>
    <n v="0"/>
    <n v="0"/>
    <n v="0.128"/>
  </r>
  <r>
    <x v="7"/>
    <x v="7"/>
    <x v="11"/>
    <n v="0"/>
    <n v="0"/>
    <n v="0"/>
    <n v="0"/>
    <n v="0"/>
    <m/>
    <n v="0"/>
    <n v="0"/>
    <n v="0"/>
    <n v="0"/>
  </r>
  <r>
    <x v="7"/>
    <x v="7"/>
    <x v="12"/>
    <n v="6.84"/>
    <n v="0"/>
    <n v="0"/>
    <n v="0"/>
    <n v="6.84"/>
    <m/>
    <n v="1.8959999999999999"/>
    <n v="0"/>
    <n v="0"/>
    <n v="8.7360000000000007"/>
  </r>
  <r>
    <x v="7"/>
    <x v="7"/>
    <x v="13"/>
    <n v="0"/>
    <n v="0"/>
    <n v="0"/>
    <n v="0"/>
    <n v="0"/>
    <m/>
    <n v="0"/>
    <n v="0"/>
    <n v="0"/>
    <n v="0"/>
  </r>
  <r>
    <x v="7"/>
    <x v="7"/>
    <x v="14"/>
    <n v="0"/>
    <n v="0"/>
    <n v="0"/>
    <n v="0"/>
    <n v="0"/>
    <m/>
    <n v="0"/>
    <n v="0"/>
    <n v="0"/>
    <n v="0"/>
  </r>
  <r>
    <x v="7"/>
    <x v="7"/>
    <x v="15"/>
    <n v="0"/>
    <n v="0"/>
    <n v="0"/>
    <n v="0"/>
    <n v="0"/>
    <m/>
    <n v="0"/>
    <n v="0"/>
    <n v="0"/>
    <n v="0"/>
  </r>
  <r>
    <x v="7"/>
    <x v="7"/>
    <x v="16"/>
    <n v="0"/>
    <n v="0"/>
    <n v="0"/>
    <n v="0"/>
    <n v="0"/>
    <m/>
    <n v="0"/>
    <n v="0"/>
    <n v="0"/>
    <n v="0"/>
  </r>
  <r>
    <x v="7"/>
    <x v="7"/>
    <x v="17"/>
    <n v="0"/>
    <n v="0"/>
    <n v="0"/>
    <n v="0"/>
    <n v="0"/>
    <m/>
    <n v="0"/>
    <n v="0"/>
    <n v="0"/>
    <n v="0"/>
  </r>
  <r>
    <x v="7"/>
    <x v="7"/>
    <x v="18"/>
    <n v="0"/>
    <n v="0"/>
    <n v="0"/>
    <n v="0"/>
    <n v="0"/>
    <m/>
    <n v="0"/>
    <n v="0"/>
    <n v="0"/>
    <n v="0"/>
  </r>
  <r>
    <x v="7"/>
    <x v="7"/>
    <x v="19"/>
    <n v="3.2240000000000002"/>
    <n v="0.61599999999999999"/>
    <n v="0"/>
    <n v="0"/>
    <n v="3.8400000000000003"/>
    <m/>
    <n v="0"/>
    <n v="0"/>
    <n v="0"/>
    <n v="3.84"/>
  </r>
  <r>
    <x v="7"/>
    <x v="7"/>
    <x v="20"/>
    <n v="19.908999999999999"/>
    <n v="0"/>
    <n v="0"/>
    <n v="0"/>
    <n v="19.908999999999999"/>
    <m/>
    <n v="1.948"/>
    <n v="0"/>
    <n v="0"/>
    <n v="21.856999999999999"/>
  </r>
  <r>
    <x v="7"/>
    <x v="7"/>
    <x v="21"/>
    <n v="0"/>
    <n v="0"/>
    <n v="0"/>
    <n v="0"/>
    <n v="0"/>
    <m/>
    <n v="0"/>
    <n v="0"/>
    <n v="0"/>
    <n v="0"/>
  </r>
  <r>
    <x v="7"/>
    <x v="7"/>
    <x v="22"/>
    <n v="0"/>
    <n v="0"/>
    <n v="0"/>
    <n v="0"/>
    <n v="0"/>
    <m/>
    <n v="0"/>
    <n v="0"/>
    <n v="0"/>
    <n v="0"/>
  </r>
  <r>
    <x v="7"/>
    <x v="7"/>
    <x v="23"/>
    <n v="0"/>
    <n v="0"/>
    <n v="0"/>
    <n v="3.0000000000000001E-3"/>
    <n v="3.0000000000000001E-3"/>
    <m/>
    <n v="0"/>
    <n v="0"/>
    <n v="0"/>
    <n v="3.0000000000000001E-3"/>
  </r>
  <r>
    <x v="7"/>
    <x v="7"/>
    <x v="24"/>
    <n v="0.29599999999999999"/>
    <n v="0"/>
    <n v="0"/>
    <n v="0"/>
    <n v="0.29599999999999999"/>
    <m/>
    <n v="9.4E-2"/>
    <n v="0"/>
    <n v="0"/>
    <n v="0.39"/>
  </r>
  <r>
    <x v="7"/>
    <x v="7"/>
    <x v="25"/>
    <n v="0.45300000000000001"/>
    <n v="0"/>
    <n v="1.5"/>
    <n v="0"/>
    <n v="1.9530000000000001"/>
    <m/>
    <n v="1E-3"/>
    <n v="0"/>
    <n v="0"/>
    <n v="1.954"/>
  </r>
  <r>
    <x v="7"/>
    <x v="7"/>
    <x v="26"/>
    <n v="0"/>
    <n v="0"/>
    <n v="0"/>
    <n v="0"/>
    <n v="0"/>
    <m/>
    <n v="0"/>
    <n v="0"/>
    <n v="0"/>
    <n v="0"/>
  </r>
  <r>
    <x v="7"/>
    <x v="7"/>
    <x v="27"/>
    <n v="0"/>
    <n v="0"/>
    <n v="0"/>
    <n v="0"/>
    <n v="0"/>
    <m/>
    <n v="0"/>
    <n v="0"/>
    <n v="0"/>
    <n v="0"/>
  </r>
  <r>
    <x v="7"/>
    <x v="7"/>
    <x v="28"/>
    <n v="2.3359999999999999"/>
    <n v="0"/>
    <n v="0.3"/>
    <n v="0"/>
    <n v="2.6359999999999997"/>
    <m/>
    <n v="1E-3"/>
    <n v="0"/>
    <n v="0"/>
    <n v="2.637"/>
  </r>
  <r>
    <x v="7"/>
    <x v="7"/>
    <x v="29"/>
    <n v="0.372"/>
    <n v="0"/>
    <n v="0"/>
    <n v="0"/>
    <n v="0.372"/>
    <m/>
    <n v="3.0000000000000001E-3"/>
    <n v="0"/>
    <n v="0"/>
    <n v="0.375"/>
  </r>
  <r>
    <x v="7"/>
    <x v="7"/>
    <x v="30"/>
    <n v="54.993000000000002"/>
    <n v="0"/>
    <n v="2.7"/>
    <n v="9.5079999999999991"/>
    <n v="67.201000000000008"/>
    <m/>
    <n v="8.4480000000000004"/>
    <n v="0"/>
    <n v="0.1"/>
    <n v="75.748999999999995"/>
  </r>
  <r>
    <x v="7"/>
    <x v="7"/>
    <x v="31"/>
    <n v="0"/>
    <n v="0"/>
    <n v="0"/>
    <n v="0"/>
    <n v="0"/>
    <m/>
    <n v="0"/>
    <n v="0"/>
    <n v="0"/>
    <n v="0"/>
  </r>
  <r>
    <x v="7"/>
    <x v="7"/>
    <x v="32"/>
    <n v="0.71399999999999997"/>
    <n v="0"/>
    <n v="0.3"/>
    <n v="0"/>
    <n v="1.014"/>
    <m/>
    <n v="0"/>
    <n v="0"/>
    <n v="0"/>
    <n v="1.014"/>
  </r>
  <r>
    <x v="7"/>
    <x v="7"/>
    <x v="33"/>
    <n v="0"/>
    <n v="0"/>
    <n v="0"/>
    <n v="0"/>
    <n v="0"/>
    <m/>
    <n v="0"/>
    <n v="0"/>
    <n v="0"/>
    <n v="0"/>
  </r>
  <r>
    <x v="7"/>
    <x v="7"/>
    <x v="34"/>
    <n v="169.79400000000001"/>
    <n v="0"/>
    <n v="1.1000000000000001"/>
    <n v="0"/>
    <n v="170.89400000000001"/>
    <m/>
    <n v="16.545000000000002"/>
    <n v="0"/>
    <n v="0.3"/>
    <n v="187.739"/>
  </r>
  <r>
    <x v="8"/>
    <x v="8"/>
    <x v="0"/>
    <n v="0"/>
    <n v="0"/>
    <n v="0"/>
    <n v="0"/>
    <n v="0"/>
    <m/>
    <n v="0"/>
    <n v="0"/>
    <n v="0"/>
    <n v="0"/>
  </r>
  <r>
    <x v="8"/>
    <x v="8"/>
    <x v="1"/>
    <n v="0"/>
    <n v="0"/>
    <n v="0"/>
    <n v="0"/>
    <n v="0"/>
    <m/>
    <n v="0"/>
    <n v="0"/>
    <n v="0"/>
    <n v="0"/>
  </r>
  <r>
    <x v="8"/>
    <x v="8"/>
    <x v="2"/>
    <n v="0"/>
    <n v="0"/>
    <n v="0"/>
    <n v="0"/>
    <n v="0"/>
    <m/>
    <n v="0"/>
    <n v="0"/>
    <n v="0"/>
    <n v="0"/>
  </r>
  <r>
    <x v="8"/>
    <x v="8"/>
    <x v="3"/>
    <n v="0"/>
    <n v="0"/>
    <n v="0"/>
    <n v="0"/>
    <n v="0"/>
    <m/>
    <n v="0"/>
    <n v="0"/>
    <n v="0"/>
    <n v="0"/>
  </r>
  <r>
    <x v="8"/>
    <x v="8"/>
    <x v="4"/>
    <n v="0"/>
    <n v="0"/>
    <n v="0"/>
    <n v="0"/>
    <n v="0"/>
    <m/>
    <n v="0"/>
    <n v="0"/>
    <n v="0"/>
    <n v="0"/>
  </r>
  <r>
    <x v="8"/>
    <x v="8"/>
    <x v="5"/>
    <n v="0"/>
    <n v="0"/>
    <n v="0"/>
    <n v="0"/>
    <n v="0"/>
    <m/>
    <n v="0"/>
    <n v="0"/>
    <n v="0"/>
    <n v="0"/>
  </r>
  <r>
    <x v="8"/>
    <x v="8"/>
    <x v="6"/>
    <n v="0"/>
    <n v="0"/>
    <n v="0"/>
    <n v="0"/>
    <n v="0"/>
    <m/>
    <n v="0"/>
    <n v="-3.8"/>
    <n v="0"/>
    <n v="-3.8"/>
  </r>
  <r>
    <x v="8"/>
    <x v="8"/>
    <x v="7"/>
    <n v="0"/>
    <n v="0"/>
    <n v="0"/>
    <n v="0"/>
    <n v="0"/>
    <m/>
    <n v="0"/>
    <n v="0"/>
    <n v="0"/>
    <n v="0"/>
  </r>
  <r>
    <x v="8"/>
    <x v="8"/>
    <x v="8"/>
    <n v="0"/>
    <n v="0"/>
    <n v="0"/>
    <n v="0"/>
    <n v="0"/>
    <m/>
    <n v="0"/>
    <n v="0"/>
    <n v="0"/>
    <n v="0"/>
  </r>
  <r>
    <x v="8"/>
    <x v="8"/>
    <x v="9"/>
    <n v="0"/>
    <n v="0"/>
    <n v="0"/>
    <n v="0"/>
    <n v="0"/>
    <m/>
    <n v="0"/>
    <n v="0"/>
    <n v="0"/>
    <n v="0"/>
  </r>
  <r>
    <x v="8"/>
    <x v="8"/>
    <x v="10"/>
    <n v="0"/>
    <n v="0"/>
    <n v="0"/>
    <n v="0"/>
    <n v="0"/>
    <m/>
    <n v="0"/>
    <n v="0"/>
    <n v="0"/>
    <n v="0"/>
  </r>
  <r>
    <x v="8"/>
    <x v="8"/>
    <x v="11"/>
    <n v="0"/>
    <n v="0"/>
    <n v="0"/>
    <n v="0"/>
    <n v="0"/>
    <m/>
    <n v="0"/>
    <n v="0"/>
    <n v="0"/>
    <n v="0"/>
  </r>
  <r>
    <x v="8"/>
    <x v="8"/>
    <x v="12"/>
    <n v="0"/>
    <n v="0"/>
    <n v="380.3"/>
    <n v="0"/>
    <n v="380.3"/>
    <m/>
    <n v="0"/>
    <n v="0"/>
    <n v="0.8"/>
    <n v="381.1"/>
  </r>
  <r>
    <x v="8"/>
    <x v="8"/>
    <x v="13"/>
    <n v="0"/>
    <n v="0"/>
    <n v="0"/>
    <n v="0"/>
    <n v="0"/>
    <m/>
    <n v="0"/>
    <n v="0"/>
    <n v="0"/>
    <n v="0"/>
  </r>
  <r>
    <x v="8"/>
    <x v="8"/>
    <x v="14"/>
    <n v="0"/>
    <n v="0"/>
    <n v="2"/>
    <n v="0"/>
    <n v="2"/>
    <m/>
    <n v="0"/>
    <n v="0"/>
    <n v="0"/>
    <n v="2"/>
  </r>
  <r>
    <x v="8"/>
    <x v="8"/>
    <x v="15"/>
    <n v="0"/>
    <n v="0"/>
    <n v="0"/>
    <n v="0"/>
    <n v="0"/>
    <m/>
    <n v="0"/>
    <n v="0"/>
    <n v="0"/>
    <n v="0"/>
  </r>
  <r>
    <x v="8"/>
    <x v="8"/>
    <x v="16"/>
    <n v="0"/>
    <n v="0"/>
    <n v="0"/>
    <n v="0"/>
    <n v="0"/>
    <m/>
    <n v="0"/>
    <n v="0"/>
    <n v="0"/>
    <n v="0"/>
  </r>
  <r>
    <x v="8"/>
    <x v="8"/>
    <x v="17"/>
    <n v="0"/>
    <n v="0"/>
    <n v="0"/>
    <n v="0"/>
    <n v="0"/>
    <m/>
    <n v="0"/>
    <n v="0"/>
    <n v="0"/>
    <n v="0"/>
  </r>
  <r>
    <x v="8"/>
    <x v="8"/>
    <x v="18"/>
    <n v="0"/>
    <n v="0"/>
    <n v="0"/>
    <n v="0"/>
    <n v="0"/>
    <m/>
    <n v="0"/>
    <n v="0"/>
    <n v="0"/>
    <n v="0"/>
  </r>
  <r>
    <x v="8"/>
    <x v="8"/>
    <x v="19"/>
    <n v="0"/>
    <n v="0"/>
    <n v="0"/>
    <n v="0"/>
    <n v="0"/>
    <m/>
    <n v="0"/>
    <n v="0"/>
    <n v="0"/>
    <n v="0"/>
  </r>
  <r>
    <x v="8"/>
    <x v="8"/>
    <x v="20"/>
    <n v="0"/>
    <n v="0"/>
    <n v="0"/>
    <n v="0"/>
    <n v="0"/>
    <m/>
    <n v="0"/>
    <n v="0"/>
    <n v="0"/>
    <n v="0"/>
  </r>
  <r>
    <x v="8"/>
    <x v="8"/>
    <x v="21"/>
    <n v="0"/>
    <n v="0"/>
    <n v="0"/>
    <n v="0"/>
    <n v="0"/>
    <m/>
    <n v="0"/>
    <n v="0"/>
    <n v="0"/>
    <n v="0"/>
  </r>
  <r>
    <x v="8"/>
    <x v="8"/>
    <x v="22"/>
    <n v="0"/>
    <n v="0"/>
    <n v="0"/>
    <n v="0"/>
    <n v="0"/>
    <m/>
    <n v="0"/>
    <n v="0"/>
    <n v="0"/>
    <n v="0"/>
  </r>
  <r>
    <x v="8"/>
    <x v="8"/>
    <x v="23"/>
    <n v="0"/>
    <n v="0"/>
    <n v="0"/>
    <n v="0"/>
    <n v="0"/>
    <m/>
    <n v="0"/>
    <n v="0"/>
    <n v="0"/>
    <n v="0"/>
  </r>
  <r>
    <x v="8"/>
    <x v="8"/>
    <x v="24"/>
    <n v="0"/>
    <n v="0"/>
    <n v="0"/>
    <n v="0"/>
    <n v="0"/>
    <m/>
    <n v="17.509"/>
    <n v="0"/>
    <n v="0"/>
    <n v="17.509"/>
  </r>
  <r>
    <x v="8"/>
    <x v="8"/>
    <x v="25"/>
    <n v="0"/>
    <n v="0"/>
    <n v="0"/>
    <n v="0"/>
    <n v="0"/>
    <m/>
    <n v="0"/>
    <n v="0"/>
    <n v="0"/>
    <n v="0"/>
  </r>
  <r>
    <x v="8"/>
    <x v="8"/>
    <x v="26"/>
    <n v="0"/>
    <n v="0"/>
    <n v="0"/>
    <n v="0"/>
    <n v="0"/>
    <m/>
    <n v="0"/>
    <n v="0"/>
    <n v="0"/>
    <n v="0"/>
  </r>
  <r>
    <x v="8"/>
    <x v="8"/>
    <x v="27"/>
    <n v="0"/>
    <n v="0"/>
    <n v="0"/>
    <n v="0"/>
    <n v="0"/>
    <m/>
    <n v="0"/>
    <n v="0"/>
    <n v="0"/>
    <n v="0"/>
  </r>
  <r>
    <x v="8"/>
    <x v="8"/>
    <x v="28"/>
    <n v="0"/>
    <n v="0"/>
    <n v="1037.8"/>
    <n v="0"/>
    <n v="1037.8"/>
    <m/>
    <n v="166.89099999999999"/>
    <n v="0"/>
    <n v="2.1"/>
    <n v="1206.7909999999999"/>
  </r>
  <r>
    <x v="8"/>
    <x v="8"/>
    <x v="29"/>
    <n v="0"/>
    <n v="0"/>
    <n v="469.9"/>
    <n v="0"/>
    <n v="469.9"/>
    <m/>
    <n v="0"/>
    <n v="0"/>
    <n v="0.9"/>
    <n v="470.8"/>
  </r>
  <r>
    <x v="8"/>
    <x v="8"/>
    <x v="30"/>
    <n v="0"/>
    <n v="0"/>
    <n v="0"/>
    <n v="0"/>
    <n v="0"/>
    <m/>
    <n v="0"/>
    <n v="0"/>
    <n v="0"/>
    <n v="0"/>
  </r>
  <r>
    <x v="8"/>
    <x v="8"/>
    <x v="31"/>
    <n v="0"/>
    <n v="0"/>
    <n v="0"/>
    <n v="0"/>
    <n v="0"/>
    <m/>
    <n v="0"/>
    <n v="0"/>
    <n v="0"/>
    <n v="0"/>
  </r>
  <r>
    <x v="8"/>
    <x v="8"/>
    <x v="32"/>
    <n v="0"/>
    <n v="0"/>
    <n v="0"/>
    <n v="0"/>
    <n v="0"/>
    <m/>
    <n v="0"/>
    <n v="0"/>
    <n v="0"/>
    <n v="0"/>
  </r>
  <r>
    <x v="8"/>
    <x v="8"/>
    <x v="33"/>
    <n v="0"/>
    <n v="0"/>
    <n v="0"/>
    <n v="0"/>
    <n v="0"/>
    <m/>
    <n v="0"/>
    <n v="0"/>
    <n v="0"/>
    <n v="0"/>
  </r>
  <r>
    <x v="8"/>
    <x v="8"/>
    <x v="34"/>
    <n v="0"/>
    <n v="0"/>
    <n v="0"/>
    <n v="0"/>
    <n v="0"/>
    <m/>
    <n v="0"/>
    <n v="0"/>
    <n v="0"/>
    <n v="0"/>
  </r>
  <r>
    <x v="9"/>
    <x v="9"/>
    <x v="0"/>
    <n v="0"/>
    <n v="0"/>
    <n v="0"/>
    <n v="0"/>
    <n v="0"/>
    <m/>
    <n v="0"/>
    <n v="0"/>
    <n v="0"/>
    <n v="0"/>
  </r>
  <r>
    <x v="9"/>
    <x v="9"/>
    <x v="1"/>
    <n v="0"/>
    <n v="0"/>
    <n v="0"/>
    <n v="0"/>
    <n v="0"/>
    <m/>
    <n v="0"/>
    <n v="0"/>
    <n v="0"/>
    <n v="0"/>
  </r>
  <r>
    <x v="9"/>
    <x v="9"/>
    <x v="2"/>
    <n v="0"/>
    <n v="0"/>
    <n v="0"/>
    <n v="0"/>
    <n v="0"/>
    <m/>
    <n v="0"/>
    <n v="0"/>
    <n v="0"/>
    <n v="0"/>
  </r>
  <r>
    <x v="9"/>
    <x v="9"/>
    <x v="3"/>
    <n v="0"/>
    <n v="0"/>
    <n v="0"/>
    <n v="0"/>
    <n v="0"/>
    <m/>
    <n v="0"/>
    <n v="0"/>
    <n v="0"/>
    <n v="0"/>
  </r>
  <r>
    <x v="9"/>
    <x v="9"/>
    <x v="4"/>
    <n v="0.99299999999999999"/>
    <n v="0"/>
    <n v="0.2"/>
    <n v="0"/>
    <n v="1.1930000000000001"/>
    <m/>
    <n v="3.0000000000000001E-3"/>
    <n v="0"/>
    <n v="0"/>
    <n v="1.196"/>
  </r>
  <r>
    <x v="9"/>
    <x v="9"/>
    <x v="5"/>
    <n v="1.595"/>
    <n v="0"/>
    <n v="0"/>
    <n v="0"/>
    <n v="1.595"/>
    <m/>
    <n v="0"/>
    <n v="0"/>
    <n v="0"/>
    <n v="1.595"/>
  </r>
  <r>
    <x v="9"/>
    <x v="9"/>
    <x v="6"/>
    <n v="0"/>
    <n v="0"/>
    <n v="0"/>
    <n v="0"/>
    <n v="0"/>
    <m/>
    <n v="0"/>
    <n v="0"/>
    <n v="0"/>
    <n v="0"/>
  </r>
  <r>
    <x v="9"/>
    <x v="9"/>
    <x v="7"/>
    <n v="0"/>
    <n v="0"/>
    <n v="0"/>
    <n v="0"/>
    <n v="0"/>
    <m/>
    <n v="0"/>
    <n v="0"/>
    <n v="0"/>
    <n v="0"/>
  </r>
  <r>
    <x v="9"/>
    <x v="9"/>
    <x v="8"/>
    <n v="6.52"/>
    <n v="0"/>
    <n v="0"/>
    <n v="0"/>
    <n v="6.52"/>
    <m/>
    <n v="0"/>
    <n v="0"/>
    <n v="0"/>
    <n v="6.52"/>
  </r>
  <r>
    <x v="9"/>
    <x v="9"/>
    <x v="9"/>
    <n v="0"/>
    <n v="0"/>
    <n v="0"/>
    <n v="0"/>
    <n v="0"/>
    <m/>
    <n v="0"/>
    <n v="0"/>
    <n v="0"/>
    <n v="0"/>
  </r>
  <r>
    <x v="9"/>
    <x v="9"/>
    <x v="10"/>
    <n v="0.44600000000000001"/>
    <n v="0"/>
    <n v="0"/>
    <n v="0"/>
    <n v="0.44600000000000001"/>
    <m/>
    <n v="0"/>
    <n v="0"/>
    <n v="0"/>
    <n v="0.44600000000000001"/>
  </r>
  <r>
    <x v="9"/>
    <x v="9"/>
    <x v="11"/>
    <n v="0"/>
    <n v="0"/>
    <n v="0"/>
    <n v="0"/>
    <n v="0"/>
    <m/>
    <n v="0"/>
    <n v="0"/>
    <n v="0"/>
    <n v="0"/>
  </r>
  <r>
    <x v="9"/>
    <x v="9"/>
    <x v="12"/>
    <n v="0"/>
    <n v="0"/>
    <n v="0"/>
    <n v="0"/>
    <n v="0"/>
    <m/>
    <n v="0"/>
    <n v="0"/>
    <n v="0"/>
    <n v="0"/>
  </r>
  <r>
    <x v="9"/>
    <x v="9"/>
    <x v="13"/>
    <n v="0"/>
    <n v="0"/>
    <n v="0"/>
    <n v="0"/>
    <n v="0"/>
    <m/>
    <n v="0"/>
    <n v="0"/>
    <n v="0"/>
    <n v="0"/>
  </r>
  <r>
    <x v="9"/>
    <x v="9"/>
    <x v="14"/>
    <n v="0"/>
    <n v="0"/>
    <n v="0"/>
    <n v="0"/>
    <n v="0"/>
    <m/>
    <n v="0"/>
    <n v="0"/>
    <n v="0"/>
    <n v="0"/>
  </r>
  <r>
    <x v="9"/>
    <x v="9"/>
    <x v="15"/>
    <n v="0"/>
    <n v="0"/>
    <n v="0"/>
    <n v="0"/>
    <n v="0"/>
    <m/>
    <n v="0"/>
    <n v="0"/>
    <n v="0"/>
    <n v="0"/>
  </r>
  <r>
    <x v="9"/>
    <x v="9"/>
    <x v="16"/>
    <n v="0"/>
    <n v="0"/>
    <n v="0.8"/>
    <n v="0"/>
    <n v="0.8"/>
    <m/>
    <n v="0"/>
    <n v="0"/>
    <n v="0"/>
    <n v="0.8"/>
  </r>
  <r>
    <x v="9"/>
    <x v="9"/>
    <x v="17"/>
    <n v="0"/>
    <n v="0"/>
    <n v="0"/>
    <n v="0"/>
    <n v="0"/>
    <m/>
    <n v="0"/>
    <n v="0"/>
    <n v="0"/>
    <n v="0"/>
  </r>
  <r>
    <x v="9"/>
    <x v="9"/>
    <x v="18"/>
    <n v="0"/>
    <n v="0"/>
    <n v="0.3"/>
    <n v="0"/>
    <n v="0.3"/>
    <m/>
    <n v="0"/>
    <n v="0"/>
    <n v="0"/>
    <n v="0.3"/>
  </r>
  <r>
    <x v="9"/>
    <x v="9"/>
    <x v="19"/>
    <n v="0"/>
    <n v="0.7"/>
    <n v="0.1"/>
    <n v="0"/>
    <n v="0.79999999999999993"/>
    <m/>
    <n v="0"/>
    <n v="0"/>
    <n v="0"/>
    <n v="0.8"/>
  </r>
  <r>
    <x v="9"/>
    <x v="9"/>
    <x v="20"/>
    <n v="0"/>
    <n v="0"/>
    <n v="0"/>
    <n v="0"/>
    <n v="0"/>
    <m/>
    <n v="0"/>
    <n v="0"/>
    <n v="0"/>
    <n v="0"/>
  </r>
  <r>
    <x v="9"/>
    <x v="9"/>
    <x v="21"/>
    <n v="0"/>
    <n v="0"/>
    <n v="0"/>
    <n v="0"/>
    <n v="0"/>
    <m/>
    <n v="0"/>
    <n v="0"/>
    <n v="0"/>
    <n v="0"/>
  </r>
  <r>
    <x v="9"/>
    <x v="9"/>
    <x v="22"/>
    <n v="0"/>
    <n v="0"/>
    <n v="0"/>
    <n v="0"/>
    <n v="0"/>
    <m/>
    <n v="0"/>
    <n v="0"/>
    <n v="0"/>
    <n v="0"/>
  </r>
  <r>
    <x v="9"/>
    <x v="9"/>
    <x v="23"/>
    <n v="0"/>
    <n v="0"/>
    <n v="0"/>
    <n v="0"/>
    <n v="0"/>
    <m/>
    <n v="0"/>
    <n v="0"/>
    <n v="0"/>
    <n v="0"/>
  </r>
  <r>
    <x v="9"/>
    <x v="9"/>
    <x v="24"/>
    <n v="0"/>
    <n v="0"/>
    <n v="0"/>
    <n v="0"/>
    <n v="0"/>
    <m/>
    <n v="0"/>
    <n v="0"/>
    <n v="0"/>
    <n v="0"/>
  </r>
  <r>
    <x v="9"/>
    <x v="9"/>
    <x v="25"/>
    <n v="0"/>
    <n v="0"/>
    <n v="0"/>
    <n v="0"/>
    <n v="0"/>
    <m/>
    <n v="0"/>
    <n v="0"/>
    <n v="0"/>
    <n v="0"/>
  </r>
  <r>
    <x v="9"/>
    <x v="9"/>
    <x v="26"/>
    <n v="0"/>
    <n v="0"/>
    <n v="0"/>
    <n v="0"/>
    <n v="0"/>
    <m/>
    <n v="0"/>
    <n v="0"/>
    <n v="0"/>
    <n v="0"/>
  </r>
  <r>
    <x v="9"/>
    <x v="9"/>
    <x v="27"/>
    <n v="0"/>
    <n v="0"/>
    <n v="0"/>
    <n v="0"/>
    <n v="0"/>
    <m/>
    <n v="0"/>
    <n v="0"/>
    <n v="0"/>
    <n v="0"/>
  </r>
  <r>
    <x v="9"/>
    <x v="9"/>
    <x v="28"/>
    <n v="0"/>
    <n v="0"/>
    <n v="20.6"/>
    <n v="0"/>
    <n v="20.6"/>
    <m/>
    <n v="8.6969999999999992"/>
    <n v="0"/>
    <n v="0"/>
    <n v="29.297000000000001"/>
  </r>
  <r>
    <x v="9"/>
    <x v="9"/>
    <x v="29"/>
    <n v="0"/>
    <n v="0"/>
    <n v="2.2999999999999998"/>
    <n v="0"/>
    <n v="2.2999999999999998"/>
    <m/>
    <n v="0"/>
    <n v="0"/>
    <n v="0"/>
    <n v="2.2999999999999998"/>
  </r>
  <r>
    <x v="9"/>
    <x v="9"/>
    <x v="30"/>
    <n v="0"/>
    <n v="0"/>
    <n v="0"/>
    <n v="0"/>
    <n v="0"/>
    <m/>
    <n v="0"/>
    <n v="0"/>
    <n v="0"/>
    <n v="0"/>
  </r>
  <r>
    <x v="9"/>
    <x v="9"/>
    <x v="31"/>
    <n v="0"/>
    <n v="0"/>
    <n v="0"/>
    <n v="0"/>
    <n v="0"/>
    <m/>
    <n v="0"/>
    <n v="0"/>
    <n v="0"/>
    <n v="0"/>
  </r>
  <r>
    <x v="9"/>
    <x v="9"/>
    <x v="32"/>
    <n v="0"/>
    <n v="0"/>
    <n v="0"/>
    <n v="0"/>
    <n v="0"/>
    <m/>
    <n v="0"/>
    <n v="0"/>
    <n v="0"/>
    <n v="0"/>
  </r>
  <r>
    <x v="9"/>
    <x v="9"/>
    <x v="33"/>
    <n v="0.28100000000000003"/>
    <n v="0"/>
    <n v="0.2"/>
    <n v="0"/>
    <n v="0.48100000000000004"/>
    <m/>
    <n v="0"/>
    <n v="0"/>
    <n v="0"/>
    <n v="0.48099999999999998"/>
  </r>
  <r>
    <x v="9"/>
    <x v="9"/>
    <x v="34"/>
    <n v="0"/>
    <n v="0"/>
    <n v="0"/>
    <n v="0"/>
    <n v="0"/>
    <m/>
    <n v="0"/>
    <n v="0"/>
    <n v="0"/>
    <n v="0"/>
  </r>
  <r>
    <x v="10"/>
    <x v="5"/>
    <x v="0"/>
    <n v="0"/>
    <n v="0"/>
    <n v="0"/>
    <n v="0"/>
    <n v="0"/>
    <m/>
    <n v="0"/>
    <n v="0"/>
    <n v="0"/>
    <n v="0"/>
  </r>
  <r>
    <x v="10"/>
    <x v="5"/>
    <x v="1"/>
    <n v="0"/>
    <n v="0"/>
    <n v="0"/>
    <n v="0"/>
    <n v="0"/>
    <m/>
    <n v="0"/>
    <n v="0"/>
    <n v="0"/>
    <n v="0"/>
  </r>
  <r>
    <x v="10"/>
    <x v="5"/>
    <x v="2"/>
    <n v="0"/>
    <n v="0"/>
    <n v="0"/>
    <n v="0"/>
    <n v="0"/>
    <m/>
    <n v="0"/>
    <n v="0"/>
    <n v="0"/>
    <n v="0"/>
  </r>
  <r>
    <x v="10"/>
    <x v="5"/>
    <x v="3"/>
    <n v="0"/>
    <n v="0"/>
    <n v="0"/>
    <n v="0"/>
    <n v="0"/>
    <m/>
    <n v="0"/>
    <n v="0"/>
    <n v="0"/>
    <n v="0"/>
  </r>
  <r>
    <x v="10"/>
    <x v="5"/>
    <x v="4"/>
    <n v="0"/>
    <n v="0"/>
    <n v="0"/>
    <n v="0"/>
    <n v="0"/>
    <m/>
    <n v="0"/>
    <n v="0"/>
    <n v="0"/>
    <n v="0"/>
  </r>
  <r>
    <x v="10"/>
    <x v="5"/>
    <x v="5"/>
    <n v="57.247"/>
    <n v="0"/>
    <n v="42.1"/>
    <n v="0"/>
    <n v="99.347000000000008"/>
    <m/>
    <n v="0"/>
    <n v="0"/>
    <n v="0"/>
    <n v="99.346999999999994"/>
  </r>
  <r>
    <x v="10"/>
    <x v="5"/>
    <x v="6"/>
    <n v="0"/>
    <n v="0"/>
    <n v="0"/>
    <n v="0"/>
    <n v="0"/>
    <m/>
    <n v="0"/>
    <n v="0"/>
    <n v="0"/>
    <n v="0"/>
  </r>
  <r>
    <x v="10"/>
    <x v="5"/>
    <x v="7"/>
    <n v="0"/>
    <n v="0"/>
    <n v="0"/>
    <n v="0"/>
    <n v="0"/>
    <m/>
    <n v="0"/>
    <n v="0"/>
    <n v="0"/>
    <n v="0"/>
  </r>
  <r>
    <x v="10"/>
    <x v="5"/>
    <x v="8"/>
    <n v="4.0460000000000003"/>
    <n v="0"/>
    <n v="0"/>
    <n v="0"/>
    <n v="4.0460000000000003"/>
    <m/>
    <n v="0"/>
    <n v="0"/>
    <n v="0"/>
    <n v="4.0460000000000003"/>
  </r>
  <r>
    <x v="10"/>
    <x v="5"/>
    <x v="9"/>
    <n v="0"/>
    <n v="0"/>
    <n v="0"/>
    <n v="0"/>
    <n v="0"/>
    <m/>
    <n v="0"/>
    <n v="0"/>
    <n v="0"/>
    <n v="0"/>
  </r>
  <r>
    <x v="10"/>
    <x v="5"/>
    <x v="10"/>
    <n v="208.35499999999999"/>
    <n v="0"/>
    <n v="0"/>
    <n v="0"/>
    <n v="208.35499999999999"/>
    <m/>
    <n v="0"/>
    <n v="0"/>
    <n v="0"/>
    <n v="208.35499999999999"/>
  </r>
  <r>
    <x v="10"/>
    <x v="5"/>
    <x v="11"/>
    <n v="0"/>
    <n v="0"/>
    <n v="0"/>
    <n v="0"/>
    <n v="0"/>
    <m/>
    <n v="0"/>
    <n v="0"/>
    <n v="0"/>
    <n v="0"/>
  </r>
  <r>
    <x v="10"/>
    <x v="5"/>
    <x v="12"/>
    <n v="0"/>
    <n v="0"/>
    <n v="0"/>
    <n v="0"/>
    <n v="0"/>
    <m/>
    <n v="0"/>
    <n v="0"/>
    <n v="0"/>
    <n v="0"/>
  </r>
  <r>
    <x v="10"/>
    <x v="5"/>
    <x v="13"/>
    <n v="0"/>
    <n v="0"/>
    <n v="0"/>
    <n v="0"/>
    <n v="0"/>
    <m/>
    <n v="0"/>
    <n v="0"/>
    <n v="0"/>
    <n v="0"/>
  </r>
  <r>
    <x v="10"/>
    <x v="5"/>
    <x v="14"/>
    <n v="0"/>
    <n v="0"/>
    <n v="0"/>
    <n v="0"/>
    <n v="0"/>
    <m/>
    <n v="0"/>
    <n v="0"/>
    <n v="0"/>
    <n v="0"/>
  </r>
  <r>
    <x v="10"/>
    <x v="5"/>
    <x v="15"/>
    <n v="0"/>
    <n v="0"/>
    <n v="0"/>
    <n v="0"/>
    <n v="0"/>
    <m/>
    <n v="0"/>
    <n v="0"/>
    <n v="0"/>
    <n v="0"/>
  </r>
  <r>
    <x v="10"/>
    <x v="5"/>
    <x v="16"/>
    <n v="0"/>
    <n v="0"/>
    <n v="0"/>
    <n v="0"/>
    <n v="0"/>
    <m/>
    <n v="0"/>
    <n v="0"/>
    <n v="0"/>
    <n v="0"/>
  </r>
  <r>
    <x v="10"/>
    <x v="5"/>
    <x v="17"/>
    <n v="0"/>
    <n v="0"/>
    <n v="0"/>
    <n v="0"/>
    <n v="0"/>
    <m/>
    <n v="0"/>
    <n v="0"/>
    <n v="0"/>
    <n v="0"/>
  </r>
  <r>
    <x v="10"/>
    <x v="5"/>
    <x v="18"/>
    <n v="0"/>
    <n v="0"/>
    <n v="0"/>
    <n v="0"/>
    <n v="0"/>
    <m/>
    <n v="0"/>
    <n v="0"/>
    <n v="0"/>
    <n v="0"/>
  </r>
  <r>
    <x v="10"/>
    <x v="5"/>
    <x v="19"/>
    <n v="0"/>
    <n v="5.9"/>
    <n v="0"/>
    <n v="0"/>
    <n v="5.9"/>
    <m/>
    <n v="0"/>
    <n v="0"/>
    <n v="0"/>
    <n v="5.9"/>
  </r>
  <r>
    <x v="10"/>
    <x v="5"/>
    <x v="20"/>
    <n v="0"/>
    <n v="0"/>
    <n v="0"/>
    <n v="0"/>
    <n v="0"/>
    <m/>
    <n v="0"/>
    <n v="0"/>
    <n v="0"/>
    <n v="0"/>
  </r>
  <r>
    <x v="10"/>
    <x v="5"/>
    <x v="21"/>
    <n v="0"/>
    <n v="0"/>
    <n v="0"/>
    <n v="0"/>
    <n v="0"/>
    <m/>
    <n v="0"/>
    <n v="0"/>
    <n v="0"/>
    <n v="0"/>
  </r>
  <r>
    <x v="10"/>
    <x v="5"/>
    <x v="22"/>
    <n v="0"/>
    <n v="0"/>
    <n v="0"/>
    <n v="0"/>
    <n v="0"/>
    <m/>
    <n v="0"/>
    <n v="0"/>
    <n v="0"/>
    <n v="0"/>
  </r>
  <r>
    <x v="10"/>
    <x v="5"/>
    <x v="23"/>
    <n v="0"/>
    <n v="0"/>
    <n v="0"/>
    <n v="0"/>
    <n v="0"/>
    <m/>
    <n v="0"/>
    <n v="0"/>
    <n v="0"/>
    <n v="0"/>
  </r>
  <r>
    <x v="10"/>
    <x v="5"/>
    <x v="24"/>
    <n v="0"/>
    <n v="0"/>
    <n v="0"/>
    <n v="0"/>
    <n v="0"/>
    <m/>
    <n v="0"/>
    <n v="0"/>
    <n v="0"/>
    <n v="0"/>
  </r>
  <r>
    <x v="10"/>
    <x v="5"/>
    <x v="25"/>
    <n v="0"/>
    <n v="0"/>
    <n v="0"/>
    <n v="0"/>
    <n v="0"/>
    <m/>
    <n v="0"/>
    <n v="0"/>
    <n v="0"/>
    <n v="0"/>
  </r>
  <r>
    <x v="10"/>
    <x v="5"/>
    <x v="26"/>
    <n v="0"/>
    <n v="0"/>
    <n v="0"/>
    <n v="0"/>
    <n v="0"/>
    <m/>
    <n v="0"/>
    <n v="0"/>
    <n v="0"/>
    <n v="0"/>
  </r>
  <r>
    <x v="10"/>
    <x v="5"/>
    <x v="27"/>
    <n v="0"/>
    <n v="0"/>
    <n v="0"/>
    <n v="0"/>
    <n v="0"/>
    <m/>
    <n v="0"/>
    <n v="0"/>
    <n v="0"/>
    <n v="0"/>
  </r>
  <r>
    <x v="10"/>
    <x v="5"/>
    <x v="28"/>
    <n v="8.6980000000000004"/>
    <n v="0"/>
    <n v="333.9"/>
    <n v="0"/>
    <n v="342.59799999999996"/>
    <m/>
    <n v="0"/>
    <n v="0"/>
    <n v="0"/>
    <n v="342.59800000000001"/>
  </r>
  <r>
    <x v="10"/>
    <x v="5"/>
    <x v="29"/>
    <n v="0"/>
    <n v="0"/>
    <n v="185.4"/>
    <n v="0"/>
    <n v="185.4"/>
    <m/>
    <n v="0"/>
    <n v="0"/>
    <n v="0"/>
    <n v="185.4"/>
  </r>
  <r>
    <x v="10"/>
    <x v="5"/>
    <x v="30"/>
    <n v="0"/>
    <n v="0"/>
    <n v="0"/>
    <n v="0"/>
    <n v="0"/>
    <m/>
    <n v="0"/>
    <n v="0"/>
    <n v="0"/>
    <n v="0"/>
  </r>
  <r>
    <x v="10"/>
    <x v="5"/>
    <x v="31"/>
    <n v="0"/>
    <n v="0"/>
    <n v="4.4000000000000004"/>
    <n v="0"/>
    <n v="4.4000000000000004"/>
    <m/>
    <n v="0"/>
    <n v="0"/>
    <n v="0"/>
    <n v="4.4000000000000004"/>
  </r>
  <r>
    <x v="10"/>
    <x v="5"/>
    <x v="32"/>
    <n v="0"/>
    <n v="0"/>
    <n v="0"/>
    <n v="0"/>
    <n v="0"/>
    <m/>
    <n v="0"/>
    <n v="0"/>
    <n v="0"/>
    <n v="0"/>
  </r>
  <r>
    <x v="10"/>
    <x v="5"/>
    <x v="33"/>
    <n v="0"/>
    <n v="0"/>
    <n v="0"/>
    <n v="0"/>
    <n v="0"/>
    <m/>
    <n v="0"/>
    <n v="0"/>
    <n v="0"/>
    <n v="0"/>
  </r>
  <r>
    <x v="10"/>
    <x v="5"/>
    <x v="34"/>
    <n v="0"/>
    <n v="0"/>
    <n v="0"/>
    <n v="0"/>
    <n v="0"/>
    <m/>
    <n v="0"/>
    <n v="0"/>
    <n v="0"/>
    <n v="0"/>
  </r>
  <r>
    <x v="11"/>
    <x v="10"/>
    <x v="0"/>
    <n v="2.8860000000000001"/>
    <n v="0"/>
    <n v="0"/>
    <n v="0"/>
    <n v="2.8860000000000001"/>
    <m/>
    <n v="0"/>
    <n v="0"/>
    <n v="0"/>
    <n v="2.8860000000000001"/>
  </r>
  <r>
    <x v="11"/>
    <x v="10"/>
    <x v="1"/>
    <n v="0"/>
    <n v="0.1"/>
    <n v="0"/>
    <n v="0"/>
    <n v="0.1"/>
    <m/>
    <n v="0"/>
    <n v="0"/>
    <n v="0"/>
    <n v="0.1"/>
  </r>
  <r>
    <x v="11"/>
    <x v="10"/>
    <x v="2"/>
    <n v="0"/>
    <n v="0"/>
    <n v="0.1"/>
    <n v="0"/>
    <n v="0.1"/>
    <m/>
    <n v="0"/>
    <n v="0"/>
    <n v="0"/>
    <n v="0.1"/>
  </r>
  <r>
    <x v="11"/>
    <x v="10"/>
    <x v="3"/>
    <n v="0"/>
    <n v="0"/>
    <n v="0"/>
    <n v="0"/>
    <n v="0"/>
    <m/>
    <n v="0"/>
    <n v="0"/>
    <n v="0"/>
    <n v="0"/>
  </r>
  <r>
    <x v="11"/>
    <x v="10"/>
    <x v="4"/>
    <n v="6.0000000000000001E-3"/>
    <n v="0"/>
    <n v="0.4"/>
    <n v="0"/>
    <n v="0.40600000000000003"/>
    <m/>
    <n v="0"/>
    <n v="0"/>
    <n v="0"/>
    <n v="0.40600000000000003"/>
  </r>
  <r>
    <x v="11"/>
    <x v="10"/>
    <x v="5"/>
    <n v="0.25"/>
    <n v="0"/>
    <n v="0"/>
    <n v="0"/>
    <n v="0.25"/>
    <m/>
    <n v="0"/>
    <n v="0"/>
    <n v="0"/>
    <n v="0.25"/>
  </r>
  <r>
    <x v="11"/>
    <x v="10"/>
    <x v="6"/>
    <n v="0.17599999999999999"/>
    <n v="16.808"/>
    <n v="0"/>
    <n v="0"/>
    <n v="16.983999999999998"/>
    <m/>
    <n v="0"/>
    <n v="0"/>
    <n v="0"/>
    <n v="16.984000000000002"/>
  </r>
  <r>
    <x v="11"/>
    <x v="10"/>
    <x v="7"/>
    <n v="3.214"/>
    <n v="0"/>
    <n v="0"/>
    <n v="0"/>
    <n v="3.214"/>
    <m/>
    <n v="0"/>
    <n v="0"/>
    <n v="0"/>
    <n v="3.214"/>
  </r>
  <r>
    <x v="11"/>
    <x v="10"/>
    <x v="8"/>
    <n v="4.1150000000000002"/>
    <n v="0"/>
    <n v="0"/>
    <n v="0"/>
    <n v="4.1150000000000002"/>
    <m/>
    <n v="0"/>
    <n v="0"/>
    <n v="0"/>
    <n v="4.1150000000000002"/>
  </r>
  <r>
    <x v="11"/>
    <x v="10"/>
    <x v="9"/>
    <n v="1.4E-2"/>
    <n v="0"/>
    <n v="0"/>
    <n v="0"/>
    <n v="1.4E-2"/>
    <m/>
    <n v="0"/>
    <n v="0"/>
    <n v="0"/>
    <n v="1.4E-2"/>
  </r>
  <r>
    <x v="11"/>
    <x v="10"/>
    <x v="10"/>
    <n v="3.6999999999999998E-2"/>
    <n v="0"/>
    <n v="0"/>
    <n v="0"/>
    <n v="3.6999999999999998E-2"/>
    <m/>
    <n v="0"/>
    <n v="0"/>
    <n v="0"/>
    <n v="3.6999999999999998E-2"/>
  </r>
  <r>
    <x v="11"/>
    <x v="10"/>
    <x v="11"/>
    <n v="0"/>
    <n v="0"/>
    <n v="0"/>
    <n v="0"/>
    <n v="0"/>
    <m/>
    <n v="0"/>
    <n v="0"/>
    <n v="0"/>
    <n v="0"/>
  </r>
  <r>
    <x v="11"/>
    <x v="10"/>
    <x v="12"/>
    <n v="1.333"/>
    <n v="0"/>
    <n v="0"/>
    <n v="0"/>
    <n v="1.333"/>
    <m/>
    <n v="0"/>
    <n v="0"/>
    <n v="0"/>
    <n v="1.333"/>
  </r>
  <r>
    <x v="11"/>
    <x v="10"/>
    <x v="13"/>
    <n v="0.44600000000000001"/>
    <n v="0"/>
    <n v="0"/>
    <n v="0"/>
    <n v="0.44600000000000001"/>
    <m/>
    <n v="0"/>
    <n v="0"/>
    <n v="0"/>
    <n v="0.44600000000000001"/>
  </r>
  <r>
    <x v="11"/>
    <x v="10"/>
    <x v="14"/>
    <n v="0"/>
    <n v="0"/>
    <n v="0"/>
    <n v="0"/>
    <n v="0"/>
    <m/>
    <n v="0"/>
    <n v="0"/>
    <n v="0"/>
    <n v="0"/>
  </r>
  <r>
    <x v="11"/>
    <x v="10"/>
    <x v="15"/>
    <n v="0"/>
    <n v="0"/>
    <n v="0"/>
    <n v="0"/>
    <n v="0"/>
    <m/>
    <n v="0"/>
    <n v="0"/>
    <n v="0"/>
    <n v="0"/>
  </r>
  <r>
    <x v="11"/>
    <x v="10"/>
    <x v="16"/>
    <n v="0"/>
    <n v="0"/>
    <n v="0.1"/>
    <n v="0"/>
    <n v="0.1"/>
    <m/>
    <n v="0"/>
    <n v="0"/>
    <n v="0"/>
    <n v="0.1"/>
  </r>
  <r>
    <x v="11"/>
    <x v="10"/>
    <x v="17"/>
    <n v="0"/>
    <n v="0"/>
    <n v="0"/>
    <n v="0"/>
    <n v="0"/>
    <m/>
    <n v="0"/>
    <n v="0"/>
    <n v="0"/>
    <n v="0"/>
  </r>
  <r>
    <x v="11"/>
    <x v="10"/>
    <x v="18"/>
    <n v="0"/>
    <n v="0"/>
    <n v="1.4"/>
    <n v="0"/>
    <n v="1.4"/>
    <m/>
    <n v="0"/>
    <n v="0"/>
    <n v="0"/>
    <n v="1.4"/>
  </r>
  <r>
    <x v="11"/>
    <x v="10"/>
    <x v="19"/>
    <n v="0.55400000000000005"/>
    <n v="31.692"/>
    <n v="0.1"/>
    <n v="0"/>
    <n v="32.346000000000004"/>
    <m/>
    <n v="0"/>
    <n v="0"/>
    <n v="0"/>
    <n v="32.345999999999997"/>
  </r>
  <r>
    <x v="11"/>
    <x v="10"/>
    <x v="20"/>
    <n v="8.7999999999999995E-2"/>
    <n v="0"/>
    <n v="0"/>
    <n v="0"/>
    <n v="8.7999999999999995E-2"/>
    <m/>
    <n v="0"/>
    <n v="0"/>
    <n v="0"/>
    <n v="8.7999999999999995E-2"/>
  </r>
  <r>
    <x v="11"/>
    <x v="10"/>
    <x v="21"/>
    <n v="0"/>
    <n v="0.1"/>
    <n v="0"/>
    <n v="0"/>
    <n v="0.1"/>
    <m/>
    <n v="0"/>
    <n v="0"/>
    <n v="0"/>
    <n v="0.1"/>
  </r>
  <r>
    <x v="11"/>
    <x v="10"/>
    <x v="22"/>
    <n v="0"/>
    <n v="0"/>
    <n v="0.1"/>
    <n v="0"/>
    <n v="0.1"/>
    <m/>
    <n v="0"/>
    <n v="0"/>
    <n v="0"/>
    <n v="0.1"/>
  </r>
  <r>
    <x v="11"/>
    <x v="10"/>
    <x v="23"/>
    <n v="0"/>
    <n v="0"/>
    <n v="0"/>
    <n v="0.1"/>
    <n v="0.1"/>
    <m/>
    <n v="0"/>
    <n v="0"/>
    <n v="0"/>
    <n v="0.1"/>
  </r>
  <r>
    <x v="11"/>
    <x v="10"/>
    <x v="24"/>
    <n v="1.4E-2"/>
    <n v="0"/>
    <n v="0"/>
    <n v="0"/>
    <n v="1.4E-2"/>
    <m/>
    <n v="0"/>
    <n v="0"/>
    <n v="0"/>
    <n v="1.4E-2"/>
  </r>
  <r>
    <x v="11"/>
    <x v="10"/>
    <x v="25"/>
    <n v="6.3E-2"/>
    <n v="0"/>
    <n v="0"/>
    <n v="0"/>
    <n v="6.3E-2"/>
    <m/>
    <n v="0"/>
    <n v="0"/>
    <n v="0"/>
    <n v="6.3E-2"/>
  </r>
  <r>
    <x v="11"/>
    <x v="10"/>
    <x v="26"/>
    <n v="0"/>
    <n v="0"/>
    <n v="0"/>
    <n v="0"/>
    <n v="0"/>
    <m/>
    <n v="0"/>
    <n v="0"/>
    <n v="0"/>
    <n v="0"/>
  </r>
  <r>
    <x v="11"/>
    <x v="10"/>
    <x v="27"/>
    <n v="0"/>
    <n v="0"/>
    <n v="0"/>
    <n v="0"/>
    <n v="0"/>
    <m/>
    <n v="0"/>
    <n v="0"/>
    <n v="0"/>
    <n v="0"/>
  </r>
  <r>
    <x v="11"/>
    <x v="10"/>
    <x v="28"/>
    <n v="3.4000000000000002E-2"/>
    <n v="0"/>
    <n v="3"/>
    <n v="0"/>
    <n v="3.0339999999999998"/>
    <m/>
    <n v="0"/>
    <n v="0"/>
    <n v="0"/>
    <n v="3.0339999999999998"/>
  </r>
  <r>
    <x v="11"/>
    <x v="10"/>
    <x v="29"/>
    <n v="0"/>
    <n v="0"/>
    <n v="0.5"/>
    <n v="0"/>
    <n v="0.5"/>
    <m/>
    <n v="0"/>
    <n v="0"/>
    <n v="0"/>
    <n v="0.5"/>
  </r>
  <r>
    <x v="11"/>
    <x v="10"/>
    <x v="30"/>
    <n v="0.13900000000000001"/>
    <n v="0"/>
    <n v="0"/>
    <n v="2.8000000000000001E-2"/>
    <n v="0.16700000000000001"/>
    <m/>
    <n v="0"/>
    <n v="0"/>
    <n v="0"/>
    <n v="0.16700000000000001"/>
  </r>
  <r>
    <x v="11"/>
    <x v="10"/>
    <x v="31"/>
    <n v="0"/>
    <n v="0"/>
    <n v="0"/>
    <n v="1"/>
    <n v="1"/>
    <m/>
    <n v="0"/>
    <n v="0"/>
    <n v="0"/>
    <n v="1"/>
  </r>
  <r>
    <x v="11"/>
    <x v="10"/>
    <x v="32"/>
    <n v="3.0000000000000001E-3"/>
    <n v="0"/>
    <n v="0.1"/>
    <n v="0"/>
    <n v="0.10300000000000001"/>
    <m/>
    <n v="0"/>
    <n v="0"/>
    <n v="0"/>
    <n v="0.10299999999999999"/>
  </r>
  <r>
    <x v="11"/>
    <x v="10"/>
    <x v="33"/>
    <n v="0.28999999999999998"/>
    <n v="0"/>
    <n v="0"/>
    <n v="1.4E-2"/>
    <n v="0.30399999999999999"/>
    <m/>
    <n v="0"/>
    <n v="0"/>
    <n v="0"/>
    <n v="0.30399999999999999"/>
  </r>
  <r>
    <x v="11"/>
    <x v="10"/>
    <x v="34"/>
    <n v="4.7480000000000002"/>
    <n v="0"/>
    <n v="0"/>
    <n v="0"/>
    <n v="4.7480000000000002"/>
    <m/>
    <n v="0"/>
    <n v="0"/>
    <n v="0"/>
    <n v="4.7480000000000002"/>
  </r>
  <r>
    <x v="12"/>
    <x v="11"/>
    <x v="0"/>
    <n v="20.834"/>
    <n v="0"/>
    <n v="0"/>
    <n v="0"/>
    <n v="20.834"/>
    <m/>
    <n v="0"/>
    <n v="0"/>
    <n v="0"/>
    <n v="20.834"/>
  </r>
  <r>
    <x v="12"/>
    <x v="11"/>
    <x v="1"/>
    <n v="0"/>
    <n v="0"/>
    <n v="0"/>
    <n v="0"/>
    <n v="0"/>
    <m/>
    <n v="0"/>
    <n v="0"/>
    <n v="0"/>
    <n v="0"/>
  </r>
  <r>
    <x v="12"/>
    <x v="11"/>
    <x v="2"/>
    <n v="0"/>
    <n v="0"/>
    <n v="0.1"/>
    <n v="0"/>
    <n v="0.1"/>
    <m/>
    <n v="0"/>
    <n v="0"/>
    <n v="0"/>
    <n v="0.1"/>
  </r>
  <r>
    <x v="12"/>
    <x v="11"/>
    <x v="3"/>
    <n v="0"/>
    <n v="0"/>
    <n v="0"/>
    <n v="7.1999999999999995E-2"/>
    <n v="7.1999999999999995E-2"/>
    <m/>
    <n v="0"/>
    <n v="0"/>
    <n v="0"/>
    <n v="7.1999999999999995E-2"/>
  </r>
  <r>
    <x v="12"/>
    <x v="11"/>
    <x v="4"/>
    <n v="0.221"/>
    <n v="0"/>
    <n v="0.5"/>
    <n v="0"/>
    <n v="0.72099999999999997"/>
    <m/>
    <n v="0"/>
    <n v="0"/>
    <n v="0"/>
    <n v="0.72099999999999997"/>
  </r>
  <r>
    <x v="12"/>
    <x v="11"/>
    <x v="5"/>
    <n v="8.0000000000000002E-3"/>
    <n v="0"/>
    <n v="0"/>
    <n v="0"/>
    <n v="8.0000000000000002E-3"/>
    <m/>
    <n v="0"/>
    <n v="0"/>
    <n v="0"/>
    <n v="8.0000000000000002E-3"/>
  </r>
  <r>
    <x v="12"/>
    <x v="11"/>
    <x v="6"/>
    <n v="4.7E-2"/>
    <n v="0.68600000000000005"/>
    <n v="0"/>
    <n v="0"/>
    <n v="0.7330000000000001"/>
    <m/>
    <n v="0"/>
    <n v="0"/>
    <n v="0"/>
    <n v="0.73299999999999998"/>
  </r>
  <r>
    <x v="12"/>
    <x v="11"/>
    <x v="7"/>
    <n v="15.568"/>
    <n v="0"/>
    <n v="0"/>
    <n v="9.0999999999999998E-2"/>
    <n v="15.658999999999999"/>
    <m/>
    <n v="0"/>
    <n v="0"/>
    <n v="0"/>
    <n v="15.659000000000001"/>
  </r>
  <r>
    <x v="12"/>
    <x v="11"/>
    <x v="8"/>
    <n v="2.0099999999999998"/>
    <n v="0"/>
    <n v="0"/>
    <n v="0"/>
    <n v="2.0099999999999998"/>
    <m/>
    <n v="0"/>
    <n v="0"/>
    <n v="0"/>
    <n v="2.0099999999999998"/>
  </r>
  <r>
    <x v="12"/>
    <x v="11"/>
    <x v="9"/>
    <n v="0"/>
    <n v="0"/>
    <n v="0"/>
    <n v="0"/>
    <n v="0"/>
    <m/>
    <n v="0"/>
    <n v="0"/>
    <n v="0"/>
    <n v="0"/>
  </r>
  <r>
    <x v="12"/>
    <x v="11"/>
    <x v="10"/>
    <n v="1.248"/>
    <n v="0"/>
    <n v="0"/>
    <n v="0"/>
    <n v="1.248"/>
    <m/>
    <n v="0"/>
    <n v="0"/>
    <n v="0"/>
    <n v="1.248"/>
  </r>
  <r>
    <x v="12"/>
    <x v="11"/>
    <x v="11"/>
    <n v="0"/>
    <n v="0"/>
    <n v="0"/>
    <n v="0"/>
    <n v="0"/>
    <m/>
    <n v="0"/>
    <n v="0"/>
    <n v="0"/>
    <n v="0"/>
  </r>
  <r>
    <x v="12"/>
    <x v="11"/>
    <x v="12"/>
    <n v="0.56499999999999995"/>
    <n v="0"/>
    <n v="0"/>
    <n v="0"/>
    <n v="0.56499999999999995"/>
    <m/>
    <n v="0"/>
    <n v="0"/>
    <n v="0"/>
    <n v="0.56499999999999995"/>
  </r>
  <r>
    <x v="12"/>
    <x v="11"/>
    <x v="13"/>
    <n v="2.4E-2"/>
    <n v="0"/>
    <n v="0"/>
    <n v="0"/>
    <n v="2.4E-2"/>
    <m/>
    <n v="0"/>
    <n v="0"/>
    <n v="0"/>
    <n v="2.4E-2"/>
  </r>
  <r>
    <x v="12"/>
    <x v="11"/>
    <x v="14"/>
    <n v="0"/>
    <n v="0"/>
    <n v="0"/>
    <n v="0"/>
    <n v="0"/>
    <m/>
    <n v="0"/>
    <n v="0"/>
    <n v="0"/>
    <n v="0"/>
  </r>
  <r>
    <x v="12"/>
    <x v="11"/>
    <x v="15"/>
    <n v="0"/>
    <n v="0"/>
    <n v="0"/>
    <n v="0"/>
    <n v="0"/>
    <m/>
    <n v="0"/>
    <n v="0"/>
    <n v="0"/>
    <n v="0"/>
  </r>
  <r>
    <x v="12"/>
    <x v="11"/>
    <x v="16"/>
    <n v="0"/>
    <n v="0"/>
    <n v="0.1"/>
    <n v="0"/>
    <n v="0.1"/>
    <m/>
    <n v="0"/>
    <n v="0"/>
    <n v="0"/>
    <n v="0.1"/>
  </r>
  <r>
    <x v="12"/>
    <x v="11"/>
    <x v="17"/>
    <n v="0"/>
    <n v="0"/>
    <n v="0"/>
    <n v="0"/>
    <n v="0"/>
    <m/>
    <n v="0"/>
    <n v="0"/>
    <n v="0"/>
    <n v="0"/>
  </r>
  <r>
    <x v="12"/>
    <x v="11"/>
    <x v="18"/>
    <n v="0"/>
    <n v="0"/>
    <n v="0.2"/>
    <n v="0"/>
    <n v="0.2"/>
    <m/>
    <n v="0"/>
    <n v="0"/>
    <n v="0"/>
    <n v="0.2"/>
  </r>
  <r>
    <x v="12"/>
    <x v="11"/>
    <x v="19"/>
    <n v="4.0000000000000001E-3"/>
    <n v="1.4139999999999999"/>
    <n v="0.6"/>
    <n v="0"/>
    <n v="2.0179999999999998"/>
    <m/>
    <n v="0"/>
    <n v="0"/>
    <n v="0"/>
    <n v="2.0179999999999998"/>
  </r>
  <r>
    <x v="12"/>
    <x v="11"/>
    <x v="20"/>
    <n v="1.7490000000000001"/>
    <n v="0"/>
    <n v="0"/>
    <n v="0"/>
    <n v="1.7490000000000001"/>
    <m/>
    <n v="0"/>
    <n v="0"/>
    <n v="0"/>
    <n v="1.7490000000000001"/>
  </r>
  <r>
    <x v="12"/>
    <x v="11"/>
    <x v="21"/>
    <n v="0"/>
    <n v="0.1"/>
    <n v="0"/>
    <n v="0"/>
    <n v="0.1"/>
    <m/>
    <n v="0"/>
    <n v="0"/>
    <n v="0"/>
    <n v="0.1"/>
  </r>
  <r>
    <x v="12"/>
    <x v="11"/>
    <x v="22"/>
    <n v="0"/>
    <n v="0"/>
    <n v="0"/>
    <n v="0"/>
    <n v="0"/>
    <m/>
    <n v="0"/>
    <n v="0"/>
    <n v="0"/>
    <n v="0"/>
  </r>
  <r>
    <x v="12"/>
    <x v="11"/>
    <x v="23"/>
    <n v="0"/>
    <n v="0"/>
    <n v="0"/>
    <n v="1.2E-2"/>
    <n v="1.2E-2"/>
    <m/>
    <n v="0"/>
    <n v="0"/>
    <n v="0"/>
    <n v="1.2E-2"/>
  </r>
  <r>
    <x v="12"/>
    <x v="11"/>
    <x v="24"/>
    <n v="0"/>
    <n v="0"/>
    <n v="0"/>
    <n v="0"/>
    <n v="0"/>
    <m/>
    <n v="0"/>
    <n v="0"/>
    <n v="0"/>
    <n v="0"/>
  </r>
  <r>
    <x v="12"/>
    <x v="11"/>
    <x v="25"/>
    <n v="9.9000000000000005E-2"/>
    <n v="0"/>
    <n v="0"/>
    <n v="0"/>
    <n v="9.9000000000000005E-2"/>
    <m/>
    <n v="0"/>
    <n v="0"/>
    <n v="0"/>
    <n v="9.9000000000000005E-2"/>
  </r>
  <r>
    <x v="12"/>
    <x v="11"/>
    <x v="26"/>
    <n v="0"/>
    <n v="0"/>
    <n v="0"/>
    <n v="0"/>
    <n v="0"/>
    <m/>
    <n v="0"/>
    <n v="0"/>
    <n v="0"/>
    <n v="0"/>
  </r>
  <r>
    <x v="12"/>
    <x v="11"/>
    <x v="27"/>
    <n v="0"/>
    <n v="0"/>
    <n v="0"/>
    <n v="0"/>
    <n v="0"/>
    <m/>
    <n v="0"/>
    <n v="0"/>
    <n v="0"/>
    <n v="0"/>
  </r>
  <r>
    <x v="12"/>
    <x v="11"/>
    <x v="28"/>
    <n v="0.02"/>
    <n v="0"/>
    <n v="1"/>
    <n v="0"/>
    <n v="1.02"/>
    <m/>
    <n v="0"/>
    <n v="0"/>
    <n v="0"/>
    <n v="1.02"/>
  </r>
  <r>
    <x v="12"/>
    <x v="11"/>
    <x v="29"/>
    <n v="0"/>
    <n v="0"/>
    <n v="0.7"/>
    <n v="0"/>
    <n v="0.7"/>
    <m/>
    <n v="0"/>
    <n v="0"/>
    <n v="0"/>
    <n v="0.7"/>
  </r>
  <r>
    <x v="12"/>
    <x v="11"/>
    <x v="30"/>
    <n v="2.2389999999999999"/>
    <n v="0"/>
    <n v="0.1"/>
    <n v="6.3E-2"/>
    <n v="2.4020000000000001"/>
    <m/>
    <n v="0"/>
    <n v="0"/>
    <n v="0"/>
    <n v="2.4020000000000001"/>
  </r>
  <r>
    <x v="12"/>
    <x v="11"/>
    <x v="31"/>
    <n v="0"/>
    <n v="0"/>
    <n v="0"/>
    <n v="0"/>
    <n v="0"/>
    <m/>
    <n v="0"/>
    <n v="0"/>
    <n v="0"/>
    <n v="0"/>
  </r>
  <r>
    <x v="12"/>
    <x v="11"/>
    <x v="32"/>
    <n v="8.0000000000000002E-3"/>
    <n v="0"/>
    <n v="0"/>
    <n v="0"/>
    <n v="8.0000000000000002E-3"/>
    <m/>
    <n v="0"/>
    <n v="0"/>
    <n v="0"/>
    <n v="8.0000000000000002E-3"/>
  </r>
  <r>
    <x v="12"/>
    <x v="11"/>
    <x v="33"/>
    <n v="2.3370000000000002"/>
    <n v="0"/>
    <n v="0"/>
    <n v="0.438"/>
    <n v="2.7750000000000004"/>
    <m/>
    <n v="0"/>
    <n v="0"/>
    <n v="0"/>
    <n v="2.7749999999999999"/>
  </r>
  <r>
    <x v="12"/>
    <x v="11"/>
    <x v="34"/>
    <n v="6.7789999999999999"/>
    <n v="0"/>
    <n v="0"/>
    <n v="0"/>
    <n v="6.7789999999999999"/>
    <m/>
    <n v="0"/>
    <n v="0"/>
    <n v="0"/>
    <n v="6.7789999999999999"/>
  </r>
  <r>
    <x v="13"/>
    <x v="12"/>
    <x v="0"/>
    <n v="3.891"/>
    <n v="0"/>
    <n v="0"/>
    <n v="0"/>
    <n v="3.891"/>
    <m/>
    <n v="0"/>
    <n v="0"/>
    <n v="0"/>
    <n v="3.891"/>
  </r>
  <r>
    <x v="13"/>
    <x v="12"/>
    <x v="1"/>
    <n v="0"/>
    <n v="2.5"/>
    <n v="0"/>
    <n v="0"/>
    <n v="2.5"/>
    <m/>
    <n v="0"/>
    <n v="0"/>
    <n v="0"/>
    <n v="2.5"/>
  </r>
  <r>
    <x v="13"/>
    <x v="12"/>
    <x v="2"/>
    <n v="0"/>
    <n v="0"/>
    <n v="5"/>
    <n v="0"/>
    <n v="5"/>
    <m/>
    <n v="0"/>
    <n v="0"/>
    <n v="0"/>
    <n v="5"/>
  </r>
  <r>
    <x v="13"/>
    <x v="12"/>
    <x v="3"/>
    <n v="0"/>
    <n v="0"/>
    <n v="0"/>
    <n v="2.5"/>
    <n v="2.5"/>
    <m/>
    <n v="0"/>
    <n v="0"/>
    <n v="0"/>
    <n v="2.5"/>
  </r>
  <r>
    <x v="13"/>
    <x v="12"/>
    <x v="4"/>
    <n v="0.24199999999999999"/>
    <n v="0"/>
    <n v="33.799999999999997"/>
    <n v="0"/>
    <n v="34.041999999999994"/>
    <m/>
    <n v="0"/>
    <n v="0"/>
    <n v="0"/>
    <n v="34.042000000000002"/>
  </r>
  <r>
    <x v="13"/>
    <x v="12"/>
    <x v="5"/>
    <n v="11.414999999999999"/>
    <n v="0"/>
    <n v="11.4"/>
    <n v="0"/>
    <n v="22.814999999999998"/>
    <m/>
    <n v="0"/>
    <n v="0"/>
    <n v="0"/>
    <n v="22.815000000000001"/>
  </r>
  <r>
    <x v="13"/>
    <x v="12"/>
    <x v="6"/>
    <n v="6.0000000000000001E-3"/>
    <n v="11.084"/>
    <n v="0"/>
    <n v="0"/>
    <n v="11.09"/>
    <m/>
    <n v="0"/>
    <n v="0"/>
    <n v="0"/>
    <n v="11.09"/>
  </r>
  <r>
    <x v="13"/>
    <x v="12"/>
    <x v="7"/>
    <n v="20.288"/>
    <n v="0"/>
    <n v="0.9"/>
    <n v="0"/>
    <n v="21.187999999999999"/>
    <m/>
    <n v="0"/>
    <n v="0"/>
    <n v="0"/>
    <n v="21.187999999999999"/>
  </r>
  <r>
    <x v="13"/>
    <x v="12"/>
    <x v="8"/>
    <n v="16.824999999999999"/>
    <n v="0"/>
    <n v="6"/>
    <n v="0"/>
    <n v="22.824999999999999"/>
    <m/>
    <n v="0"/>
    <n v="0"/>
    <n v="0"/>
    <n v="22.824999999999999"/>
  </r>
  <r>
    <x v="13"/>
    <x v="12"/>
    <x v="9"/>
    <n v="8.7999999999999995E-2"/>
    <n v="6.0000000000000001E-3"/>
    <n v="0.3"/>
    <n v="0"/>
    <n v="0.39400000000000002"/>
    <m/>
    <n v="0"/>
    <n v="0"/>
    <n v="0"/>
    <n v="0.39400000000000002"/>
  </r>
  <r>
    <x v="13"/>
    <x v="12"/>
    <x v="10"/>
    <n v="5.5449999999999999"/>
    <n v="0"/>
    <n v="0"/>
    <n v="0"/>
    <n v="5.5449999999999999"/>
    <n v="-5"/>
    <n v="0"/>
    <n v="0"/>
    <n v="0"/>
    <n v="0.54500000000000004"/>
  </r>
  <r>
    <x v="13"/>
    <x v="12"/>
    <x v="11"/>
    <n v="0"/>
    <n v="0"/>
    <n v="0"/>
    <n v="0"/>
    <n v="0"/>
    <m/>
    <n v="0"/>
    <n v="0"/>
    <n v="0"/>
    <n v="0"/>
  </r>
  <r>
    <x v="13"/>
    <x v="12"/>
    <x v="12"/>
    <n v="0.28299999999999997"/>
    <n v="0"/>
    <n v="0"/>
    <n v="0"/>
    <n v="0.28299999999999997"/>
    <m/>
    <n v="0"/>
    <n v="0"/>
    <n v="0"/>
    <n v="0.28299999999999997"/>
  </r>
  <r>
    <x v="13"/>
    <x v="12"/>
    <x v="13"/>
    <n v="8.3000000000000004E-2"/>
    <n v="0"/>
    <n v="0"/>
    <n v="0"/>
    <n v="8.3000000000000004E-2"/>
    <m/>
    <n v="0"/>
    <n v="0"/>
    <n v="0"/>
    <n v="8.3000000000000004E-2"/>
  </r>
  <r>
    <x v="13"/>
    <x v="12"/>
    <x v="14"/>
    <n v="0"/>
    <n v="0"/>
    <n v="0"/>
    <n v="0"/>
    <n v="0"/>
    <m/>
    <n v="0"/>
    <n v="0"/>
    <n v="0"/>
    <n v="0"/>
  </r>
  <r>
    <x v="13"/>
    <x v="12"/>
    <x v="15"/>
    <n v="0"/>
    <n v="0"/>
    <n v="0"/>
    <n v="0"/>
    <n v="0"/>
    <m/>
    <n v="0"/>
    <n v="0"/>
    <n v="0"/>
    <n v="0"/>
  </r>
  <r>
    <x v="13"/>
    <x v="12"/>
    <x v="16"/>
    <n v="0"/>
    <n v="0"/>
    <n v="22.7"/>
    <n v="0"/>
    <n v="22.7"/>
    <m/>
    <n v="0"/>
    <n v="0"/>
    <n v="0"/>
    <n v="22.7"/>
  </r>
  <r>
    <x v="13"/>
    <x v="12"/>
    <x v="17"/>
    <n v="0"/>
    <n v="0"/>
    <n v="0"/>
    <n v="0"/>
    <n v="0"/>
    <m/>
    <n v="0"/>
    <n v="0"/>
    <n v="0"/>
    <n v="0"/>
  </r>
  <r>
    <x v="13"/>
    <x v="12"/>
    <x v="18"/>
    <n v="0"/>
    <n v="0"/>
    <n v="27.8"/>
    <n v="0"/>
    <n v="27.8"/>
    <m/>
    <n v="0"/>
    <n v="0"/>
    <n v="0"/>
    <n v="27.8"/>
  </r>
  <r>
    <x v="13"/>
    <x v="12"/>
    <x v="19"/>
    <n v="5.2999999999999999E-2"/>
    <n v="14.11"/>
    <n v="5.2"/>
    <n v="0"/>
    <n v="19.363"/>
    <m/>
    <n v="0"/>
    <n v="0"/>
    <n v="0"/>
    <n v="19.363"/>
  </r>
  <r>
    <x v="13"/>
    <x v="12"/>
    <x v="20"/>
    <n v="0.53600000000000003"/>
    <n v="0"/>
    <n v="0"/>
    <n v="0"/>
    <n v="0.53600000000000003"/>
    <m/>
    <n v="0"/>
    <n v="0"/>
    <n v="0"/>
    <n v="0.53600000000000003"/>
  </r>
  <r>
    <x v="13"/>
    <x v="12"/>
    <x v="21"/>
    <n v="0"/>
    <n v="0"/>
    <n v="0"/>
    <n v="0"/>
    <n v="0"/>
    <m/>
    <n v="0"/>
    <n v="0"/>
    <n v="0"/>
    <n v="0"/>
  </r>
  <r>
    <x v="13"/>
    <x v="12"/>
    <x v="22"/>
    <n v="0"/>
    <n v="0"/>
    <n v="2.5"/>
    <n v="0"/>
    <n v="2.5"/>
    <m/>
    <n v="0"/>
    <n v="0"/>
    <n v="0"/>
    <n v="2.5"/>
  </r>
  <r>
    <x v="13"/>
    <x v="12"/>
    <x v="23"/>
    <n v="0"/>
    <n v="0"/>
    <n v="0"/>
    <n v="0"/>
    <n v="0"/>
    <m/>
    <n v="0"/>
    <n v="0"/>
    <n v="0"/>
    <n v="0"/>
  </r>
  <r>
    <x v="13"/>
    <x v="12"/>
    <x v="24"/>
    <n v="6.0000000000000001E-3"/>
    <n v="0"/>
    <n v="0"/>
    <n v="0"/>
    <n v="6.0000000000000001E-3"/>
    <m/>
    <n v="0"/>
    <n v="0"/>
    <n v="0"/>
    <n v="6.0000000000000001E-3"/>
  </r>
  <r>
    <x v="13"/>
    <x v="12"/>
    <x v="25"/>
    <n v="6.0000000000000001E-3"/>
    <n v="0"/>
    <n v="0.2"/>
    <n v="0"/>
    <n v="0.20600000000000002"/>
    <m/>
    <n v="0"/>
    <n v="0"/>
    <n v="0"/>
    <n v="0.20599999999999999"/>
  </r>
  <r>
    <x v="13"/>
    <x v="12"/>
    <x v="26"/>
    <n v="0"/>
    <n v="0"/>
    <n v="0"/>
    <n v="0"/>
    <n v="0"/>
    <m/>
    <n v="0"/>
    <n v="0"/>
    <n v="0"/>
    <n v="0"/>
  </r>
  <r>
    <x v="13"/>
    <x v="12"/>
    <x v="27"/>
    <n v="0"/>
    <n v="0"/>
    <n v="6.5"/>
    <n v="0"/>
    <n v="6.5"/>
    <m/>
    <n v="0"/>
    <n v="0"/>
    <n v="0"/>
    <n v="6.5"/>
  </r>
  <r>
    <x v="13"/>
    <x v="12"/>
    <x v="28"/>
    <n v="2.1709999999999998"/>
    <n v="0"/>
    <n v="217.5"/>
    <n v="0"/>
    <n v="219.67099999999999"/>
    <m/>
    <n v="0"/>
    <n v="0"/>
    <n v="0"/>
    <n v="219.67099999999999"/>
  </r>
  <r>
    <x v="13"/>
    <x v="12"/>
    <x v="29"/>
    <n v="0"/>
    <n v="0"/>
    <n v="52.300000000000004"/>
    <n v="0"/>
    <n v="52.300000000000004"/>
    <m/>
    <n v="0"/>
    <n v="0"/>
    <n v="0"/>
    <n v="52.3"/>
  </r>
  <r>
    <x v="13"/>
    <x v="12"/>
    <x v="30"/>
    <n v="1.7999999999999999E-2"/>
    <n v="0"/>
    <n v="0"/>
    <n v="0"/>
    <n v="1.7999999999999999E-2"/>
    <m/>
    <n v="0"/>
    <n v="0"/>
    <n v="0"/>
    <n v="1.7999999999999999E-2"/>
  </r>
  <r>
    <x v="13"/>
    <x v="12"/>
    <x v="31"/>
    <n v="0"/>
    <n v="0"/>
    <n v="0.1"/>
    <n v="0"/>
    <n v="0.1"/>
    <m/>
    <n v="0"/>
    <n v="0"/>
    <n v="0"/>
    <n v="0.1"/>
  </r>
  <r>
    <x v="13"/>
    <x v="12"/>
    <x v="32"/>
    <n v="0.66700000000000004"/>
    <n v="0"/>
    <n v="6.4"/>
    <n v="0"/>
    <n v="7.0670000000000002"/>
    <m/>
    <n v="0"/>
    <n v="0"/>
    <n v="0"/>
    <n v="7.0670000000000002"/>
  </r>
  <r>
    <x v="13"/>
    <x v="12"/>
    <x v="33"/>
    <n v="1.31"/>
    <n v="0"/>
    <n v="4.4000000000000004"/>
    <n v="0.41499999999999998"/>
    <n v="6.1250000000000009"/>
    <m/>
    <n v="0"/>
    <n v="0"/>
    <n v="0"/>
    <n v="6.125"/>
  </r>
  <r>
    <x v="13"/>
    <x v="12"/>
    <x v="34"/>
    <n v="6.0170000000000003"/>
    <n v="0"/>
    <n v="0"/>
    <n v="0"/>
    <n v="6.0170000000000003"/>
    <m/>
    <n v="0"/>
    <n v="0"/>
    <n v="0"/>
    <n v="6.0170000000000003"/>
  </r>
  <r>
    <x v="14"/>
    <x v="13"/>
    <x v="0"/>
    <n v="0"/>
    <n v="0"/>
    <n v="0"/>
    <n v="0"/>
    <n v="0"/>
    <m/>
    <n v="0"/>
    <n v="0"/>
    <n v="0"/>
    <n v="0"/>
  </r>
  <r>
    <x v="14"/>
    <x v="13"/>
    <x v="1"/>
    <n v="0"/>
    <n v="0"/>
    <n v="0"/>
    <n v="0"/>
    <n v="0"/>
    <m/>
    <n v="0"/>
    <n v="0"/>
    <n v="0"/>
    <n v="0"/>
  </r>
  <r>
    <x v="14"/>
    <x v="13"/>
    <x v="2"/>
    <n v="0"/>
    <n v="0"/>
    <n v="0"/>
    <n v="0"/>
    <n v="0"/>
    <m/>
    <n v="0"/>
    <n v="0"/>
    <n v="0"/>
    <n v="0"/>
  </r>
  <r>
    <x v="14"/>
    <x v="13"/>
    <x v="3"/>
    <n v="0"/>
    <n v="0"/>
    <n v="0"/>
    <n v="0"/>
    <n v="0"/>
    <m/>
    <n v="0"/>
    <n v="0"/>
    <n v="0"/>
    <n v="0"/>
  </r>
  <r>
    <x v="14"/>
    <x v="13"/>
    <x v="4"/>
    <n v="0"/>
    <n v="0"/>
    <n v="0"/>
    <n v="0"/>
    <n v="0"/>
    <m/>
    <n v="0"/>
    <n v="0"/>
    <n v="0"/>
    <n v="0"/>
  </r>
  <r>
    <x v="14"/>
    <x v="13"/>
    <x v="5"/>
    <n v="0"/>
    <n v="0"/>
    <n v="0"/>
    <n v="0"/>
    <n v="0"/>
    <m/>
    <n v="0"/>
    <n v="0"/>
    <n v="0"/>
    <n v="0"/>
  </r>
  <r>
    <x v="14"/>
    <x v="13"/>
    <x v="6"/>
    <n v="0"/>
    <n v="0"/>
    <n v="0"/>
    <n v="0"/>
    <n v="0"/>
    <m/>
    <n v="0"/>
    <n v="0"/>
    <n v="0"/>
    <n v="0"/>
  </r>
  <r>
    <x v="14"/>
    <x v="13"/>
    <x v="7"/>
    <n v="0"/>
    <n v="0"/>
    <n v="0"/>
    <n v="0"/>
    <n v="0"/>
    <m/>
    <n v="0"/>
    <n v="0"/>
    <n v="0"/>
    <n v="0"/>
  </r>
  <r>
    <x v="14"/>
    <x v="13"/>
    <x v="8"/>
    <n v="0"/>
    <n v="0"/>
    <n v="0"/>
    <n v="0"/>
    <n v="0"/>
    <m/>
    <n v="0"/>
    <n v="0"/>
    <n v="0"/>
    <n v="0"/>
  </r>
  <r>
    <x v="14"/>
    <x v="13"/>
    <x v="9"/>
    <n v="0"/>
    <n v="0"/>
    <n v="0"/>
    <n v="0"/>
    <n v="0"/>
    <m/>
    <n v="0"/>
    <n v="0"/>
    <n v="0"/>
    <n v="0"/>
  </r>
  <r>
    <x v="14"/>
    <x v="13"/>
    <x v="10"/>
    <n v="2556"/>
    <n v="0"/>
    <n v="0"/>
    <n v="0"/>
    <n v="2556"/>
    <m/>
    <n v="0"/>
    <n v="0"/>
    <n v="0"/>
    <n v="2556"/>
  </r>
  <r>
    <x v="14"/>
    <x v="13"/>
    <x v="11"/>
    <n v="0"/>
    <n v="0"/>
    <n v="0"/>
    <n v="0"/>
    <n v="0"/>
    <m/>
    <n v="0"/>
    <n v="0"/>
    <n v="0"/>
    <n v="0"/>
  </r>
  <r>
    <x v="14"/>
    <x v="13"/>
    <x v="12"/>
    <n v="0"/>
    <n v="0"/>
    <n v="0"/>
    <n v="0"/>
    <n v="0"/>
    <m/>
    <n v="0"/>
    <n v="0"/>
    <n v="0"/>
    <n v="0"/>
  </r>
  <r>
    <x v="14"/>
    <x v="13"/>
    <x v="13"/>
    <n v="0"/>
    <n v="0"/>
    <n v="0"/>
    <n v="0"/>
    <n v="0"/>
    <m/>
    <n v="0"/>
    <n v="0"/>
    <n v="0"/>
    <n v="0"/>
  </r>
  <r>
    <x v="14"/>
    <x v="13"/>
    <x v="14"/>
    <n v="0"/>
    <n v="0"/>
    <n v="0"/>
    <n v="0"/>
    <n v="0"/>
    <m/>
    <n v="0"/>
    <n v="0"/>
    <n v="0"/>
    <n v="0"/>
  </r>
  <r>
    <x v="14"/>
    <x v="13"/>
    <x v="15"/>
    <n v="0"/>
    <n v="0"/>
    <n v="0"/>
    <n v="0"/>
    <n v="0"/>
    <m/>
    <n v="0"/>
    <n v="0"/>
    <n v="0"/>
    <n v="0"/>
  </r>
  <r>
    <x v="14"/>
    <x v="13"/>
    <x v="16"/>
    <n v="0"/>
    <n v="0"/>
    <n v="0"/>
    <n v="0"/>
    <n v="0"/>
    <m/>
    <n v="0"/>
    <n v="0"/>
    <n v="0"/>
    <n v="0"/>
  </r>
  <r>
    <x v="14"/>
    <x v="13"/>
    <x v="17"/>
    <n v="0"/>
    <n v="0"/>
    <n v="0"/>
    <n v="0"/>
    <n v="0"/>
    <m/>
    <n v="0"/>
    <n v="0"/>
    <n v="0"/>
    <n v="0"/>
  </r>
  <r>
    <x v="14"/>
    <x v="13"/>
    <x v="18"/>
    <n v="0"/>
    <n v="0"/>
    <n v="0"/>
    <n v="0"/>
    <n v="0"/>
    <m/>
    <n v="0"/>
    <n v="0"/>
    <n v="0"/>
    <n v="0"/>
  </r>
  <r>
    <x v="14"/>
    <x v="13"/>
    <x v="19"/>
    <n v="0"/>
    <n v="0"/>
    <n v="0"/>
    <n v="0"/>
    <n v="0"/>
    <m/>
    <n v="0"/>
    <n v="0"/>
    <n v="0"/>
    <n v="0"/>
  </r>
  <r>
    <x v="14"/>
    <x v="13"/>
    <x v="20"/>
    <n v="0"/>
    <n v="0"/>
    <n v="0"/>
    <n v="0"/>
    <n v="0"/>
    <m/>
    <n v="0"/>
    <n v="0"/>
    <n v="0"/>
    <n v="0"/>
  </r>
  <r>
    <x v="14"/>
    <x v="13"/>
    <x v="21"/>
    <n v="0"/>
    <n v="0"/>
    <n v="0"/>
    <n v="0"/>
    <n v="0"/>
    <m/>
    <n v="0"/>
    <n v="0"/>
    <n v="0"/>
    <n v="0"/>
  </r>
  <r>
    <x v="14"/>
    <x v="13"/>
    <x v="22"/>
    <n v="0"/>
    <n v="0"/>
    <n v="0"/>
    <n v="0"/>
    <n v="0"/>
    <m/>
    <n v="0"/>
    <n v="0"/>
    <n v="0"/>
    <n v="0"/>
  </r>
  <r>
    <x v="14"/>
    <x v="13"/>
    <x v="23"/>
    <n v="0"/>
    <n v="0"/>
    <n v="0"/>
    <n v="0"/>
    <n v="0"/>
    <m/>
    <n v="0"/>
    <n v="0"/>
    <n v="0"/>
    <n v="0"/>
  </r>
  <r>
    <x v="14"/>
    <x v="13"/>
    <x v="24"/>
    <n v="0"/>
    <n v="0"/>
    <n v="0"/>
    <n v="0"/>
    <n v="0"/>
    <m/>
    <n v="0"/>
    <n v="0"/>
    <n v="0"/>
    <n v="0"/>
  </r>
  <r>
    <x v="14"/>
    <x v="13"/>
    <x v="25"/>
    <n v="0"/>
    <n v="0"/>
    <n v="0"/>
    <n v="0"/>
    <n v="0"/>
    <m/>
    <n v="0"/>
    <n v="0"/>
    <n v="0"/>
    <n v="0"/>
  </r>
  <r>
    <x v="14"/>
    <x v="13"/>
    <x v="26"/>
    <n v="0"/>
    <n v="0"/>
    <n v="0"/>
    <n v="0"/>
    <n v="0"/>
    <m/>
    <n v="0"/>
    <n v="0"/>
    <n v="0"/>
    <n v="0"/>
  </r>
  <r>
    <x v="14"/>
    <x v="13"/>
    <x v="27"/>
    <n v="0"/>
    <n v="0"/>
    <n v="0"/>
    <n v="0"/>
    <n v="0"/>
    <m/>
    <n v="0"/>
    <n v="0"/>
    <n v="0"/>
    <n v="0"/>
  </r>
  <r>
    <x v="14"/>
    <x v="13"/>
    <x v="28"/>
    <n v="0"/>
    <n v="0"/>
    <n v="0"/>
    <n v="0"/>
    <n v="0"/>
    <m/>
    <n v="0"/>
    <n v="0"/>
    <n v="0"/>
    <n v="0"/>
  </r>
  <r>
    <x v="14"/>
    <x v="13"/>
    <x v="29"/>
    <n v="0"/>
    <n v="0"/>
    <n v="0"/>
    <n v="0"/>
    <n v="0"/>
    <m/>
    <n v="0"/>
    <n v="0"/>
    <n v="0"/>
    <n v="0"/>
  </r>
  <r>
    <x v="14"/>
    <x v="13"/>
    <x v="30"/>
    <n v="0"/>
    <n v="0"/>
    <n v="0"/>
    <n v="0"/>
    <n v="0"/>
    <m/>
    <n v="0"/>
    <n v="0"/>
    <n v="0"/>
    <n v="0"/>
  </r>
  <r>
    <x v="14"/>
    <x v="13"/>
    <x v="31"/>
    <n v="0"/>
    <n v="0"/>
    <n v="0"/>
    <n v="0"/>
    <n v="0"/>
    <m/>
    <n v="0"/>
    <n v="0"/>
    <n v="0"/>
    <n v="0"/>
  </r>
  <r>
    <x v="14"/>
    <x v="13"/>
    <x v="32"/>
    <n v="0"/>
    <n v="0"/>
    <n v="0"/>
    <n v="0"/>
    <n v="0"/>
    <m/>
    <n v="0"/>
    <n v="0"/>
    <n v="0"/>
    <n v="0"/>
  </r>
  <r>
    <x v="14"/>
    <x v="13"/>
    <x v="33"/>
    <n v="0"/>
    <n v="0"/>
    <n v="0"/>
    <n v="0"/>
    <n v="0"/>
    <m/>
    <n v="0"/>
    <n v="0"/>
    <n v="0"/>
    <n v="0"/>
  </r>
  <r>
    <x v="14"/>
    <x v="13"/>
    <x v="34"/>
    <n v="0"/>
    <n v="0"/>
    <n v="0"/>
    <n v="0"/>
    <n v="0"/>
    <m/>
    <n v="0"/>
    <n v="0"/>
    <n v="0"/>
    <n v="0"/>
  </r>
  <r>
    <x v="15"/>
    <x v="14"/>
    <x v="0"/>
    <n v="0"/>
    <n v="0"/>
    <n v="0"/>
    <n v="0"/>
    <n v="0"/>
    <m/>
    <n v="0"/>
    <n v="0"/>
    <n v="0"/>
    <n v="0"/>
  </r>
  <r>
    <x v="15"/>
    <x v="14"/>
    <x v="1"/>
    <n v="0"/>
    <n v="0"/>
    <n v="0"/>
    <n v="0"/>
    <n v="0"/>
    <m/>
    <n v="0"/>
    <n v="0"/>
    <n v="0"/>
    <n v="0"/>
  </r>
  <r>
    <x v="15"/>
    <x v="14"/>
    <x v="2"/>
    <n v="0"/>
    <n v="0"/>
    <n v="0"/>
    <n v="0"/>
    <n v="0"/>
    <m/>
    <n v="0"/>
    <n v="0"/>
    <n v="0"/>
    <n v="0"/>
  </r>
  <r>
    <x v="15"/>
    <x v="14"/>
    <x v="3"/>
    <n v="0"/>
    <n v="0"/>
    <n v="0"/>
    <n v="0"/>
    <n v="0"/>
    <m/>
    <n v="0"/>
    <n v="0"/>
    <n v="0"/>
    <n v="0"/>
  </r>
  <r>
    <x v="15"/>
    <x v="14"/>
    <x v="4"/>
    <n v="0"/>
    <n v="0"/>
    <n v="0"/>
    <n v="0"/>
    <n v="0"/>
    <m/>
    <n v="0"/>
    <n v="0"/>
    <n v="0"/>
    <n v="0"/>
  </r>
  <r>
    <x v="15"/>
    <x v="14"/>
    <x v="5"/>
    <n v="0"/>
    <n v="0"/>
    <n v="0"/>
    <n v="0"/>
    <n v="0"/>
    <m/>
    <n v="0"/>
    <n v="0"/>
    <n v="0"/>
    <n v="0"/>
  </r>
  <r>
    <x v="15"/>
    <x v="14"/>
    <x v="6"/>
    <n v="0"/>
    <n v="0"/>
    <n v="0"/>
    <n v="0"/>
    <n v="0"/>
    <m/>
    <n v="0"/>
    <n v="0"/>
    <n v="0"/>
    <n v="0"/>
  </r>
  <r>
    <x v="15"/>
    <x v="14"/>
    <x v="7"/>
    <n v="0"/>
    <n v="0"/>
    <n v="0"/>
    <n v="0"/>
    <n v="0"/>
    <m/>
    <n v="0"/>
    <n v="0"/>
    <n v="0"/>
    <n v="0"/>
  </r>
  <r>
    <x v="15"/>
    <x v="14"/>
    <x v="8"/>
    <n v="0"/>
    <n v="0"/>
    <n v="0"/>
    <n v="0"/>
    <n v="0"/>
    <m/>
    <n v="0"/>
    <n v="0"/>
    <n v="0"/>
    <n v="0"/>
  </r>
  <r>
    <x v="15"/>
    <x v="14"/>
    <x v="9"/>
    <n v="0"/>
    <n v="0"/>
    <n v="0"/>
    <n v="0"/>
    <n v="0"/>
    <m/>
    <n v="0"/>
    <n v="0"/>
    <n v="0"/>
    <n v="0"/>
  </r>
  <r>
    <x v="15"/>
    <x v="14"/>
    <x v="10"/>
    <n v="850"/>
    <n v="0"/>
    <n v="0"/>
    <n v="0"/>
    <n v="850"/>
    <m/>
    <n v="0"/>
    <n v="0"/>
    <n v="0"/>
    <n v="850"/>
  </r>
  <r>
    <x v="15"/>
    <x v="14"/>
    <x v="11"/>
    <n v="0"/>
    <n v="0"/>
    <n v="0"/>
    <n v="0"/>
    <n v="0"/>
    <m/>
    <n v="0"/>
    <n v="0"/>
    <n v="0"/>
    <n v="0"/>
  </r>
  <r>
    <x v="15"/>
    <x v="14"/>
    <x v="12"/>
    <n v="0"/>
    <n v="0"/>
    <n v="0"/>
    <n v="0"/>
    <n v="0"/>
    <m/>
    <n v="0"/>
    <n v="0"/>
    <n v="0"/>
    <n v="0"/>
  </r>
  <r>
    <x v="15"/>
    <x v="14"/>
    <x v="13"/>
    <n v="0"/>
    <n v="0"/>
    <n v="0"/>
    <n v="0"/>
    <n v="0"/>
    <m/>
    <n v="0"/>
    <n v="0"/>
    <n v="0"/>
    <n v="0"/>
  </r>
  <r>
    <x v="15"/>
    <x v="14"/>
    <x v="14"/>
    <n v="0"/>
    <n v="0"/>
    <n v="0"/>
    <n v="0"/>
    <n v="0"/>
    <m/>
    <n v="0"/>
    <n v="0"/>
    <n v="0"/>
    <n v="0"/>
  </r>
  <r>
    <x v="15"/>
    <x v="14"/>
    <x v="15"/>
    <n v="0"/>
    <n v="0"/>
    <n v="0"/>
    <n v="0"/>
    <n v="0"/>
    <m/>
    <n v="0"/>
    <n v="0"/>
    <n v="0"/>
    <n v="0"/>
  </r>
  <r>
    <x v="15"/>
    <x v="14"/>
    <x v="16"/>
    <n v="0"/>
    <n v="0"/>
    <n v="0"/>
    <n v="0"/>
    <n v="0"/>
    <m/>
    <n v="0"/>
    <n v="0"/>
    <n v="0"/>
    <n v="0"/>
  </r>
  <r>
    <x v="15"/>
    <x v="14"/>
    <x v="17"/>
    <n v="0"/>
    <n v="0"/>
    <n v="0"/>
    <n v="0"/>
    <n v="0"/>
    <m/>
    <n v="0"/>
    <n v="0"/>
    <n v="0"/>
    <n v="0"/>
  </r>
  <r>
    <x v="15"/>
    <x v="14"/>
    <x v="18"/>
    <n v="0"/>
    <n v="0"/>
    <n v="0"/>
    <n v="0"/>
    <n v="0"/>
    <m/>
    <n v="0"/>
    <n v="0"/>
    <n v="0"/>
    <n v="0"/>
  </r>
  <r>
    <x v="15"/>
    <x v="14"/>
    <x v="19"/>
    <n v="0"/>
    <n v="0"/>
    <n v="0"/>
    <n v="0"/>
    <n v="0"/>
    <m/>
    <n v="0"/>
    <n v="0"/>
    <n v="0"/>
    <n v="0"/>
  </r>
  <r>
    <x v="15"/>
    <x v="14"/>
    <x v="20"/>
    <n v="0"/>
    <n v="0"/>
    <n v="0"/>
    <n v="0"/>
    <n v="0"/>
    <m/>
    <n v="0"/>
    <n v="0"/>
    <n v="0"/>
    <n v="0"/>
  </r>
  <r>
    <x v="15"/>
    <x v="14"/>
    <x v="21"/>
    <n v="0"/>
    <n v="0"/>
    <n v="0"/>
    <n v="0"/>
    <n v="0"/>
    <m/>
    <n v="0"/>
    <n v="0"/>
    <n v="0"/>
    <n v="0"/>
  </r>
  <r>
    <x v="15"/>
    <x v="14"/>
    <x v="22"/>
    <n v="0"/>
    <n v="0"/>
    <n v="0"/>
    <n v="0"/>
    <n v="0"/>
    <m/>
    <n v="0"/>
    <n v="0"/>
    <n v="0"/>
    <n v="0"/>
  </r>
  <r>
    <x v="15"/>
    <x v="14"/>
    <x v="23"/>
    <n v="0"/>
    <n v="0"/>
    <n v="0"/>
    <n v="0"/>
    <n v="0"/>
    <m/>
    <n v="0"/>
    <n v="0"/>
    <n v="0"/>
    <n v="0"/>
  </r>
  <r>
    <x v="15"/>
    <x v="14"/>
    <x v="24"/>
    <n v="0"/>
    <n v="0"/>
    <n v="0"/>
    <n v="0"/>
    <n v="0"/>
    <m/>
    <n v="0"/>
    <n v="0"/>
    <n v="0"/>
    <n v="0"/>
  </r>
  <r>
    <x v="15"/>
    <x v="14"/>
    <x v="25"/>
    <n v="0"/>
    <n v="0"/>
    <n v="0"/>
    <n v="0"/>
    <n v="0"/>
    <m/>
    <n v="0"/>
    <n v="0"/>
    <n v="0"/>
    <n v="0"/>
  </r>
  <r>
    <x v="15"/>
    <x v="14"/>
    <x v="26"/>
    <n v="0"/>
    <n v="0"/>
    <n v="0"/>
    <n v="0"/>
    <n v="0"/>
    <m/>
    <n v="0"/>
    <n v="0"/>
    <n v="0"/>
    <n v="0"/>
  </r>
  <r>
    <x v="15"/>
    <x v="14"/>
    <x v="27"/>
    <n v="0"/>
    <n v="0"/>
    <n v="0"/>
    <n v="0"/>
    <n v="0"/>
    <m/>
    <n v="0"/>
    <n v="0"/>
    <n v="0"/>
    <n v="0"/>
  </r>
  <r>
    <x v="15"/>
    <x v="14"/>
    <x v="28"/>
    <n v="0"/>
    <n v="0"/>
    <n v="0"/>
    <n v="0"/>
    <n v="0"/>
    <m/>
    <n v="0"/>
    <n v="0"/>
    <n v="0"/>
    <n v="0"/>
  </r>
  <r>
    <x v="15"/>
    <x v="14"/>
    <x v="29"/>
    <n v="0"/>
    <n v="0"/>
    <n v="0"/>
    <n v="0"/>
    <n v="0"/>
    <m/>
    <n v="0"/>
    <n v="0"/>
    <n v="0"/>
    <n v="0"/>
  </r>
  <r>
    <x v="15"/>
    <x v="14"/>
    <x v="30"/>
    <n v="0"/>
    <n v="0"/>
    <n v="0"/>
    <n v="0"/>
    <n v="0"/>
    <m/>
    <n v="0"/>
    <n v="0"/>
    <n v="0"/>
    <n v="0"/>
  </r>
  <r>
    <x v="15"/>
    <x v="14"/>
    <x v="31"/>
    <n v="0"/>
    <n v="0"/>
    <n v="0"/>
    <n v="0"/>
    <n v="0"/>
    <m/>
    <n v="0"/>
    <n v="0"/>
    <n v="0"/>
    <n v="0"/>
  </r>
  <r>
    <x v="15"/>
    <x v="14"/>
    <x v="32"/>
    <n v="0"/>
    <n v="0"/>
    <n v="0"/>
    <n v="0"/>
    <n v="0"/>
    <m/>
    <n v="0"/>
    <n v="0"/>
    <n v="0"/>
    <n v="0"/>
  </r>
  <r>
    <x v="15"/>
    <x v="14"/>
    <x v="33"/>
    <n v="0"/>
    <n v="0"/>
    <n v="0"/>
    <n v="0"/>
    <n v="0"/>
    <m/>
    <n v="0"/>
    <n v="0"/>
    <n v="0"/>
    <n v="0"/>
  </r>
  <r>
    <x v="15"/>
    <x v="14"/>
    <x v="34"/>
    <n v="0"/>
    <n v="0"/>
    <n v="0"/>
    <n v="0"/>
    <n v="0"/>
    <m/>
    <n v="0"/>
    <n v="0"/>
    <n v="0"/>
    <n v="0"/>
  </r>
  <r>
    <x v="16"/>
    <x v="15"/>
    <x v="0"/>
    <n v="207.38"/>
    <n v="0"/>
    <n v="0"/>
    <n v="0"/>
    <n v="207.38"/>
    <m/>
    <n v="0"/>
    <n v="0"/>
    <n v="0"/>
    <n v="207.38"/>
  </r>
  <r>
    <x v="16"/>
    <x v="15"/>
    <x v="1"/>
    <n v="0"/>
    <n v="0.7"/>
    <n v="0"/>
    <n v="0"/>
    <n v="0.7"/>
    <m/>
    <n v="0"/>
    <n v="0"/>
    <n v="0"/>
    <n v="0.7"/>
  </r>
  <r>
    <x v="16"/>
    <x v="15"/>
    <x v="2"/>
    <n v="0"/>
    <n v="0"/>
    <n v="150"/>
    <n v="0"/>
    <n v="150"/>
    <m/>
    <n v="0"/>
    <n v="0"/>
    <n v="0"/>
    <n v="150"/>
  </r>
  <r>
    <x v="16"/>
    <x v="15"/>
    <x v="3"/>
    <n v="0"/>
    <n v="0"/>
    <n v="0"/>
    <n v="0.79"/>
    <n v="0.79"/>
    <m/>
    <n v="0"/>
    <n v="0"/>
    <n v="0"/>
    <n v="0.79"/>
  </r>
  <r>
    <x v="16"/>
    <x v="15"/>
    <x v="4"/>
    <n v="0.58199999999999996"/>
    <n v="0"/>
    <n v="264.2"/>
    <n v="0"/>
    <n v="264.78199999999998"/>
    <m/>
    <n v="0"/>
    <n v="0"/>
    <n v="0"/>
    <n v="264.78199999999998"/>
  </r>
  <r>
    <x v="16"/>
    <x v="15"/>
    <x v="5"/>
    <n v="96.778000000000006"/>
    <n v="0"/>
    <n v="64.8"/>
    <n v="0"/>
    <n v="161.578"/>
    <m/>
    <n v="0"/>
    <n v="0"/>
    <n v="0"/>
    <n v="161.578"/>
  </r>
  <r>
    <x v="16"/>
    <x v="15"/>
    <x v="6"/>
    <n v="8.9999999999999993E-3"/>
    <n v="44.279000000000003"/>
    <n v="0"/>
    <n v="0"/>
    <n v="44.288000000000004"/>
    <m/>
    <n v="0"/>
    <n v="0"/>
    <n v="0"/>
    <n v="44.287999999999997"/>
  </r>
  <r>
    <x v="16"/>
    <x v="15"/>
    <x v="7"/>
    <n v="204.43100000000001"/>
    <n v="0"/>
    <n v="13.8"/>
    <n v="0"/>
    <n v="218.23100000000002"/>
    <m/>
    <n v="0"/>
    <n v="0"/>
    <n v="0"/>
    <n v="218.23099999999999"/>
  </r>
  <r>
    <x v="16"/>
    <x v="15"/>
    <x v="8"/>
    <n v="667.21299999999997"/>
    <n v="0"/>
    <n v="30.1"/>
    <n v="0"/>
    <n v="697.31299999999999"/>
    <m/>
    <n v="0"/>
    <n v="0"/>
    <n v="0"/>
    <n v="697.31299999999999"/>
  </r>
  <r>
    <x v="16"/>
    <x v="15"/>
    <x v="9"/>
    <n v="18.966999999999999"/>
    <n v="0"/>
    <n v="14"/>
    <n v="0"/>
    <n v="32.966999999999999"/>
    <m/>
    <n v="0"/>
    <n v="0"/>
    <n v="0"/>
    <n v="32.966999999999999"/>
  </r>
  <r>
    <x v="16"/>
    <x v="15"/>
    <x v="10"/>
    <n v="85.843000000000004"/>
    <n v="0"/>
    <n v="0"/>
    <n v="0"/>
    <n v="85.843000000000004"/>
    <m/>
    <n v="0"/>
    <n v="0"/>
    <n v="0"/>
    <n v="85.843000000000004"/>
  </r>
  <r>
    <x v="16"/>
    <x v="15"/>
    <x v="11"/>
    <n v="0"/>
    <n v="0"/>
    <n v="0"/>
    <n v="0"/>
    <n v="0"/>
    <m/>
    <n v="0"/>
    <n v="0"/>
    <n v="0"/>
    <n v="0"/>
  </r>
  <r>
    <x v="16"/>
    <x v="15"/>
    <x v="12"/>
    <n v="11.157"/>
    <n v="0"/>
    <n v="0"/>
    <n v="0"/>
    <n v="11.157"/>
    <m/>
    <n v="0"/>
    <n v="0"/>
    <n v="0"/>
    <n v="11.157"/>
  </r>
  <r>
    <x v="16"/>
    <x v="15"/>
    <x v="13"/>
    <n v="9.4E-2"/>
    <n v="0"/>
    <n v="0"/>
    <n v="0"/>
    <n v="9.4E-2"/>
    <m/>
    <n v="0"/>
    <n v="0"/>
    <n v="0"/>
    <n v="9.4E-2"/>
  </r>
  <r>
    <x v="16"/>
    <x v="15"/>
    <x v="14"/>
    <n v="0"/>
    <n v="0"/>
    <n v="1.1000000000000001"/>
    <n v="0"/>
    <n v="1.1000000000000001"/>
    <m/>
    <n v="0"/>
    <n v="0"/>
    <n v="0"/>
    <n v="1.1000000000000001"/>
  </r>
  <r>
    <x v="16"/>
    <x v="15"/>
    <x v="15"/>
    <n v="0"/>
    <n v="0"/>
    <n v="0"/>
    <n v="0"/>
    <n v="0"/>
    <m/>
    <n v="0"/>
    <n v="0"/>
    <n v="0"/>
    <n v="0"/>
  </r>
  <r>
    <x v="16"/>
    <x v="15"/>
    <x v="16"/>
    <n v="0"/>
    <n v="0"/>
    <n v="216.7"/>
    <n v="0"/>
    <n v="216.7"/>
    <m/>
    <n v="0"/>
    <n v="0"/>
    <n v="0"/>
    <n v="216.7"/>
  </r>
  <r>
    <x v="16"/>
    <x v="15"/>
    <x v="17"/>
    <n v="0"/>
    <n v="0"/>
    <n v="0"/>
    <n v="0"/>
    <n v="0"/>
    <m/>
    <n v="0"/>
    <n v="0"/>
    <n v="0"/>
    <n v="0"/>
  </r>
  <r>
    <x v="16"/>
    <x v="15"/>
    <x v="18"/>
    <n v="0"/>
    <n v="0"/>
    <n v="494.7"/>
    <n v="0"/>
    <n v="494.7"/>
    <m/>
    <n v="0"/>
    <n v="0"/>
    <n v="0"/>
    <n v="494.7"/>
  </r>
  <r>
    <x v="16"/>
    <x v="15"/>
    <x v="19"/>
    <n v="2.089"/>
    <n v="11.021000000000001"/>
    <n v="25.799999999999997"/>
    <n v="0"/>
    <n v="38.909999999999997"/>
    <m/>
    <n v="0"/>
    <n v="0"/>
    <n v="0"/>
    <n v="38.909999999999997"/>
  </r>
  <r>
    <x v="16"/>
    <x v="15"/>
    <x v="20"/>
    <n v="4.6870000000000003"/>
    <n v="0"/>
    <n v="0"/>
    <n v="0"/>
    <n v="4.6870000000000003"/>
    <m/>
    <n v="0"/>
    <n v="0"/>
    <n v="0"/>
    <n v="4.6870000000000003"/>
  </r>
  <r>
    <x v="16"/>
    <x v="15"/>
    <x v="21"/>
    <n v="0"/>
    <n v="0"/>
    <n v="0"/>
    <n v="0"/>
    <n v="0"/>
    <m/>
    <n v="0"/>
    <n v="0"/>
    <n v="0"/>
    <n v="0"/>
  </r>
  <r>
    <x v="16"/>
    <x v="15"/>
    <x v="22"/>
    <n v="0"/>
    <n v="0"/>
    <n v="1"/>
    <n v="0"/>
    <n v="1"/>
    <m/>
    <n v="0"/>
    <n v="0"/>
    <n v="0"/>
    <n v="1"/>
  </r>
  <r>
    <x v="16"/>
    <x v="15"/>
    <x v="23"/>
    <n v="0"/>
    <n v="0"/>
    <n v="0"/>
    <n v="0"/>
    <n v="0"/>
    <m/>
    <n v="0"/>
    <n v="0"/>
    <n v="0"/>
    <n v="0"/>
  </r>
  <r>
    <x v="16"/>
    <x v="15"/>
    <x v="24"/>
    <n v="25.201000000000001"/>
    <n v="0"/>
    <n v="0"/>
    <n v="0"/>
    <n v="25.201000000000001"/>
    <m/>
    <n v="0"/>
    <n v="0"/>
    <n v="0"/>
    <n v="25.201000000000001"/>
  </r>
  <r>
    <x v="16"/>
    <x v="15"/>
    <x v="25"/>
    <n v="94.911000000000001"/>
    <n v="0"/>
    <n v="16.100000000000001"/>
    <n v="0"/>
    <n v="111.011"/>
    <m/>
    <n v="0"/>
    <n v="0"/>
    <n v="0"/>
    <n v="111.011"/>
  </r>
  <r>
    <x v="16"/>
    <x v="15"/>
    <x v="26"/>
    <n v="0"/>
    <n v="0"/>
    <n v="0"/>
    <n v="0"/>
    <n v="0"/>
    <m/>
    <n v="0"/>
    <n v="0"/>
    <n v="0"/>
    <n v="0"/>
  </r>
  <r>
    <x v="16"/>
    <x v="15"/>
    <x v="27"/>
    <n v="0"/>
    <n v="0"/>
    <n v="24.599999999999998"/>
    <n v="0"/>
    <n v="24.599999999999998"/>
    <m/>
    <n v="0"/>
    <n v="0"/>
    <n v="0"/>
    <n v="24.6"/>
  </r>
  <r>
    <x v="16"/>
    <x v="15"/>
    <x v="28"/>
    <n v="73.546999999999997"/>
    <n v="0"/>
    <n v="1107.9000000000001"/>
    <n v="0"/>
    <n v="1181.4470000000001"/>
    <m/>
    <n v="0"/>
    <n v="0"/>
    <n v="0"/>
    <n v="1181.4469999999999"/>
  </r>
  <r>
    <x v="16"/>
    <x v="15"/>
    <x v="29"/>
    <n v="35.057000000000002"/>
    <n v="0"/>
    <n v="980.1"/>
    <n v="0"/>
    <n v="1015.157"/>
    <m/>
    <n v="0"/>
    <n v="0"/>
    <n v="0"/>
    <n v="1015.157"/>
  </r>
  <r>
    <x v="16"/>
    <x v="15"/>
    <x v="30"/>
    <n v="2.1579999999999999"/>
    <n v="0"/>
    <n v="0"/>
    <n v="0"/>
    <n v="2.1579999999999999"/>
    <m/>
    <n v="0"/>
    <n v="0"/>
    <n v="0"/>
    <n v="2.1579999999999999"/>
  </r>
  <r>
    <x v="16"/>
    <x v="15"/>
    <x v="31"/>
    <n v="0"/>
    <n v="0"/>
    <n v="7.5"/>
    <n v="0.2"/>
    <n v="7.7"/>
    <m/>
    <n v="0"/>
    <n v="0"/>
    <n v="0"/>
    <n v="7.7"/>
  </r>
  <r>
    <x v="16"/>
    <x v="15"/>
    <x v="32"/>
    <n v="6.0629999999999997"/>
    <n v="0"/>
    <n v="44.199999999999996"/>
    <n v="0"/>
    <n v="50.262999999999998"/>
    <m/>
    <n v="0"/>
    <n v="0"/>
    <n v="0"/>
    <n v="50.262999999999998"/>
  </r>
  <r>
    <x v="16"/>
    <x v="15"/>
    <x v="33"/>
    <n v="7.6999999999999999E-2"/>
    <n v="0"/>
    <n v="0"/>
    <n v="0"/>
    <n v="7.6999999999999999E-2"/>
    <m/>
    <n v="0"/>
    <n v="0"/>
    <n v="0"/>
    <n v="7.6999999999999999E-2"/>
  </r>
  <r>
    <x v="16"/>
    <x v="15"/>
    <x v="34"/>
    <n v="43.988"/>
    <n v="0"/>
    <n v="0"/>
    <n v="0"/>
    <n v="43.988"/>
    <m/>
    <n v="0"/>
    <n v="0"/>
    <n v="0"/>
    <n v="43.988"/>
  </r>
  <r>
    <x v="16"/>
    <x v="15"/>
    <x v="35"/>
    <n v="137.9"/>
    <n v="0"/>
    <n v="0"/>
    <n v="0"/>
    <n v="137.9"/>
    <m/>
    <n v="0"/>
    <n v="0"/>
    <n v="0"/>
    <n v="137.9"/>
  </r>
  <r>
    <x v="16"/>
    <x v="15"/>
    <x v="36"/>
    <n v="50.3"/>
    <n v="0"/>
    <n v="0"/>
    <n v="0"/>
    <n v="50.3"/>
    <m/>
    <n v="0"/>
    <n v="0"/>
    <n v="0"/>
    <n v="50.3"/>
  </r>
  <r>
    <x v="17"/>
    <x v="16"/>
    <x v="0"/>
    <n v="4.5730000000000004"/>
    <n v="0"/>
    <n v="0"/>
    <n v="0"/>
    <n v="4.5730000000000004"/>
    <m/>
    <n v="0"/>
    <n v="0"/>
    <n v="0"/>
    <n v="4.5730000000000004"/>
  </r>
  <r>
    <x v="17"/>
    <x v="16"/>
    <x v="1"/>
    <n v="0"/>
    <n v="0"/>
    <n v="0"/>
    <n v="0"/>
    <n v="0"/>
    <m/>
    <n v="0"/>
    <n v="0"/>
    <n v="0"/>
    <n v="0"/>
  </r>
  <r>
    <x v="17"/>
    <x v="16"/>
    <x v="2"/>
    <n v="0"/>
    <n v="0"/>
    <n v="0"/>
    <n v="0"/>
    <n v="0"/>
    <m/>
    <n v="0"/>
    <n v="0"/>
    <n v="0"/>
    <n v="0"/>
  </r>
  <r>
    <x v="17"/>
    <x v="16"/>
    <x v="3"/>
    <n v="0"/>
    <n v="0"/>
    <n v="0"/>
    <n v="7.3999999999999996E-2"/>
    <n v="7.3999999999999996E-2"/>
    <m/>
    <n v="0"/>
    <n v="0"/>
    <n v="0"/>
    <n v="7.3999999999999996E-2"/>
  </r>
  <r>
    <x v="17"/>
    <x v="16"/>
    <x v="4"/>
    <n v="6.0999999999999999E-2"/>
    <n v="0"/>
    <n v="0.1"/>
    <n v="0"/>
    <n v="0.161"/>
    <m/>
    <n v="0"/>
    <n v="0"/>
    <n v="0"/>
    <n v="0.161"/>
  </r>
  <r>
    <x v="17"/>
    <x v="16"/>
    <x v="5"/>
    <n v="2E-3"/>
    <n v="0"/>
    <n v="0"/>
    <n v="0"/>
    <n v="2E-3"/>
    <m/>
    <n v="0"/>
    <n v="0"/>
    <n v="0"/>
    <n v="2E-3"/>
  </r>
  <r>
    <x v="17"/>
    <x v="16"/>
    <x v="6"/>
    <n v="1.2999999999999999E-2"/>
    <n v="0.19600000000000001"/>
    <n v="0"/>
    <n v="0"/>
    <n v="0.20900000000000002"/>
    <m/>
    <n v="0"/>
    <n v="0"/>
    <n v="0"/>
    <n v="0.20899999999999999"/>
  </r>
  <r>
    <x v="17"/>
    <x v="16"/>
    <x v="7"/>
    <n v="4.7060000000000004"/>
    <n v="0"/>
    <n v="0"/>
    <n v="2.3E-2"/>
    <n v="4.7290000000000001"/>
    <m/>
    <n v="0"/>
    <n v="0"/>
    <n v="0"/>
    <n v="4.7290000000000001"/>
  </r>
  <r>
    <x v="17"/>
    <x v="16"/>
    <x v="8"/>
    <n v="0.55100000000000005"/>
    <n v="0"/>
    <n v="0"/>
    <n v="0"/>
    <n v="0.55100000000000005"/>
    <m/>
    <n v="0"/>
    <n v="0"/>
    <n v="0"/>
    <n v="0.55100000000000005"/>
  </r>
  <r>
    <x v="17"/>
    <x v="16"/>
    <x v="9"/>
    <n v="0"/>
    <n v="0"/>
    <n v="0"/>
    <n v="0"/>
    <n v="0"/>
    <m/>
    <n v="0"/>
    <n v="0"/>
    <n v="0"/>
    <n v="0"/>
  </r>
  <r>
    <x v="17"/>
    <x v="16"/>
    <x v="10"/>
    <n v="0.34200000000000003"/>
    <n v="0"/>
    <n v="0"/>
    <n v="0"/>
    <n v="0.34200000000000003"/>
    <m/>
    <n v="0"/>
    <n v="0"/>
    <n v="0"/>
    <n v="0.34200000000000003"/>
  </r>
  <r>
    <x v="17"/>
    <x v="16"/>
    <x v="11"/>
    <n v="0"/>
    <n v="0"/>
    <n v="0"/>
    <n v="0"/>
    <n v="0"/>
    <m/>
    <n v="0"/>
    <n v="0"/>
    <n v="0"/>
    <n v="0"/>
  </r>
  <r>
    <x v="17"/>
    <x v="16"/>
    <x v="12"/>
    <n v="0.155"/>
    <n v="0"/>
    <n v="0"/>
    <n v="0"/>
    <n v="0.155"/>
    <m/>
    <n v="0"/>
    <n v="0"/>
    <n v="0"/>
    <n v="0.155"/>
  </r>
  <r>
    <x v="17"/>
    <x v="16"/>
    <x v="13"/>
    <n v="6.0000000000000001E-3"/>
    <n v="0"/>
    <n v="0"/>
    <n v="0"/>
    <n v="6.0000000000000001E-3"/>
    <m/>
    <n v="0"/>
    <n v="0"/>
    <n v="0"/>
    <n v="6.0000000000000001E-3"/>
  </r>
  <r>
    <x v="17"/>
    <x v="16"/>
    <x v="14"/>
    <n v="0"/>
    <n v="0"/>
    <n v="0"/>
    <n v="0"/>
    <n v="0"/>
    <m/>
    <n v="0"/>
    <n v="0"/>
    <n v="0"/>
    <n v="0"/>
  </r>
  <r>
    <x v="17"/>
    <x v="16"/>
    <x v="15"/>
    <n v="0"/>
    <n v="0"/>
    <n v="0"/>
    <n v="0"/>
    <n v="0"/>
    <m/>
    <n v="0"/>
    <n v="0"/>
    <n v="0"/>
    <n v="0"/>
  </r>
  <r>
    <x v="17"/>
    <x v="16"/>
    <x v="16"/>
    <n v="0"/>
    <n v="0"/>
    <n v="0"/>
    <n v="0"/>
    <n v="0"/>
    <m/>
    <n v="0"/>
    <n v="0"/>
    <n v="0"/>
    <n v="0"/>
  </r>
  <r>
    <x v="17"/>
    <x v="16"/>
    <x v="17"/>
    <n v="0"/>
    <n v="0"/>
    <n v="0"/>
    <n v="0"/>
    <n v="0"/>
    <m/>
    <n v="0"/>
    <n v="0"/>
    <n v="0"/>
    <n v="0"/>
  </r>
  <r>
    <x v="17"/>
    <x v="16"/>
    <x v="18"/>
    <n v="0"/>
    <n v="0"/>
    <n v="0.1"/>
    <n v="0"/>
    <n v="0.1"/>
    <m/>
    <n v="0"/>
    <n v="0"/>
    <n v="0"/>
    <n v="0.1"/>
  </r>
  <r>
    <x v="17"/>
    <x v="16"/>
    <x v="19"/>
    <n v="1E-3"/>
    <n v="0.40400000000000003"/>
    <n v="0.30000000000000004"/>
    <n v="0"/>
    <n v="0.70500000000000007"/>
    <m/>
    <n v="0"/>
    <n v="0"/>
    <n v="0"/>
    <n v="0.70499999999999996"/>
  </r>
  <r>
    <x v="17"/>
    <x v="16"/>
    <x v="20"/>
    <n v="0.72399999999999998"/>
    <n v="0"/>
    <n v="0"/>
    <n v="0"/>
    <n v="0.72399999999999998"/>
    <m/>
    <n v="0"/>
    <n v="0"/>
    <n v="0"/>
    <n v="0.72399999999999998"/>
  </r>
  <r>
    <x v="17"/>
    <x v="16"/>
    <x v="21"/>
    <n v="0"/>
    <n v="0"/>
    <n v="0"/>
    <n v="0"/>
    <n v="0"/>
    <m/>
    <n v="0"/>
    <n v="0"/>
    <n v="0"/>
    <n v="0"/>
  </r>
  <r>
    <x v="17"/>
    <x v="16"/>
    <x v="22"/>
    <n v="0"/>
    <n v="0"/>
    <n v="0"/>
    <n v="0"/>
    <n v="0"/>
    <m/>
    <n v="0"/>
    <n v="0"/>
    <n v="0"/>
    <n v="0"/>
  </r>
  <r>
    <x v="17"/>
    <x v="16"/>
    <x v="23"/>
    <n v="0"/>
    <n v="0"/>
    <n v="0"/>
    <n v="3.0000000000000001E-3"/>
    <n v="3.0000000000000001E-3"/>
    <m/>
    <n v="0"/>
    <n v="0"/>
    <n v="0"/>
    <n v="3.0000000000000001E-3"/>
  </r>
  <r>
    <x v="17"/>
    <x v="16"/>
    <x v="24"/>
    <n v="0"/>
    <n v="0"/>
    <n v="0"/>
    <n v="0"/>
    <n v="0"/>
    <m/>
    <n v="0"/>
    <n v="0"/>
    <n v="0"/>
    <n v="0"/>
  </r>
  <r>
    <x v="17"/>
    <x v="16"/>
    <x v="25"/>
    <n v="2.7E-2"/>
    <n v="0"/>
    <n v="0"/>
    <n v="0"/>
    <n v="2.7E-2"/>
    <m/>
    <n v="0"/>
    <n v="0"/>
    <n v="0"/>
    <n v="2.7E-2"/>
  </r>
  <r>
    <x v="17"/>
    <x v="16"/>
    <x v="26"/>
    <n v="0"/>
    <n v="0"/>
    <n v="0"/>
    <n v="0"/>
    <n v="0"/>
    <m/>
    <n v="0"/>
    <n v="0"/>
    <n v="0"/>
    <n v="0"/>
  </r>
  <r>
    <x v="17"/>
    <x v="16"/>
    <x v="27"/>
    <n v="0"/>
    <n v="0"/>
    <n v="0"/>
    <n v="0"/>
    <n v="0"/>
    <m/>
    <n v="0"/>
    <n v="0"/>
    <n v="0"/>
    <n v="0"/>
  </r>
  <r>
    <x v="17"/>
    <x v="16"/>
    <x v="28"/>
    <n v="5.0000000000000001E-3"/>
    <n v="0"/>
    <n v="0.2"/>
    <n v="0"/>
    <n v="0.20500000000000002"/>
    <m/>
    <n v="0"/>
    <n v="0"/>
    <n v="0"/>
    <n v="0.20499999999999999"/>
  </r>
  <r>
    <x v="17"/>
    <x v="16"/>
    <x v="29"/>
    <n v="0"/>
    <n v="0"/>
    <n v="0.2"/>
    <n v="0"/>
    <n v="0.2"/>
    <m/>
    <n v="0"/>
    <n v="0"/>
    <n v="0"/>
    <n v="0.2"/>
  </r>
  <r>
    <x v="17"/>
    <x v="16"/>
    <x v="30"/>
    <n v="0.61399999999999999"/>
    <n v="0"/>
    <n v="0"/>
    <n v="1.6E-2"/>
    <n v="0.63"/>
    <m/>
    <n v="0"/>
    <n v="0"/>
    <n v="0"/>
    <n v="0.63"/>
  </r>
  <r>
    <x v="17"/>
    <x v="16"/>
    <x v="31"/>
    <n v="0.9"/>
    <n v="0"/>
    <n v="0"/>
    <n v="2"/>
    <n v="2.9"/>
    <m/>
    <n v="0"/>
    <n v="0"/>
    <n v="0"/>
    <n v="2.9"/>
  </r>
  <r>
    <x v="17"/>
    <x v="16"/>
    <x v="32"/>
    <n v="2E-3"/>
    <n v="0"/>
    <n v="0"/>
    <n v="0"/>
    <n v="2E-3"/>
    <m/>
    <n v="0"/>
    <n v="0"/>
    <n v="0"/>
    <n v="2E-3"/>
  </r>
  <r>
    <x v="17"/>
    <x v="16"/>
    <x v="33"/>
    <n v="0.64100000000000001"/>
    <n v="0"/>
    <n v="0"/>
    <n v="0.11"/>
    <n v="0.751"/>
    <m/>
    <n v="0"/>
    <n v="0"/>
    <n v="0"/>
    <n v="0.751"/>
  </r>
  <r>
    <x v="17"/>
    <x v="16"/>
    <x v="34"/>
    <n v="2.9550000000000001"/>
    <n v="0"/>
    <n v="0"/>
    <n v="0"/>
    <n v="2.9550000000000001"/>
    <m/>
    <n v="0"/>
    <n v="0"/>
    <n v="0"/>
    <n v="2.9550000000000001"/>
  </r>
  <r>
    <x v="18"/>
    <x v="17"/>
    <x v="0"/>
    <n v="0"/>
    <n v="0"/>
    <n v="0"/>
    <n v="0"/>
    <n v="0"/>
    <m/>
    <n v="0"/>
    <n v="0"/>
    <n v="0"/>
    <n v="0"/>
  </r>
  <r>
    <x v="18"/>
    <x v="17"/>
    <x v="1"/>
    <n v="0"/>
    <n v="0"/>
    <n v="0"/>
    <n v="0"/>
    <n v="0"/>
    <m/>
    <n v="0"/>
    <n v="0"/>
    <n v="0"/>
    <n v="0"/>
  </r>
  <r>
    <x v="18"/>
    <x v="17"/>
    <x v="2"/>
    <n v="0"/>
    <n v="0"/>
    <n v="0"/>
    <n v="0"/>
    <n v="0"/>
    <m/>
    <n v="0"/>
    <n v="0"/>
    <n v="0"/>
    <n v="0"/>
  </r>
  <r>
    <x v="18"/>
    <x v="17"/>
    <x v="3"/>
    <n v="0"/>
    <n v="0"/>
    <n v="0"/>
    <n v="0"/>
    <n v="0"/>
    <m/>
    <n v="0"/>
    <n v="0"/>
    <n v="0"/>
    <n v="0"/>
  </r>
  <r>
    <x v="18"/>
    <x v="17"/>
    <x v="4"/>
    <n v="0"/>
    <n v="0"/>
    <n v="0"/>
    <n v="0"/>
    <n v="0"/>
    <m/>
    <n v="0"/>
    <n v="0"/>
    <n v="0"/>
    <n v="0"/>
  </r>
  <r>
    <x v="18"/>
    <x v="17"/>
    <x v="5"/>
    <n v="0"/>
    <n v="0"/>
    <n v="0"/>
    <n v="0"/>
    <n v="0"/>
    <m/>
    <n v="0"/>
    <n v="0"/>
    <n v="0"/>
    <n v="0"/>
  </r>
  <r>
    <x v="18"/>
    <x v="17"/>
    <x v="6"/>
    <n v="0"/>
    <n v="0"/>
    <n v="0"/>
    <n v="0"/>
    <n v="0"/>
    <m/>
    <n v="0"/>
    <n v="0"/>
    <n v="0"/>
    <n v="0"/>
  </r>
  <r>
    <x v="18"/>
    <x v="17"/>
    <x v="7"/>
    <n v="0"/>
    <n v="0"/>
    <n v="0"/>
    <n v="0"/>
    <n v="0"/>
    <m/>
    <n v="0"/>
    <n v="0"/>
    <n v="0"/>
    <n v="0"/>
  </r>
  <r>
    <x v="18"/>
    <x v="17"/>
    <x v="8"/>
    <n v="0"/>
    <n v="0"/>
    <n v="0"/>
    <n v="0"/>
    <n v="0"/>
    <m/>
    <n v="0"/>
    <n v="0"/>
    <n v="0"/>
    <n v="0"/>
  </r>
  <r>
    <x v="18"/>
    <x v="17"/>
    <x v="9"/>
    <n v="0"/>
    <n v="0"/>
    <n v="0"/>
    <n v="0"/>
    <n v="0"/>
    <m/>
    <n v="0"/>
    <n v="0"/>
    <n v="0"/>
    <n v="0"/>
  </r>
  <r>
    <x v="18"/>
    <x v="17"/>
    <x v="10"/>
    <n v="1432"/>
    <n v="0"/>
    <n v="0"/>
    <n v="0"/>
    <n v="1432"/>
    <m/>
    <n v="0"/>
    <n v="0"/>
    <n v="0"/>
    <n v="1432"/>
  </r>
  <r>
    <x v="18"/>
    <x v="17"/>
    <x v="11"/>
    <n v="0"/>
    <n v="0"/>
    <n v="0"/>
    <n v="0"/>
    <n v="0"/>
    <m/>
    <n v="0"/>
    <n v="0"/>
    <n v="0"/>
    <n v="0"/>
  </r>
  <r>
    <x v="18"/>
    <x v="17"/>
    <x v="12"/>
    <n v="0"/>
    <n v="0"/>
    <n v="0"/>
    <n v="0"/>
    <n v="0"/>
    <m/>
    <n v="0"/>
    <n v="0"/>
    <n v="0"/>
    <n v="0"/>
  </r>
  <r>
    <x v="18"/>
    <x v="17"/>
    <x v="13"/>
    <n v="0"/>
    <n v="0"/>
    <n v="0"/>
    <n v="0"/>
    <n v="0"/>
    <m/>
    <n v="0"/>
    <n v="0"/>
    <n v="0"/>
    <n v="0"/>
  </r>
  <r>
    <x v="18"/>
    <x v="17"/>
    <x v="14"/>
    <n v="0"/>
    <n v="0"/>
    <n v="0"/>
    <n v="0"/>
    <n v="0"/>
    <m/>
    <n v="0"/>
    <n v="0"/>
    <n v="0"/>
    <n v="0"/>
  </r>
  <r>
    <x v="18"/>
    <x v="17"/>
    <x v="15"/>
    <n v="0"/>
    <n v="0"/>
    <n v="0"/>
    <n v="0"/>
    <n v="0"/>
    <m/>
    <n v="0"/>
    <n v="0"/>
    <n v="0"/>
    <n v="0"/>
  </r>
  <r>
    <x v="18"/>
    <x v="17"/>
    <x v="16"/>
    <n v="0"/>
    <n v="0"/>
    <n v="0"/>
    <n v="0"/>
    <n v="0"/>
    <m/>
    <n v="0"/>
    <n v="0"/>
    <n v="0"/>
    <n v="0"/>
  </r>
  <r>
    <x v="18"/>
    <x v="17"/>
    <x v="17"/>
    <n v="0"/>
    <n v="0"/>
    <n v="0"/>
    <n v="0"/>
    <n v="0"/>
    <m/>
    <n v="0"/>
    <n v="0"/>
    <n v="0"/>
    <n v="0"/>
  </r>
  <r>
    <x v="18"/>
    <x v="17"/>
    <x v="18"/>
    <n v="0"/>
    <n v="0"/>
    <n v="0"/>
    <n v="0"/>
    <n v="0"/>
    <m/>
    <n v="0"/>
    <n v="0"/>
    <n v="0"/>
    <n v="0"/>
  </r>
  <r>
    <x v="18"/>
    <x v="17"/>
    <x v="19"/>
    <n v="0"/>
    <n v="0"/>
    <n v="0"/>
    <n v="0"/>
    <n v="0"/>
    <m/>
    <n v="0"/>
    <n v="0"/>
    <n v="0"/>
    <n v="0"/>
  </r>
  <r>
    <x v="18"/>
    <x v="17"/>
    <x v="20"/>
    <n v="0"/>
    <n v="0"/>
    <n v="0"/>
    <n v="0"/>
    <n v="0"/>
    <m/>
    <n v="0"/>
    <n v="0"/>
    <n v="0"/>
    <n v="0"/>
  </r>
  <r>
    <x v="18"/>
    <x v="17"/>
    <x v="21"/>
    <n v="0"/>
    <n v="0"/>
    <n v="0"/>
    <n v="0"/>
    <n v="0"/>
    <m/>
    <n v="0"/>
    <n v="0"/>
    <n v="0"/>
    <n v="0"/>
  </r>
  <r>
    <x v="18"/>
    <x v="17"/>
    <x v="22"/>
    <n v="0"/>
    <n v="0"/>
    <n v="0"/>
    <n v="0"/>
    <n v="0"/>
    <m/>
    <n v="0"/>
    <n v="0"/>
    <n v="0"/>
    <n v="0"/>
  </r>
  <r>
    <x v="18"/>
    <x v="17"/>
    <x v="23"/>
    <n v="0"/>
    <n v="0"/>
    <n v="0"/>
    <n v="0"/>
    <n v="0"/>
    <m/>
    <n v="0"/>
    <n v="0"/>
    <n v="0"/>
    <n v="0"/>
  </r>
  <r>
    <x v="18"/>
    <x v="17"/>
    <x v="24"/>
    <n v="0"/>
    <n v="0"/>
    <n v="0"/>
    <n v="0"/>
    <n v="0"/>
    <m/>
    <n v="0"/>
    <n v="0"/>
    <n v="0"/>
    <n v="0"/>
  </r>
  <r>
    <x v="18"/>
    <x v="17"/>
    <x v="25"/>
    <n v="0"/>
    <n v="0"/>
    <n v="0"/>
    <n v="0"/>
    <n v="0"/>
    <m/>
    <n v="0"/>
    <n v="0"/>
    <n v="0"/>
    <n v="0"/>
  </r>
  <r>
    <x v="18"/>
    <x v="17"/>
    <x v="26"/>
    <n v="0"/>
    <n v="0"/>
    <n v="0"/>
    <n v="0"/>
    <n v="0"/>
    <m/>
    <n v="0"/>
    <n v="0"/>
    <n v="0"/>
    <n v="0"/>
  </r>
  <r>
    <x v="18"/>
    <x v="17"/>
    <x v="27"/>
    <n v="0"/>
    <n v="0"/>
    <n v="0"/>
    <n v="0"/>
    <n v="0"/>
    <m/>
    <n v="0"/>
    <n v="0"/>
    <n v="0"/>
    <n v="0"/>
  </r>
  <r>
    <x v="18"/>
    <x v="17"/>
    <x v="28"/>
    <n v="0"/>
    <n v="0"/>
    <n v="0"/>
    <n v="0"/>
    <n v="0"/>
    <m/>
    <n v="0"/>
    <n v="0"/>
    <n v="0"/>
    <n v="0"/>
  </r>
  <r>
    <x v="18"/>
    <x v="17"/>
    <x v="29"/>
    <n v="0"/>
    <n v="0"/>
    <n v="0"/>
    <n v="0"/>
    <n v="0"/>
    <m/>
    <n v="0"/>
    <n v="0"/>
    <n v="0"/>
    <n v="0"/>
  </r>
  <r>
    <x v="18"/>
    <x v="17"/>
    <x v="30"/>
    <n v="0"/>
    <n v="0"/>
    <n v="0"/>
    <n v="0"/>
    <n v="0"/>
    <m/>
    <n v="0"/>
    <n v="0"/>
    <n v="0"/>
    <n v="0"/>
  </r>
  <r>
    <x v="18"/>
    <x v="17"/>
    <x v="31"/>
    <n v="0"/>
    <n v="0"/>
    <n v="0"/>
    <n v="0"/>
    <n v="0"/>
    <m/>
    <n v="0"/>
    <n v="0"/>
    <n v="0"/>
    <n v="0"/>
  </r>
  <r>
    <x v="18"/>
    <x v="17"/>
    <x v="32"/>
    <n v="0"/>
    <n v="0"/>
    <n v="0"/>
    <n v="0"/>
    <n v="0"/>
    <m/>
    <n v="0"/>
    <n v="0"/>
    <n v="0"/>
    <n v="0"/>
  </r>
  <r>
    <x v="18"/>
    <x v="17"/>
    <x v="33"/>
    <n v="0"/>
    <n v="0"/>
    <n v="0"/>
    <n v="0"/>
    <n v="0"/>
    <m/>
    <n v="0"/>
    <n v="0"/>
    <n v="0"/>
    <n v="0"/>
  </r>
  <r>
    <x v="18"/>
    <x v="17"/>
    <x v="34"/>
    <n v="0"/>
    <n v="0"/>
    <n v="0"/>
    <n v="0"/>
    <n v="0"/>
    <m/>
    <n v="0"/>
    <n v="0"/>
    <n v="0"/>
    <n v="0"/>
  </r>
  <r>
    <x v="19"/>
    <x v="18"/>
    <x v="0"/>
    <n v="7.5880000000000001"/>
    <n v="0"/>
    <n v="0"/>
    <n v="0"/>
    <n v="7.5880000000000001"/>
    <m/>
    <n v="4.5449999999999999"/>
    <n v="0"/>
    <n v="0"/>
    <n v="12.132999999999999"/>
  </r>
  <r>
    <x v="19"/>
    <x v="18"/>
    <x v="1"/>
    <n v="0"/>
    <n v="0.8"/>
    <n v="0"/>
    <n v="0"/>
    <n v="0.8"/>
    <m/>
    <n v="0"/>
    <n v="0"/>
    <n v="0"/>
    <n v="0.8"/>
  </r>
  <r>
    <x v="19"/>
    <x v="18"/>
    <x v="2"/>
    <n v="0"/>
    <n v="0"/>
    <n v="7.6"/>
    <n v="0"/>
    <n v="7.6"/>
    <m/>
    <n v="0.35299999999999998"/>
    <n v="0"/>
    <n v="0"/>
    <n v="7.9530000000000003"/>
  </r>
  <r>
    <x v="19"/>
    <x v="18"/>
    <x v="3"/>
    <n v="0"/>
    <n v="0"/>
    <n v="0"/>
    <n v="0.84299999999999997"/>
    <n v="0.84299999999999997"/>
    <m/>
    <n v="0"/>
    <n v="0"/>
    <n v="0"/>
    <n v="0.84299999999999997"/>
  </r>
  <r>
    <x v="19"/>
    <x v="18"/>
    <x v="4"/>
    <n v="0.04"/>
    <n v="0"/>
    <n v="95"/>
    <n v="0"/>
    <n v="95.04"/>
    <m/>
    <n v="1.786"/>
    <n v="0"/>
    <n v="0"/>
    <n v="96.825999999999993"/>
  </r>
  <r>
    <x v="19"/>
    <x v="18"/>
    <x v="5"/>
    <n v="58.899000000000001"/>
    <n v="0"/>
    <n v="4.8"/>
    <n v="0"/>
    <n v="63.698999999999998"/>
    <m/>
    <n v="17.454000000000001"/>
    <n v="0"/>
    <n v="0"/>
    <n v="81.153000000000006"/>
  </r>
  <r>
    <x v="19"/>
    <x v="18"/>
    <x v="6"/>
    <n v="0"/>
    <n v="6.4509999999999996"/>
    <n v="0"/>
    <n v="0"/>
    <n v="6.4509999999999996"/>
    <m/>
    <n v="0"/>
    <n v="0"/>
    <n v="0"/>
    <n v="6.4509999999999996"/>
  </r>
  <r>
    <x v="19"/>
    <x v="18"/>
    <x v="7"/>
    <n v="44.914999999999999"/>
    <n v="0"/>
    <n v="0.7"/>
    <n v="0"/>
    <n v="45.615000000000002"/>
    <m/>
    <n v="1.363"/>
    <n v="0"/>
    <n v="0"/>
    <n v="46.978000000000002"/>
  </r>
  <r>
    <x v="19"/>
    <x v="18"/>
    <x v="8"/>
    <n v="182.108"/>
    <n v="0"/>
    <n v="2.2999999999999998"/>
    <n v="0"/>
    <n v="184.40800000000002"/>
    <m/>
    <n v="7.2999999999999995E-2"/>
    <n v="0"/>
    <n v="0"/>
    <n v="184.48099999999999"/>
  </r>
  <r>
    <x v="19"/>
    <x v="18"/>
    <x v="9"/>
    <n v="4.069"/>
    <n v="0"/>
    <n v="10.8"/>
    <n v="0"/>
    <n v="14.869"/>
    <m/>
    <n v="3.3959999999999999"/>
    <n v="0"/>
    <n v="0"/>
    <n v="18.265000000000001"/>
  </r>
  <r>
    <x v="19"/>
    <x v="18"/>
    <x v="10"/>
    <n v="6.1619999999999999"/>
    <n v="0"/>
    <n v="0"/>
    <n v="0"/>
    <n v="6.1619999999999999"/>
    <m/>
    <n v="0.218"/>
    <n v="0"/>
    <n v="0"/>
    <n v="6.38"/>
  </r>
  <r>
    <x v="19"/>
    <x v="18"/>
    <x v="11"/>
    <n v="0"/>
    <n v="0"/>
    <n v="0"/>
    <n v="0"/>
    <n v="0"/>
    <m/>
    <n v="0"/>
    <n v="0"/>
    <n v="0"/>
    <n v="0"/>
  </r>
  <r>
    <x v="19"/>
    <x v="18"/>
    <x v="12"/>
    <n v="0.316"/>
    <n v="0"/>
    <n v="0"/>
    <n v="0"/>
    <n v="0.316"/>
    <m/>
    <n v="0"/>
    <n v="0"/>
    <n v="0"/>
    <n v="0.316"/>
  </r>
  <r>
    <x v="19"/>
    <x v="18"/>
    <x v="13"/>
    <n v="0.04"/>
    <n v="0"/>
    <n v="0"/>
    <n v="0"/>
    <n v="0.04"/>
    <m/>
    <n v="0"/>
    <n v="0"/>
    <n v="0"/>
    <n v="0.04"/>
  </r>
  <r>
    <x v="19"/>
    <x v="18"/>
    <x v="14"/>
    <n v="0"/>
    <n v="0"/>
    <n v="0.5"/>
    <n v="0"/>
    <n v="0.5"/>
    <m/>
    <n v="0"/>
    <n v="0"/>
    <n v="0"/>
    <n v="0.5"/>
  </r>
  <r>
    <x v="19"/>
    <x v="18"/>
    <x v="15"/>
    <n v="0"/>
    <n v="0"/>
    <n v="0"/>
    <n v="0"/>
    <n v="0"/>
    <m/>
    <n v="0"/>
    <n v="0"/>
    <n v="0"/>
    <n v="0"/>
  </r>
  <r>
    <x v="19"/>
    <x v="18"/>
    <x v="16"/>
    <n v="0"/>
    <n v="0"/>
    <n v="43.8"/>
    <n v="0"/>
    <n v="43.8"/>
    <m/>
    <n v="2.202"/>
    <n v="0"/>
    <n v="0"/>
    <n v="46.002000000000002"/>
  </r>
  <r>
    <x v="19"/>
    <x v="18"/>
    <x v="17"/>
    <n v="0"/>
    <n v="0"/>
    <n v="0"/>
    <n v="0"/>
    <n v="0"/>
    <m/>
    <n v="0"/>
    <n v="0"/>
    <n v="0"/>
    <n v="0"/>
  </r>
  <r>
    <x v="19"/>
    <x v="18"/>
    <x v="18"/>
    <n v="0"/>
    <n v="0"/>
    <n v="153.9"/>
    <n v="0"/>
    <n v="153.9"/>
    <m/>
    <n v="7.7309999999999999"/>
    <n v="0"/>
    <n v="0"/>
    <n v="161.631"/>
  </r>
  <r>
    <x v="19"/>
    <x v="18"/>
    <x v="19"/>
    <n v="0.11899999999999999"/>
    <n v="14.249000000000001"/>
    <n v="8.8000000000000007"/>
    <n v="0"/>
    <n v="23.167999999999999"/>
    <m/>
    <n v="0"/>
    <n v="0"/>
    <n v="0"/>
    <n v="23.167999999999999"/>
  </r>
  <r>
    <x v="19"/>
    <x v="18"/>
    <x v="20"/>
    <n v="1.3029999999999999"/>
    <n v="0"/>
    <n v="0"/>
    <n v="0"/>
    <n v="1.3029999999999999"/>
    <m/>
    <n v="19.648"/>
    <n v="0"/>
    <n v="0"/>
    <n v="20.951000000000001"/>
  </r>
  <r>
    <x v="19"/>
    <x v="18"/>
    <x v="21"/>
    <n v="0"/>
    <n v="0"/>
    <n v="0"/>
    <n v="0"/>
    <n v="0"/>
    <m/>
    <n v="0"/>
    <n v="0"/>
    <n v="0"/>
    <n v="0"/>
  </r>
  <r>
    <x v="19"/>
    <x v="18"/>
    <x v="22"/>
    <n v="0"/>
    <n v="0"/>
    <n v="2.7"/>
    <n v="0"/>
    <n v="2.7"/>
    <m/>
    <n v="0"/>
    <n v="0"/>
    <n v="0"/>
    <n v="2.7"/>
  </r>
  <r>
    <x v="19"/>
    <x v="18"/>
    <x v="23"/>
    <n v="0"/>
    <n v="0"/>
    <n v="0"/>
    <n v="0"/>
    <n v="0"/>
    <m/>
    <n v="0"/>
    <n v="0"/>
    <n v="0"/>
    <n v="0"/>
  </r>
  <r>
    <x v="19"/>
    <x v="18"/>
    <x v="24"/>
    <n v="2.7650000000000001"/>
    <n v="0"/>
    <n v="0"/>
    <n v="0"/>
    <n v="2.7650000000000001"/>
    <m/>
    <n v="9.0619999999999994"/>
    <n v="0"/>
    <n v="0"/>
    <n v="11.827"/>
  </r>
  <r>
    <x v="19"/>
    <x v="18"/>
    <x v="25"/>
    <n v="3.081"/>
    <n v="0"/>
    <n v="0.3"/>
    <n v="0"/>
    <n v="3.3809999999999998"/>
    <m/>
    <n v="2.3220000000000001"/>
    <n v="0"/>
    <n v="0"/>
    <n v="5.7030000000000003"/>
  </r>
  <r>
    <x v="19"/>
    <x v="18"/>
    <x v="26"/>
    <n v="0"/>
    <n v="0"/>
    <n v="0"/>
    <n v="0"/>
    <n v="0"/>
    <m/>
    <n v="0"/>
    <n v="0"/>
    <n v="0"/>
    <n v="0"/>
  </r>
  <r>
    <x v="19"/>
    <x v="18"/>
    <x v="27"/>
    <n v="0"/>
    <n v="0"/>
    <n v="7.2"/>
    <n v="0"/>
    <n v="7.2"/>
    <m/>
    <n v="0"/>
    <n v="0"/>
    <n v="0"/>
    <n v="7.2"/>
  </r>
  <r>
    <x v="19"/>
    <x v="18"/>
    <x v="28"/>
    <n v="26.704000000000001"/>
    <n v="0"/>
    <n v="477.79999999999995"/>
    <n v="0"/>
    <n v="504.50399999999996"/>
    <m/>
    <n v="145.28800000000001"/>
    <n v="0"/>
    <n v="0"/>
    <n v="649.79200000000003"/>
  </r>
  <r>
    <x v="19"/>
    <x v="18"/>
    <x v="29"/>
    <n v="1.0669999999999999"/>
    <n v="0"/>
    <n v="274.2"/>
    <n v="0"/>
    <n v="275.267"/>
    <m/>
    <n v="157.376"/>
    <n v="0"/>
    <n v="0"/>
    <n v="432.64299999999997"/>
  </r>
  <r>
    <x v="19"/>
    <x v="18"/>
    <x v="30"/>
    <n v="0"/>
    <n v="0"/>
    <n v="0"/>
    <n v="0"/>
    <n v="0"/>
    <m/>
    <n v="0"/>
    <n v="0"/>
    <n v="0"/>
    <n v="0"/>
  </r>
  <r>
    <x v="19"/>
    <x v="18"/>
    <x v="31"/>
    <n v="0"/>
    <n v="0"/>
    <n v="0"/>
    <n v="0"/>
    <n v="0"/>
    <m/>
    <n v="0"/>
    <n v="0"/>
    <n v="0"/>
    <n v="0"/>
  </r>
  <r>
    <x v="19"/>
    <x v="18"/>
    <x v="32"/>
    <n v="0.47399999999999998"/>
    <n v="0"/>
    <n v="4.8"/>
    <n v="0"/>
    <n v="5.274"/>
    <m/>
    <n v="0"/>
    <n v="0"/>
    <n v="0"/>
    <n v="5.274"/>
  </r>
  <r>
    <x v="19"/>
    <x v="18"/>
    <x v="33"/>
    <n v="0"/>
    <n v="0"/>
    <n v="0"/>
    <n v="0"/>
    <n v="0"/>
    <m/>
    <n v="0"/>
    <n v="0"/>
    <n v="0"/>
    <n v="0"/>
  </r>
  <r>
    <x v="19"/>
    <x v="18"/>
    <x v="34"/>
    <n v="11.89"/>
    <n v="0"/>
    <n v="0"/>
    <n v="0"/>
    <n v="11.89"/>
    <m/>
    <n v="8.2840000000000007"/>
    <n v="0"/>
    <n v="0"/>
    <n v="20.173999999999999"/>
  </r>
  <r>
    <x v="20"/>
    <x v="19"/>
    <x v="0"/>
    <n v="0"/>
    <n v="0"/>
    <n v="0"/>
    <n v="0"/>
    <n v="0"/>
    <m/>
    <n v="0"/>
    <n v="0"/>
    <n v="0"/>
    <n v="0"/>
  </r>
  <r>
    <x v="20"/>
    <x v="19"/>
    <x v="1"/>
    <n v="0"/>
    <n v="0"/>
    <n v="0"/>
    <n v="0"/>
    <n v="0"/>
    <m/>
    <n v="0"/>
    <n v="0"/>
    <n v="0"/>
    <n v="0"/>
  </r>
  <r>
    <x v="20"/>
    <x v="19"/>
    <x v="2"/>
    <n v="0"/>
    <n v="0"/>
    <n v="0"/>
    <n v="0"/>
    <n v="0"/>
    <m/>
    <n v="0"/>
    <n v="0"/>
    <n v="0"/>
    <n v="0"/>
  </r>
  <r>
    <x v="20"/>
    <x v="19"/>
    <x v="3"/>
    <n v="0"/>
    <n v="0"/>
    <n v="0"/>
    <n v="0"/>
    <n v="0"/>
    <m/>
    <n v="0"/>
    <n v="0"/>
    <n v="0"/>
    <n v="0"/>
  </r>
  <r>
    <x v="20"/>
    <x v="19"/>
    <x v="4"/>
    <n v="0.34"/>
    <n v="0"/>
    <n v="0.7"/>
    <n v="0"/>
    <n v="1.04"/>
    <m/>
    <n v="4.0000000000000001E-3"/>
    <n v="0"/>
    <n v="0"/>
    <n v="1.044"/>
  </r>
  <r>
    <x v="20"/>
    <x v="19"/>
    <x v="5"/>
    <n v="3.3719999999999999"/>
    <n v="0"/>
    <n v="0.4"/>
    <n v="0"/>
    <n v="3.7719999999999998"/>
    <m/>
    <n v="0"/>
    <n v="0"/>
    <n v="0"/>
    <n v="3.7719999999999998"/>
  </r>
  <r>
    <x v="20"/>
    <x v="19"/>
    <x v="6"/>
    <n v="0"/>
    <n v="0"/>
    <n v="0"/>
    <n v="0"/>
    <n v="0"/>
    <m/>
    <n v="0"/>
    <n v="0"/>
    <n v="0"/>
    <n v="0"/>
  </r>
  <r>
    <x v="20"/>
    <x v="19"/>
    <x v="7"/>
    <n v="0.995"/>
    <n v="0"/>
    <n v="0"/>
    <n v="0"/>
    <n v="0.995"/>
    <m/>
    <n v="0"/>
    <n v="0"/>
    <n v="0"/>
    <n v="0.995"/>
  </r>
  <r>
    <x v="20"/>
    <x v="19"/>
    <x v="8"/>
    <n v="5.1669999999999998"/>
    <n v="0"/>
    <n v="0.4"/>
    <n v="0"/>
    <n v="5.5670000000000002"/>
    <m/>
    <n v="0"/>
    <n v="0"/>
    <n v="0"/>
    <n v="5.5670000000000002"/>
  </r>
  <r>
    <x v="20"/>
    <x v="19"/>
    <x v="9"/>
    <n v="0"/>
    <n v="0"/>
    <n v="0"/>
    <n v="0"/>
    <n v="0"/>
    <m/>
    <n v="0"/>
    <n v="0"/>
    <n v="0"/>
    <n v="0"/>
  </r>
  <r>
    <x v="20"/>
    <x v="19"/>
    <x v="10"/>
    <n v="67.028999999999996"/>
    <n v="0"/>
    <n v="0"/>
    <n v="0"/>
    <n v="67.028999999999996"/>
    <n v="-72"/>
    <n v="0"/>
    <n v="0"/>
    <n v="0"/>
    <n v="-4.9710000000000001"/>
  </r>
  <r>
    <x v="20"/>
    <x v="19"/>
    <x v="11"/>
    <n v="0"/>
    <n v="0"/>
    <n v="0"/>
    <n v="0"/>
    <n v="0"/>
    <m/>
    <n v="0"/>
    <n v="0"/>
    <n v="0"/>
    <n v="0"/>
  </r>
  <r>
    <x v="20"/>
    <x v="19"/>
    <x v="12"/>
    <n v="0.218"/>
    <n v="0"/>
    <n v="0"/>
    <n v="0"/>
    <n v="0.218"/>
    <m/>
    <n v="0"/>
    <n v="0"/>
    <n v="0"/>
    <n v="0.218"/>
  </r>
  <r>
    <x v="20"/>
    <x v="19"/>
    <x v="13"/>
    <n v="0"/>
    <n v="0"/>
    <n v="0"/>
    <n v="0"/>
    <n v="0"/>
    <m/>
    <n v="0"/>
    <n v="0"/>
    <n v="0"/>
    <n v="0"/>
  </r>
  <r>
    <x v="20"/>
    <x v="19"/>
    <x v="14"/>
    <n v="0"/>
    <n v="0"/>
    <n v="0.8"/>
    <n v="0"/>
    <n v="0.8"/>
    <m/>
    <n v="0"/>
    <n v="0"/>
    <n v="0"/>
    <n v="0.8"/>
  </r>
  <r>
    <x v="20"/>
    <x v="19"/>
    <x v="15"/>
    <n v="0"/>
    <n v="0"/>
    <n v="0"/>
    <n v="0"/>
    <n v="0"/>
    <m/>
    <n v="0"/>
    <n v="0"/>
    <n v="0"/>
    <n v="0"/>
  </r>
  <r>
    <x v="20"/>
    <x v="19"/>
    <x v="16"/>
    <n v="0"/>
    <n v="0"/>
    <n v="0"/>
    <n v="0"/>
    <n v="0"/>
    <m/>
    <n v="0"/>
    <n v="0"/>
    <n v="0"/>
    <n v="0"/>
  </r>
  <r>
    <x v="20"/>
    <x v="19"/>
    <x v="17"/>
    <n v="0"/>
    <n v="0"/>
    <n v="0"/>
    <n v="0"/>
    <n v="0"/>
    <m/>
    <n v="0"/>
    <n v="0"/>
    <n v="0"/>
    <n v="0"/>
  </r>
  <r>
    <x v="20"/>
    <x v="19"/>
    <x v="18"/>
    <n v="0"/>
    <n v="0"/>
    <n v="5.5"/>
    <n v="0"/>
    <n v="5.5"/>
    <m/>
    <n v="0"/>
    <n v="0"/>
    <n v="0"/>
    <n v="5.5"/>
  </r>
  <r>
    <x v="20"/>
    <x v="19"/>
    <x v="19"/>
    <n v="0"/>
    <n v="0"/>
    <n v="0"/>
    <n v="0"/>
    <n v="0"/>
    <m/>
    <n v="0"/>
    <n v="0"/>
    <n v="0"/>
    <n v="0"/>
  </r>
  <r>
    <x v="20"/>
    <x v="19"/>
    <x v="20"/>
    <n v="0"/>
    <n v="0"/>
    <n v="0"/>
    <n v="0"/>
    <n v="0"/>
    <m/>
    <n v="0"/>
    <n v="0"/>
    <n v="0"/>
    <n v="0"/>
  </r>
  <r>
    <x v="20"/>
    <x v="19"/>
    <x v="21"/>
    <n v="0"/>
    <n v="0"/>
    <n v="0"/>
    <n v="0"/>
    <n v="0"/>
    <m/>
    <n v="0"/>
    <n v="0"/>
    <n v="0"/>
    <n v="0"/>
  </r>
  <r>
    <x v="20"/>
    <x v="19"/>
    <x v="22"/>
    <n v="0"/>
    <n v="0"/>
    <n v="0"/>
    <n v="0"/>
    <n v="0"/>
    <m/>
    <n v="0"/>
    <n v="0"/>
    <n v="0"/>
    <n v="0"/>
  </r>
  <r>
    <x v="20"/>
    <x v="19"/>
    <x v="23"/>
    <n v="0"/>
    <n v="0"/>
    <n v="0"/>
    <n v="0"/>
    <n v="0"/>
    <m/>
    <n v="0"/>
    <n v="0"/>
    <n v="0"/>
    <n v="0"/>
  </r>
  <r>
    <x v="20"/>
    <x v="19"/>
    <x v="24"/>
    <n v="0"/>
    <n v="0"/>
    <n v="0"/>
    <n v="0"/>
    <n v="0"/>
    <m/>
    <n v="0"/>
    <n v="0"/>
    <n v="0"/>
    <n v="0"/>
  </r>
  <r>
    <x v="20"/>
    <x v="19"/>
    <x v="25"/>
    <n v="0"/>
    <n v="0"/>
    <n v="0"/>
    <n v="0"/>
    <n v="0"/>
    <m/>
    <n v="0"/>
    <n v="0"/>
    <n v="0"/>
    <n v="0"/>
  </r>
  <r>
    <x v="20"/>
    <x v="19"/>
    <x v="26"/>
    <n v="0"/>
    <n v="0"/>
    <n v="0"/>
    <n v="0"/>
    <n v="0"/>
    <m/>
    <n v="0"/>
    <n v="0"/>
    <n v="0"/>
    <n v="0"/>
  </r>
  <r>
    <x v="20"/>
    <x v="19"/>
    <x v="27"/>
    <n v="0"/>
    <n v="0"/>
    <n v="0"/>
    <n v="0"/>
    <n v="0"/>
    <m/>
    <n v="0"/>
    <n v="0"/>
    <n v="0"/>
    <n v="0"/>
  </r>
  <r>
    <x v="20"/>
    <x v="19"/>
    <x v="28"/>
    <n v="0"/>
    <n v="0"/>
    <n v="144.30000000000001"/>
    <n v="0"/>
    <n v="144.30000000000001"/>
    <m/>
    <n v="23.896000000000001"/>
    <n v="0"/>
    <n v="0"/>
    <n v="168.196"/>
  </r>
  <r>
    <x v="20"/>
    <x v="19"/>
    <x v="29"/>
    <n v="0"/>
    <n v="0"/>
    <n v="10.8"/>
    <n v="0"/>
    <n v="10.8"/>
    <m/>
    <n v="0"/>
    <n v="0"/>
    <n v="0"/>
    <n v="10.8"/>
  </r>
  <r>
    <x v="20"/>
    <x v="19"/>
    <x v="30"/>
    <n v="0"/>
    <n v="0"/>
    <n v="0"/>
    <n v="0"/>
    <n v="0"/>
    <m/>
    <n v="0"/>
    <n v="0"/>
    <n v="0"/>
    <n v="0"/>
  </r>
  <r>
    <x v="20"/>
    <x v="19"/>
    <x v="31"/>
    <n v="0"/>
    <n v="0"/>
    <n v="0"/>
    <n v="0"/>
    <n v="0"/>
    <m/>
    <n v="0"/>
    <n v="0"/>
    <n v="0"/>
    <n v="0"/>
  </r>
  <r>
    <x v="20"/>
    <x v="19"/>
    <x v="32"/>
    <n v="0"/>
    <n v="0"/>
    <n v="0"/>
    <n v="0"/>
    <n v="0"/>
    <m/>
    <n v="0"/>
    <n v="0"/>
    <n v="0"/>
    <n v="0"/>
  </r>
  <r>
    <x v="20"/>
    <x v="19"/>
    <x v="33"/>
    <n v="2.4E-2"/>
    <n v="0"/>
    <n v="0"/>
    <n v="0"/>
    <n v="2.4E-2"/>
    <m/>
    <n v="0"/>
    <n v="0"/>
    <n v="0"/>
    <n v="2.4E-2"/>
  </r>
  <r>
    <x v="20"/>
    <x v="19"/>
    <x v="34"/>
    <n v="0"/>
    <n v="0"/>
    <n v="0"/>
    <n v="0"/>
    <n v="0"/>
    <m/>
    <n v="0"/>
    <n v="0"/>
    <n v="0"/>
    <n v="0"/>
  </r>
  <r>
    <x v="21"/>
    <x v="20"/>
    <x v="0"/>
    <n v="7.75"/>
    <n v="0"/>
    <n v="0"/>
    <n v="0"/>
    <n v="7.75"/>
    <m/>
    <n v="1.6E-2"/>
    <n v="0"/>
    <n v="0"/>
    <n v="7.766"/>
  </r>
  <r>
    <x v="21"/>
    <x v="20"/>
    <x v="1"/>
    <n v="0"/>
    <n v="1"/>
    <n v="0"/>
    <n v="0"/>
    <n v="1"/>
    <m/>
    <n v="3.2000000000000001E-2"/>
    <n v="0"/>
    <n v="0"/>
    <n v="1.032"/>
  </r>
  <r>
    <x v="21"/>
    <x v="20"/>
    <x v="2"/>
    <n v="0"/>
    <n v="0"/>
    <n v="0"/>
    <n v="0"/>
    <n v="0"/>
    <m/>
    <n v="0"/>
    <n v="0"/>
    <n v="0"/>
    <n v="0"/>
  </r>
  <r>
    <x v="21"/>
    <x v="20"/>
    <x v="3"/>
    <n v="0"/>
    <n v="0"/>
    <n v="0"/>
    <n v="0.33100000000000002"/>
    <n v="0.33100000000000002"/>
    <m/>
    <n v="0"/>
    <n v="0"/>
    <n v="0"/>
    <n v="0.33100000000000002"/>
  </r>
  <r>
    <x v="21"/>
    <x v="20"/>
    <x v="4"/>
    <n v="1.2999999999999999E-2"/>
    <n v="0"/>
    <n v="1.4"/>
    <n v="0"/>
    <n v="1.4129999999999998"/>
    <m/>
    <n v="0"/>
    <n v="0"/>
    <n v="0"/>
    <n v="1.413"/>
  </r>
  <r>
    <x v="21"/>
    <x v="20"/>
    <x v="5"/>
    <n v="0.44"/>
    <n v="0"/>
    <n v="0.1"/>
    <n v="0"/>
    <n v="0.54"/>
    <m/>
    <n v="0"/>
    <n v="0"/>
    <n v="0"/>
    <n v="0.54"/>
  </r>
  <r>
    <x v="21"/>
    <x v="20"/>
    <x v="6"/>
    <n v="0.72799999999999998"/>
    <n v="78.855999999999995"/>
    <n v="0"/>
    <n v="0"/>
    <n v="79.583999999999989"/>
    <m/>
    <n v="45.427999999999997"/>
    <n v="0"/>
    <n v="0"/>
    <n v="125.012"/>
  </r>
  <r>
    <x v="21"/>
    <x v="20"/>
    <x v="7"/>
    <n v="9.3689999999999998"/>
    <n v="0"/>
    <n v="0"/>
    <n v="0"/>
    <n v="9.3689999999999998"/>
    <m/>
    <n v="0"/>
    <n v="0"/>
    <n v="0"/>
    <n v="9.3689999999999998"/>
  </r>
  <r>
    <x v="21"/>
    <x v="20"/>
    <x v="8"/>
    <n v="10.586"/>
    <n v="0"/>
    <n v="0"/>
    <n v="0"/>
    <n v="10.586"/>
    <m/>
    <n v="0"/>
    <n v="0"/>
    <n v="0"/>
    <n v="10.586"/>
  </r>
  <r>
    <x v="21"/>
    <x v="20"/>
    <x v="9"/>
    <n v="2.7E-2"/>
    <n v="0"/>
    <n v="0.4"/>
    <n v="0"/>
    <n v="0.42700000000000005"/>
    <m/>
    <n v="0"/>
    <n v="0"/>
    <n v="0"/>
    <n v="0.42699999999999999"/>
  </r>
  <r>
    <x v="21"/>
    <x v="20"/>
    <x v="10"/>
    <n v="5.8000000000000003E-2"/>
    <n v="0"/>
    <n v="0"/>
    <n v="0"/>
    <n v="5.8000000000000003E-2"/>
    <m/>
    <n v="0"/>
    <n v="0"/>
    <n v="0"/>
    <n v="5.8000000000000003E-2"/>
  </r>
  <r>
    <x v="21"/>
    <x v="20"/>
    <x v="11"/>
    <n v="0"/>
    <n v="0"/>
    <n v="0"/>
    <n v="0"/>
    <n v="0"/>
    <m/>
    <n v="0"/>
    <n v="0"/>
    <n v="0"/>
    <n v="0"/>
  </r>
  <r>
    <x v="21"/>
    <x v="20"/>
    <x v="12"/>
    <n v="4.6440000000000001"/>
    <n v="0"/>
    <n v="0"/>
    <n v="0"/>
    <n v="4.6440000000000001"/>
    <m/>
    <n v="0"/>
    <n v="0"/>
    <n v="0"/>
    <n v="4.6440000000000001"/>
  </r>
  <r>
    <x v="21"/>
    <x v="20"/>
    <x v="13"/>
    <n v="2.4390000000000001"/>
    <n v="0"/>
    <n v="0"/>
    <n v="0"/>
    <n v="2.4390000000000001"/>
    <m/>
    <n v="8.9999999999999993E-3"/>
    <n v="0"/>
    <n v="0"/>
    <n v="2.448"/>
  </r>
  <r>
    <x v="21"/>
    <x v="20"/>
    <x v="14"/>
    <n v="0"/>
    <n v="0"/>
    <n v="0"/>
    <n v="0"/>
    <n v="0"/>
    <m/>
    <n v="0"/>
    <n v="0"/>
    <n v="0"/>
    <n v="0"/>
  </r>
  <r>
    <x v="21"/>
    <x v="20"/>
    <x v="15"/>
    <n v="0"/>
    <n v="0"/>
    <n v="0"/>
    <n v="0"/>
    <n v="0"/>
    <m/>
    <n v="0"/>
    <n v="0"/>
    <n v="0"/>
    <n v="0"/>
  </r>
  <r>
    <x v="21"/>
    <x v="20"/>
    <x v="16"/>
    <n v="0"/>
    <n v="0"/>
    <n v="0.4"/>
    <n v="0"/>
    <n v="0.4"/>
    <m/>
    <n v="0"/>
    <n v="0"/>
    <n v="0"/>
    <n v="0.4"/>
  </r>
  <r>
    <x v="21"/>
    <x v="20"/>
    <x v="17"/>
    <n v="0"/>
    <n v="0"/>
    <n v="0"/>
    <n v="0"/>
    <n v="0"/>
    <m/>
    <n v="0"/>
    <n v="0"/>
    <n v="0"/>
    <n v="0"/>
  </r>
  <r>
    <x v="21"/>
    <x v="20"/>
    <x v="18"/>
    <n v="0"/>
    <n v="0"/>
    <n v="3.9"/>
    <n v="0"/>
    <n v="3.9"/>
    <m/>
    <n v="0"/>
    <n v="0"/>
    <n v="0"/>
    <n v="3.9"/>
  </r>
  <r>
    <x v="21"/>
    <x v="20"/>
    <x v="19"/>
    <n v="1.5489999999999999"/>
    <n v="162.84399999999999"/>
    <n v="0.5"/>
    <n v="0"/>
    <n v="164.893"/>
    <m/>
    <n v="69.605000000000004"/>
    <n v="0"/>
    <n v="0"/>
    <n v="234.49799999999999"/>
  </r>
  <r>
    <x v="21"/>
    <x v="20"/>
    <x v="20"/>
    <n v="0.64700000000000002"/>
    <n v="0"/>
    <n v="0"/>
    <n v="0"/>
    <n v="0.64700000000000002"/>
    <m/>
    <n v="0"/>
    <n v="0"/>
    <n v="0"/>
    <n v="0.64700000000000002"/>
  </r>
  <r>
    <x v="21"/>
    <x v="20"/>
    <x v="21"/>
    <n v="0"/>
    <n v="0.1"/>
    <n v="0"/>
    <n v="0"/>
    <n v="0.1"/>
    <m/>
    <n v="0"/>
    <n v="0"/>
    <n v="0"/>
    <n v="0.1"/>
  </r>
  <r>
    <x v="21"/>
    <x v="20"/>
    <x v="22"/>
    <n v="0"/>
    <n v="0"/>
    <n v="0.4"/>
    <n v="0"/>
    <n v="0.4"/>
    <m/>
    <n v="0"/>
    <n v="0"/>
    <n v="0"/>
    <n v="0.4"/>
  </r>
  <r>
    <x v="21"/>
    <x v="20"/>
    <x v="23"/>
    <n v="0"/>
    <n v="0"/>
    <n v="0"/>
    <n v="0"/>
    <n v="0"/>
    <m/>
    <n v="0"/>
    <n v="0"/>
    <n v="0"/>
    <n v="0"/>
  </r>
  <r>
    <x v="21"/>
    <x v="20"/>
    <x v="24"/>
    <n v="2.7E-2"/>
    <n v="0"/>
    <n v="0"/>
    <n v="0"/>
    <n v="2.7E-2"/>
    <m/>
    <n v="0"/>
    <n v="0"/>
    <n v="0"/>
    <n v="2.7E-2"/>
  </r>
  <r>
    <x v="21"/>
    <x v="20"/>
    <x v="25"/>
    <n v="0.34100000000000003"/>
    <n v="0"/>
    <n v="0.1"/>
    <n v="0"/>
    <n v="0.44100000000000006"/>
    <m/>
    <n v="0"/>
    <n v="0"/>
    <n v="0"/>
    <n v="0.441"/>
  </r>
  <r>
    <x v="21"/>
    <x v="20"/>
    <x v="26"/>
    <n v="0"/>
    <n v="0"/>
    <n v="0"/>
    <n v="0"/>
    <n v="0"/>
    <m/>
    <n v="0"/>
    <n v="0"/>
    <n v="0"/>
    <n v="0"/>
  </r>
  <r>
    <x v="21"/>
    <x v="20"/>
    <x v="27"/>
    <n v="0"/>
    <n v="0"/>
    <n v="0"/>
    <n v="0"/>
    <n v="0"/>
    <m/>
    <n v="0"/>
    <n v="0"/>
    <n v="0"/>
    <n v="0"/>
  </r>
  <r>
    <x v="21"/>
    <x v="20"/>
    <x v="28"/>
    <n v="0.11700000000000001"/>
    <n v="0"/>
    <n v="11.7"/>
    <n v="0"/>
    <n v="11.817"/>
    <m/>
    <n v="1.01"/>
    <n v="0"/>
    <n v="0"/>
    <n v="12.827"/>
  </r>
  <r>
    <x v="21"/>
    <x v="20"/>
    <x v="29"/>
    <n v="0"/>
    <n v="0"/>
    <n v="1.8"/>
    <n v="0"/>
    <n v="1.8"/>
    <m/>
    <n v="0"/>
    <n v="0"/>
    <n v="0"/>
    <n v="1.8"/>
  </r>
  <r>
    <x v="21"/>
    <x v="20"/>
    <x v="30"/>
    <n v="0.35"/>
    <n v="0"/>
    <n v="0"/>
    <n v="9.2999999999999999E-2"/>
    <n v="0.44299999999999995"/>
    <m/>
    <n v="0"/>
    <n v="0"/>
    <n v="0"/>
    <n v="0.443"/>
  </r>
  <r>
    <x v="21"/>
    <x v="20"/>
    <x v="31"/>
    <n v="0"/>
    <n v="0"/>
    <n v="0"/>
    <n v="1.8"/>
    <n v="1.8"/>
    <m/>
    <n v="0"/>
    <n v="0"/>
    <n v="0"/>
    <n v="1.8"/>
  </r>
  <r>
    <x v="21"/>
    <x v="20"/>
    <x v="32"/>
    <n v="4.0000000000000001E-3"/>
    <n v="0"/>
    <n v="0.2"/>
    <n v="0"/>
    <n v="0.20400000000000001"/>
    <m/>
    <n v="0"/>
    <n v="0"/>
    <n v="0"/>
    <n v="0.20399999999999999"/>
  </r>
  <r>
    <x v="21"/>
    <x v="20"/>
    <x v="33"/>
    <n v="0.68300000000000005"/>
    <n v="0"/>
    <n v="0.1"/>
    <n v="0.17299999999999999"/>
    <n v="0.95599999999999996"/>
    <m/>
    <n v="0"/>
    <n v="0"/>
    <n v="0"/>
    <n v="0.95599999999999996"/>
  </r>
  <r>
    <x v="21"/>
    <x v="20"/>
    <x v="34"/>
    <n v="22.042999999999999"/>
    <n v="0"/>
    <n v="0"/>
    <n v="0"/>
    <n v="22.042999999999999"/>
    <m/>
    <n v="0"/>
    <n v="0"/>
    <n v="0"/>
    <n v="22.042999999999999"/>
  </r>
  <r>
    <x v="22"/>
    <x v="21"/>
    <x v="0"/>
    <n v="338.28"/>
    <n v="0"/>
    <n v="0"/>
    <n v="0"/>
    <n v="338.28"/>
    <m/>
    <n v="7.0999999999999994E-2"/>
    <n v="0"/>
    <n v="0"/>
    <n v="338.351"/>
  </r>
  <r>
    <x v="22"/>
    <x v="21"/>
    <x v="1"/>
    <n v="0"/>
    <n v="0"/>
    <n v="0"/>
    <n v="0"/>
    <n v="0"/>
    <m/>
    <n v="0"/>
    <n v="0"/>
    <n v="0"/>
    <n v="0"/>
  </r>
  <r>
    <x v="22"/>
    <x v="21"/>
    <x v="2"/>
    <n v="0"/>
    <n v="0"/>
    <n v="5.9"/>
    <n v="0"/>
    <n v="5.9"/>
    <m/>
    <n v="0.86"/>
    <n v="0"/>
    <n v="0"/>
    <n v="6.76"/>
  </r>
  <r>
    <x v="22"/>
    <x v="21"/>
    <x v="3"/>
    <n v="0"/>
    <n v="0"/>
    <n v="0"/>
    <n v="1.76"/>
    <n v="1.76"/>
    <m/>
    <n v="0"/>
    <n v="0"/>
    <n v="0"/>
    <n v="1.76"/>
  </r>
  <r>
    <x v="22"/>
    <x v="21"/>
    <x v="4"/>
    <n v="3.49"/>
    <n v="0"/>
    <n v="4079.1"/>
    <n v="0"/>
    <n v="4082.5899999999997"/>
    <m/>
    <n v="585.05999999999995"/>
    <n v="0"/>
    <n v="0"/>
    <n v="4667.6499999999996"/>
  </r>
  <r>
    <x v="22"/>
    <x v="21"/>
    <x v="5"/>
    <n v="902.96799999999996"/>
    <n v="0"/>
    <n v="916.3"/>
    <n v="0"/>
    <n v="1819.268"/>
    <m/>
    <n v="319.36500000000001"/>
    <n v="0"/>
    <n v="0"/>
    <n v="2138.6329999999998"/>
  </r>
  <r>
    <x v="22"/>
    <x v="21"/>
    <x v="6"/>
    <n v="8.1000000000000003E-2"/>
    <n v="564.37300000000005"/>
    <n v="0"/>
    <n v="0"/>
    <n v="564.45400000000006"/>
    <m/>
    <n v="7.3"/>
    <n v="0"/>
    <n v="0"/>
    <n v="571.75400000000002"/>
  </r>
  <r>
    <x v="22"/>
    <x v="21"/>
    <x v="7"/>
    <n v="3206.692"/>
    <n v="0"/>
    <n v="161.9"/>
    <n v="0"/>
    <n v="3368.5920000000001"/>
    <m/>
    <n v="20.933"/>
    <n v="0"/>
    <n v="0"/>
    <n v="3389.5250000000001"/>
  </r>
  <r>
    <x v="22"/>
    <x v="21"/>
    <x v="8"/>
    <n v="5111.2439999999997"/>
    <n v="0"/>
    <n v="164.2"/>
    <n v="0"/>
    <n v="5275.4439999999995"/>
    <m/>
    <n v="280.13"/>
    <n v="0"/>
    <n v="0"/>
    <n v="5555.5739999999996"/>
  </r>
  <r>
    <x v="22"/>
    <x v="21"/>
    <x v="9"/>
    <n v="182.46"/>
    <n v="0"/>
    <n v="263.60000000000002"/>
    <n v="0"/>
    <n v="446.06000000000006"/>
    <m/>
    <n v="36.606999999999999"/>
    <n v="0"/>
    <n v="0"/>
    <n v="482.66699999999997"/>
  </r>
  <r>
    <x v="22"/>
    <x v="21"/>
    <x v="10"/>
    <n v="649.16300000000001"/>
    <n v="0"/>
    <n v="0"/>
    <n v="0"/>
    <n v="649.16300000000001"/>
    <m/>
    <n v="0.50800000000000001"/>
    <n v="0"/>
    <n v="0"/>
    <n v="649.67100000000005"/>
  </r>
  <r>
    <x v="22"/>
    <x v="21"/>
    <x v="11"/>
    <n v="0"/>
    <n v="0"/>
    <n v="0"/>
    <n v="0"/>
    <n v="0"/>
    <m/>
    <n v="0"/>
    <n v="0"/>
    <n v="0"/>
    <n v="0"/>
  </r>
  <r>
    <x v="22"/>
    <x v="21"/>
    <x v="12"/>
    <n v="37.012"/>
    <n v="0"/>
    <n v="0"/>
    <n v="0"/>
    <n v="37.012"/>
    <m/>
    <n v="2.669"/>
    <n v="0"/>
    <n v="0"/>
    <n v="39.680999999999997"/>
  </r>
  <r>
    <x v="22"/>
    <x v="21"/>
    <x v="13"/>
    <n v="4.5449999999999999"/>
    <n v="0"/>
    <n v="0"/>
    <n v="0"/>
    <n v="4.5449999999999999"/>
    <m/>
    <n v="0"/>
    <n v="0"/>
    <n v="0"/>
    <n v="4.5449999999999999"/>
  </r>
  <r>
    <x v="22"/>
    <x v="21"/>
    <x v="14"/>
    <n v="0"/>
    <n v="0"/>
    <n v="0"/>
    <n v="0"/>
    <n v="0"/>
    <m/>
    <n v="38.927999999999997"/>
    <n v="0"/>
    <n v="0"/>
    <n v="38.927999999999997"/>
  </r>
  <r>
    <x v="22"/>
    <x v="21"/>
    <x v="15"/>
    <n v="0"/>
    <n v="0"/>
    <n v="0"/>
    <n v="0"/>
    <n v="0"/>
    <m/>
    <n v="0"/>
    <n v="0"/>
    <n v="0"/>
    <n v="0"/>
  </r>
  <r>
    <x v="22"/>
    <x v="21"/>
    <x v="16"/>
    <n v="0"/>
    <n v="0"/>
    <n v="4237.8999999999996"/>
    <n v="0"/>
    <n v="4237.8999999999996"/>
    <m/>
    <n v="311.99799999999999"/>
    <n v="0"/>
    <n v="0"/>
    <n v="4549.8980000000001"/>
  </r>
  <r>
    <x v="22"/>
    <x v="21"/>
    <x v="17"/>
    <n v="0"/>
    <n v="0"/>
    <n v="0"/>
    <n v="0"/>
    <n v="0"/>
    <m/>
    <n v="0"/>
    <n v="0"/>
    <n v="0"/>
    <n v="0"/>
  </r>
  <r>
    <x v="22"/>
    <x v="21"/>
    <x v="18"/>
    <n v="0"/>
    <n v="0"/>
    <n v="6804.5"/>
    <n v="0"/>
    <n v="6804.5"/>
    <m/>
    <n v="1375.0830000000001"/>
    <n v="0"/>
    <n v="0"/>
    <n v="8179.5829999999996"/>
  </r>
  <r>
    <x v="22"/>
    <x v="21"/>
    <x v="19"/>
    <n v="12.581"/>
    <n v="93.427000000000007"/>
    <n v="275.7"/>
    <n v="0"/>
    <n v="381.70799999999997"/>
    <m/>
    <n v="174.06800000000001"/>
    <n v="0"/>
    <n v="0"/>
    <n v="555.77599999999995"/>
  </r>
  <r>
    <x v="22"/>
    <x v="21"/>
    <x v="20"/>
    <n v="8.7240000000000002"/>
    <n v="0"/>
    <n v="0"/>
    <n v="0"/>
    <n v="8.7240000000000002"/>
    <m/>
    <n v="0.124"/>
    <n v="0"/>
    <n v="0"/>
    <n v="8.8480000000000008"/>
  </r>
  <r>
    <x v="22"/>
    <x v="21"/>
    <x v="21"/>
    <n v="0"/>
    <n v="0"/>
    <n v="0"/>
    <n v="0"/>
    <n v="0"/>
    <m/>
    <n v="0"/>
    <n v="0"/>
    <n v="0"/>
    <n v="0"/>
  </r>
  <r>
    <x v="22"/>
    <x v="21"/>
    <x v="22"/>
    <n v="0"/>
    <n v="0"/>
    <n v="1.3"/>
    <n v="0"/>
    <n v="1.3"/>
    <m/>
    <n v="1.2E-2"/>
    <n v="0"/>
    <n v="0"/>
    <n v="1.3120000000000001"/>
  </r>
  <r>
    <x v="22"/>
    <x v="21"/>
    <x v="23"/>
    <n v="0"/>
    <n v="0"/>
    <n v="0"/>
    <n v="0"/>
    <n v="0"/>
    <m/>
    <n v="0"/>
    <n v="0"/>
    <n v="0"/>
    <n v="0"/>
  </r>
  <r>
    <x v="22"/>
    <x v="21"/>
    <x v="24"/>
    <n v="100.402"/>
    <n v="0"/>
    <n v="0"/>
    <n v="0"/>
    <n v="100.402"/>
    <m/>
    <n v="18.254999999999999"/>
    <n v="0"/>
    <n v="0"/>
    <n v="118.657"/>
  </r>
  <r>
    <x v="22"/>
    <x v="21"/>
    <x v="25"/>
    <n v="169.393"/>
    <n v="0"/>
    <n v="35.5"/>
    <n v="0"/>
    <n v="204.893"/>
    <m/>
    <n v="25.725999999999999"/>
    <n v="0"/>
    <n v="0"/>
    <n v="230.619"/>
  </r>
  <r>
    <x v="22"/>
    <x v="21"/>
    <x v="26"/>
    <n v="0"/>
    <n v="0"/>
    <n v="0"/>
    <n v="0"/>
    <n v="0"/>
    <m/>
    <n v="0"/>
    <n v="0"/>
    <n v="0"/>
    <n v="0"/>
  </r>
  <r>
    <x v="22"/>
    <x v="21"/>
    <x v="27"/>
    <n v="0"/>
    <n v="0"/>
    <n v="313.60000000000002"/>
    <n v="0"/>
    <n v="313.60000000000002"/>
    <m/>
    <n v="0"/>
    <n v="0"/>
    <n v="0"/>
    <n v="313.60000000000002"/>
  </r>
  <r>
    <x v="22"/>
    <x v="21"/>
    <x v="28"/>
    <n v="1153.77"/>
    <n v="0"/>
    <n v="17414.7"/>
    <n v="0"/>
    <n v="18568.47"/>
    <m/>
    <n v="2503.2910000000002"/>
    <n v="0"/>
    <n v="0"/>
    <n v="21071.760999999999"/>
  </r>
  <r>
    <x v="22"/>
    <x v="21"/>
    <x v="29"/>
    <n v="151.29300000000001"/>
    <n v="0"/>
    <n v="11359.8"/>
    <n v="0"/>
    <n v="11511.092999999999"/>
    <m/>
    <n v="440.38400000000001"/>
    <n v="0"/>
    <n v="0"/>
    <n v="11951.477000000001"/>
  </r>
  <r>
    <x v="22"/>
    <x v="21"/>
    <x v="30"/>
    <n v="4.6260000000000003"/>
    <n v="0"/>
    <n v="0.1"/>
    <n v="0"/>
    <n v="4.726"/>
    <m/>
    <n v="0"/>
    <n v="0"/>
    <n v="0"/>
    <n v="4.726"/>
  </r>
  <r>
    <x v="22"/>
    <x v="21"/>
    <x v="31"/>
    <n v="0"/>
    <n v="0"/>
    <n v="0"/>
    <n v="0"/>
    <n v="0"/>
    <m/>
    <n v="0"/>
    <n v="0"/>
    <n v="0"/>
    <n v="0"/>
  </r>
  <r>
    <x v="22"/>
    <x v="21"/>
    <x v="32"/>
    <n v="15.746"/>
    <n v="0"/>
    <n v="703.2"/>
    <n v="0"/>
    <n v="718.94600000000003"/>
    <m/>
    <n v="0.251"/>
    <n v="0"/>
    <n v="0"/>
    <n v="719.197"/>
  </r>
  <r>
    <x v="22"/>
    <x v="21"/>
    <x v="33"/>
    <n v="0.16200000000000001"/>
    <n v="0"/>
    <n v="0"/>
    <n v="0"/>
    <n v="0.16200000000000001"/>
    <m/>
    <n v="8.3230000000000004"/>
    <n v="0"/>
    <n v="0"/>
    <n v="8.4849999999999994"/>
  </r>
  <r>
    <x v="22"/>
    <x v="21"/>
    <x v="34"/>
    <n v="374.49799999999999"/>
    <n v="0"/>
    <n v="0"/>
    <n v="0"/>
    <n v="374.49799999999999"/>
    <m/>
    <n v="644.55200000000002"/>
    <n v="0"/>
    <n v="0"/>
    <n v="1019.05"/>
  </r>
  <r>
    <x v="23"/>
    <x v="22"/>
    <x v="0"/>
    <n v="3.0129999999999999"/>
    <n v="0"/>
    <n v="0"/>
    <n v="0"/>
    <n v="3.0129999999999999"/>
    <m/>
    <n v="0"/>
    <n v="0"/>
    <n v="0"/>
    <n v="3.0129999999999999"/>
  </r>
  <r>
    <x v="23"/>
    <x v="22"/>
    <x v="1"/>
    <n v="0"/>
    <n v="1.3"/>
    <n v="0"/>
    <n v="0"/>
    <n v="1.3"/>
    <m/>
    <n v="0"/>
    <n v="0"/>
    <n v="0"/>
    <n v="1.3"/>
  </r>
  <r>
    <x v="23"/>
    <x v="22"/>
    <x v="2"/>
    <n v="0"/>
    <n v="0"/>
    <n v="8.5"/>
    <n v="0"/>
    <n v="8.5"/>
    <m/>
    <n v="7.1999999999999995E-2"/>
    <n v="0"/>
    <n v="0"/>
    <n v="8.5719999999999992"/>
  </r>
  <r>
    <x v="23"/>
    <x v="22"/>
    <x v="3"/>
    <n v="0"/>
    <n v="0"/>
    <n v="0"/>
    <n v="0"/>
    <n v="0"/>
    <m/>
    <n v="0"/>
    <n v="0"/>
    <n v="0"/>
    <n v="0"/>
  </r>
  <r>
    <x v="23"/>
    <x v="22"/>
    <x v="4"/>
    <n v="3.1930000000000001"/>
    <n v="0"/>
    <n v="528.5"/>
    <n v="0"/>
    <n v="531.69299999999998"/>
    <m/>
    <n v="66.197999999999993"/>
    <n v="0"/>
    <n v="0"/>
    <n v="597.89099999999996"/>
  </r>
  <r>
    <x v="23"/>
    <x v="22"/>
    <x v="5"/>
    <n v="324.17099999999999"/>
    <n v="0"/>
    <n v="44.6"/>
    <n v="0"/>
    <n v="368.77100000000002"/>
    <m/>
    <n v="40.116999999999997"/>
    <n v="0"/>
    <n v="0"/>
    <n v="408.88799999999998"/>
  </r>
  <r>
    <x v="23"/>
    <x v="22"/>
    <x v="6"/>
    <n v="7.8E-2"/>
    <n v="138.09100000000001"/>
    <n v="0"/>
    <n v="0"/>
    <n v="138.16900000000001"/>
    <m/>
    <n v="0"/>
    <n v="0"/>
    <n v="0"/>
    <n v="138.16900000000001"/>
  </r>
  <r>
    <x v="23"/>
    <x v="22"/>
    <x v="7"/>
    <n v="405.33100000000002"/>
    <n v="0"/>
    <n v="17.8"/>
    <n v="0"/>
    <n v="423.13100000000003"/>
    <m/>
    <n v="0"/>
    <n v="0"/>
    <n v="0"/>
    <n v="423.13099999999997"/>
  </r>
  <r>
    <x v="23"/>
    <x v="22"/>
    <x v="8"/>
    <n v="337.25599999999997"/>
    <n v="0"/>
    <n v="47.6"/>
    <n v="0"/>
    <n v="384.85599999999999"/>
    <m/>
    <n v="2.5999999999999999E-2"/>
    <n v="0"/>
    <n v="0"/>
    <n v="384.88200000000001"/>
  </r>
  <r>
    <x v="23"/>
    <x v="22"/>
    <x v="9"/>
    <n v="0.70099999999999996"/>
    <n v="7.9000000000000001E-2"/>
    <n v="7.8"/>
    <n v="0"/>
    <n v="8.58"/>
    <m/>
    <n v="1.9E-2"/>
    <n v="0"/>
    <n v="0"/>
    <n v="8.5990000000000002"/>
  </r>
  <r>
    <x v="23"/>
    <x v="22"/>
    <x v="10"/>
    <n v="69.944000000000003"/>
    <n v="0"/>
    <n v="0"/>
    <n v="0"/>
    <n v="69.944000000000003"/>
    <m/>
    <n v="0"/>
    <n v="0"/>
    <n v="0"/>
    <n v="69.944000000000003"/>
  </r>
  <r>
    <x v="23"/>
    <x v="22"/>
    <x v="11"/>
    <n v="0"/>
    <n v="0"/>
    <n v="0"/>
    <n v="0"/>
    <n v="0"/>
    <m/>
    <n v="0"/>
    <n v="0"/>
    <n v="0"/>
    <n v="0"/>
  </r>
  <r>
    <x v="23"/>
    <x v="22"/>
    <x v="12"/>
    <n v="11.605"/>
    <n v="0"/>
    <n v="0"/>
    <n v="0"/>
    <n v="11.605"/>
    <m/>
    <n v="0"/>
    <n v="0"/>
    <n v="0"/>
    <n v="11.605"/>
  </r>
  <r>
    <x v="23"/>
    <x v="22"/>
    <x v="13"/>
    <n v="1.869"/>
    <n v="0"/>
    <n v="0"/>
    <n v="0"/>
    <n v="1.869"/>
    <m/>
    <n v="0"/>
    <n v="0"/>
    <n v="0"/>
    <n v="1.869"/>
  </r>
  <r>
    <x v="23"/>
    <x v="22"/>
    <x v="14"/>
    <n v="0"/>
    <n v="0"/>
    <n v="0"/>
    <n v="0"/>
    <n v="0"/>
    <m/>
    <n v="0"/>
    <n v="0"/>
    <n v="0"/>
    <n v="0"/>
  </r>
  <r>
    <x v="23"/>
    <x v="22"/>
    <x v="15"/>
    <n v="0"/>
    <n v="0"/>
    <n v="0"/>
    <n v="0"/>
    <n v="0"/>
    <m/>
    <n v="0"/>
    <n v="0"/>
    <n v="0"/>
    <n v="0"/>
  </r>
  <r>
    <x v="23"/>
    <x v="22"/>
    <x v="16"/>
    <n v="0"/>
    <n v="0"/>
    <n v="380.5"/>
    <n v="0"/>
    <n v="380.5"/>
    <m/>
    <n v="0"/>
    <n v="0"/>
    <n v="0"/>
    <n v="380.5"/>
  </r>
  <r>
    <x v="23"/>
    <x v="22"/>
    <x v="17"/>
    <n v="0"/>
    <n v="0"/>
    <n v="0"/>
    <n v="0"/>
    <n v="0"/>
    <m/>
    <n v="0"/>
    <n v="0"/>
    <n v="0"/>
    <n v="0"/>
  </r>
  <r>
    <x v="23"/>
    <x v="22"/>
    <x v="18"/>
    <n v="0"/>
    <n v="0"/>
    <n v="541.79999999999995"/>
    <n v="0"/>
    <n v="541.79999999999995"/>
    <m/>
    <n v="10.29"/>
    <n v="0"/>
    <n v="0"/>
    <n v="552.09"/>
  </r>
  <r>
    <x v="23"/>
    <x v="22"/>
    <x v="19"/>
    <n v="0.23400000000000001"/>
    <n v="141.029"/>
    <n v="106.7"/>
    <n v="0"/>
    <n v="247.96300000000002"/>
    <m/>
    <n v="38.308"/>
    <n v="0"/>
    <n v="0"/>
    <n v="286.27100000000002"/>
  </r>
  <r>
    <x v="23"/>
    <x v="22"/>
    <x v="20"/>
    <n v="25.794"/>
    <n v="0"/>
    <n v="0"/>
    <n v="0"/>
    <n v="25.794"/>
    <m/>
    <n v="0"/>
    <n v="0"/>
    <n v="0"/>
    <n v="25.794"/>
  </r>
  <r>
    <x v="23"/>
    <x v="22"/>
    <x v="21"/>
    <n v="0"/>
    <n v="0.6"/>
    <n v="0"/>
    <n v="0"/>
    <n v="0.6"/>
    <m/>
    <n v="0"/>
    <n v="0"/>
    <n v="0"/>
    <n v="0.6"/>
  </r>
  <r>
    <x v="23"/>
    <x v="22"/>
    <x v="22"/>
    <n v="0"/>
    <n v="0"/>
    <n v="1.3"/>
    <n v="0"/>
    <n v="1.3"/>
    <m/>
    <n v="0"/>
    <n v="0"/>
    <n v="0"/>
    <n v="1.3"/>
  </r>
  <r>
    <x v="23"/>
    <x v="22"/>
    <x v="23"/>
    <n v="0"/>
    <n v="0"/>
    <n v="0"/>
    <n v="0"/>
    <n v="0"/>
    <m/>
    <n v="0"/>
    <n v="0"/>
    <n v="0"/>
    <n v="0"/>
  </r>
  <r>
    <x v="23"/>
    <x v="22"/>
    <x v="24"/>
    <n v="0"/>
    <n v="0"/>
    <n v="0"/>
    <n v="0"/>
    <n v="0"/>
    <m/>
    <n v="0"/>
    <n v="0"/>
    <n v="0"/>
    <n v="0"/>
  </r>
  <r>
    <x v="23"/>
    <x v="22"/>
    <x v="25"/>
    <n v="3.3490000000000002"/>
    <n v="0"/>
    <n v="2.2999999999999998"/>
    <n v="0"/>
    <n v="5.649"/>
    <m/>
    <n v="0"/>
    <n v="0"/>
    <n v="0"/>
    <n v="5.649"/>
  </r>
  <r>
    <x v="23"/>
    <x v="22"/>
    <x v="26"/>
    <n v="0"/>
    <n v="0"/>
    <n v="0"/>
    <n v="0"/>
    <n v="0"/>
    <m/>
    <n v="0"/>
    <n v="0"/>
    <n v="0"/>
    <n v="0"/>
  </r>
  <r>
    <x v="23"/>
    <x v="22"/>
    <x v="27"/>
    <n v="0"/>
    <n v="0"/>
    <n v="28.8"/>
    <n v="0"/>
    <n v="28.8"/>
    <m/>
    <n v="0.151"/>
    <n v="0"/>
    <n v="0"/>
    <n v="28.951000000000001"/>
  </r>
  <r>
    <x v="23"/>
    <x v="22"/>
    <x v="28"/>
    <n v="79.134"/>
    <n v="0"/>
    <n v="4033.1"/>
    <n v="0"/>
    <n v="4112.2339999999995"/>
    <m/>
    <n v="794.03099999999995"/>
    <n v="0"/>
    <n v="0"/>
    <n v="4906.2650000000003"/>
  </r>
  <r>
    <x v="23"/>
    <x v="22"/>
    <x v="29"/>
    <n v="0"/>
    <n v="0"/>
    <n v="728.5"/>
    <n v="0"/>
    <n v="728.5"/>
    <m/>
    <n v="5.4450000000000003"/>
    <n v="0"/>
    <n v="0"/>
    <n v="733.94500000000005"/>
  </r>
  <r>
    <x v="23"/>
    <x v="22"/>
    <x v="30"/>
    <n v="0"/>
    <n v="0"/>
    <n v="0.1"/>
    <n v="0"/>
    <n v="0.1"/>
    <m/>
    <n v="0"/>
    <n v="0"/>
    <n v="0"/>
    <n v="0.1"/>
  </r>
  <r>
    <x v="23"/>
    <x v="22"/>
    <x v="31"/>
    <n v="0"/>
    <n v="0"/>
    <n v="0"/>
    <n v="0.3"/>
    <n v="0.3"/>
    <m/>
    <n v="0"/>
    <n v="0"/>
    <n v="0"/>
    <n v="0.3"/>
  </r>
  <r>
    <x v="23"/>
    <x v="22"/>
    <x v="32"/>
    <n v="4.4400000000000004"/>
    <n v="0"/>
    <n v="121.5"/>
    <n v="0"/>
    <n v="125.94"/>
    <m/>
    <n v="0"/>
    <n v="0"/>
    <n v="0"/>
    <n v="125.94"/>
  </r>
  <r>
    <x v="23"/>
    <x v="22"/>
    <x v="33"/>
    <n v="19.004999999999999"/>
    <n v="0"/>
    <n v="3.6"/>
    <n v="1.9450000000000001"/>
    <n v="24.55"/>
    <m/>
    <n v="2.8420000000000001"/>
    <n v="0"/>
    <n v="0"/>
    <n v="27.391999999999999"/>
  </r>
  <r>
    <x v="23"/>
    <x v="22"/>
    <x v="34"/>
    <n v="118.54600000000001"/>
    <n v="0"/>
    <n v="0"/>
    <n v="0"/>
    <n v="118.54600000000001"/>
    <m/>
    <n v="0"/>
    <n v="0"/>
    <n v="0"/>
    <n v="118.54600000000001"/>
  </r>
  <r>
    <x v="24"/>
    <x v="23"/>
    <x v="0"/>
    <n v="47.686"/>
    <n v="0"/>
    <n v="0"/>
    <n v="0"/>
    <n v="47.686"/>
    <m/>
    <n v="0"/>
    <n v="0"/>
    <n v="0"/>
    <n v="47.686"/>
  </r>
  <r>
    <x v="24"/>
    <x v="23"/>
    <x v="1"/>
    <n v="0"/>
    <n v="0"/>
    <n v="0"/>
    <n v="0"/>
    <n v="0"/>
    <m/>
    <n v="0"/>
    <n v="0"/>
    <n v="0"/>
    <n v="0"/>
  </r>
  <r>
    <x v="24"/>
    <x v="23"/>
    <x v="2"/>
    <n v="0"/>
    <n v="0"/>
    <n v="0"/>
    <n v="0"/>
    <n v="0"/>
    <m/>
    <n v="0"/>
    <n v="0"/>
    <n v="0"/>
    <n v="0"/>
  </r>
  <r>
    <x v="24"/>
    <x v="23"/>
    <x v="3"/>
    <n v="0"/>
    <n v="0"/>
    <n v="0"/>
    <n v="0"/>
    <n v="0"/>
    <m/>
    <n v="0"/>
    <n v="0"/>
    <n v="0"/>
    <n v="0"/>
  </r>
  <r>
    <x v="24"/>
    <x v="23"/>
    <x v="4"/>
    <n v="2.57"/>
    <n v="0"/>
    <n v="931.5"/>
    <n v="0"/>
    <n v="934.07"/>
    <m/>
    <n v="30.792000000000002"/>
    <n v="0"/>
    <n v="0"/>
    <n v="964.86199999999997"/>
  </r>
  <r>
    <x v="24"/>
    <x v="23"/>
    <x v="5"/>
    <n v="118.67100000000001"/>
    <n v="0"/>
    <n v="514"/>
    <n v="0"/>
    <n v="632.67100000000005"/>
    <m/>
    <n v="82.424000000000007"/>
    <n v="0"/>
    <n v="0"/>
    <n v="715.09500000000003"/>
  </r>
  <r>
    <x v="24"/>
    <x v="23"/>
    <x v="6"/>
    <n v="0"/>
    <n v="13.086"/>
    <n v="0"/>
    <n v="0"/>
    <n v="13.086"/>
    <m/>
    <n v="0"/>
    <n v="0"/>
    <n v="0"/>
    <n v="13.086"/>
  </r>
  <r>
    <x v="24"/>
    <x v="23"/>
    <x v="7"/>
    <n v="520.70600000000002"/>
    <n v="0"/>
    <n v="41.2"/>
    <n v="0"/>
    <n v="561.90600000000006"/>
    <m/>
    <n v="0"/>
    <n v="0"/>
    <n v="0"/>
    <n v="561.90599999999995"/>
  </r>
  <r>
    <x v="24"/>
    <x v="23"/>
    <x v="8"/>
    <n v="498.98099999999999"/>
    <n v="0"/>
    <n v="35.9"/>
    <n v="0"/>
    <n v="534.88099999999997"/>
    <m/>
    <n v="0"/>
    <n v="0"/>
    <n v="0"/>
    <n v="534.88099999999997"/>
  </r>
  <r>
    <x v="24"/>
    <x v="23"/>
    <x v="9"/>
    <n v="8.8770000000000007"/>
    <n v="0"/>
    <n v="18.7"/>
    <n v="0"/>
    <n v="27.576999999999998"/>
    <m/>
    <n v="0"/>
    <n v="0"/>
    <n v="0"/>
    <n v="27.577000000000002"/>
  </r>
  <r>
    <x v="24"/>
    <x v="23"/>
    <x v="10"/>
    <n v="884.66300000000001"/>
    <n v="0"/>
    <n v="0"/>
    <n v="0"/>
    <n v="884.66300000000001"/>
    <m/>
    <n v="0"/>
    <n v="0"/>
    <n v="0"/>
    <n v="884.66300000000001"/>
  </r>
  <r>
    <x v="24"/>
    <x v="23"/>
    <x v="11"/>
    <n v="0"/>
    <n v="0"/>
    <n v="0"/>
    <n v="0"/>
    <n v="0"/>
    <m/>
    <n v="0"/>
    <n v="0"/>
    <n v="0"/>
    <n v="0"/>
  </r>
  <r>
    <x v="24"/>
    <x v="23"/>
    <x v="12"/>
    <n v="0.23400000000000001"/>
    <n v="0"/>
    <n v="0"/>
    <n v="0"/>
    <n v="0.23400000000000001"/>
    <m/>
    <n v="0"/>
    <n v="0"/>
    <n v="0"/>
    <n v="0.23400000000000001"/>
  </r>
  <r>
    <x v="24"/>
    <x v="23"/>
    <x v="13"/>
    <n v="0"/>
    <n v="0"/>
    <n v="0"/>
    <n v="0"/>
    <n v="0"/>
    <m/>
    <n v="0"/>
    <n v="0"/>
    <n v="0"/>
    <n v="0"/>
  </r>
  <r>
    <x v="24"/>
    <x v="23"/>
    <x v="14"/>
    <n v="0"/>
    <n v="0"/>
    <n v="0"/>
    <n v="0"/>
    <n v="0"/>
    <m/>
    <n v="0"/>
    <n v="0"/>
    <n v="0"/>
    <n v="0"/>
  </r>
  <r>
    <x v="24"/>
    <x v="23"/>
    <x v="15"/>
    <n v="0"/>
    <n v="0"/>
    <n v="0"/>
    <n v="0"/>
    <n v="0"/>
    <m/>
    <n v="0"/>
    <n v="0"/>
    <n v="0"/>
    <n v="0"/>
  </r>
  <r>
    <x v="24"/>
    <x v="23"/>
    <x v="16"/>
    <n v="0"/>
    <n v="0"/>
    <n v="702.8"/>
    <n v="0"/>
    <n v="702.8"/>
    <m/>
    <n v="0"/>
    <n v="0"/>
    <n v="0"/>
    <n v="702.8"/>
  </r>
  <r>
    <x v="24"/>
    <x v="23"/>
    <x v="17"/>
    <n v="0"/>
    <n v="0"/>
    <n v="0"/>
    <n v="0"/>
    <n v="0"/>
    <m/>
    <n v="0"/>
    <n v="0"/>
    <n v="0"/>
    <n v="0"/>
  </r>
  <r>
    <x v="24"/>
    <x v="23"/>
    <x v="18"/>
    <n v="0"/>
    <n v="0"/>
    <n v="1045.4000000000001"/>
    <n v="0"/>
    <n v="1045.4000000000001"/>
    <m/>
    <n v="7.8520000000000003"/>
    <n v="0"/>
    <n v="0"/>
    <n v="1053.252"/>
  </r>
  <r>
    <x v="24"/>
    <x v="23"/>
    <x v="19"/>
    <n v="0"/>
    <n v="78.513999999999996"/>
    <n v="31.2"/>
    <n v="0"/>
    <n v="109.714"/>
    <m/>
    <n v="0"/>
    <n v="0"/>
    <n v="0"/>
    <n v="109.714"/>
  </r>
  <r>
    <x v="24"/>
    <x v="23"/>
    <x v="20"/>
    <n v="47.686"/>
    <n v="0"/>
    <n v="0"/>
    <n v="0"/>
    <n v="47.686"/>
    <m/>
    <n v="0"/>
    <n v="0"/>
    <n v="0"/>
    <n v="47.686"/>
  </r>
  <r>
    <x v="24"/>
    <x v="23"/>
    <x v="21"/>
    <n v="0"/>
    <n v="0"/>
    <n v="0"/>
    <n v="0"/>
    <n v="0"/>
    <m/>
    <n v="0"/>
    <n v="0"/>
    <n v="0"/>
    <n v="0"/>
  </r>
  <r>
    <x v="24"/>
    <x v="23"/>
    <x v="22"/>
    <n v="0"/>
    <n v="0"/>
    <n v="0"/>
    <n v="0"/>
    <n v="0"/>
    <m/>
    <n v="0"/>
    <n v="0"/>
    <n v="0"/>
    <n v="0"/>
  </r>
  <r>
    <x v="24"/>
    <x v="23"/>
    <x v="23"/>
    <n v="0"/>
    <n v="0"/>
    <n v="0"/>
    <n v="0"/>
    <n v="0"/>
    <m/>
    <n v="0"/>
    <n v="0"/>
    <n v="0"/>
    <n v="0"/>
  </r>
  <r>
    <x v="24"/>
    <x v="23"/>
    <x v="24"/>
    <n v="8.8770000000000007"/>
    <n v="0"/>
    <n v="0"/>
    <n v="0"/>
    <n v="8.8770000000000007"/>
    <m/>
    <n v="0"/>
    <n v="0"/>
    <n v="0"/>
    <n v="8.8770000000000007"/>
  </r>
  <r>
    <x v="24"/>
    <x v="23"/>
    <x v="25"/>
    <n v="0"/>
    <n v="0"/>
    <n v="9.1999999999999993"/>
    <n v="0"/>
    <n v="9.1999999999999993"/>
    <m/>
    <n v="0"/>
    <n v="0"/>
    <n v="0"/>
    <n v="9.1999999999999993"/>
  </r>
  <r>
    <x v="24"/>
    <x v="23"/>
    <x v="26"/>
    <n v="0"/>
    <n v="0"/>
    <n v="0"/>
    <n v="0"/>
    <n v="0"/>
    <m/>
    <n v="0"/>
    <n v="0"/>
    <n v="0"/>
    <n v="0"/>
  </r>
  <r>
    <x v="24"/>
    <x v="23"/>
    <x v="27"/>
    <n v="0"/>
    <n v="0"/>
    <n v="36.799999999999997"/>
    <n v="0"/>
    <n v="36.799999999999997"/>
    <m/>
    <n v="0"/>
    <n v="0"/>
    <n v="0"/>
    <n v="36.799999999999997"/>
  </r>
  <r>
    <x v="24"/>
    <x v="23"/>
    <x v="28"/>
    <n v="411.37900000000002"/>
    <n v="0"/>
    <n v="3992.8999999999996"/>
    <n v="0"/>
    <n v="4404.2789999999995"/>
    <m/>
    <n v="771.92600000000004"/>
    <n v="0"/>
    <n v="0"/>
    <n v="5176.2049999999999"/>
  </r>
  <r>
    <x v="24"/>
    <x v="23"/>
    <x v="29"/>
    <n v="0"/>
    <n v="0"/>
    <n v="1743.2"/>
    <n v="0"/>
    <n v="1743.2"/>
    <m/>
    <n v="4.306"/>
    <n v="0"/>
    <n v="0"/>
    <n v="1747.5060000000001"/>
  </r>
  <r>
    <x v="24"/>
    <x v="23"/>
    <x v="30"/>
    <n v="0"/>
    <n v="0"/>
    <n v="0"/>
    <n v="0"/>
    <n v="0"/>
    <m/>
    <n v="0"/>
    <n v="0"/>
    <n v="0"/>
    <n v="0"/>
  </r>
  <r>
    <x v="24"/>
    <x v="23"/>
    <x v="31"/>
    <n v="0"/>
    <n v="0"/>
    <n v="103.9"/>
    <n v="0"/>
    <n v="103.9"/>
    <m/>
    <n v="0"/>
    <n v="0"/>
    <n v="0"/>
    <n v="103.9"/>
  </r>
  <r>
    <x v="24"/>
    <x v="23"/>
    <x v="32"/>
    <n v="0"/>
    <n v="0"/>
    <n v="28.6"/>
    <n v="0"/>
    <n v="28.6"/>
    <m/>
    <n v="0"/>
    <n v="0"/>
    <n v="0"/>
    <n v="28.6"/>
  </r>
  <r>
    <x v="24"/>
    <x v="23"/>
    <x v="33"/>
    <n v="12.615"/>
    <n v="0"/>
    <n v="0"/>
    <n v="0"/>
    <n v="12.615"/>
    <m/>
    <n v="0"/>
    <n v="0"/>
    <n v="0"/>
    <n v="12.615"/>
  </r>
  <r>
    <x v="24"/>
    <x v="23"/>
    <x v="34"/>
    <n v="61.204999999999998"/>
    <n v="0"/>
    <n v="0"/>
    <n v="0"/>
    <n v="61.204999999999998"/>
    <m/>
    <n v="0"/>
    <n v="0"/>
    <n v="0"/>
    <n v="61.204999999999998"/>
  </r>
  <r>
    <x v="25"/>
    <x v="24"/>
    <x v="0"/>
    <n v="91.257000000000005"/>
    <n v="0"/>
    <n v="0"/>
    <n v="0"/>
    <n v="91.257000000000005"/>
    <m/>
    <n v="0"/>
    <n v="0"/>
    <n v="0"/>
    <n v="91.257000000000005"/>
  </r>
  <r>
    <x v="25"/>
    <x v="24"/>
    <x v="1"/>
    <n v="0"/>
    <n v="0"/>
    <n v="0"/>
    <n v="0"/>
    <n v="0"/>
    <m/>
    <n v="0"/>
    <n v="0"/>
    <n v="0"/>
    <n v="0"/>
  </r>
  <r>
    <x v="25"/>
    <x v="24"/>
    <x v="2"/>
    <n v="0"/>
    <n v="0"/>
    <n v="0"/>
    <n v="0"/>
    <n v="0"/>
    <m/>
    <n v="0"/>
    <n v="0"/>
    <n v="0"/>
    <n v="0"/>
  </r>
  <r>
    <x v="25"/>
    <x v="24"/>
    <x v="3"/>
    <n v="0"/>
    <n v="0"/>
    <n v="0"/>
    <n v="1.7000000000000001E-2"/>
    <n v="1.7000000000000001E-2"/>
    <m/>
    <n v="0"/>
    <n v="0"/>
    <n v="0"/>
    <n v="1.7000000000000001E-2"/>
  </r>
  <r>
    <x v="25"/>
    <x v="24"/>
    <x v="4"/>
    <n v="0.81599999999999995"/>
    <n v="0"/>
    <n v="1.1000000000000001"/>
    <n v="0"/>
    <n v="1.9159999999999999"/>
    <m/>
    <n v="0"/>
    <n v="0"/>
    <n v="0"/>
    <n v="1.9159999999999999"/>
  </r>
  <r>
    <x v="25"/>
    <x v="24"/>
    <x v="5"/>
    <n v="0.377"/>
    <n v="0"/>
    <n v="0.2"/>
    <n v="0"/>
    <n v="0.57699999999999996"/>
    <m/>
    <n v="0"/>
    <n v="0"/>
    <n v="0"/>
    <n v="0.57699999999999996"/>
  </r>
  <r>
    <x v="25"/>
    <x v="24"/>
    <x v="6"/>
    <n v="6.3E-2"/>
    <n v="31.73"/>
    <n v="0"/>
    <n v="0"/>
    <n v="31.792999999999999"/>
    <m/>
    <n v="0"/>
    <n v="0"/>
    <n v="0"/>
    <n v="31.792999999999999"/>
  </r>
  <r>
    <x v="25"/>
    <x v="24"/>
    <x v="7"/>
    <n v="47.914999999999999"/>
    <n v="0"/>
    <n v="0"/>
    <n v="1.4999999999999999E-2"/>
    <n v="47.93"/>
    <m/>
    <n v="0"/>
    <n v="0"/>
    <n v="0"/>
    <n v="47.93"/>
  </r>
  <r>
    <x v="25"/>
    <x v="24"/>
    <x v="8"/>
    <n v="13.093"/>
    <n v="0"/>
    <n v="0"/>
    <n v="0"/>
    <n v="13.093"/>
    <m/>
    <n v="0"/>
    <n v="0"/>
    <n v="0"/>
    <n v="13.093"/>
  </r>
  <r>
    <x v="25"/>
    <x v="24"/>
    <x v="9"/>
    <n v="3.1E-2"/>
    <n v="0"/>
    <n v="0"/>
    <n v="0"/>
    <n v="3.1E-2"/>
    <m/>
    <n v="0"/>
    <n v="0"/>
    <n v="0"/>
    <n v="3.1E-2"/>
  </r>
  <r>
    <x v="25"/>
    <x v="24"/>
    <x v="10"/>
    <n v="0"/>
    <n v="0"/>
    <n v="0"/>
    <n v="0"/>
    <n v="0"/>
    <m/>
    <n v="0"/>
    <n v="0"/>
    <n v="0"/>
    <n v="0"/>
  </r>
  <r>
    <x v="25"/>
    <x v="24"/>
    <x v="11"/>
    <n v="0"/>
    <n v="0"/>
    <n v="0"/>
    <n v="0"/>
    <n v="0"/>
    <m/>
    <n v="0"/>
    <n v="0"/>
    <n v="0"/>
    <n v="0"/>
  </r>
  <r>
    <x v="25"/>
    <x v="24"/>
    <x v="12"/>
    <n v="2.3239999999999998"/>
    <n v="0"/>
    <n v="0"/>
    <n v="0"/>
    <n v="2.3239999999999998"/>
    <m/>
    <n v="0"/>
    <n v="0"/>
    <n v="0"/>
    <n v="2.3239999999999998"/>
  </r>
  <r>
    <x v="25"/>
    <x v="24"/>
    <x v="13"/>
    <n v="1.8839999999999999"/>
    <n v="0"/>
    <n v="0"/>
    <n v="0"/>
    <n v="1.8839999999999999"/>
    <m/>
    <n v="0"/>
    <n v="0"/>
    <n v="0"/>
    <n v="1.8839999999999999"/>
  </r>
  <r>
    <x v="25"/>
    <x v="24"/>
    <x v="14"/>
    <n v="0"/>
    <n v="0"/>
    <n v="0"/>
    <n v="0"/>
    <n v="0"/>
    <m/>
    <n v="0"/>
    <n v="0"/>
    <n v="0"/>
    <n v="0"/>
  </r>
  <r>
    <x v="25"/>
    <x v="24"/>
    <x v="15"/>
    <n v="0"/>
    <n v="0"/>
    <n v="0"/>
    <n v="0"/>
    <n v="0"/>
    <m/>
    <n v="0"/>
    <n v="0"/>
    <n v="0"/>
    <n v="0"/>
  </r>
  <r>
    <x v="25"/>
    <x v="24"/>
    <x v="16"/>
    <n v="0"/>
    <n v="0"/>
    <n v="0"/>
    <n v="0"/>
    <n v="0"/>
    <m/>
    <n v="0"/>
    <n v="0"/>
    <n v="0"/>
    <n v="0"/>
  </r>
  <r>
    <x v="25"/>
    <x v="24"/>
    <x v="17"/>
    <n v="0"/>
    <n v="0"/>
    <n v="0"/>
    <n v="0"/>
    <n v="0"/>
    <m/>
    <n v="0"/>
    <n v="0"/>
    <n v="0"/>
    <n v="0"/>
  </r>
  <r>
    <x v="25"/>
    <x v="24"/>
    <x v="18"/>
    <n v="0"/>
    <n v="0"/>
    <n v="1.7"/>
    <n v="0"/>
    <n v="1.7"/>
    <m/>
    <n v="0"/>
    <n v="0"/>
    <n v="0"/>
    <n v="1.7"/>
  </r>
  <r>
    <x v="25"/>
    <x v="24"/>
    <x v="19"/>
    <n v="9.4E-2"/>
    <n v="61.87"/>
    <n v="4.5999999999999996"/>
    <n v="0"/>
    <n v="66.563999999999993"/>
    <m/>
    <n v="0"/>
    <n v="0"/>
    <n v="0"/>
    <n v="66.563999999999993"/>
  </r>
  <r>
    <x v="25"/>
    <x v="24"/>
    <x v="20"/>
    <n v="19.47"/>
    <n v="0"/>
    <n v="0"/>
    <n v="0"/>
    <n v="19.47"/>
    <m/>
    <n v="0"/>
    <n v="0"/>
    <n v="0"/>
    <n v="19.47"/>
  </r>
  <r>
    <x v="25"/>
    <x v="24"/>
    <x v="21"/>
    <n v="0"/>
    <n v="0"/>
    <n v="0"/>
    <n v="0"/>
    <n v="0"/>
    <m/>
    <n v="0"/>
    <n v="0"/>
    <n v="0"/>
    <n v="0"/>
  </r>
  <r>
    <x v="25"/>
    <x v="24"/>
    <x v="22"/>
    <n v="0"/>
    <n v="0"/>
    <n v="0"/>
    <n v="0"/>
    <n v="0"/>
    <m/>
    <n v="0"/>
    <n v="0"/>
    <n v="0"/>
    <n v="0"/>
  </r>
  <r>
    <x v="25"/>
    <x v="24"/>
    <x v="23"/>
    <n v="0"/>
    <n v="0"/>
    <n v="0"/>
    <n v="0"/>
    <n v="0"/>
    <m/>
    <n v="0"/>
    <n v="0"/>
    <n v="0"/>
    <n v="0"/>
  </r>
  <r>
    <x v="25"/>
    <x v="24"/>
    <x v="24"/>
    <n v="0"/>
    <n v="0"/>
    <n v="0"/>
    <n v="0"/>
    <n v="0"/>
    <m/>
    <n v="0"/>
    <n v="0"/>
    <n v="0"/>
    <n v="0"/>
  </r>
  <r>
    <x v="25"/>
    <x v="24"/>
    <x v="25"/>
    <n v="0.126"/>
    <n v="0"/>
    <n v="0"/>
    <n v="0"/>
    <n v="0.126"/>
    <m/>
    <n v="0"/>
    <n v="0"/>
    <n v="0"/>
    <n v="0.126"/>
  </r>
  <r>
    <x v="25"/>
    <x v="24"/>
    <x v="26"/>
    <n v="0"/>
    <n v="0"/>
    <n v="0"/>
    <n v="0"/>
    <n v="0"/>
    <m/>
    <n v="0"/>
    <n v="0"/>
    <n v="0"/>
    <n v="0"/>
  </r>
  <r>
    <x v="25"/>
    <x v="24"/>
    <x v="27"/>
    <n v="0"/>
    <n v="0"/>
    <n v="0"/>
    <n v="0"/>
    <n v="0"/>
    <m/>
    <n v="0"/>
    <n v="0"/>
    <n v="0"/>
    <n v="0"/>
  </r>
  <r>
    <x v="25"/>
    <x v="24"/>
    <x v="28"/>
    <n v="3.1E-2"/>
    <n v="0"/>
    <n v="30.200000000000003"/>
    <n v="0"/>
    <n v="30.231000000000002"/>
    <m/>
    <n v="0"/>
    <n v="0"/>
    <n v="0"/>
    <n v="30.231000000000002"/>
  </r>
  <r>
    <x v="25"/>
    <x v="24"/>
    <x v="29"/>
    <n v="0"/>
    <n v="0"/>
    <n v="1.4"/>
    <n v="0"/>
    <n v="1.4"/>
    <m/>
    <n v="0"/>
    <n v="0"/>
    <n v="0"/>
    <n v="1.4"/>
  </r>
  <r>
    <x v="25"/>
    <x v="24"/>
    <x v="30"/>
    <n v="2.0720000000000001"/>
    <n v="0"/>
    <n v="0.1"/>
    <n v="1.4999999999999999E-2"/>
    <n v="2.1870000000000003"/>
    <m/>
    <n v="0"/>
    <n v="0"/>
    <n v="0"/>
    <n v="2.1869999999999998"/>
  </r>
  <r>
    <x v="25"/>
    <x v="24"/>
    <x v="31"/>
    <n v="0"/>
    <n v="0"/>
    <n v="0"/>
    <n v="4.2"/>
    <n v="4.2"/>
    <m/>
    <n v="0"/>
    <n v="0"/>
    <n v="0"/>
    <n v="4.2"/>
  </r>
  <r>
    <x v="25"/>
    <x v="24"/>
    <x v="32"/>
    <n v="0"/>
    <n v="0"/>
    <n v="0.5"/>
    <n v="0"/>
    <n v="0.5"/>
    <m/>
    <n v="0"/>
    <n v="0"/>
    <n v="0"/>
    <n v="0.5"/>
  </r>
  <r>
    <x v="25"/>
    <x v="24"/>
    <x v="33"/>
    <n v="6.0289999999999999"/>
    <n v="0"/>
    <n v="1.1000000000000001"/>
    <n v="2.1"/>
    <n v="9.2289999999999992"/>
    <m/>
    <n v="0"/>
    <n v="0"/>
    <n v="0"/>
    <n v="9.2289999999999992"/>
  </r>
  <r>
    <x v="25"/>
    <x v="24"/>
    <x v="34"/>
    <n v="23.518000000000001"/>
    <n v="0"/>
    <n v="0"/>
    <n v="0"/>
    <n v="23.518000000000001"/>
    <m/>
    <n v="0"/>
    <n v="0"/>
    <n v="0"/>
    <n v="23.518000000000001"/>
  </r>
  <r>
    <x v="26"/>
    <x v="25"/>
    <x v="0"/>
    <n v="0"/>
    <n v="0"/>
    <n v="0"/>
    <n v="0"/>
    <n v="0"/>
    <m/>
    <n v="0"/>
    <n v="0"/>
    <n v="0"/>
    <n v="0"/>
  </r>
  <r>
    <x v="26"/>
    <x v="25"/>
    <x v="1"/>
    <n v="0"/>
    <n v="0"/>
    <n v="0"/>
    <n v="0"/>
    <n v="0"/>
    <m/>
    <n v="0"/>
    <n v="0"/>
    <n v="0"/>
    <n v="0"/>
  </r>
  <r>
    <x v="26"/>
    <x v="25"/>
    <x v="2"/>
    <n v="0"/>
    <n v="0"/>
    <n v="0"/>
    <n v="0"/>
    <n v="0"/>
    <m/>
    <n v="0"/>
    <n v="0"/>
    <n v="0"/>
    <n v="0"/>
  </r>
  <r>
    <x v="26"/>
    <x v="25"/>
    <x v="3"/>
    <n v="0"/>
    <n v="0"/>
    <n v="0"/>
    <n v="0"/>
    <n v="0"/>
    <m/>
    <n v="0"/>
    <n v="0"/>
    <n v="0"/>
    <n v="0"/>
  </r>
  <r>
    <x v="26"/>
    <x v="25"/>
    <x v="4"/>
    <n v="0"/>
    <n v="0"/>
    <n v="0"/>
    <n v="0"/>
    <n v="0"/>
    <m/>
    <n v="0"/>
    <n v="0"/>
    <n v="0"/>
    <n v="0"/>
  </r>
  <r>
    <x v="26"/>
    <x v="25"/>
    <x v="5"/>
    <n v="0"/>
    <n v="0"/>
    <n v="0"/>
    <n v="0"/>
    <n v="0"/>
    <m/>
    <n v="0"/>
    <n v="0"/>
    <n v="0"/>
    <n v="0"/>
  </r>
  <r>
    <x v="26"/>
    <x v="25"/>
    <x v="6"/>
    <n v="0"/>
    <n v="0"/>
    <n v="0"/>
    <n v="0"/>
    <n v="0"/>
    <m/>
    <n v="0"/>
    <n v="0"/>
    <n v="0"/>
    <n v="0"/>
  </r>
  <r>
    <x v="26"/>
    <x v="25"/>
    <x v="7"/>
    <n v="0"/>
    <n v="0"/>
    <n v="0"/>
    <n v="0"/>
    <n v="0"/>
    <m/>
    <n v="0"/>
    <n v="0"/>
    <n v="0"/>
    <n v="0"/>
  </r>
  <r>
    <x v="26"/>
    <x v="25"/>
    <x v="8"/>
    <n v="0"/>
    <n v="0"/>
    <n v="0"/>
    <n v="0"/>
    <n v="0"/>
    <m/>
    <n v="0"/>
    <n v="0"/>
    <n v="0"/>
    <n v="0"/>
  </r>
  <r>
    <x v="26"/>
    <x v="25"/>
    <x v="9"/>
    <n v="0"/>
    <n v="0"/>
    <n v="0"/>
    <n v="0"/>
    <n v="0"/>
    <m/>
    <n v="0"/>
    <n v="0"/>
    <n v="0"/>
    <n v="0"/>
  </r>
  <r>
    <x v="26"/>
    <x v="25"/>
    <x v="10"/>
    <n v="0"/>
    <n v="0"/>
    <n v="0"/>
    <n v="0"/>
    <n v="0"/>
    <m/>
    <n v="0"/>
    <n v="0"/>
    <n v="0"/>
    <n v="0"/>
  </r>
  <r>
    <x v="26"/>
    <x v="25"/>
    <x v="11"/>
    <n v="0"/>
    <n v="0"/>
    <n v="0"/>
    <n v="0"/>
    <n v="0"/>
    <m/>
    <n v="0"/>
    <n v="0"/>
    <n v="0"/>
    <n v="0"/>
  </r>
  <r>
    <x v="26"/>
    <x v="25"/>
    <x v="12"/>
    <n v="0"/>
    <n v="0"/>
    <n v="0"/>
    <n v="0"/>
    <n v="0"/>
    <m/>
    <n v="0"/>
    <n v="0"/>
    <n v="0"/>
    <n v="0"/>
  </r>
  <r>
    <x v="26"/>
    <x v="25"/>
    <x v="13"/>
    <n v="0"/>
    <n v="0"/>
    <n v="0"/>
    <n v="0"/>
    <n v="0"/>
    <m/>
    <n v="0"/>
    <n v="0"/>
    <n v="0"/>
    <n v="0"/>
  </r>
  <r>
    <x v="26"/>
    <x v="25"/>
    <x v="14"/>
    <n v="0"/>
    <n v="0"/>
    <n v="0"/>
    <n v="0"/>
    <n v="0"/>
    <m/>
    <n v="0"/>
    <n v="0"/>
    <n v="0"/>
    <n v="0"/>
  </r>
  <r>
    <x v="26"/>
    <x v="25"/>
    <x v="15"/>
    <n v="0"/>
    <n v="0"/>
    <n v="0"/>
    <n v="0"/>
    <n v="0"/>
    <m/>
    <n v="0"/>
    <n v="0"/>
    <n v="0"/>
    <n v="0"/>
  </r>
  <r>
    <x v="26"/>
    <x v="25"/>
    <x v="16"/>
    <n v="0"/>
    <n v="0"/>
    <n v="0"/>
    <n v="0"/>
    <n v="0"/>
    <m/>
    <n v="0"/>
    <n v="0"/>
    <n v="0"/>
    <n v="0"/>
  </r>
  <r>
    <x v="26"/>
    <x v="25"/>
    <x v="17"/>
    <n v="0"/>
    <n v="0"/>
    <n v="0"/>
    <n v="0"/>
    <n v="0"/>
    <m/>
    <n v="0"/>
    <n v="0"/>
    <n v="0"/>
    <n v="0"/>
  </r>
  <r>
    <x v="26"/>
    <x v="25"/>
    <x v="18"/>
    <n v="0"/>
    <n v="0"/>
    <n v="0"/>
    <n v="0"/>
    <n v="0"/>
    <m/>
    <n v="0"/>
    <n v="0"/>
    <n v="0"/>
    <n v="0"/>
  </r>
  <r>
    <x v="26"/>
    <x v="25"/>
    <x v="19"/>
    <n v="0"/>
    <n v="0"/>
    <n v="0"/>
    <n v="0"/>
    <n v="0"/>
    <m/>
    <n v="0"/>
    <n v="0"/>
    <n v="0"/>
    <n v="0"/>
  </r>
  <r>
    <x v="26"/>
    <x v="25"/>
    <x v="20"/>
    <n v="0"/>
    <n v="0"/>
    <n v="0"/>
    <n v="0"/>
    <n v="0"/>
    <m/>
    <n v="0"/>
    <n v="0"/>
    <n v="0"/>
    <n v="0"/>
  </r>
  <r>
    <x v="26"/>
    <x v="25"/>
    <x v="21"/>
    <n v="0"/>
    <n v="0"/>
    <n v="0"/>
    <n v="0"/>
    <n v="0"/>
    <m/>
    <n v="0"/>
    <n v="0"/>
    <n v="0"/>
    <n v="0"/>
  </r>
  <r>
    <x v="26"/>
    <x v="25"/>
    <x v="22"/>
    <n v="0"/>
    <n v="0"/>
    <n v="0"/>
    <n v="0"/>
    <n v="0"/>
    <m/>
    <n v="0"/>
    <n v="0"/>
    <n v="0"/>
    <n v="0"/>
  </r>
  <r>
    <x v="26"/>
    <x v="25"/>
    <x v="23"/>
    <n v="0"/>
    <n v="0"/>
    <n v="0"/>
    <n v="0"/>
    <n v="0"/>
    <m/>
    <n v="0"/>
    <n v="0"/>
    <n v="0"/>
    <n v="0"/>
  </r>
  <r>
    <x v="26"/>
    <x v="25"/>
    <x v="24"/>
    <n v="0"/>
    <n v="0"/>
    <n v="0"/>
    <n v="0"/>
    <n v="0"/>
    <m/>
    <n v="0"/>
    <n v="0"/>
    <n v="0"/>
    <n v="0"/>
  </r>
  <r>
    <x v="26"/>
    <x v="25"/>
    <x v="25"/>
    <n v="0"/>
    <n v="0"/>
    <n v="0"/>
    <n v="0"/>
    <n v="0"/>
    <m/>
    <n v="0"/>
    <n v="0"/>
    <n v="0"/>
    <n v="0"/>
  </r>
  <r>
    <x v="26"/>
    <x v="25"/>
    <x v="26"/>
    <n v="0"/>
    <n v="0"/>
    <n v="0"/>
    <n v="0"/>
    <n v="0"/>
    <m/>
    <n v="0"/>
    <n v="0"/>
    <n v="0"/>
    <n v="0"/>
  </r>
  <r>
    <x v="26"/>
    <x v="25"/>
    <x v="27"/>
    <n v="0"/>
    <n v="0"/>
    <n v="0"/>
    <n v="0"/>
    <n v="0"/>
    <m/>
    <n v="0"/>
    <n v="0"/>
    <n v="0"/>
    <n v="0"/>
  </r>
  <r>
    <x v="26"/>
    <x v="25"/>
    <x v="28"/>
    <n v="0"/>
    <n v="0"/>
    <n v="0"/>
    <n v="0"/>
    <n v="0"/>
    <m/>
    <n v="0"/>
    <n v="0"/>
    <n v="0"/>
    <n v="0"/>
  </r>
  <r>
    <x v="26"/>
    <x v="25"/>
    <x v="29"/>
    <n v="0"/>
    <n v="0"/>
    <n v="0"/>
    <n v="0"/>
    <n v="0"/>
    <m/>
    <n v="0"/>
    <n v="0"/>
    <n v="0"/>
    <n v="0"/>
  </r>
  <r>
    <x v="26"/>
    <x v="25"/>
    <x v="30"/>
    <n v="0"/>
    <n v="0"/>
    <n v="0"/>
    <n v="0"/>
    <n v="0"/>
    <m/>
    <n v="0"/>
    <n v="0"/>
    <n v="0"/>
    <n v="0"/>
  </r>
  <r>
    <x v="26"/>
    <x v="25"/>
    <x v="31"/>
    <n v="0"/>
    <n v="0"/>
    <n v="0"/>
    <n v="0"/>
    <n v="0"/>
    <m/>
    <n v="0"/>
    <n v="0"/>
    <n v="0"/>
    <n v="0"/>
  </r>
  <r>
    <x v="26"/>
    <x v="25"/>
    <x v="32"/>
    <n v="0"/>
    <n v="0"/>
    <n v="0"/>
    <n v="0"/>
    <n v="0"/>
    <m/>
    <n v="0"/>
    <n v="0"/>
    <n v="0"/>
    <n v="0"/>
  </r>
  <r>
    <x v="26"/>
    <x v="25"/>
    <x v="33"/>
    <n v="0"/>
    <n v="0"/>
    <n v="0"/>
    <n v="0"/>
    <n v="0"/>
    <m/>
    <n v="0"/>
    <n v="0"/>
    <n v="0"/>
    <n v="0"/>
  </r>
  <r>
    <x v="26"/>
    <x v="25"/>
    <x v="34"/>
    <n v="0"/>
    <n v="0"/>
    <n v="0"/>
    <n v="0"/>
    <n v="0"/>
    <m/>
    <n v="0"/>
    <n v="0"/>
    <n v="0"/>
    <n v="0"/>
  </r>
  <r>
    <x v="27"/>
    <x v="26"/>
    <x v="0"/>
    <n v="11.085000000000001"/>
    <n v="0"/>
    <n v="0"/>
    <n v="0"/>
    <n v="11.085000000000001"/>
    <m/>
    <n v="0"/>
    <n v="0"/>
    <n v="0"/>
    <n v="11.085000000000001"/>
  </r>
  <r>
    <x v="27"/>
    <x v="26"/>
    <x v="1"/>
    <n v="0"/>
    <n v="0"/>
    <n v="0"/>
    <n v="0"/>
    <n v="0"/>
    <m/>
    <n v="0"/>
    <n v="0"/>
    <n v="0"/>
    <n v="0"/>
  </r>
  <r>
    <x v="27"/>
    <x v="26"/>
    <x v="2"/>
    <n v="0"/>
    <n v="0"/>
    <n v="0"/>
    <n v="0"/>
    <n v="0"/>
    <m/>
    <n v="0"/>
    <n v="0"/>
    <n v="0"/>
    <n v="0"/>
  </r>
  <r>
    <x v="27"/>
    <x v="26"/>
    <x v="3"/>
    <n v="0"/>
    <n v="0"/>
    <n v="0"/>
    <n v="0"/>
    <n v="0"/>
    <m/>
    <n v="0"/>
    <n v="0"/>
    <n v="0"/>
    <n v="0"/>
  </r>
  <r>
    <x v="27"/>
    <x v="26"/>
    <x v="4"/>
    <n v="0"/>
    <n v="0"/>
    <n v="0"/>
    <n v="0"/>
    <n v="0"/>
    <m/>
    <n v="0"/>
    <n v="0"/>
    <n v="0"/>
    <n v="0"/>
  </r>
  <r>
    <x v="27"/>
    <x v="26"/>
    <x v="5"/>
    <n v="0"/>
    <n v="0"/>
    <n v="0"/>
    <n v="0"/>
    <n v="0"/>
    <m/>
    <n v="0"/>
    <n v="0"/>
    <n v="0"/>
    <n v="0"/>
  </r>
  <r>
    <x v="27"/>
    <x v="26"/>
    <x v="6"/>
    <n v="0"/>
    <n v="1451.7159999999999"/>
    <n v="0"/>
    <n v="0"/>
    <n v="1451.7159999999999"/>
    <m/>
    <n v="0"/>
    <n v="-9.4"/>
    <n v="0"/>
    <n v="1442.316"/>
  </r>
  <r>
    <x v="27"/>
    <x v="26"/>
    <x v="7"/>
    <n v="0"/>
    <n v="0"/>
    <n v="0"/>
    <n v="0"/>
    <n v="0"/>
    <m/>
    <n v="0"/>
    <n v="0"/>
    <n v="0"/>
    <n v="0"/>
  </r>
  <r>
    <x v="27"/>
    <x v="26"/>
    <x v="8"/>
    <n v="6.0999999999999999E-2"/>
    <n v="0"/>
    <n v="0"/>
    <n v="0"/>
    <n v="6.0999999999999999E-2"/>
    <m/>
    <n v="0"/>
    <n v="0"/>
    <n v="0"/>
    <n v="6.0999999999999999E-2"/>
  </r>
  <r>
    <x v="27"/>
    <x v="26"/>
    <x v="9"/>
    <n v="0"/>
    <n v="0"/>
    <n v="0"/>
    <n v="0"/>
    <n v="0"/>
    <m/>
    <n v="0"/>
    <n v="0"/>
    <n v="0"/>
    <n v="0"/>
  </r>
  <r>
    <x v="27"/>
    <x v="26"/>
    <x v="10"/>
    <n v="0"/>
    <n v="0"/>
    <n v="0"/>
    <n v="0"/>
    <n v="0"/>
    <m/>
    <n v="0"/>
    <n v="0"/>
    <n v="0"/>
    <n v="0"/>
  </r>
  <r>
    <x v="27"/>
    <x v="26"/>
    <x v="11"/>
    <n v="0"/>
    <n v="0"/>
    <n v="0"/>
    <n v="0"/>
    <n v="0"/>
    <m/>
    <n v="0"/>
    <n v="0"/>
    <n v="0"/>
    <n v="0"/>
  </r>
  <r>
    <x v="27"/>
    <x v="26"/>
    <x v="12"/>
    <n v="532.40899999999999"/>
    <n v="0"/>
    <n v="0"/>
    <n v="0"/>
    <n v="532.40899999999999"/>
    <m/>
    <n v="0"/>
    <n v="0"/>
    <n v="0"/>
    <n v="532.40899999999999"/>
  </r>
  <r>
    <x v="27"/>
    <x v="26"/>
    <x v="13"/>
    <n v="0"/>
    <n v="0"/>
    <n v="0"/>
    <n v="0"/>
    <n v="0"/>
    <m/>
    <n v="2.1459999999999999"/>
    <n v="0"/>
    <n v="0"/>
    <n v="2.1459999999999999"/>
  </r>
  <r>
    <x v="27"/>
    <x v="26"/>
    <x v="14"/>
    <n v="0"/>
    <n v="0"/>
    <n v="0"/>
    <n v="0"/>
    <n v="0"/>
    <m/>
    <n v="0"/>
    <n v="0"/>
    <n v="0"/>
    <n v="0"/>
  </r>
  <r>
    <x v="27"/>
    <x v="26"/>
    <x v="15"/>
    <n v="0"/>
    <n v="0"/>
    <n v="0"/>
    <n v="0"/>
    <n v="0"/>
    <m/>
    <n v="0"/>
    <n v="0"/>
    <n v="0"/>
    <n v="0"/>
  </r>
  <r>
    <x v="27"/>
    <x v="26"/>
    <x v="16"/>
    <n v="0"/>
    <n v="0"/>
    <n v="0"/>
    <n v="0"/>
    <n v="0"/>
    <m/>
    <n v="0"/>
    <n v="0"/>
    <n v="0"/>
    <n v="0"/>
  </r>
  <r>
    <x v="27"/>
    <x v="26"/>
    <x v="17"/>
    <n v="0"/>
    <n v="30"/>
    <n v="0"/>
    <n v="0"/>
    <n v="30"/>
    <m/>
    <n v="0"/>
    <n v="0"/>
    <n v="0"/>
    <n v="30"/>
  </r>
  <r>
    <x v="27"/>
    <x v="26"/>
    <x v="18"/>
    <n v="0"/>
    <n v="0"/>
    <n v="0"/>
    <n v="0"/>
    <n v="0"/>
    <m/>
    <n v="0"/>
    <n v="0"/>
    <n v="0"/>
    <n v="0"/>
  </r>
  <r>
    <x v="27"/>
    <x v="26"/>
    <x v="19"/>
    <n v="0"/>
    <n v="983.88400000000001"/>
    <n v="0"/>
    <n v="0"/>
    <n v="983.88400000000001"/>
    <m/>
    <n v="22.14"/>
    <n v="0"/>
    <n v="0"/>
    <n v="1006.024"/>
  </r>
  <r>
    <x v="27"/>
    <x v="26"/>
    <x v="20"/>
    <n v="3.851"/>
    <n v="0"/>
    <n v="0"/>
    <n v="0"/>
    <n v="3.851"/>
    <m/>
    <n v="0"/>
    <n v="0"/>
    <n v="0"/>
    <n v="3.851"/>
  </r>
  <r>
    <x v="27"/>
    <x v="26"/>
    <x v="21"/>
    <n v="0"/>
    <n v="0"/>
    <n v="0"/>
    <n v="0"/>
    <n v="0"/>
    <m/>
    <n v="0"/>
    <n v="0"/>
    <n v="0"/>
    <n v="0"/>
  </r>
  <r>
    <x v="27"/>
    <x v="26"/>
    <x v="22"/>
    <n v="0"/>
    <n v="0"/>
    <n v="0"/>
    <n v="0"/>
    <n v="0"/>
    <m/>
    <n v="0"/>
    <n v="0"/>
    <n v="0"/>
    <n v="0"/>
  </r>
  <r>
    <x v="27"/>
    <x v="26"/>
    <x v="23"/>
    <n v="0"/>
    <n v="0"/>
    <n v="0"/>
    <n v="0"/>
    <n v="0"/>
    <m/>
    <n v="0"/>
    <n v="0"/>
    <n v="0"/>
    <n v="0"/>
  </r>
  <r>
    <x v="27"/>
    <x v="26"/>
    <x v="24"/>
    <n v="101.548"/>
    <n v="0"/>
    <n v="0"/>
    <n v="0"/>
    <n v="101.548"/>
    <m/>
    <n v="0"/>
    <n v="0"/>
    <n v="0"/>
    <n v="101.548"/>
  </r>
  <r>
    <x v="27"/>
    <x v="26"/>
    <x v="25"/>
    <n v="0"/>
    <n v="0"/>
    <n v="0"/>
    <n v="0"/>
    <n v="0"/>
    <m/>
    <n v="0"/>
    <n v="0"/>
    <n v="0"/>
    <n v="0"/>
  </r>
  <r>
    <x v="27"/>
    <x v="26"/>
    <x v="26"/>
    <n v="0"/>
    <n v="0"/>
    <n v="0"/>
    <n v="0"/>
    <n v="0"/>
    <m/>
    <n v="0"/>
    <n v="0"/>
    <n v="0"/>
    <n v="0"/>
  </r>
  <r>
    <x v="27"/>
    <x v="26"/>
    <x v="27"/>
    <n v="0"/>
    <n v="0"/>
    <n v="0"/>
    <n v="0"/>
    <n v="0"/>
    <m/>
    <n v="0"/>
    <n v="0"/>
    <n v="0"/>
    <n v="0"/>
  </r>
  <r>
    <x v="27"/>
    <x v="26"/>
    <x v="28"/>
    <n v="0"/>
    <n v="0"/>
    <n v="0.9"/>
    <n v="0"/>
    <n v="0.9"/>
    <m/>
    <n v="0"/>
    <n v="0"/>
    <n v="0"/>
    <n v="0.9"/>
  </r>
  <r>
    <x v="27"/>
    <x v="26"/>
    <x v="29"/>
    <n v="0"/>
    <n v="0"/>
    <n v="0"/>
    <n v="0"/>
    <n v="0"/>
    <m/>
    <n v="0"/>
    <n v="0"/>
    <n v="0"/>
    <n v="0"/>
  </r>
  <r>
    <x v="27"/>
    <x v="26"/>
    <x v="30"/>
    <n v="0"/>
    <n v="0"/>
    <n v="0"/>
    <n v="0"/>
    <n v="0"/>
    <m/>
    <n v="0"/>
    <n v="0"/>
    <n v="0"/>
    <n v="0"/>
  </r>
  <r>
    <x v="27"/>
    <x v="26"/>
    <x v="31"/>
    <n v="261.8"/>
    <n v="739.8"/>
    <n v="0"/>
    <n v="20"/>
    <n v="1021.5999999999999"/>
    <m/>
    <n v="0"/>
    <n v="0"/>
    <n v="0"/>
    <n v="1021.6"/>
  </r>
  <r>
    <x v="27"/>
    <x v="26"/>
    <x v="32"/>
    <n v="0"/>
    <n v="0"/>
    <n v="0.1"/>
    <n v="0"/>
    <n v="0.1"/>
    <m/>
    <n v="0"/>
    <n v="0"/>
    <n v="0"/>
    <n v="0.1"/>
  </r>
  <r>
    <x v="27"/>
    <x v="26"/>
    <x v="33"/>
    <n v="0"/>
    <n v="0"/>
    <n v="0"/>
    <n v="0"/>
    <n v="0"/>
    <m/>
    <n v="0"/>
    <n v="0"/>
    <n v="0"/>
    <n v="0"/>
  </r>
  <r>
    <x v="27"/>
    <x v="26"/>
    <x v="34"/>
    <n v="0"/>
    <n v="0"/>
    <n v="0"/>
    <n v="0"/>
    <n v="0"/>
    <m/>
    <n v="0"/>
    <n v="0"/>
    <n v="0"/>
    <n v="0"/>
  </r>
  <r>
    <x v="28"/>
    <x v="27"/>
    <x v="0"/>
    <n v="0"/>
    <n v="0"/>
    <n v="0"/>
    <n v="0"/>
    <n v="0"/>
    <m/>
    <n v="0"/>
    <n v="0"/>
    <n v="0"/>
    <n v="0"/>
  </r>
  <r>
    <x v="28"/>
    <x v="27"/>
    <x v="1"/>
    <n v="0"/>
    <n v="0"/>
    <n v="0"/>
    <n v="0"/>
    <n v="0"/>
    <m/>
    <n v="0"/>
    <n v="0"/>
    <n v="0"/>
    <n v="0"/>
  </r>
  <r>
    <x v="28"/>
    <x v="27"/>
    <x v="2"/>
    <n v="0"/>
    <n v="0"/>
    <n v="0"/>
    <n v="0"/>
    <n v="0"/>
    <m/>
    <n v="0"/>
    <n v="0"/>
    <n v="0"/>
    <n v="0"/>
  </r>
  <r>
    <x v="28"/>
    <x v="27"/>
    <x v="3"/>
    <n v="0"/>
    <n v="0"/>
    <n v="0"/>
    <n v="0"/>
    <n v="0"/>
    <m/>
    <n v="0"/>
    <n v="0"/>
    <n v="0"/>
    <n v="0"/>
  </r>
  <r>
    <x v="28"/>
    <x v="27"/>
    <x v="4"/>
    <n v="0"/>
    <n v="0"/>
    <n v="0"/>
    <n v="0"/>
    <n v="0"/>
    <m/>
    <n v="0"/>
    <n v="0"/>
    <n v="0"/>
    <n v="0"/>
  </r>
  <r>
    <x v="28"/>
    <x v="27"/>
    <x v="5"/>
    <n v="0"/>
    <n v="0"/>
    <n v="0"/>
    <n v="0"/>
    <n v="0"/>
    <m/>
    <n v="0"/>
    <n v="0"/>
    <n v="0"/>
    <n v="0"/>
  </r>
  <r>
    <x v="28"/>
    <x v="27"/>
    <x v="6"/>
    <n v="0"/>
    <n v="189.6"/>
    <n v="0"/>
    <n v="0"/>
    <n v="189.6"/>
    <m/>
    <n v="0"/>
    <n v="0"/>
    <n v="1.4"/>
    <n v="191"/>
  </r>
  <r>
    <x v="28"/>
    <x v="27"/>
    <x v="7"/>
    <n v="0"/>
    <n v="0"/>
    <n v="0"/>
    <n v="0"/>
    <n v="0"/>
    <m/>
    <n v="0"/>
    <n v="0"/>
    <n v="0"/>
    <n v="0"/>
  </r>
  <r>
    <x v="28"/>
    <x v="27"/>
    <x v="8"/>
    <n v="0"/>
    <n v="0"/>
    <n v="0"/>
    <n v="0"/>
    <n v="0"/>
    <m/>
    <n v="0"/>
    <n v="0"/>
    <n v="0"/>
    <n v="0"/>
  </r>
  <r>
    <x v="28"/>
    <x v="27"/>
    <x v="9"/>
    <n v="0"/>
    <n v="0"/>
    <n v="0"/>
    <n v="0"/>
    <n v="0"/>
    <m/>
    <n v="0"/>
    <n v="0"/>
    <n v="0"/>
    <n v="0"/>
  </r>
  <r>
    <x v="28"/>
    <x v="27"/>
    <x v="10"/>
    <n v="0"/>
    <n v="0"/>
    <n v="0"/>
    <n v="0"/>
    <n v="0"/>
    <m/>
    <n v="0"/>
    <n v="0"/>
    <n v="0"/>
    <n v="0"/>
  </r>
  <r>
    <x v="28"/>
    <x v="27"/>
    <x v="11"/>
    <n v="0"/>
    <n v="0"/>
    <n v="0"/>
    <n v="0"/>
    <n v="0"/>
    <m/>
    <n v="0"/>
    <n v="0"/>
    <n v="0"/>
    <n v="0"/>
  </r>
  <r>
    <x v="28"/>
    <x v="27"/>
    <x v="12"/>
    <n v="0"/>
    <n v="0"/>
    <n v="667.3"/>
    <n v="0"/>
    <n v="667.3"/>
    <m/>
    <n v="0"/>
    <n v="0"/>
    <n v="4.8"/>
    <n v="672.1"/>
  </r>
  <r>
    <x v="28"/>
    <x v="27"/>
    <x v="13"/>
    <n v="0"/>
    <n v="0"/>
    <n v="0"/>
    <n v="0"/>
    <n v="0"/>
    <m/>
    <n v="0"/>
    <n v="0"/>
    <n v="0"/>
    <n v="0"/>
  </r>
  <r>
    <x v="28"/>
    <x v="27"/>
    <x v="14"/>
    <n v="0"/>
    <n v="0"/>
    <n v="2679.5"/>
    <n v="0"/>
    <n v="2679.5"/>
    <m/>
    <n v="0"/>
    <n v="-54.8"/>
    <n v="12.4"/>
    <n v="2637.1"/>
  </r>
  <r>
    <x v="28"/>
    <x v="27"/>
    <x v="15"/>
    <n v="0"/>
    <n v="0"/>
    <n v="0"/>
    <n v="0"/>
    <n v="0"/>
    <m/>
    <n v="0"/>
    <n v="0"/>
    <n v="0"/>
    <n v="0"/>
  </r>
  <r>
    <x v="28"/>
    <x v="27"/>
    <x v="16"/>
    <n v="0"/>
    <n v="0"/>
    <n v="523.70000000000005"/>
    <n v="0"/>
    <n v="523.70000000000005"/>
    <m/>
    <n v="0"/>
    <n v="0"/>
    <n v="3.8"/>
    <n v="527.5"/>
  </r>
  <r>
    <x v="28"/>
    <x v="27"/>
    <x v="17"/>
    <n v="0"/>
    <n v="0"/>
    <n v="0"/>
    <n v="0"/>
    <n v="0"/>
    <m/>
    <n v="0"/>
    <n v="0"/>
    <n v="0"/>
    <n v="0"/>
  </r>
  <r>
    <x v="28"/>
    <x v="27"/>
    <x v="18"/>
    <n v="0"/>
    <n v="0"/>
    <n v="0"/>
    <n v="0"/>
    <n v="0"/>
    <m/>
    <n v="0"/>
    <n v="0"/>
    <n v="0"/>
    <n v="0"/>
  </r>
  <r>
    <x v="28"/>
    <x v="27"/>
    <x v="19"/>
    <n v="0"/>
    <n v="0"/>
    <n v="0"/>
    <n v="0"/>
    <n v="0"/>
    <m/>
    <n v="0"/>
    <n v="0"/>
    <n v="0"/>
    <n v="0"/>
  </r>
  <r>
    <x v="28"/>
    <x v="27"/>
    <x v="20"/>
    <n v="0"/>
    <n v="0"/>
    <n v="0"/>
    <n v="0"/>
    <n v="0"/>
    <m/>
    <n v="0"/>
    <n v="0"/>
    <n v="0"/>
    <n v="0"/>
  </r>
  <r>
    <x v="28"/>
    <x v="27"/>
    <x v="21"/>
    <n v="0"/>
    <n v="0"/>
    <n v="0"/>
    <n v="0"/>
    <n v="0"/>
    <m/>
    <n v="0"/>
    <n v="0"/>
    <n v="0"/>
    <n v="0"/>
  </r>
  <r>
    <x v="28"/>
    <x v="27"/>
    <x v="22"/>
    <n v="0"/>
    <n v="0"/>
    <n v="0"/>
    <n v="0"/>
    <n v="0"/>
    <m/>
    <n v="0"/>
    <n v="0"/>
    <n v="0"/>
    <n v="0"/>
  </r>
  <r>
    <x v="28"/>
    <x v="27"/>
    <x v="23"/>
    <n v="0"/>
    <n v="0"/>
    <n v="0"/>
    <n v="0"/>
    <n v="0"/>
    <m/>
    <n v="0"/>
    <n v="0"/>
    <n v="0"/>
    <n v="0"/>
  </r>
  <r>
    <x v="28"/>
    <x v="27"/>
    <x v="24"/>
    <n v="0"/>
    <n v="0"/>
    <n v="0"/>
    <n v="0"/>
    <n v="0"/>
    <m/>
    <n v="0"/>
    <n v="0"/>
    <n v="0"/>
    <n v="0"/>
  </r>
  <r>
    <x v="28"/>
    <x v="27"/>
    <x v="25"/>
    <n v="0"/>
    <n v="0"/>
    <n v="0"/>
    <n v="0"/>
    <n v="0"/>
    <m/>
    <n v="0"/>
    <n v="0"/>
    <n v="0"/>
    <n v="0"/>
  </r>
  <r>
    <x v="28"/>
    <x v="27"/>
    <x v="26"/>
    <n v="0"/>
    <n v="0"/>
    <n v="0"/>
    <n v="0"/>
    <n v="0"/>
    <m/>
    <n v="0"/>
    <n v="0"/>
    <n v="0"/>
    <n v="0"/>
  </r>
  <r>
    <x v="28"/>
    <x v="27"/>
    <x v="27"/>
    <n v="0"/>
    <n v="0"/>
    <n v="0"/>
    <n v="0"/>
    <n v="0"/>
    <m/>
    <n v="0"/>
    <n v="0"/>
    <n v="0"/>
    <n v="0"/>
  </r>
  <r>
    <x v="28"/>
    <x v="27"/>
    <x v="28"/>
    <n v="0"/>
    <n v="0"/>
    <n v="2835.6"/>
    <n v="0"/>
    <n v="2835.6"/>
    <m/>
    <n v="326.57100000000003"/>
    <n v="0"/>
    <n v="12.9"/>
    <n v="3175.0709999999999"/>
  </r>
  <r>
    <x v="28"/>
    <x v="27"/>
    <x v="29"/>
    <n v="0"/>
    <n v="0"/>
    <n v="3513.3"/>
    <n v="0"/>
    <n v="3513.3"/>
    <m/>
    <n v="517.12900000000002"/>
    <n v="0"/>
    <n v="19.600000000000001"/>
    <n v="4050.029"/>
  </r>
  <r>
    <x v="28"/>
    <x v="27"/>
    <x v="30"/>
    <n v="0"/>
    <n v="0"/>
    <n v="0"/>
    <n v="0"/>
    <n v="0"/>
    <m/>
    <n v="0"/>
    <n v="0"/>
    <n v="0"/>
    <n v="0"/>
  </r>
  <r>
    <x v="28"/>
    <x v="27"/>
    <x v="31"/>
    <n v="18"/>
    <n v="0"/>
    <n v="0"/>
    <n v="0"/>
    <n v="18"/>
    <m/>
    <n v="0"/>
    <n v="0"/>
    <n v="0"/>
    <n v="18"/>
  </r>
  <r>
    <x v="28"/>
    <x v="27"/>
    <x v="32"/>
    <n v="0"/>
    <n v="0"/>
    <n v="0"/>
    <n v="0"/>
    <n v="0"/>
    <m/>
    <n v="0"/>
    <n v="0"/>
    <n v="0"/>
    <n v="0"/>
  </r>
  <r>
    <x v="28"/>
    <x v="27"/>
    <x v="33"/>
    <n v="0"/>
    <n v="0"/>
    <n v="0"/>
    <n v="0"/>
    <n v="0"/>
    <m/>
    <n v="0"/>
    <n v="0"/>
    <n v="0"/>
    <n v="0"/>
  </r>
  <r>
    <x v="28"/>
    <x v="27"/>
    <x v="34"/>
    <n v="0"/>
    <n v="0"/>
    <n v="0"/>
    <n v="0"/>
    <n v="0"/>
    <m/>
    <n v="0"/>
    <n v="0"/>
    <n v="0"/>
    <n v="0"/>
  </r>
  <r>
    <x v="29"/>
    <x v="28"/>
    <x v="0"/>
    <n v="1909.403"/>
    <n v="0"/>
    <n v="0"/>
    <n v="0"/>
    <n v="1909.403"/>
    <m/>
    <n v="1.6509999999999636"/>
    <n v="0"/>
    <n v="0"/>
    <n v="1911.0540000000001"/>
  </r>
  <r>
    <x v="29"/>
    <x v="28"/>
    <x v="1"/>
    <n v="0"/>
    <n v="0"/>
    <n v="0"/>
    <n v="0"/>
    <n v="0"/>
    <m/>
    <n v="0"/>
    <n v="0"/>
    <n v="0"/>
    <n v="0"/>
  </r>
  <r>
    <x v="29"/>
    <x v="28"/>
    <x v="2"/>
    <n v="0"/>
    <n v="0"/>
    <n v="0"/>
    <n v="0"/>
    <n v="0"/>
    <m/>
    <n v="0"/>
    <n v="0"/>
    <n v="0"/>
    <n v="0"/>
  </r>
  <r>
    <x v="29"/>
    <x v="28"/>
    <x v="3"/>
    <n v="0"/>
    <n v="0"/>
    <n v="0"/>
    <n v="0"/>
    <n v="0"/>
    <m/>
    <n v="0"/>
    <n v="0"/>
    <n v="0"/>
    <n v="0"/>
  </r>
  <r>
    <x v="29"/>
    <x v="28"/>
    <x v="4"/>
    <n v="0"/>
    <n v="0"/>
    <n v="0.1"/>
    <n v="0"/>
    <n v="0.1"/>
    <m/>
    <n v="0.30000000000000004"/>
    <n v="0"/>
    <n v="0"/>
    <n v="0.4"/>
  </r>
  <r>
    <x v="29"/>
    <x v="28"/>
    <x v="5"/>
    <n v="2.2570000000000001"/>
    <n v="0"/>
    <n v="0.4"/>
    <n v="0"/>
    <n v="2.657"/>
    <m/>
    <n v="4.3999999999999595E-2"/>
    <n v="0"/>
    <n v="0"/>
    <n v="2.7010000000000001"/>
  </r>
  <r>
    <x v="29"/>
    <x v="28"/>
    <x v="6"/>
    <n v="0"/>
    <n v="5155.68"/>
    <n v="0"/>
    <n v="0"/>
    <n v="5155.68"/>
    <m/>
    <n v="0"/>
    <n v="-122.1"/>
    <n v="0"/>
    <n v="5033.58"/>
  </r>
  <r>
    <x v="29"/>
    <x v="28"/>
    <x v="7"/>
    <n v="0"/>
    <n v="0"/>
    <n v="0"/>
    <n v="0"/>
    <n v="0"/>
    <m/>
    <n v="0"/>
    <n v="0"/>
    <n v="0"/>
    <n v="0"/>
  </r>
  <r>
    <x v="29"/>
    <x v="28"/>
    <x v="8"/>
    <n v="69.221000000000004"/>
    <n v="0"/>
    <n v="0"/>
    <n v="0"/>
    <n v="69.221000000000004"/>
    <m/>
    <n v="1.2639999999999516"/>
    <n v="0"/>
    <n v="0"/>
    <n v="70.484999999999999"/>
  </r>
  <r>
    <x v="29"/>
    <x v="28"/>
    <x v="9"/>
    <n v="0"/>
    <n v="0"/>
    <n v="0.5"/>
    <n v="0"/>
    <n v="0.5"/>
    <m/>
    <n v="0.24199999999999999"/>
    <n v="0"/>
    <n v="0"/>
    <n v="0.74199999999999999"/>
  </r>
  <r>
    <x v="29"/>
    <x v="28"/>
    <x v="10"/>
    <n v="8.4000000000000005E-2"/>
    <n v="0"/>
    <n v="0"/>
    <n v="0"/>
    <n v="8.4000000000000005E-2"/>
    <m/>
    <n v="0.27500000000000002"/>
    <n v="0"/>
    <n v="0"/>
    <n v="0.35899999999999999"/>
  </r>
  <r>
    <x v="29"/>
    <x v="28"/>
    <x v="11"/>
    <n v="0"/>
    <n v="0"/>
    <n v="0"/>
    <n v="0"/>
    <n v="0"/>
    <m/>
    <n v="0"/>
    <n v="0"/>
    <n v="0"/>
    <n v="0"/>
  </r>
  <r>
    <x v="29"/>
    <x v="28"/>
    <x v="12"/>
    <n v="1611.145"/>
    <n v="0"/>
    <n v="4245.3"/>
    <n v="0"/>
    <n v="5856.4449999999997"/>
    <m/>
    <n v="0"/>
    <n v="-539.9"/>
    <n v="0"/>
    <n v="5316.5450000000001"/>
  </r>
  <r>
    <x v="29"/>
    <x v="28"/>
    <x v="13"/>
    <n v="0"/>
    <n v="0"/>
    <n v="0"/>
    <n v="0"/>
    <n v="0"/>
    <m/>
    <n v="0"/>
    <n v="0"/>
    <n v="0"/>
    <n v="0"/>
  </r>
  <r>
    <x v="29"/>
    <x v="28"/>
    <x v="14"/>
    <n v="0"/>
    <n v="0"/>
    <n v="6317.1"/>
    <n v="0"/>
    <n v="6317.1"/>
    <m/>
    <n v="0"/>
    <n v="-120.8"/>
    <n v="0"/>
    <n v="6196.3"/>
  </r>
  <r>
    <x v="29"/>
    <x v="28"/>
    <x v="15"/>
    <n v="0"/>
    <n v="0"/>
    <n v="0"/>
    <n v="0"/>
    <n v="0"/>
    <m/>
    <n v="0"/>
    <n v="0"/>
    <n v="0"/>
    <n v="0"/>
  </r>
  <r>
    <x v="29"/>
    <x v="28"/>
    <x v="16"/>
    <n v="0"/>
    <n v="0"/>
    <n v="5583.7"/>
    <n v="0"/>
    <n v="5583.7"/>
    <m/>
    <n v="0"/>
    <n v="-475.7"/>
    <n v="0"/>
    <n v="5108"/>
  </r>
  <r>
    <x v="29"/>
    <x v="28"/>
    <x v="17"/>
    <n v="0"/>
    <n v="0"/>
    <n v="0"/>
    <n v="0"/>
    <n v="0"/>
    <m/>
    <n v="0"/>
    <n v="0"/>
    <n v="0"/>
    <n v="0"/>
  </r>
  <r>
    <x v="29"/>
    <x v="28"/>
    <x v="18"/>
    <n v="0"/>
    <n v="0"/>
    <n v="0.4"/>
    <n v="0"/>
    <n v="0.4"/>
    <m/>
    <n v="7.0000000000000007E-2"/>
    <n v="0"/>
    <n v="0"/>
    <n v="0.47"/>
  </r>
  <r>
    <x v="29"/>
    <x v="28"/>
    <x v="19"/>
    <n v="0"/>
    <n v="299.92"/>
    <n v="0"/>
    <n v="0"/>
    <n v="299.92"/>
    <m/>
    <n v="0.6509999999999998"/>
    <n v="0"/>
    <n v="0"/>
    <n v="300.57100000000003"/>
  </r>
  <r>
    <x v="29"/>
    <x v="28"/>
    <x v="20"/>
    <n v="0"/>
    <n v="0"/>
    <n v="0"/>
    <n v="0"/>
    <n v="0"/>
    <m/>
    <n v="0"/>
    <n v="0"/>
    <n v="0"/>
    <n v="0"/>
  </r>
  <r>
    <x v="29"/>
    <x v="28"/>
    <x v="21"/>
    <n v="0"/>
    <n v="0"/>
    <n v="0"/>
    <n v="0"/>
    <n v="0"/>
    <m/>
    <n v="0"/>
    <n v="0"/>
    <n v="0"/>
    <n v="0"/>
  </r>
  <r>
    <x v="29"/>
    <x v="28"/>
    <x v="22"/>
    <n v="0"/>
    <n v="0"/>
    <n v="0"/>
    <n v="0"/>
    <n v="0"/>
    <m/>
    <n v="0"/>
    <n v="0"/>
    <n v="0"/>
    <n v="0"/>
  </r>
  <r>
    <x v="29"/>
    <x v="28"/>
    <x v="23"/>
    <n v="0"/>
    <n v="0"/>
    <n v="0"/>
    <n v="0"/>
    <n v="0"/>
    <m/>
    <n v="0"/>
    <n v="0"/>
    <n v="0"/>
    <n v="0"/>
  </r>
  <r>
    <x v="29"/>
    <x v="28"/>
    <x v="24"/>
    <n v="6180.4849999999997"/>
    <n v="0"/>
    <n v="0"/>
    <n v="0"/>
    <n v="6180.4849999999997"/>
    <m/>
    <n v="102.97299999999814"/>
    <n v="0"/>
    <n v="0"/>
    <n v="6283.4579999999996"/>
  </r>
  <r>
    <x v="29"/>
    <x v="28"/>
    <x v="25"/>
    <n v="0.16700000000000001"/>
    <n v="0"/>
    <n v="0"/>
    <n v="0"/>
    <n v="0.16700000000000001"/>
    <m/>
    <n v="5.1000000000000045E-2"/>
    <n v="0"/>
    <n v="0"/>
    <n v="0.218"/>
  </r>
  <r>
    <x v="29"/>
    <x v="28"/>
    <x v="26"/>
    <n v="0"/>
    <n v="0"/>
    <n v="0"/>
    <n v="0"/>
    <n v="0"/>
    <m/>
    <n v="0"/>
    <n v="0"/>
    <n v="0"/>
    <n v="0"/>
  </r>
  <r>
    <x v="29"/>
    <x v="28"/>
    <x v="27"/>
    <n v="0"/>
    <n v="0"/>
    <n v="0.3"/>
    <n v="0"/>
    <n v="0.3"/>
    <m/>
    <n v="0"/>
    <n v="0"/>
    <n v="0"/>
    <n v="0.3"/>
  </r>
  <r>
    <x v="29"/>
    <x v="28"/>
    <x v="28"/>
    <n v="0.16700000000000001"/>
    <n v="0"/>
    <n v="16120"/>
    <n v="0"/>
    <n v="16120.166999999999"/>
    <m/>
    <n v="409.48149999999805"/>
    <n v="0"/>
    <n v="0"/>
    <n v="16529.649000000001"/>
  </r>
  <r>
    <x v="29"/>
    <x v="28"/>
    <x v="29"/>
    <n v="0"/>
    <n v="0"/>
    <n v="10343.5"/>
    <n v="0"/>
    <n v="10343.5"/>
    <m/>
    <n v="0"/>
    <n v="-549.4"/>
    <n v="0"/>
    <n v="9794.1"/>
  </r>
  <r>
    <x v="29"/>
    <x v="28"/>
    <x v="30"/>
    <n v="0"/>
    <n v="0"/>
    <n v="0"/>
    <n v="0"/>
    <n v="0"/>
    <m/>
    <n v="0"/>
    <n v="0"/>
    <n v="0"/>
    <n v="0"/>
  </r>
  <r>
    <x v="29"/>
    <x v="28"/>
    <x v="31"/>
    <n v="0"/>
    <n v="0"/>
    <n v="0"/>
    <n v="0"/>
    <n v="0"/>
    <m/>
    <n v="0"/>
    <n v="0"/>
    <n v="0"/>
    <n v="0"/>
  </r>
  <r>
    <x v="29"/>
    <x v="28"/>
    <x v="32"/>
    <n v="0"/>
    <n v="0"/>
    <n v="0.4"/>
    <n v="0"/>
    <n v="0.4"/>
    <m/>
    <n v="0.89999999999999925"/>
    <n v="0"/>
    <n v="0"/>
    <n v="1.3"/>
  </r>
  <r>
    <x v="29"/>
    <x v="28"/>
    <x v="33"/>
    <n v="0"/>
    <n v="0"/>
    <n v="0"/>
    <n v="0"/>
    <n v="0"/>
    <m/>
    <n v="0"/>
    <n v="0"/>
    <n v="0"/>
    <n v="0"/>
  </r>
  <r>
    <x v="29"/>
    <x v="28"/>
    <x v="34"/>
    <n v="0"/>
    <n v="0"/>
    <n v="0"/>
    <n v="0"/>
    <n v="0"/>
    <m/>
    <n v="0"/>
    <n v="0"/>
    <n v="0"/>
    <n v="0"/>
  </r>
  <r>
    <x v="29"/>
    <x v="28"/>
    <x v="35"/>
    <n v="1819.8"/>
    <n v="0"/>
    <n v="0"/>
    <n v="0"/>
    <n v="1819.8"/>
    <m/>
    <n v="18.714999999999691"/>
    <n v="0"/>
    <n v="0"/>
    <n v="1838.5150000000001"/>
  </r>
  <r>
    <x v="29"/>
    <x v="28"/>
    <x v="36"/>
    <n v="0"/>
    <n v="0"/>
    <n v="0"/>
    <n v="0"/>
    <n v="0"/>
    <m/>
    <n v="20"/>
    <n v="0"/>
    <n v="0"/>
    <n v="20"/>
  </r>
  <r>
    <x v="30"/>
    <x v="29"/>
    <x v="0"/>
    <n v="512.88499999999999"/>
    <n v="0"/>
    <n v="0"/>
    <n v="0"/>
    <n v="512.88499999999999"/>
    <m/>
    <n v="33.588000000000001"/>
    <n v="0"/>
    <n v="0"/>
    <n v="546.47299999999996"/>
  </r>
  <r>
    <x v="30"/>
    <x v="29"/>
    <x v="1"/>
    <n v="0"/>
    <n v="0.8"/>
    <n v="0"/>
    <n v="0"/>
    <n v="0.8"/>
    <m/>
    <n v="0"/>
    <n v="0"/>
    <n v="0"/>
    <n v="0.8"/>
  </r>
  <r>
    <x v="30"/>
    <x v="29"/>
    <x v="2"/>
    <n v="0"/>
    <n v="0"/>
    <n v="0.4"/>
    <n v="0"/>
    <n v="0.4"/>
    <m/>
    <n v="0"/>
    <n v="0"/>
    <n v="0"/>
    <n v="0.4"/>
  </r>
  <r>
    <x v="30"/>
    <x v="29"/>
    <x v="3"/>
    <n v="0"/>
    <n v="0"/>
    <n v="0"/>
    <n v="3.5999999999999997E-2"/>
    <n v="3.5999999999999997E-2"/>
    <m/>
    <n v="0"/>
    <n v="0"/>
    <n v="0"/>
    <n v="3.5999999999999997E-2"/>
  </r>
  <r>
    <x v="30"/>
    <x v="29"/>
    <x v="4"/>
    <n v="0"/>
    <n v="0"/>
    <n v="0.5"/>
    <n v="0"/>
    <n v="0.5"/>
    <m/>
    <n v="0"/>
    <n v="0"/>
    <n v="0"/>
    <n v="0.5"/>
  </r>
  <r>
    <x v="30"/>
    <x v="29"/>
    <x v="5"/>
    <n v="10.01"/>
    <n v="0"/>
    <n v="0"/>
    <n v="0"/>
    <n v="10.01"/>
    <m/>
    <n v="3.3000000000000002E-2"/>
    <n v="0"/>
    <n v="0"/>
    <n v="10.042999999999999"/>
  </r>
  <r>
    <x v="30"/>
    <x v="29"/>
    <x v="6"/>
    <n v="0"/>
    <n v="0"/>
    <n v="0"/>
    <n v="0"/>
    <n v="0"/>
    <m/>
    <n v="0"/>
    <n v="0"/>
    <n v="0"/>
    <n v="0"/>
  </r>
  <r>
    <x v="30"/>
    <x v="29"/>
    <x v="7"/>
    <n v="0.46"/>
    <n v="0"/>
    <n v="0"/>
    <n v="0"/>
    <n v="0.46"/>
    <m/>
    <n v="0"/>
    <n v="0"/>
    <n v="0"/>
    <n v="0.46"/>
  </r>
  <r>
    <x v="30"/>
    <x v="29"/>
    <x v="8"/>
    <n v="0"/>
    <n v="0"/>
    <n v="0"/>
    <n v="0"/>
    <n v="0"/>
    <m/>
    <n v="0"/>
    <n v="0"/>
    <n v="0"/>
    <n v="0"/>
  </r>
  <r>
    <x v="30"/>
    <x v="29"/>
    <x v="9"/>
    <n v="0"/>
    <n v="0"/>
    <n v="0"/>
    <n v="0"/>
    <n v="0"/>
    <m/>
    <n v="3.782"/>
    <n v="0"/>
    <n v="0"/>
    <n v="3.782"/>
  </r>
  <r>
    <x v="30"/>
    <x v="29"/>
    <x v="10"/>
    <n v="2.7610000000000001"/>
    <n v="0"/>
    <n v="0"/>
    <n v="0"/>
    <n v="2.7610000000000001"/>
    <m/>
    <n v="0"/>
    <n v="0"/>
    <n v="0"/>
    <n v="2.7610000000000001"/>
  </r>
  <r>
    <x v="30"/>
    <x v="29"/>
    <x v="11"/>
    <n v="0"/>
    <n v="0"/>
    <n v="0"/>
    <n v="0"/>
    <n v="0"/>
    <m/>
    <n v="0"/>
    <n v="0"/>
    <n v="0"/>
    <n v="0"/>
  </r>
  <r>
    <x v="30"/>
    <x v="29"/>
    <x v="12"/>
    <n v="83.757999999999996"/>
    <n v="0"/>
    <n v="0.5"/>
    <n v="0"/>
    <n v="84.257999999999996"/>
    <m/>
    <n v="0"/>
    <n v="0"/>
    <n v="0"/>
    <n v="84.257999999999996"/>
  </r>
  <r>
    <x v="30"/>
    <x v="29"/>
    <x v="13"/>
    <n v="0"/>
    <n v="0"/>
    <n v="0"/>
    <n v="0"/>
    <n v="0"/>
    <m/>
    <n v="0"/>
    <n v="0"/>
    <n v="0"/>
    <n v="0"/>
  </r>
  <r>
    <x v="30"/>
    <x v="29"/>
    <x v="14"/>
    <n v="0"/>
    <n v="0"/>
    <n v="0"/>
    <n v="0"/>
    <n v="0"/>
    <m/>
    <n v="0"/>
    <n v="0"/>
    <n v="0"/>
    <n v="0"/>
  </r>
  <r>
    <x v="30"/>
    <x v="29"/>
    <x v="15"/>
    <n v="0"/>
    <n v="0"/>
    <n v="0"/>
    <n v="0"/>
    <n v="0"/>
    <m/>
    <n v="0"/>
    <n v="0"/>
    <n v="0"/>
    <n v="0"/>
  </r>
  <r>
    <x v="30"/>
    <x v="29"/>
    <x v="16"/>
    <n v="0"/>
    <n v="0"/>
    <n v="0"/>
    <n v="0"/>
    <n v="0"/>
    <m/>
    <n v="0"/>
    <n v="0"/>
    <n v="0"/>
    <n v="0"/>
  </r>
  <r>
    <x v="30"/>
    <x v="29"/>
    <x v="17"/>
    <n v="0"/>
    <n v="0"/>
    <n v="0"/>
    <n v="0"/>
    <n v="0"/>
    <m/>
    <n v="0"/>
    <n v="0"/>
    <n v="0"/>
    <n v="0"/>
  </r>
  <r>
    <x v="30"/>
    <x v="29"/>
    <x v="18"/>
    <n v="0"/>
    <n v="0"/>
    <n v="0"/>
    <n v="0"/>
    <n v="0"/>
    <m/>
    <n v="0"/>
    <n v="0"/>
    <n v="0"/>
    <n v="0"/>
  </r>
  <r>
    <x v="30"/>
    <x v="29"/>
    <x v="19"/>
    <n v="0"/>
    <n v="2.8"/>
    <n v="0"/>
    <n v="0"/>
    <n v="2.8"/>
    <m/>
    <n v="0"/>
    <n v="0"/>
    <n v="0"/>
    <n v="2.8"/>
  </r>
  <r>
    <x v="30"/>
    <x v="29"/>
    <x v="20"/>
    <n v="0.56999999999999995"/>
    <n v="0"/>
    <n v="0"/>
    <n v="0"/>
    <n v="0.56999999999999995"/>
    <m/>
    <n v="1.2E-2"/>
    <n v="0"/>
    <n v="0"/>
    <n v="0.58199999999999996"/>
  </r>
  <r>
    <x v="30"/>
    <x v="29"/>
    <x v="21"/>
    <n v="0"/>
    <n v="0"/>
    <n v="0"/>
    <n v="0"/>
    <n v="0"/>
    <m/>
    <n v="0"/>
    <n v="0"/>
    <n v="0"/>
    <n v="0"/>
  </r>
  <r>
    <x v="30"/>
    <x v="29"/>
    <x v="22"/>
    <n v="0"/>
    <n v="0"/>
    <n v="0"/>
    <n v="0"/>
    <n v="0"/>
    <m/>
    <n v="0"/>
    <n v="0"/>
    <n v="0"/>
    <n v="0"/>
  </r>
  <r>
    <x v="30"/>
    <x v="29"/>
    <x v="23"/>
    <n v="0"/>
    <n v="0"/>
    <n v="0"/>
    <n v="0"/>
    <n v="0"/>
    <m/>
    <n v="0"/>
    <n v="0"/>
    <n v="0"/>
    <n v="0"/>
  </r>
  <r>
    <x v="30"/>
    <x v="29"/>
    <x v="24"/>
    <n v="3016.44"/>
    <n v="0"/>
    <n v="0"/>
    <n v="0"/>
    <n v="3016.44"/>
    <m/>
    <n v="567.78300000000002"/>
    <n v="0"/>
    <n v="0"/>
    <n v="3584.223"/>
  </r>
  <r>
    <x v="30"/>
    <x v="29"/>
    <x v="25"/>
    <n v="2.9910000000000001"/>
    <n v="0"/>
    <n v="0"/>
    <n v="0"/>
    <n v="2.9910000000000001"/>
    <m/>
    <n v="1E-3"/>
    <n v="0"/>
    <n v="0"/>
    <n v="2.992"/>
  </r>
  <r>
    <x v="30"/>
    <x v="29"/>
    <x v="26"/>
    <n v="0"/>
    <n v="0"/>
    <n v="0"/>
    <n v="0"/>
    <n v="0"/>
    <m/>
    <n v="0"/>
    <n v="0"/>
    <n v="0"/>
    <n v="0"/>
  </r>
  <r>
    <x v="30"/>
    <x v="29"/>
    <x v="27"/>
    <n v="0"/>
    <n v="0"/>
    <n v="0"/>
    <n v="0"/>
    <n v="0"/>
    <m/>
    <n v="0"/>
    <n v="0"/>
    <n v="0"/>
    <n v="0"/>
  </r>
  <r>
    <x v="30"/>
    <x v="29"/>
    <x v="28"/>
    <n v="0"/>
    <n v="0"/>
    <n v="9"/>
    <n v="0"/>
    <n v="9"/>
    <m/>
    <n v="0"/>
    <n v="0"/>
    <n v="0"/>
    <n v="9"/>
  </r>
  <r>
    <x v="30"/>
    <x v="29"/>
    <x v="29"/>
    <n v="0"/>
    <n v="0"/>
    <n v="0.1"/>
    <n v="0"/>
    <n v="0.1"/>
    <m/>
    <n v="0"/>
    <n v="0"/>
    <n v="0"/>
    <n v="0.1"/>
  </r>
  <r>
    <x v="30"/>
    <x v="29"/>
    <x v="30"/>
    <n v="2.9910000000000001"/>
    <n v="0"/>
    <n v="0"/>
    <n v="0"/>
    <n v="2.9910000000000001"/>
    <m/>
    <n v="1E-3"/>
    <n v="0"/>
    <n v="0"/>
    <n v="2.992"/>
  </r>
  <r>
    <x v="30"/>
    <x v="29"/>
    <x v="31"/>
    <n v="0"/>
    <n v="0"/>
    <n v="0"/>
    <n v="0"/>
    <n v="0"/>
    <m/>
    <n v="0"/>
    <n v="0"/>
    <n v="0"/>
    <n v="0"/>
  </r>
  <r>
    <x v="30"/>
    <x v="29"/>
    <x v="32"/>
    <n v="0"/>
    <n v="0"/>
    <n v="0.8"/>
    <n v="0"/>
    <n v="0.8"/>
    <m/>
    <n v="0"/>
    <n v="0"/>
    <n v="0"/>
    <n v="0.8"/>
  </r>
  <r>
    <x v="30"/>
    <x v="29"/>
    <x v="33"/>
    <n v="0"/>
    <n v="0"/>
    <n v="0"/>
    <n v="0"/>
    <n v="0"/>
    <m/>
    <n v="0"/>
    <n v="0"/>
    <n v="0"/>
    <n v="0"/>
  </r>
  <r>
    <x v="30"/>
    <x v="29"/>
    <x v="34"/>
    <n v="0.115"/>
    <n v="0"/>
    <n v="0"/>
    <n v="0"/>
    <n v="0.115"/>
    <m/>
    <n v="0"/>
    <n v="0"/>
    <n v="0"/>
    <n v="0.115"/>
  </r>
  <r>
    <x v="30"/>
    <x v="29"/>
    <x v="35"/>
    <n v="403.9"/>
    <n v="0"/>
    <n v="0"/>
    <n v="0"/>
    <n v="403.9"/>
    <m/>
    <n v="0"/>
    <n v="0"/>
    <n v="0"/>
    <n v="403.9"/>
  </r>
  <r>
    <x v="30"/>
    <x v="29"/>
    <x v="36"/>
    <n v="147.19999999999999"/>
    <n v="0"/>
    <n v="0"/>
    <n v="0"/>
    <n v="147.19999999999999"/>
    <m/>
    <n v="0"/>
    <n v="0"/>
    <n v="0"/>
    <n v="147.19999999999999"/>
  </r>
  <r>
    <x v="31"/>
    <x v="30"/>
    <x v="0"/>
    <n v="8.7810000000000006"/>
    <n v="0"/>
    <n v="0"/>
    <n v="0"/>
    <n v="8.7810000000000006"/>
    <m/>
    <n v="0"/>
    <n v="0"/>
    <n v="0"/>
    <n v="8.7810000000000006"/>
  </r>
  <r>
    <x v="31"/>
    <x v="30"/>
    <x v="1"/>
    <n v="0"/>
    <n v="0"/>
    <n v="0"/>
    <n v="0"/>
    <n v="0"/>
    <m/>
    <n v="0"/>
    <n v="0"/>
    <n v="0"/>
    <n v="0"/>
  </r>
  <r>
    <x v="31"/>
    <x v="30"/>
    <x v="2"/>
    <n v="0"/>
    <n v="0"/>
    <n v="0"/>
    <n v="0"/>
    <n v="0"/>
    <m/>
    <n v="0"/>
    <n v="0"/>
    <n v="0"/>
    <n v="0"/>
  </r>
  <r>
    <x v="31"/>
    <x v="30"/>
    <x v="3"/>
    <n v="0"/>
    <n v="0"/>
    <n v="0"/>
    <n v="0"/>
    <n v="0"/>
    <m/>
    <n v="0"/>
    <n v="0"/>
    <n v="0"/>
    <n v="0"/>
  </r>
  <r>
    <x v="31"/>
    <x v="30"/>
    <x v="4"/>
    <n v="0"/>
    <n v="0"/>
    <n v="0"/>
    <n v="0"/>
    <n v="0"/>
    <m/>
    <n v="0"/>
    <n v="0"/>
    <n v="0"/>
    <n v="0"/>
  </r>
  <r>
    <x v="31"/>
    <x v="30"/>
    <x v="5"/>
    <n v="0"/>
    <n v="0"/>
    <n v="0"/>
    <n v="0"/>
    <n v="0"/>
    <m/>
    <n v="0"/>
    <n v="0"/>
    <n v="0"/>
    <n v="0"/>
  </r>
  <r>
    <x v="31"/>
    <x v="30"/>
    <x v="6"/>
    <n v="0"/>
    <n v="71.733000000000004"/>
    <n v="0"/>
    <n v="0"/>
    <n v="71.733000000000004"/>
    <m/>
    <n v="55.378"/>
    <n v="0"/>
    <n v="0.3"/>
    <n v="127.411"/>
  </r>
  <r>
    <x v="31"/>
    <x v="30"/>
    <x v="7"/>
    <n v="2E-3"/>
    <n v="0"/>
    <n v="0"/>
    <n v="0"/>
    <n v="2E-3"/>
    <m/>
    <n v="0"/>
    <n v="0"/>
    <n v="0"/>
    <n v="2E-3"/>
  </r>
  <r>
    <x v="31"/>
    <x v="30"/>
    <x v="8"/>
    <n v="0.97"/>
    <n v="0"/>
    <n v="0"/>
    <n v="0"/>
    <n v="0.97"/>
    <m/>
    <n v="0"/>
    <n v="0"/>
    <n v="0"/>
    <n v="0.97"/>
  </r>
  <r>
    <x v="31"/>
    <x v="30"/>
    <x v="9"/>
    <n v="0"/>
    <n v="0"/>
    <n v="0"/>
    <n v="0"/>
    <n v="0"/>
    <m/>
    <n v="0"/>
    <n v="0"/>
    <n v="0"/>
    <n v="0"/>
  </r>
  <r>
    <x v="31"/>
    <x v="30"/>
    <x v="10"/>
    <n v="0"/>
    <n v="0"/>
    <n v="0"/>
    <n v="0"/>
    <n v="0"/>
    <m/>
    <n v="0"/>
    <n v="0"/>
    <n v="0"/>
    <n v="0"/>
  </r>
  <r>
    <x v="31"/>
    <x v="30"/>
    <x v="11"/>
    <n v="0"/>
    <n v="0"/>
    <n v="0"/>
    <n v="0"/>
    <n v="0"/>
    <m/>
    <n v="0"/>
    <n v="0"/>
    <n v="0"/>
    <n v="0"/>
  </r>
  <r>
    <x v="31"/>
    <x v="30"/>
    <x v="12"/>
    <n v="39.207999999999998"/>
    <n v="0"/>
    <n v="85.8"/>
    <n v="0"/>
    <n v="125.008"/>
    <m/>
    <n v="0"/>
    <n v="0"/>
    <n v="0.5"/>
    <n v="125.508"/>
  </r>
  <r>
    <x v="31"/>
    <x v="30"/>
    <x v="13"/>
    <n v="0"/>
    <n v="0"/>
    <n v="0"/>
    <n v="0"/>
    <n v="0"/>
    <m/>
    <n v="0"/>
    <n v="0"/>
    <n v="0"/>
    <n v="0"/>
  </r>
  <r>
    <x v="31"/>
    <x v="30"/>
    <x v="14"/>
    <n v="0"/>
    <n v="0"/>
    <n v="116"/>
    <n v="0"/>
    <n v="116"/>
    <m/>
    <n v="0"/>
    <n v="-3.8"/>
    <n v="0.5"/>
    <n v="112.7"/>
  </r>
  <r>
    <x v="31"/>
    <x v="30"/>
    <x v="15"/>
    <n v="0"/>
    <n v="0"/>
    <n v="0"/>
    <n v="0"/>
    <n v="0"/>
    <m/>
    <n v="0"/>
    <n v="0"/>
    <n v="0"/>
    <n v="0"/>
  </r>
  <r>
    <x v="31"/>
    <x v="30"/>
    <x v="16"/>
    <n v="0"/>
    <n v="0"/>
    <n v="109.60000000000001"/>
    <n v="0"/>
    <n v="109.60000000000001"/>
    <m/>
    <n v="0"/>
    <n v="0"/>
    <n v="0.4"/>
    <n v="110"/>
  </r>
  <r>
    <x v="31"/>
    <x v="30"/>
    <x v="17"/>
    <n v="0"/>
    <n v="0"/>
    <n v="0"/>
    <n v="0"/>
    <n v="0"/>
    <m/>
    <n v="0"/>
    <n v="0"/>
    <n v="0"/>
    <n v="0"/>
  </r>
  <r>
    <x v="31"/>
    <x v="30"/>
    <x v="18"/>
    <n v="0"/>
    <n v="0"/>
    <n v="0"/>
    <n v="0"/>
    <n v="0"/>
    <m/>
    <n v="0"/>
    <n v="0"/>
    <n v="0"/>
    <n v="0"/>
  </r>
  <r>
    <x v="31"/>
    <x v="30"/>
    <x v="19"/>
    <n v="0"/>
    <n v="20.167000000000002"/>
    <n v="0"/>
    <n v="0"/>
    <n v="20.167000000000002"/>
    <m/>
    <n v="13.641999999999999"/>
    <n v="0"/>
    <n v="0.1"/>
    <n v="33.908999999999999"/>
  </r>
  <r>
    <x v="31"/>
    <x v="30"/>
    <x v="20"/>
    <n v="3.05"/>
    <n v="0"/>
    <n v="0"/>
    <n v="0"/>
    <n v="3.05"/>
    <m/>
    <n v="0"/>
    <n v="0"/>
    <n v="0"/>
    <n v="3.05"/>
  </r>
  <r>
    <x v="31"/>
    <x v="30"/>
    <x v="21"/>
    <n v="0"/>
    <n v="0"/>
    <n v="0"/>
    <n v="0"/>
    <n v="0"/>
    <m/>
    <n v="0"/>
    <n v="0"/>
    <n v="0"/>
    <n v="0"/>
  </r>
  <r>
    <x v="31"/>
    <x v="30"/>
    <x v="22"/>
    <n v="0"/>
    <n v="0"/>
    <n v="0"/>
    <n v="0"/>
    <n v="0"/>
    <m/>
    <n v="0"/>
    <n v="0"/>
    <n v="0"/>
    <n v="0"/>
  </r>
  <r>
    <x v="31"/>
    <x v="30"/>
    <x v="23"/>
    <n v="0"/>
    <n v="0"/>
    <n v="0"/>
    <n v="0"/>
    <n v="0"/>
    <m/>
    <n v="0"/>
    <n v="0"/>
    <n v="0"/>
    <n v="0"/>
  </r>
  <r>
    <x v="31"/>
    <x v="30"/>
    <x v="24"/>
    <n v="112.97799999999999"/>
    <n v="0"/>
    <n v="0"/>
    <n v="0"/>
    <n v="112.97799999999999"/>
    <m/>
    <n v="11.420999999999999"/>
    <n v="0"/>
    <n v="0.4"/>
    <n v="124.79900000000001"/>
  </r>
  <r>
    <x v="31"/>
    <x v="30"/>
    <x v="25"/>
    <n v="0"/>
    <n v="0"/>
    <n v="0"/>
    <n v="0"/>
    <n v="0"/>
    <m/>
    <n v="0"/>
    <n v="0"/>
    <n v="0"/>
    <n v="0"/>
  </r>
  <r>
    <x v="31"/>
    <x v="30"/>
    <x v="26"/>
    <n v="0"/>
    <n v="0"/>
    <n v="0"/>
    <n v="0"/>
    <n v="0"/>
    <m/>
    <n v="0"/>
    <n v="0"/>
    <n v="0"/>
    <n v="0"/>
  </r>
  <r>
    <x v="31"/>
    <x v="30"/>
    <x v="27"/>
    <n v="0"/>
    <n v="0"/>
    <n v="0"/>
    <n v="0"/>
    <n v="0"/>
    <m/>
    <n v="0"/>
    <n v="0"/>
    <n v="0"/>
    <n v="0"/>
  </r>
  <r>
    <x v="31"/>
    <x v="30"/>
    <x v="28"/>
    <n v="0"/>
    <n v="0"/>
    <n v="283.10000000000002"/>
    <n v="0"/>
    <n v="283.10000000000002"/>
    <m/>
    <n v="0.66"/>
    <n v="0"/>
    <n v="1.1000000000000001"/>
    <n v="284.86"/>
  </r>
  <r>
    <x v="31"/>
    <x v="30"/>
    <x v="29"/>
    <n v="0"/>
    <n v="0"/>
    <n v="145.4"/>
    <n v="0"/>
    <n v="145.4"/>
    <m/>
    <n v="0"/>
    <n v="0"/>
    <n v="0.6"/>
    <n v="146"/>
  </r>
  <r>
    <x v="31"/>
    <x v="30"/>
    <x v="30"/>
    <n v="2E-3"/>
    <n v="0"/>
    <n v="0"/>
    <n v="0"/>
    <n v="2E-3"/>
    <m/>
    <n v="0"/>
    <n v="0"/>
    <n v="0"/>
    <n v="2E-3"/>
  </r>
  <r>
    <x v="31"/>
    <x v="30"/>
    <x v="31"/>
    <n v="0"/>
    <n v="0"/>
    <n v="0"/>
    <n v="0"/>
    <n v="0"/>
    <m/>
    <n v="0"/>
    <n v="0"/>
    <n v="0"/>
    <n v="0"/>
  </r>
  <r>
    <x v="31"/>
    <x v="30"/>
    <x v="32"/>
    <n v="0"/>
    <n v="0"/>
    <n v="1.2"/>
    <n v="0"/>
    <n v="1.2"/>
    <m/>
    <n v="0"/>
    <n v="0"/>
    <n v="0"/>
    <n v="1.2"/>
  </r>
  <r>
    <x v="31"/>
    <x v="30"/>
    <x v="33"/>
    <n v="0"/>
    <n v="0"/>
    <n v="0"/>
    <n v="0"/>
    <n v="0"/>
    <m/>
    <n v="0"/>
    <n v="0"/>
    <n v="0"/>
    <n v="0"/>
  </r>
  <r>
    <x v="31"/>
    <x v="30"/>
    <x v="34"/>
    <n v="0"/>
    <n v="0"/>
    <n v="0"/>
    <n v="0"/>
    <n v="0"/>
    <m/>
    <n v="0"/>
    <n v="0"/>
    <n v="0"/>
    <n v="0"/>
  </r>
  <r>
    <x v="32"/>
    <x v="31"/>
    <x v="0"/>
    <n v="14.622999999999999"/>
    <n v="0"/>
    <n v="0"/>
    <n v="0"/>
    <n v="14.622999999999999"/>
    <m/>
    <n v="6.2E-2"/>
    <n v="0"/>
    <n v="0"/>
    <n v="14.685"/>
  </r>
  <r>
    <x v="32"/>
    <x v="31"/>
    <x v="1"/>
    <n v="0"/>
    <n v="0"/>
    <n v="0"/>
    <n v="0"/>
    <n v="0"/>
    <m/>
    <n v="0"/>
    <n v="0"/>
    <n v="0"/>
    <n v="0"/>
  </r>
  <r>
    <x v="32"/>
    <x v="31"/>
    <x v="2"/>
    <n v="0"/>
    <n v="0"/>
    <n v="0"/>
    <n v="0"/>
    <n v="0"/>
    <m/>
    <n v="0"/>
    <n v="0"/>
    <n v="0"/>
    <n v="0"/>
  </r>
  <r>
    <x v="32"/>
    <x v="31"/>
    <x v="3"/>
    <n v="0"/>
    <n v="0"/>
    <n v="0"/>
    <n v="9.5000000000000001E-2"/>
    <n v="9.5000000000000001E-2"/>
    <m/>
    <n v="3.5000000000000003E-2"/>
    <n v="0"/>
    <n v="0"/>
    <n v="0.13"/>
  </r>
  <r>
    <x v="32"/>
    <x v="31"/>
    <x v="4"/>
    <n v="0"/>
    <n v="0"/>
    <n v="0"/>
    <n v="0"/>
    <n v="0"/>
    <m/>
    <n v="0"/>
    <n v="0"/>
    <n v="0"/>
    <n v="0"/>
  </r>
  <r>
    <x v="32"/>
    <x v="31"/>
    <x v="5"/>
    <n v="0"/>
    <n v="0"/>
    <n v="0"/>
    <n v="0"/>
    <n v="0"/>
    <m/>
    <n v="0"/>
    <n v="0"/>
    <n v="0"/>
    <n v="0"/>
  </r>
  <r>
    <x v="32"/>
    <x v="31"/>
    <x v="6"/>
    <n v="0"/>
    <n v="0"/>
    <n v="0"/>
    <n v="0"/>
    <n v="0"/>
    <m/>
    <n v="0"/>
    <n v="0"/>
    <n v="0"/>
    <n v="0"/>
  </r>
  <r>
    <x v="32"/>
    <x v="31"/>
    <x v="7"/>
    <n v="2.9329999999999998"/>
    <n v="0"/>
    <n v="0"/>
    <n v="0"/>
    <n v="2.9329999999999998"/>
    <m/>
    <n v="0"/>
    <n v="0"/>
    <n v="0"/>
    <n v="2.9329999999999998"/>
  </r>
  <r>
    <x v="32"/>
    <x v="31"/>
    <x v="8"/>
    <n v="6.7000000000000004E-2"/>
    <n v="0"/>
    <n v="0"/>
    <n v="0"/>
    <n v="6.7000000000000004E-2"/>
    <m/>
    <n v="0"/>
    <n v="0"/>
    <n v="0"/>
    <n v="6.7000000000000004E-2"/>
  </r>
  <r>
    <x v="32"/>
    <x v="31"/>
    <x v="9"/>
    <n v="0"/>
    <n v="0"/>
    <n v="0"/>
    <n v="0"/>
    <n v="0"/>
    <m/>
    <n v="0"/>
    <n v="0"/>
    <n v="0"/>
    <n v="0"/>
  </r>
  <r>
    <x v="32"/>
    <x v="31"/>
    <x v="10"/>
    <n v="0"/>
    <n v="0"/>
    <n v="0"/>
    <n v="0"/>
    <n v="0"/>
    <m/>
    <n v="0"/>
    <n v="0"/>
    <n v="0"/>
    <n v="0"/>
  </r>
  <r>
    <x v="32"/>
    <x v="31"/>
    <x v="11"/>
    <n v="0"/>
    <n v="0"/>
    <n v="0"/>
    <n v="0"/>
    <n v="0"/>
    <m/>
    <n v="0"/>
    <n v="0"/>
    <n v="0"/>
    <n v="0"/>
  </r>
  <r>
    <x v="32"/>
    <x v="31"/>
    <x v="12"/>
    <n v="46.348999999999997"/>
    <n v="0"/>
    <n v="0"/>
    <n v="0"/>
    <n v="46.348999999999997"/>
    <m/>
    <n v="19.902000000000001"/>
    <n v="0"/>
    <n v="0"/>
    <n v="66.251000000000005"/>
  </r>
  <r>
    <x v="32"/>
    <x v="31"/>
    <x v="13"/>
    <n v="0"/>
    <n v="0"/>
    <n v="0"/>
    <n v="0"/>
    <n v="0"/>
    <m/>
    <n v="0"/>
    <n v="0"/>
    <n v="0"/>
    <n v="0"/>
  </r>
  <r>
    <x v="32"/>
    <x v="31"/>
    <x v="14"/>
    <n v="0"/>
    <n v="0"/>
    <n v="0"/>
    <n v="0"/>
    <n v="0"/>
    <m/>
    <n v="0"/>
    <n v="0"/>
    <n v="0"/>
    <n v="0"/>
  </r>
  <r>
    <x v="32"/>
    <x v="31"/>
    <x v="15"/>
    <n v="0"/>
    <n v="0"/>
    <n v="0"/>
    <n v="0"/>
    <n v="0"/>
    <m/>
    <n v="0"/>
    <n v="0"/>
    <n v="0"/>
    <n v="0"/>
  </r>
  <r>
    <x v="32"/>
    <x v="31"/>
    <x v="16"/>
    <n v="0"/>
    <n v="0"/>
    <n v="0"/>
    <n v="0"/>
    <n v="0"/>
    <m/>
    <n v="0"/>
    <n v="0"/>
    <n v="0"/>
    <n v="0"/>
  </r>
  <r>
    <x v="32"/>
    <x v="31"/>
    <x v="17"/>
    <n v="0"/>
    <n v="0"/>
    <n v="0"/>
    <n v="0"/>
    <n v="0"/>
    <m/>
    <n v="0"/>
    <n v="0"/>
    <n v="0"/>
    <n v="0"/>
  </r>
  <r>
    <x v="32"/>
    <x v="31"/>
    <x v="18"/>
    <n v="0"/>
    <n v="0"/>
    <n v="0"/>
    <n v="0"/>
    <n v="0"/>
    <m/>
    <n v="0"/>
    <n v="0"/>
    <n v="0"/>
    <n v="0"/>
  </r>
  <r>
    <x v="32"/>
    <x v="31"/>
    <x v="19"/>
    <n v="0"/>
    <n v="0"/>
    <n v="0"/>
    <n v="0"/>
    <n v="0"/>
    <m/>
    <n v="0"/>
    <n v="0"/>
    <n v="0"/>
    <n v="0"/>
  </r>
  <r>
    <x v="32"/>
    <x v="31"/>
    <x v="20"/>
    <n v="1.7000000000000001E-2"/>
    <n v="0"/>
    <n v="0"/>
    <n v="0"/>
    <n v="1.7000000000000001E-2"/>
    <m/>
    <n v="0"/>
    <n v="0"/>
    <n v="0"/>
    <n v="1.7000000000000001E-2"/>
  </r>
  <r>
    <x v="32"/>
    <x v="31"/>
    <x v="21"/>
    <n v="0"/>
    <n v="0"/>
    <n v="0"/>
    <n v="0"/>
    <n v="0"/>
    <m/>
    <n v="0"/>
    <n v="0"/>
    <n v="0"/>
    <n v="0"/>
  </r>
  <r>
    <x v="32"/>
    <x v="31"/>
    <x v="22"/>
    <n v="0"/>
    <n v="0"/>
    <n v="0"/>
    <n v="0"/>
    <n v="0"/>
    <m/>
    <n v="0"/>
    <n v="0"/>
    <n v="0"/>
    <n v="0"/>
  </r>
  <r>
    <x v="32"/>
    <x v="31"/>
    <x v="23"/>
    <n v="0"/>
    <n v="0"/>
    <n v="0"/>
    <n v="0"/>
    <n v="0"/>
    <m/>
    <n v="0"/>
    <n v="0"/>
    <n v="0"/>
    <n v="0"/>
  </r>
  <r>
    <x v="32"/>
    <x v="31"/>
    <x v="24"/>
    <n v="0"/>
    <n v="0"/>
    <n v="0"/>
    <n v="0"/>
    <n v="0"/>
    <m/>
    <n v="0"/>
    <n v="0"/>
    <n v="0"/>
    <n v="0"/>
  </r>
  <r>
    <x v="32"/>
    <x v="31"/>
    <x v="25"/>
    <n v="1.7000000000000001E-2"/>
    <n v="0"/>
    <n v="0"/>
    <n v="0"/>
    <n v="1.7000000000000001E-2"/>
    <m/>
    <n v="0"/>
    <n v="0"/>
    <n v="0"/>
    <n v="1.7000000000000001E-2"/>
  </r>
  <r>
    <x v="32"/>
    <x v="31"/>
    <x v="26"/>
    <n v="0"/>
    <n v="0"/>
    <n v="0"/>
    <n v="0"/>
    <n v="0"/>
    <m/>
    <n v="0"/>
    <n v="0"/>
    <n v="0"/>
    <n v="0"/>
  </r>
  <r>
    <x v="32"/>
    <x v="31"/>
    <x v="27"/>
    <n v="0"/>
    <n v="0"/>
    <n v="0"/>
    <n v="0"/>
    <n v="0"/>
    <m/>
    <n v="0"/>
    <n v="0"/>
    <n v="0"/>
    <n v="0"/>
  </r>
  <r>
    <x v="32"/>
    <x v="31"/>
    <x v="28"/>
    <n v="0"/>
    <n v="0"/>
    <n v="0"/>
    <n v="0"/>
    <n v="0"/>
    <m/>
    <n v="0"/>
    <n v="0"/>
    <n v="0"/>
    <n v="0"/>
  </r>
  <r>
    <x v="32"/>
    <x v="31"/>
    <x v="29"/>
    <n v="0"/>
    <n v="0"/>
    <n v="0"/>
    <n v="0"/>
    <n v="0"/>
    <m/>
    <n v="0"/>
    <n v="0"/>
    <n v="0"/>
    <n v="0"/>
  </r>
  <r>
    <x v="32"/>
    <x v="31"/>
    <x v="30"/>
    <n v="6.7329999999999997"/>
    <n v="0"/>
    <n v="0"/>
    <n v="0"/>
    <n v="6.7329999999999997"/>
    <m/>
    <n v="0"/>
    <n v="0"/>
    <n v="0"/>
    <n v="6.7329999999999997"/>
  </r>
  <r>
    <x v="32"/>
    <x v="31"/>
    <x v="31"/>
    <n v="0"/>
    <n v="0"/>
    <n v="0"/>
    <n v="0"/>
    <n v="0"/>
    <m/>
    <n v="0"/>
    <n v="0"/>
    <n v="0"/>
    <n v="0"/>
  </r>
  <r>
    <x v="32"/>
    <x v="31"/>
    <x v="32"/>
    <n v="0"/>
    <n v="0"/>
    <n v="0"/>
    <n v="0"/>
    <n v="0"/>
    <m/>
    <n v="0"/>
    <n v="0"/>
    <n v="0"/>
    <n v="0"/>
  </r>
  <r>
    <x v="32"/>
    <x v="31"/>
    <x v="33"/>
    <n v="0"/>
    <n v="0"/>
    <n v="0"/>
    <n v="0"/>
    <n v="0"/>
    <m/>
    <n v="0"/>
    <n v="0"/>
    <n v="0"/>
    <n v="0"/>
  </r>
  <r>
    <x v="32"/>
    <x v="31"/>
    <x v="34"/>
    <n v="6.1669999999999998"/>
    <n v="0"/>
    <n v="0"/>
    <n v="0"/>
    <n v="6.1669999999999998"/>
    <m/>
    <n v="0"/>
    <n v="0"/>
    <n v="0"/>
    <n v="6.1669999999999998"/>
  </r>
  <r>
    <x v="33"/>
    <x v="32"/>
    <x v="0"/>
    <n v="0.3"/>
    <n v="0"/>
    <n v="0"/>
    <n v="0"/>
    <n v="0.3"/>
    <m/>
    <n v="1.7999999999999999E-2"/>
    <n v="0"/>
    <n v="0"/>
    <n v="0.318"/>
  </r>
  <r>
    <x v="33"/>
    <x v="32"/>
    <x v="1"/>
    <n v="0"/>
    <n v="0"/>
    <n v="0"/>
    <n v="0"/>
    <n v="0"/>
    <m/>
    <n v="0"/>
    <n v="0"/>
    <n v="0"/>
    <n v="0"/>
  </r>
  <r>
    <x v="33"/>
    <x v="32"/>
    <x v="2"/>
    <n v="0"/>
    <n v="0"/>
    <n v="0"/>
    <n v="0"/>
    <n v="0"/>
    <m/>
    <n v="0"/>
    <n v="0"/>
    <n v="0"/>
    <n v="0"/>
  </r>
  <r>
    <x v="33"/>
    <x v="32"/>
    <x v="3"/>
    <n v="0"/>
    <n v="0"/>
    <n v="0"/>
    <n v="1E-3"/>
    <n v="1E-3"/>
    <m/>
    <n v="0"/>
    <n v="0"/>
    <n v="0"/>
    <n v="1E-3"/>
  </r>
  <r>
    <x v="33"/>
    <x v="32"/>
    <x v="4"/>
    <n v="0"/>
    <n v="0"/>
    <n v="113.9"/>
    <n v="0"/>
    <n v="113.9"/>
    <m/>
    <n v="48.012999999999998"/>
    <n v="0"/>
    <n v="0"/>
    <n v="161.91300000000001"/>
  </r>
  <r>
    <x v="33"/>
    <x v="32"/>
    <x v="5"/>
    <n v="6.8090000000000002"/>
    <n v="0"/>
    <n v="6.1999999999999993"/>
    <n v="0"/>
    <n v="13.009"/>
    <m/>
    <n v="2.3039999999999998"/>
    <n v="0"/>
    <n v="0"/>
    <n v="15.313000000000001"/>
  </r>
  <r>
    <x v="33"/>
    <x v="32"/>
    <x v="6"/>
    <n v="0"/>
    <n v="3.621"/>
    <n v="0"/>
    <n v="0"/>
    <n v="3.621"/>
    <m/>
    <n v="4.2999999999999997E-2"/>
    <n v="0"/>
    <n v="0"/>
    <n v="3.6640000000000001"/>
  </r>
  <r>
    <x v="33"/>
    <x v="32"/>
    <x v="7"/>
    <n v="25.509"/>
    <n v="0"/>
    <n v="5.5"/>
    <n v="0"/>
    <n v="31.009"/>
    <m/>
    <n v="0.56699999999999995"/>
    <n v="0"/>
    <n v="0"/>
    <n v="31.576000000000001"/>
  </r>
  <r>
    <x v="33"/>
    <x v="32"/>
    <x v="8"/>
    <n v="28.152000000000001"/>
    <n v="0"/>
    <n v="4.5999999999999996"/>
    <n v="0"/>
    <n v="32.752000000000002"/>
    <m/>
    <n v="21.681000000000001"/>
    <n v="0"/>
    <n v="0"/>
    <n v="54.433"/>
  </r>
  <r>
    <x v="33"/>
    <x v="32"/>
    <x v="9"/>
    <n v="3.3540000000000001"/>
    <n v="0"/>
    <n v="3.1"/>
    <n v="0"/>
    <n v="6.4540000000000006"/>
    <m/>
    <n v="0.104"/>
    <n v="0"/>
    <n v="0"/>
    <n v="6.5579999999999998"/>
  </r>
  <r>
    <x v="33"/>
    <x v="32"/>
    <x v="10"/>
    <n v="4.6749999999999998"/>
    <n v="0"/>
    <n v="0"/>
    <n v="0"/>
    <n v="4.6749999999999998"/>
    <m/>
    <n v="0.16900000000000001"/>
    <n v="0"/>
    <n v="0"/>
    <n v="4.8440000000000003"/>
  </r>
  <r>
    <x v="33"/>
    <x v="32"/>
    <x v="11"/>
    <n v="0"/>
    <n v="0"/>
    <n v="0"/>
    <n v="0"/>
    <n v="0"/>
    <m/>
    <n v="0"/>
    <n v="0"/>
    <n v="0"/>
    <n v="0"/>
  </r>
  <r>
    <x v="33"/>
    <x v="32"/>
    <x v="12"/>
    <n v="1.931"/>
    <n v="0"/>
    <n v="0"/>
    <n v="0"/>
    <n v="1.931"/>
    <m/>
    <n v="1E-3"/>
    <n v="0"/>
    <n v="0"/>
    <n v="1.9319999999999999"/>
  </r>
  <r>
    <x v="33"/>
    <x v="32"/>
    <x v="13"/>
    <n v="0"/>
    <n v="0"/>
    <n v="0"/>
    <n v="0"/>
    <n v="0"/>
    <m/>
    <n v="0"/>
    <n v="0"/>
    <n v="0"/>
    <n v="0"/>
  </r>
  <r>
    <x v="33"/>
    <x v="32"/>
    <x v="14"/>
    <n v="0"/>
    <n v="0"/>
    <n v="0"/>
    <n v="0"/>
    <n v="0"/>
    <m/>
    <n v="0"/>
    <n v="0"/>
    <n v="0"/>
    <n v="0"/>
  </r>
  <r>
    <x v="33"/>
    <x v="32"/>
    <x v="15"/>
    <n v="0"/>
    <n v="0"/>
    <n v="0"/>
    <n v="0"/>
    <n v="0"/>
    <m/>
    <n v="0"/>
    <n v="0"/>
    <n v="0"/>
    <n v="0"/>
  </r>
  <r>
    <x v="33"/>
    <x v="32"/>
    <x v="16"/>
    <n v="0"/>
    <n v="0"/>
    <n v="21.8"/>
    <n v="0"/>
    <n v="21.8"/>
    <m/>
    <n v="2.7349999999999999"/>
    <n v="0"/>
    <n v="0"/>
    <n v="24.535"/>
  </r>
  <r>
    <x v="33"/>
    <x v="32"/>
    <x v="17"/>
    <n v="0"/>
    <n v="0"/>
    <n v="0"/>
    <n v="0"/>
    <n v="0"/>
    <m/>
    <n v="0"/>
    <n v="0"/>
    <n v="0"/>
    <n v="0"/>
  </r>
  <r>
    <x v="33"/>
    <x v="32"/>
    <x v="18"/>
    <n v="0"/>
    <n v="0"/>
    <n v="98.2"/>
    <n v="0"/>
    <n v="98.2"/>
    <m/>
    <n v="20.658999999999999"/>
    <n v="0"/>
    <n v="0"/>
    <n v="118.85899999999999"/>
  </r>
  <r>
    <x v="33"/>
    <x v="32"/>
    <x v="19"/>
    <n v="0.10199999999999999"/>
    <n v="0.67900000000000005"/>
    <n v="58.8"/>
    <n v="0"/>
    <n v="59.580999999999996"/>
    <m/>
    <n v="22.591999999999999"/>
    <n v="0"/>
    <n v="0"/>
    <n v="82.173000000000002"/>
  </r>
  <r>
    <x v="33"/>
    <x v="32"/>
    <x v="20"/>
    <n v="0"/>
    <n v="0"/>
    <n v="0"/>
    <n v="0"/>
    <n v="0"/>
    <m/>
    <n v="5.0000000000000001E-3"/>
    <n v="0"/>
    <n v="0"/>
    <n v="5.0000000000000001E-3"/>
  </r>
  <r>
    <x v="33"/>
    <x v="32"/>
    <x v="21"/>
    <n v="0"/>
    <n v="0"/>
    <n v="0"/>
    <n v="0"/>
    <n v="0"/>
    <m/>
    <n v="0"/>
    <n v="0"/>
    <n v="0"/>
    <n v="0"/>
  </r>
  <r>
    <x v="33"/>
    <x v="32"/>
    <x v="22"/>
    <n v="0"/>
    <n v="0"/>
    <n v="0"/>
    <n v="0"/>
    <n v="0"/>
    <m/>
    <n v="0"/>
    <n v="0"/>
    <n v="0"/>
    <n v="0"/>
  </r>
  <r>
    <x v="33"/>
    <x v="32"/>
    <x v="23"/>
    <n v="0"/>
    <n v="0"/>
    <n v="0"/>
    <n v="0"/>
    <n v="0"/>
    <m/>
    <n v="0"/>
    <n v="0"/>
    <n v="0"/>
    <n v="0"/>
  </r>
  <r>
    <x v="33"/>
    <x v="32"/>
    <x v="24"/>
    <n v="6.8090000000000002"/>
    <n v="0"/>
    <n v="0"/>
    <n v="0"/>
    <n v="6.8090000000000002"/>
    <m/>
    <n v="2E-3"/>
    <n v="0"/>
    <n v="0"/>
    <n v="6.8109999999999999"/>
  </r>
  <r>
    <x v="33"/>
    <x v="32"/>
    <x v="25"/>
    <n v="7.4189999999999996"/>
    <n v="0"/>
    <n v="3.1"/>
    <n v="0"/>
    <n v="10.519"/>
    <m/>
    <n v="4.1000000000000002E-2"/>
    <n v="0"/>
    <n v="0"/>
    <n v="10.56"/>
  </r>
  <r>
    <x v="33"/>
    <x v="32"/>
    <x v="26"/>
    <n v="0"/>
    <n v="0"/>
    <n v="0"/>
    <n v="0"/>
    <n v="0"/>
    <m/>
    <n v="0"/>
    <n v="0"/>
    <n v="0"/>
    <n v="0"/>
  </r>
  <r>
    <x v="33"/>
    <x v="32"/>
    <x v="27"/>
    <n v="0"/>
    <n v="0"/>
    <n v="2.8000000000000003"/>
    <n v="0"/>
    <n v="2.8000000000000003"/>
    <m/>
    <n v="0"/>
    <n v="0"/>
    <n v="0"/>
    <n v="2.8"/>
  </r>
  <r>
    <x v="33"/>
    <x v="32"/>
    <x v="28"/>
    <n v="2.5409999999999999"/>
    <n v="0"/>
    <n v="202"/>
    <n v="0"/>
    <n v="204.541"/>
    <m/>
    <n v="42.286000000000001"/>
    <n v="0"/>
    <n v="0"/>
    <n v="246.827"/>
  </r>
  <r>
    <x v="33"/>
    <x v="32"/>
    <x v="29"/>
    <n v="0"/>
    <n v="0"/>
    <n v="168.39999999999998"/>
    <n v="0"/>
    <n v="168.39999999999998"/>
    <m/>
    <n v="23.42"/>
    <n v="0"/>
    <n v="0"/>
    <n v="191.82"/>
  </r>
  <r>
    <x v="33"/>
    <x v="32"/>
    <x v="30"/>
    <n v="0.30499999999999999"/>
    <n v="0"/>
    <n v="0"/>
    <n v="0"/>
    <n v="0.30499999999999999"/>
    <m/>
    <n v="0"/>
    <n v="0"/>
    <n v="0"/>
    <n v="0.30499999999999999"/>
  </r>
  <r>
    <x v="33"/>
    <x v="32"/>
    <x v="31"/>
    <n v="0"/>
    <n v="0"/>
    <n v="2.4"/>
    <n v="0"/>
    <n v="2.4"/>
    <m/>
    <n v="0"/>
    <n v="0"/>
    <n v="0"/>
    <n v="2.4"/>
  </r>
  <r>
    <x v="33"/>
    <x v="32"/>
    <x v="32"/>
    <n v="2.3380000000000001"/>
    <n v="0"/>
    <n v="2.8"/>
    <n v="0"/>
    <n v="5.1379999999999999"/>
    <m/>
    <n v="0"/>
    <n v="0"/>
    <n v="0"/>
    <n v="5.1379999999999999"/>
  </r>
  <r>
    <x v="33"/>
    <x v="32"/>
    <x v="33"/>
    <n v="0"/>
    <n v="0"/>
    <n v="13.7"/>
    <n v="0"/>
    <n v="13.7"/>
    <m/>
    <n v="0.68799999999999994"/>
    <n v="0"/>
    <n v="0"/>
    <n v="14.388"/>
  </r>
  <r>
    <x v="33"/>
    <x v="32"/>
    <x v="34"/>
    <n v="1.728"/>
    <n v="0"/>
    <n v="0"/>
    <n v="0"/>
    <n v="1.728"/>
    <m/>
    <n v="0.67200000000000004"/>
    <n v="0"/>
    <n v="0"/>
    <n v="2.4"/>
  </r>
  <r>
    <x v="33"/>
    <x v="32"/>
    <x v="35"/>
    <n v="216.4"/>
    <n v="0"/>
    <n v="0"/>
    <n v="0"/>
    <n v="216.4"/>
    <m/>
    <n v="0"/>
    <n v="0"/>
    <n v="0"/>
    <n v="216.4"/>
  </r>
  <r>
    <x v="33"/>
    <x v="32"/>
    <x v="36"/>
    <n v="0"/>
    <n v="0"/>
    <n v="0"/>
    <n v="0"/>
    <n v="0"/>
    <m/>
    <n v="0"/>
    <n v="0"/>
    <n v="0"/>
    <n v="0"/>
  </r>
  <r>
    <x v="34"/>
    <x v="33"/>
    <x v="0"/>
    <n v="86.122"/>
    <n v="0"/>
    <n v="0"/>
    <n v="0"/>
    <n v="86.122"/>
    <m/>
    <n v="2.1819999999999999"/>
    <n v="0"/>
    <n v="0"/>
    <n v="88.304000000000002"/>
  </r>
  <r>
    <x v="34"/>
    <x v="33"/>
    <x v="1"/>
    <n v="0"/>
    <n v="3.5"/>
    <n v="0"/>
    <n v="0"/>
    <n v="3.5"/>
    <m/>
    <n v="0"/>
    <n v="0"/>
    <n v="0"/>
    <n v="3.5"/>
  </r>
  <r>
    <x v="34"/>
    <x v="33"/>
    <x v="2"/>
    <n v="0"/>
    <n v="0"/>
    <n v="2"/>
    <n v="0"/>
    <n v="2"/>
    <m/>
    <n v="0"/>
    <n v="0"/>
    <n v="0"/>
    <n v="2"/>
  </r>
  <r>
    <x v="34"/>
    <x v="33"/>
    <x v="3"/>
    <n v="0"/>
    <n v="0"/>
    <n v="0"/>
    <n v="0.69399999999999995"/>
    <n v="0.69399999999999995"/>
    <m/>
    <n v="0"/>
    <n v="0"/>
    <n v="0"/>
    <n v="0.69399999999999995"/>
  </r>
  <r>
    <x v="34"/>
    <x v="33"/>
    <x v="4"/>
    <n v="392.73099999999999"/>
    <n v="0"/>
    <n v="1000.5"/>
    <n v="0"/>
    <n v="1393.231"/>
    <m/>
    <n v="47.286000000000001"/>
    <n v="0"/>
    <n v="0"/>
    <n v="1440.5170000000001"/>
  </r>
  <r>
    <x v="34"/>
    <x v="33"/>
    <x v="5"/>
    <n v="20.064"/>
    <n v="0"/>
    <n v="2.8"/>
    <n v="0"/>
    <n v="22.864000000000001"/>
    <m/>
    <n v="0.64900000000000002"/>
    <n v="0"/>
    <n v="0"/>
    <n v="23.513000000000002"/>
  </r>
  <r>
    <x v="34"/>
    <x v="33"/>
    <x v="6"/>
    <n v="0"/>
    <n v="150.28200000000001"/>
    <n v="0"/>
    <n v="0"/>
    <n v="150.28200000000001"/>
    <m/>
    <n v="0.69599999999999995"/>
    <n v="0"/>
    <n v="0"/>
    <n v="150.97800000000001"/>
  </r>
  <r>
    <x v="34"/>
    <x v="33"/>
    <x v="7"/>
    <n v="547.54200000000003"/>
    <n v="0"/>
    <n v="0"/>
    <n v="0"/>
    <n v="547.54200000000003"/>
    <m/>
    <n v="263.18299999999999"/>
    <n v="0"/>
    <n v="0"/>
    <n v="810.72500000000002"/>
  </r>
  <r>
    <x v="34"/>
    <x v="33"/>
    <x v="8"/>
    <n v="712.48299999999995"/>
    <n v="0"/>
    <n v="38.9"/>
    <n v="0"/>
    <n v="751.38299999999992"/>
    <m/>
    <n v="19.25"/>
    <n v="0"/>
    <n v="0"/>
    <n v="770.63300000000004"/>
  </r>
  <r>
    <x v="34"/>
    <x v="33"/>
    <x v="9"/>
    <n v="0"/>
    <n v="0"/>
    <n v="0.1"/>
    <n v="0"/>
    <n v="0.1"/>
    <m/>
    <n v="0"/>
    <n v="0"/>
    <n v="0"/>
    <n v="0.1"/>
  </r>
  <r>
    <x v="34"/>
    <x v="33"/>
    <x v="10"/>
    <n v="2.1640000000000001"/>
    <n v="0"/>
    <n v="0"/>
    <n v="0"/>
    <n v="2.1640000000000001"/>
    <m/>
    <n v="0"/>
    <n v="0"/>
    <n v="0"/>
    <n v="2.1640000000000001"/>
  </r>
  <r>
    <x v="34"/>
    <x v="33"/>
    <x v="11"/>
    <n v="0"/>
    <n v="0"/>
    <n v="0"/>
    <n v="0"/>
    <n v="0"/>
    <m/>
    <n v="0"/>
    <n v="0"/>
    <n v="0"/>
    <n v="0"/>
  </r>
  <r>
    <x v="34"/>
    <x v="33"/>
    <x v="12"/>
    <n v="24.391999999999999"/>
    <n v="0"/>
    <n v="0"/>
    <n v="0"/>
    <n v="24.391999999999999"/>
    <m/>
    <n v="0.81399999999999995"/>
    <n v="0"/>
    <n v="0"/>
    <n v="25.206"/>
  </r>
  <r>
    <x v="34"/>
    <x v="33"/>
    <x v="13"/>
    <n v="2.8519999999999999"/>
    <n v="0"/>
    <n v="0"/>
    <n v="0"/>
    <n v="2.8519999999999999"/>
    <m/>
    <n v="0"/>
    <n v="0"/>
    <n v="0"/>
    <n v="2.8519999999999999"/>
  </r>
  <r>
    <x v="34"/>
    <x v="33"/>
    <x v="14"/>
    <n v="0"/>
    <n v="0"/>
    <n v="0"/>
    <n v="0"/>
    <n v="0"/>
    <m/>
    <n v="0"/>
    <n v="0"/>
    <n v="0"/>
    <n v="0"/>
  </r>
  <r>
    <x v="34"/>
    <x v="33"/>
    <x v="15"/>
    <n v="0"/>
    <n v="0"/>
    <n v="0"/>
    <n v="0"/>
    <n v="0"/>
    <m/>
    <n v="0"/>
    <n v="0"/>
    <n v="0"/>
    <n v="0"/>
  </r>
  <r>
    <x v="34"/>
    <x v="33"/>
    <x v="16"/>
    <n v="0"/>
    <n v="0"/>
    <n v="37.400000000000006"/>
    <n v="0"/>
    <n v="37.400000000000006"/>
    <m/>
    <n v="1E-3"/>
    <n v="0"/>
    <n v="0"/>
    <n v="37.401000000000003"/>
  </r>
  <r>
    <x v="34"/>
    <x v="33"/>
    <x v="17"/>
    <n v="0"/>
    <n v="0"/>
    <n v="0"/>
    <n v="0"/>
    <n v="0"/>
    <m/>
    <n v="0"/>
    <n v="0"/>
    <n v="0"/>
    <n v="0"/>
  </r>
  <r>
    <x v="34"/>
    <x v="33"/>
    <x v="18"/>
    <n v="0"/>
    <n v="0"/>
    <n v="32.5"/>
    <n v="0"/>
    <n v="32.5"/>
    <m/>
    <n v="1.0999999999999999E-2"/>
    <n v="0"/>
    <n v="0"/>
    <n v="32.511000000000003"/>
  </r>
  <r>
    <x v="34"/>
    <x v="33"/>
    <x v="19"/>
    <n v="0.49199999999999999"/>
    <n v="476.31799999999998"/>
    <n v="689.2"/>
    <n v="0"/>
    <n v="1166.01"/>
    <m/>
    <n v="44.548999999999999"/>
    <n v="0"/>
    <n v="0"/>
    <n v="1210.559"/>
  </r>
  <r>
    <x v="34"/>
    <x v="33"/>
    <x v="20"/>
    <n v="0.88700000000000001"/>
    <n v="0"/>
    <n v="0"/>
    <n v="0"/>
    <n v="0.88700000000000001"/>
    <m/>
    <n v="5.8999999999999997E-2"/>
    <n v="0"/>
    <n v="0"/>
    <n v="0.94599999999999995"/>
  </r>
  <r>
    <x v="34"/>
    <x v="33"/>
    <x v="21"/>
    <n v="0"/>
    <n v="0.1"/>
    <n v="0"/>
    <n v="0"/>
    <n v="0.1"/>
    <m/>
    <n v="0"/>
    <n v="0"/>
    <n v="0"/>
    <n v="0.1"/>
  </r>
  <r>
    <x v="34"/>
    <x v="33"/>
    <x v="22"/>
    <n v="0"/>
    <n v="0"/>
    <n v="0.4"/>
    <n v="0"/>
    <n v="0.4"/>
    <m/>
    <n v="0"/>
    <n v="0"/>
    <n v="0"/>
    <n v="0.4"/>
  </r>
  <r>
    <x v="34"/>
    <x v="33"/>
    <x v="23"/>
    <n v="0"/>
    <n v="0"/>
    <n v="0"/>
    <n v="0"/>
    <n v="0"/>
    <m/>
    <n v="0"/>
    <n v="0"/>
    <n v="0"/>
    <n v="0"/>
  </r>
  <r>
    <x v="34"/>
    <x v="33"/>
    <x v="24"/>
    <n v="0"/>
    <n v="0"/>
    <n v="0"/>
    <n v="0"/>
    <n v="0"/>
    <m/>
    <n v="13.797000000000001"/>
    <n v="0"/>
    <n v="0"/>
    <n v="13.797000000000001"/>
  </r>
  <r>
    <x v="34"/>
    <x v="33"/>
    <x v="25"/>
    <n v="79.274000000000001"/>
    <n v="0"/>
    <n v="0.2"/>
    <n v="0"/>
    <n v="79.474000000000004"/>
    <m/>
    <n v="0"/>
    <n v="0"/>
    <n v="0"/>
    <n v="79.474000000000004"/>
  </r>
  <r>
    <x v="34"/>
    <x v="33"/>
    <x v="26"/>
    <n v="0"/>
    <n v="0"/>
    <n v="0"/>
    <n v="0"/>
    <n v="0"/>
    <m/>
    <n v="0"/>
    <n v="0"/>
    <n v="0"/>
    <n v="0"/>
  </r>
  <r>
    <x v="34"/>
    <x v="33"/>
    <x v="27"/>
    <n v="0"/>
    <n v="0"/>
    <n v="5.0999999999999996"/>
    <n v="0"/>
    <n v="5.0999999999999996"/>
    <m/>
    <n v="0"/>
    <n v="0"/>
    <n v="0"/>
    <n v="5.0999999999999996"/>
  </r>
  <r>
    <x v="34"/>
    <x v="33"/>
    <x v="28"/>
    <n v="0.29499999999999998"/>
    <n v="0"/>
    <n v="612"/>
    <n v="0"/>
    <n v="612.29499999999996"/>
    <m/>
    <n v="25.652000000000001"/>
    <n v="0"/>
    <n v="0"/>
    <n v="637.947"/>
  </r>
  <r>
    <x v="34"/>
    <x v="33"/>
    <x v="29"/>
    <n v="0"/>
    <n v="0"/>
    <n v="68.2"/>
    <n v="0"/>
    <n v="68.2"/>
    <m/>
    <n v="0.65100000000000002"/>
    <n v="0"/>
    <n v="0"/>
    <n v="68.850999999999999"/>
  </r>
  <r>
    <x v="34"/>
    <x v="33"/>
    <x v="30"/>
    <n v="14.654999999999999"/>
    <n v="0"/>
    <n v="0.1"/>
    <n v="0.09"/>
    <n v="14.844999999999999"/>
    <m/>
    <n v="0.33700000000000002"/>
    <n v="0"/>
    <n v="0"/>
    <n v="15.182"/>
  </r>
  <r>
    <x v="34"/>
    <x v="33"/>
    <x v="31"/>
    <n v="92.9"/>
    <n v="0"/>
    <n v="5.7"/>
    <n v="6"/>
    <n v="104.60000000000001"/>
    <m/>
    <n v="0"/>
    <n v="0"/>
    <n v="0"/>
    <n v="104.6"/>
  </r>
  <r>
    <x v="34"/>
    <x v="33"/>
    <x v="32"/>
    <n v="9.8000000000000004E-2"/>
    <n v="0"/>
    <n v="30.799999999999997"/>
    <n v="0"/>
    <n v="30.897999999999996"/>
    <m/>
    <n v="0"/>
    <n v="0"/>
    <n v="0"/>
    <n v="30.898"/>
  </r>
  <r>
    <x v="34"/>
    <x v="33"/>
    <x v="33"/>
    <n v="372.47"/>
    <n v="0"/>
    <n v="289.8"/>
    <n v="42.061"/>
    <n v="704.33100000000002"/>
    <m/>
    <n v="14.856"/>
    <n v="0"/>
    <n v="0"/>
    <n v="719.18700000000001"/>
  </r>
  <r>
    <x v="34"/>
    <x v="33"/>
    <x v="34"/>
    <n v="224.93799999999999"/>
    <n v="0"/>
    <n v="0"/>
    <n v="0"/>
    <n v="224.93799999999999"/>
    <m/>
    <n v="48.527999999999999"/>
    <n v="0"/>
    <n v="0"/>
    <n v="273.46600000000001"/>
  </r>
  <r>
    <x v="34"/>
    <x v="33"/>
    <x v="35"/>
    <n v="296.89999999999998"/>
    <n v="0"/>
    <n v="0"/>
    <n v="0"/>
    <n v="296.89999999999998"/>
    <m/>
    <n v="0"/>
    <n v="0"/>
    <n v="0"/>
    <n v="296.89999999999998"/>
  </r>
  <r>
    <x v="34"/>
    <x v="33"/>
    <x v="36"/>
    <n v="0"/>
    <n v="0"/>
    <n v="0"/>
    <n v="0"/>
    <n v="0"/>
    <m/>
    <n v="0"/>
    <n v="0"/>
    <n v="0"/>
    <n v="0"/>
  </r>
  <r>
    <x v="35"/>
    <x v="34"/>
    <x v="0"/>
    <n v="0"/>
    <n v="0"/>
    <n v="0"/>
    <n v="0"/>
    <n v="0"/>
    <m/>
    <n v="7.3999999999999996E-2"/>
    <n v="0"/>
    <n v="0"/>
    <n v="7.3999999999999996E-2"/>
  </r>
  <r>
    <x v="35"/>
    <x v="34"/>
    <x v="1"/>
    <n v="0"/>
    <n v="0"/>
    <n v="0"/>
    <n v="0"/>
    <n v="0"/>
    <m/>
    <n v="0"/>
    <n v="0"/>
    <n v="0"/>
    <n v="0"/>
  </r>
  <r>
    <x v="35"/>
    <x v="34"/>
    <x v="2"/>
    <n v="0"/>
    <n v="0"/>
    <n v="0"/>
    <n v="0"/>
    <n v="0"/>
    <m/>
    <n v="0"/>
    <n v="0"/>
    <n v="0"/>
    <n v="0"/>
  </r>
  <r>
    <x v="35"/>
    <x v="34"/>
    <x v="3"/>
    <n v="0"/>
    <n v="0"/>
    <n v="0"/>
    <n v="0"/>
    <n v="0"/>
    <m/>
    <n v="0"/>
    <n v="0"/>
    <n v="0"/>
    <n v="0"/>
  </r>
  <r>
    <x v="35"/>
    <x v="34"/>
    <x v="4"/>
    <n v="0"/>
    <n v="0"/>
    <n v="0.1"/>
    <n v="0"/>
    <n v="0.1"/>
    <m/>
    <n v="0"/>
    <n v="0"/>
    <n v="0"/>
    <n v="0.1"/>
  </r>
  <r>
    <x v="35"/>
    <x v="34"/>
    <x v="5"/>
    <n v="5.4859999999999998"/>
    <n v="0"/>
    <n v="0"/>
    <n v="0"/>
    <n v="5.4859999999999998"/>
    <m/>
    <n v="0"/>
    <n v="0"/>
    <n v="0"/>
    <n v="5.4859999999999998"/>
  </r>
  <r>
    <x v="35"/>
    <x v="34"/>
    <x v="6"/>
    <n v="0.104"/>
    <n v="1065.826"/>
    <n v="0"/>
    <n v="0"/>
    <n v="1065.93"/>
    <m/>
    <n v="49.720999999999997"/>
    <n v="0"/>
    <n v="0.3"/>
    <n v="1115.951"/>
  </r>
  <r>
    <x v="35"/>
    <x v="34"/>
    <x v="7"/>
    <n v="6.5289999999999999"/>
    <n v="0"/>
    <n v="0"/>
    <n v="0"/>
    <n v="6.5289999999999999"/>
    <m/>
    <n v="4.9829999999999997"/>
    <n v="0"/>
    <n v="0"/>
    <n v="11.512"/>
  </r>
  <r>
    <x v="35"/>
    <x v="34"/>
    <x v="8"/>
    <n v="11.760999999999999"/>
    <n v="0"/>
    <n v="0"/>
    <n v="0"/>
    <n v="11.760999999999999"/>
    <m/>
    <n v="0"/>
    <n v="0"/>
    <n v="0"/>
    <n v="11.760999999999999"/>
  </r>
  <r>
    <x v="35"/>
    <x v="34"/>
    <x v="9"/>
    <n v="0"/>
    <n v="0"/>
    <n v="0"/>
    <n v="0"/>
    <n v="0"/>
    <m/>
    <n v="0"/>
    <n v="0"/>
    <n v="0"/>
    <n v="0"/>
  </r>
  <r>
    <x v="35"/>
    <x v="34"/>
    <x v="10"/>
    <n v="0.90900000000000003"/>
    <n v="0"/>
    <n v="0"/>
    <n v="0"/>
    <n v="0.90900000000000003"/>
    <m/>
    <n v="0"/>
    <n v="0"/>
    <n v="0"/>
    <n v="0.90900000000000003"/>
  </r>
  <r>
    <x v="35"/>
    <x v="34"/>
    <x v="11"/>
    <n v="0"/>
    <n v="0"/>
    <n v="0"/>
    <n v="0"/>
    <n v="0"/>
    <m/>
    <n v="0"/>
    <n v="0"/>
    <n v="0"/>
    <n v="0"/>
  </r>
  <r>
    <x v="35"/>
    <x v="34"/>
    <x v="12"/>
    <n v="451.84"/>
    <n v="0"/>
    <n v="956.3"/>
    <n v="0"/>
    <n v="1408.1399999999999"/>
    <m/>
    <n v="3.4000000000000002E-2"/>
    <n v="0"/>
    <n v="0.4"/>
    <n v="1408.5740000000001"/>
  </r>
  <r>
    <x v="35"/>
    <x v="34"/>
    <x v="13"/>
    <n v="0"/>
    <n v="0"/>
    <n v="0"/>
    <n v="0"/>
    <n v="0"/>
    <m/>
    <n v="0"/>
    <n v="0"/>
    <n v="0"/>
    <n v="0"/>
  </r>
  <r>
    <x v="35"/>
    <x v="34"/>
    <x v="14"/>
    <n v="0"/>
    <n v="0"/>
    <n v="536.4"/>
    <n v="0"/>
    <n v="536.4"/>
    <m/>
    <n v="0"/>
    <n v="0"/>
    <n v="0.2"/>
    <n v="536.6"/>
  </r>
  <r>
    <x v="35"/>
    <x v="34"/>
    <x v="15"/>
    <n v="0"/>
    <n v="0"/>
    <n v="0"/>
    <n v="0"/>
    <n v="0"/>
    <m/>
    <n v="0"/>
    <n v="0"/>
    <n v="0"/>
    <n v="0"/>
  </r>
  <r>
    <x v="35"/>
    <x v="34"/>
    <x v="16"/>
    <n v="0"/>
    <n v="0"/>
    <n v="71.8"/>
    <n v="0"/>
    <n v="71.8"/>
    <m/>
    <n v="1E-3"/>
    <n v="0"/>
    <n v="0"/>
    <n v="71.801000000000002"/>
  </r>
  <r>
    <x v="35"/>
    <x v="34"/>
    <x v="17"/>
    <n v="0"/>
    <n v="0"/>
    <n v="0"/>
    <n v="0"/>
    <n v="0"/>
    <m/>
    <n v="0"/>
    <n v="0"/>
    <n v="0"/>
    <n v="0"/>
  </r>
  <r>
    <x v="35"/>
    <x v="34"/>
    <x v="18"/>
    <n v="0"/>
    <n v="0"/>
    <n v="0.1"/>
    <n v="0"/>
    <n v="0.1"/>
    <m/>
    <n v="0"/>
    <n v="0"/>
    <n v="0"/>
    <n v="0.1"/>
  </r>
  <r>
    <x v="35"/>
    <x v="34"/>
    <x v="19"/>
    <n v="0"/>
    <n v="203.17400000000001"/>
    <n v="0.6"/>
    <n v="0"/>
    <n v="203.774"/>
    <m/>
    <n v="0.14199999999999999"/>
    <n v="0"/>
    <n v="0.1"/>
    <n v="204.01599999999999"/>
  </r>
  <r>
    <x v="35"/>
    <x v="34"/>
    <x v="20"/>
    <n v="0.64100000000000001"/>
    <n v="0"/>
    <n v="0"/>
    <n v="0"/>
    <n v="0.64100000000000001"/>
    <m/>
    <n v="0"/>
    <n v="0"/>
    <n v="0"/>
    <n v="0.64100000000000001"/>
  </r>
  <r>
    <x v="35"/>
    <x v="34"/>
    <x v="21"/>
    <n v="0"/>
    <n v="0"/>
    <n v="0"/>
    <n v="0"/>
    <n v="0"/>
    <m/>
    <n v="0"/>
    <n v="0"/>
    <n v="0"/>
    <n v="0"/>
  </r>
  <r>
    <x v="35"/>
    <x v="34"/>
    <x v="22"/>
    <n v="0"/>
    <n v="0"/>
    <n v="0"/>
    <n v="0"/>
    <n v="0"/>
    <m/>
    <n v="0"/>
    <n v="0"/>
    <n v="0"/>
    <n v="0"/>
  </r>
  <r>
    <x v="35"/>
    <x v="34"/>
    <x v="23"/>
    <n v="0"/>
    <n v="0"/>
    <n v="0"/>
    <n v="0"/>
    <n v="0"/>
    <m/>
    <n v="0"/>
    <n v="0"/>
    <n v="0"/>
    <n v="0"/>
  </r>
  <r>
    <x v="35"/>
    <x v="34"/>
    <x v="24"/>
    <n v="1792.6389999999999"/>
    <n v="0"/>
    <n v="0"/>
    <n v="0"/>
    <n v="1792.6389999999999"/>
    <m/>
    <n v="509.55700000000002"/>
    <n v="0"/>
    <n v="0.6"/>
    <n v="2302.7959999999998"/>
  </r>
  <r>
    <x v="35"/>
    <x v="34"/>
    <x v="25"/>
    <n v="0.18"/>
    <n v="0"/>
    <n v="0"/>
    <n v="0"/>
    <n v="0.18"/>
    <m/>
    <n v="0"/>
    <n v="0"/>
    <n v="0"/>
    <n v="0.18"/>
  </r>
  <r>
    <x v="35"/>
    <x v="34"/>
    <x v="26"/>
    <n v="0"/>
    <n v="0"/>
    <n v="0"/>
    <n v="0"/>
    <n v="0"/>
    <m/>
    <n v="0"/>
    <n v="0"/>
    <n v="0"/>
    <n v="0"/>
  </r>
  <r>
    <x v="35"/>
    <x v="34"/>
    <x v="27"/>
    <n v="0"/>
    <n v="0"/>
    <n v="0"/>
    <n v="0"/>
    <n v="0"/>
    <m/>
    <n v="0"/>
    <n v="0"/>
    <n v="0"/>
    <n v="0"/>
  </r>
  <r>
    <x v="35"/>
    <x v="34"/>
    <x v="28"/>
    <n v="0"/>
    <n v="0"/>
    <n v="311.7"/>
    <n v="0"/>
    <n v="311.7"/>
    <m/>
    <n v="19.081"/>
    <n v="0"/>
    <n v="0.1"/>
    <n v="330.88099999999997"/>
  </r>
  <r>
    <x v="35"/>
    <x v="34"/>
    <x v="29"/>
    <n v="0"/>
    <n v="0"/>
    <n v="518.6"/>
    <n v="0"/>
    <n v="518.6"/>
    <m/>
    <n v="0.95399999999999996"/>
    <n v="0"/>
    <n v="0.2"/>
    <n v="519.75400000000002"/>
  </r>
  <r>
    <x v="35"/>
    <x v="34"/>
    <x v="30"/>
    <n v="3.786"/>
    <n v="0"/>
    <n v="0"/>
    <n v="0"/>
    <n v="3.786"/>
    <m/>
    <n v="1.6E-2"/>
    <n v="0"/>
    <n v="0"/>
    <n v="3.802"/>
  </r>
  <r>
    <x v="35"/>
    <x v="34"/>
    <x v="31"/>
    <n v="0"/>
    <n v="0"/>
    <n v="0"/>
    <n v="0"/>
    <n v="0"/>
    <m/>
    <n v="0"/>
    <n v="0"/>
    <n v="0"/>
    <n v="0"/>
  </r>
  <r>
    <x v="35"/>
    <x v="34"/>
    <x v="32"/>
    <n v="0.104"/>
    <n v="0"/>
    <n v="0.1"/>
    <n v="0"/>
    <n v="0.20400000000000001"/>
    <m/>
    <n v="3.6999999999999998E-2"/>
    <n v="0"/>
    <n v="0"/>
    <n v="0.24099999999999999"/>
  </r>
  <r>
    <x v="35"/>
    <x v="34"/>
    <x v="33"/>
    <n v="2.266"/>
    <n v="0"/>
    <n v="1.6"/>
    <n v="0.40200000000000002"/>
    <n v="4.2679999999999998"/>
    <m/>
    <n v="0"/>
    <n v="0"/>
    <n v="0"/>
    <n v="4.2679999999999998"/>
  </r>
  <r>
    <x v="35"/>
    <x v="34"/>
    <x v="34"/>
    <n v="1.0880000000000001"/>
    <n v="0"/>
    <n v="0"/>
    <n v="0"/>
    <n v="1.0880000000000001"/>
    <m/>
    <n v="0"/>
    <n v="-1.9"/>
    <n v="0"/>
    <n v="-0.81200000000000006"/>
  </r>
  <r>
    <x v="36"/>
    <x v="35"/>
    <x v="0"/>
    <n v="118.54300000000001"/>
    <n v="0"/>
    <n v="0"/>
    <n v="0"/>
    <n v="118.54300000000001"/>
    <m/>
    <n v="0"/>
    <n v="0"/>
    <n v="0"/>
    <n v="118.54300000000001"/>
  </r>
  <r>
    <x v="36"/>
    <x v="35"/>
    <x v="1"/>
    <n v="0"/>
    <n v="0"/>
    <n v="0"/>
    <n v="0"/>
    <n v="0"/>
    <m/>
    <n v="0"/>
    <n v="0"/>
    <n v="0"/>
    <n v="0"/>
  </r>
  <r>
    <x v="36"/>
    <x v="35"/>
    <x v="2"/>
    <n v="0"/>
    <n v="0"/>
    <n v="0"/>
    <n v="0"/>
    <n v="0"/>
    <m/>
    <n v="0"/>
    <n v="0"/>
    <n v="0"/>
    <n v="0"/>
  </r>
  <r>
    <x v="36"/>
    <x v="35"/>
    <x v="3"/>
    <n v="0"/>
    <n v="0"/>
    <n v="0"/>
    <n v="0"/>
    <n v="0"/>
    <m/>
    <n v="0"/>
    <n v="0"/>
    <n v="0"/>
    <n v="0"/>
  </r>
  <r>
    <x v="36"/>
    <x v="35"/>
    <x v="4"/>
    <n v="0"/>
    <n v="0"/>
    <n v="0"/>
    <n v="0"/>
    <n v="0"/>
    <m/>
    <n v="0"/>
    <n v="0"/>
    <n v="0"/>
    <n v="0"/>
  </r>
  <r>
    <x v="36"/>
    <x v="35"/>
    <x v="5"/>
    <n v="0.26200000000000001"/>
    <n v="0"/>
    <n v="0"/>
    <n v="0"/>
    <n v="0.26200000000000001"/>
    <m/>
    <n v="0"/>
    <n v="0"/>
    <n v="0"/>
    <n v="0.26200000000000001"/>
  </r>
  <r>
    <x v="36"/>
    <x v="35"/>
    <x v="6"/>
    <n v="4.0000000000000001E-3"/>
    <n v="33.628999999999998"/>
    <n v="0"/>
    <n v="0"/>
    <n v="33.632999999999996"/>
    <m/>
    <n v="0"/>
    <n v="0"/>
    <n v="0"/>
    <n v="33.633000000000003"/>
  </r>
  <r>
    <x v="36"/>
    <x v="35"/>
    <x v="7"/>
    <n v="0.28100000000000003"/>
    <n v="0"/>
    <n v="0"/>
    <n v="0"/>
    <n v="0.28100000000000003"/>
    <m/>
    <n v="0"/>
    <n v="0"/>
    <n v="0"/>
    <n v="0.28100000000000003"/>
  </r>
  <r>
    <x v="36"/>
    <x v="35"/>
    <x v="8"/>
    <n v="0.50600000000000001"/>
    <n v="0"/>
    <n v="0"/>
    <n v="0"/>
    <n v="0.50600000000000001"/>
    <m/>
    <n v="0"/>
    <n v="0"/>
    <n v="0"/>
    <n v="0.50600000000000001"/>
  </r>
  <r>
    <x v="36"/>
    <x v="35"/>
    <x v="9"/>
    <n v="0"/>
    <n v="0"/>
    <n v="3.4"/>
    <n v="0"/>
    <n v="3.4"/>
    <m/>
    <n v="0"/>
    <n v="0"/>
    <n v="0"/>
    <n v="3.4"/>
  </r>
  <r>
    <x v="36"/>
    <x v="35"/>
    <x v="10"/>
    <n v="4.8000000000000001E-2"/>
    <n v="0"/>
    <n v="0"/>
    <n v="0"/>
    <n v="4.8000000000000001E-2"/>
    <m/>
    <n v="0"/>
    <n v="0"/>
    <n v="0"/>
    <n v="4.8000000000000001E-2"/>
  </r>
  <r>
    <x v="36"/>
    <x v="35"/>
    <x v="11"/>
    <n v="0"/>
    <n v="0"/>
    <n v="0"/>
    <n v="0"/>
    <n v="0"/>
    <m/>
    <n v="0"/>
    <n v="0"/>
    <n v="0"/>
    <n v="0"/>
  </r>
  <r>
    <x v="36"/>
    <x v="35"/>
    <x v="12"/>
    <n v="33.107999999999997"/>
    <n v="0"/>
    <n v="10"/>
    <n v="0"/>
    <n v="43.107999999999997"/>
    <m/>
    <n v="0"/>
    <n v="0"/>
    <n v="0"/>
    <n v="43.107999999999997"/>
  </r>
  <r>
    <x v="36"/>
    <x v="35"/>
    <x v="13"/>
    <n v="0"/>
    <n v="0"/>
    <n v="0"/>
    <n v="0"/>
    <n v="0"/>
    <m/>
    <n v="0"/>
    <n v="0"/>
    <n v="0"/>
    <n v="0"/>
  </r>
  <r>
    <x v="36"/>
    <x v="35"/>
    <x v="14"/>
    <n v="0"/>
    <n v="0"/>
    <n v="5.2"/>
    <n v="0"/>
    <n v="5.2"/>
    <m/>
    <n v="0"/>
    <n v="0"/>
    <n v="0"/>
    <n v="5.2"/>
  </r>
  <r>
    <x v="36"/>
    <x v="35"/>
    <x v="15"/>
    <n v="0"/>
    <n v="0"/>
    <n v="0"/>
    <n v="0"/>
    <n v="0"/>
    <m/>
    <n v="0"/>
    <n v="0"/>
    <n v="0"/>
    <n v="0"/>
  </r>
  <r>
    <x v="36"/>
    <x v="35"/>
    <x v="16"/>
    <n v="0"/>
    <n v="0"/>
    <n v="3.4"/>
    <n v="0"/>
    <n v="3.4"/>
    <m/>
    <n v="0"/>
    <n v="0"/>
    <n v="0"/>
    <n v="3.4"/>
  </r>
  <r>
    <x v="36"/>
    <x v="35"/>
    <x v="17"/>
    <n v="0"/>
    <n v="0"/>
    <n v="0"/>
    <n v="0"/>
    <n v="0"/>
    <m/>
    <n v="0"/>
    <n v="0"/>
    <n v="0"/>
    <n v="0"/>
  </r>
  <r>
    <x v="36"/>
    <x v="35"/>
    <x v="18"/>
    <n v="0"/>
    <n v="0"/>
    <n v="0"/>
    <n v="0"/>
    <n v="0"/>
    <m/>
    <n v="0"/>
    <n v="0"/>
    <n v="0"/>
    <n v="0"/>
  </r>
  <r>
    <x v="36"/>
    <x v="35"/>
    <x v="19"/>
    <n v="0"/>
    <n v="1.371"/>
    <n v="0"/>
    <n v="0"/>
    <n v="1.371"/>
    <m/>
    <n v="0"/>
    <n v="0"/>
    <n v="0"/>
    <n v="1.371"/>
  </r>
  <r>
    <x v="36"/>
    <x v="35"/>
    <x v="20"/>
    <n v="41.182000000000002"/>
    <n v="0"/>
    <n v="0"/>
    <n v="0"/>
    <n v="41.182000000000002"/>
    <m/>
    <n v="0"/>
    <n v="0"/>
    <n v="0"/>
    <n v="41.182000000000002"/>
  </r>
  <r>
    <x v="36"/>
    <x v="35"/>
    <x v="21"/>
    <n v="0"/>
    <n v="0"/>
    <n v="0"/>
    <n v="0"/>
    <n v="0"/>
    <m/>
    <n v="0"/>
    <n v="0"/>
    <n v="0"/>
    <n v="0"/>
  </r>
  <r>
    <x v="36"/>
    <x v="35"/>
    <x v="22"/>
    <n v="0"/>
    <n v="0"/>
    <n v="0"/>
    <n v="0"/>
    <n v="0"/>
    <m/>
    <n v="0"/>
    <n v="0"/>
    <n v="0"/>
    <n v="0"/>
  </r>
  <r>
    <x v="36"/>
    <x v="35"/>
    <x v="23"/>
    <n v="0"/>
    <n v="0"/>
    <n v="0"/>
    <n v="0"/>
    <n v="0"/>
    <m/>
    <n v="0"/>
    <n v="0"/>
    <n v="0"/>
    <n v="0"/>
  </r>
  <r>
    <x v="36"/>
    <x v="35"/>
    <x v="24"/>
    <n v="98.67"/>
    <n v="0"/>
    <n v="0"/>
    <n v="0"/>
    <n v="98.67"/>
    <m/>
    <n v="0"/>
    <n v="0"/>
    <n v="0"/>
    <n v="98.67"/>
  </r>
  <r>
    <x v="36"/>
    <x v="35"/>
    <x v="25"/>
    <n v="5.1999999999999998E-2"/>
    <n v="0"/>
    <n v="1.2"/>
    <n v="0"/>
    <n v="1.252"/>
    <m/>
    <n v="0"/>
    <n v="0"/>
    <n v="0"/>
    <n v="1.252"/>
  </r>
  <r>
    <x v="36"/>
    <x v="35"/>
    <x v="26"/>
    <n v="0"/>
    <n v="0"/>
    <n v="0"/>
    <n v="0"/>
    <n v="0"/>
    <m/>
    <n v="0"/>
    <n v="0"/>
    <n v="0"/>
    <n v="0"/>
  </r>
  <r>
    <x v="36"/>
    <x v="35"/>
    <x v="27"/>
    <n v="0"/>
    <n v="0"/>
    <n v="0"/>
    <n v="0"/>
    <n v="0"/>
    <m/>
    <n v="0"/>
    <n v="0"/>
    <n v="0"/>
    <n v="0"/>
  </r>
  <r>
    <x v="36"/>
    <x v="35"/>
    <x v="28"/>
    <n v="0"/>
    <n v="0"/>
    <n v="20.3"/>
    <n v="0"/>
    <n v="20.3"/>
    <m/>
    <n v="0"/>
    <n v="0"/>
    <n v="0"/>
    <n v="20.3"/>
  </r>
  <r>
    <x v="36"/>
    <x v="35"/>
    <x v="29"/>
    <n v="0"/>
    <n v="0"/>
    <n v="16.5"/>
    <n v="0"/>
    <n v="16.5"/>
    <m/>
    <n v="0"/>
    <n v="0"/>
    <n v="0"/>
    <n v="16.5"/>
  </r>
  <r>
    <x v="36"/>
    <x v="35"/>
    <x v="30"/>
    <n v="0.16300000000000001"/>
    <n v="0"/>
    <n v="0"/>
    <n v="0"/>
    <n v="0.16300000000000001"/>
    <m/>
    <n v="0"/>
    <n v="0"/>
    <n v="0"/>
    <n v="0.16300000000000001"/>
  </r>
  <r>
    <x v="36"/>
    <x v="35"/>
    <x v="31"/>
    <n v="0"/>
    <n v="0"/>
    <n v="0"/>
    <n v="0"/>
    <n v="0"/>
    <m/>
    <n v="0"/>
    <n v="0"/>
    <n v="0"/>
    <n v="0"/>
  </r>
  <r>
    <x v="36"/>
    <x v="35"/>
    <x v="32"/>
    <n v="4.0000000000000001E-3"/>
    <n v="0"/>
    <n v="0"/>
    <n v="0"/>
    <n v="4.0000000000000001E-3"/>
    <m/>
    <n v="0"/>
    <n v="0"/>
    <n v="0"/>
    <n v="4.0000000000000001E-3"/>
  </r>
  <r>
    <x v="36"/>
    <x v="35"/>
    <x v="33"/>
    <n v="9.7000000000000003E-2"/>
    <n v="0"/>
    <n v="0"/>
    <n v="3.0000000000000001E-3"/>
    <n v="0.1"/>
    <m/>
    <n v="0"/>
    <n v="0"/>
    <n v="0"/>
    <n v="0.1"/>
  </r>
  <r>
    <x v="36"/>
    <x v="35"/>
    <x v="34"/>
    <n v="4.7E-2"/>
    <n v="0"/>
    <n v="0"/>
    <n v="0"/>
    <n v="4.7E-2"/>
    <m/>
    <n v="0"/>
    <n v="0"/>
    <n v="0"/>
    <n v="4.7E-2"/>
  </r>
  <r>
    <x v="37"/>
    <x v="36"/>
    <x v="0"/>
    <n v="2.4409999999999998"/>
    <n v="0"/>
    <n v="0"/>
    <n v="0"/>
    <n v="2.4409999999999998"/>
    <m/>
    <n v="2.8000000000000001E-2"/>
    <n v="0"/>
    <n v="0"/>
    <n v="2.4689999999999999"/>
  </r>
  <r>
    <x v="37"/>
    <x v="36"/>
    <x v="1"/>
    <n v="0"/>
    <n v="0"/>
    <n v="0"/>
    <n v="0"/>
    <n v="0"/>
    <m/>
    <n v="0"/>
    <n v="0"/>
    <n v="0"/>
    <n v="0"/>
  </r>
  <r>
    <x v="37"/>
    <x v="36"/>
    <x v="2"/>
    <n v="0"/>
    <n v="0"/>
    <n v="0"/>
    <n v="0"/>
    <n v="0"/>
    <m/>
    <n v="0"/>
    <n v="0"/>
    <n v="0"/>
    <n v="0"/>
  </r>
  <r>
    <x v="37"/>
    <x v="36"/>
    <x v="3"/>
    <n v="0"/>
    <n v="0"/>
    <n v="0"/>
    <n v="0"/>
    <n v="0"/>
    <m/>
    <n v="0"/>
    <n v="0"/>
    <n v="0"/>
    <n v="0"/>
  </r>
  <r>
    <x v="37"/>
    <x v="36"/>
    <x v="4"/>
    <n v="0"/>
    <n v="0"/>
    <n v="0"/>
    <n v="0"/>
    <n v="0"/>
    <m/>
    <n v="0"/>
    <n v="0"/>
    <n v="0"/>
    <n v="0"/>
  </r>
  <r>
    <x v="37"/>
    <x v="36"/>
    <x v="5"/>
    <n v="0"/>
    <n v="0"/>
    <n v="0"/>
    <n v="0"/>
    <n v="0"/>
    <m/>
    <n v="0"/>
    <n v="0"/>
    <n v="0"/>
    <n v="0"/>
  </r>
  <r>
    <x v="37"/>
    <x v="36"/>
    <x v="6"/>
    <n v="1E-3"/>
    <n v="0"/>
    <n v="0"/>
    <n v="0"/>
    <n v="1E-3"/>
    <m/>
    <n v="0"/>
    <n v="0"/>
    <n v="0"/>
    <n v="1E-3"/>
  </r>
  <r>
    <x v="37"/>
    <x v="36"/>
    <x v="7"/>
    <n v="3.0000000000000001E-3"/>
    <n v="0"/>
    <n v="0"/>
    <n v="0"/>
    <n v="3.0000000000000001E-3"/>
    <m/>
    <n v="0"/>
    <n v="0"/>
    <n v="0"/>
    <n v="3.0000000000000001E-3"/>
  </r>
  <r>
    <x v="37"/>
    <x v="36"/>
    <x v="8"/>
    <n v="0"/>
    <n v="0"/>
    <n v="0"/>
    <n v="0"/>
    <n v="0"/>
    <m/>
    <n v="0"/>
    <n v="0"/>
    <n v="0"/>
    <n v="0"/>
  </r>
  <r>
    <x v="37"/>
    <x v="36"/>
    <x v="9"/>
    <n v="1.7090000000000001"/>
    <n v="0"/>
    <n v="2.4"/>
    <n v="0"/>
    <n v="4.109"/>
    <m/>
    <n v="0.38500000000000001"/>
    <n v="0"/>
    <n v="0"/>
    <n v="4.4939999999999998"/>
  </r>
  <r>
    <x v="37"/>
    <x v="36"/>
    <x v="10"/>
    <n v="2.38"/>
    <n v="0"/>
    <n v="0"/>
    <n v="0"/>
    <n v="2.38"/>
    <m/>
    <n v="0.188"/>
    <n v="0"/>
    <n v="0"/>
    <n v="2.5680000000000001"/>
  </r>
  <r>
    <x v="37"/>
    <x v="36"/>
    <x v="11"/>
    <n v="0"/>
    <n v="0"/>
    <n v="0"/>
    <n v="0"/>
    <n v="0"/>
    <m/>
    <n v="0"/>
    <n v="0"/>
    <n v="0"/>
    <n v="0"/>
  </r>
  <r>
    <x v="37"/>
    <x v="36"/>
    <x v="12"/>
    <n v="0.12"/>
    <n v="0"/>
    <n v="0"/>
    <n v="0"/>
    <n v="0.12"/>
    <m/>
    <n v="0.16800000000000001"/>
    <n v="0"/>
    <n v="0"/>
    <n v="0.28799999999999998"/>
  </r>
  <r>
    <x v="37"/>
    <x v="36"/>
    <x v="13"/>
    <n v="0"/>
    <n v="0"/>
    <n v="0"/>
    <n v="0"/>
    <n v="0"/>
    <m/>
    <n v="0"/>
    <n v="0"/>
    <n v="0"/>
    <n v="0"/>
  </r>
  <r>
    <x v="37"/>
    <x v="36"/>
    <x v="14"/>
    <n v="0"/>
    <n v="0"/>
    <n v="0"/>
    <n v="0"/>
    <n v="0"/>
    <m/>
    <n v="0"/>
    <n v="0"/>
    <n v="0"/>
    <n v="0"/>
  </r>
  <r>
    <x v="37"/>
    <x v="36"/>
    <x v="15"/>
    <n v="0"/>
    <n v="0"/>
    <n v="0"/>
    <n v="0"/>
    <n v="0"/>
    <m/>
    <n v="0"/>
    <n v="0"/>
    <n v="0"/>
    <n v="0"/>
  </r>
  <r>
    <x v="37"/>
    <x v="36"/>
    <x v="16"/>
    <n v="0"/>
    <n v="0"/>
    <n v="0"/>
    <n v="0"/>
    <n v="0"/>
    <m/>
    <n v="0"/>
    <n v="0"/>
    <n v="0"/>
    <n v="0"/>
  </r>
  <r>
    <x v="37"/>
    <x v="36"/>
    <x v="17"/>
    <n v="0"/>
    <n v="0"/>
    <n v="0"/>
    <n v="0"/>
    <n v="0"/>
    <m/>
    <n v="0"/>
    <n v="0"/>
    <n v="0"/>
    <n v="0"/>
  </r>
  <r>
    <x v="37"/>
    <x v="36"/>
    <x v="18"/>
    <n v="0"/>
    <n v="0"/>
    <n v="0"/>
    <n v="0"/>
    <n v="0"/>
    <m/>
    <n v="0"/>
    <n v="0"/>
    <n v="0"/>
    <n v="0"/>
  </r>
  <r>
    <x v="37"/>
    <x v="36"/>
    <x v="19"/>
    <n v="0"/>
    <n v="0"/>
    <n v="0"/>
    <n v="0"/>
    <n v="0"/>
    <m/>
    <n v="0"/>
    <n v="0"/>
    <n v="0"/>
    <n v="0"/>
  </r>
  <r>
    <x v="37"/>
    <x v="36"/>
    <x v="20"/>
    <n v="2.1539999999999999"/>
    <n v="0"/>
    <n v="0"/>
    <n v="0"/>
    <n v="2.1539999999999999"/>
    <m/>
    <n v="4.0000000000000001E-3"/>
    <n v="0"/>
    <n v="0"/>
    <n v="2.1579999999999999"/>
  </r>
  <r>
    <x v="37"/>
    <x v="36"/>
    <x v="21"/>
    <n v="0"/>
    <n v="0"/>
    <n v="0"/>
    <n v="0"/>
    <n v="0"/>
    <m/>
    <n v="0"/>
    <n v="0"/>
    <n v="0"/>
    <n v="0"/>
  </r>
  <r>
    <x v="37"/>
    <x v="36"/>
    <x v="22"/>
    <n v="0"/>
    <n v="0"/>
    <n v="0.1"/>
    <n v="0"/>
    <n v="0.1"/>
    <m/>
    <n v="0"/>
    <n v="0"/>
    <n v="0"/>
    <n v="0.1"/>
  </r>
  <r>
    <x v="37"/>
    <x v="36"/>
    <x v="23"/>
    <n v="0"/>
    <n v="0"/>
    <n v="0"/>
    <n v="0"/>
    <n v="0"/>
    <m/>
    <n v="0"/>
    <n v="0"/>
    <n v="0"/>
    <n v="0"/>
  </r>
  <r>
    <x v="37"/>
    <x v="36"/>
    <x v="24"/>
    <n v="1.512"/>
    <n v="0"/>
    <n v="0"/>
    <n v="0"/>
    <n v="1.512"/>
    <m/>
    <n v="0.16700000000000001"/>
    <n v="0"/>
    <n v="0"/>
    <n v="1.679"/>
  </r>
  <r>
    <x v="37"/>
    <x v="36"/>
    <x v="25"/>
    <n v="0.20499999999999999"/>
    <n v="0"/>
    <n v="0.6"/>
    <n v="0"/>
    <n v="0.80499999999999994"/>
    <m/>
    <n v="0.13"/>
    <n v="0"/>
    <n v="0"/>
    <n v="0.93500000000000005"/>
  </r>
  <r>
    <x v="37"/>
    <x v="36"/>
    <x v="26"/>
    <n v="0"/>
    <n v="0"/>
    <n v="0"/>
    <n v="0"/>
    <n v="0"/>
    <m/>
    <n v="0"/>
    <n v="0"/>
    <n v="0"/>
    <n v="0"/>
  </r>
  <r>
    <x v="37"/>
    <x v="36"/>
    <x v="27"/>
    <n v="0"/>
    <n v="0"/>
    <n v="0"/>
    <n v="0"/>
    <n v="0"/>
    <m/>
    <n v="0"/>
    <n v="0"/>
    <n v="0"/>
    <n v="0"/>
  </r>
  <r>
    <x v="37"/>
    <x v="36"/>
    <x v="28"/>
    <n v="0"/>
    <n v="0"/>
    <n v="0"/>
    <n v="0"/>
    <n v="0"/>
    <m/>
    <n v="0"/>
    <n v="0"/>
    <n v="0"/>
    <n v="0"/>
  </r>
  <r>
    <x v="37"/>
    <x v="36"/>
    <x v="29"/>
    <n v="1E-3"/>
    <n v="0"/>
    <n v="0"/>
    <n v="0"/>
    <n v="1E-3"/>
    <m/>
    <n v="0"/>
    <n v="0"/>
    <n v="0"/>
    <n v="1E-3"/>
  </r>
  <r>
    <x v="37"/>
    <x v="36"/>
    <x v="30"/>
    <n v="1.8540000000000001"/>
    <n v="0"/>
    <n v="0.1"/>
    <n v="0.32600000000000001"/>
    <n v="2.2800000000000002"/>
    <m/>
    <n v="0.76600000000000001"/>
    <n v="0"/>
    <n v="0"/>
    <n v="3.0459999999999998"/>
  </r>
  <r>
    <x v="37"/>
    <x v="36"/>
    <x v="31"/>
    <n v="0"/>
    <n v="0"/>
    <n v="0"/>
    <n v="0"/>
    <n v="0"/>
    <m/>
    <n v="0"/>
    <n v="0"/>
    <n v="0"/>
    <n v="0"/>
  </r>
  <r>
    <x v="37"/>
    <x v="36"/>
    <x v="32"/>
    <n v="0"/>
    <n v="0"/>
    <n v="0"/>
    <n v="0"/>
    <n v="0"/>
    <m/>
    <n v="0"/>
    <n v="0"/>
    <n v="0"/>
    <n v="0"/>
  </r>
  <r>
    <x v="37"/>
    <x v="36"/>
    <x v="33"/>
    <n v="0"/>
    <n v="0"/>
    <n v="0"/>
    <n v="0"/>
    <n v="0"/>
    <m/>
    <n v="0"/>
    <n v="0"/>
    <n v="0"/>
    <n v="0"/>
  </r>
  <r>
    <x v="37"/>
    <x v="36"/>
    <x v="34"/>
    <n v="0.11799999999999999"/>
    <n v="0"/>
    <n v="0"/>
    <n v="0"/>
    <n v="0.11799999999999999"/>
    <m/>
    <n v="0.46400000000000002"/>
    <n v="0"/>
    <n v="0"/>
    <n v="0.58199999999999996"/>
  </r>
  <r>
    <x v="38"/>
    <x v="37"/>
    <x v="0"/>
    <n v="83.658000000000001"/>
    <n v="0"/>
    <n v="0"/>
    <n v="0"/>
    <n v="83.658000000000001"/>
    <m/>
    <n v="3.4000000000000002E-2"/>
    <n v="0"/>
    <n v="0"/>
    <n v="83.691999999999993"/>
  </r>
  <r>
    <x v="38"/>
    <x v="37"/>
    <x v="1"/>
    <n v="0"/>
    <n v="0"/>
    <n v="0"/>
    <n v="0"/>
    <n v="0"/>
    <m/>
    <n v="0"/>
    <n v="0"/>
    <n v="0"/>
    <n v="0"/>
  </r>
  <r>
    <x v="38"/>
    <x v="37"/>
    <x v="2"/>
    <n v="0"/>
    <n v="0"/>
    <n v="15"/>
    <n v="0"/>
    <n v="15"/>
    <m/>
    <n v="4.9000000000000002E-2"/>
    <n v="0"/>
    <n v="0"/>
    <n v="15.048999999999999"/>
  </r>
  <r>
    <x v="38"/>
    <x v="37"/>
    <x v="3"/>
    <n v="0"/>
    <n v="0"/>
    <n v="0"/>
    <n v="6.7000000000000004E-2"/>
    <n v="6.7000000000000004E-2"/>
    <m/>
    <n v="0"/>
    <n v="0"/>
    <n v="0"/>
    <n v="6.7000000000000004E-2"/>
  </r>
  <r>
    <x v="38"/>
    <x v="37"/>
    <x v="4"/>
    <n v="3.1E-2"/>
    <n v="0"/>
    <n v="52.7"/>
    <n v="0"/>
    <n v="52.731000000000002"/>
    <m/>
    <n v="5.95"/>
    <n v="0"/>
    <n v="0"/>
    <n v="58.680999999999997"/>
  </r>
  <r>
    <x v="38"/>
    <x v="37"/>
    <x v="5"/>
    <n v="61.942999999999998"/>
    <n v="0"/>
    <n v="12.5"/>
    <n v="0"/>
    <n v="74.442999999999998"/>
    <m/>
    <n v="3.1030000000000002"/>
    <n v="0"/>
    <n v="0"/>
    <n v="77.546000000000006"/>
  </r>
  <r>
    <x v="38"/>
    <x v="37"/>
    <x v="6"/>
    <n v="0"/>
    <n v="21.262"/>
    <n v="0"/>
    <n v="0"/>
    <n v="21.262"/>
    <m/>
    <n v="2E-3"/>
    <n v="0"/>
    <n v="0"/>
    <n v="21.263999999999999"/>
  </r>
  <r>
    <x v="38"/>
    <x v="37"/>
    <x v="7"/>
    <n v="43.002000000000002"/>
    <n v="0"/>
    <n v="1"/>
    <n v="0"/>
    <n v="44.002000000000002"/>
    <m/>
    <n v="8.5999999999999993E-2"/>
    <n v="0"/>
    <n v="0"/>
    <n v="44.088000000000001"/>
  </r>
  <r>
    <x v="38"/>
    <x v="37"/>
    <x v="8"/>
    <n v="126.6"/>
    <n v="0"/>
    <n v="8"/>
    <n v="0"/>
    <n v="134.6"/>
    <m/>
    <n v="6.3460000000000001"/>
    <n v="0"/>
    <n v="0"/>
    <n v="140.946"/>
  </r>
  <r>
    <x v="38"/>
    <x v="37"/>
    <x v="9"/>
    <n v="43.804000000000002"/>
    <n v="0"/>
    <n v="17.2"/>
    <n v="0"/>
    <n v="61.004000000000005"/>
    <m/>
    <n v="1.0880000000000001"/>
    <n v="0"/>
    <n v="0"/>
    <n v="62.091999999999999"/>
  </r>
  <r>
    <x v="38"/>
    <x v="37"/>
    <x v="10"/>
    <n v="6.5709999999999997"/>
    <n v="0"/>
    <n v="0"/>
    <n v="0"/>
    <n v="6.5709999999999997"/>
    <m/>
    <n v="0.496"/>
    <n v="0"/>
    <n v="0"/>
    <n v="7.0670000000000002"/>
  </r>
  <r>
    <x v="38"/>
    <x v="37"/>
    <x v="11"/>
    <n v="0"/>
    <n v="0"/>
    <n v="0"/>
    <n v="0"/>
    <n v="0"/>
    <m/>
    <n v="0"/>
    <n v="0"/>
    <n v="0"/>
    <n v="0"/>
  </r>
  <r>
    <x v="38"/>
    <x v="37"/>
    <x v="12"/>
    <n v="11.321"/>
    <n v="0"/>
    <n v="0"/>
    <n v="0"/>
    <n v="11.321"/>
    <m/>
    <n v="0.05"/>
    <n v="0"/>
    <n v="0"/>
    <n v="11.371"/>
  </r>
  <r>
    <x v="38"/>
    <x v="37"/>
    <x v="13"/>
    <n v="3.1E-2"/>
    <n v="0"/>
    <n v="0"/>
    <n v="0"/>
    <n v="3.1E-2"/>
    <m/>
    <n v="0"/>
    <n v="0"/>
    <n v="0"/>
    <n v="3.1E-2"/>
  </r>
  <r>
    <x v="38"/>
    <x v="37"/>
    <x v="14"/>
    <n v="0"/>
    <n v="0"/>
    <n v="0"/>
    <n v="0"/>
    <n v="0"/>
    <m/>
    <n v="0"/>
    <n v="0"/>
    <n v="0"/>
    <n v="0"/>
  </r>
  <r>
    <x v="38"/>
    <x v="37"/>
    <x v="15"/>
    <n v="0"/>
    <n v="0"/>
    <n v="0"/>
    <n v="0"/>
    <n v="0"/>
    <m/>
    <n v="0"/>
    <n v="0"/>
    <n v="0"/>
    <n v="0"/>
  </r>
  <r>
    <x v="38"/>
    <x v="37"/>
    <x v="16"/>
    <n v="0"/>
    <n v="0"/>
    <n v="29.2"/>
    <n v="0"/>
    <n v="29.2"/>
    <m/>
    <n v="0.72299999999999998"/>
    <n v="0"/>
    <n v="0"/>
    <n v="29.922999999999998"/>
  </r>
  <r>
    <x v="38"/>
    <x v="37"/>
    <x v="17"/>
    <n v="0"/>
    <n v="0"/>
    <n v="0"/>
    <n v="0"/>
    <n v="0"/>
    <m/>
    <n v="0"/>
    <n v="0"/>
    <n v="0"/>
    <n v="0"/>
  </r>
  <r>
    <x v="38"/>
    <x v="37"/>
    <x v="18"/>
    <n v="0"/>
    <n v="0"/>
    <n v="79.400000000000006"/>
    <n v="0"/>
    <n v="79.400000000000006"/>
    <m/>
    <n v="14.803000000000001"/>
    <n v="0"/>
    <n v="0"/>
    <n v="94.203000000000003"/>
  </r>
  <r>
    <x v="38"/>
    <x v="37"/>
    <x v="19"/>
    <n v="1.111"/>
    <n v="4.5380000000000003"/>
    <n v="3.9000000000000004"/>
    <n v="0"/>
    <n v="9.5489999999999995"/>
    <m/>
    <n v="1.0049999999999999"/>
    <n v="0"/>
    <n v="0"/>
    <n v="10.554"/>
  </r>
  <r>
    <x v="38"/>
    <x v="37"/>
    <x v="20"/>
    <n v="25.116"/>
    <n v="0"/>
    <n v="0"/>
    <n v="0"/>
    <n v="25.116"/>
    <m/>
    <n v="0.13400000000000001"/>
    <n v="0"/>
    <n v="0"/>
    <n v="25.25"/>
  </r>
  <r>
    <x v="38"/>
    <x v="37"/>
    <x v="21"/>
    <n v="0"/>
    <n v="0"/>
    <n v="0"/>
    <n v="0"/>
    <n v="0"/>
    <m/>
    <n v="0"/>
    <n v="0"/>
    <n v="0"/>
    <n v="0"/>
  </r>
  <r>
    <x v="38"/>
    <x v="37"/>
    <x v="22"/>
    <n v="0"/>
    <n v="0"/>
    <n v="0.2"/>
    <n v="0"/>
    <n v="0.2"/>
    <m/>
    <n v="0"/>
    <n v="0"/>
    <n v="0"/>
    <n v="0.2"/>
  </r>
  <r>
    <x v="38"/>
    <x v="37"/>
    <x v="23"/>
    <n v="0"/>
    <n v="0"/>
    <n v="0"/>
    <n v="0"/>
    <n v="0"/>
    <m/>
    <n v="0"/>
    <n v="0"/>
    <n v="0"/>
    <n v="0"/>
  </r>
  <r>
    <x v="38"/>
    <x v="37"/>
    <x v="24"/>
    <n v="43.155999999999999"/>
    <n v="0"/>
    <n v="0"/>
    <n v="0"/>
    <n v="43.155999999999999"/>
    <m/>
    <n v="1.2E-2"/>
    <n v="0"/>
    <n v="0"/>
    <n v="43.167999999999999"/>
  </r>
  <r>
    <x v="38"/>
    <x v="37"/>
    <x v="25"/>
    <n v="39.393000000000001"/>
    <n v="0"/>
    <n v="12.4"/>
    <n v="0"/>
    <n v="51.792999999999999"/>
    <m/>
    <n v="2.4619999999999997"/>
    <n v="0"/>
    <n v="0"/>
    <n v="54.255000000000003"/>
  </r>
  <r>
    <x v="38"/>
    <x v="37"/>
    <x v="26"/>
    <n v="0"/>
    <n v="0"/>
    <n v="0"/>
    <n v="0"/>
    <n v="0"/>
    <m/>
    <n v="0"/>
    <n v="0"/>
    <n v="0"/>
    <n v="0"/>
  </r>
  <r>
    <x v="38"/>
    <x v="37"/>
    <x v="27"/>
    <n v="0"/>
    <n v="0"/>
    <n v="3.8000000000000003"/>
    <n v="0"/>
    <n v="3.8000000000000003"/>
    <m/>
    <n v="0"/>
    <n v="0"/>
    <n v="0"/>
    <n v="3.8"/>
  </r>
  <r>
    <x v="38"/>
    <x v="37"/>
    <x v="28"/>
    <n v="27.948"/>
    <n v="0"/>
    <n v="365.9"/>
    <n v="0"/>
    <n v="393.84799999999996"/>
    <m/>
    <n v="65.183999999999997"/>
    <n v="0"/>
    <n v="0"/>
    <n v="459.03199999999998"/>
  </r>
  <r>
    <x v="38"/>
    <x v="37"/>
    <x v="29"/>
    <n v="9.532"/>
    <n v="0"/>
    <n v="179.9"/>
    <n v="0"/>
    <n v="189.43200000000002"/>
    <m/>
    <n v="52.765000000000001"/>
    <n v="0"/>
    <n v="0"/>
    <n v="242.197"/>
  </r>
  <r>
    <x v="38"/>
    <x v="37"/>
    <x v="30"/>
    <n v="0.67900000000000005"/>
    <n v="0"/>
    <n v="0.1"/>
    <n v="0"/>
    <n v="0.77900000000000003"/>
    <m/>
    <n v="0"/>
    <n v="0"/>
    <n v="0"/>
    <n v="0.77900000000000003"/>
  </r>
  <r>
    <x v="38"/>
    <x v="37"/>
    <x v="31"/>
    <n v="0"/>
    <n v="0"/>
    <n v="0.1"/>
    <n v="0"/>
    <n v="0.1"/>
    <m/>
    <n v="0"/>
    <n v="0"/>
    <n v="0"/>
    <n v="0.1"/>
  </r>
  <r>
    <x v="38"/>
    <x v="37"/>
    <x v="32"/>
    <n v="0"/>
    <n v="0"/>
    <n v="11"/>
    <n v="0"/>
    <n v="11"/>
    <m/>
    <n v="1.4999999999999999E-2"/>
    <n v="0"/>
    <n v="0"/>
    <n v="11.015000000000001"/>
  </r>
  <r>
    <x v="38"/>
    <x v="37"/>
    <x v="33"/>
    <n v="0"/>
    <n v="0"/>
    <n v="0"/>
    <n v="0"/>
    <n v="0"/>
    <m/>
    <n v="0"/>
    <n v="0"/>
    <n v="0"/>
    <n v="0"/>
  </r>
  <r>
    <x v="38"/>
    <x v="37"/>
    <x v="34"/>
    <n v="14.93"/>
    <n v="0"/>
    <n v="0"/>
    <n v="0"/>
    <n v="14.93"/>
    <m/>
    <n v="0.33899999999999997"/>
    <n v="0"/>
    <n v="0"/>
    <n v="15.269"/>
  </r>
  <r>
    <x v="39"/>
    <x v="38"/>
    <x v="0"/>
    <n v="438.21899999999999"/>
    <n v="0"/>
    <n v="0"/>
    <n v="0"/>
    <n v="438.21899999999999"/>
    <m/>
    <n v="0.127"/>
    <n v="0"/>
    <n v="0"/>
    <n v="438.346"/>
  </r>
  <r>
    <x v="39"/>
    <x v="38"/>
    <x v="1"/>
    <n v="0"/>
    <n v="2"/>
    <n v="0"/>
    <n v="0"/>
    <n v="2"/>
    <m/>
    <n v="0"/>
    <n v="0"/>
    <n v="0"/>
    <n v="2"/>
  </r>
  <r>
    <x v="39"/>
    <x v="38"/>
    <x v="2"/>
    <n v="0"/>
    <n v="0"/>
    <n v="0.1"/>
    <n v="0"/>
    <n v="0.1"/>
    <m/>
    <n v="0"/>
    <n v="0"/>
    <n v="0"/>
    <n v="0.1"/>
  </r>
  <r>
    <x v="39"/>
    <x v="38"/>
    <x v="3"/>
    <n v="0"/>
    <n v="0"/>
    <n v="0"/>
    <n v="5.6000000000000001E-2"/>
    <n v="5.6000000000000001E-2"/>
    <m/>
    <n v="0"/>
    <n v="0"/>
    <n v="0"/>
    <n v="5.6000000000000001E-2"/>
  </r>
  <r>
    <x v="39"/>
    <x v="38"/>
    <x v="4"/>
    <n v="40.548999999999999"/>
    <n v="0"/>
    <n v="11.1"/>
    <n v="0"/>
    <n v="51.649000000000001"/>
    <m/>
    <n v="7.6999999999999999E-2"/>
    <n v="0"/>
    <n v="0"/>
    <n v="51.725999999999999"/>
  </r>
  <r>
    <x v="39"/>
    <x v="38"/>
    <x v="5"/>
    <n v="6.1890000000000001"/>
    <n v="0"/>
    <n v="0.2"/>
    <n v="0"/>
    <n v="6.3890000000000002"/>
    <m/>
    <n v="2.843"/>
    <n v="0"/>
    <n v="0"/>
    <n v="9.2319999999999993"/>
  </r>
  <r>
    <x v="39"/>
    <x v="38"/>
    <x v="6"/>
    <n v="0"/>
    <n v="13.58"/>
    <n v="0"/>
    <n v="0"/>
    <n v="13.58"/>
    <m/>
    <n v="0.48"/>
    <n v="0"/>
    <n v="0"/>
    <n v="14.06"/>
  </r>
  <r>
    <x v="39"/>
    <x v="38"/>
    <x v="7"/>
    <n v="905.66399999999999"/>
    <n v="0"/>
    <n v="0"/>
    <n v="0"/>
    <n v="905.66399999999999"/>
    <m/>
    <n v="56.542999999999999"/>
    <n v="0"/>
    <n v="0.1"/>
    <n v="962.30700000000002"/>
  </r>
  <r>
    <x v="39"/>
    <x v="38"/>
    <x v="8"/>
    <n v="339.82"/>
    <n v="0"/>
    <n v="13.7"/>
    <n v="0"/>
    <n v="353.52"/>
    <m/>
    <n v="70.731999999999999"/>
    <n v="0"/>
    <n v="0"/>
    <n v="424.25200000000001"/>
  </r>
  <r>
    <x v="39"/>
    <x v="38"/>
    <x v="9"/>
    <n v="0"/>
    <n v="0"/>
    <n v="0.2"/>
    <n v="0"/>
    <n v="0.2"/>
    <m/>
    <n v="0"/>
    <n v="0"/>
    <n v="0"/>
    <n v="0.2"/>
  </r>
  <r>
    <x v="39"/>
    <x v="38"/>
    <x v="10"/>
    <n v="0"/>
    <n v="0"/>
    <n v="0"/>
    <n v="0"/>
    <n v="0"/>
    <m/>
    <n v="0"/>
    <n v="0"/>
    <n v="0"/>
    <n v="0"/>
  </r>
  <r>
    <x v="39"/>
    <x v="38"/>
    <x v="11"/>
    <n v="0"/>
    <n v="0"/>
    <n v="0"/>
    <n v="0"/>
    <n v="0"/>
    <m/>
    <n v="0"/>
    <n v="0"/>
    <n v="0"/>
    <n v="0"/>
  </r>
  <r>
    <x v="39"/>
    <x v="38"/>
    <x v="12"/>
    <n v="4.0640000000000001"/>
    <n v="0"/>
    <n v="0"/>
    <n v="0"/>
    <n v="4.0640000000000001"/>
    <m/>
    <n v="34.966000000000001"/>
    <n v="0"/>
    <n v="0"/>
    <n v="39.03"/>
  </r>
  <r>
    <x v="39"/>
    <x v="38"/>
    <x v="13"/>
    <n v="0.73899999999999999"/>
    <n v="0"/>
    <n v="0"/>
    <n v="0"/>
    <n v="0.73899999999999999"/>
    <m/>
    <n v="0"/>
    <n v="0"/>
    <n v="0"/>
    <n v="0.73899999999999999"/>
  </r>
  <r>
    <x v="39"/>
    <x v="38"/>
    <x v="14"/>
    <n v="0"/>
    <n v="0"/>
    <n v="0"/>
    <n v="0"/>
    <n v="0"/>
    <m/>
    <n v="0"/>
    <n v="0"/>
    <n v="0"/>
    <n v="0"/>
  </r>
  <r>
    <x v="39"/>
    <x v="38"/>
    <x v="15"/>
    <n v="0"/>
    <n v="0"/>
    <n v="0"/>
    <n v="0"/>
    <n v="0"/>
    <m/>
    <n v="0"/>
    <n v="0"/>
    <n v="0"/>
    <n v="0"/>
  </r>
  <r>
    <x v="39"/>
    <x v="38"/>
    <x v="16"/>
    <n v="0"/>
    <n v="0"/>
    <n v="2.2999999999999998"/>
    <n v="0"/>
    <n v="2.2999999999999998"/>
    <m/>
    <n v="0"/>
    <n v="0"/>
    <n v="0"/>
    <n v="2.2999999999999998"/>
  </r>
  <r>
    <x v="39"/>
    <x v="38"/>
    <x v="17"/>
    <n v="0"/>
    <n v="0"/>
    <n v="0"/>
    <n v="0"/>
    <n v="0"/>
    <m/>
    <n v="0"/>
    <n v="0"/>
    <n v="0"/>
    <n v="0"/>
  </r>
  <r>
    <x v="39"/>
    <x v="38"/>
    <x v="18"/>
    <n v="0"/>
    <n v="0"/>
    <n v="0.9"/>
    <n v="0"/>
    <n v="0.9"/>
    <m/>
    <n v="0"/>
    <n v="0"/>
    <n v="0"/>
    <n v="0.9"/>
  </r>
  <r>
    <x v="39"/>
    <x v="38"/>
    <x v="19"/>
    <n v="0"/>
    <n v="15.72"/>
    <n v="146"/>
    <n v="0"/>
    <n v="161.72"/>
    <m/>
    <n v="59.53"/>
    <n v="0"/>
    <n v="0"/>
    <n v="221.25"/>
  </r>
  <r>
    <x v="39"/>
    <x v="38"/>
    <x v="20"/>
    <n v="141.74600000000001"/>
    <n v="0"/>
    <n v="0"/>
    <n v="0"/>
    <n v="141.74600000000001"/>
    <m/>
    <n v="2.1999999999999999E-2"/>
    <n v="0"/>
    <n v="0"/>
    <n v="141.768"/>
  </r>
  <r>
    <x v="39"/>
    <x v="38"/>
    <x v="21"/>
    <n v="0"/>
    <n v="0.1"/>
    <n v="0"/>
    <n v="0"/>
    <n v="0.1"/>
    <m/>
    <n v="0"/>
    <n v="0"/>
    <n v="0"/>
    <n v="0.1"/>
  </r>
  <r>
    <x v="39"/>
    <x v="38"/>
    <x v="22"/>
    <n v="0"/>
    <n v="0"/>
    <n v="0.1"/>
    <n v="0"/>
    <n v="0.1"/>
    <m/>
    <n v="0"/>
    <n v="0"/>
    <n v="0"/>
    <n v="0.1"/>
  </r>
  <r>
    <x v="39"/>
    <x v="38"/>
    <x v="23"/>
    <n v="0"/>
    <n v="0"/>
    <n v="0"/>
    <n v="0"/>
    <n v="0"/>
    <m/>
    <n v="0"/>
    <n v="-0.2"/>
    <n v="0"/>
    <n v="-0.2"/>
  </r>
  <r>
    <x v="39"/>
    <x v="38"/>
    <x v="24"/>
    <n v="0"/>
    <n v="0"/>
    <n v="0"/>
    <n v="0"/>
    <n v="0"/>
    <m/>
    <n v="1.6439999999999999"/>
    <n v="0"/>
    <n v="0"/>
    <n v="1.6439999999999999"/>
  </r>
  <r>
    <x v="39"/>
    <x v="38"/>
    <x v="25"/>
    <n v="0"/>
    <n v="0"/>
    <n v="0"/>
    <n v="0"/>
    <n v="0"/>
    <m/>
    <n v="0"/>
    <n v="0"/>
    <n v="0"/>
    <n v="0"/>
  </r>
  <r>
    <x v="39"/>
    <x v="38"/>
    <x v="26"/>
    <n v="0"/>
    <n v="0"/>
    <n v="0"/>
    <n v="0"/>
    <n v="0"/>
    <m/>
    <n v="0"/>
    <n v="0"/>
    <n v="0"/>
    <n v="0"/>
  </r>
  <r>
    <x v="39"/>
    <x v="38"/>
    <x v="27"/>
    <n v="0"/>
    <n v="0"/>
    <n v="0"/>
    <n v="0"/>
    <n v="0"/>
    <m/>
    <n v="0"/>
    <n v="0"/>
    <n v="0"/>
    <n v="0"/>
  </r>
  <r>
    <x v="39"/>
    <x v="38"/>
    <x v="28"/>
    <n v="0"/>
    <n v="0"/>
    <n v="29.9"/>
    <n v="0"/>
    <n v="29.9"/>
    <m/>
    <n v="1.44"/>
    <n v="0"/>
    <n v="0"/>
    <n v="31.34"/>
  </r>
  <r>
    <x v="39"/>
    <x v="38"/>
    <x v="29"/>
    <n v="0"/>
    <n v="0"/>
    <n v="10.3"/>
    <n v="0"/>
    <n v="10.3"/>
    <m/>
    <n v="0"/>
    <n v="0"/>
    <n v="0"/>
    <n v="10.3"/>
  </r>
  <r>
    <x v="39"/>
    <x v="38"/>
    <x v="30"/>
    <n v="19.027999999999999"/>
    <n v="0"/>
    <n v="1.5"/>
    <n v="1.8220000000000001"/>
    <n v="22.349999999999998"/>
    <m/>
    <n v="0.41399999999999998"/>
    <n v="0"/>
    <n v="0"/>
    <n v="22.763999999999999"/>
  </r>
  <r>
    <x v="39"/>
    <x v="38"/>
    <x v="31"/>
    <n v="0"/>
    <n v="0"/>
    <n v="0"/>
    <n v="65.900000000000006"/>
    <n v="65.900000000000006"/>
    <m/>
    <n v="0"/>
    <n v="0"/>
    <n v="0"/>
    <n v="65.900000000000006"/>
  </r>
  <r>
    <x v="39"/>
    <x v="38"/>
    <x v="32"/>
    <n v="0"/>
    <n v="0"/>
    <n v="0.89999999999999991"/>
    <n v="0"/>
    <n v="0.89999999999999991"/>
    <m/>
    <n v="0"/>
    <n v="0"/>
    <n v="0"/>
    <n v="0.9"/>
  </r>
  <r>
    <x v="39"/>
    <x v="38"/>
    <x v="33"/>
    <n v="709.75199999999995"/>
    <n v="0"/>
    <n v="0"/>
    <n v="198.18899999999999"/>
    <n v="907.94099999999992"/>
    <m/>
    <n v="189.381"/>
    <n v="0"/>
    <n v="0.1"/>
    <n v="1097.422"/>
  </r>
  <r>
    <x v="39"/>
    <x v="38"/>
    <x v="34"/>
    <n v="153.422"/>
    <n v="0"/>
    <n v="0"/>
    <n v="0"/>
    <n v="153.422"/>
    <m/>
    <n v="35.601999999999997"/>
    <n v="0"/>
    <n v="0"/>
    <n v="189.024"/>
  </r>
  <r>
    <x v="40"/>
    <x v="39"/>
    <x v="0"/>
    <n v="8.5999999999999993E-2"/>
    <n v="0"/>
    <n v="0"/>
    <n v="0"/>
    <n v="8.5999999999999993E-2"/>
    <m/>
    <n v="0"/>
    <n v="0"/>
    <n v="0"/>
    <n v="8.5999999999999993E-2"/>
  </r>
  <r>
    <x v="40"/>
    <x v="39"/>
    <x v="1"/>
    <n v="0"/>
    <n v="0"/>
    <n v="0"/>
    <n v="0"/>
    <n v="0"/>
    <m/>
    <n v="0"/>
    <n v="0"/>
    <n v="0"/>
    <n v="0"/>
  </r>
  <r>
    <x v="40"/>
    <x v="39"/>
    <x v="2"/>
    <n v="0"/>
    <n v="0"/>
    <n v="2.2000000000000002"/>
    <n v="0"/>
    <n v="2.2000000000000002"/>
    <m/>
    <n v="0"/>
    <n v="0"/>
    <n v="0"/>
    <n v="2.2000000000000002"/>
  </r>
  <r>
    <x v="40"/>
    <x v="39"/>
    <x v="3"/>
    <n v="0"/>
    <n v="0"/>
    <n v="0"/>
    <n v="0"/>
    <n v="0"/>
    <m/>
    <n v="0"/>
    <n v="0"/>
    <n v="0"/>
    <n v="0"/>
  </r>
  <r>
    <x v="40"/>
    <x v="39"/>
    <x v="4"/>
    <n v="54.86"/>
    <n v="0"/>
    <n v="252.8"/>
    <n v="0"/>
    <n v="307.66000000000003"/>
    <m/>
    <n v="2.7050000000000001"/>
    <n v="0"/>
    <n v="0"/>
    <n v="310.36500000000001"/>
  </r>
  <r>
    <x v="40"/>
    <x v="39"/>
    <x v="5"/>
    <n v="46.694000000000003"/>
    <n v="0"/>
    <n v="4"/>
    <n v="0"/>
    <n v="50.694000000000003"/>
    <m/>
    <n v="0.158"/>
    <n v="0"/>
    <n v="0"/>
    <n v="50.851999999999997"/>
  </r>
  <r>
    <x v="40"/>
    <x v="39"/>
    <x v="6"/>
    <n v="0"/>
    <n v="8.3810000000000002"/>
    <n v="0"/>
    <n v="0"/>
    <n v="8.3810000000000002"/>
    <m/>
    <n v="7.0000000000000001E-3"/>
    <n v="0"/>
    <n v="0"/>
    <n v="8.3879999999999999"/>
  </r>
  <r>
    <x v="40"/>
    <x v="39"/>
    <x v="7"/>
    <n v="119.495"/>
    <n v="0"/>
    <n v="0.6"/>
    <n v="0"/>
    <n v="120.095"/>
    <m/>
    <n v="1.2E-2"/>
    <n v="0"/>
    <n v="0"/>
    <n v="120.107"/>
  </r>
  <r>
    <x v="40"/>
    <x v="39"/>
    <x v="8"/>
    <n v="193.21600000000001"/>
    <n v="0"/>
    <n v="22.7"/>
    <n v="0"/>
    <n v="215.916"/>
    <m/>
    <n v="3.06"/>
    <n v="0"/>
    <n v="0"/>
    <n v="218.976"/>
  </r>
  <r>
    <x v="40"/>
    <x v="39"/>
    <x v="9"/>
    <n v="1.38"/>
    <n v="0"/>
    <n v="6"/>
    <n v="0"/>
    <n v="7.38"/>
    <m/>
    <n v="1E-3"/>
    <n v="0"/>
    <n v="0"/>
    <n v="7.3810000000000002"/>
  </r>
  <r>
    <x v="40"/>
    <x v="39"/>
    <x v="10"/>
    <n v="4.9450000000000003"/>
    <n v="0"/>
    <n v="0"/>
    <n v="0"/>
    <n v="4.9450000000000003"/>
    <m/>
    <n v="6.5000000000000002E-2"/>
    <n v="0"/>
    <n v="0"/>
    <n v="5.01"/>
  </r>
  <r>
    <x v="40"/>
    <x v="39"/>
    <x v="11"/>
    <n v="0"/>
    <n v="0"/>
    <n v="0"/>
    <n v="0"/>
    <n v="0"/>
    <m/>
    <n v="0"/>
    <n v="0"/>
    <n v="0"/>
    <n v="0"/>
  </r>
  <r>
    <x v="40"/>
    <x v="39"/>
    <x v="12"/>
    <n v="2.76"/>
    <n v="0"/>
    <n v="0.1"/>
    <n v="0"/>
    <n v="2.86"/>
    <m/>
    <n v="0"/>
    <n v="0"/>
    <n v="0"/>
    <n v="2.86"/>
  </r>
  <r>
    <x v="40"/>
    <x v="39"/>
    <x v="13"/>
    <n v="0"/>
    <n v="0"/>
    <n v="0"/>
    <n v="0"/>
    <n v="0"/>
    <m/>
    <n v="0"/>
    <n v="0"/>
    <n v="0"/>
    <n v="0"/>
  </r>
  <r>
    <x v="40"/>
    <x v="39"/>
    <x v="14"/>
    <n v="0"/>
    <n v="0"/>
    <n v="0"/>
    <n v="0"/>
    <n v="0"/>
    <m/>
    <n v="0"/>
    <n v="0"/>
    <n v="0"/>
    <n v="0"/>
  </r>
  <r>
    <x v="40"/>
    <x v="39"/>
    <x v="15"/>
    <n v="0"/>
    <n v="0"/>
    <n v="0"/>
    <n v="0"/>
    <n v="0"/>
    <m/>
    <n v="0"/>
    <n v="0"/>
    <n v="0"/>
    <n v="0"/>
  </r>
  <r>
    <x v="40"/>
    <x v="39"/>
    <x v="16"/>
    <n v="0"/>
    <n v="0"/>
    <n v="131.9"/>
    <n v="0"/>
    <n v="131.9"/>
    <m/>
    <n v="0.01"/>
    <n v="0"/>
    <n v="0"/>
    <n v="131.91"/>
  </r>
  <r>
    <x v="40"/>
    <x v="39"/>
    <x v="17"/>
    <n v="0"/>
    <n v="0"/>
    <n v="0"/>
    <n v="0"/>
    <n v="0"/>
    <m/>
    <n v="0"/>
    <n v="0"/>
    <n v="0"/>
    <n v="0"/>
  </r>
  <r>
    <x v="40"/>
    <x v="39"/>
    <x v="18"/>
    <n v="0"/>
    <n v="0"/>
    <n v="264.3"/>
    <n v="0"/>
    <n v="264.3"/>
    <m/>
    <n v="60.186999999999998"/>
    <n v="0"/>
    <n v="0"/>
    <n v="324.48700000000002"/>
  </r>
  <r>
    <x v="40"/>
    <x v="39"/>
    <x v="19"/>
    <n v="0.80500000000000005"/>
    <n v="7.1189999999999998"/>
    <n v="27.4"/>
    <n v="0"/>
    <n v="35.323999999999998"/>
    <m/>
    <n v="1.238"/>
    <n v="0"/>
    <n v="0"/>
    <n v="36.561999999999998"/>
  </r>
  <r>
    <x v="40"/>
    <x v="39"/>
    <x v="20"/>
    <n v="0"/>
    <n v="0"/>
    <n v="0"/>
    <n v="0"/>
    <n v="0"/>
    <m/>
    <n v="0"/>
    <n v="0"/>
    <n v="0"/>
    <n v="0"/>
  </r>
  <r>
    <x v="40"/>
    <x v="39"/>
    <x v="21"/>
    <n v="0"/>
    <n v="0"/>
    <n v="0"/>
    <n v="0"/>
    <n v="0"/>
    <m/>
    <n v="0"/>
    <n v="0"/>
    <n v="0"/>
    <n v="0"/>
  </r>
  <r>
    <x v="40"/>
    <x v="39"/>
    <x v="22"/>
    <n v="0"/>
    <n v="0"/>
    <n v="0"/>
    <n v="0"/>
    <n v="0"/>
    <m/>
    <n v="0"/>
    <n v="0"/>
    <n v="0"/>
    <n v="0"/>
  </r>
  <r>
    <x v="40"/>
    <x v="39"/>
    <x v="23"/>
    <n v="0"/>
    <n v="0"/>
    <n v="0"/>
    <n v="0"/>
    <n v="0"/>
    <m/>
    <n v="0"/>
    <n v="0"/>
    <n v="0"/>
    <n v="0"/>
  </r>
  <r>
    <x v="40"/>
    <x v="39"/>
    <x v="24"/>
    <n v="13.456"/>
    <n v="0"/>
    <n v="0"/>
    <n v="0"/>
    <n v="13.456"/>
    <m/>
    <n v="0"/>
    <n v="0"/>
    <n v="0"/>
    <n v="13.456"/>
  </r>
  <r>
    <x v="40"/>
    <x v="39"/>
    <x v="25"/>
    <n v="3.22"/>
    <n v="0"/>
    <n v="6.6"/>
    <n v="0"/>
    <n v="9.82"/>
    <m/>
    <n v="1.0999999999999999E-2"/>
    <n v="0"/>
    <n v="0"/>
    <n v="9.8309999999999995"/>
  </r>
  <r>
    <x v="40"/>
    <x v="39"/>
    <x v="26"/>
    <n v="0"/>
    <n v="0"/>
    <n v="0"/>
    <n v="0"/>
    <n v="0"/>
    <m/>
    <n v="0"/>
    <n v="0"/>
    <n v="0"/>
    <n v="0"/>
  </r>
  <r>
    <x v="40"/>
    <x v="39"/>
    <x v="27"/>
    <n v="0"/>
    <n v="0"/>
    <n v="21.3"/>
    <n v="0"/>
    <n v="21.3"/>
    <m/>
    <n v="0"/>
    <n v="0"/>
    <n v="0"/>
    <n v="21.3"/>
  </r>
  <r>
    <x v="40"/>
    <x v="39"/>
    <x v="28"/>
    <n v="23.347000000000001"/>
    <n v="0"/>
    <n v="1227.4000000000001"/>
    <n v="0"/>
    <n v="1250.7470000000001"/>
    <m/>
    <n v="45.953000000000003"/>
    <n v="0"/>
    <n v="0"/>
    <n v="1296.7"/>
  </r>
  <r>
    <x v="40"/>
    <x v="39"/>
    <x v="29"/>
    <n v="0"/>
    <n v="0"/>
    <n v="490.79999999999995"/>
    <n v="0"/>
    <n v="490.79999999999995"/>
    <m/>
    <n v="194.87200000000001"/>
    <n v="0"/>
    <n v="0"/>
    <n v="685.67200000000003"/>
  </r>
  <r>
    <x v="40"/>
    <x v="39"/>
    <x v="30"/>
    <n v="0.34499999999999997"/>
    <n v="0"/>
    <n v="0.6"/>
    <n v="0"/>
    <n v="0.94499999999999995"/>
    <m/>
    <n v="0"/>
    <n v="0"/>
    <n v="0"/>
    <n v="0.94499999999999995"/>
  </r>
  <r>
    <x v="40"/>
    <x v="39"/>
    <x v="31"/>
    <n v="0"/>
    <n v="0"/>
    <n v="0"/>
    <n v="0"/>
    <n v="0"/>
    <m/>
    <n v="0"/>
    <n v="0"/>
    <n v="0"/>
    <n v="0"/>
  </r>
  <r>
    <x v="40"/>
    <x v="39"/>
    <x v="32"/>
    <n v="0"/>
    <n v="0"/>
    <n v="5.9"/>
    <n v="0"/>
    <n v="5.9"/>
    <m/>
    <n v="0"/>
    <n v="0"/>
    <n v="0"/>
    <n v="5.9"/>
  </r>
  <r>
    <x v="40"/>
    <x v="39"/>
    <x v="33"/>
    <n v="0"/>
    <n v="0"/>
    <n v="0"/>
    <n v="0"/>
    <n v="0"/>
    <m/>
    <n v="0"/>
    <n v="0"/>
    <n v="0"/>
    <n v="0"/>
  </r>
  <r>
    <x v="40"/>
    <x v="39"/>
    <x v="34"/>
    <n v="5.29"/>
    <n v="0"/>
    <n v="0"/>
    <n v="0"/>
    <n v="5.29"/>
    <m/>
    <n v="0.22"/>
    <n v="0"/>
    <n v="0"/>
    <n v="5.51"/>
  </r>
  <r>
    <x v="41"/>
    <x v="40"/>
    <x v="0"/>
    <n v="0"/>
    <n v="0"/>
    <n v="0"/>
    <n v="0"/>
    <n v="0"/>
    <m/>
    <n v="0"/>
    <n v="0"/>
    <n v="0"/>
    <n v="0"/>
  </r>
  <r>
    <x v="41"/>
    <x v="40"/>
    <x v="1"/>
    <n v="0"/>
    <n v="0"/>
    <n v="0"/>
    <n v="0"/>
    <n v="0"/>
    <m/>
    <n v="0"/>
    <n v="0"/>
    <n v="0"/>
    <n v="0"/>
  </r>
  <r>
    <x v="41"/>
    <x v="40"/>
    <x v="2"/>
    <n v="0"/>
    <n v="0"/>
    <n v="5"/>
    <n v="0"/>
    <n v="5"/>
    <m/>
    <n v="0"/>
    <n v="0"/>
    <n v="0"/>
    <n v="5"/>
  </r>
  <r>
    <x v="41"/>
    <x v="40"/>
    <x v="3"/>
    <n v="0"/>
    <n v="0"/>
    <n v="0"/>
    <n v="0"/>
    <n v="0"/>
    <m/>
    <n v="0"/>
    <n v="0"/>
    <n v="0"/>
    <n v="0"/>
  </r>
  <r>
    <x v="41"/>
    <x v="40"/>
    <x v="4"/>
    <n v="53.75"/>
    <n v="0"/>
    <n v="138.4"/>
    <n v="0"/>
    <n v="192.15"/>
    <m/>
    <n v="2.8140000000000001"/>
    <n v="0"/>
    <n v="0"/>
    <n v="194.964"/>
  </r>
  <r>
    <x v="41"/>
    <x v="40"/>
    <x v="5"/>
    <n v="40.177999999999997"/>
    <n v="0"/>
    <n v="1.5"/>
    <n v="0"/>
    <n v="41.677999999999997"/>
    <m/>
    <n v="0"/>
    <n v="0"/>
    <n v="0"/>
    <n v="41.677999999999997"/>
  </r>
  <r>
    <x v="41"/>
    <x v="40"/>
    <x v="6"/>
    <n v="0"/>
    <n v="35.856999999999999"/>
    <n v="0"/>
    <n v="0"/>
    <n v="35.856999999999999"/>
    <m/>
    <n v="3.0000000000000001E-3"/>
    <n v="0"/>
    <n v="0"/>
    <n v="35.86"/>
  </r>
  <r>
    <x v="41"/>
    <x v="40"/>
    <x v="7"/>
    <n v="75.116"/>
    <n v="0"/>
    <n v="0"/>
    <n v="0"/>
    <n v="75.116"/>
    <m/>
    <n v="0"/>
    <n v="0"/>
    <n v="0"/>
    <n v="75.116"/>
  </r>
  <r>
    <x v="41"/>
    <x v="40"/>
    <x v="8"/>
    <n v="279.5"/>
    <n v="0"/>
    <n v="29.7"/>
    <n v="0"/>
    <n v="309.2"/>
    <m/>
    <n v="2E-3"/>
    <n v="0"/>
    <n v="0"/>
    <n v="309.202"/>
  </r>
  <r>
    <x v="41"/>
    <x v="40"/>
    <x v="9"/>
    <n v="0.40300000000000002"/>
    <n v="0"/>
    <n v="2.8"/>
    <n v="0"/>
    <n v="3.2029999999999998"/>
    <m/>
    <n v="1E-3"/>
    <n v="0"/>
    <n v="0"/>
    <n v="3.2040000000000002"/>
  </r>
  <r>
    <x v="41"/>
    <x v="40"/>
    <x v="10"/>
    <n v="10.75"/>
    <n v="0"/>
    <n v="0"/>
    <n v="0"/>
    <n v="10.75"/>
    <m/>
    <n v="0"/>
    <n v="0"/>
    <n v="0"/>
    <n v="10.75"/>
  </r>
  <r>
    <x v="41"/>
    <x v="40"/>
    <x v="11"/>
    <n v="0"/>
    <n v="0"/>
    <n v="0"/>
    <n v="0"/>
    <n v="0"/>
    <m/>
    <n v="0"/>
    <n v="0"/>
    <n v="0"/>
    <n v="0"/>
  </r>
  <r>
    <x v="41"/>
    <x v="40"/>
    <x v="12"/>
    <n v="0"/>
    <n v="0"/>
    <n v="0"/>
    <n v="0"/>
    <n v="0"/>
    <m/>
    <n v="0"/>
    <n v="0"/>
    <n v="0"/>
    <n v="0"/>
  </r>
  <r>
    <x v="41"/>
    <x v="40"/>
    <x v="13"/>
    <n v="0"/>
    <n v="0"/>
    <n v="0"/>
    <n v="0"/>
    <n v="0"/>
    <m/>
    <n v="0"/>
    <n v="0"/>
    <n v="0"/>
    <n v="0"/>
  </r>
  <r>
    <x v="41"/>
    <x v="40"/>
    <x v="14"/>
    <n v="0"/>
    <n v="0"/>
    <n v="0"/>
    <n v="0"/>
    <n v="0"/>
    <m/>
    <n v="0"/>
    <n v="0"/>
    <n v="0"/>
    <n v="0"/>
  </r>
  <r>
    <x v="41"/>
    <x v="40"/>
    <x v="15"/>
    <n v="0"/>
    <n v="0"/>
    <n v="0"/>
    <n v="0"/>
    <n v="0"/>
    <m/>
    <n v="0"/>
    <n v="0"/>
    <n v="0"/>
    <n v="0"/>
  </r>
  <r>
    <x v="41"/>
    <x v="40"/>
    <x v="16"/>
    <n v="0"/>
    <n v="0"/>
    <n v="51.8"/>
    <n v="0"/>
    <n v="51.8"/>
    <m/>
    <n v="0"/>
    <n v="0"/>
    <n v="0"/>
    <n v="51.8"/>
  </r>
  <r>
    <x v="41"/>
    <x v="40"/>
    <x v="17"/>
    <n v="0"/>
    <n v="0"/>
    <n v="0"/>
    <n v="0"/>
    <n v="0"/>
    <m/>
    <n v="0"/>
    <n v="0"/>
    <n v="0"/>
    <n v="0"/>
  </r>
  <r>
    <x v="41"/>
    <x v="40"/>
    <x v="18"/>
    <n v="0"/>
    <n v="0"/>
    <n v="81.199999999999989"/>
    <n v="0"/>
    <n v="81.199999999999989"/>
    <m/>
    <n v="9.6829999999999998"/>
    <n v="0"/>
    <n v="0"/>
    <n v="90.882999999999996"/>
  </r>
  <r>
    <x v="41"/>
    <x v="40"/>
    <x v="19"/>
    <n v="0.53700000000000003"/>
    <n v="34.643000000000001"/>
    <n v="76.900000000000006"/>
    <n v="0"/>
    <n v="112.08000000000001"/>
    <m/>
    <n v="5.9349999999999996"/>
    <n v="0"/>
    <n v="0"/>
    <n v="118.015"/>
  </r>
  <r>
    <x v="41"/>
    <x v="40"/>
    <x v="20"/>
    <n v="6.117"/>
    <n v="0"/>
    <n v="0"/>
    <n v="0"/>
    <n v="6.117"/>
    <m/>
    <n v="0"/>
    <n v="0"/>
    <n v="0"/>
    <n v="6.117"/>
  </r>
  <r>
    <x v="41"/>
    <x v="40"/>
    <x v="21"/>
    <n v="0"/>
    <n v="0"/>
    <n v="0"/>
    <n v="0"/>
    <n v="0"/>
    <m/>
    <n v="0"/>
    <n v="0"/>
    <n v="0"/>
    <n v="0"/>
  </r>
  <r>
    <x v="41"/>
    <x v="40"/>
    <x v="22"/>
    <n v="0"/>
    <n v="0"/>
    <n v="2.9000000000000004"/>
    <n v="0"/>
    <n v="2.9000000000000004"/>
    <m/>
    <n v="0"/>
    <n v="0"/>
    <n v="0"/>
    <n v="2.9"/>
  </r>
  <r>
    <x v="41"/>
    <x v="40"/>
    <x v="23"/>
    <n v="0"/>
    <n v="0"/>
    <n v="0"/>
    <n v="0"/>
    <n v="0"/>
    <m/>
    <n v="0"/>
    <n v="0"/>
    <n v="0"/>
    <n v="0"/>
  </r>
  <r>
    <x v="41"/>
    <x v="40"/>
    <x v="24"/>
    <n v="0.26900000000000002"/>
    <n v="0"/>
    <n v="0"/>
    <n v="0"/>
    <n v="0.26900000000000002"/>
    <m/>
    <n v="0"/>
    <n v="0"/>
    <n v="0"/>
    <n v="0.26900000000000002"/>
  </r>
  <r>
    <x v="41"/>
    <x v="40"/>
    <x v="25"/>
    <n v="0"/>
    <n v="0"/>
    <n v="5.8"/>
    <n v="0"/>
    <n v="5.8"/>
    <m/>
    <n v="0"/>
    <n v="0"/>
    <n v="0"/>
    <n v="5.8"/>
  </r>
  <r>
    <x v="41"/>
    <x v="40"/>
    <x v="26"/>
    <n v="0"/>
    <n v="0"/>
    <n v="0"/>
    <n v="0"/>
    <n v="0"/>
    <m/>
    <n v="0"/>
    <n v="0"/>
    <n v="0"/>
    <n v="0"/>
  </r>
  <r>
    <x v="41"/>
    <x v="40"/>
    <x v="27"/>
    <n v="0"/>
    <n v="0"/>
    <n v="1.3"/>
    <n v="0"/>
    <n v="1.3"/>
    <m/>
    <n v="8.3000000000000004E-2"/>
    <n v="0"/>
    <n v="0"/>
    <n v="1.383"/>
  </r>
  <r>
    <x v="41"/>
    <x v="40"/>
    <x v="28"/>
    <n v="7.6589999999999998"/>
    <n v="0"/>
    <n v="1422.6999999999998"/>
    <n v="0"/>
    <n v="1430.3589999999999"/>
    <m/>
    <n v="199.399"/>
    <n v="0"/>
    <n v="0"/>
    <n v="1629.758"/>
  </r>
  <r>
    <x v="41"/>
    <x v="40"/>
    <x v="29"/>
    <n v="0"/>
    <n v="0"/>
    <n v="154.9"/>
    <n v="0"/>
    <n v="154.9"/>
    <m/>
    <n v="70.081000000000003"/>
    <n v="0"/>
    <n v="0"/>
    <n v="224.98099999999999"/>
  </r>
  <r>
    <x v="41"/>
    <x v="40"/>
    <x v="30"/>
    <n v="0.13400000000000001"/>
    <n v="0"/>
    <n v="0"/>
    <n v="0"/>
    <n v="0.13400000000000001"/>
    <m/>
    <n v="0"/>
    <n v="0"/>
    <n v="0"/>
    <n v="0.13400000000000001"/>
  </r>
  <r>
    <x v="41"/>
    <x v="40"/>
    <x v="31"/>
    <n v="0"/>
    <n v="0"/>
    <n v="28.6"/>
    <n v="0"/>
    <n v="28.6"/>
    <m/>
    <n v="0"/>
    <n v="0"/>
    <n v="0"/>
    <n v="28.6"/>
  </r>
  <r>
    <x v="41"/>
    <x v="40"/>
    <x v="32"/>
    <n v="0"/>
    <n v="0"/>
    <n v="33.700000000000003"/>
    <n v="0"/>
    <n v="33.700000000000003"/>
    <m/>
    <n v="0"/>
    <n v="0"/>
    <n v="0"/>
    <n v="33.700000000000003"/>
  </r>
  <r>
    <x v="41"/>
    <x v="40"/>
    <x v="33"/>
    <n v="111.53100000000001"/>
    <n v="0"/>
    <n v="0"/>
    <n v="0"/>
    <n v="111.53100000000001"/>
    <m/>
    <n v="0"/>
    <n v="0"/>
    <n v="0"/>
    <n v="111.53100000000001"/>
  </r>
  <r>
    <x v="41"/>
    <x v="40"/>
    <x v="34"/>
    <n v="51.331000000000003"/>
    <n v="0"/>
    <n v="0"/>
    <n v="0"/>
    <n v="51.331000000000003"/>
    <m/>
    <n v="0"/>
    <n v="0"/>
    <n v="0"/>
    <n v="51.331000000000003"/>
  </r>
  <r>
    <x v="42"/>
    <x v="41"/>
    <x v="0"/>
    <n v="4.2720000000000002"/>
    <n v="0"/>
    <n v="0"/>
    <n v="0"/>
    <n v="4.2720000000000002"/>
    <m/>
    <n v="1E-3"/>
    <n v="0"/>
    <n v="0"/>
    <n v="4.2729999999999997"/>
  </r>
  <r>
    <x v="42"/>
    <x v="41"/>
    <x v="1"/>
    <n v="0"/>
    <n v="0"/>
    <n v="0"/>
    <n v="0"/>
    <n v="0"/>
    <m/>
    <n v="0"/>
    <n v="0"/>
    <n v="0"/>
    <n v="0"/>
  </r>
  <r>
    <x v="42"/>
    <x v="41"/>
    <x v="2"/>
    <n v="0"/>
    <n v="0"/>
    <n v="10"/>
    <n v="0"/>
    <n v="10"/>
    <m/>
    <n v="9.9000000000000005E-2"/>
    <n v="0"/>
    <n v="0"/>
    <n v="10.099"/>
  </r>
  <r>
    <x v="42"/>
    <x v="41"/>
    <x v="3"/>
    <n v="0"/>
    <n v="0"/>
    <n v="0"/>
    <n v="1.0999999999999999E-2"/>
    <n v="1.0999999999999999E-2"/>
    <m/>
    <n v="0"/>
    <n v="0"/>
    <n v="0"/>
    <n v="1.0999999999999999E-2"/>
  </r>
  <r>
    <x v="42"/>
    <x v="41"/>
    <x v="4"/>
    <n v="16.228999999999999"/>
    <n v="0"/>
    <n v="75.8"/>
    <n v="0"/>
    <n v="92.028999999999996"/>
    <m/>
    <n v="21.916"/>
    <n v="0"/>
    <n v="0"/>
    <n v="113.94499999999999"/>
  </r>
  <r>
    <x v="42"/>
    <x v="41"/>
    <x v="5"/>
    <n v="23.417000000000002"/>
    <n v="0"/>
    <n v="2.8"/>
    <n v="0"/>
    <n v="26.217000000000002"/>
    <m/>
    <n v="2.95"/>
    <n v="0"/>
    <n v="0"/>
    <n v="29.167000000000002"/>
  </r>
  <r>
    <x v="42"/>
    <x v="41"/>
    <x v="6"/>
    <n v="0"/>
    <n v="8.27"/>
    <n v="0"/>
    <n v="0"/>
    <n v="8.27"/>
    <m/>
    <n v="8.0000000000000002E-3"/>
    <n v="0"/>
    <n v="0"/>
    <n v="8.2780000000000005"/>
  </r>
  <r>
    <x v="42"/>
    <x v="41"/>
    <x v="7"/>
    <n v="34.119999999999997"/>
    <n v="0"/>
    <n v="3.8000000000000003"/>
    <n v="0"/>
    <n v="37.919999999999995"/>
    <m/>
    <n v="0.67500000000000004"/>
    <n v="0"/>
    <n v="0"/>
    <n v="38.594999999999999"/>
  </r>
  <r>
    <x v="42"/>
    <x v="41"/>
    <x v="8"/>
    <n v="71.019000000000005"/>
    <n v="0"/>
    <n v="11"/>
    <n v="0"/>
    <n v="82.019000000000005"/>
    <m/>
    <n v="10.94"/>
    <n v="0"/>
    <n v="0"/>
    <n v="92.959000000000003"/>
  </r>
  <r>
    <x v="42"/>
    <x v="41"/>
    <x v="9"/>
    <n v="0.38300000000000001"/>
    <n v="0"/>
    <n v="2"/>
    <n v="0"/>
    <n v="2.383"/>
    <m/>
    <n v="3.9E-2"/>
    <n v="0"/>
    <n v="0"/>
    <n v="2.4220000000000002"/>
  </r>
  <r>
    <x v="42"/>
    <x v="41"/>
    <x v="10"/>
    <n v="20.765999999999998"/>
    <n v="0"/>
    <n v="0"/>
    <n v="0"/>
    <n v="20.765999999999998"/>
    <m/>
    <n v="0.97199999999999998"/>
    <n v="0"/>
    <n v="0"/>
    <n v="21.738"/>
  </r>
  <r>
    <x v="42"/>
    <x v="41"/>
    <x v="11"/>
    <n v="0"/>
    <n v="0"/>
    <n v="0"/>
    <n v="0"/>
    <n v="0"/>
    <m/>
    <n v="0"/>
    <n v="0"/>
    <n v="0"/>
    <n v="0"/>
  </r>
  <r>
    <x v="42"/>
    <x v="41"/>
    <x v="12"/>
    <n v="0.16"/>
    <n v="0"/>
    <n v="0"/>
    <n v="0"/>
    <n v="0.16"/>
    <m/>
    <n v="0"/>
    <n v="0"/>
    <n v="0"/>
    <n v="0.16"/>
  </r>
  <r>
    <x v="42"/>
    <x v="41"/>
    <x v="13"/>
    <n v="0"/>
    <n v="0"/>
    <n v="0"/>
    <n v="0"/>
    <n v="0"/>
    <m/>
    <n v="0"/>
    <n v="0"/>
    <n v="0"/>
    <n v="0"/>
  </r>
  <r>
    <x v="42"/>
    <x v="41"/>
    <x v="14"/>
    <n v="0"/>
    <n v="0"/>
    <n v="0.8"/>
    <n v="0"/>
    <n v="0.8"/>
    <m/>
    <n v="0"/>
    <n v="0"/>
    <n v="0"/>
    <n v="0.8"/>
  </r>
  <r>
    <x v="42"/>
    <x v="41"/>
    <x v="15"/>
    <n v="0"/>
    <n v="0"/>
    <n v="0"/>
    <n v="0"/>
    <n v="0"/>
    <m/>
    <n v="0"/>
    <n v="0"/>
    <n v="0"/>
    <n v="0"/>
  </r>
  <r>
    <x v="42"/>
    <x v="41"/>
    <x v="16"/>
    <n v="0"/>
    <n v="0"/>
    <n v="25.3"/>
    <n v="0"/>
    <n v="25.3"/>
    <m/>
    <n v="1.298"/>
    <n v="0"/>
    <n v="0"/>
    <n v="26.597999999999999"/>
  </r>
  <r>
    <x v="42"/>
    <x v="41"/>
    <x v="17"/>
    <n v="0"/>
    <n v="0"/>
    <n v="0"/>
    <n v="0"/>
    <n v="0"/>
    <m/>
    <n v="0"/>
    <n v="0"/>
    <n v="0"/>
    <n v="0"/>
  </r>
  <r>
    <x v="42"/>
    <x v="41"/>
    <x v="18"/>
    <n v="0"/>
    <n v="0"/>
    <n v="105.30000000000001"/>
    <n v="0"/>
    <n v="105.30000000000001"/>
    <m/>
    <n v="18.98"/>
    <n v="0"/>
    <n v="0"/>
    <n v="124.28"/>
  </r>
  <r>
    <x v="42"/>
    <x v="41"/>
    <x v="19"/>
    <n v="1.502"/>
    <n v="4.93"/>
    <n v="17"/>
    <n v="0"/>
    <n v="23.431999999999999"/>
    <m/>
    <n v="4.4530000000000003"/>
    <n v="0"/>
    <n v="0"/>
    <n v="27.885000000000002"/>
  </r>
  <r>
    <x v="42"/>
    <x v="41"/>
    <x v="20"/>
    <n v="2.2679999999999998"/>
    <n v="0"/>
    <n v="0"/>
    <n v="0"/>
    <n v="2.2679999999999998"/>
    <m/>
    <n v="0"/>
    <n v="0"/>
    <n v="0"/>
    <n v="2.2679999999999998"/>
  </r>
  <r>
    <x v="42"/>
    <x v="41"/>
    <x v="21"/>
    <n v="0"/>
    <n v="0"/>
    <n v="0"/>
    <n v="0"/>
    <n v="0"/>
    <m/>
    <n v="0"/>
    <n v="0"/>
    <n v="0"/>
    <n v="0"/>
  </r>
  <r>
    <x v="42"/>
    <x v="41"/>
    <x v="22"/>
    <n v="0"/>
    <n v="0"/>
    <n v="0.6"/>
    <n v="0"/>
    <n v="0.6"/>
    <m/>
    <n v="0"/>
    <n v="0"/>
    <n v="0"/>
    <n v="0.6"/>
  </r>
  <r>
    <x v="42"/>
    <x v="41"/>
    <x v="23"/>
    <n v="0"/>
    <n v="0"/>
    <n v="0"/>
    <n v="0"/>
    <n v="0"/>
    <m/>
    <n v="0"/>
    <n v="0"/>
    <n v="0"/>
    <n v="0"/>
  </r>
  <r>
    <x v="42"/>
    <x v="41"/>
    <x v="24"/>
    <n v="1.214"/>
    <n v="0"/>
    <n v="0"/>
    <n v="0"/>
    <n v="1.214"/>
    <m/>
    <n v="0"/>
    <n v="0"/>
    <n v="0"/>
    <n v="1.214"/>
  </r>
  <r>
    <x v="42"/>
    <x v="41"/>
    <x v="25"/>
    <n v="1.1819999999999999"/>
    <n v="0"/>
    <n v="0.8"/>
    <n v="0"/>
    <n v="1.982"/>
    <m/>
    <n v="0.24399999999999999"/>
    <n v="0"/>
    <n v="0"/>
    <n v="2.226"/>
  </r>
  <r>
    <x v="42"/>
    <x v="41"/>
    <x v="26"/>
    <n v="0"/>
    <n v="0"/>
    <n v="0"/>
    <n v="0"/>
    <n v="0"/>
    <m/>
    <n v="0"/>
    <n v="0"/>
    <n v="0"/>
    <n v="0"/>
  </r>
  <r>
    <x v="42"/>
    <x v="41"/>
    <x v="27"/>
    <n v="0"/>
    <n v="0"/>
    <n v="1.9"/>
    <n v="0"/>
    <n v="1.9"/>
    <m/>
    <n v="0"/>
    <n v="0"/>
    <n v="0"/>
    <n v="1.9"/>
  </r>
  <r>
    <x v="42"/>
    <x v="41"/>
    <x v="28"/>
    <n v="2.2679999999999998"/>
    <n v="0"/>
    <n v="464.7"/>
    <n v="0"/>
    <n v="466.96799999999996"/>
    <m/>
    <n v="84.876999999999995"/>
    <n v="0"/>
    <n v="0"/>
    <n v="551.84500000000003"/>
  </r>
  <r>
    <x v="42"/>
    <x v="41"/>
    <x v="29"/>
    <n v="0.38300000000000001"/>
    <n v="0"/>
    <n v="271.5"/>
    <n v="0"/>
    <n v="271.88299999999998"/>
    <m/>
    <n v="40.97"/>
    <n v="0"/>
    <n v="0"/>
    <n v="312.85300000000001"/>
  </r>
  <r>
    <x v="42"/>
    <x v="41"/>
    <x v="30"/>
    <n v="3.2000000000000001E-2"/>
    <n v="0"/>
    <n v="0"/>
    <n v="0"/>
    <n v="3.2000000000000001E-2"/>
    <m/>
    <n v="0"/>
    <n v="0"/>
    <n v="0"/>
    <n v="3.2000000000000001E-2"/>
  </r>
  <r>
    <x v="42"/>
    <x v="41"/>
    <x v="31"/>
    <n v="0"/>
    <n v="0"/>
    <n v="0.2"/>
    <n v="0"/>
    <n v="0.2"/>
    <m/>
    <n v="0"/>
    <n v="0"/>
    <n v="0"/>
    <n v="0.2"/>
  </r>
  <r>
    <x v="42"/>
    <x v="41"/>
    <x v="32"/>
    <n v="0"/>
    <n v="0"/>
    <n v="4.1999999999999993"/>
    <n v="0"/>
    <n v="4.1999999999999993"/>
    <m/>
    <n v="0"/>
    <n v="0"/>
    <n v="0"/>
    <n v="4.2"/>
  </r>
  <r>
    <x v="42"/>
    <x v="41"/>
    <x v="33"/>
    <n v="0"/>
    <n v="0"/>
    <n v="19.399999999999999"/>
    <n v="0"/>
    <n v="19.399999999999999"/>
    <m/>
    <n v="4.234"/>
    <n v="0"/>
    <n v="0"/>
    <n v="23.634"/>
  </r>
  <r>
    <x v="42"/>
    <x v="41"/>
    <x v="34"/>
    <n v="0.47899999999999998"/>
    <n v="0"/>
    <n v="0"/>
    <n v="0"/>
    <n v="0.47899999999999998"/>
    <m/>
    <n v="0.74199999999999999"/>
    <n v="0"/>
    <n v="0"/>
    <n v="1.2210000000000001"/>
  </r>
  <r>
    <x v="43"/>
    <x v="42"/>
    <x v="0"/>
    <n v="51.146000000000001"/>
    <n v="0"/>
    <n v="0"/>
    <n v="0"/>
    <n v="51.146000000000001"/>
    <m/>
    <n v="0.32300000000000001"/>
    <n v="0"/>
    <n v="0"/>
    <n v="51.469000000000001"/>
  </r>
  <r>
    <x v="43"/>
    <x v="42"/>
    <x v="1"/>
    <n v="0"/>
    <n v="0"/>
    <n v="0"/>
    <n v="0"/>
    <n v="0"/>
    <m/>
    <n v="0"/>
    <n v="0"/>
    <n v="0"/>
    <n v="0"/>
  </r>
  <r>
    <x v="43"/>
    <x v="42"/>
    <x v="2"/>
    <n v="0"/>
    <n v="0"/>
    <n v="0.1"/>
    <n v="0"/>
    <n v="0.1"/>
    <m/>
    <n v="0"/>
    <n v="0"/>
    <n v="0"/>
    <n v="0.1"/>
  </r>
  <r>
    <x v="43"/>
    <x v="42"/>
    <x v="3"/>
    <n v="0"/>
    <n v="0"/>
    <n v="0"/>
    <n v="5.6000000000000001E-2"/>
    <n v="5.6000000000000001E-2"/>
    <m/>
    <n v="0"/>
    <n v="0"/>
    <n v="0"/>
    <n v="5.6000000000000001E-2"/>
  </r>
  <r>
    <x v="43"/>
    <x v="42"/>
    <x v="4"/>
    <n v="101.104"/>
    <n v="0"/>
    <n v="349.3"/>
    <n v="0"/>
    <n v="450.404"/>
    <m/>
    <n v="148.53299999999999"/>
    <n v="0"/>
    <n v="0"/>
    <n v="598.93700000000001"/>
  </r>
  <r>
    <x v="43"/>
    <x v="42"/>
    <x v="5"/>
    <n v="24.806999999999999"/>
    <n v="0"/>
    <n v="5.2"/>
    <n v="0"/>
    <n v="30.006999999999998"/>
    <m/>
    <n v="2.9849999999999999"/>
    <n v="0"/>
    <n v="0"/>
    <n v="32.991999999999997"/>
  </r>
  <r>
    <x v="43"/>
    <x v="42"/>
    <x v="6"/>
    <n v="0"/>
    <n v="21.08"/>
    <n v="0"/>
    <n v="0"/>
    <n v="21.08"/>
    <m/>
    <n v="1E-3"/>
    <n v="0"/>
    <n v="0"/>
    <n v="21.081"/>
  </r>
  <r>
    <x v="43"/>
    <x v="42"/>
    <x v="7"/>
    <n v="270.71699999999998"/>
    <n v="0"/>
    <n v="0"/>
    <n v="0"/>
    <n v="270.71699999999998"/>
    <m/>
    <n v="0.60499999999999998"/>
    <n v="0"/>
    <n v="0"/>
    <n v="271.322"/>
  </r>
  <r>
    <x v="43"/>
    <x v="42"/>
    <x v="8"/>
    <n v="267.20800000000003"/>
    <n v="0"/>
    <n v="5.9"/>
    <n v="0"/>
    <n v="273.108"/>
    <m/>
    <n v="59.225999999999999"/>
    <n v="0"/>
    <n v="0"/>
    <n v="332.334"/>
  </r>
  <r>
    <x v="43"/>
    <x v="42"/>
    <x v="9"/>
    <n v="0"/>
    <n v="0"/>
    <n v="0"/>
    <n v="0"/>
    <n v="0"/>
    <m/>
    <n v="5.0000000000000001E-3"/>
    <n v="0"/>
    <n v="0"/>
    <n v="5.0000000000000001E-3"/>
  </r>
  <r>
    <x v="43"/>
    <x v="42"/>
    <x v="10"/>
    <n v="15"/>
    <n v="0"/>
    <n v="0"/>
    <n v="0"/>
    <n v="15"/>
    <n v="-250"/>
    <n v="0"/>
    <n v="0"/>
    <n v="0"/>
    <n v="-235"/>
  </r>
  <r>
    <x v="43"/>
    <x v="42"/>
    <x v="11"/>
    <n v="0"/>
    <n v="0"/>
    <n v="0"/>
    <n v="0"/>
    <n v="0"/>
    <m/>
    <n v="0"/>
    <n v="0"/>
    <n v="0"/>
    <n v="0"/>
  </r>
  <r>
    <x v="43"/>
    <x v="42"/>
    <x v="12"/>
    <n v="2.3079999999999998"/>
    <n v="0"/>
    <n v="0"/>
    <n v="0"/>
    <n v="2.3079999999999998"/>
    <m/>
    <n v="0"/>
    <n v="0"/>
    <n v="0"/>
    <n v="2.3079999999999998"/>
  </r>
  <r>
    <x v="43"/>
    <x v="42"/>
    <x v="13"/>
    <n v="0.28799999999999998"/>
    <n v="0"/>
    <n v="0"/>
    <n v="0"/>
    <n v="0.28799999999999998"/>
    <m/>
    <n v="0"/>
    <n v="0"/>
    <n v="0"/>
    <n v="0.28799999999999998"/>
  </r>
  <r>
    <x v="43"/>
    <x v="42"/>
    <x v="14"/>
    <n v="0"/>
    <n v="0"/>
    <n v="0.1"/>
    <n v="0"/>
    <n v="0.1"/>
    <m/>
    <n v="0"/>
    <n v="0"/>
    <n v="0"/>
    <n v="0.1"/>
  </r>
  <r>
    <x v="43"/>
    <x v="42"/>
    <x v="15"/>
    <n v="0"/>
    <n v="0"/>
    <n v="0"/>
    <n v="0"/>
    <n v="0"/>
    <m/>
    <n v="0"/>
    <n v="0"/>
    <n v="0"/>
    <n v="0"/>
  </r>
  <r>
    <x v="43"/>
    <x v="42"/>
    <x v="16"/>
    <n v="0"/>
    <n v="0"/>
    <n v="24.299999999999997"/>
    <n v="0"/>
    <n v="24.299999999999997"/>
    <m/>
    <n v="2.2629999999999999"/>
    <n v="0"/>
    <n v="0"/>
    <n v="26.562999999999999"/>
  </r>
  <r>
    <x v="43"/>
    <x v="42"/>
    <x v="17"/>
    <n v="0"/>
    <n v="0"/>
    <n v="0"/>
    <n v="0"/>
    <n v="0"/>
    <m/>
    <n v="0"/>
    <n v="0"/>
    <n v="0"/>
    <n v="0"/>
  </r>
  <r>
    <x v="43"/>
    <x v="42"/>
    <x v="18"/>
    <n v="0"/>
    <n v="0"/>
    <n v="28.700000000000003"/>
    <n v="0"/>
    <n v="28.700000000000003"/>
    <m/>
    <n v="30.231000000000002"/>
    <n v="0"/>
    <n v="0"/>
    <n v="58.930999999999997"/>
  </r>
  <r>
    <x v="43"/>
    <x v="42"/>
    <x v="19"/>
    <n v="0"/>
    <n v="59.32"/>
    <n v="270.5"/>
    <n v="0"/>
    <n v="329.82"/>
    <m/>
    <n v="63.433999999999997"/>
    <n v="0"/>
    <n v="0"/>
    <n v="393.25400000000002"/>
  </r>
  <r>
    <x v="43"/>
    <x v="42"/>
    <x v="20"/>
    <n v="16.978999999999999"/>
    <n v="0"/>
    <n v="0"/>
    <n v="0"/>
    <n v="16.978999999999999"/>
    <m/>
    <n v="1.6E-2"/>
    <n v="0"/>
    <n v="0"/>
    <n v="16.995000000000001"/>
  </r>
  <r>
    <x v="43"/>
    <x v="42"/>
    <x v="21"/>
    <n v="0"/>
    <n v="0"/>
    <n v="0"/>
    <n v="0"/>
    <n v="0"/>
    <m/>
    <n v="0"/>
    <n v="0"/>
    <n v="0"/>
    <n v="0"/>
  </r>
  <r>
    <x v="43"/>
    <x v="42"/>
    <x v="22"/>
    <n v="0"/>
    <n v="0"/>
    <n v="4.5999999999999996"/>
    <n v="0"/>
    <n v="4.5999999999999996"/>
    <m/>
    <n v="0"/>
    <n v="0"/>
    <n v="0"/>
    <n v="4.5999999999999996"/>
  </r>
  <r>
    <x v="43"/>
    <x v="42"/>
    <x v="23"/>
    <n v="0"/>
    <n v="0"/>
    <n v="0"/>
    <n v="0.222"/>
    <n v="0.222"/>
    <m/>
    <n v="0"/>
    <n v="0"/>
    <n v="0"/>
    <n v="0.222"/>
  </r>
  <r>
    <x v="43"/>
    <x v="42"/>
    <x v="24"/>
    <n v="0.33700000000000002"/>
    <n v="0"/>
    <n v="0"/>
    <n v="0"/>
    <n v="0.33700000000000002"/>
    <m/>
    <n v="0.106"/>
    <n v="0"/>
    <n v="0"/>
    <n v="0.443"/>
  </r>
  <r>
    <x v="43"/>
    <x v="42"/>
    <x v="25"/>
    <n v="0.625"/>
    <n v="0"/>
    <n v="0"/>
    <n v="0"/>
    <n v="0.625"/>
    <m/>
    <n v="3.1E-2"/>
    <n v="0"/>
    <n v="0"/>
    <n v="0.65600000000000003"/>
  </r>
  <r>
    <x v="43"/>
    <x v="42"/>
    <x v="26"/>
    <n v="0"/>
    <n v="0"/>
    <n v="0"/>
    <n v="0"/>
    <n v="0"/>
    <m/>
    <n v="0"/>
    <n v="0"/>
    <n v="0"/>
    <n v="0"/>
  </r>
  <r>
    <x v="43"/>
    <x v="42"/>
    <x v="27"/>
    <n v="0"/>
    <n v="0"/>
    <n v="1.1000000000000001"/>
    <n v="0"/>
    <n v="1.1000000000000001"/>
    <m/>
    <n v="0"/>
    <n v="0"/>
    <n v="0"/>
    <n v="1.1000000000000001"/>
  </r>
  <r>
    <x v="43"/>
    <x v="42"/>
    <x v="28"/>
    <n v="0.28799999999999998"/>
    <n v="0"/>
    <n v="793.3"/>
    <n v="0"/>
    <n v="793.58799999999997"/>
    <m/>
    <n v="106.42700000000001"/>
    <n v="0"/>
    <n v="0"/>
    <n v="900.01499999999999"/>
  </r>
  <r>
    <x v="43"/>
    <x v="42"/>
    <x v="29"/>
    <n v="0"/>
    <n v="0"/>
    <n v="63.199999999999996"/>
    <n v="0"/>
    <n v="63.199999999999996"/>
    <m/>
    <n v="48.438000000000002"/>
    <n v="0"/>
    <n v="0"/>
    <n v="111.63800000000001"/>
  </r>
  <r>
    <x v="43"/>
    <x v="42"/>
    <x v="30"/>
    <n v="3.077"/>
    <n v="0"/>
    <n v="0"/>
    <n v="0"/>
    <n v="3.077"/>
    <m/>
    <n v="2.3E-2"/>
    <n v="0"/>
    <n v="0"/>
    <n v="3.1"/>
  </r>
  <r>
    <x v="43"/>
    <x v="42"/>
    <x v="31"/>
    <n v="0"/>
    <n v="0"/>
    <n v="16.3"/>
    <n v="1.6"/>
    <n v="17.900000000000002"/>
    <m/>
    <n v="0"/>
    <n v="0"/>
    <n v="0"/>
    <n v="17.899999999999999"/>
  </r>
  <r>
    <x v="43"/>
    <x v="42"/>
    <x v="32"/>
    <n v="0.48099999999999998"/>
    <n v="0"/>
    <n v="0.8"/>
    <n v="0"/>
    <n v="1.2810000000000001"/>
    <m/>
    <n v="0"/>
    <n v="0"/>
    <n v="0"/>
    <n v="1.2809999999999999"/>
  </r>
  <r>
    <x v="43"/>
    <x v="42"/>
    <x v="33"/>
    <n v="125.383"/>
    <n v="0"/>
    <n v="213.9"/>
    <n v="6.468"/>
    <n v="345.75100000000003"/>
    <m/>
    <n v="46.223999999999997"/>
    <n v="0"/>
    <n v="0"/>
    <n v="391.97500000000002"/>
  </r>
  <r>
    <x v="43"/>
    <x v="42"/>
    <x v="34"/>
    <n v="125.239"/>
    <n v="0"/>
    <n v="0"/>
    <n v="0"/>
    <n v="125.239"/>
    <m/>
    <n v="1.028"/>
    <n v="0"/>
    <n v="0"/>
    <n v="126.267"/>
  </r>
  <r>
    <x v="44"/>
    <x v="43"/>
    <x v="0"/>
    <n v="8.5640000000000001"/>
    <n v="0"/>
    <n v="0"/>
    <n v="0"/>
    <n v="8.5640000000000001"/>
    <m/>
    <n v="0.5"/>
    <n v="0"/>
    <n v="0"/>
    <n v="9.0640000000000001"/>
  </r>
  <r>
    <x v="44"/>
    <x v="43"/>
    <x v="1"/>
    <n v="0"/>
    <n v="0"/>
    <n v="0"/>
    <n v="0"/>
    <n v="0"/>
    <m/>
    <n v="0"/>
    <n v="0"/>
    <n v="0"/>
    <n v="0"/>
  </r>
  <r>
    <x v="44"/>
    <x v="43"/>
    <x v="2"/>
    <n v="0"/>
    <n v="0"/>
    <n v="502.7"/>
    <n v="0"/>
    <n v="502.7"/>
    <m/>
    <n v="97"/>
    <n v="0"/>
    <n v="0"/>
    <n v="599.70000000000005"/>
  </r>
  <r>
    <x v="44"/>
    <x v="43"/>
    <x v="3"/>
    <n v="0"/>
    <n v="0"/>
    <n v="0"/>
    <n v="0"/>
    <n v="0"/>
    <m/>
    <n v="0"/>
    <n v="0"/>
    <n v="0"/>
    <n v="0"/>
  </r>
  <r>
    <x v="44"/>
    <x v="43"/>
    <x v="4"/>
    <n v="0"/>
    <n v="0"/>
    <n v="11.7"/>
    <n v="0"/>
    <n v="11.7"/>
    <m/>
    <n v="0"/>
    <n v="0"/>
    <n v="0"/>
    <n v="11.7"/>
  </r>
  <r>
    <x v="44"/>
    <x v="43"/>
    <x v="5"/>
    <n v="2.1920000000000002"/>
    <n v="0"/>
    <n v="0.1"/>
    <n v="0"/>
    <n v="2.2920000000000003"/>
    <m/>
    <n v="1.7"/>
    <n v="0"/>
    <n v="0"/>
    <n v="3.992"/>
  </r>
  <r>
    <x v="44"/>
    <x v="43"/>
    <x v="6"/>
    <n v="0"/>
    <n v="8.1059999999999999"/>
    <n v="0"/>
    <n v="0"/>
    <n v="8.1059999999999999"/>
    <m/>
    <n v="0"/>
    <n v="0"/>
    <n v="0"/>
    <n v="8.1059999999999999"/>
  </r>
  <r>
    <x v="44"/>
    <x v="43"/>
    <x v="7"/>
    <n v="3.7999999999999999E-2"/>
    <n v="0"/>
    <n v="1.4"/>
    <n v="0"/>
    <n v="1.4379999999999999"/>
    <m/>
    <n v="0"/>
    <n v="0"/>
    <n v="0"/>
    <n v="1.4379999999999999"/>
  </r>
  <r>
    <x v="44"/>
    <x v="43"/>
    <x v="8"/>
    <n v="0.41599999999999998"/>
    <n v="0"/>
    <n v="0.8"/>
    <n v="0"/>
    <n v="1.216"/>
    <m/>
    <n v="0.1"/>
    <n v="0"/>
    <n v="0"/>
    <n v="1.3160000000000001"/>
  </r>
  <r>
    <x v="44"/>
    <x v="43"/>
    <x v="9"/>
    <n v="0"/>
    <n v="0"/>
    <n v="8.3000000000000007"/>
    <n v="0"/>
    <n v="8.3000000000000007"/>
    <m/>
    <n v="10.8"/>
    <n v="0"/>
    <n v="0"/>
    <n v="19.100000000000001"/>
  </r>
  <r>
    <x v="44"/>
    <x v="43"/>
    <x v="10"/>
    <n v="0"/>
    <n v="0"/>
    <n v="0"/>
    <n v="0"/>
    <n v="0"/>
    <m/>
    <n v="0"/>
    <n v="0"/>
    <n v="0"/>
    <n v="0"/>
  </r>
  <r>
    <x v="44"/>
    <x v="43"/>
    <x v="11"/>
    <n v="0"/>
    <n v="0"/>
    <n v="0"/>
    <n v="0"/>
    <n v="0"/>
    <m/>
    <n v="0"/>
    <n v="0"/>
    <n v="0"/>
    <n v="0"/>
  </r>
  <r>
    <x v="44"/>
    <x v="43"/>
    <x v="12"/>
    <n v="19.780999999999999"/>
    <n v="0"/>
    <n v="7.2"/>
    <n v="0"/>
    <n v="26.980999999999998"/>
    <m/>
    <n v="9.9"/>
    <n v="0"/>
    <n v="0"/>
    <n v="36.881"/>
  </r>
  <r>
    <x v="44"/>
    <x v="43"/>
    <x v="13"/>
    <n v="0"/>
    <n v="0"/>
    <n v="0"/>
    <n v="0"/>
    <n v="0"/>
    <m/>
    <n v="0"/>
    <n v="0"/>
    <n v="0"/>
    <n v="0"/>
  </r>
  <r>
    <x v="44"/>
    <x v="43"/>
    <x v="14"/>
    <n v="0"/>
    <n v="0"/>
    <n v="0"/>
    <n v="0"/>
    <n v="0"/>
    <m/>
    <n v="0.1"/>
    <n v="0"/>
    <n v="0"/>
    <n v="0.1"/>
  </r>
  <r>
    <x v="44"/>
    <x v="43"/>
    <x v="15"/>
    <n v="0"/>
    <n v="0"/>
    <n v="0"/>
    <n v="0"/>
    <n v="0"/>
    <m/>
    <n v="0"/>
    <n v="0"/>
    <n v="0"/>
    <n v="0"/>
  </r>
  <r>
    <x v="44"/>
    <x v="43"/>
    <x v="16"/>
    <n v="0"/>
    <n v="0"/>
    <n v="32"/>
    <n v="0"/>
    <n v="32"/>
    <m/>
    <n v="7.3"/>
    <n v="0"/>
    <n v="0"/>
    <n v="39.299999999999997"/>
  </r>
  <r>
    <x v="44"/>
    <x v="43"/>
    <x v="17"/>
    <n v="0"/>
    <n v="0"/>
    <n v="0"/>
    <n v="0"/>
    <n v="0"/>
    <m/>
    <n v="0"/>
    <n v="0"/>
    <n v="0"/>
    <n v="0"/>
  </r>
  <r>
    <x v="44"/>
    <x v="43"/>
    <x v="18"/>
    <n v="0"/>
    <n v="0"/>
    <n v="7.2"/>
    <n v="0"/>
    <n v="7.2"/>
    <m/>
    <n v="0.8"/>
    <n v="0"/>
    <n v="0"/>
    <n v="8"/>
  </r>
  <r>
    <x v="44"/>
    <x v="43"/>
    <x v="19"/>
    <n v="0"/>
    <n v="14.994"/>
    <n v="0"/>
    <n v="0"/>
    <n v="14.994"/>
    <m/>
    <n v="0.1"/>
    <n v="0"/>
    <n v="0"/>
    <n v="15.093999999999999"/>
  </r>
  <r>
    <x v="44"/>
    <x v="43"/>
    <x v="20"/>
    <n v="2.9750000000000001"/>
    <n v="0"/>
    <n v="0"/>
    <n v="0"/>
    <n v="2.9750000000000001"/>
    <m/>
    <n v="16"/>
    <n v="0"/>
    <n v="0"/>
    <n v="18.975000000000001"/>
  </r>
  <r>
    <x v="44"/>
    <x v="43"/>
    <x v="21"/>
    <n v="0"/>
    <n v="0"/>
    <n v="0"/>
    <n v="0"/>
    <n v="0"/>
    <m/>
    <n v="0"/>
    <n v="0"/>
    <n v="0"/>
    <n v="0"/>
  </r>
  <r>
    <x v="44"/>
    <x v="43"/>
    <x v="22"/>
    <n v="0"/>
    <n v="0"/>
    <n v="0"/>
    <n v="0"/>
    <n v="0"/>
    <m/>
    <n v="1.8"/>
    <n v="0"/>
    <n v="0"/>
    <n v="1.8"/>
  </r>
  <r>
    <x v="44"/>
    <x v="43"/>
    <x v="23"/>
    <n v="0"/>
    <n v="0"/>
    <n v="0"/>
    <n v="0"/>
    <n v="0"/>
    <m/>
    <n v="0"/>
    <n v="0"/>
    <n v="0"/>
    <n v="0"/>
  </r>
  <r>
    <x v="44"/>
    <x v="43"/>
    <x v="24"/>
    <n v="30.361000000000001"/>
    <n v="0"/>
    <n v="0"/>
    <n v="0"/>
    <n v="30.361000000000001"/>
    <m/>
    <n v="3.6"/>
    <n v="0"/>
    <n v="0"/>
    <n v="33.960999999999999"/>
  </r>
  <r>
    <x v="44"/>
    <x v="43"/>
    <x v="25"/>
    <n v="9.4E-2"/>
    <n v="0"/>
    <n v="5"/>
    <n v="0"/>
    <n v="5.0940000000000003"/>
    <m/>
    <n v="33.4"/>
    <n v="0"/>
    <n v="0"/>
    <n v="38.494"/>
  </r>
  <r>
    <x v="44"/>
    <x v="43"/>
    <x v="26"/>
    <n v="0"/>
    <n v="0"/>
    <n v="0"/>
    <n v="0"/>
    <n v="0"/>
    <m/>
    <n v="0"/>
    <n v="0"/>
    <n v="0"/>
    <n v="0"/>
  </r>
  <r>
    <x v="44"/>
    <x v="43"/>
    <x v="27"/>
    <n v="0"/>
    <n v="0"/>
    <n v="2"/>
    <n v="0"/>
    <n v="2"/>
    <m/>
    <n v="0"/>
    <n v="0"/>
    <n v="0"/>
    <n v="2"/>
  </r>
  <r>
    <x v="44"/>
    <x v="43"/>
    <x v="28"/>
    <n v="1.9E-2"/>
    <n v="0"/>
    <n v="26.2"/>
    <n v="0"/>
    <n v="26.218999999999998"/>
    <m/>
    <n v="1.2"/>
    <n v="0"/>
    <n v="0"/>
    <n v="27.419"/>
  </r>
  <r>
    <x v="44"/>
    <x v="43"/>
    <x v="29"/>
    <n v="0"/>
    <n v="0"/>
    <n v="6.3"/>
    <n v="0"/>
    <n v="6.3"/>
    <m/>
    <n v="0.2"/>
    <n v="0"/>
    <n v="0"/>
    <n v="6.5"/>
  </r>
  <r>
    <x v="44"/>
    <x v="43"/>
    <x v="30"/>
    <n v="0"/>
    <n v="0"/>
    <n v="0"/>
    <n v="0"/>
    <n v="0"/>
    <m/>
    <n v="0"/>
    <n v="0"/>
    <n v="0"/>
    <n v="0"/>
  </r>
  <r>
    <x v="44"/>
    <x v="43"/>
    <x v="31"/>
    <n v="0"/>
    <n v="0"/>
    <n v="0.3"/>
    <n v="0"/>
    <n v="0.3"/>
    <m/>
    <n v="0"/>
    <n v="0"/>
    <n v="0"/>
    <n v="0.3"/>
  </r>
  <r>
    <x v="44"/>
    <x v="43"/>
    <x v="32"/>
    <n v="0"/>
    <n v="0"/>
    <n v="3.2"/>
    <n v="0"/>
    <n v="3.2"/>
    <m/>
    <n v="6.7"/>
    <n v="0"/>
    <n v="0"/>
    <n v="9.9"/>
  </r>
  <r>
    <x v="44"/>
    <x v="43"/>
    <x v="33"/>
    <n v="0"/>
    <n v="0"/>
    <n v="0"/>
    <n v="0"/>
    <n v="0"/>
    <m/>
    <n v="0"/>
    <n v="0"/>
    <n v="0"/>
    <n v="0"/>
  </r>
  <r>
    <x v="44"/>
    <x v="43"/>
    <x v="34"/>
    <n v="0"/>
    <n v="0"/>
    <n v="0"/>
    <n v="0"/>
    <n v="0"/>
    <m/>
    <n v="0.1"/>
    <n v="0"/>
    <n v="0"/>
    <n v="0.1"/>
  </r>
  <r>
    <x v="45"/>
    <x v="44"/>
    <x v="0"/>
    <n v="953.85500000000002"/>
    <n v="0"/>
    <n v="0"/>
    <n v="0"/>
    <n v="953.85500000000002"/>
    <m/>
    <n v="0"/>
    <n v="0"/>
    <n v="0"/>
    <n v="953.85500000000002"/>
  </r>
  <r>
    <x v="45"/>
    <x v="44"/>
    <x v="1"/>
    <n v="0"/>
    <n v="3"/>
    <n v="0"/>
    <n v="0"/>
    <n v="3"/>
    <m/>
    <n v="1.3"/>
    <n v="0"/>
    <n v="0"/>
    <n v="4.3"/>
  </r>
  <r>
    <x v="45"/>
    <x v="44"/>
    <x v="2"/>
    <n v="0"/>
    <n v="0"/>
    <n v="406"/>
    <n v="0"/>
    <n v="406"/>
    <m/>
    <n v="66"/>
    <n v="0"/>
    <n v="0"/>
    <n v="472"/>
  </r>
  <r>
    <x v="45"/>
    <x v="44"/>
    <x v="3"/>
    <n v="0"/>
    <n v="0"/>
    <n v="0"/>
    <n v="0.55800000000000005"/>
    <n v="0.55800000000000005"/>
    <m/>
    <n v="0"/>
    <n v="0"/>
    <n v="0"/>
    <n v="0.55800000000000005"/>
  </r>
  <r>
    <x v="45"/>
    <x v="44"/>
    <x v="4"/>
    <n v="0"/>
    <n v="0"/>
    <n v="0.3"/>
    <n v="0"/>
    <n v="0.3"/>
    <m/>
    <n v="0"/>
    <n v="0"/>
    <n v="0"/>
    <n v="0.3"/>
  </r>
  <r>
    <x v="45"/>
    <x v="44"/>
    <x v="5"/>
    <n v="9.9000000000000005E-2"/>
    <n v="0"/>
    <n v="0"/>
    <n v="0"/>
    <n v="9.9000000000000005E-2"/>
    <m/>
    <n v="0.2"/>
    <n v="0"/>
    <n v="0"/>
    <n v="0.29899999999999999"/>
  </r>
  <r>
    <x v="45"/>
    <x v="44"/>
    <x v="6"/>
    <n v="0"/>
    <n v="6624.777"/>
    <n v="0"/>
    <n v="0"/>
    <n v="6624.777"/>
    <m/>
    <n v="8.4"/>
    <n v="0"/>
    <n v="0"/>
    <n v="6633.1769999999997"/>
  </r>
  <r>
    <x v="45"/>
    <x v="44"/>
    <x v="7"/>
    <n v="5.7220000000000004"/>
    <n v="0"/>
    <n v="0"/>
    <n v="0"/>
    <n v="5.7220000000000004"/>
    <m/>
    <n v="0.1"/>
    <n v="0"/>
    <n v="0"/>
    <n v="5.8220000000000001"/>
  </r>
  <r>
    <x v="45"/>
    <x v="44"/>
    <x v="8"/>
    <n v="94.394000000000005"/>
    <n v="0"/>
    <n v="0"/>
    <n v="0"/>
    <n v="94.394000000000005"/>
    <m/>
    <n v="0.1"/>
    <n v="0"/>
    <n v="0"/>
    <n v="94.494"/>
  </r>
  <r>
    <x v="45"/>
    <x v="44"/>
    <x v="9"/>
    <n v="0"/>
    <n v="0"/>
    <n v="1.8"/>
    <n v="0"/>
    <n v="1.8"/>
    <m/>
    <n v="0.8"/>
    <n v="0"/>
    <n v="0"/>
    <n v="2.6"/>
  </r>
  <r>
    <x v="45"/>
    <x v="44"/>
    <x v="10"/>
    <n v="0.29799999999999999"/>
    <n v="0"/>
    <n v="0"/>
    <n v="0"/>
    <n v="0.29799999999999999"/>
    <m/>
    <n v="1.8"/>
    <n v="0"/>
    <n v="0"/>
    <n v="2.0979999999999999"/>
  </r>
  <r>
    <x v="45"/>
    <x v="44"/>
    <x v="11"/>
    <n v="1750"/>
    <n v="0"/>
    <n v="0"/>
    <n v="0"/>
    <n v="1750"/>
    <m/>
    <n v="10.3"/>
    <n v="0"/>
    <n v="0"/>
    <n v="1760.3"/>
  </r>
  <r>
    <x v="45"/>
    <x v="44"/>
    <x v="12"/>
    <n v="2650.395"/>
    <n v="0"/>
    <n v="8655.7999999999993"/>
    <n v="0"/>
    <n v="11306.195"/>
    <m/>
    <n v="291.5"/>
    <n v="0"/>
    <n v="0"/>
    <n v="11597.695"/>
  </r>
  <r>
    <x v="45"/>
    <x v="44"/>
    <x v="13"/>
    <n v="0"/>
    <n v="0"/>
    <n v="0"/>
    <n v="0"/>
    <n v="0"/>
    <m/>
    <n v="0"/>
    <n v="0"/>
    <n v="0"/>
    <n v="0"/>
  </r>
  <r>
    <x v="45"/>
    <x v="44"/>
    <x v="14"/>
    <n v="0"/>
    <n v="0"/>
    <n v="10326"/>
    <n v="0"/>
    <n v="10326"/>
    <m/>
    <n v="871.4"/>
    <n v="0"/>
    <n v="0"/>
    <n v="11197.4"/>
  </r>
  <r>
    <x v="45"/>
    <x v="44"/>
    <x v="15"/>
    <n v="0"/>
    <n v="0"/>
    <n v="0"/>
    <n v="0"/>
    <n v="0"/>
    <m/>
    <n v="0"/>
    <n v="0"/>
    <n v="0"/>
    <n v="0"/>
  </r>
  <r>
    <x v="45"/>
    <x v="44"/>
    <x v="16"/>
    <n v="0"/>
    <n v="0"/>
    <n v="9832.6"/>
    <n v="0"/>
    <n v="9832.6"/>
    <m/>
    <n v="0"/>
    <n v="-403.1"/>
    <n v="0"/>
    <n v="9429.5"/>
  </r>
  <r>
    <x v="45"/>
    <x v="44"/>
    <x v="17"/>
    <n v="0"/>
    <n v="0"/>
    <n v="0"/>
    <n v="0"/>
    <n v="0"/>
    <m/>
    <n v="0"/>
    <n v="0"/>
    <n v="0"/>
    <n v="0"/>
  </r>
  <r>
    <x v="45"/>
    <x v="44"/>
    <x v="18"/>
    <n v="0"/>
    <n v="0"/>
    <n v="0.3"/>
    <n v="0"/>
    <n v="0.3"/>
    <m/>
    <n v="0"/>
    <n v="0"/>
    <n v="0"/>
    <n v="0.3"/>
  </r>
  <r>
    <x v="45"/>
    <x v="44"/>
    <x v="19"/>
    <n v="0"/>
    <n v="467.32299999999998"/>
    <n v="0.79999999999999993"/>
    <n v="0"/>
    <n v="468.12299999999999"/>
    <m/>
    <n v="14.6"/>
    <n v="0"/>
    <n v="0"/>
    <n v="482.72300000000001"/>
  </r>
  <r>
    <x v="45"/>
    <x v="44"/>
    <x v="20"/>
    <n v="1.214"/>
    <n v="0"/>
    <n v="0"/>
    <n v="0"/>
    <n v="1.214"/>
    <m/>
    <n v="0.1"/>
    <n v="0"/>
    <n v="0"/>
    <n v="1.3140000000000001"/>
  </r>
  <r>
    <x v="45"/>
    <x v="44"/>
    <x v="21"/>
    <n v="0"/>
    <n v="0"/>
    <n v="0"/>
    <n v="0"/>
    <n v="0"/>
    <m/>
    <n v="0"/>
    <n v="0"/>
    <n v="0"/>
    <n v="0"/>
  </r>
  <r>
    <x v="45"/>
    <x v="44"/>
    <x v="22"/>
    <n v="0"/>
    <n v="0"/>
    <n v="0"/>
    <n v="0"/>
    <n v="0"/>
    <m/>
    <n v="95.8"/>
    <n v="0"/>
    <n v="0"/>
    <n v="95.8"/>
  </r>
  <r>
    <x v="45"/>
    <x v="44"/>
    <x v="23"/>
    <n v="0"/>
    <n v="0"/>
    <n v="0"/>
    <n v="0"/>
    <n v="0"/>
    <m/>
    <n v="0.1"/>
    <n v="0"/>
    <n v="0"/>
    <n v="0.1"/>
  </r>
  <r>
    <x v="45"/>
    <x v="44"/>
    <x v="24"/>
    <n v="7957.1059999999998"/>
    <n v="0"/>
    <n v="0"/>
    <n v="0"/>
    <n v="7957.1059999999998"/>
    <m/>
    <n v="611.9"/>
    <n v="0"/>
    <n v="0"/>
    <n v="8569.0059999999994"/>
  </r>
  <r>
    <x v="45"/>
    <x v="44"/>
    <x v="25"/>
    <n v="0.29799999999999999"/>
    <n v="0"/>
    <n v="1"/>
    <n v="0"/>
    <n v="1.298"/>
    <m/>
    <n v="9.8000000000000007"/>
    <n v="0"/>
    <n v="0"/>
    <n v="11.098000000000001"/>
  </r>
  <r>
    <x v="45"/>
    <x v="44"/>
    <x v="26"/>
    <n v="0"/>
    <n v="0"/>
    <n v="0"/>
    <n v="0"/>
    <n v="0"/>
    <m/>
    <n v="0"/>
    <n v="0"/>
    <n v="0"/>
    <n v="0"/>
  </r>
  <r>
    <x v="45"/>
    <x v="44"/>
    <x v="27"/>
    <n v="0"/>
    <n v="0"/>
    <n v="0"/>
    <n v="0"/>
    <n v="0"/>
    <m/>
    <n v="0"/>
    <n v="0"/>
    <n v="0"/>
    <n v="0"/>
  </r>
  <r>
    <x v="45"/>
    <x v="44"/>
    <x v="28"/>
    <n v="0"/>
    <n v="0"/>
    <n v="20432.900000000001"/>
    <n v="0"/>
    <n v="20432.900000000001"/>
    <m/>
    <n v="1104.4000000000001"/>
    <n v="0"/>
    <n v="0"/>
    <n v="21537.3"/>
  </r>
  <r>
    <x v="45"/>
    <x v="44"/>
    <x v="29"/>
    <n v="0"/>
    <n v="0"/>
    <n v="19249.699999999997"/>
    <n v="0"/>
    <n v="19249.699999999997"/>
    <m/>
    <n v="0"/>
    <n v="-796.6"/>
    <n v="0"/>
    <n v="18453.099999999999"/>
  </r>
  <r>
    <x v="45"/>
    <x v="44"/>
    <x v="30"/>
    <n v="1.5209999999999999"/>
    <n v="0"/>
    <n v="0"/>
    <n v="0"/>
    <n v="1.5209999999999999"/>
    <m/>
    <n v="0.1"/>
    <n v="0"/>
    <n v="0"/>
    <n v="1.621"/>
  </r>
  <r>
    <x v="45"/>
    <x v="44"/>
    <x v="31"/>
    <n v="0"/>
    <n v="0"/>
    <n v="0"/>
    <n v="50"/>
    <n v="50"/>
    <m/>
    <n v="0"/>
    <n v="0"/>
    <n v="0"/>
    <n v="50"/>
  </r>
  <r>
    <x v="45"/>
    <x v="44"/>
    <x v="37"/>
    <n v="0"/>
    <n v="0"/>
    <n v="0"/>
    <n v="0"/>
    <n v="0"/>
    <m/>
    <n v="31"/>
    <n v="0"/>
    <n v="0"/>
    <n v="31"/>
  </r>
  <r>
    <x v="45"/>
    <x v="44"/>
    <x v="38"/>
    <n v="0"/>
    <n v="0"/>
    <n v="0"/>
    <n v="0"/>
    <n v="0"/>
    <m/>
    <n v="0.8"/>
    <n v="0"/>
    <n v="0"/>
    <n v="0.8"/>
  </r>
  <r>
    <x v="45"/>
    <x v="44"/>
    <x v="32"/>
    <n v="0"/>
    <n v="0"/>
    <n v="5.6"/>
    <n v="0"/>
    <n v="5.6"/>
    <m/>
    <n v="0.4"/>
    <n v="0"/>
    <n v="0"/>
    <n v="6"/>
  </r>
  <r>
    <x v="45"/>
    <x v="44"/>
    <x v="33"/>
    <n v="0"/>
    <n v="0"/>
    <n v="0.3"/>
    <n v="3.3000000000000002E-2"/>
    <n v="0.33299999999999996"/>
    <m/>
    <n v="0.8"/>
    <n v="0"/>
    <n v="0"/>
    <n v="1.133"/>
  </r>
  <r>
    <x v="45"/>
    <x v="44"/>
    <x v="34"/>
    <n v="2.911"/>
    <n v="0"/>
    <n v="0"/>
    <n v="0"/>
    <n v="2.911"/>
    <m/>
    <n v="0.1"/>
    <n v="0"/>
    <n v="0"/>
    <n v="3.0110000000000001"/>
  </r>
  <r>
    <x v="45"/>
    <x v="44"/>
    <x v="35"/>
    <n v="887.9"/>
    <n v="0"/>
    <n v="0"/>
    <n v="0"/>
    <n v="887.9"/>
    <m/>
    <n v="41.4"/>
    <n v="0"/>
    <n v="0"/>
    <n v="929.3"/>
  </r>
  <r>
    <x v="45"/>
    <x v="44"/>
    <x v="36"/>
    <n v="323.60000000000002"/>
    <n v="0"/>
    <n v="0"/>
    <n v="0"/>
    <n v="323.60000000000002"/>
    <m/>
    <n v="4"/>
    <n v="0"/>
    <n v="0"/>
    <n v="327.60000000000002"/>
  </r>
  <r>
    <x v="46"/>
    <x v="45"/>
    <x v="0"/>
    <n v="27.321999999999999"/>
    <n v="0"/>
    <n v="0"/>
    <n v="0"/>
    <n v="27.321999999999999"/>
    <m/>
    <n v="0.34599999999999997"/>
    <n v="0"/>
    <n v="0"/>
    <n v="27.667999999999999"/>
  </r>
  <r>
    <x v="46"/>
    <x v="45"/>
    <x v="1"/>
    <n v="0"/>
    <n v="51.3"/>
    <n v="0"/>
    <n v="0"/>
    <n v="51.3"/>
    <m/>
    <n v="9.0079999999999991"/>
    <n v="0"/>
    <n v="0"/>
    <n v="60.308"/>
  </r>
  <r>
    <x v="46"/>
    <x v="45"/>
    <x v="2"/>
    <n v="0"/>
    <n v="0"/>
    <n v="5.2"/>
    <n v="0"/>
    <n v="5.2"/>
    <m/>
    <n v="0"/>
    <n v="-7.6"/>
    <n v="0"/>
    <n v="-2.4"/>
  </r>
  <r>
    <x v="46"/>
    <x v="45"/>
    <x v="3"/>
    <n v="0"/>
    <n v="0"/>
    <n v="0"/>
    <n v="0.32800000000000001"/>
    <n v="0.32800000000000001"/>
    <m/>
    <n v="0"/>
    <n v="0"/>
    <n v="0"/>
    <n v="0.32800000000000001"/>
  </r>
  <r>
    <x v="46"/>
    <x v="45"/>
    <x v="4"/>
    <n v="33.779000000000003"/>
    <n v="0"/>
    <n v="9.4"/>
    <n v="0"/>
    <n v="43.179000000000002"/>
    <m/>
    <n v="5.4429999999999996"/>
    <n v="0"/>
    <n v="0.1"/>
    <n v="48.722000000000001"/>
  </r>
  <r>
    <x v="46"/>
    <x v="45"/>
    <x v="5"/>
    <n v="14.956"/>
    <n v="0"/>
    <n v="0.1"/>
    <n v="0"/>
    <n v="15.055999999999999"/>
    <m/>
    <n v="18.318999999999999"/>
    <n v="0"/>
    <n v="0"/>
    <n v="33.375"/>
  </r>
  <r>
    <x v="46"/>
    <x v="45"/>
    <x v="6"/>
    <n v="4.0860000000000003"/>
    <n v="883.41700000000003"/>
    <n v="0"/>
    <n v="0"/>
    <n v="887.50300000000004"/>
    <m/>
    <n v="205.26499999999999"/>
    <n v="0"/>
    <n v="1.6"/>
    <n v="1094.3679999999999"/>
  </r>
  <r>
    <x v="46"/>
    <x v="45"/>
    <x v="7"/>
    <n v="40.71"/>
    <n v="0"/>
    <n v="0"/>
    <n v="0"/>
    <n v="40.71"/>
    <m/>
    <n v="0.02"/>
    <n v="0"/>
    <n v="0.1"/>
    <n v="40.83"/>
  </r>
  <r>
    <x v="46"/>
    <x v="45"/>
    <x v="8"/>
    <n v="98.563999999999993"/>
    <n v="0"/>
    <n v="4.5999999999999996"/>
    <n v="0"/>
    <n v="103.16399999999999"/>
    <m/>
    <n v="2E-3"/>
    <n v="0"/>
    <n v="0.2"/>
    <n v="103.366"/>
  </r>
  <r>
    <x v="46"/>
    <x v="45"/>
    <x v="9"/>
    <n v="0"/>
    <n v="0"/>
    <n v="0.4"/>
    <n v="0"/>
    <n v="0.4"/>
    <m/>
    <n v="0"/>
    <n v="0"/>
    <n v="0"/>
    <n v="0.4"/>
  </r>
  <r>
    <x v="46"/>
    <x v="45"/>
    <x v="10"/>
    <n v="0"/>
    <n v="0"/>
    <n v="0"/>
    <n v="0"/>
    <n v="0"/>
    <m/>
    <n v="0"/>
    <n v="0"/>
    <n v="0"/>
    <n v="0"/>
  </r>
  <r>
    <x v="46"/>
    <x v="45"/>
    <x v="11"/>
    <n v="0"/>
    <n v="0"/>
    <n v="0"/>
    <n v="0"/>
    <n v="0"/>
    <m/>
    <n v="0"/>
    <n v="0"/>
    <n v="0"/>
    <n v="0"/>
  </r>
  <r>
    <x v="46"/>
    <x v="45"/>
    <x v="12"/>
    <n v="5.6180000000000003"/>
    <n v="0"/>
    <n v="0"/>
    <n v="0"/>
    <n v="5.6180000000000003"/>
    <m/>
    <n v="3.0000000000000001E-3"/>
    <n v="0"/>
    <n v="0"/>
    <n v="5.6210000000000004"/>
  </r>
  <r>
    <x v="46"/>
    <x v="45"/>
    <x v="13"/>
    <n v="46.765000000000001"/>
    <n v="0"/>
    <n v="0"/>
    <n v="0"/>
    <n v="46.765000000000001"/>
    <m/>
    <n v="0.36699999999999999"/>
    <n v="0"/>
    <n v="0.1"/>
    <n v="47.231999999999999"/>
  </r>
  <r>
    <x v="46"/>
    <x v="45"/>
    <x v="14"/>
    <n v="0"/>
    <n v="0"/>
    <n v="0"/>
    <n v="0"/>
    <n v="0"/>
    <m/>
    <n v="0"/>
    <n v="0"/>
    <n v="0"/>
    <n v="0"/>
  </r>
  <r>
    <x v="46"/>
    <x v="45"/>
    <x v="15"/>
    <n v="0"/>
    <n v="0"/>
    <n v="0"/>
    <n v="0"/>
    <n v="0"/>
    <m/>
    <n v="0"/>
    <n v="0"/>
    <n v="0"/>
    <n v="0"/>
  </r>
  <r>
    <x v="46"/>
    <x v="45"/>
    <x v="16"/>
    <n v="0"/>
    <n v="0"/>
    <n v="2.8"/>
    <n v="0"/>
    <n v="2.8"/>
    <m/>
    <n v="0"/>
    <n v="0"/>
    <n v="0"/>
    <n v="2.8"/>
  </r>
  <r>
    <x v="46"/>
    <x v="45"/>
    <x v="17"/>
    <n v="0"/>
    <n v="0"/>
    <n v="0"/>
    <n v="0"/>
    <n v="0"/>
    <m/>
    <n v="0"/>
    <n v="0"/>
    <n v="0"/>
    <n v="0"/>
  </r>
  <r>
    <x v="46"/>
    <x v="45"/>
    <x v="18"/>
    <n v="0"/>
    <n v="0"/>
    <n v="36.6"/>
    <n v="0"/>
    <n v="36.6"/>
    <m/>
    <n v="0"/>
    <n v="0"/>
    <n v="0.1"/>
    <n v="36.700000000000003"/>
  </r>
  <r>
    <x v="46"/>
    <x v="45"/>
    <x v="19"/>
    <n v="14.882999999999999"/>
    <n v="2748.9830000000002"/>
    <n v="36.299999999999997"/>
    <n v="0"/>
    <n v="2800.1660000000002"/>
    <m/>
    <n v="463.464"/>
    <n v="0"/>
    <n v="5"/>
    <n v="3268.63"/>
  </r>
  <r>
    <x v="46"/>
    <x v="45"/>
    <x v="20"/>
    <n v="1.367"/>
    <n v="0"/>
    <n v="0"/>
    <n v="0"/>
    <n v="1.367"/>
    <m/>
    <n v="1.1140000000000001"/>
    <n v="0"/>
    <n v="0"/>
    <n v="2.4809999999999999"/>
  </r>
  <r>
    <x v="46"/>
    <x v="45"/>
    <x v="21"/>
    <n v="0"/>
    <n v="0"/>
    <n v="0"/>
    <n v="0"/>
    <n v="0"/>
    <m/>
    <n v="0"/>
    <n v="0"/>
    <n v="0"/>
    <n v="0"/>
  </r>
  <r>
    <x v="46"/>
    <x v="45"/>
    <x v="22"/>
    <n v="0"/>
    <n v="0"/>
    <n v="3.4"/>
    <n v="0"/>
    <n v="3.4"/>
    <m/>
    <n v="0"/>
    <n v="0"/>
    <n v="0"/>
    <n v="3.4"/>
  </r>
  <r>
    <x v="46"/>
    <x v="45"/>
    <x v="23"/>
    <n v="0"/>
    <n v="0"/>
    <n v="0"/>
    <n v="2.4079999999999999"/>
    <n v="2.4079999999999999"/>
    <m/>
    <n v="0"/>
    <n v="0"/>
    <n v="0"/>
    <n v="2.4079999999999999"/>
  </r>
  <r>
    <x v="46"/>
    <x v="45"/>
    <x v="24"/>
    <n v="0"/>
    <n v="0"/>
    <n v="0"/>
    <n v="0"/>
    <n v="0"/>
    <m/>
    <n v="0"/>
    <n v="0"/>
    <n v="0"/>
    <n v="0"/>
  </r>
  <r>
    <x v="46"/>
    <x v="45"/>
    <x v="25"/>
    <n v="0"/>
    <n v="0"/>
    <n v="0"/>
    <n v="0"/>
    <n v="0"/>
    <m/>
    <n v="0"/>
    <n v="0"/>
    <n v="0"/>
    <n v="0"/>
  </r>
  <r>
    <x v="46"/>
    <x v="45"/>
    <x v="26"/>
    <n v="0"/>
    <n v="0"/>
    <n v="0"/>
    <n v="0"/>
    <n v="0"/>
    <m/>
    <n v="0"/>
    <n v="0"/>
    <n v="0"/>
    <n v="0"/>
  </r>
  <r>
    <x v="46"/>
    <x v="45"/>
    <x v="27"/>
    <n v="0"/>
    <n v="0"/>
    <n v="0"/>
    <n v="0"/>
    <n v="0"/>
    <m/>
    <n v="0"/>
    <n v="0"/>
    <n v="0"/>
    <n v="0"/>
  </r>
  <r>
    <x v="46"/>
    <x v="45"/>
    <x v="28"/>
    <n v="1.3129999999999999"/>
    <n v="0"/>
    <n v="210.79999999999998"/>
    <n v="0"/>
    <n v="212.11299999999997"/>
    <m/>
    <n v="61.676000000000002"/>
    <n v="0"/>
    <n v="0.3"/>
    <n v="274.089"/>
  </r>
  <r>
    <x v="46"/>
    <x v="45"/>
    <x v="29"/>
    <n v="0"/>
    <n v="0"/>
    <n v="38.700000000000003"/>
    <n v="0"/>
    <n v="38.700000000000003"/>
    <m/>
    <n v="0"/>
    <n v="0"/>
    <n v="0.1"/>
    <n v="38.799999999999997"/>
  </r>
  <r>
    <x v="46"/>
    <x v="45"/>
    <x v="30"/>
    <n v="0"/>
    <n v="0"/>
    <n v="0"/>
    <n v="0"/>
    <n v="0"/>
    <m/>
    <n v="0"/>
    <n v="0"/>
    <n v="0"/>
    <n v="0"/>
  </r>
  <r>
    <x v="46"/>
    <x v="45"/>
    <x v="31"/>
    <n v="200"/>
    <n v="861.2"/>
    <n v="0"/>
    <n v="27.7"/>
    <n v="1088.9000000000001"/>
    <m/>
    <n v="0"/>
    <n v="0"/>
    <n v="0"/>
    <n v="1088.9000000000001"/>
  </r>
  <r>
    <x v="46"/>
    <x v="45"/>
    <x v="32"/>
    <n v="0"/>
    <n v="0"/>
    <n v="12.1"/>
    <n v="0"/>
    <n v="12.1"/>
    <m/>
    <n v="0"/>
    <n v="0"/>
    <n v="0"/>
    <n v="12.1"/>
  </r>
  <r>
    <x v="46"/>
    <x v="45"/>
    <x v="33"/>
    <n v="46.545999999999999"/>
    <n v="0"/>
    <n v="0"/>
    <n v="7.2999999999999995E-2"/>
    <n v="46.619"/>
    <m/>
    <n v="7.1999999999999995E-2"/>
    <n v="0"/>
    <n v="0.1"/>
    <n v="46.790999999999997"/>
  </r>
  <r>
    <x v="46"/>
    <x v="45"/>
    <x v="34"/>
    <n v="12.548"/>
    <n v="0"/>
    <n v="0"/>
    <n v="0"/>
    <n v="12.548"/>
    <m/>
    <n v="1E-3"/>
    <n v="0"/>
    <n v="0"/>
    <n v="12.548999999999999"/>
  </r>
  <r>
    <x v="46"/>
    <x v="45"/>
    <x v="35"/>
    <n v="33.4"/>
    <n v="0"/>
    <n v="0"/>
    <n v="0"/>
    <n v="33.4"/>
    <m/>
    <n v="0"/>
    <n v="0"/>
    <n v="0"/>
    <n v="33.4"/>
  </r>
  <r>
    <x v="46"/>
    <x v="45"/>
    <x v="36"/>
    <n v="12.2"/>
    <n v="0"/>
    <n v="0"/>
    <n v="0"/>
    <n v="12.2"/>
    <m/>
    <n v="0"/>
    <n v="0"/>
    <n v="0"/>
    <n v="12.2"/>
  </r>
  <r>
    <x v="47"/>
    <x v="46"/>
    <x v="0"/>
    <n v="441.666"/>
    <n v="0"/>
    <n v="0"/>
    <n v="0"/>
    <n v="441.666"/>
    <m/>
    <n v="36.399000000000001"/>
    <n v="0"/>
    <n v="0"/>
    <n v="478.065"/>
  </r>
  <r>
    <x v="47"/>
    <x v="46"/>
    <x v="1"/>
    <n v="0"/>
    <n v="0.2"/>
    <n v="0"/>
    <n v="0"/>
    <n v="0.2"/>
    <m/>
    <n v="0"/>
    <n v="0"/>
    <n v="0"/>
    <n v="0.2"/>
  </r>
  <r>
    <x v="47"/>
    <x v="46"/>
    <x v="2"/>
    <n v="0"/>
    <n v="0"/>
    <n v="384.1"/>
    <n v="0"/>
    <n v="384.1"/>
    <m/>
    <n v="24.484999999999999"/>
    <n v="0"/>
    <n v="0"/>
    <n v="408.58499999999998"/>
  </r>
  <r>
    <x v="47"/>
    <x v="46"/>
    <x v="3"/>
    <n v="0"/>
    <n v="0"/>
    <n v="0"/>
    <n v="3.4710000000000001"/>
    <n v="3.4710000000000001"/>
    <m/>
    <n v="0"/>
    <n v="0"/>
    <n v="0"/>
    <n v="3.4710000000000001"/>
  </r>
  <r>
    <x v="47"/>
    <x v="46"/>
    <x v="4"/>
    <n v="16.78"/>
    <n v="0"/>
    <n v="262.39999999999998"/>
    <n v="0"/>
    <n v="279.17999999999995"/>
    <m/>
    <n v="18.568000000000001"/>
    <n v="0"/>
    <n v="0"/>
    <n v="297.74799999999999"/>
  </r>
  <r>
    <x v="47"/>
    <x v="46"/>
    <x v="5"/>
    <n v="1691.598"/>
    <n v="0"/>
    <n v="589.6"/>
    <n v="0"/>
    <n v="2281.1979999999999"/>
    <m/>
    <n v="182.46100000000001"/>
    <n v="0"/>
    <n v="0"/>
    <n v="2463.6590000000001"/>
  </r>
  <r>
    <x v="47"/>
    <x v="46"/>
    <x v="6"/>
    <n v="0.64500000000000002"/>
    <n v="588.47299999999996"/>
    <n v="0"/>
    <n v="0"/>
    <n v="589.11799999999994"/>
    <m/>
    <n v="14.496"/>
    <n v="0"/>
    <n v="0"/>
    <n v="603.61400000000003"/>
  </r>
  <r>
    <x v="47"/>
    <x v="46"/>
    <x v="7"/>
    <n v="283.654"/>
    <n v="0"/>
    <n v="16.100000000000001"/>
    <n v="0"/>
    <n v="299.75400000000002"/>
    <m/>
    <n v="0"/>
    <n v="0"/>
    <n v="0"/>
    <n v="299.75400000000002"/>
  </r>
  <r>
    <x v="47"/>
    <x v="46"/>
    <x v="8"/>
    <n v="1015.862"/>
    <n v="0"/>
    <n v="92.8"/>
    <n v="0"/>
    <n v="1108.662"/>
    <m/>
    <n v="2.7810000000000001"/>
    <n v="0"/>
    <n v="0"/>
    <n v="1111.443"/>
  </r>
  <r>
    <x v="47"/>
    <x v="46"/>
    <x v="9"/>
    <n v="141.02000000000001"/>
    <n v="0"/>
    <n v="767.6"/>
    <n v="0"/>
    <n v="908.62"/>
    <m/>
    <n v="98.406999999999996"/>
    <n v="0"/>
    <n v="0"/>
    <n v="1007.027"/>
  </r>
  <r>
    <x v="47"/>
    <x v="46"/>
    <x v="10"/>
    <n v="68.734999999999999"/>
    <n v="0"/>
    <n v="0"/>
    <n v="0"/>
    <n v="68.734999999999999"/>
    <m/>
    <n v="2.7850000000000001"/>
    <n v="0"/>
    <n v="0"/>
    <n v="71.52"/>
  </r>
  <r>
    <x v="47"/>
    <x v="46"/>
    <x v="11"/>
    <n v="0"/>
    <n v="0"/>
    <n v="0"/>
    <n v="0"/>
    <n v="0"/>
    <m/>
    <n v="0"/>
    <n v="0"/>
    <n v="0"/>
    <n v="0"/>
  </r>
  <r>
    <x v="47"/>
    <x v="46"/>
    <x v="12"/>
    <n v="352.71199999999999"/>
    <n v="0"/>
    <n v="0"/>
    <n v="0"/>
    <n v="352.71199999999999"/>
    <m/>
    <n v="0"/>
    <n v="0"/>
    <n v="0"/>
    <n v="352.71199999999999"/>
  </r>
  <r>
    <x v="47"/>
    <x v="46"/>
    <x v="13"/>
    <n v="2.7429999999999999"/>
    <n v="0"/>
    <n v="0"/>
    <n v="0"/>
    <n v="2.7429999999999999"/>
    <m/>
    <n v="0"/>
    <n v="0"/>
    <n v="0"/>
    <n v="2.7429999999999999"/>
  </r>
  <r>
    <x v="47"/>
    <x v="46"/>
    <x v="14"/>
    <n v="0"/>
    <n v="0"/>
    <n v="0"/>
    <n v="0"/>
    <n v="0"/>
    <m/>
    <n v="0"/>
    <n v="0"/>
    <n v="0"/>
    <n v="0"/>
  </r>
  <r>
    <x v="47"/>
    <x v="46"/>
    <x v="15"/>
    <n v="0"/>
    <n v="0"/>
    <n v="0"/>
    <n v="0"/>
    <n v="0"/>
    <m/>
    <n v="0"/>
    <n v="0"/>
    <n v="0"/>
    <n v="0"/>
  </r>
  <r>
    <x v="47"/>
    <x v="46"/>
    <x v="16"/>
    <n v="0"/>
    <n v="0"/>
    <n v="83.7"/>
    <n v="0"/>
    <n v="83.7"/>
    <m/>
    <n v="0"/>
    <n v="0"/>
    <n v="0"/>
    <n v="83.7"/>
  </r>
  <r>
    <x v="47"/>
    <x v="46"/>
    <x v="17"/>
    <n v="0"/>
    <n v="0"/>
    <n v="0"/>
    <n v="0"/>
    <n v="0"/>
    <m/>
    <n v="0"/>
    <n v="0"/>
    <n v="0"/>
    <n v="0"/>
  </r>
  <r>
    <x v="47"/>
    <x v="46"/>
    <x v="18"/>
    <n v="0"/>
    <n v="0"/>
    <n v="965.1"/>
    <n v="0"/>
    <n v="965.1"/>
    <m/>
    <n v="94.352000000000004"/>
    <n v="0"/>
    <n v="0"/>
    <n v="1059.452"/>
  </r>
  <r>
    <x v="47"/>
    <x v="46"/>
    <x v="19"/>
    <n v="39.046999999999997"/>
    <n v="204.827"/>
    <n v="32.799999999999997"/>
    <n v="0"/>
    <n v="276.67399999999998"/>
    <m/>
    <n v="90.051000000000002"/>
    <n v="0"/>
    <n v="0"/>
    <n v="366.72500000000002"/>
  </r>
  <r>
    <x v="47"/>
    <x v="46"/>
    <x v="20"/>
    <n v="33.012999999999998"/>
    <n v="0"/>
    <n v="0"/>
    <n v="0"/>
    <n v="33.012999999999998"/>
    <m/>
    <n v="18.841999999999999"/>
    <n v="0"/>
    <n v="0"/>
    <n v="51.854999999999997"/>
  </r>
  <r>
    <x v="47"/>
    <x v="46"/>
    <x v="21"/>
    <n v="0"/>
    <n v="0"/>
    <n v="0"/>
    <n v="0"/>
    <n v="0"/>
    <m/>
    <n v="0"/>
    <n v="0"/>
    <n v="0"/>
    <n v="0"/>
  </r>
  <r>
    <x v="47"/>
    <x v="46"/>
    <x v="22"/>
    <n v="0"/>
    <n v="0"/>
    <n v="73.8"/>
    <n v="0"/>
    <n v="73.8"/>
    <m/>
    <n v="0.629"/>
    <n v="0"/>
    <n v="0"/>
    <n v="74.429000000000002"/>
  </r>
  <r>
    <x v="47"/>
    <x v="46"/>
    <x v="23"/>
    <n v="0"/>
    <n v="0"/>
    <n v="0"/>
    <n v="0.76"/>
    <n v="0.76"/>
    <m/>
    <n v="0"/>
    <n v="0"/>
    <n v="0"/>
    <n v="0.76"/>
  </r>
  <r>
    <x v="47"/>
    <x v="46"/>
    <x v="24"/>
    <n v="35.335999999999999"/>
    <n v="0"/>
    <n v="0"/>
    <n v="0"/>
    <n v="35.335999999999999"/>
    <m/>
    <n v="0"/>
    <n v="0"/>
    <n v="0"/>
    <n v="35.335999999999999"/>
  </r>
  <r>
    <x v="47"/>
    <x v="46"/>
    <x v="25"/>
    <n v="61.313000000000002"/>
    <n v="0"/>
    <n v="6.7"/>
    <n v="0"/>
    <n v="68.013000000000005"/>
    <m/>
    <n v="1.9E-2"/>
    <n v="0"/>
    <n v="0"/>
    <n v="68.031999999999996"/>
  </r>
  <r>
    <x v="47"/>
    <x v="46"/>
    <x v="26"/>
    <n v="0"/>
    <n v="0"/>
    <n v="0"/>
    <n v="0"/>
    <n v="0"/>
    <m/>
    <n v="0"/>
    <n v="0"/>
    <n v="0"/>
    <n v="0"/>
  </r>
  <r>
    <x v="47"/>
    <x v="46"/>
    <x v="27"/>
    <n v="0"/>
    <n v="0"/>
    <n v="70.7"/>
    <n v="0"/>
    <n v="70.7"/>
    <m/>
    <n v="13.487"/>
    <n v="0"/>
    <n v="0"/>
    <n v="84.186999999999998"/>
  </r>
  <r>
    <x v="47"/>
    <x v="46"/>
    <x v="28"/>
    <n v="288.495"/>
    <n v="0"/>
    <n v="7861.1"/>
    <n v="0"/>
    <n v="8149.5950000000003"/>
    <m/>
    <n v="892.24199999999996"/>
    <n v="0"/>
    <n v="0"/>
    <n v="9041.8369999999995"/>
  </r>
  <r>
    <x v="47"/>
    <x v="46"/>
    <x v="29"/>
    <n v="6.4539999999999997"/>
    <n v="0"/>
    <n v="1385"/>
    <n v="0"/>
    <n v="1391.454"/>
    <m/>
    <n v="6.0999999999999999E-2"/>
    <n v="0"/>
    <n v="0"/>
    <n v="1391.5150000000001"/>
  </r>
  <r>
    <x v="47"/>
    <x v="46"/>
    <x v="30"/>
    <n v="23.719000000000001"/>
    <n v="0"/>
    <n v="0"/>
    <n v="0"/>
    <n v="23.719000000000001"/>
    <m/>
    <n v="0"/>
    <n v="0"/>
    <n v="0"/>
    <n v="23.719000000000001"/>
  </r>
  <r>
    <x v="47"/>
    <x v="46"/>
    <x v="31"/>
    <n v="0"/>
    <n v="0"/>
    <n v="0"/>
    <n v="0.3"/>
    <n v="0.3"/>
    <m/>
    <n v="0"/>
    <n v="0"/>
    <n v="0"/>
    <n v="0.3"/>
  </r>
  <r>
    <x v="47"/>
    <x v="46"/>
    <x v="32"/>
    <n v="0"/>
    <n v="0"/>
    <n v="561.29999999999995"/>
    <n v="0"/>
    <n v="561.29999999999995"/>
    <m/>
    <n v="36.634999999999998"/>
    <n v="0"/>
    <n v="0"/>
    <n v="597.93499999999995"/>
  </r>
  <r>
    <x v="47"/>
    <x v="46"/>
    <x v="33"/>
    <n v="0"/>
    <n v="0"/>
    <n v="2.9"/>
    <n v="0"/>
    <n v="2.9"/>
    <m/>
    <n v="0"/>
    <n v="0"/>
    <n v="0"/>
    <n v="2.9"/>
  </r>
  <r>
    <x v="47"/>
    <x v="46"/>
    <x v="34"/>
    <n v="723.495"/>
    <n v="0"/>
    <n v="0"/>
    <n v="0"/>
    <n v="723.495"/>
    <m/>
    <n v="0"/>
    <n v="0"/>
    <n v="0"/>
    <n v="723.495"/>
  </r>
  <r>
    <x v="48"/>
    <x v="47"/>
    <x v="0"/>
    <n v="62.334000000000003"/>
    <n v="0"/>
    <n v="0"/>
    <n v="0"/>
    <n v="62.334000000000003"/>
    <m/>
    <n v="3.3439999999999999"/>
    <n v="0"/>
    <n v="0"/>
    <n v="65.677999999999997"/>
  </r>
  <r>
    <x v="48"/>
    <x v="47"/>
    <x v="1"/>
    <n v="0"/>
    <n v="22.3"/>
    <n v="0"/>
    <n v="0"/>
    <n v="22.3"/>
    <m/>
    <n v="0"/>
    <n v="0"/>
    <n v="0"/>
    <n v="22.3"/>
  </r>
  <r>
    <x v="48"/>
    <x v="47"/>
    <x v="2"/>
    <n v="0"/>
    <n v="0"/>
    <n v="1417.7"/>
    <n v="0"/>
    <n v="1417.7"/>
    <m/>
    <n v="162.38999999999999"/>
    <n v="0"/>
    <n v="0"/>
    <n v="1580.09"/>
  </r>
  <r>
    <x v="48"/>
    <x v="47"/>
    <x v="3"/>
    <n v="0"/>
    <n v="0"/>
    <n v="0"/>
    <n v="25.513999999999999"/>
    <n v="25.513999999999999"/>
    <m/>
    <n v="0"/>
    <n v="0"/>
    <n v="0"/>
    <n v="25.513999999999999"/>
  </r>
  <r>
    <x v="48"/>
    <x v="47"/>
    <x v="4"/>
    <n v="56.311"/>
    <n v="0"/>
    <n v="48.7"/>
    <n v="0"/>
    <n v="105.011"/>
    <m/>
    <n v="1E-3"/>
    <n v="0"/>
    <n v="0"/>
    <n v="105.012"/>
  </r>
  <r>
    <x v="48"/>
    <x v="47"/>
    <x v="5"/>
    <n v="249.845"/>
    <n v="0"/>
    <n v="61.9"/>
    <n v="0"/>
    <n v="311.745"/>
    <m/>
    <n v="12.632"/>
    <n v="0"/>
    <n v="0"/>
    <n v="324.37700000000001"/>
  </r>
  <r>
    <x v="48"/>
    <x v="47"/>
    <x v="6"/>
    <n v="0"/>
    <n v="383.68"/>
    <n v="0"/>
    <n v="0"/>
    <n v="383.68"/>
    <m/>
    <n v="27.815999999999999"/>
    <n v="0"/>
    <n v="0"/>
    <n v="411.49599999999998"/>
  </r>
  <r>
    <x v="48"/>
    <x v="47"/>
    <x v="7"/>
    <n v="262.69299999999998"/>
    <n v="0"/>
    <n v="0"/>
    <n v="0"/>
    <n v="262.69299999999998"/>
    <m/>
    <n v="1.2999999999999999E-2"/>
    <n v="0"/>
    <n v="0"/>
    <n v="262.70600000000002"/>
  </r>
  <r>
    <x v="48"/>
    <x v="47"/>
    <x v="8"/>
    <n v="167.839"/>
    <n v="0"/>
    <n v="34"/>
    <n v="0"/>
    <n v="201.839"/>
    <m/>
    <n v="1.548"/>
    <n v="0"/>
    <n v="0"/>
    <n v="203.387"/>
  </r>
  <r>
    <x v="48"/>
    <x v="47"/>
    <x v="9"/>
    <n v="2.0499999999999998"/>
    <n v="0.13700000000000001"/>
    <n v="134"/>
    <n v="0"/>
    <n v="136.18700000000001"/>
    <m/>
    <n v="13.682"/>
    <n v="0"/>
    <n v="0"/>
    <n v="149.869"/>
  </r>
  <r>
    <x v="48"/>
    <x v="47"/>
    <x v="10"/>
    <n v="0"/>
    <n v="0"/>
    <n v="0"/>
    <n v="0"/>
    <n v="0"/>
    <m/>
    <n v="0"/>
    <n v="0"/>
    <n v="0"/>
    <n v="0"/>
  </r>
  <r>
    <x v="48"/>
    <x v="47"/>
    <x v="11"/>
    <n v="0"/>
    <n v="0"/>
    <n v="0"/>
    <n v="0"/>
    <n v="0"/>
    <m/>
    <n v="0"/>
    <n v="0"/>
    <n v="0"/>
    <n v="0"/>
  </r>
  <r>
    <x v="48"/>
    <x v="47"/>
    <x v="12"/>
    <n v="85.56"/>
    <n v="0"/>
    <n v="0"/>
    <n v="0"/>
    <n v="85.56"/>
    <m/>
    <n v="0"/>
    <n v="0"/>
    <n v="0"/>
    <n v="85.56"/>
  </r>
  <r>
    <x v="48"/>
    <x v="47"/>
    <x v="13"/>
    <n v="30.478999999999999"/>
    <n v="0"/>
    <n v="0"/>
    <n v="0"/>
    <n v="30.478999999999999"/>
    <m/>
    <n v="0"/>
    <n v="0"/>
    <n v="0"/>
    <n v="30.478999999999999"/>
  </r>
  <r>
    <x v="48"/>
    <x v="47"/>
    <x v="14"/>
    <n v="0"/>
    <n v="0"/>
    <n v="0"/>
    <n v="0"/>
    <n v="0"/>
    <m/>
    <n v="0"/>
    <n v="0"/>
    <n v="0"/>
    <n v="0"/>
  </r>
  <r>
    <x v="48"/>
    <x v="47"/>
    <x v="15"/>
    <n v="0"/>
    <n v="0"/>
    <n v="0"/>
    <n v="0"/>
    <n v="0"/>
    <m/>
    <n v="0"/>
    <n v="0"/>
    <n v="0"/>
    <n v="0"/>
  </r>
  <r>
    <x v="48"/>
    <x v="47"/>
    <x v="16"/>
    <n v="0"/>
    <n v="0"/>
    <n v="16.899999999999999"/>
    <n v="0"/>
    <n v="16.899999999999999"/>
    <m/>
    <n v="0"/>
    <n v="0"/>
    <n v="0"/>
    <n v="16.899999999999999"/>
  </r>
  <r>
    <x v="48"/>
    <x v="47"/>
    <x v="17"/>
    <n v="0"/>
    <n v="0"/>
    <n v="0"/>
    <n v="0"/>
    <n v="0"/>
    <m/>
    <n v="0"/>
    <n v="0"/>
    <n v="0"/>
    <n v="0"/>
  </r>
  <r>
    <x v="48"/>
    <x v="47"/>
    <x v="18"/>
    <n v="0"/>
    <n v="0"/>
    <n v="23.4"/>
    <n v="0"/>
    <n v="23.4"/>
    <m/>
    <n v="23.896999999999998"/>
    <n v="0"/>
    <n v="0"/>
    <n v="47.296999999999997"/>
  </r>
  <r>
    <x v="48"/>
    <x v="47"/>
    <x v="19"/>
    <n v="38.953000000000003"/>
    <n v="1977.5840000000001"/>
    <n v="51.7"/>
    <n v="0"/>
    <n v="2068.2370000000001"/>
    <m/>
    <n v="359.39600000000002"/>
    <n v="0"/>
    <n v="0"/>
    <n v="2427.6329999999998"/>
  </r>
  <r>
    <x v="48"/>
    <x v="47"/>
    <x v="20"/>
    <n v="58.890999999999998"/>
    <n v="0"/>
    <n v="0"/>
    <n v="0"/>
    <n v="58.890999999999998"/>
    <m/>
    <n v="0"/>
    <n v="0"/>
    <n v="0"/>
    <n v="58.890999999999998"/>
  </r>
  <r>
    <x v="48"/>
    <x v="47"/>
    <x v="21"/>
    <n v="0"/>
    <n v="10.1"/>
    <n v="0"/>
    <n v="0"/>
    <n v="10.1"/>
    <m/>
    <n v="0"/>
    <n v="0"/>
    <n v="0"/>
    <n v="10.1"/>
  </r>
  <r>
    <x v="48"/>
    <x v="47"/>
    <x v="22"/>
    <n v="0"/>
    <n v="0"/>
    <n v="363"/>
    <n v="0"/>
    <n v="363"/>
    <m/>
    <n v="45.819000000000003"/>
    <n v="0"/>
    <n v="0"/>
    <n v="408.81900000000002"/>
  </r>
  <r>
    <x v="48"/>
    <x v="47"/>
    <x v="23"/>
    <n v="0"/>
    <n v="0"/>
    <n v="0"/>
    <n v="4.952"/>
    <n v="4.952"/>
    <m/>
    <n v="0"/>
    <n v="0"/>
    <n v="0"/>
    <n v="4.952"/>
  </r>
  <r>
    <x v="48"/>
    <x v="47"/>
    <x v="24"/>
    <n v="7.7910000000000004"/>
    <n v="0"/>
    <n v="0"/>
    <n v="0"/>
    <n v="7.7910000000000004"/>
    <m/>
    <n v="0"/>
    <n v="0"/>
    <n v="0"/>
    <n v="7.7910000000000004"/>
  </r>
  <r>
    <x v="48"/>
    <x v="47"/>
    <x v="25"/>
    <n v="1.64"/>
    <n v="0"/>
    <n v="0.3"/>
    <n v="0"/>
    <n v="1.94"/>
    <m/>
    <n v="0"/>
    <n v="0"/>
    <n v="0"/>
    <n v="1.94"/>
  </r>
  <r>
    <x v="48"/>
    <x v="47"/>
    <x v="26"/>
    <n v="0"/>
    <n v="0"/>
    <n v="0"/>
    <n v="0"/>
    <n v="0"/>
    <m/>
    <n v="0"/>
    <n v="0"/>
    <n v="0"/>
    <n v="0"/>
  </r>
  <r>
    <x v="48"/>
    <x v="47"/>
    <x v="27"/>
    <n v="0"/>
    <n v="0"/>
    <n v="705.3"/>
    <n v="0"/>
    <n v="705.3"/>
    <m/>
    <n v="107.68"/>
    <n v="0"/>
    <n v="0"/>
    <n v="812.98"/>
  </r>
  <r>
    <x v="48"/>
    <x v="47"/>
    <x v="28"/>
    <n v="18.451000000000001"/>
    <n v="0"/>
    <n v="6151"/>
    <n v="0"/>
    <n v="6169.451"/>
    <m/>
    <n v="409.99700000000001"/>
    <n v="0"/>
    <n v="0"/>
    <n v="6579.4480000000003"/>
  </r>
  <r>
    <x v="48"/>
    <x v="47"/>
    <x v="29"/>
    <n v="0"/>
    <n v="0"/>
    <n v="483.1"/>
    <n v="0"/>
    <n v="483.1"/>
    <m/>
    <n v="0"/>
    <n v="0"/>
    <n v="0"/>
    <n v="483.1"/>
  </r>
  <r>
    <x v="48"/>
    <x v="47"/>
    <x v="30"/>
    <n v="0"/>
    <n v="0"/>
    <n v="1"/>
    <n v="0"/>
    <n v="1"/>
    <m/>
    <n v="0"/>
    <n v="0"/>
    <n v="0"/>
    <n v="1"/>
  </r>
  <r>
    <x v="48"/>
    <x v="47"/>
    <x v="31"/>
    <n v="0"/>
    <n v="0"/>
    <n v="0"/>
    <n v="0"/>
    <n v="0"/>
    <m/>
    <n v="0"/>
    <n v="0"/>
    <n v="0"/>
    <n v="0"/>
  </r>
  <r>
    <x v="48"/>
    <x v="47"/>
    <x v="32"/>
    <n v="0"/>
    <n v="0"/>
    <n v="2618.8000000000002"/>
    <n v="0"/>
    <n v="2618.8000000000002"/>
    <m/>
    <n v="300.68700000000001"/>
    <n v="0"/>
    <n v="0"/>
    <n v="2919.4870000000001"/>
  </r>
  <r>
    <x v="48"/>
    <x v="47"/>
    <x v="33"/>
    <n v="40.045999999999999"/>
    <n v="0"/>
    <n v="0"/>
    <n v="43.74"/>
    <n v="83.786000000000001"/>
    <m/>
    <n v="0"/>
    <n v="0"/>
    <n v="0"/>
    <n v="83.786000000000001"/>
  </r>
  <r>
    <x v="48"/>
    <x v="47"/>
    <x v="34"/>
    <n v="319.27699999999999"/>
    <n v="0"/>
    <n v="0"/>
    <n v="0"/>
    <n v="319.27699999999999"/>
    <m/>
    <n v="0"/>
    <n v="0"/>
    <n v="0"/>
    <n v="319.27699999999999"/>
  </r>
  <r>
    <x v="49"/>
    <x v="48"/>
    <x v="0"/>
    <n v="0"/>
    <n v="0"/>
    <n v="0"/>
    <n v="0"/>
    <n v="0"/>
    <m/>
    <n v="0"/>
    <n v="0"/>
    <n v="0"/>
    <n v="0"/>
  </r>
  <r>
    <x v="49"/>
    <x v="48"/>
    <x v="1"/>
    <n v="0"/>
    <n v="0"/>
    <n v="0"/>
    <n v="0"/>
    <n v="0"/>
    <m/>
    <n v="0"/>
    <n v="0"/>
    <n v="0"/>
    <n v="0"/>
  </r>
  <r>
    <x v="49"/>
    <x v="48"/>
    <x v="2"/>
    <n v="0"/>
    <n v="0"/>
    <n v="0"/>
    <n v="0"/>
    <n v="0"/>
    <m/>
    <n v="0"/>
    <n v="0"/>
    <n v="0"/>
    <n v="0"/>
  </r>
  <r>
    <x v="49"/>
    <x v="48"/>
    <x v="3"/>
    <n v="0"/>
    <n v="0"/>
    <n v="0"/>
    <n v="0"/>
    <n v="0"/>
    <m/>
    <n v="0"/>
    <n v="0"/>
    <n v="0"/>
    <n v="0"/>
  </r>
  <r>
    <x v="49"/>
    <x v="48"/>
    <x v="4"/>
    <n v="0"/>
    <n v="0"/>
    <n v="0"/>
    <n v="0"/>
    <n v="0"/>
    <m/>
    <n v="0"/>
    <n v="0"/>
    <n v="0"/>
    <n v="0"/>
  </r>
  <r>
    <x v="49"/>
    <x v="48"/>
    <x v="5"/>
    <n v="0"/>
    <n v="0"/>
    <n v="0"/>
    <n v="0"/>
    <n v="0"/>
    <m/>
    <n v="0"/>
    <n v="0"/>
    <n v="0"/>
    <n v="0"/>
  </r>
  <r>
    <x v="49"/>
    <x v="48"/>
    <x v="6"/>
    <n v="0"/>
    <n v="0"/>
    <n v="0"/>
    <n v="0"/>
    <n v="0"/>
    <m/>
    <n v="0"/>
    <n v="0"/>
    <n v="0"/>
    <n v="0"/>
  </r>
  <r>
    <x v="49"/>
    <x v="48"/>
    <x v="7"/>
    <n v="0"/>
    <n v="0"/>
    <n v="0"/>
    <n v="0"/>
    <n v="0"/>
    <m/>
    <n v="0"/>
    <n v="0"/>
    <n v="0"/>
    <n v="0"/>
  </r>
  <r>
    <x v="49"/>
    <x v="48"/>
    <x v="8"/>
    <n v="0"/>
    <n v="0"/>
    <n v="0"/>
    <n v="0"/>
    <n v="0"/>
    <m/>
    <n v="0"/>
    <n v="0"/>
    <n v="0"/>
    <n v="0"/>
  </r>
  <r>
    <x v="49"/>
    <x v="48"/>
    <x v="9"/>
    <n v="0"/>
    <n v="0"/>
    <n v="0"/>
    <n v="0"/>
    <n v="0"/>
    <m/>
    <n v="0"/>
    <n v="0"/>
    <n v="0"/>
    <n v="0"/>
  </r>
  <r>
    <x v="49"/>
    <x v="48"/>
    <x v="10"/>
    <n v="0"/>
    <n v="0"/>
    <n v="0"/>
    <n v="0"/>
    <n v="0"/>
    <m/>
    <n v="0"/>
    <n v="0"/>
    <n v="0"/>
    <n v="0"/>
  </r>
  <r>
    <x v="49"/>
    <x v="48"/>
    <x v="11"/>
    <n v="0"/>
    <n v="0"/>
    <n v="0"/>
    <n v="0"/>
    <n v="0"/>
    <m/>
    <n v="0"/>
    <n v="0"/>
    <n v="0"/>
    <n v="0"/>
  </r>
  <r>
    <x v="49"/>
    <x v="48"/>
    <x v="12"/>
    <n v="0"/>
    <n v="0"/>
    <n v="0"/>
    <n v="0"/>
    <n v="0"/>
    <m/>
    <n v="0"/>
    <n v="0"/>
    <n v="0"/>
    <n v="0"/>
  </r>
  <r>
    <x v="49"/>
    <x v="48"/>
    <x v="13"/>
    <n v="0"/>
    <n v="0"/>
    <n v="0"/>
    <n v="0"/>
    <n v="0"/>
    <m/>
    <n v="0"/>
    <n v="0"/>
    <n v="0"/>
    <n v="0"/>
  </r>
  <r>
    <x v="49"/>
    <x v="48"/>
    <x v="14"/>
    <n v="0"/>
    <n v="0"/>
    <n v="0"/>
    <n v="0"/>
    <n v="0"/>
    <m/>
    <n v="0"/>
    <n v="0"/>
    <n v="0"/>
    <n v="0"/>
  </r>
  <r>
    <x v="49"/>
    <x v="48"/>
    <x v="15"/>
    <n v="0"/>
    <n v="0"/>
    <n v="0"/>
    <n v="0"/>
    <n v="0"/>
    <m/>
    <n v="0"/>
    <n v="0"/>
    <n v="0"/>
    <n v="0"/>
  </r>
  <r>
    <x v="49"/>
    <x v="48"/>
    <x v="16"/>
    <n v="0"/>
    <n v="0"/>
    <n v="0"/>
    <n v="0"/>
    <n v="0"/>
    <m/>
    <n v="0"/>
    <n v="0"/>
    <n v="0"/>
    <n v="0"/>
  </r>
  <r>
    <x v="49"/>
    <x v="48"/>
    <x v="17"/>
    <n v="0"/>
    <n v="0"/>
    <n v="0"/>
    <n v="0"/>
    <n v="0"/>
    <m/>
    <n v="0"/>
    <n v="0"/>
    <n v="0"/>
    <n v="0"/>
  </r>
  <r>
    <x v="49"/>
    <x v="48"/>
    <x v="18"/>
    <n v="0"/>
    <n v="0"/>
    <n v="0"/>
    <n v="0"/>
    <n v="0"/>
    <m/>
    <n v="0"/>
    <n v="0"/>
    <n v="0"/>
    <n v="0"/>
  </r>
  <r>
    <x v="49"/>
    <x v="48"/>
    <x v="19"/>
    <n v="0"/>
    <n v="0"/>
    <n v="0"/>
    <n v="0"/>
    <n v="0"/>
    <m/>
    <n v="0"/>
    <n v="0"/>
    <n v="0"/>
    <n v="0"/>
  </r>
  <r>
    <x v="49"/>
    <x v="48"/>
    <x v="20"/>
    <n v="0"/>
    <n v="0"/>
    <n v="0"/>
    <n v="0"/>
    <n v="0"/>
    <m/>
    <n v="0"/>
    <n v="0"/>
    <n v="0"/>
    <n v="0"/>
  </r>
  <r>
    <x v="49"/>
    <x v="48"/>
    <x v="21"/>
    <n v="0"/>
    <n v="0"/>
    <n v="0"/>
    <n v="0"/>
    <n v="0"/>
    <m/>
    <n v="0"/>
    <n v="0"/>
    <n v="0"/>
    <n v="0"/>
  </r>
  <r>
    <x v="49"/>
    <x v="48"/>
    <x v="22"/>
    <n v="0"/>
    <n v="0"/>
    <n v="0"/>
    <n v="0"/>
    <n v="0"/>
    <m/>
    <n v="0"/>
    <n v="0"/>
    <n v="0"/>
    <n v="0"/>
  </r>
  <r>
    <x v="49"/>
    <x v="48"/>
    <x v="23"/>
    <n v="0"/>
    <n v="0"/>
    <n v="0"/>
    <n v="0"/>
    <n v="0"/>
    <m/>
    <n v="0"/>
    <n v="0"/>
    <n v="0"/>
    <n v="0"/>
  </r>
  <r>
    <x v="49"/>
    <x v="48"/>
    <x v="24"/>
    <n v="0"/>
    <n v="0"/>
    <n v="0"/>
    <n v="0"/>
    <n v="0"/>
    <m/>
    <n v="0"/>
    <n v="0"/>
    <n v="0"/>
    <n v="0"/>
  </r>
  <r>
    <x v="49"/>
    <x v="48"/>
    <x v="25"/>
    <n v="0"/>
    <n v="0"/>
    <n v="0"/>
    <n v="0"/>
    <n v="0"/>
    <m/>
    <n v="0"/>
    <n v="0"/>
    <n v="0"/>
    <n v="0"/>
  </r>
  <r>
    <x v="49"/>
    <x v="48"/>
    <x v="26"/>
    <n v="0"/>
    <n v="0"/>
    <n v="0"/>
    <n v="0"/>
    <n v="0"/>
    <m/>
    <n v="0"/>
    <n v="0"/>
    <n v="0"/>
    <n v="0"/>
  </r>
  <r>
    <x v="49"/>
    <x v="48"/>
    <x v="27"/>
    <n v="0"/>
    <n v="0"/>
    <n v="0"/>
    <n v="0"/>
    <n v="0"/>
    <m/>
    <n v="0"/>
    <n v="0"/>
    <n v="0"/>
    <n v="0"/>
  </r>
  <r>
    <x v="49"/>
    <x v="48"/>
    <x v="28"/>
    <n v="0"/>
    <n v="0"/>
    <n v="0"/>
    <n v="0"/>
    <n v="0"/>
    <m/>
    <n v="0"/>
    <n v="0"/>
    <n v="0"/>
    <n v="0"/>
  </r>
  <r>
    <x v="49"/>
    <x v="48"/>
    <x v="29"/>
    <n v="0"/>
    <n v="0"/>
    <n v="0"/>
    <n v="0"/>
    <n v="0"/>
    <m/>
    <n v="0"/>
    <n v="0"/>
    <n v="0"/>
    <n v="0"/>
  </r>
  <r>
    <x v="49"/>
    <x v="48"/>
    <x v="30"/>
    <n v="0"/>
    <n v="0"/>
    <n v="0"/>
    <n v="0"/>
    <n v="0"/>
    <m/>
    <n v="0"/>
    <n v="0"/>
    <n v="0"/>
    <n v="0"/>
  </r>
  <r>
    <x v="49"/>
    <x v="48"/>
    <x v="31"/>
    <n v="0"/>
    <n v="0"/>
    <n v="0"/>
    <n v="0"/>
    <n v="0"/>
    <m/>
    <n v="0"/>
    <n v="0"/>
    <n v="0"/>
    <n v="0"/>
  </r>
  <r>
    <x v="49"/>
    <x v="48"/>
    <x v="32"/>
    <n v="0"/>
    <n v="0"/>
    <n v="0"/>
    <n v="0"/>
    <n v="0"/>
    <m/>
    <n v="0"/>
    <n v="0"/>
    <n v="0"/>
    <n v="0"/>
  </r>
  <r>
    <x v="49"/>
    <x v="48"/>
    <x v="33"/>
    <n v="0"/>
    <n v="0"/>
    <n v="0"/>
    <n v="0"/>
    <n v="0"/>
    <m/>
    <n v="0"/>
    <n v="0"/>
    <n v="0"/>
    <n v="0"/>
  </r>
  <r>
    <x v="49"/>
    <x v="48"/>
    <x v="34"/>
    <n v="0"/>
    <n v="0"/>
    <n v="0"/>
    <n v="0"/>
    <n v="0"/>
    <m/>
    <n v="0"/>
    <n v="0"/>
    <n v="0"/>
    <n v="0"/>
  </r>
  <r>
    <x v="50"/>
    <x v="5"/>
    <x v="0"/>
    <n v="0"/>
    <n v="0"/>
    <n v="0"/>
    <n v="0"/>
    <n v="0"/>
    <m/>
    <n v="0"/>
    <n v="0"/>
    <n v="0"/>
    <n v="0"/>
  </r>
  <r>
    <x v="50"/>
    <x v="5"/>
    <x v="1"/>
    <n v="0"/>
    <n v="0"/>
    <n v="0"/>
    <n v="0"/>
    <n v="0"/>
    <m/>
    <n v="0"/>
    <n v="0"/>
    <n v="0"/>
    <n v="0"/>
  </r>
  <r>
    <x v="50"/>
    <x v="5"/>
    <x v="2"/>
    <n v="0"/>
    <n v="0"/>
    <n v="0"/>
    <n v="0"/>
    <n v="0"/>
    <m/>
    <n v="0"/>
    <n v="0"/>
    <n v="0"/>
    <n v="0"/>
  </r>
  <r>
    <x v="50"/>
    <x v="5"/>
    <x v="3"/>
    <n v="0"/>
    <n v="0"/>
    <n v="0"/>
    <n v="0"/>
    <n v="0"/>
    <m/>
    <n v="0"/>
    <n v="0"/>
    <n v="0"/>
    <n v="0"/>
  </r>
  <r>
    <x v="50"/>
    <x v="5"/>
    <x v="4"/>
    <n v="0"/>
    <n v="0"/>
    <n v="0"/>
    <n v="0"/>
    <n v="0"/>
    <m/>
    <n v="0"/>
    <n v="0"/>
    <n v="0"/>
    <n v="0"/>
  </r>
  <r>
    <x v="50"/>
    <x v="5"/>
    <x v="5"/>
    <n v="35.241999999999997"/>
    <n v="0"/>
    <n v="18"/>
    <n v="0"/>
    <n v="53.241999999999997"/>
    <m/>
    <n v="0"/>
    <n v="0"/>
    <n v="0"/>
    <n v="53.241999999999997"/>
  </r>
  <r>
    <x v="50"/>
    <x v="5"/>
    <x v="6"/>
    <n v="0"/>
    <n v="0"/>
    <n v="0"/>
    <n v="0"/>
    <n v="0"/>
    <m/>
    <n v="0"/>
    <n v="0"/>
    <n v="0"/>
    <n v="0"/>
  </r>
  <r>
    <x v="50"/>
    <x v="5"/>
    <x v="7"/>
    <n v="0"/>
    <n v="0"/>
    <n v="0"/>
    <n v="0"/>
    <n v="0"/>
    <m/>
    <n v="0"/>
    <n v="0"/>
    <n v="0"/>
    <n v="0"/>
  </r>
  <r>
    <x v="50"/>
    <x v="5"/>
    <x v="8"/>
    <n v="1.756"/>
    <n v="0"/>
    <n v="0"/>
    <n v="0"/>
    <n v="1.756"/>
    <m/>
    <n v="0"/>
    <n v="0"/>
    <n v="0"/>
    <n v="1.756"/>
  </r>
  <r>
    <x v="50"/>
    <x v="5"/>
    <x v="9"/>
    <n v="0"/>
    <n v="0"/>
    <n v="0"/>
    <n v="0"/>
    <n v="0"/>
    <m/>
    <n v="0"/>
    <n v="0"/>
    <n v="0"/>
    <n v="0"/>
  </r>
  <r>
    <x v="50"/>
    <x v="5"/>
    <x v="10"/>
    <n v="8.0269999999999992"/>
    <n v="0"/>
    <n v="0"/>
    <n v="0"/>
    <n v="8.0269999999999992"/>
    <m/>
    <n v="0"/>
    <n v="0"/>
    <n v="0"/>
    <n v="8.0269999999999992"/>
  </r>
  <r>
    <x v="50"/>
    <x v="5"/>
    <x v="11"/>
    <n v="0"/>
    <n v="0"/>
    <n v="0"/>
    <n v="0"/>
    <n v="0"/>
    <m/>
    <n v="0"/>
    <n v="0"/>
    <n v="0"/>
    <n v="0"/>
  </r>
  <r>
    <x v="50"/>
    <x v="5"/>
    <x v="12"/>
    <n v="0.125"/>
    <n v="0"/>
    <n v="0"/>
    <n v="0"/>
    <n v="0.125"/>
    <m/>
    <n v="0"/>
    <n v="0"/>
    <n v="0"/>
    <n v="0.125"/>
  </r>
  <r>
    <x v="50"/>
    <x v="5"/>
    <x v="13"/>
    <n v="0"/>
    <n v="0"/>
    <n v="0"/>
    <n v="0"/>
    <n v="0"/>
    <m/>
    <n v="0"/>
    <n v="0"/>
    <n v="0"/>
    <n v="0"/>
  </r>
  <r>
    <x v="50"/>
    <x v="5"/>
    <x v="14"/>
    <n v="0"/>
    <n v="0"/>
    <n v="0"/>
    <n v="0"/>
    <n v="0"/>
    <m/>
    <n v="0"/>
    <n v="0"/>
    <n v="0"/>
    <n v="0"/>
  </r>
  <r>
    <x v="50"/>
    <x v="5"/>
    <x v="15"/>
    <n v="0"/>
    <n v="0"/>
    <n v="0"/>
    <n v="0"/>
    <n v="0"/>
    <m/>
    <n v="0"/>
    <n v="0"/>
    <n v="0"/>
    <n v="0"/>
  </r>
  <r>
    <x v="50"/>
    <x v="5"/>
    <x v="16"/>
    <n v="0"/>
    <n v="0"/>
    <n v="1"/>
    <n v="0"/>
    <n v="1"/>
    <m/>
    <n v="0"/>
    <n v="0"/>
    <n v="0"/>
    <n v="1"/>
  </r>
  <r>
    <x v="50"/>
    <x v="5"/>
    <x v="17"/>
    <n v="0"/>
    <n v="0"/>
    <n v="0"/>
    <n v="0"/>
    <n v="0"/>
    <m/>
    <n v="0"/>
    <n v="0"/>
    <n v="0"/>
    <n v="0"/>
  </r>
  <r>
    <x v="50"/>
    <x v="5"/>
    <x v="18"/>
    <n v="0"/>
    <n v="0"/>
    <n v="0"/>
    <n v="0"/>
    <n v="0"/>
    <m/>
    <n v="0"/>
    <n v="0"/>
    <n v="0"/>
    <n v="0"/>
  </r>
  <r>
    <x v="50"/>
    <x v="5"/>
    <x v="19"/>
    <n v="0"/>
    <n v="2.6"/>
    <n v="0"/>
    <n v="0"/>
    <n v="2.6"/>
    <m/>
    <n v="0"/>
    <n v="0"/>
    <n v="0"/>
    <n v="2.6"/>
  </r>
  <r>
    <x v="50"/>
    <x v="5"/>
    <x v="20"/>
    <n v="0"/>
    <n v="0"/>
    <n v="0"/>
    <n v="0"/>
    <n v="0"/>
    <m/>
    <n v="0"/>
    <n v="0"/>
    <n v="0"/>
    <n v="0"/>
  </r>
  <r>
    <x v="50"/>
    <x v="5"/>
    <x v="21"/>
    <n v="0"/>
    <n v="0"/>
    <n v="0"/>
    <n v="0"/>
    <n v="0"/>
    <m/>
    <n v="0"/>
    <n v="0"/>
    <n v="0"/>
    <n v="0"/>
  </r>
  <r>
    <x v="50"/>
    <x v="5"/>
    <x v="22"/>
    <n v="0"/>
    <n v="0"/>
    <n v="0"/>
    <n v="0"/>
    <n v="0"/>
    <m/>
    <n v="0"/>
    <n v="0"/>
    <n v="0"/>
    <n v="0"/>
  </r>
  <r>
    <x v="50"/>
    <x v="5"/>
    <x v="23"/>
    <n v="0"/>
    <n v="0"/>
    <n v="0"/>
    <n v="0"/>
    <n v="0"/>
    <m/>
    <n v="0"/>
    <n v="0"/>
    <n v="0"/>
    <n v="0"/>
  </r>
  <r>
    <x v="50"/>
    <x v="5"/>
    <x v="24"/>
    <n v="0"/>
    <n v="0"/>
    <n v="0"/>
    <n v="0"/>
    <n v="0"/>
    <m/>
    <n v="0"/>
    <n v="0"/>
    <n v="0"/>
    <n v="0"/>
  </r>
  <r>
    <x v="50"/>
    <x v="5"/>
    <x v="25"/>
    <n v="0"/>
    <n v="0"/>
    <n v="0"/>
    <n v="0"/>
    <n v="0"/>
    <m/>
    <n v="0"/>
    <n v="0"/>
    <n v="0"/>
    <n v="0"/>
  </r>
  <r>
    <x v="50"/>
    <x v="5"/>
    <x v="26"/>
    <n v="0"/>
    <n v="0"/>
    <n v="0"/>
    <n v="0"/>
    <n v="0"/>
    <m/>
    <n v="0"/>
    <n v="0"/>
    <n v="0"/>
    <n v="0"/>
  </r>
  <r>
    <x v="50"/>
    <x v="5"/>
    <x v="27"/>
    <n v="0"/>
    <n v="0"/>
    <n v="0"/>
    <n v="0"/>
    <n v="0"/>
    <m/>
    <n v="0"/>
    <n v="0"/>
    <n v="0"/>
    <n v="0"/>
  </r>
  <r>
    <x v="50"/>
    <x v="5"/>
    <x v="28"/>
    <n v="0.251"/>
    <n v="0"/>
    <n v="258.60000000000002"/>
    <n v="0"/>
    <n v="258.851"/>
    <m/>
    <n v="0"/>
    <n v="0"/>
    <n v="0"/>
    <n v="258.851"/>
  </r>
  <r>
    <x v="50"/>
    <x v="5"/>
    <x v="29"/>
    <n v="0"/>
    <n v="0"/>
    <n v="44.1"/>
    <n v="0"/>
    <n v="44.1"/>
    <m/>
    <n v="0"/>
    <n v="0"/>
    <n v="0"/>
    <n v="44.1"/>
  </r>
  <r>
    <x v="50"/>
    <x v="5"/>
    <x v="30"/>
    <n v="0"/>
    <n v="0"/>
    <n v="0"/>
    <n v="0"/>
    <n v="0"/>
    <m/>
    <n v="0"/>
    <n v="0"/>
    <n v="0"/>
    <n v="0"/>
  </r>
  <r>
    <x v="50"/>
    <x v="5"/>
    <x v="31"/>
    <n v="0"/>
    <n v="0"/>
    <n v="55.3"/>
    <n v="0"/>
    <n v="55.3"/>
    <m/>
    <n v="0"/>
    <n v="0"/>
    <n v="0"/>
    <n v="55.3"/>
  </r>
  <r>
    <x v="50"/>
    <x v="5"/>
    <x v="32"/>
    <n v="0"/>
    <n v="0"/>
    <n v="0"/>
    <n v="0"/>
    <n v="0"/>
    <m/>
    <n v="0"/>
    <n v="0"/>
    <n v="0"/>
    <n v="0"/>
  </r>
  <r>
    <x v="50"/>
    <x v="5"/>
    <x v="33"/>
    <n v="0"/>
    <n v="0"/>
    <n v="0"/>
    <n v="0"/>
    <n v="0"/>
    <m/>
    <n v="0"/>
    <n v="0"/>
    <n v="0"/>
    <n v="0"/>
  </r>
  <r>
    <x v="50"/>
    <x v="5"/>
    <x v="34"/>
    <n v="0"/>
    <n v="0"/>
    <n v="0"/>
    <n v="0"/>
    <n v="0"/>
    <m/>
    <n v="0"/>
    <n v="0"/>
    <n v="0"/>
    <n v="0"/>
  </r>
  <r>
    <x v="51"/>
    <x v="49"/>
    <x v="0"/>
    <n v="37.69"/>
    <n v="0"/>
    <n v="0"/>
    <n v="0"/>
    <n v="37.69"/>
    <m/>
    <n v="18.204000000000001"/>
    <n v="0"/>
    <n v="0"/>
    <n v="55.893999999999998"/>
  </r>
  <r>
    <x v="51"/>
    <x v="49"/>
    <x v="1"/>
    <n v="0"/>
    <n v="0.9"/>
    <n v="0"/>
    <n v="0"/>
    <n v="0.9"/>
    <m/>
    <n v="0"/>
    <n v="0"/>
    <n v="0"/>
    <n v="0.9"/>
  </r>
  <r>
    <x v="51"/>
    <x v="49"/>
    <x v="2"/>
    <n v="0"/>
    <n v="0"/>
    <n v="0.8"/>
    <n v="0"/>
    <n v="0.8"/>
    <m/>
    <n v="0"/>
    <n v="0"/>
    <n v="0"/>
    <n v="0.8"/>
  </r>
  <r>
    <x v="51"/>
    <x v="49"/>
    <x v="3"/>
    <n v="0"/>
    <n v="0"/>
    <n v="0"/>
    <n v="2.6139999999999999"/>
    <n v="2.6139999999999999"/>
    <m/>
    <n v="0.308"/>
    <n v="0"/>
    <n v="0"/>
    <n v="2.9220000000000002"/>
  </r>
  <r>
    <x v="51"/>
    <x v="49"/>
    <x v="4"/>
    <n v="0"/>
    <n v="0"/>
    <n v="1.1000000000000001"/>
    <n v="0"/>
    <n v="1.1000000000000001"/>
    <m/>
    <n v="0"/>
    <n v="0"/>
    <n v="0"/>
    <n v="1.1000000000000001"/>
  </r>
  <r>
    <x v="51"/>
    <x v="49"/>
    <x v="5"/>
    <n v="3.4000000000000002E-2"/>
    <n v="0"/>
    <n v="0"/>
    <n v="0"/>
    <n v="3.4000000000000002E-2"/>
    <m/>
    <n v="0"/>
    <n v="0"/>
    <n v="0"/>
    <n v="3.4000000000000002E-2"/>
  </r>
  <r>
    <x v="51"/>
    <x v="49"/>
    <x v="6"/>
    <n v="8.2609999999999992"/>
    <n v="40.479999999999997"/>
    <n v="0"/>
    <n v="0"/>
    <n v="48.741"/>
    <m/>
    <n v="2.3239999999999998"/>
    <n v="0"/>
    <n v="0"/>
    <n v="51.064999999999998"/>
  </r>
  <r>
    <x v="51"/>
    <x v="49"/>
    <x v="7"/>
    <n v="3.758"/>
    <n v="0"/>
    <n v="0"/>
    <n v="0"/>
    <n v="3.758"/>
    <m/>
    <n v="0"/>
    <n v="0"/>
    <n v="0"/>
    <n v="3.758"/>
  </r>
  <r>
    <x v="51"/>
    <x v="49"/>
    <x v="8"/>
    <n v="35.585000000000001"/>
    <n v="0"/>
    <n v="0"/>
    <n v="0"/>
    <n v="35.585000000000001"/>
    <m/>
    <n v="0"/>
    <n v="0"/>
    <n v="0"/>
    <n v="35.585000000000001"/>
  </r>
  <r>
    <x v="51"/>
    <x v="49"/>
    <x v="9"/>
    <n v="0.10199999999999999"/>
    <n v="0"/>
    <n v="0.2"/>
    <n v="0"/>
    <n v="0.30199999999999999"/>
    <m/>
    <n v="0"/>
    <n v="0"/>
    <n v="0"/>
    <n v="0.30199999999999999"/>
  </r>
  <r>
    <x v="51"/>
    <x v="49"/>
    <x v="10"/>
    <n v="0"/>
    <n v="0"/>
    <n v="0"/>
    <n v="0"/>
    <n v="0"/>
    <m/>
    <n v="0"/>
    <n v="0"/>
    <n v="0"/>
    <n v="0"/>
  </r>
  <r>
    <x v="51"/>
    <x v="49"/>
    <x v="11"/>
    <n v="0"/>
    <n v="0"/>
    <n v="0"/>
    <n v="0"/>
    <n v="0"/>
    <m/>
    <n v="0"/>
    <n v="0"/>
    <n v="0"/>
    <n v="0"/>
  </r>
  <r>
    <x v="51"/>
    <x v="49"/>
    <x v="12"/>
    <n v="19.096"/>
    <n v="0"/>
    <n v="0"/>
    <n v="0"/>
    <n v="19.096"/>
    <m/>
    <n v="0"/>
    <n v="0"/>
    <n v="0"/>
    <n v="19.096"/>
  </r>
  <r>
    <x v="51"/>
    <x v="49"/>
    <x v="13"/>
    <n v="4.6050000000000004"/>
    <n v="0"/>
    <n v="0"/>
    <n v="0"/>
    <n v="4.6050000000000004"/>
    <m/>
    <n v="0"/>
    <n v="0"/>
    <n v="0"/>
    <n v="4.6050000000000004"/>
  </r>
  <r>
    <x v="51"/>
    <x v="49"/>
    <x v="14"/>
    <n v="0"/>
    <n v="0"/>
    <n v="1.1000000000000001"/>
    <n v="0"/>
    <n v="1.1000000000000001"/>
    <m/>
    <n v="0"/>
    <n v="0"/>
    <n v="0"/>
    <n v="1.1000000000000001"/>
  </r>
  <r>
    <x v="51"/>
    <x v="49"/>
    <x v="15"/>
    <n v="0"/>
    <n v="0"/>
    <n v="0"/>
    <n v="0"/>
    <n v="0"/>
    <m/>
    <n v="0"/>
    <n v="0"/>
    <n v="0"/>
    <n v="0"/>
  </r>
  <r>
    <x v="51"/>
    <x v="49"/>
    <x v="16"/>
    <n v="0"/>
    <n v="0"/>
    <n v="0.9"/>
    <n v="0"/>
    <n v="0.9"/>
    <m/>
    <n v="0"/>
    <n v="0"/>
    <n v="0"/>
    <n v="0.9"/>
  </r>
  <r>
    <x v="51"/>
    <x v="49"/>
    <x v="17"/>
    <n v="0"/>
    <n v="0"/>
    <n v="0"/>
    <n v="0"/>
    <n v="0"/>
    <m/>
    <n v="0"/>
    <n v="0"/>
    <n v="0"/>
    <n v="0"/>
  </r>
  <r>
    <x v="51"/>
    <x v="49"/>
    <x v="18"/>
    <n v="0"/>
    <n v="0"/>
    <n v="0.6"/>
    <n v="0"/>
    <n v="0.6"/>
    <m/>
    <n v="0"/>
    <n v="0"/>
    <n v="0"/>
    <n v="0.6"/>
  </r>
  <r>
    <x v="51"/>
    <x v="49"/>
    <x v="19"/>
    <n v="10.97"/>
    <n v="64.72"/>
    <n v="2.5"/>
    <n v="0"/>
    <n v="78.19"/>
    <m/>
    <n v="45.906999999999996"/>
    <n v="0"/>
    <n v="0"/>
    <n v="124.09699999999999"/>
  </r>
  <r>
    <x v="51"/>
    <x v="49"/>
    <x v="20"/>
    <n v="2.6789999999999998"/>
    <n v="0"/>
    <n v="0"/>
    <n v="0"/>
    <n v="2.6789999999999998"/>
    <m/>
    <n v="1.4650000000000001"/>
    <n v="0"/>
    <n v="0"/>
    <n v="4.1440000000000001"/>
  </r>
  <r>
    <x v="51"/>
    <x v="49"/>
    <x v="21"/>
    <n v="0"/>
    <n v="0"/>
    <n v="0"/>
    <n v="0"/>
    <n v="0"/>
    <m/>
    <n v="0"/>
    <n v="0"/>
    <n v="0"/>
    <n v="0"/>
  </r>
  <r>
    <x v="51"/>
    <x v="49"/>
    <x v="22"/>
    <n v="0"/>
    <n v="0"/>
    <n v="0.8"/>
    <n v="0"/>
    <n v="0.8"/>
    <m/>
    <n v="0"/>
    <n v="0"/>
    <n v="0"/>
    <n v="0.8"/>
  </r>
  <r>
    <x v="51"/>
    <x v="49"/>
    <x v="23"/>
    <n v="0"/>
    <n v="0"/>
    <n v="0"/>
    <n v="0"/>
    <n v="0"/>
    <m/>
    <n v="0"/>
    <n v="0"/>
    <n v="0"/>
    <n v="0"/>
  </r>
  <r>
    <x v="51"/>
    <x v="49"/>
    <x v="24"/>
    <n v="6.8000000000000005E-2"/>
    <n v="0"/>
    <n v="0"/>
    <n v="0"/>
    <n v="6.8000000000000005E-2"/>
    <m/>
    <n v="0"/>
    <n v="0"/>
    <n v="0"/>
    <n v="6.8000000000000005E-2"/>
  </r>
  <r>
    <x v="51"/>
    <x v="49"/>
    <x v="25"/>
    <n v="0"/>
    <n v="0"/>
    <n v="0.1"/>
    <n v="0"/>
    <n v="0.1"/>
    <m/>
    <n v="0"/>
    <n v="0"/>
    <n v="0"/>
    <n v="0.1"/>
  </r>
  <r>
    <x v="51"/>
    <x v="49"/>
    <x v="26"/>
    <n v="0"/>
    <n v="0"/>
    <n v="0"/>
    <n v="0"/>
    <n v="0"/>
    <m/>
    <n v="0"/>
    <n v="0"/>
    <n v="0"/>
    <n v="0"/>
  </r>
  <r>
    <x v="51"/>
    <x v="49"/>
    <x v="27"/>
    <n v="0"/>
    <n v="0"/>
    <n v="0"/>
    <n v="0"/>
    <n v="0"/>
    <m/>
    <n v="0"/>
    <n v="0"/>
    <n v="0"/>
    <n v="0"/>
  </r>
  <r>
    <x v="51"/>
    <x v="49"/>
    <x v="28"/>
    <n v="1.5569999999999999"/>
    <n v="0"/>
    <n v="14.2"/>
    <n v="0"/>
    <n v="15.757"/>
    <m/>
    <n v="0"/>
    <n v="0"/>
    <n v="0"/>
    <n v="15.757"/>
  </r>
  <r>
    <x v="51"/>
    <x v="49"/>
    <x v="29"/>
    <n v="0"/>
    <n v="0"/>
    <n v="3.3"/>
    <n v="0"/>
    <n v="3.3"/>
    <m/>
    <n v="0"/>
    <n v="0"/>
    <n v="0"/>
    <n v="3.3"/>
  </r>
  <r>
    <x v="51"/>
    <x v="49"/>
    <x v="30"/>
    <n v="7.2460000000000004"/>
    <n v="0"/>
    <n v="0.4"/>
    <n v="1.389"/>
    <n v="9.0350000000000001"/>
    <m/>
    <n v="0"/>
    <n v="0"/>
    <n v="0"/>
    <n v="9.0350000000000001"/>
  </r>
  <r>
    <x v="51"/>
    <x v="49"/>
    <x v="31"/>
    <n v="0"/>
    <n v="0"/>
    <n v="0"/>
    <n v="0"/>
    <n v="0"/>
    <m/>
    <n v="0"/>
    <n v="0"/>
    <n v="0"/>
    <n v="0"/>
  </r>
  <r>
    <x v="51"/>
    <x v="49"/>
    <x v="32"/>
    <n v="0"/>
    <n v="0"/>
    <n v="2.6"/>
    <n v="0"/>
    <n v="2.6"/>
    <m/>
    <n v="0"/>
    <n v="0"/>
    <n v="0"/>
    <n v="2.6"/>
  </r>
  <r>
    <x v="51"/>
    <x v="49"/>
    <x v="33"/>
    <n v="0.81299999999999994"/>
    <n v="0"/>
    <n v="0"/>
    <n v="1.1519999999999999"/>
    <n v="1.9649999999999999"/>
    <m/>
    <n v="0"/>
    <n v="0"/>
    <n v="0"/>
    <n v="1.9650000000000001"/>
  </r>
  <r>
    <x v="51"/>
    <x v="49"/>
    <x v="34"/>
    <n v="41.713999999999999"/>
    <n v="0"/>
    <n v="0"/>
    <n v="0"/>
    <n v="41.713999999999999"/>
    <m/>
    <n v="11.092000000000001"/>
    <n v="0"/>
    <n v="0"/>
    <n v="52.805999999999997"/>
  </r>
  <r>
    <x v="52"/>
    <x v="50"/>
    <x v="0"/>
    <n v="84.93"/>
    <n v="0"/>
    <n v="0"/>
    <n v="0"/>
    <n v="84.93"/>
    <m/>
    <n v="1.6970000000000001"/>
    <n v="0"/>
    <n v="0"/>
    <n v="86.626999999999995"/>
  </r>
  <r>
    <x v="52"/>
    <x v="50"/>
    <x v="1"/>
    <n v="0"/>
    <n v="0"/>
    <n v="0"/>
    <n v="0"/>
    <n v="0"/>
    <m/>
    <n v="0"/>
    <n v="0"/>
    <n v="0"/>
    <n v="0"/>
  </r>
  <r>
    <x v="52"/>
    <x v="50"/>
    <x v="2"/>
    <n v="0"/>
    <n v="0"/>
    <n v="4.5"/>
    <n v="0"/>
    <n v="4.5"/>
    <m/>
    <n v="19.172999999999998"/>
    <n v="0"/>
    <n v="0"/>
    <n v="23.672999999999998"/>
  </r>
  <r>
    <x v="52"/>
    <x v="50"/>
    <x v="3"/>
    <n v="0"/>
    <n v="0"/>
    <n v="0"/>
    <n v="0.7"/>
    <n v="0.7"/>
    <m/>
    <n v="0"/>
    <n v="0"/>
    <n v="0"/>
    <n v="0.7"/>
  </r>
  <r>
    <x v="52"/>
    <x v="50"/>
    <x v="4"/>
    <n v="2.7879999999999998"/>
    <n v="0"/>
    <n v="216.8"/>
    <n v="0"/>
    <n v="219.58800000000002"/>
    <m/>
    <n v="169.136"/>
    <n v="0"/>
    <n v="0"/>
    <n v="388.72399999999999"/>
  </r>
  <r>
    <x v="52"/>
    <x v="50"/>
    <x v="5"/>
    <n v="359.33100000000002"/>
    <n v="0"/>
    <n v="55.6"/>
    <n v="0"/>
    <n v="414.93100000000004"/>
    <m/>
    <n v="50.081000000000003"/>
    <n v="0"/>
    <n v="0"/>
    <n v="465.012"/>
  </r>
  <r>
    <x v="52"/>
    <x v="50"/>
    <x v="6"/>
    <n v="0"/>
    <n v="101.142"/>
    <n v="0"/>
    <n v="0"/>
    <n v="101.142"/>
    <m/>
    <n v="1.4E-2"/>
    <n v="0"/>
    <n v="0"/>
    <n v="101.15600000000001"/>
  </r>
  <r>
    <x v="52"/>
    <x v="50"/>
    <x v="7"/>
    <n v="1333.55"/>
    <n v="0"/>
    <n v="3.7"/>
    <n v="0"/>
    <n v="1337.25"/>
    <m/>
    <n v="8.1000000000000003E-2"/>
    <n v="0"/>
    <n v="0"/>
    <n v="1337.3309999999999"/>
  </r>
  <r>
    <x v="52"/>
    <x v="50"/>
    <x v="8"/>
    <n v="2462.9639999999999"/>
    <n v="0"/>
    <n v="47.7"/>
    <n v="0"/>
    <n v="2510.6639999999998"/>
    <m/>
    <n v="22.163"/>
    <n v="0"/>
    <n v="0"/>
    <n v="2532.8270000000002"/>
  </r>
  <r>
    <x v="52"/>
    <x v="50"/>
    <x v="9"/>
    <n v="3584.788"/>
    <n v="0"/>
    <n v="1889.8"/>
    <n v="0"/>
    <n v="5474.5879999999997"/>
    <m/>
    <n v="1022.123"/>
    <n v="0"/>
    <n v="0"/>
    <n v="6496.7110000000002"/>
  </r>
  <r>
    <x v="52"/>
    <x v="50"/>
    <x v="10"/>
    <n v="43.987000000000002"/>
    <n v="0"/>
    <n v="0"/>
    <n v="0"/>
    <n v="43.987000000000002"/>
    <m/>
    <n v="8.6999999999999994E-2"/>
    <n v="0"/>
    <n v="0"/>
    <n v="44.073999999999998"/>
  </r>
  <r>
    <x v="52"/>
    <x v="50"/>
    <x v="11"/>
    <n v="0"/>
    <n v="0"/>
    <n v="0"/>
    <n v="0"/>
    <n v="0"/>
    <m/>
    <n v="0"/>
    <n v="0"/>
    <n v="0"/>
    <n v="0"/>
  </r>
  <r>
    <x v="52"/>
    <x v="50"/>
    <x v="12"/>
    <n v="3096.9029999999998"/>
    <n v="0"/>
    <n v="0.2"/>
    <n v="0"/>
    <n v="3097.1029999999996"/>
    <m/>
    <n v="0.17299999999999999"/>
    <n v="0"/>
    <n v="0"/>
    <n v="3097.2759999999998"/>
  </r>
  <r>
    <x v="52"/>
    <x v="50"/>
    <x v="13"/>
    <n v="0.62"/>
    <n v="0"/>
    <n v="0"/>
    <n v="0"/>
    <n v="0.62"/>
    <m/>
    <n v="0"/>
    <n v="0"/>
    <n v="0"/>
    <n v="0.62"/>
  </r>
  <r>
    <x v="52"/>
    <x v="50"/>
    <x v="14"/>
    <n v="0"/>
    <n v="0"/>
    <n v="0.2"/>
    <n v="0"/>
    <n v="0.2"/>
    <m/>
    <n v="0"/>
    <n v="0"/>
    <n v="0"/>
    <n v="0.2"/>
  </r>
  <r>
    <x v="52"/>
    <x v="50"/>
    <x v="15"/>
    <n v="0"/>
    <n v="0"/>
    <n v="0"/>
    <n v="0"/>
    <n v="0"/>
    <m/>
    <n v="0"/>
    <n v="0"/>
    <n v="0"/>
    <n v="0"/>
  </r>
  <r>
    <x v="52"/>
    <x v="50"/>
    <x v="16"/>
    <n v="0"/>
    <n v="0"/>
    <n v="207.4"/>
    <n v="0"/>
    <n v="207.4"/>
    <m/>
    <n v="41.826000000000001"/>
    <n v="0"/>
    <n v="0"/>
    <n v="249.226"/>
  </r>
  <r>
    <x v="52"/>
    <x v="50"/>
    <x v="17"/>
    <n v="0"/>
    <n v="0"/>
    <n v="0"/>
    <n v="0"/>
    <n v="0"/>
    <m/>
    <n v="0"/>
    <n v="0"/>
    <n v="0"/>
    <n v="0"/>
  </r>
  <r>
    <x v="52"/>
    <x v="50"/>
    <x v="18"/>
    <n v="0"/>
    <n v="0"/>
    <n v="360.9"/>
    <n v="0"/>
    <n v="360.9"/>
    <m/>
    <n v="313.56"/>
    <n v="0"/>
    <n v="0"/>
    <n v="674.46"/>
  </r>
  <r>
    <x v="52"/>
    <x v="50"/>
    <x v="19"/>
    <n v="0.62"/>
    <n v="407.358"/>
    <n v="14.1"/>
    <n v="0"/>
    <n v="422.07800000000003"/>
    <m/>
    <n v="26.306999999999999"/>
    <n v="0"/>
    <n v="0"/>
    <n v="448.38499999999999"/>
  </r>
  <r>
    <x v="52"/>
    <x v="50"/>
    <x v="20"/>
    <n v="8.4019999999999992"/>
    <n v="0"/>
    <n v="0"/>
    <n v="0"/>
    <n v="8.4019999999999992"/>
    <m/>
    <n v="3.4079999999999999"/>
    <n v="0"/>
    <n v="0"/>
    <n v="11.81"/>
  </r>
  <r>
    <x v="52"/>
    <x v="50"/>
    <x v="21"/>
    <n v="0"/>
    <n v="0"/>
    <n v="0"/>
    <n v="0"/>
    <n v="0"/>
    <m/>
    <n v="0"/>
    <n v="0"/>
    <n v="0"/>
    <n v="0"/>
  </r>
  <r>
    <x v="52"/>
    <x v="50"/>
    <x v="22"/>
    <n v="0"/>
    <n v="0"/>
    <n v="64.8"/>
    <n v="0"/>
    <n v="64.8"/>
    <m/>
    <n v="0"/>
    <n v="0"/>
    <n v="0"/>
    <n v="64.8"/>
  </r>
  <r>
    <x v="52"/>
    <x v="50"/>
    <x v="23"/>
    <n v="0"/>
    <n v="0"/>
    <n v="0"/>
    <n v="0"/>
    <n v="0"/>
    <m/>
    <n v="0"/>
    <n v="0"/>
    <n v="0"/>
    <n v="0"/>
  </r>
  <r>
    <x v="52"/>
    <x v="50"/>
    <x v="24"/>
    <n v="7466.4880000000003"/>
    <n v="0"/>
    <n v="0"/>
    <n v="0"/>
    <n v="7466.4880000000003"/>
    <m/>
    <n v="1.8160000000000001"/>
    <n v="0"/>
    <n v="0"/>
    <n v="7468.3040000000001"/>
  </r>
  <r>
    <x v="52"/>
    <x v="50"/>
    <x v="25"/>
    <n v="8534.7219999999998"/>
    <n v="0"/>
    <n v="2104.2000000000003"/>
    <n v="0"/>
    <n v="10638.922"/>
    <m/>
    <n v="1781.71"/>
    <n v="0"/>
    <n v="0"/>
    <n v="12420.632"/>
  </r>
  <r>
    <x v="52"/>
    <x v="50"/>
    <x v="26"/>
    <n v="0"/>
    <n v="0"/>
    <n v="0"/>
    <n v="0"/>
    <n v="0"/>
    <m/>
    <n v="0"/>
    <n v="0"/>
    <n v="0"/>
    <n v="0"/>
  </r>
  <r>
    <x v="52"/>
    <x v="50"/>
    <x v="27"/>
    <n v="0"/>
    <n v="0"/>
    <n v="84.6"/>
    <n v="0"/>
    <n v="84.6"/>
    <m/>
    <n v="0"/>
    <n v="0"/>
    <n v="0"/>
    <n v="84.6"/>
  </r>
  <r>
    <x v="52"/>
    <x v="50"/>
    <x v="28"/>
    <n v="103.462"/>
    <n v="0"/>
    <n v="1560.6"/>
    <n v="0"/>
    <n v="1664.0619999999999"/>
    <m/>
    <n v="172.268"/>
    <n v="0"/>
    <n v="0"/>
    <n v="1836.33"/>
  </r>
  <r>
    <x v="52"/>
    <x v="50"/>
    <x v="29"/>
    <n v="21.064"/>
    <n v="0"/>
    <n v="2135.8000000000002"/>
    <n v="0"/>
    <n v="2156.864"/>
    <m/>
    <n v="635.98500000000001"/>
    <n v="0"/>
    <n v="0"/>
    <n v="2792.8490000000002"/>
  </r>
  <r>
    <x v="52"/>
    <x v="50"/>
    <x v="30"/>
    <n v="15.798"/>
    <n v="0"/>
    <n v="0.8"/>
    <n v="0"/>
    <n v="16.597999999999999"/>
    <m/>
    <n v="0"/>
    <n v="0"/>
    <n v="0"/>
    <n v="16.597999999999999"/>
  </r>
  <r>
    <x v="52"/>
    <x v="50"/>
    <x v="31"/>
    <n v="0"/>
    <n v="0"/>
    <n v="0"/>
    <n v="0"/>
    <n v="0"/>
    <m/>
    <n v="0"/>
    <n v="0"/>
    <n v="0"/>
    <n v="0"/>
  </r>
  <r>
    <x v="52"/>
    <x v="50"/>
    <x v="32"/>
    <n v="1003.802"/>
    <n v="0"/>
    <n v="215.3"/>
    <n v="0"/>
    <n v="1219.1020000000001"/>
    <m/>
    <n v="0"/>
    <n v="0"/>
    <n v="0"/>
    <n v="1219.1020000000001"/>
  </r>
  <r>
    <x v="52"/>
    <x v="50"/>
    <x v="33"/>
    <n v="0"/>
    <n v="0"/>
    <n v="0.3"/>
    <n v="0"/>
    <n v="0.3"/>
    <m/>
    <n v="0"/>
    <n v="0"/>
    <n v="0"/>
    <n v="0.3"/>
  </r>
  <r>
    <x v="52"/>
    <x v="50"/>
    <x v="34"/>
    <n v="286.22500000000002"/>
    <n v="0"/>
    <n v="0"/>
    <n v="0"/>
    <n v="286.22500000000002"/>
    <m/>
    <n v="6.1929999999999996"/>
    <n v="0"/>
    <n v="0"/>
    <n v="292.41800000000001"/>
  </r>
  <r>
    <x v="53"/>
    <x v="51"/>
    <x v="0"/>
    <n v="0.23100000000000001"/>
    <n v="0"/>
    <n v="0"/>
    <n v="0"/>
    <n v="0.23100000000000001"/>
    <m/>
    <n v="0"/>
    <n v="0"/>
    <n v="0"/>
    <n v="0.23100000000000001"/>
  </r>
  <r>
    <x v="53"/>
    <x v="51"/>
    <x v="1"/>
    <n v="0"/>
    <n v="1.6"/>
    <n v="0"/>
    <n v="0"/>
    <n v="1.6"/>
    <m/>
    <n v="0"/>
    <n v="0"/>
    <n v="0"/>
    <n v="1.6"/>
  </r>
  <r>
    <x v="53"/>
    <x v="51"/>
    <x v="2"/>
    <n v="0"/>
    <n v="0"/>
    <n v="3.2"/>
    <n v="0"/>
    <n v="3.2"/>
    <m/>
    <n v="0"/>
    <n v="0"/>
    <n v="0"/>
    <n v="3.2"/>
  </r>
  <r>
    <x v="53"/>
    <x v="51"/>
    <x v="3"/>
    <n v="0"/>
    <n v="0"/>
    <n v="0"/>
    <n v="0"/>
    <n v="0"/>
    <m/>
    <n v="0"/>
    <n v="0"/>
    <n v="0"/>
    <n v="0"/>
  </r>
  <r>
    <x v="53"/>
    <x v="51"/>
    <x v="4"/>
    <n v="0.183"/>
    <n v="0"/>
    <n v="10.4"/>
    <n v="0"/>
    <n v="10.583"/>
    <m/>
    <n v="1.4E-2"/>
    <n v="0"/>
    <n v="0"/>
    <n v="10.597"/>
  </r>
  <r>
    <x v="53"/>
    <x v="51"/>
    <x v="5"/>
    <n v="7.65"/>
    <n v="0"/>
    <n v="0.4"/>
    <n v="0"/>
    <n v="8.0500000000000007"/>
    <m/>
    <n v="5.4870000000000001"/>
    <n v="0"/>
    <n v="0"/>
    <n v="13.537000000000001"/>
  </r>
  <r>
    <x v="53"/>
    <x v="51"/>
    <x v="6"/>
    <n v="0"/>
    <n v="4.306"/>
    <n v="0"/>
    <n v="0"/>
    <n v="4.306"/>
    <m/>
    <n v="0"/>
    <n v="0"/>
    <n v="0"/>
    <n v="4.306"/>
  </r>
  <r>
    <x v="53"/>
    <x v="51"/>
    <x v="7"/>
    <n v="12.276999999999999"/>
    <n v="0"/>
    <n v="0"/>
    <n v="0"/>
    <n v="12.276999999999999"/>
    <m/>
    <n v="0"/>
    <n v="0"/>
    <n v="0"/>
    <n v="12.276999999999999"/>
  </r>
  <r>
    <x v="53"/>
    <x v="51"/>
    <x v="8"/>
    <n v="10.023999999999999"/>
    <n v="0"/>
    <n v="4.2"/>
    <n v="0"/>
    <n v="14.224"/>
    <m/>
    <n v="0"/>
    <n v="0"/>
    <n v="0"/>
    <n v="14.224"/>
  </r>
  <r>
    <x v="53"/>
    <x v="51"/>
    <x v="9"/>
    <n v="0.122"/>
    <n v="0"/>
    <n v="0.6"/>
    <n v="0"/>
    <n v="0.72199999999999998"/>
    <m/>
    <n v="0"/>
    <n v="0"/>
    <n v="0"/>
    <n v="0.72199999999999998"/>
  </r>
  <r>
    <x v="53"/>
    <x v="51"/>
    <x v="10"/>
    <n v="1.4610000000000001"/>
    <n v="0"/>
    <n v="0"/>
    <n v="0"/>
    <n v="1.4610000000000001"/>
    <m/>
    <n v="0"/>
    <n v="0"/>
    <n v="0"/>
    <n v="1.4610000000000001"/>
  </r>
  <r>
    <x v="53"/>
    <x v="51"/>
    <x v="11"/>
    <n v="0"/>
    <n v="0"/>
    <n v="0"/>
    <n v="0"/>
    <n v="0"/>
    <m/>
    <n v="0"/>
    <n v="0"/>
    <n v="0"/>
    <n v="0"/>
  </r>
  <r>
    <x v="53"/>
    <x v="51"/>
    <x v="12"/>
    <n v="0.629"/>
    <n v="0"/>
    <n v="0"/>
    <n v="0"/>
    <n v="0.629"/>
    <m/>
    <n v="0"/>
    <n v="0"/>
    <n v="0"/>
    <n v="0.629"/>
  </r>
  <r>
    <x v="53"/>
    <x v="51"/>
    <x v="13"/>
    <n v="0.36499999999999999"/>
    <n v="0"/>
    <n v="0"/>
    <n v="0"/>
    <n v="0.36499999999999999"/>
    <m/>
    <n v="0"/>
    <n v="0"/>
    <n v="0"/>
    <n v="0.36499999999999999"/>
  </r>
  <r>
    <x v="53"/>
    <x v="51"/>
    <x v="14"/>
    <n v="0"/>
    <n v="0"/>
    <n v="0"/>
    <n v="0"/>
    <n v="0"/>
    <m/>
    <n v="0"/>
    <n v="0"/>
    <n v="0"/>
    <n v="0"/>
  </r>
  <r>
    <x v="53"/>
    <x v="51"/>
    <x v="15"/>
    <n v="0"/>
    <n v="0"/>
    <n v="0"/>
    <n v="0"/>
    <n v="0"/>
    <m/>
    <n v="0"/>
    <n v="0"/>
    <n v="0"/>
    <n v="0"/>
  </r>
  <r>
    <x v="53"/>
    <x v="51"/>
    <x v="16"/>
    <n v="0"/>
    <n v="0"/>
    <n v="2.8"/>
    <n v="0"/>
    <n v="2.8"/>
    <m/>
    <n v="0"/>
    <n v="0"/>
    <n v="0"/>
    <n v="2.8"/>
  </r>
  <r>
    <x v="53"/>
    <x v="51"/>
    <x v="17"/>
    <n v="0"/>
    <n v="0"/>
    <n v="0"/>
    <n v="0"/>
    <n v="0"/>
    <m/>
    <n v="0"/>
    <n v="0"/>
    <n v="0"/>
    <n v="0"/>
  </r>
  <r>
    <x v="53"/>
    <x v="51"/>
    <x v="18"/>
    <n v="0"/>
    <n v="0"/>
    <n v="11.9"/>
    <n v="0"/>
    <n v="11.9"/>
    <m/>
    <n v="25.966000000000001"/>
    <n v="0"/>
    <n v="0"/>
    <n v="37.866"/>
  </r>
  <r>
    <x v="53"/>
    <x v="51"/>
    <x v="19"/>
    <n v="0.02"/>
    <n v="3.194"/>
    <n v="4.7"/>
    <n v="0"/>
    <n v="7.9139999999999997"/>
    <m/>
    <n v="0.159"/>
    <n v="0"/>
    <n v="0"/>
    <n v="8.0730000000000004"/>
  </r>
  <r>
    <x v="53"/>
    <x v="51"/>
    <x v="20"/>
    <n v="0.16500000000000001"/>
    <n v="0"/>
    <n v="0"/>
    <n v="0"/>
    <n v="0.16500000000000001"/>
    <m/>
    <n v="0"/>
    <n v="0"/>
    <n v="0"/>
    <n v="0.16500000000000001"/>
  </r>
  <r>
    <x v="53"/>
    <x v="51"/>
    <x v="21"/>
    <n v="0"/>
    <n v="0"/>
    <n v="0"/>
    <n v="0"/>
    <n v="0"/>
    <m/>
    <n v="0"/>
    <n v="0"/>
    <n v="0"/>
    <n v="0"/>
  </r>
  <r>
    <x v="53"/>
    <x v="51"/>
    <x v="22"/>
    <n v="0"/>
    <n v="0"/>
    <n v="0"/>
    <n v="0"/>
    <n v="0"/>
    <m/>
    <n v="0"/>
    <n v="0"/>
    <n v="0"/>
    <n v="0"/>
  </r>
  <r>
    <x v="53"/>
    <x v="51"/>
    <x v="23"/>
    <n v="0"/>
    <n v="0"/>
    <n v="0"/>
    <n v="0"/>
    <n v="0"/>
    <m/>
    <n v="0"/>
    <n v="0"/>
    <n v="0"/>
    <n v="0"/>
  </r>
  <r>
    <x v="53"/>
    <x v="51"/>
    <x v="24"/>
    <n v="0.10100000000000001"/>
    <n v="0"/>
    <n v="0"/>
    <n v="0"/>
    <n v="0.10100000000000001"/>
    <m/>
    <n v="0"/>
    <n v="0"/>
    <n v="0"/>
    <n v="0.10100000000000001"/>
  </r>
  <r>
    <x v="53"/>
    <x v="51"/>
    <x v="25"/>
    <n v="0"/>
    <n v="0"/>
    <n v="0.1"/>
    <n v="0"/>
    <n v="0.1"/>
    <m/>
    <n v="0"/>
    <n v="0"/>
    <n v="0"/>
    <n v="0.1"/>
  </r>
  <r>
    <x v="53"/>
    <x v="51"/>
    <x v="26"/>
    <n v="0"/>
    <n v="0"/>
    <n v="0"/>
    <n v="0"/>
    <n v="0"/>
    <m/>
    <n v="0"/>
    <n v="0"/>
    <n v="0"/>
    <n v="0"/>
  </r>
  <r>
    <x v="53"/>
    <x v="51"/>
    <x v="27"/>
    <n v="0"/>
    <n v="0"/>
    <n v="0.5"/>
    <n v="0"/>
    <n v="0.5"/>
    <m/>
    <n v="0"/>
    <n v="0"/>
    <n v="0"/>
    <n v="0.5"/>
  </r>
  <r>
    <x v="53"/>
    <x v="51"/>
    <x v="28"/>
    <n v="0.97399999999999998"/>
    <n v="0"/>
    <n v="179.7"/>
    <n v="0"/>
    <n v="180.67399999999998"/>
    <m/>
    <n v="8.2089999999999996"/>
    <n v="0"/>
    <n v="0"/>
    <n v="188.88300000000001"/>
  </r>
  <r>
    <x v="53"/>
    <x v="51"/>
    <x v="29"/>
    <n v="0"/>
    <n v="0"/>
    <n v="13.6"/>
    <n v="0"/>
    <n v="13.6"/>
    <m/>
    <n v="0.16400000000000001"/>
    <n v="0"/>
    <n v="0"/>
    <n v="13.763999999999999"/>
  </r>
  <r>
    <x v="53"/>
    <x v="51"/>
    <x v="30"/>
    <n v="0.28399999999999997"/>
    <n v="0"/>
    <n v="0.1"/>
    <n v="0"/>
    <n v="0.38400000000000001"/>
    <m/>
    <n v="0"/>
    <n v="0"/>
    <n v="0"/>
    <n v="0.38400000000000001"/>
  </r>
  <r>
    <x v="53"/>
    <x v="51"/>
    <x v="31"/>
    <n v="0"/>
    <n v="0"/>
    <n v="0"/>
    <n v="0"/>
    <n v="0"/>
    <m/>
    <n v="0"/>
    <n v="0"/>
    <n v="0"/>
    <n v="0"/>
  </r>
  <r>
    <x v="53"/>
    <x v="51"/>
    <x v="32"/>
    <n v="0.02"/>
    <n v="0"/>
    <n v="4.4000000000000004"/>
    <n v="0"/>
    <n v="4.42"/>
    <m/>
    <n v="0"/>
    <n v="0"/>
    <n v="0"/>
    <n v="4.42"/>
  </r>
  <r>
    <x v="53"/>
    <x v="51"/>
    <x v="33"/>
    <n v="4.87"/>
    <n v="0"/>
    <n v="0"/>
    <n v="0.99399999999999999"/>
    <n v="5.8639999999999999"/>
    <m/>
    <n v="0"/>
    <n v="0"/>
    <n v="0"/>
    <n v="5.8639999999999999"/>
  </r>
  <r>
    <x v="53"/>
    <x v="51"/>
    <x v="34"/>
    <n v="1.9279999999999999"/>
    <n v="0"/>
    <n v="0"/>
    <n v="0"/>
    <n v="1.9279999999999999"/>
    <m/>
    <n v="0"/>
    <n v="0"/>
    <n v="0"/>
    <n v="1.9279999999999999"/>
  </r>
  <r>
    <x v="54"/>
    <x v="52"/>
    <x v="0"/>
    <n v="196.863"/>
    <n v="0"/>
    <n v="0"/>
    <n v="0"/>
    <n v="196.863"/>
    <m/>
    <n v="24.509999999999998"/>
    <n v="0"/>
    <n v="0"/>
    <n v="221.37299999999999"/>
  </r>
  <r>
    <x v="54"/>
    <x v="52"/>
    <x v="1"/>
    <n v="0"/>
    <n v="0.1"/>
    <n v="0"/>
    <n v="0"/>
    <n v="0.1"/>
    <m/>
    <n v="0"/>
    <n v="0"/>
    <n v="0"/>
    <n v="0.1"/>
  </r>
  <r>
    <x v="54"/>
    <x v="52"/>
    <x v="2"/>
    <n v="0"/>
    <n v="0"/>
    <n v="1"/>
    <n v="0"/>
    <n v="1"/>
    <m/>
    <n v="0"/>
    <n v="0"/>
    <n v="0"/>
    <n v="1"/>
  </r>
  <r>
    <x v="54"/>
    <x v="52"/>
    <x v="3"/>
    <n v="0"/>
    <n v="0"/>
    <n v="0"/>
    <n v="0.83399999999999996"/>
    <n v="0.83399999999999996"/>
    <m/>
    <n v="0"/>
    <n v="0"/>
    <n v="0"/>
    <n v="0.83399999999999996"/>
  </r>
  <r>
    <x v="54"/>
    <x v="52"/>
    <x v="4"/>
    <n v="3.6999999999999998E-2"/>
    <n v="0"/>
    <n v="0.9"/>
    <n v="0"/>
    <n v="0.93700000000000006"/>
    <m/>
    <n v="0"/>
    <n v="0"/>
    <n v="0"/>
    <n v="0.93700000000000006"/>
  </r>
  <r>
    <x v="54"/>
    <x v="52"/>
    <x v="5"/>
    <n v="0.223"/>
    <n v="0"/>
    <n v="0"/>
    <n v="0"/>
    <n v="0.223"/>
    <m/>
    <n v="0"/>
    <n v="0"/>
    <n v="0"/>
    <n v="0.223"/>
  </r>
  <r>
    <x v="54"/>
    <x v="52"/>
    <x v="6"/>
    <n v="0.55700000000000005"/>
    <n v="3.1E-2"/>
    <n v="0"/>
    <n v="0"/>
    <n v="0.58800000000000008"/>
    <m/>
    <n v="0"/>
    <n v="0"/>
    <n v="0"/>
    <n v="0.58799999999999997"/>
  </r>
  <r>
    <x v="54"/>
    <x v="52"/>
    <x v="7"/>
    <n v="76.531999999999996"/>
    <n v="0"/>
    <n v="0"/>
    <n v="0"/>
    <n v="76.531999999999996"/>
    <m/>
    <n v="7.9660000000000002"/>
    <n v="0"/>
    <n v="2.2999999999999998"/>
    <n v="86.798000000000002"/>
  </r>
  <r>
    <x v="54"/>
    <x v="52"/>
    <x v="8"/>
    <n v="0.48199999999999998"/>
    <n v="0"/>
    <n v="0"/>
    <n v="0"/>
    <n v="0.48199999999999998"/>
    <m/>
    <n v="0"/>
    <n v="0"/>
    <n v="0"/>
    <n v="0.48199999999999998"/>
  </r>
  <r>
    <x v="54"/>
    <x v="52"/>
    <x v="9"/>
    <n v="0"/>
    <n v="0"/>
    <n v="0.7"/>
    <n v="0"/>
    <n v="0.7"/>
    <m/>
    <n v="4.0000000000000001E-3"/>
    <n v="-2.4700000000000002"/>
    <n v="0"/>
    <n v="-1.766"/>
  </r>
  <r>
    <x v="54"/>
    <x v="52"/>
    <x v="10"/>
    <n v="13.992000000000001"/>
    <n v="0"/>
    <n v="0"/>
    <n v="0"/>
    <n v="13.992000000000001"/>
    <m/>
    <n v="1.0840000000000001"/>
    <n v="0"/>
    <n v="0.4"/>
    <n v="15.476000000000001"/>
  </r>
  <r>
    <x v="54"/>
    <x v="52"/>
    <x v="11"/>
    <n v="0"/>
    <n v="0"/>
    <n v="0"/>
    <n v="0"/>
    <n v="0"/>
    <m/>
    <n v="0"/>
    <n v="0"/>
    <n v="0"/>
    <n v="0"/>
  </r>
  <r>
    <x v="54"/>
    <x v="52"/>
    <x v="12"/>
    <n v="58.939"/>
    <n v="0"/>
    <n v="0"/>
    <n v="0"/>
    <n v="58.939"/>
    <m/>
    <n v="3.5250000000000004"/>
    <n v="0"/>
    <n v="1.8"/>
    <n v="64.263999999999996"/>
  </r>
  <r>
    <x v="54"/>
    <x v="52"/>
    <x v="13"/>
    <n v="0.48199999999999998"/>
    <n v="0"/>
    <n v="0"/>
    <n v="0"/>
    <n v="0.48199999999999998"/>
    <m/>
    <n v="0"/>
    <n v="0"/>
    <n v="0"/>
    <n v="0.48199999999999998"/>
  </r>
  <r>
    <x v="54"/>
    <x v="52"/>
    <x v="14"/>
    <n v="0"/>
    <n v="0"/>
    <n v="0"/>
    <n v="0"/>
    <n v="0"/>
    <m/>
    <n v="0"/>
    <n v="0"/>
    <n v="0"/>
    <n v="0"/>
  </r>
  <r>
    <x v="54"/>
    <x v="52"/>
    <x v="15"/>
    <n v="0"/>
    <n v="0"/>
    <n v="0"/>
    <n v="0"/>
    <n v="0"/>
    <m/>
    <n v="0"/>
    <n v="0"/>
    <n v="0"/>
    <n v="0"/>
  </r>
  <r>
    <x v="54"/>
    <x v="52"/>
    <x v="16"/>
    <n v="0"/>
    <n v="0"/>
    <n v="0"/>
    <n v="0"/>
    <n v="0"/>
    <m/>
    <n v="0"/>
    <n v="0"/>
    <n v="0"/>
    <n v="0"/>
  </r>
  <r>
    <x v="54"/>
    <x v="52"/>
    <x v="17"/>
    <n v="0"/>
    <n v="0"/>
    <n v="0"/>
    <n v="0"/>
    <n v="0"/>
    <m/>
    <n v="0"/>
    <n v="0"/>
    <n v="0"/>
    <n v="0"/>
  </r>
  <r>
    <x v="54"/>
    <x v="52"/>
    <x v="18"/>
    <n v="0"/>
    <n v="0"/>
    <n v="0.1"/>
    <n v="0"/>
    <n v="0.1"/>
    <m/>
    <n v="0"/>
    <n v="0"/>
    <n v="0"/>
    <n v="0.1"/>
  </r>
  <r>
    <x v="54"/>
    <x v="52"/>
    <x v="19"/>
    <n v="0"/>
    <n v="0.46899999999999997"/>
    <n v="0.1"/>
    <n v="0"/>
    <n v="0.56899999999999995"/>
    <m/>
    <n v="9.0000000000000011E-3"/>
    <n v="0"/>
    <n v="0"/>
    <n v="0.57799999999999996"/>
  </r>
  <r>
    <x v="54"/>
    <x v="52"/>
    <x v="20"/>
    <n v="49.405000000000001"/>
    <n v="0"/>
    <n v="0"/>
    <n v="0"/>
    <n v="49.405000000000001"/>
    <m/>
    <n v="2.3809999999999998"/>
    <n v="0"/>
    <n v="0"/>
    <n v="51.786000000000001"/>
  </r>
  <r>
    <x v="54"/>
    <x v="52"/>
    <x v="21"/>
    <n v="0"/>
    <n v="0.3"/>
    <n v="0"/>
    <n v="0"/>
    <n v="0.3"/>
    <m/>
    <n v="0"/>
    <n v="0"/>
    <n v="0"/>
    <n v="0.3"/>
  </r>
  <r>
    <x v="54"/>
    <x v="52"/>
    <x v="22"/>
    <n v="0"/>
    <n v="0"/>
    <n v="0"/>
    <n v="0"/>
    <n v="0"/>
    <m/>
    <n v="0"/>
    <n v="0"/>
    <n v="0"/>
    <n v="0"/>
  </r>
  <r>
    <x v="54"/>
    <x v="52"/>
    <x v="23"/>
    <n v="0"/>
    <n v="0"/>
    <n v="0"/>
    <n v="0"/>
    <n v="0"/>
    <m/>
    <n v="0"/>
    <n v="0"/>
    <n v="0"/>
    <n v="0"/>
  </r>
  <r>
    <x v="54"/>
    <x v="52"/>
    <x v="24"/>
    <n v="0"/>
    <n v="0"/>
    <n v="0"/>
    <n v="0"/>
    <n v="0"/>
    <m/>
    <n v="3.786"/>
    <n v="0"/>
    <n v="0"/>
    <n v="3.786"/>
  </r>
  <r>
    <x v="54"/>
    <x v="52"/>
    <x v="25"/>
    <n v="5.3070000000000004"/>
    <n v="0"/>
    <n v="0.2"/>
    <n v="0"/>
    <n v="5.5070000000000006"/>
    <m/>
    <n v="9.4E-2"/>
    <n v="0"/>
    <n v="0.2"/>
    <n v="5.8010000000000002"/>
  </r>
  <r>
    <x v="54"/>
    <x v="52"/>
    <x v="26"/>
    <n v="0"/>
    <n v="0"/>
    <n v="0"/>
    <n v="0"/>
    <n v="0"/>
    <m/>
    <n v="0"/>
    <n v="0"/>
    <n v="0"/>
    <n v="0"/>
  </r>
  <r>
    <x v="54"/>
    <x v="52"/>
    <x v="27"/>
    <n v="0"/>
    <n v="0"/>
    <n v="0"/>
    <n v="0"/>
    <n v="0"/>
    <m/>
    <n v="0"/>
    <n v="0"/>
    <n v="0"/>
    <n v="0"/>
  </r>
  <r>
    <x v="54"/>
    <x v="52"/>
    <x v="28"/>
    <n v="7.3999999999999996E-2"/>
    <n v="0"/>
    <n v="1.1000000000000001"/>
    <n v="0"/>
    <n v="1.1740000000000002"/>
    <m/>
    <n v="3.5999999999999997E-2"/>
    <n v="0"/>
    <n v="0"/>
    <n v="1.21"/>
  </r>
  <r>
    <x v="54"/>
    <x v="52"/>
    <x v="29"/>
    <n v="0"/>
    <n v="0"/>
    <n v="1.5"/>
    <n v="0"/>
    <n v="1.5"/>
    <m/>
    <n v="0"/>
    <n v="0"/>
    <n v="0"/>
    <n v="1.5"/>
  </r>
  <r>
    <x v="54"/>
    <x v="52"/>
    <x v="30"/>
    <n v="91.266000000000005"/>
    <n v="0"/>
    <n v="7.2"/>
    <n v="2.3420000000000001"/>
    <n v="100.80800000000001"/>
    <m/>
    <n v="37.460999999999999"/>
    <n v="0"/>
    <n v="3.2"/>
    <n v="141.46899999999999"/>
  </r>
  <r>
    <x v="54"/>
    <x v="52"/>
    <x v="31"/>
    <n v="13.8"/>
    <n v="0"/>
    <n v="0"/>
    <n v="6.6"/>
    <n v="20.399999999999999"/>
    <m/>
    <n v="0"/>
    <n v="0"/>
    <n v="0"/>
    <n v="20.399999999999999"/>
  </r>
  <r>
    <x v="54"/>
    <x v="52"/>
    <x v="32"/>
    <n v="0.40799999999999997"/>
    <n v="0"/>
    <n v="0"/>
    <n v="0"/>
    <n v="0.40799999999999997"/>
    <m/>
    <n v="0"/>
    <n v="0"/>
    <n v="0"/>
    <n v="0.40799999999999997"/>
  </r>
  <r>
    <x v="54"/>
    <x v="52"/>
    <x v="33"/>
    <n v="0"/>
    <n v="0"/>
    <n v="0"/>
    <n v="1.1140000000000001"/>
    <n v="1.1140000000000001"/>
    <m/>
    <n v="0"/>
    <n v="0"/>
    <n v="0.1"/>
    <n v="1.214"/>
  </r>
  <r>
    <x v="54"/>
    <x v="52"/>
    <x v="34"/>
    <n v="277.88200000000001"/>
    <n v="0"/>
    <n v="0"/>
    <n v="0"/>
    <n v="277.88200000000001"/>
    <m/>
    <n v="0.57199999999999995"/>
    <n v="-14.2"/>
    <n v="8.5"/>
    <n v="272.75400000000002"/>
  </r>
  <r>
    <x v="55"/>
    <x v="53"/>
    <x v="0"/>
    <n v="1.986"/>
    <n v="0"/>
    <n v="0"/>
    <n v="0"/>
    <n v="1.986"/>
    <m/>
    <n v="0.38100000000000001"/>
    <n v="0"/>
    <n v="0"/>
    <n v="2.367"/>
  </r>
  <r>
    <x v="55"/>
    <x v="53"/>
    <x v="1"/>
    <n v="0"/>
    <n v="0.1"/>
    <n v="0"/>
    <n v="0"/>
    <n v="0.1"/>
    <m/>
    <n v="0"/>
    <n v="0"/>
    <n v="0"/>
    <n v="0.1"/>
  </r>
  <r>
    <x v="55"/>
    <x v="53"/>
    <x v="2"/>
    <n v="0"/>
    <n v="0"/>
    <n v="0"/>
    <n v="0"/>
    <n v="0"/>
    <m/>
    <n v="0"/>
    <n v="0"/>
    <n v="0"/>
    <n v="0"/>
  </r>
  <r>
    <x v="55"/>
    <x v="53"/>
    <x v="3"/>
    <n v="0"/>
    <n v="0"/>
    <n v="0"/>
    <n v="0.86599999999999999"/>
    <n v="0.86599999999999999"/>
    <m/>
    <n v="1.2999999999999999E-2"/>
    <n v="0"/>
    <n v="0"/>
    <n v="0.879"/>
  </r>
  <r>
    <x v="55"/>
    <x v="53"/>
    <x v="4"/>
    <n v="0"/>
    <n v="0"/>
    <n v="0.1"/>
    <n v="0"/>
    <n v="0.1"/>
    <m/>
    <n v="0"/>
    <n v="0"/>
    <n v="0"/>
    <n v="0.1"/>
  </r>
  <r>
    <x v="55"/>
    <x v="53"/>
    <x v="5"/>
    <n v="0"/>
    <n v="0"/>
    <n v="0"/>
    <n v="0"/>
    <n v="0"/>
    <m/>
    <n v="1.4E-2"/>
    <n v="0"/>
    <n v="0"/>
    <n v="1.4E-2"/>
  </r>
  <r>
    <x v="55"/>
    <x v="53"/>
    <x v="6"/>
    <n v="0"/>
    <n v="2.9000000000000001E-2"/>
    <n v="0"/>
    <n v="0"/>
    <n v="2.9000000000000001E-2"/>
    <m/>
    <n v="0"/>
    <n v="-0.2"/>
    <n v="0"/>
    <n v="-0.17100000000000001"/>
  </r>
  <r>
    <x v="55"/>
    <x v="53"/>
    <x v="7"/>
    <n v="5.6840000000000002"/>
    <n v="0"/>
    <n v="0"/>
    <n v="9.0999999999999998E-2"/>
    <n v="5.7750000000000004"/>
    <m/>
    <n v="1.901"/>
    <n v="0"/>
    <n v="0.1"/>
    <n v="7.7759999999999998"/>
  </r>
  <r>
    <x v="55"/>
    <x v="53"/>
    <x v="8"/>
    <n v="0.189"/>
    <n v="0"/>
    <n v="0"/>
    <n v="0"/>
    <n v="0.189"/>
    <m/>
    <n v="0"/>
    <n v="0"/>
    <n v="0"/>
    <n v="0.189"/>
  </r>
  <r>
    <x v="55"/>
    <x v="53"/>
    <x v="9"/>
    <n v="0"/>
    <n v="0"/>
    <n v="0"/>
    <n v="0"/>
    <n v="0"/>
    <m/>
    <n v="0"/>
    <n v="0"/>
    <n v="0"/>
    <n v="0"/>
  </r>
  <r>
    <x v="55"/>
    <x v="53"/>
    <x v="10"/>
    <n v="0"/>
    <n v="0"/>
    <n v="0"/>
    <n v="0"/>
    <n v="0"/>
    <m/>
    <n v="0"/>
    <n v="0"/>
    <n v="0"/>
    <n v="0"/>
  </r>
  <r>
    <x v="55"/>
    <x v="53"/>
    <x v="11"/>
    <n v="0"/>
    <n v="0"/>
    <n v="0"/>
    <n v="0"/>
    <n v="0"/>
    <m/>
    <n v="0"/>
    <n v="0"/>
    <n v="0"/>
    <n v="0"/>
  </r>
  <r>
    <x v="55"/>
    <x v="53"/>
    <x v="12"/>
    <n v="0.66500000000000004"/>
    <n v="0"/>
    <n v="0"/>
    <n v="0"/>
    <n v="0.66500000000000004"/>
    <m/>
    <n v="0.47899999999999998"/>
    <n v="0"/>
    <n v="0"/>
    <n v="1.1439999999999999"/>
  </r>
  <r>
    <x v="55"/>
    <x v="53"/>
    <x v="13"/>
    <n v="0"/>
    <n v="0"/>
    <n v="0"/>
    <n v="0"/>
    <n v="0"/>
    <m/>
    <n v="0"/>
    <n v="0"/>
    <n v="0"/>
    <n v="0"/>
  </r>
  <r>
    <x v="55"/>
    <x v="53"/>
    <x v="14"/>
    <n v="0"/>
    <n v="0"/>
    <n v="0"/>
    <n v="0"/>
    <n v="0"/>
    <m/>
    <n v="0"/>
    <n v="0"/>
    <n v="0"/>
    <n v="0"/>
  </r>
  <r>
    <x v="55"/>
    <x v="53"/>
    <x v="15"/>
    <n v="0"/>
    <n v="0"/>
    <n v="0"/>
    <n v="0"/>
    <n v="0"/>
    <m/>
    <n v="0"/>
    <n v="0"/>
    <n v="0"/>
    <n v="0"/>
  </r>
  <r>
    <x v="55"/>
    <x v="53"/>
    <x v="16"/>
    <n v="0"/>
    <n v="0"/>
    <n v="0"/>
    <n v="0"/>
    <n v="0"/>
    <m/>
    <n v="0"/>
    <n v="0"/>
    <n v="0"/>
    <n v="0"/>
  </r>
  <r>
    <x v="55"/>
    <x v="53"/>
    <x v="17"/>
    <n v="0"/>
    <n v="0"/>
    <n v="0"/>
    <n v="0"/>
    <n v="0"/>
    <m/>
    <n v="0"/>
    <n v="0"/>
    <n v="0"/>
    <n v="0"/>
  </r>
  <r>
    <x v="55"/>
    <x v="53"/>
    <x v="18"/>
    <n v="0"/>
    <n v="0"/>
    <n v="0"/>
    <n v="0"/>
    <n v="0"/>
    <m/>
    <n v="0"/>
    <n v="0"/>
    <n v="0"/>
    <n v="0"/>
  </r>
  <r>
    <x v="55"/>
    <x v="53"/>
    <x v="19"/>
    <n v="0"/>
    <n v="0.17100000000000001"/>
    <n v="0"/>
    <n v="0"/>
    <n v="0.17100000000000001"/>
    <m/>
    <n v="9.1999999999999998E-2"/>
    <n v="0"/>
    <n v="0"/>
    <n v="0.26300000000000001"/>
  </r>
  <r>
    <x v="55"/>
    <x v="53"/>
    <x v="20"/>
    <n v="0"/>
    <n v="0"/>
    <n v="0"/>
    <n v="0"/>
    <n v="0"/>
    <m/>
    <n v="0"/>
    <n v="0"/>
    <n v="0"/>
    <n v="0"/>
  </r>
  <r>
    <x v="55"/>
    <x v="53"/>
    <x v="21"/>
    <n v="0"/>
    <n v="0.1"/>
    <n v="0"/>
    <n v="0"/>
    <n v="0.1"/>
    <m/>
    <n v="0"/>
    <n v="0"/>
    <n v="0"/>
    <n v="0.1"/>
  </r>
  <r>
    <x v="55"/>
    <x v="53"/>
    <x v="22"/>
    <n v="0"/>
    <n v="0"/>
    <n v="0"/>
    <n v="0"/>
    <n v="0"/>
    <m/>
    <n v="0"/>
    <n v="0"/>
    <n v="0"/>
    <n v="0"/>
  </r>
  <r>
    <x v="55"/>
    <x v="53"/>
    <x v="23"/>
    <n v="0"/>
    <n v="0"/>
    <n v="0"/>
    <n v="0"/>
    <n v="0"/>
    <m/>
    <n v="0"/>
    <n v="0"/>
    <n v="0"/>
    <n v="0"/>
  </r>
  <r>
    <x v="55"/>
    <x v="53"/>
    <x v="24"/>
    <n v="0"/>
    <n v="0"/>
    <n v="0"/>
    <n v="0"/>
    <n v="0"/>
    <m/>
    <n v="3.0000000000000001E-3"/>
    <n v="0"/>
    <n v="0"/>
    <n v="3.0000000000000001E-3"/>
  </r>
  <r>
    <x v="55"/>
    <x v="53"/>
    <x v="25"/>
    <n v="1.0999999999999999E-2"/>
    <n v="0"/>
    <n v="0"/>
    <n v="0"/>
    <n v="1.0999999999999999E-2"/>
    <m/>
    <n v="0"/>
    <n v="0"/>
    <n v="0"/>
    <n v="1.0999999999999999E-2"/>
  </r>
  <r>
    <x v="55"/>
    <x v="53"/>
    <x v="26"/>
    <n v="0"/>
    <n v="0"/>
    <n v="0"/>
    <n v="0"/>
    <n v="0"/>
    <m/>
    <n v="0"/>
    <n v="0"/>
    <n v="0"/>
    <n v="0"/>
  </r>
  <r>
    <x v="55"/>
    <x v="53"/>
    <x v="27"/>
    <n v="0"/>
    <n v="0"/>
    <n v="0"/>
    <n v="0"/>
    <n v="0"/>
    <m/>
    <n v="0"/>
    <n v="0"/>
    <n v="0"/>
    <n v="0"/>
  </r>
  <r>
    <x v="55"/>
    <x v="53"/>
    <x v="28"/>
    <n v="0"/>
    <n v="0"/>
    <n v="0"/>
    <n v="0"/>
    <n v="0"/>
    <m/>
    <n v="2E-3"/>
    <n v="0"/>
    <n v="0"/>
    <n v="2E-3"/>
  </r>
  <r>
    <x v="55"/>
    <x v="53"/>
    <x v="29"/>
    <n v="0"/>
    <n v="0"/>
    <n v="0"/>
    <n v="0"/>
    <n v="0"/>
    <m/>
    <n v="0"/>
    <n v="0"/>
    <n v="0"/>
    <n v="0"/>
  </r>
  <r>
    <x v="55"/>
    <x v="53"/>
    <x v="30"/>
    <n v="1.038"/>
    <n v="0"/>
    <n v="0"/>
    <n v="0.495"/>
    <n v="1.5329999999999999"/>
    <m/>
    <n v="0.23200000000000001"/>
    <n v="0"/>
    <n v="0"/>
    <n v="1.7649999999999999"/>
  </r>
  <r>
    <x v="55"/>
    <x v="53"/>
    <x v="31"/>
    <n v="0"/>
    <n v="0"/>
    <n v="0"/>
    <n v="2"/>
    <n v="2"/>
    <m/>
    <n v="0"/>
    <n v="0"/>
    <n v="0"/>
    <n v="2"/>
  </r>
  <r>
    <x v="55"/>
    <x v="53"/>
    <x v="32"/>
    <n v="0"/>
    <n v="0"/>
    <n v="0"/>
    <n v="0"/>
    <n v="0"/>
    <m/>
    <n v="0"/>
    <n v="0"/>
    <n v="0"/>
    <n v="0"/>
  </r>
  <r>
    <x v="55"/>
    <x v="53"/>
    <x v="33"/>
    <n v="0.20100000000000001"/>
    <n v="0"/>
    <n v="0"/>
    <n v="0.42599999999999999"/>
    <n v="0.627"/>
    <m/>
    <n v="0"/>
    <n v="0"/>
    <n v="0"/>
    <n v="0.627"/>
  </r>
  <r>
    <x v="55"/>
    <x v="53"/>
    <x v="34"/>
    <n v="3.8490000000000002"/>
    <n v="0"/>
    <n v="0"/>
    <n v="0"/>
    <n v="3.8490000000000002"/>
    <m/>
    <n v="0.58299999999999996"/>
    <n v="0"/>
    <n v="0.1"/>
    <n v="4.532"/>
  </r>
  <r>
    <x v="56"/>
    <x v="54"/>
    <x v="0"/>
    <n v="0"/>
    <n v="0"/>
    <n v="0"/>
    <n v="0"/>
    <n v="0"/>
    <m/>
    <n v="0"/>
    <n v="0"/>
    <n v="0"/>
    <n v="0"/>
  </r>
  <r>
    <x v="56"/>
    <x v="54"/>
    <x v="1"/>
    <n v="0"/>
    <n v="0"/>
    <n v="0"/>
    <n v="0"/>
    <n v="0"/>
    <m/>
    <n v="0"/>
    <n v="0"/>
    <n v="0"/>
    <n v="0"/>
  </r>
  <r>
    <x v="56"/>
    <x v="54"/>
    <x v="2"/>
    <n v="0"/>
    <n v="0"/>
    <n v="0"/>
    <n v="0"/>
    <n v="0"/>
    <m/>
    <n v="0"/>
    <n v="0"/>
    <n v="0"/>
    <n v="0"/>
  </r>
  <r>
    <x v="56"/>
    <x v="54"/>
    <x v="3"/>
    <n v="0"/>
    <n v="0"/>
    <n v="0"/>
    <n v="0"/>
    <n v="0"/>
    <m/>
    <n v="0"/>
    <n v="0"/>
    <n v="0"/>
    <n v="0"/>
  </r>
  <r>
    <x v="56"/>
    <x v="54"/>
    <x v="4"/>
    <n v="0.02"/>
    <n v="0"/>
    <n v="0"/>
    <n v="0"/>
    <n v="0.02"/>
    <m/>
    <n v="1.2E-2"/>
    <n v="0"/>
    <n v="0"/>
    <n v="3.2000000000000001E-2"/>
  </r>
  <r>
    <x v="56"/>
    <x v="54"/>
    <x v="5"/>
    <n v="0"/>
    <n v="0"/>
    <n v="0"/>
    <n v="0"/>
    <n v="0"/>
    <m/>
    <n v="0"/>
    <n v="0"/>
    <n v="0"/>
    <n v="0"/>
  </r>
  <r>
    <x v="56"/>
    <x v="54"/>
    <x v="6"/>
    <n v="0"/>
    <n v="0"/>
    <n v="0"/>
    <n v="0"/>
    <n v="0"/>
    <m/>
    <n v="0"/>
    <n v="0"/>
    <n v="0"/>
    <n v="0"/>
  </r>
  <r>
    <x v="56"/>
    <x v="54"/>
    <x v="7"/>
    <n v="11.368"/>
    <n v="0"/>
    <n v="0"/>
    <n v="0"/>
    <n v="11.368"/>
    <m/>
    <n v="2.1440000000000001"/>
    <n v="0"/>
    <n v="0"/>
    <n v="13.512"/>
  </r>
  <r>
    <x v="56"/>
    <x v="54"/>
    <x v="8"/>
    <n v="1.478"/>
    <n v="0"/>
    <n v="0"/>
    <n v="0"/>
    <n v="1.478"/>
    <m/>
    <n v="0"/>
    <n v="0"/>
    <n v="0"/>
    <n v="1.478"/>
  </r>
  <r>
    <x v="56"/>
    <x v="54"/>
    <x v="9"/>
    <n v="0"/>
    <n v="0"/>
    <n v="0"/>
    <n v="0"/>
    <n v="0"/>
    <m/>
    <n v="0"/>
    <n v="0"/>
    <n v="0"/>
    <n v="0"/>
  </r>
  <r>
    <x v="56"/>
    <x v="54"/>
    <x v="10"/>
    <n v="0"/>
    <n v="0"/>
    <n v="0"/>
    <n v="0"/>
    <n v="0"/>
    <m/>
    <n v="0"/>
    <n v="0"/>
    <n v="0"/>
    <n v="0"/>
  </r>
  <r>
    <x v="56"/>
    <x v="54"/>
    <x v="11"/>
    <n v="0"/>
    <n v="0"/>
    <n v="0"/>
    <n v="0"/>
    <n v="0"/>
    <m/>
    <n v="0"/>
    <n v="0"/>
    <n v="0"/>
    <n v="0"/>
  </r>
  <r>
    <x v="56"/>
    <x v="54"/>
    <x v="12"/>
    <n v="0.79"/>
    <n v="0"/>
    <n v="0"/>
    <n v="0"/>
    <n v="0.79"/>
    <m/>
    <n v="4.7E-2"/>
    <n v="0"/>
    <n v="0"/>
    <n v="0.83699999999999997"/>
  </r>
  <r>
    <x v="56"/>
    <x v="54"/>
    <x v="13"/>
    <n v="0"/>
    <n v="0"/>
    <n v="0"/>
    <n v="0"/>
    <n v="0"/>
    <m/>
    <n v="0"/>
    <n v="0"/>
    <n v="0"/>
    <n v="0"/>
  </r>
  <r>
    <x v="56"/>
    <x v="54"/>
    <x v="14"/>
    <n v="0"/>
    <n v="0"/>
    <n v="0"/>
    <n v="0"/>
    <n v="0"/>
    <m/>
    <n v="0"/>
    <n v="0"/>
    <n v="0"/>
    <n v="0"/>
  </r>
  <r>
    <x v="56"/>
    <x v="54"/>
    <x v="15"/>
    <n v="0"/>
    <n v="0"/>
    <n v="0"/>
    <n v="0"/>
    <n v="0"/>
    <m/>
    <n v="0"/>
    <n v="0"/>
    <n v="0"/>
    <n v="0"/>
  </r>
  <r>
    <x v="56"/>
    <x v="54"/>
    <x v="16"/>
    <n v="0"/>
    <n v="0"/>
    <n v="0"/>
    <n v="0"/>
    <n v="0"/>
    <m/>
    <n v="0"/>
    <n v="0"/>
    <n v="0"/>
    <n v="0"/>
  </r>
  <r>
    <x v="56"/>
    <x v="54"/>
    <x v="17"/>
    <n v="0"/>
    <n v="0"/>
    <n v="0"/>
    <n v="0"/>
    <n v="0"/>
    <m/>
    <n v="0"/>
    <n v="0"/>
    <n v="0"/>
    <n v="0"/>
  </r>
  <r>
    <x v="56"/>
    <x v="54"/>
    <x v="18"/>
    <n v="0"/>
    <n v="0"/>
    <n v="0"/>
    <n v="0"/>
    <n v="0"/>
    <m/>
    <n v="0"/>
    <n v="0"/>
    <n v="0"/>
    <n v="0"/>
  </r>
  <r>
    <x v="56"/>
    <x v="54"/>
    <x v="19"/>
    <n v="0"/>
    <n v="0"/>
    <n v="0"/>
    <n v="0"/>
    <n v="0"/>
    <m/>
    <n v="0.03"/>
    <n v="0"/>
    <n v="0"/>
    <n v="0.03"/>
  </r>
  <r>
    <x v="56"/>
    <x v="54"/>
    <x v="20"/>
    <n v="0"/>
    <n v="0"/>
    <n v="0"/>
    <n v="0"/>
    <n v="0"/>
    <m/>
    <n v="0"/>
    <n v="0"/>
    <n v="0"/>
    <n v="0"/>
  </r>
  <r>
    <x v="56"/>
    <x v="54"/>
    <x v="21"/>
    <n v="0"/>
    <n v="0"/>
    <n v="0"/>
    <n v="0"/>
    <n v="0"/>
    <m/>
    <n v="0"/>
    <n v="0"/>
    <n v="0"/>
    <n v="0"/>
  </r>
  <r>
    <x v="56"/>
    <x v="54"/>
    <x v="22"/>
    <n v="0"/>
    <n v="0"/>
    <n v="0"/>
    <n v="0"/>
    <n v="0"/>
    <m/>
    <n v="0"/>
    <n v="0"/>
    <n v="0"/>
    <n v="0"/>
  </r>
  <r>
    <x v="56"/>
    <x v="54"/>
    <x v="23"/>
    <n v="0"/>
    <n v="0"/>
    <n v="0"/>
    <n v="0"/>
    <n v="0"/>
    <m/>
    <n v="0"/>
    <n v="0"/>
    <n v="0"/>
    <n v="0"/>
  </r>
  <r>
    <x v="56"/>
    <x v="54"/>
    <x v="24"/>
    <n v="0"/>
    <n v="0"/>
    <n v="0"/>
    <n v="0"/>
    <n v="0"/>
    <m/>
    <n v="2.5000000000000001E-2"/>
    <n v="0"/>
    <n v="0"/>
    <n v="2.5000000000000001E-2"/>
  </r>
  <r>
    <x v="56"/>
    <x v="54"/>
    <x v="25"/>
    <n v="0.02"/>
    <n v="0"/>
    <n v="0"/>
    <n v="0"/>
    <n v="0.02"/>
    <m/>
    <n v="0"/>
    <n v="0"/>
    <n v="0"/>
    <n v="0.02"/>
  </r>
  <r>
    <x v="56"/>
    <x v="54"/>
    <x v="26"/>
    <n v="0"/>
    <n v="0"/>
    <n v="0"/>
    <n v="0"/>
    <n v="0"/>
    <m/>
    <n v="0"/>
    <n v="0"/>
    <n v="0"/>
    <n v="0"/>
  </r>
  <r>
    <x v="56"/>
    <x v="54"/>
    <x v="27"/>
    <n v="0"/>
    <n v="0"/>
    <n v="0"/>
    <n v="0"/>
    <n v="0"/>
    <m/>
    <n v="0"/>
    <n v="0"/>
    <n v="0"/>
    <n v="0"/>
  </r>
  <r>
    <x v="56"/>
    <x v="54"/>
    <x v="28"/>
    <n v="0"/>
    <n v="0"/>
    <n v="0.2"/>
    <n v="0"/>
    <n v="0.2"/>
    <m/>
    <n v="0"/>
    <n v="0"/>
    <n v="0"/>
    <n v="0.2"/>
  </r>
  <r>
    <x v="56"/>
    <x v="54"/>
    <x v="29"/>
    <n v="0"/>
    <n v="0"/>
    <n v="0.1"/>
    <n v="0"/>
    <n v="0.1"/>
    <m/>
    <n v="0"/>
    <n v="0"/>
    <n v="0"/>
    <n v="0.1"/>
  </r>
  <r>
    <x v="56"/>
    <x v="54"/>
    <x v="30"/>
    <n v="0.63800000000000001"/>
    <n v="0"/>
    <n v="0.1"/>
    <n v="1.4E-2"/>
    <n v="0.752"/>
    <m/>
    <n v="1E-3"/>
    <n v="0"/>
    <n v="0"/>
    <n v="0.753"/>
  </r>
  <r>
    <x v="56"/>
    <x v="54"/>
    <x v="31"/>
    <n v="0"/>
    <n v="0"/>
    <n v="0"/>
    <n v="0"/>
    <n v="0"/>
    <m/>
    <n v="0"/>
    <n v="0"/>
    <n v="0"/>
    <n v="0"/>
  </r>
  <r>
    <x v="56"/>
    <x v="54"/>
    <x v="32"/>
    <n v="0"/>
    <n v="0"/>
    <n v="0"/>
    <n v="0"/>
    <n v="0"/>
    <m/>
    <n v="0"/>
    <n v="0"/>
    <n v="0"/>
    <n v="0"/>
  </r>
  <r>
    <x v="56"/>
    <x v="54"/>
    <x v="33"/>
    <n v="2.3380000000000001"/>
    <n v="0"/>
    <n v="0"/>
    <n v="1.2669999999999999"/>
    <n v="3.605"/>
    <m/>
    <n v="0"/>
    <n v="0"/>
    <n v="0"/>
    <n v="3.605"/>
  </r>
  <r>
    <x v="56"/>
    <x v="54"/>
    <x v="34"/>
    <n v="4.6059999999999999"/>
    <n v="0"/>
    <n v="0"/>
    <n v="0"/>
    <n v="4.6059999999999999"/>
    <m/>
    <n v="0.34200000000000003"/>
    <n v="0"/>
    <n v="0"/>
    <n v="4.9480000000000004"/>
  </r>
  <r>
    <x v="57"/>
    <x v="5"/>
    <x v="0"/>
    <n v="0"/>
    <n v="0"/>
    <n v="0"/>
    <n v="0"/>
    <n v="0"/>
    <m/>
    <n v="0"/>
    <n v="0"/>
    <n v="0"/>
    <n v="0"/>
  </r>
  <r>
    <x v="57"/>
    <x v="5"/>
    <x v="1"/>
    <n v="0"/>
    <n v="0"/>
    <n v="0"/>
    <n v="0"/>
    <n v="0"/>
    <m/>
    <n v="0"/>
    <n v="0"/>
    <n v="0"/>
    <n v="0"/>
  </r>
  <r>
    <x v="57"/>
    <x v="5"/>
    <x v="2"/>
    <n v="0"/>
    <n v="0"/>
    <n v="0"/>
    <n v="0"/>
    <n v="0"/>
    <m/>
    <n v="0"/>
    <n v="0"/>
    <n v="0"/>
    <n v="0"/>
  </r>
  <r>
    <x v="57"/>
    <x v="5"/>
    <x v="3"/>
    <n v="0"/>
    <n v="0"/>
    <n v="0"/>
    <n v="0"/>
    <n v="0"/>
    <m/>
    <n v="0"/>
    <n v="0"/>
    <n v="0"/>
    <n v="0"/>
  </r>
  <r>
    <x v="57"/>
    <x v="5"/>
    <x v="4"/>
    <n v="0"/>
    <n v="0"/>
    <n v="0"/>
    <n v="0"/>
    <n v="0"/>
    <m/>
    <n v="0"/>
    <n v="0"/>
    <n v="0"/>
    <n v="0"/>
  </r>
  <r>
    <x v="57"/>
    <x v="5"/>
    <x v="5"/>
    <n v="65.682000000000002"/>
    <n v="0"/>
    <n v="52.9"/>
    <n v="0"/>
    <n v="118.58199999999999"/>
    <m/>
    <n v="0"/>
    <n v="0"/>
    <n v="0"/>
    <n v="118.58199999999999"/>
  </r>
  <r>
    <x v="57"/>
    <x v="5"/>
    <x v="6"/>
    <n v="0"/>
    <n v="0"/>
    <n v="0"/>
    <n v="0"/>
    <n v="0"/>
    <m/>
    <n v="0"/>
    <n v="0"/>
    <n v="0"/>
    <n v="0"/>
  </r>
  <r>
    <x v="57"/>
    <x v="5"/>
    <x v="7"/>
    <n v="0"/>
    <n v="0"/>
    <n v="0"/>
    <n v="0"/>
    <n v="0"/>
    <m/>
    <n v="0"/>
    <n v="0"/>
    <n v="0"/>
    <n v="0"/>
  </r>
  <r>
    <x v="57"/>
    <x v="5"/>
    <x v="8"/>
    <n v="0.80600000000000005"/>
    <n v="0"/>
    <n v="0"/>
    <n v="0"/>
    <n v="0.80600000000000005"/>
    <m/>
    <n v="0"/>
    <n v="0"/>
    <n v="0"/>
    <n v="0.80600000000000005"/>
  </r>
  <r>
    <x v="57"/>
    <x v="5"/>
    <x v="9"/>
    <n v="0"/>
    <n v="0"/>
    <n v="0"/>
    <n v="0"/>
    <n v="0"/>
    <m/>
    <n v="0"/>
    <n v="0"/>
    <n v="0"/>
    <n v="0"/>
  </r>
  <r>
    <x v="57"/>
    <x v="5"/>
    <x v="10"/>
    <n v="152.18299999999999"/>
    <n v="0"/>
    <n v="0"/>
    <n v="0"/>
    <n v="152.18299999999999"/>
    <m/>
    <n v="0"/>
    <n v="0"/>
    <n v="0"/>
    <n v="152.18299999999999"/>
  </r>
  <r>
    <x v="57"/>
    <x v="5"/>
    <x v="11"/>
    <n v="0"/>
    <n v="0"/>
    <n v="0"/>
    <n v="0"/>
    <n v="0"/>
    <m/>
    <n v="0"/>
    <n v="0"/>
    <n v="0"/>
    <n v="0"/>
  </r>
  <r>
    <x v="57"/>
    <x v="5"/>
    <x v="12"/>
    <n v="0.13400000000000001"/>
    <n v="0"/>
    <n v="0"/>
    <n v="0"/>
    <n v="0.13400000000000001"/>
    <m/>
    <n v="0"/>
    <n v="0"/>
    <n v="0"/>
    <n v="0.13400000000000001"/>
  </r>
  <r>
    <x v="57"/>
    <x v="5"/>
    <x v="13"/>
    <n v="0"/>
    <n v="0"/>
    <n v="0"/>
    <n v="0"/>
    <n v="0"/>
    <m/>
    <n v="0"/>
    <n v="0"/>
    <n v="0"/>
    <n v="0"/>
  </r>
  <r>
    <x v="57"/>
    <x v="5"/>
    <x v="14"/>
    <n v="0"/>
    <n v="0"/>
    <n v="0"/>
    <n v="0"/>
    <n v="0"/>
    <m/>
    <n v="0"/>
    <n v="0"/>
    <n v="0"/>
    <n v="0"/>
  </r>
  <r>
    <x v="57"/>
    <x v="5"/>
    <x v="15"/>
    <n v="0"/>
    <n v="0"/>
    <n v="0"/>
    <n v="0"/>
    <n v="0"/>
    <m/>
    <n v="0"/>
    <n v="0"/>
    <n v="0"/>
    <n v="0"/>
  </r>
  <r>
    <x v="57"/>
    <x v="5"/>
    <x v="16"/>
    <n v="0"/>
    <n v="0"/>
    <n v="0"/>
    <n v="0"/>
    <n v="0"/>
    <m/>
    <n v="0"/>
    <n v="0"/>
    <n v="0"/>
    <n v="0"/>
  </r>
  <r>
    <x v="57"/>
    <x v="5"/>
    <x v="17"/>
    <n v="0"/>
    <n v="0"/>
    <n v="0"/>
    <n v="0"/>
    <n v="0"/>
    <m/>
    <n v="0"/>
    <n v="0"/>
    <n v="0"/>
    <n v="0"/>
  </r>
  <r>
    <x v="57"/>
    <x v="5"/>
    <x v="18"/>
    <n v="0"/>
    <n v="0"/>
    <n v="0"/>
    <n v="0"/>
    <n v="0"/>
    <m/>
    <n v="0"/>
    <n v="0"/>
    <n v="0"/>
    <n v="0"/>
  </r>
  <r>
    <x v="57"/>
    <x v="5"/>
    <x v="19"/>
    <n v="0"/>
    <n v="1.2"/>
    <n v="0"/>
    <n v="0"/>
    <n v="1.2"/>
    <m/>
    <n v="0"/>
    <n v="0"/>
    <n v="0"/>
    <n v="1.2"/>
  </r>
  <r>
    <x v="57"/>
    <x v="5"/>
    <x v="20"/>
    <n v="0"/>
    <n v="0"/>
    <n v="0"/>
    <n v="0"/>
    <n v="0"/>
    <m/>
    <n v="0"/>
    <n v="0"/>
    <n v="0"/>
    <n v="0"/>
  </r>
  <r>
    <x v="57"/>
    <x v="5"/>
    <x v="21"/>
    <n v="0"/>
    <n v="0"/>
    <n v="0"/>
    <n v="0"/>
    <n v="0"/>
    <m/>
    <n v="0"/>
    <n v="0"/>
    <n v="0"/>
    <n v="0"/>
  </r>
  <r>
    <x v="57"/>
    <x v="5"/>
    <x v="22"/>
    <n v="0"/>
    <n v="0"/>
    <n v="0"/>
    <n v="0"/>
    <n v="0"/>
    <m/>
    <n v="0"/>
    <n v="0"/>
    <n v="0"/>
    <n v="0"/>
  </r>
  <r>
    <x v="57"/>
    <x v="5"/>
    <x v="23"/>
    <n v="0"/>
    <n v="0"/>
    <n v="0"/>
    <n v="0"/>
    <n v="0"/>
    <m/>
    <n v="0"/>
    <n v="0"/>
    <n v="0"/>
    <n v="0"/>
  </r>
  <r>
    <x v="57"/>
    <x v="5"/>
    <x v="24"/>
    <n v="0"/>
    <n v="0"/>
    <n v="0"/>
    <n v="0"/>
    <n v="0"/>
    <m/>
    <n v="0"/>
    <n v="0"/>
    <n v="0"/>
    <n v="0"/>
  </r>
  <r>
    <x v="57"/>
    <x v="5"/>
    <x v="25"/>
    <n v="0"/>
    <n v="0"/>
    <n v="0"/>
    <n v="0"/>
    <n v="0"/>
    <m/>
    <n v="0"/>
    <n v="0"/>
    <n v="0"/>
    <n v="0"/>
  </r>
  <r>
    <x v="57"/>
    <x v="5"/>
    <x v="26"/>
    <n v="0"/>
    <n v="0"/>
    <n v="0"/>
    <n v="0"/>
    <n v="0"/>
    <m/>
    <n v="0"/>
    <n v="0"/>
    <n v="0"/>
    <n v="0"/>
  </r>
  <r>
    <x v="57"/>
    <x v="5"/>
    <x v="27"/>
    <n v="0"/>
    <n v="0"/>
    <n v="0"/>
    <n v="0"/>
    <n v="0"/>
    <m/>
    <n v="0"/>
    <n v="0"/>
    <n v="0"/>
    <n v="0"/>
  </r>
  <r>
    <x v="57"/>
    <x v="5"/>
    <x v="28"/>
    <n v="13.835000000000001"/>
    <n v="0"/>
    <n v="198.7"/>
    <n v="0"/>
    <n v="212.535"/>
    <m/>
    <n v="0"/>
    <n v="0"/>
    <n v="0"/>
    <n v="212.535"/>
  </r>
  <r>
    <x v="57"/>
    <x v="5"/>
    <x v="29"/>
    <n v="0"/>
    <n v="0"/>
    <n v="114.6"/>
    <n v="0"/>
    <n v="114.6"/>
    <m/>
    <n v="0"/>
    <n v="0"/>
    <n v="0"/>
    <n v="114.6"/>
  </r>
  <r>
    <x v="57"/>
    <x v="5"/>
    <x v="30"/>
    <n v="0"/>
    <n v="0"/>
    <n v="0"/>
    <n v="0"/>
    <n v="0"/>
    <m/>
    <n v="0"/>
    <n v="0"/>
    <n v="0"/>
    <n v="0"/>
  </r>
  <r>
    <x v="57"/>
    <x v="5"/>
    <x v="31"/>
    <n v="0"/>
    <n v="0"/>
    <n v="0"/>
    <n v="0"/>
    <n v="0"/>
    <m/>
    <n v="0"/>
    <n v="0"/>
    <n v="0"/>
    <n v="0"/>
  </r>
  <r>
    <x v="57"/>
    <x v="5"/>
    <x v="32"/>
    <n v="0"/>
    <n v="0"/>
    <n v="0"/>
    <n v="0"/>
    <n v="0"/>
    <m/>
    <n v="0"/>
    <n v="0"/>
    <n v="0"/>
    <n v="0"/>
  </r>
  <r>
    <x v="57"/>
    <x v="5"/>
    <x v="33"/>
    <n v="0"/>
    <n v="0"/>
    <n v="0"/>
    <n v="0"/>
    <n v="0"/>
    <m/>
    <n v="0"/>
    <n v="0"/>
    <n v="0"/>
    <n v="0"/>
  </r>
  <r>
    <x v="57"/>
    <x v="5"/>
    <x v="34"/>
    <n v="0"/>
    <n v="0"/>
    <n v="0"/>
    <n v="0"/>
    <n v="0"/>
    <m/>
    <n v="0"/>
    <n v="0"/>
    <n v="0"/>
    <n v="0"/>
  </r>
  <r>
    <x v="58"/>
    <x v="55"/>
    <x v="0"/>
    <n v="26.353999999999999"/>
    <n v="0"/>
    <n v="0"/>
    <n v="0"/>
    <n v="26.353999999999999"/>
    <m/>
    <n v="0"/>
    <n v="0"/>
    <n v="0"/>
    <n v="26.353999999999999"/>
  </r>
  <r>
    <x v="58"/>
    <x v="55"/>
    <x v="1"/>
    <n v="0"/>
    <n v="0"/>
    <n v="0"/>
    <n v="0"/>
    <n v="0"/>
    <m/>
    <n v="0"/>
    <n v="0"/>
    <n v="0"/>
    <n v="0"/>
  </r>
  <r>
    <x v="58"/>
    <x v="55"/>
    <x v="2"/>
    <n v="0"/>
    <n v="0"/>
    <n v="60"/>
    <n v="0"/>
    <n v="60"/>
    <m/>
    <n v="0.49199999999999999"/>
    <n v="0"/>
    <n v="0"/>
    <n v="60.491999999999997"/>
  </r>
  <r>
    <x v="58"/>
    <x v="55"/>
    <x v="3"/>
    <n v="0"/>
    <n v="0"/>
    <n v="0"/>
    <n v="2E-3"/>
    <n v="2E-3"/>
    <m/>
    <n v="0"/>
    <n v="0"/>
    <n v="0"/>
    <n v="2E-3"/>
  </r>
  <r>
    <x v="58"/>
    <x v="55"/>
    <x v="4"/>
    <n v="0"/>
    <n v="0"/>
    <n v="314.29999999999995"/>
    <n v="0"/>
    <n v="314.29999999999995"/>
    <m/>
    <n v="67.397000000000006"/>
    <n v="0"/>
    <n v="0"/>
    <n v="381.697"/>
  </r>
  <r>
    <x v="58"/>
    <x v="55"/>
    <x v="5"/>
    <n v="50.822000000000003"/>
    <n v="0"/>
    <n v="107.5"/>
    <n v="0"/>
    <n v="158.322"/>
    <m/>
    <n v="20.059000000000001"/>
    <n v="0"/>
    <n v="0"/>
    <n v="178.381"/>
  </r>
  <r>
    <x v="58"/>
    <x v="55"/>
    <x v="6"/>
    <n v="0"/>
    <n v="40.918999999999997"/>
    <n v="0"/>
    <n v="0"/>
    <n v="40.918999999999997"/>
    <m/>
    <n v="1E-3"/>
    <n v="0"/>
    <n v="0"/>
    <n v="40.92"/>
  </r>
  <r>
    <x v="58"/>
    <x v="55"/>
    <x v="7"/>
    <n v="125.636"/>
    <n v="0"/>
    <n v="35.9"/>
    <n v="0"/>
    <n v="161.536"/>
    <m/>
    <n v="6.9409999999999998"/>
    <n v="0"/>
    <n v="0"/>
    <n v="168.477"/>
  </r>
  <r>
    <x v="58"/>
    <x v="55"/>
    <x v="8"/>
    <n v="290.83199999999999"/>
    <n v="0"/>
    <n v="38.4"/>
    <n v="0"/>
    <n v="329.23199999999997"/>
    <m/>
    <n v="134.55000000000001"/>
    <n v="0"/>
    <n v="0"/>
    <n v="463.78199999999998"/>
  </r>
  <r>
    <x v="58"/>
    <x v="55"/>
    <x v="9"/>
    <n v="4.2110000000000003"/>
    <n v="0"/>
    <n v="6.5"/>
    <n v="0"/>
    <n v="10.711"/>
    <m/>
    <n v="1.7999999999999999E-2"/>
    <n v="0"/>
    <n v="0"/>
    <n v="10.728999999999999"/>
  </r>
  <r>
    <x v="58"/>
    <x v="55"/>
    <x v="10"/>
    <n v="1291.3140000000001"/>
    <n v="0"/>
    <n v="0"/>
    <n v="0"/>
    <n v="1291.3140000000001"/>
    <m/>
    <n v="2.0950000000000002"/>
    <n v="0"/>
    <n v="0"/>
    <n v="1293.4090000000001"/>
  </r>
  <r>
    <x v="58"/>
    <x v="55"/>
    <x v="11"/>
    <n v="0"/>
    <n v="0"/>
    <n v="0"/>
    <n v="0"/>
    <n v="0"/>
    <m/>
    <n v="0"/>
    <n v="0"/>
    <n v="0"/>
    <n v="0"/>
  </r>
  <r>
    <x v="58"/>
    <x v="55"/>
    <x v="12"/>
    <n v="4.26"/>
    <n v="0"/>
    <n v="0"/>
    <n v="0"/>
    <n v="4.26"/>
    <m/>
    <n v="0"/>
    <n v="0"/>
    <n v="0"/>
    <n v="4.26"/>
  </r>
  <r>
    <x v="58"/>
    <x v="55"/>
    <x v="13"/>
    <n v="0"/>
    <n v="0"/>
    <n v="0"/>
    <n v="0"/>
    <n v="0"/>
    <m/>
    <n v="0"/>
    <n v="0"/>
    <n v="0"/>
    <n v="0"/>
  </r>
  <r>
    <x v="58"/>
    <x v="55"/>
    <x v="14"/>
    <n v="0"/>
    <n v="0"/>
    <n v="0"/>
    <n v="0"/>
    <n v="0"/>
    <m/>
    <n v="0"/>
    <n v="0"/>
    <n v="0"/>
    <n v="0"/>
  </r>
  <r>
    <x v="58"/>
    <x v="55"/>
    <x v="15"/>
    <n v="0"/>
    <n v="0"/>
    <n v="0"/>
    <n v="0"/>
    <n v="0"/>
    <m/>
    <n v="0"/>
    <n v="0"/>
    <n v="0"/>
    <n v="0"/>
  </r>
  <r>
    <x v="58"/>
    <x v="55"/>
    <x v="16"/>
    <n v="0"/>
    <n v="0"/>
    <n v="223.4"/>
    <n v="0"/>
    <n v="223.4"/>
    <m/>
    <n v="26.97"/>
    <n v="0"/>
    <n v="0"/>
    <n v="250.37"/>
  </r>
  <r>
    <x v="58"/>
    <x v="55"/>
    <x v="17"/>
    <n v="0"/>
    <n v="0"/>
    <n v="0"/>
    <n v="0"/>
    <n v="0"/>
    <m/>
    <n v="0"/>
    <n v="0"/>
    <n v="0"/>
    <n v="0"/>
  </r>
  <r>
    <x v="58"/>
    <x v="55"/>
    <x v="18"/>
    <n v="0"/>
    <n v="0"/>
    <n v="607.29999999999995"/>
    <n v="0"/>
    <n v="607.29999999999995"/>
    <m/>
    <n v="109.93"/>
    <n v="0"/>
    <n v="0"/>
    <n v="717.23"/>
  </r>
  <r>
    <x v="58"/>
    <x v="55"/>
    <x v="19"/>
    <n v="1.861"/>
    <n v="7.5810000000000004"/>
    <n v="31.9"/>
    <n v="0"/>
    <n v="41.341999999999999"/>
    <m/>
    <n v="8.6649999999999991"/>
    <n v="0"/>
    <n v="0"/>
    <n v="50.006999999999998"/>
  </r>
  <r>
    <x v="58"/>
    <x v="55"/>
    <x v="20"/>
    <n v="0.29199999999999998"/>
    <n v="0"/>
    <n v="0"/>
    <n v="0"/>
    <n v="0.29199999999999998"/>
    <m/>
    <n v="1E-3"/>
    <n v="0"/>
    <n v="0"/>
    <n v="0.29299999999999998"/>
  </r>
  <r>
    <x v="58"/>
    <x v="55"/>
    <x v="21"/>
    <n v="0"/>
    <n v="0"/>
    <n v="0"/>
    <n v="0"/>
    <n v="0"/>
    <m/>
    <n v="0"/>
    <n v="0"/>
    <n v="0"/>
    <n v="0"/>
  </r>
  <r>
    <x v="58"/>
    <x v="55"/>
    <x v="22"/>
    <n v="0"/>
    <n v="0"/>
    <n v="2"/>
    <n v="0"/>
    <n v="2"/>
    <m/>
    <n v="6.0000000000000001E-3"/>
    <n v="0"/>
    <n v="0"/>
    <n v="2.0059999999999998"/>
  </r>
  <r>
    <x v="58"/>
    <x v="55"/>
    <x v="23"/>
    <n v="0"/>
    <n v="0"/>
    <n v="0"/>
    <n v="0"/>
    <n v="0"/>
    <m/>
    <n v="0"/>
    <n v="0"/>
    <n v="0"/>
    <n v="0"/>
  </r>
  <r>
    <x v="58"/>
    <x v="55"/>
    <x v="24"/>
    <n v="4.8959999999999999"/>
    <n v="0"/>
    <n v="0"/>
    <n v="0"/>
    <n v="4.8959999999999999"/>
    <m/>
    <n v="1.266"/>
    <n v="0"/>
    <n v="0"/>
    <n v="6.1619999999999999"/>
  </r>
  <r>
    <x v="58"/>
    <x v="55"/>
    <x v="25"/>
    <n v="5.3369999999999997"/>
    <n v="0"/>
    <n v="3.5"/>
    <n v="0"/>
    <n v="8.8369999999999997"/>
    <m/>
    <n v="1.069"/>
    <n v="0"/>
    <n v="0"/>
    <n v="9.9060000000000006"/>
  </r>
  <r>
    <x v="58"/>
    <x v="55"/>
    <x v="26"/>
    <n v="0"/>
    <n v="0"/>
    <n v="0"/>
    <n v="0"/>
    <n v="0"/>
    <m/>
    <n v="0"/>
    <n v="0"/>
    <n v="0"/>
    <n v="0"/>
  </r>
  <r>
    <x v="58"/>
    <x v="55"/>
    <x v="27"/>
    <n v="0"/>
    <n v="0"/>
    <n v="21.6"/>
    <n v="0"/>
    <n v="21.6"/>
    <m/>
    <n v="0"/>
    <n v="0"/>
    <n v="0"/>
    <n v="21.6"/>
  </r>
  <r>
    <x v="58"/>
    <x v="55"/>
    <x v="28"/>
    <n v="66.734999999999999"/>
    <n v="0"/>
    <n v="1312.5"/>
    <n v="0"/>
    <n v="1379.2349999999999"/>
    <m/>
    <n v="231.04499999999999"/>
    <n v="0"/>
    <n v="0"/>
    <n v="1610.28"/>
  </r>
  <r>
    <x v="58"/>
    <x v="55"/>
    <x v="29"/>
    <n v="32.511000000000003"/>
    <n v="0"/>
    <n v="1091"/>
    <n v="0"/>
    <n v="1123.511"/>
    <m/>
    <n v="124.113"/>
    <n v="0"/>
    <n v="0"/>
    <n v="1247.624"/>
  </r>
  <r>
    <x v="58"/>
    <x v="55"/>
    <x v="30"/>
    <n v="9.8000000000000004E-2"/>
    <n v="0"/>
    <n v="0"/>
    <n v="0"/>
    <n v="9.8000000000000004E-2"/>
    <m/>
    <n v="0"/>
    <n v="0"/>
    <n v="0"/>
    <n v="9.8000000000000004E-2"/>
  </r>
  <r>
    <x v="58"/>
    <x v="55"/>
    <x v="31"/>
    <n v="0"/>
    <n v="0"/>
    <n v="11"/>
    <n v="0"/>
    <n v="11"/>
    <m/>
    <n v="250"/>
    <n v="0"/>
    <n v="0"/>
    <n v="261"/>
  </r>
  <r>
    <x v="58"/>
    <x v="55"/>
    <x v="32"/>
    <n v="0"/>
    <n v="0"/>
    <n v="27.5"/>
    <n v="0"/>
    <n v="27.5"/>
    <m/>
    <n v="0"/>
    <n v="0"/>
    <n v="0"/>
    <n v="27.5"/>
  </r>
  <r>
    <x v="58"/>
    <x v="55"/>
    <x v="33"/>
    <n v="4.9000000000000002E-2"/>
    <n v="0"/>
    <n v="0"/>
    <n v="0"/>
    <n v="4.9000000000000002E-2"/>
    <m/>
    <n v="7.0000000000000001E-3"/>
    <n v="0"/>
    <n v="0"/>
    <n v="5.6000000000000001E-2"/>
  </r>
  <r>
    <x v="58"/>
    <x v="55"/>
    <x v="34"/>
    <n v="20.956"/>
    <n v="0"/>
    <n v="0"/>
    <n v="0"/>
    <n v="20.956"/>
    <m/>
    <n v="24.236000000000001"/>
    <n v="0"/>
    <n v="0"/>
    <n v="45.192"/>
  </r>
  <r>
    <x v="58"/>
    <x v="55"/>
    <x v="35"/>
    <n v="877"/>
    <n v="0"/>
    <n v="0"/>
    <n v="0"/>
    <n v="877"/>
    <m/>
    <n v="90.064999999999998"/>
    <n v="0"/>
    <n v="0"/>
    <n v="967.06500000000005"/>
  </r>
  <r>
    <x v="58"/>
    <x v="55"/>
    <x v="36"/>
    <n v="0"/>
    <n v="0"/>
    <n v="0"/>
    <n v="0"/>
    <n v="0"/>
    <m/>
    <n v="1.2729999999999999"/>
    <n v="0"/>
    <n v="0"/>
    <n v="1.2729999999999999"/>
  </r>
  <r>
    <x v="59"/>
    <x v="56"/>
    <x v="0"/>
    <n v="31.193000000000001"/>
    <n v="0"/>
    <n v="0"/>
    <n v="0"/>
    <n v="31.193000000000001"/>
    <m/>
    <n v="0"/>
    <n v="0"/>
    <n v="0"/>
    <n v="31.193000000000001"/>
  </r>
  <r>
    <x v="59"/>
    <x v="56"/>
    <x v="1"/>
    <n v="0"/>
    <n v="1.3"/>
    <n v="0"/>
    <n v="0"/>
    <n v="1.3"/>
    <m/>
    <n v="0"/>
    <n v="0"/>
    <n v="0"/>
    <n v="1.3"/>
  </r>
  <r>
    <x v="59"/>
    <x v="56"/>
    <x v="2"/>
    <n v="0"/>
    <n v="0"/>
    <n v="1.3"/>
    <n v="0"/>
    <n v="1.3"/>
    <m/>
    <n v="0"/>
    <n v="0"/>
    <n v="0"/>
    <n v="1.3"/>
  </r>
  <r>
    <x v="59"/>
    <x v="56"/>
    <x v="3"/>
    <n v="0"/>
    <n v="0"/>
    <n v="0"/>
    <n v="1.25"/>
    <n v="1.25"/>
    <m/>
    <n v="0"/>
    <n v="0"/>
    <n v="0"/>
    <n v="1.25"/>
  </r>
  <r>
    <x v="59"/>
    <x v="56"/>
    <x v="4"/>
    <n v="1.7190000000000001"/>
    <n v="0"/>
    <n v="151.4"/>
    <n v="0"/>
    <n v="153.119"/>
    <m/>
    <n v="21.004999999999999"/>
    <n v="0"/>
    <n v="0"/>
    <n v="174.124"/>
  </r>
  <r>
    <x v="59"/>
    <x v="56"/>
    <x v="5"/>
    <n v="47.593000000000004"/>
    <n v="0"/>
    <n v="42.900000000000006"/>
    <n v="0"/>
    <n v="90.493000000000009"/>
    <m/>
    <n v="14.659000000000001"/>
    <n v="0"/>
    <n v="0"/>
    <n v="105.152"/>
  </r>
  <r>
    <x v="59"/>
    <x v="56"/>
    <x v="6"/>
    <n v="0"/>
    <n v="17.692"/>
    <n v="0"/>
    <n v="0"/>
    <n v="17.692"/>
    <m/>
    <n v="0"/>
    <n v="0"/>
    <n v="0"/>
    <n v="17.692"/>
  </r>
  <r>
    <x v="59"/>
    <x v="56"/>
    <x v="7"/>
    <n v="124.355"/>
    <n v="0"/>
    <n v="10.5"/>
    <n v="0"/>
    <n v="134.85500000000002"/>
    <m/>
    <n v="0"/>
    <n v="0"/>
    <n v="0"/>
    <n v="134.85499999999999"/>
  </r>
  <r>
    <x v="59"/>
    <x v="56"/>
    <x v="8"/>
    <n v="107.16"/>
    <n v="0"/>
    <n v="13.4"/>
    <n v="0"/>
    <n v="120.56"/>
    <m/>
    <n v="17.991"/>
    <n v="0"/>
    <n v="0"/>
    <n v="138.55099999999999"/>
  </r>
  <r>
    <x v="59"/>
    <x v="56"/>
    <x v="9"/>
    <n v="0.92100000000000004"/>
    <n v="0"/>
    <n v="1.9"/>
    <n v="0"/>
    <n v="2.8209999999999997"/>
    <m/>
    <n v="0"/>
    <n v="0"/>
    <n v="0"/>
    <n v="2.8210000000000002"/>
  </r>
  <r>
    <x v="59"/>
    <x v="56"/>
    <x v="10"/>
    <n v="361.09100000000001"/>
    <n v="0"/>
    <n v="0"/>
    <n v="0"/>
    <n v="361.09100000000001"/>
    <n v="0"/>
    <n v="0"/>
    <n v="0"/>
    <n v="0"/>
    <n v="361.09100000000001"/>
  </r>
  <r>
    <x v="59"/>
    <x v="56"/>
    <x v="11"/>
    <n v="0"/>
    <n v="0"/>
    <n v="0"/>
    <n v="0"/>
    <n v="0"/>
    <m/>
    <n v="0"/>
    <n v="0"/>
    <n v="0"/>
    <n v="0"/>
  </r>
  <r>
    <x v="59"/>
    <x v="56"/>
    <x v="12"/>
    <n v="2.0880000000000001"/>
    <n v="0"/>
    <n v="0"/>
    <n v="0"/>
    <n v="2.0880000000000001"/>
    <m/>
    <n v="0"/>
    <n v="0"/>
    <n v="0"/>
    <n v="2.0880000000000001"/>
  </r>
  <r>
    <x v="59"/>
    <x v="56"/>
    <x v="13"/>
    <n v="0"/>
    <n v="0"/>
    <n v="0"/>
    <n v="0"/>
    <n v="0"/>
    <m/>
    <n v="0"/>
    <n v="0"/>
    <n v="0"/>
    <n v="0"/>
  </r>
  <r>
    <x v="59"/>
    <x v="56"/>
    <x v="14"/>
    <n v="0"/>
    <n v="0"/>
    <n v="0"/>
    <n v="0"/>
    <n v="0"/>
    <m/>
    <n v="0"/>
    <n v="0"/>
    <n v="0"/>
    <n v="0"/>
  </r>
  <r>
    <x v="59"/>
    <x v="56"/>
    <x v="15"/>
    <n v="0"/>
    <n v="0"/>
    <n v="0"/>
    <n v="0"/>
    <n v="0"/>
    <m/>
    <n v="0"/>
    <n v="0"/>
    <n v="0"/>
    <n v="0"/>
  </r>
  <r>
    <x v="59"/>
    <x v="56"/>
    <x v="16"/>
    <n v="0"/>
    <n v="0"/>
    <n v="117.1"/>
    <n v="0"/>
    <n v="117.1"/>
    <m/>
    <n v="29.652000000000001"/>
    <n v="0"/>
    <n v="0"/>
    <n v="146.75200000000001"/>
  </r>
  <r>
    <x v="59"/>
    <x v="56"/>
    <x v="17"/>
    <n v="0"/>
    <n v="0"/>
    <n v="0"/>
    <n v="0"/>
    <n v="0"/>
    <m/>
    <n v="0"/>
    <n v="0"/>
    <n v="0"/>
    <n v="0"/>
  </r>
  <r>
    <x v="59"/>
    <x v="56"/>
    <x v="18"/>
    <n v="0"/>
    <n v="0"/>
    <n v="200.8"/>
    <n v="0"/>
    <n v="200.8"/>
    <m/>
    <n v="20.716999999999999"/>
    <n v="0"/>
    <n v="0"/>
    <n v="221.517"/>
  </r>
  <r>
    <x v="59"/>
    <x v="56"/>
    <x v="19"/>
    <n v="0"/>
    <n v="24.108000000000001"/>
    <n v="28.2"/>
    <n v="0"/>
    <n v="52.308"/>
    <m/>
    <n v="7.3979999999999997"/>
    <n v="0"/>
    <n v="0"/>
    <n v="59.706000000000003"/>
  </r>
  <r>
    <x v="59"/>
    <x v="56"/>
    <x v="20"/>
    <n v="23.329000000000001"/>
    <n v="0"/>
    <n v="0"/>
    <n v="0"/>
    <n v="23.329000000000001"/>
    <m/>
    <n v="0"/>
    <n v="0"/>
    <n v="0"/>
    <n v="23.329000000000001"/>
  </r>
  <r>
    <x v="59"/>
    <x v="56"/>
    <x v="21"/>
    <n v="0"/>
    <n v="0"/>
    <n v="0"/>
    <n v="0"/>
    <n v="0"/>
    <m/>
    <n v="0"/>
    <n v="0"/>
    <n v="0"/>
    <n v="0"/>
  </r>
  <r>
    <x v="59"/>
    <x v="56"/>
    <x v="22"/>
    <n v="0"/>
    <n v="0"/>
    <n v="0.2"/>
    <n v="0"/>
    <n v="0.2"/>
    <m/>
    <n v="0"/>
    <n v="0"/>
    <n v="0"/>
    <n v="0.2"/>
  </r>
  <r>
    <x v="59"/>
    <x v="56"/>
    <x v="23"/>
    <n v="0"/>
    <n v="0"/>
    <n v="0"/>
    <n v="0"/>
    <n v="0"/>
    <m/>
    <n v="0"/>
    <n v="0"/>
    <n v="0"/>
    <n v="0"/>
  </r>
  <r>
    <x v="59"/>
    <x v="56"/>
    <x v="24"/>
    <n v="0.92100000000000004"/>
    <n v="0"/>
    <n v="0"/>
    <n v="0"/>
    <n v="0.92100000000000004"/>
    <m/>
    <n v="0"/>
    <n v="0"/>
    <n v="0"/>
    <n v="0.92100000000000004"/>
  </r>
  <r>
    <x v="59"/>
    <x v="56"/>
    <x v="25"/>
    <n v="0.307"/>
    <n v="0"/>
    <n v="1.6"/>
    <n v="0"/>
    <n v="1.907"/>
    <m/>
    <n v="0.70599999999999996"/>
    <n v="0"/>
    <n v="0"/>
    <n v="2.613"/>
  </r>
  <r>
    <x v="59"/>
    <x v="56"/>
    <x v="26"/>
    <n v="0"/>
    <n v="0"/>
    <n v="0"/>
    <n v="0"/>
    <n v="0"/>
    <m/>
    <n v="0"/>
    <n v="0"/>
    <n v="0"/>
    <n v="0"/>
  </r>
  <r>
    <x v="59"/>
    <x v="56"/>
    <x v="27"/>
    <n v="0"/>
    <n v="0"/>
    <n v="5.9"/>
    <n v="0"/>
    <n v="5.9"/>
    <m/>
    <n v="0"/>
    <n v="0"/>
    <n v="0"/>
    <n v="5.9"/>
  </r>
  <r>
    <x v="59"/>
    <x v="56"/>
    <x v="28"/>
    <n v="55.576000000000001"/>
    <n v="0"/>
    <n v="1045.7"/>
    <n v="0"/>
    <n v="1101.2760000000001"/>
    <m/>
    <n v="259.27"/>
    <n v="0"/>
    <n v="0"/>
    <n v="1360.546"/>
  </r>
  <r>
    <x v="59"/>
    <x v="56"/>
    <x v="29"/>
    <n v="0"/>
    <n v="0"/>
    <n v="334"/>
    <n v="0"/>
    <n v="334"/>
    <m/>
    <n v="27.231000000000002"/>
    <n v="0"/>
    <n v="0"/>
    <n v="361.23099999999999"/>
  </r>
  <r>
    <x v="59"/>
    <x v="56"/>
    <x v="30"/>
    <n v="0"/>
    <n v="0"/>
    <n v="0"/>
    <n v="0"/>
    <n v="0"/>
    <m/>
    <n v="0"/>
    <n v="0"/>
    <n v="0"/>
    <n v="0"/>
  </r>
  <r>
    <x v="59"/>
    <x v="56"/>
    <x v="31"/>
    <n v="0"/>
    <n v="0"/>
    <n v="44.6"/>
    <n v="0.4"/>
    <n v="45"/>
    <m/>
    <n v="0"/>
    <n v="0"/>
    <n v="0"/>
    <n v="45"/>
  </r>
  <r>
    <x v="59"/>
    <x v="56"/>
    <x v="32"/>
    <n v="0.67600000000000005"/>
    <n v="0"/>
    <n v="7.3999999999999995"/>
    <n v="0"/>
    <n v="8.0759999999999987"/>
    <m/>
    <n v="0"/>
    <n v="0"/>
    <n v="0"/>
    <n v="8.0760000000000005"/>
  </r>
  <r>
    <x v="59"/>
    <x v="56"/>
    <x v="33"/>
    <n v="14.616"/>
    <n v="0"/>
    <n v="3.6"/>
    <n v="6.2080000000000002"/>
    <n v="24.423999999999999"/>
    <m/>
    <n v="0.153"/>
    <n v="0"/>
    <n v="0"/>
    <n v="24.577000000000002"/>
  </r>
  <r>
    <x v="59"/>
    <x v="56"/>
    <x v="34"/>
    <n v="26.959"/>
    <n v="0"/>
    <n v="0"/>
    <n v="0"/>
    <n v="26.959"/>
    <m/>
    <n v="1.62"/>
    <n v="0"/>
    <n v="0"/>
    <n v="28.579000000000001"/>
  </r>
  <r>
    <x v="60"/>
    <x v="57"/>
    <x v="0"/>
    <n v="0.41199999999999998"/>
    <n v="0"/>
    <n v="0"/>
    <n v="0"/>
    <n v="0.41199999999999998"/>
    <m/>
    <n v="1.2290000000000001"/>
    <n v="0"/>
    <n v="0"/>
    <n v="1.641"/>
  </r>
  <r>
    <x v="60"/>
    <x v="57"/>
    <x v="1"/>
    <n v="0"/>
    <n v="0"/>
    <n v="0"/>
    <n v="0"/>
    <n v="0"/>
    <m/>
    <n v="0"/>
    <n v="0"/>
    <n v="0"/>
    <n v="0"/>
  </r>
  <r>
    <x v="60"/>
    <x v="57"/>
    <x v="2"/>
    <n v="0"/>
    <n v="0"/>
    <n v="0"/>
    <n v="0"/>
    <n v="0"/>
    <m/>
    <n v="0"/>
    <n v="0"/>
    <n v="0"/>
    <n v="0"/>
  </r>
  <r>
    <x v="60"/>
    <x v="57"/>
    <x v="3"/>
    <n v="0"/>
    <n v="0"/>
    <n v="0"/>
    <n v="5.0000000000000001E-3"/>
    <n v="5.0000000000000001E-3"/>
    <m/>
    <n v="0"/>
    <n v="0"/>
    <n v="0"/>
    <n v="5.0000000000000001E-3"/>
  </r>
  <r>
    <x v="60"/>
    <x v="57"/>
    <x v="4"/>
    <n v="0.104"/>
    <n v="0"/>
    <n v="0.9"/>
    <n v="0"/>
    <n v="1.004"/>
    <m/>
    <n v="0"/>
    <n v="0"/>
    <n v="0"/>
    <n v="1.004"/>
  </r>
  <r>
    <x v="60"/>
    <x v="57"/>
    <x v="5"/>
    <n v="0.246"/>
    <n v="0"/>
    <n v="0.3"/>
    <n v="0"/>
    <n v="0.54600000000000004"/>
    <m/>
    <n v="0"/>
    <n v="0"/>
    <n v="0"/>
    <n v="0.54600000000000004"/>
  </r>
  <r>
    <x v="60"/>
    <x v="57"/>
    <x v="6"/>
    <n v="0"/>
    <n v="1.246"/>
    <n v="0"/>
    <n v="0"/>
    <n v="1.246"/>
    <m/>
    <n v="0"/>
    <n v="0"/>
    <n v="0"/>
    <n v="1.246"/>
  </r>
  <r>
    <x v="60"/>
    <x v="57"/>
    <x v="7"/>
    <n v="2.524"/>
    <n v="0"/>
    <n v="0"/>
    <n v="0"/>
    <n v="2.524"/>
    <m/>
    <n v="6.9409999999999998"/>
    <n v="0"/>
    <n v="0"/>
    <n v="9.4649999999999999"/>
  </r>
  <r>
    <x v="60"/>
    <x v="57"/>
    <x v="8"/>
    <n v="1.7430000000000001"/>
    <n v="0"/>
    <n v="0.1"/>
    <n v="0"/>
    <n v="1.8430000000000002"/>
    <m/>
    <n v="0"/>
    <n v="0"/>
    <n v="0"/>
    <n v="1.843"/>
  </r>
  <r>
    <x v="60"/>
    <x v="57"/>
    <x v="9"/>
    <n v="1E-3"/>
    <n v="0"/>
    <n v="0.3"/>
    <n v="0"/>
    <n v="0.30099999999999999"/>
    <m/>
    <n v="0"/>
    <n v="0"/>
    <n v="0"/>
    <n v="0.30099999999999999"/>
  </r>
  <r>
    <x v="60"/>
    <x v="57"/>
    <x v="10"/>
    <n v="5.6000000000000001E-2"/>
    <n v="0"/>
    <n v="0"/>
    <n v="0"/>
    <n v="5.6000000000000001E-2"/>
    <m/>
    <n v="0"/>
    <n v="0"/>
    <n v="0"/>
    <n v="5.6000000000000001E-2"/>
  </r>
  <r>
    <x v="60"/>
    <x v="57"/>
    <x v="11"/>
    <n v="0"/>
    <n v="0"/>
    <n v="0"/>
    <n v="0"/>
    <n v="0"/>
    <m/>
    <n v="0"/>
    <n v="0"/>
    <n v="0"/>
    <n v="0"/>
  </r>
  <r>
    <x v="60"/>
    <x v="57"/>
    <x v="12"/>
    <n v="0.10199999999999999"/>
    <n v="0"/>
    <n v="0"/>
    <n v="0"/>
    <n v="0.10199999999999999"/>
    <m/>
    <n v="6.0999999999999999E-2"/>
    <n v="0"/>
    <n v="0"/>
    <n v="0.16300000000000001"/>
  </r>
  <r>
    <x v="60"/>
    <x v="57"/>
    <x v="13"/>
    <n v="0.1"/>
    <n v="0"/>
    <n v="0"/>
    <n v="0"/>
    <n v="0.1"/>
    <m/>
    <n v="0"/>
    <n v="0"/>
    <n v="0"/>
    <n v="0.1"/>
  </r>
  <r>
    <x v="60"/>
    <x v="57"/>
    <x v="14"/>
    <n v="0"/>
    <n v="0"/>
    <n v="0"/>
    <n v="0"/>
    <n v="0"/>
    <m/>
    <n v="0"/>
    <n v="0"/>
    <n v="0"/>
    <n v="0"/>
  </r>
  <r>
    <x v="60"/>
    <x v="57"/>
    <x v="15"/>
    <n v="0"/>
    <n v="0"/>
    <n v="0"/>
    <n v="0"/>
    <n v="0"/>
    <m/>
    <n v="0"/>
    <n v="0"/>
    <n v="0"/>
    <n v="0"/>
  </r>
  <r>
    <x v="60"/>
    <x v="57"/>
    <x v="16"/>
    <n v="0"/>
    <n v="0"/>
    <n v="0.6"/>
    <n v="0"/>
    <n v="0.6"/>
    <m/>
    <n v="0"/>
    <n v="0"/>
    <n v="0"/>
    <n v="0.6"/>
  </r>
  <r>
    <x v="60"/>
    <x v="57"/>
    <x v="17"/>
    <n v="0"/>
    <n v="0"/>
    <n v="0"/>
    <n v="0"/>
    <n v="0"/>
    <m/>
    <n v="0"/>
    <n v="0"/>
    <n v="0"/>
    <n v="0"/>
  </r>
  <r>
    <x v="60"/>
    <x v="57"/>
    <x v="18"/>
    <n v="0"/>
    <n v="0"/>
    <n v="1.5"/>
    <n v="0"/>
    <n v="1.5"/>
    <m/>
    <n v="0"/>
    <n v="0"/>
    <n v="0"/>
    <n v="1.5"/>
  </r>
  <r>
    <x v="60"/>
    <x v="57"/>
    <x v="19"/>
    <n v="3.3000000000000002E-2"/>
    <n v="3.3540000000000001"/>
    <n v="0.3"/>
    <n v="0"/>
    <n v="3.6869999999999998"/>
    <m/>
    <n v="0"/>
    <n v="0"/>
    <n v="0"/>
    <n v="3.6869999999999998"/>
  </r>
  <r>
    <x v="60"/>
    <x v="57"/>
    <x v="20"/>
    <n v="0"/>
    <n v="0"/>
    <n v="0"/>
    <n v="0"/>
    <n v="0"/>
    <m/>
    <n v="7.0000000000000007E-2"/>
    <n v="0"/>
    <n v="0"/>
    <n v="7.0000000000000007E-2"/>
  </r>
  <r>
    <x v="60"/>
    <x v="57"/>
    <x v="21"/>
    <n v="0"/>
    <n v="0"/>
    <n v="0"/>
    <n v="0"/>
    <n v="0"/>
    <m/>
    <n v="0"/>
    <n v="0"/>
    <n v="0"/>
    <n v="0"/>
  </r>
  <r>
    <x v="60"/>
    <x v="57"/>
    <x v="22"/>
    <n v="0"/>
    <n v="0"/>
    <n v="0"/>
    <n v="0"/>
    <n v="0"/>
    <m/>
    <n v="0"/>
    <n v="0"/>
    <n v="0"/>
    <n v="0"/>
  </r>
  <r>
    <x v="60"/>
    <x v="57"/>
    <x v="23"/>
    <n v="0"/>
    <n v="0"/>
    <n v="0"/>
    <n v="2E-3"/>
    <n v="2E-3"/>
    <m/>
    <n v="0"/>
    <n v="0"/>
    <n v="0"/>
    <n v="2E-3"/>
  </r>
  <r>
    <x v="60"/>
    <x v="57"/>
    <x v="24"/>
    <n v="1E-3"/>
    <n v="0"/>
    <n v="0"/>
    <n v="0"/>
    <n v="1E-3"/>
    <m/>
    <n v="4.0019999999999998"/>
    <n v="0"/>
    <n v="0"/>
    <n v="4.0030000000000001"/>
  </r>
  <r>
    <x v="60"/>
    <x v="57"/>
    <x v="25"/>
    <n v="8.5000000000000006E-2"/>
    <n v="0"/>
    <n v="0"/>
    <n v="0"/>
    <n v="8.5000000000000006E-2"/>
    <m/>
    <n v="0"/>
    <n v="0"/>
    <n v="0"/>
    <n v="8.5000000000000006E-2"/>
  </r>
  <r>
    <x v="60"/>
    <x v="57"/>
    <x v="26"/>
    <n v="0"/>
    <n v="0"/>
    <n v="0"/>
    <n v="0"/>
    <n v="0"/>
    <m/>
    <n v="0"/>
    <n v="0"/>
    <n v="0"/>
    <n v="0"/>
  </r>
  <r>
    <x v="60"/>
    <x v="57"/>
    <x v="27"/>
    <n v="0"/>
    <n v="0"/>
    <n v="0"/>
    <n v="0"/>
    <n v="0"/>
    <m/>
    <n v="0"/>
    <n v="0"/>
    <n v="0"/>
    <n v="0"/>
  </r>
  <r>
    <x v="60"/>
    <x v="57"/>
    <x v="28"/>
    <n v="1.6E-2"/>
    <n v="0"/>
    <n v="2.4"/>
    <n v="0"/>
    <n v="2.4159999999999999"/>
    <m/>
    <n v="0"/>
    <n v="0"/>
    <n v="0"/>
    <n v="2.4159999999999999"/>
  </r>
  <r>
    <x v="60"/>
    <x v="57"/>
    <x v="29"/>
    <n v="0"/>
    <n v="0"/>
    <n v="1"/>
    <n v="0"/>
    <n v="1"/>
    <m/>
    <n v="0"/>
    <n v="0"/>
    <n v="0"/>
    <n v="1"/>
  </r>
  <r>
    <x v="60"/>
    <x v="57"/>
    <x v="30"/>
    <n v="6.5000000000000002E-2"/>
    <n v="0"/>
    <n v="0"/>
    <n v="0"/>
    <n v="6.5000000000000002E-2"/>
    <m/>
    <n v="0"/>
    <n v="0"/>
    <n v="0"/>
    <n v="6.5000000000000002E-2"/>
  </r>
  <r>
    <x v="60"/>
    <x v="57"/>
    <x v="31"/>
    <n v="0"/>
    <n v="0"/>
    <n v="0"/>
    <n v="0"/>
    <n v="0"/>
    <m/>
    <n v="0"/>
    <n v="0"/>
    <n v="0"/>
    <n v="0"/>
  </r>
  <r>
    <x v="60"/>
    <x v="57"/>
    <x v="32"/>
    <n v="0"/>
    <n v="0"/>
    <n v="0"/>
    <n v="0"/>
    <n v="0"/>
    <m/>
    <n v="0"/>
    <n v="0"/>
    <n v="0"/>
    <n v="0"/>
  </r>
  <r>
    <x v="60"/>
    <x v="57"/>
    <x v="33"/>
    <n v="0.92200000000000004"/>
    <n v="0"/>
    <n v="0.4"/>
    <n v="0.36599999999999999"/>
    <n v="1.6880000000000002"/>
    <m/>
    <n v="0"/>
    <n v="0"/>
    <n v="0"/>
    <n v="1.6879999999999999"/>
  </r>
  <r>
    <x v="60"/>
    <x v="57"/>
    <x v="34"/>
    <n v="2.75"/>
    <n v="0"/>
    <n v="0"/>
    <n v="0"/>
    <n v="2.75"/>
    <m/>
    <n v="6.6959999999999997"/>
    <n v="0"/>
    <n v="0"/>
    <n v="9.4459999999999997"/>
  </r>
  <r>
    <x v="61"/>
    <x v="58"/>
    <x v="0"/>
    <n v="131.756"/>
    <n v="0"/>
    <n v="0"/>
    <n v="0"/>
    <n v="131.756"/>
    <m/>
    <n v="7.3470000000000004"/>
    <n v="0"/>
    <n v="0"/>
    <n v="139.10300000000001"/>
  </r>
  <r>
    <x v="61"/>
    <x v="58"/>
    <x v="1"/>
    <n v="0"/>
    <n v="0"/>
    <n v="0"/>
    <n v="0"/>
    <n v="0"/>
    <m/>
    <n v="0"/>
    <n v="-0.1"/>
    <n v="0"/>
    <n v="-0.1"/>
  </r>
  <r>
    <x v="61"/>
    <x v="58"/>
    <x v="2"/>
    <n v="0"/>
    <n v="0"/>
    <n v="0.4"/>
    <n v="0"/>
    <n v="0.4"/>
    <m/>
    <n v="0"/>
    <n v="0"/>
    <n v="0"/>
    <n v="0.4"/>
  </r>
  <r>
    <x v="61"/>
    <x v="58"/>
    <x v="3"/>
    <n v="0"/>
    <n v="0"/>
    <n v="0"/>
    <n v="7.1999999999999995E-2"/>
    <n v="7.1999999999999995E-2"/>
    <m/>
    <n v="2.4E-2"/>
    <n v="0"/>
    <n v="0"/>
    <n v="9.6000000000000002E-2"/>
  </r>
  <r>
    <x v="61"/>
    <x v="58"/>
    <x v="4"/>
    <n v="4.2569999999999997"/>
    <n v="0"/>
    <n v="3"/>
    <n v="0"/>
    <n v="7.2569999999999997"/>
    <m/>
    <n v="1E-3"/>
    <n v="0"/>
    <n v="0"/>
    <n v="7.258"/>
  </r>
  <r>
    <x v="61"/>
    <x v="58"/>
    <x v="5"/>
    <n v="0.98199999999999998"/>
    <n v="0"/>
    <n v="0"/>
    <n v="0"/>
    <n v="0.98199999999999998"/>
    <m/>
    <n v="2E-3"/>
    <n v="0"/>
    <n v="0"/>
    <n v="0.98399999999999999"/>
  </r>
  <r>
    <x v="61"/>
    <x v="58"/>
    <x v="6"/>
    <n v="0.14299999999999999"/>
    <n v="8.3979999999999997"/>
    <n v="0"/>
    <n v="0"/>
    <n v="8.5410000000000004"/>
    <m/>
    <n v="6.0000000000000001E-3"/>
    <n v="0"/>
    <n v="0"/>
    <n v="8.5470000000000006"/>
  </r>
  <r>
    <x v="61"/>
    <x v="58"/>
    <x v="7"/>
    <n v="124.08199999999999"/>
    <n v="0"/>
    <n v="0"/>
    <n v="0"/>
    <n v="124.08199999999999"/>
    <m/>
    <n v="6.43"/>
    <n v="0"/>
    <n v="0.3"/>
    <n v="130.81200000000001"/>
  </r>
  <r>
    <x v="61"/>
    <x v="58"/>
    <x v="8"/>
    <n v="27.567"/>
    <n v="0"/>
    <n v="1.2"/>
    <n v="0"/>
    <n v="28.766999999999999"/>
    <m/>
    <n v="2E-3"/>
    <n v="0"/>
    <n v="0.1"/>
    <n v="28.869"/>
  </r>
  <r>
    <x v="61"/>
    <x v="58"/>
    <x v="9"/>
    <n v="0"/>
    <n v="0"/>
    <n v="0"/>
    <n v="0"/>
    <n v="0"/>
    <m/>
    <n v="0"/>
    <n v="0"/>
    <n v="0"/>
    <n v="0"/>
  </r>
  <r>
    <x v="61"/>
    <x v="58"/>
    <x v="10"/>
    <n v="0.40899999999999997"/>
    <n v="0"/>
    <n v="0"/>
    <n v="0"/>
    <n v="0.40899999999999997"/>
    <m/>
    <n v="0"/>
    <n v="0"/>
    <n v="0"/>
    <n v="0.40899999999999997"/>
  </r>
  <r>
    <x v="61"/>
    <x v="58"/>
    <x v="11"/>
    <n v="0"/>
    <n v="0"/>
    <n v="0"/>
    <n v="0"/>
    <n v="0"/>
    <m/>
    <n v="0"/>
    <n v="0"/>
    <n v="0"/>
    <n v="0"/>
  </r>
  <r>
    <x v="61"/>
    <x v="58"/>
    <x v="12"/>
    <n v="5.0549999999999997"/>
    <n v="0"/>
    <n v="0"/>
    <n v="0"/>
    <n v="5.0549999999999997"/>
    <m/>
    <n v="0.186"/>
    <n v="0"/>
    <n v="0"/>
    <n v="5.2409999999999997"/>
  </r>
  <r>
    <x v="61"/>
    <x v="58"/>
    <x v="13"/>
    <n v="1.821"/>
    <n v="0"/>
    <n v="0"/>
    <n v="0"/>
    <n v="1.821"/>
    <m/>
    <n v="0"/>
    <n v="0"/>
    <n v="0"/>
    <n v="1.821"/>
  </r>
  <r>
    <x v="61"/>
    <x v="58"/>
    <x v="14"/>
    <n v="0"/>
    <n v="0"/>
    <n v="0"/>
    <n v="0"/>
    <n v="0"/>
    <m/>
    <n v="0"/>
    <n v="0"/>
    <n v="0"/>
    <n v="0"/>
  </r>
  <r>
    <x v="61"/>
    <x v="58"/>
    <x v="15"/>
    <n v="0"/>
    <n v="0"/>
    <n v="0"/>
    <n v="0"/>
    <n v="0"/>
    <m/>
    <n v="0"/>
    <n v="0"/>
    <n v="0"/>
    <n v="0"/>
  </r>
  <r>
    <x v="61"/>
    <x v="58"/>
    <x v="16"/>
    <n v="0"/>
    <n v="0"/>
    <n v="0"/>
    <n v="0"/>
    <n v="0"/>
    <m/>
    <n v="0"/>
    <n v="0"/>
    <n v="0"/>
    <n v="0"/>
  </r>
  <r>
    <x v="61"/>
    <x v="58"/>
    <x v="17"/>
    <n v="0"/>
    <n v="0"/>
    <n v="0"/>
    <n v="0"/>
    <n v="0"/>
    <m/>
    <n v="0"/>
    <n v="0"/>
    <n v="0"/>
    <n v="0"/>
  </r>
  <r>
    <x v="61"/>
    <x v="58"/>
    <x v="18"/>
    <n v="0"/>
    <n v="0"/>
    <n v="0.4"/>
    <n v="0"/>
    <n v="0.4"/>
    <m/>
    <n v="0"/>
    <n v="0"/>
    <n v="0"/>
    <n v="0.4"/>
  </r>
  <r>
    <x v="61"/>
    <x v="58"/>
    <x v="19"/>
    <n v="0.22500000000000001"/>
    <n v="30.202000000000002"/>
    <n v="7.6"/>
    <n v="0"/>
    <n v="38.027000000000001"/>
    <m/>
    <n v="0"/>
    <n v="0"/>
    <n v="0.1"/>
    <n v="38.127000000000002"/>
  </r>
  <r>
    <x v="61"/>
    <x v="58"/>
    <x v="20"/>
    <n v="24.998000000000001"/>
    <n v="0"/>
    <n v="0"/>
    <n v="0"/>
    <n v="24.998000000000001"/>
    <m/>
    <n v="6.6000000000000003E-2"/>
    <n v="0"/>
    <n v="0"/>
    <n v="25.064"/>
  </r>
  <r>
    <x v="61"/>
    <x v="58"/>
    <x v="21"/>
    <n v="0"/>
    <n v="0.1"/>
    <n v="0"/>
    <n v="0"/>
    <n v="0.1"/>
    <m/>
    <n v="0"/>
    <n v="0"/>
    <n v="0"/>
    <n v="0.1"/>
  </r>
  <r>
    <x v="61"/>
    <x v="58"/>
    <x v="22"/>
    <n v="0"/>
    <n v="0"/>
    <n v="0.3"/>
    <n v="0"/>
    <n v="0.3"/>
    <m/>
    <n v="0"/>
    <n v="0"/>
    <n v="0"/>
    <n v="0.3"/>
  </r>
  <r>
    <x v="61"/>
    <x v="58"/>
    <x v="23"/>
    <n v="0"/>
    <n v="0"/>
    <n v="0"/>
    <n v="1.605"/>
    <n v="1.605"/>
    <m/>
    <n v="0"/>
    <n v="0"/>
    <n v="0"/>
    <n v="1.605"/>
  </r>
  <r>
    <x v="61"/>
    <x v="58"/>
    <x v="24"/>
    <n v="0"/>
    <n v="0"/>
    <n v="0"/>
    <n v="0"/>
    <n v="0"/>
    <m/>
    <n v="0.02"/>
    <n v="0"/>
    <n v="0"/>
    <n v="0.02"/>
  </r>
  <r>
    <x v="61"/>
    <x v="58"/>
    <x v="25"/>
    <n v="0.43"/>
    <n v="0"/>
    <n v="0"/>
    <n v="0"/>
    <n v="0.43"/>
    <m/>
    <n v="0"/>
    <n v="0"/>
    <n v="0"/>
    <n v="0.43"/>
  </r>
  <r>
    <x v="61"/>
    <x v="58"/>
    <x v="26"/>
    <n v="0"/>
    <n v="0"/>
    <n v="0"/>
    <n v="0"/>
    <n v="0"/>
    <m/>
    <n v="0"/>
    <n v="0"/>
    <n v="0"/>
    <n v="0"/>
  </r>
  <r>
    <x v="61"/>
    <x v="58"/>
    <x v="27"/>
    <n v="0"/>
    <n v="0"/>
    <n v="0"/>
    <n v="0"/>
    <n v="0"/>
    <m/>
    <n v="0"/>
    <n v="0"/>
    <n v="0"/>
    <n v="0"/>
  </r>
  <r>
    <x v="61"/>
    <x v="58"/>
    <x v="28"/>
    <n v="4.1000000000000002E-2"/>
    <n v="0"/>
    <n v="5.4"/>
    <n v="0"/>
    <n v="5.4410000000000007"/>
    <m/>
    <n v="2.5000000000000001E-2"/>
    <n v="0"/>
    <n v="0"/>
    <n v="5.4660000000000002"/>
  </r>
  <r>
    <x v="61"/>
    <x v="58"/>
    <x v="29"/>
    <n v="0"/>
    <n v="0"/>
    <n v="3.1"/>
    <n v="0"/>
    <n v="3.1"/>
    <m/>
    <n v="0"/>
    <n v="0"/>
    <n v="0"/>
    <n v="3.1"/>
  </r>
  <r>
    <x v="61"/>
    <x v="58"/>
    <x v="30"/>
    <n v="5.9550000000000001"/>
    <n v="0"/>
    <n v="0.1"/>
    <n v="6.5000000000000002E-2"/>
    <n v="6.12"/>
    <m/>
    <n v="0.19"/>
    <n v="0"/>
    <n v="0"/>
    <n v="6.31"/>
  </r>
  <r>
    <x v="61"/>
    <x v="58"/>
    <x v="31"/>
    <n v="0"/>
    <n v="0"/>
    <n v="0"/>
    <n v="10"/>
    <n v="10"/>
    <m/>
    <n v="0"/>
    <n v="0"/>
    <n v="0"/>
    <n v="10"/>
  </r>
  <r>
    <x v="61"/>
    <x v="58"/>
    <x v="32"/>
    <n v="0"/>
    <n v="0"/>
    <n v="0"/>
    <n v="0"/>
    <n v="0"/>
    <m/>
    <n v="0"/>
    <n v="0"/>
    <n v="0"/>
    <n v="0"/>
  </r>
  <r>
    <x v="61"/>
    <x v="58"/>
    <x v="33"/>
    <n v="15.430999999999999"/>
    <n v="0"/>
    <n v="9.6"/>
    <n v="7.8529999999999998"/>
    <n v="32.884"/>
    <m/>
    <n v="0"/>
    <n v="0"/>
    <n v="0.1"/>
    <n v="32.984000000000002"/>
  </r>
  <r>
    <x v="61"/>
    <x v="58"/>
    <x v="34"/>
    <n v="123.366"/>
    <n v="0"/>
    <n v="0"/>
    <n v="0"/>
    <n v="123.366"/>
    <m/>
    <n v="1.5680000000000001"/>
    <n v="0"/>
    <n v="0.3"/>
    <n v="125.23399999999999"/>
  </r>
  <r>
    <x v="62"/>
    <x v="59"/>
    <x v="0"/>
    <n v="2.1999999999999999E-2"/>
    <n v="0"/>
    <n v="0"/>
    <n v="0"/>
    <n v="2.1999999999999999E-2"/>
    <m/>
    <n v="0"/>
    <n v="0"/>
    <n v="0"/>
    <n v="2.1999999999999999E-2"/>
  </r>
  <r>
    <x v="62"/>
    <x v="59"/>
    <x v="1"/>
    <n v="0"/>
    <n v="0.1"/>
    <n v="0"/>
    <n v="0"/>
    <n v="0.1"/>
    <m/>
    <n v="0"/>
    <n v="0"/>
    <n v="0"/>
    <n v="0.1"/>
  </r>
  <r>
    <x v="62"/>
    <x v="59"/>
    <x v="2"/>
    <n v="0"/>
    <n v="0"/>
    <n v="4.9000000000000004"/>
    <n v="0"/>
    <n v="4.9000000000000004"/>
    <m/>
    <n v="1.0999999999999999E-2"/>
    <n v="0"/>
    <n v="0"/>
    <n v="4.9109999999999996"/>
  </r>
  <r>
    <x v="62"/>
    <x v="59"/>
    <x v="3"/>
    <n v="0"/>
    <n v="0"/>
    <n v="0"/>
    <n v="0"/>
    <n v="0"/>
    <m/>
    <n v="0"/>
    <n v="0"/>
    <n v="0"/>
    <n v="0"/>
  </r>
  <r>
    <x v="62"/>
    <x v="59"/>
    <x v="4"/>
    <n v="0.23599999999999999"/>
    <n v="0"/>
    <n v="0.7"/>
    <n v="0"/>
    <n v="0.93599999999999994"/>
    <m/>
    <n v="0.318"/>
    <n v="0"/>
    <n v="0"/>
    <n v="1.254"/>
  </r>
  <r>
    <x v="62"/>
    <x v="59"/>
    <x v="5"/>
    <n v="1.0209999999999999"/>
    <n v="0"/>
    <n v="0.1"/>
    <n v="0"/>
    <n v="1.121"/>
    <m/>
    <n v="5.0000000000000001E-3"/>
    <n v="0"/>
    <n v="0"/>
    <n v="1.1259999999999999"/>
  </r>
  <r>
    <x v="62"/>
    <x v="59"/>
    <x v="6"/>
    <n v="0"/>
    <n v="0.78100000000000003"/>
    <n v="0"/>
    <n v="0"/>
    <n v="0.78100000000000003"/>
    <m/>
    <n v="0"/>
    <n v="0"/>
    <n v="0"/>
    <n v="0.78100000000000003"/>
  </r>
  <r>
    <x v="62"/>
    <x v="59"/>
    <x v="7"/>
    <n v="1.343"/>
    <n v="0"/>
    <n v="0"/>
    <n v="0"/>
    <n v="1.343"/>
    <m/>
    <n v="0"/>
    <n v="0"/>
    <n v="0"/>
    <n v="1.343"/>
  </r>
  <r>
    <x v="62"/>
    <x v="59"/>
    <x v="8"/>
    <n v="3.2429999999999999"/>
    <n v="0"/>
    <n v="0.2"/>
    <n v="0"/>
    <n v="3.4430000000000001"/>
    <m/>
    <n v="0"/>
    <n v="0"/>
    <n v="0"/>
    <n v="3.4430000000000001"/>
  </r>
  <r>
    <x v="62"/>
    <x v="59"/>
    <x v="9"/>
    <n v="8.9999999999999993E-3"/>
    <n v="0"/>
    <n v="0.1"/>
    <n v="0"/>
    <n v="0.109"/>
    <m/>
    <n v="0"/>
    <n v="0"/>
    <n v="0"/>
    <n v="0.109"/>
  </r>
  <r>
    <x v="62"/>
    <x v="59"/>
    <x v="10"/>
    <n v="9.5000000000000001E-2"/>
    <n v="0"/>
    <n v="0"/>
    <n v="0"/>
    <n v="9.5000000000000001E-2"/>
    <n v="-2"/>
    <n v="0"/>
    <n v="0"/>
    <n v="0"/>
    <n v="-1.905"/>
  </r>
  <r>
    <x v="62"/>
    <x v="59"/>
    <x v="11"/>
    <n v="0"/>
    <n v="0"/>
    <n v="0"/>
    <n v="0"/>
    <n v="0"/>
    <m/>
    <n v="0"/>
    <n v="0"/>
    <n v="0"/>
    <n v="0"/>
  </r>
  <r>
    <x v="62"/>
    <x v="59"/>
    <x v="12"/>
    <n v="8.9999999999999993E-3"/>
    <n v="0"/>
    <n v="0"/>
    <n v="0"/>
    <n v="8.9999999999999993E-3"/>
    <m/>
    <n v="0"/>
    <n v="0"/>
    <n v="0"/>
    <n v="8.9999999999999993E-3"/>
  </r>
  <r>
    <x v="62"/>
    <x v="59"/>
    <x v="13"/>
    <n v="2.8000000000000001E-2"/>
    <n v="0"/>
    <n v="0"/>
    <n v="0"/>
    <n v="2.8000000000000001E-2"/>
    <m/>
    <n v="0"/>
    <n v="0"/>
    <n v="0"/>
    <n v="2.8000000000000001E-2"/>
  </r>
  <r>
    <x v="62"/>
    <x v="59"/>
    <x v="14"/>
    <n v="0"/>
    <n v="0"/>
    <n v="0"/>
    <n v="0"/>
    <n v="0"/>
    <m/>
    <n v="0"/>
    <n v="0"/>
    <n v="0"/>
    <n v="0"/>
  </r>
  <r>
    <x v="62"/>
    <x v="59"/>
    <x v="15"/>
    <n v="0"/>
    <n v="0"/>
    <n v="0"/>
    <n v="0"/>
    <n v="0"/>
    <m/>
    <n v="0"/>
    <n v="0"/>
    <n v="0"/>
    <n v="0"/>
  </r>
  <r>
    <x v="62"/>
    <x v="59"/>
    <x v="16"/>
    <n v="0"/>
    <n v="0"/>
    <n v="2.2999999999999998"/>
    <n v="0"/>
    <n v="2.2999999999999998"/>
    <m/>
    <n v="0"/>
    <n v="0"/>
    <n v="0"/>
    <n v="2.2999999999999998"/>
  </r>
  <r>
    <x v="62"/>
    <x v="59"/>
    <x v="17"/>
    <n v="0"/>
    <n v="0"/>
    <n v="0"/>
    <n v="0"/>
    <n v="0"/>
    <m/>
    <n v="0"/>
    <n v="0"/>
    <n v="0"/>
    <n v="0"/>
  </r>
  <r>
    <x v="62"/>
    <x v="59"/>
    <x v="18"/>
    <n v="0"/>
    <n v="0"/>
    <n v="1.3"/>
    <n v="0"/>
    <n v="1.3"/>
    <m/>
    <n v="1E-3"/>
    <n v="0"/>
    <n v="0"/>
    <n v="1.3009999999999999"/>
  </r>
  <r>
    <x v="62"/>
    <x v="59"/>
    <x v="19"/>
    <n v="0"/>
    <n v="0.81899999999999995"/>
    <n v="1.1000000000000001"/>
    <n v="0"/>
    <n v="1.919"/>
    <m/>
    <n v="0.33"/>
    <n v="0"/>
    <n v="0"/>
    <n v="2.2490000000000001"/>
  </r>
  <r>
    <x v="62"/>
    <x v="59"/>
    <x v="20"/>
    <n v="2.1999999999999999E-2"/>
    <n v="0"/>
    <n v="0"/>
    <n v="0"/>
    <n v="2.1999999999999999E-2"/>
    <m/>
    <n v="0"/>
    <n v="0"/>
    <n v="0"/>
    <n v="2.1999999999999999E-2"/>
  </r>
  <r>
    <x v="62"/>
    <x v="59"/>
    <x v="21"/>
    <n v="0"/>
    <n v="0"/>
    <n v="0"/>
    <n v="0"/>
    <n v="0"/>
    <m/>
    <n v="0"/>
    <n v="0"/>
    <n v="0"/>
    <n v="0"/>
  </r>
  <r>
    <x v="62"/>
    <x v="59"/>
    <x v="22"/>
    <n v="0"/>
    <n v="0"/>
    <n v="0"/>
    <n v="0"/>
    <n v="0"/>
    <m/>
    <n v="0"/>
    <n v="0"/>
    <n v="0"/>
    <n v="0"/>
  </r>
  <r>
    <x v="62"/>
    <x v="59"/>
    <x v="23"/>
    <n v="0"/>
    <n v="0"/>
    <n v="0"/>
    <n v="1.0999999999999999E-2"/>
    <n v="1.0999999999999999E-2"/>
    <m/>
    <n v="0"/>
    <n v="0"/>
    <n v="0"/>
    <n v="1.0999999999999999E-2"/>
  </r>
  <r>
    <x v="62"/>
    <x v="59"/>
    <x v="24"/>
    <n v="0"/>
    <n v="0"/>
    <n v="0"/>
    <n v="0"/>
    <n v="0"/>
    <m/>
    <n v="0"/>
    <n v="0"/>
    <n v="0"/>
    <n v="0"/>
  </r>
  <r>
    <x v="62"/>
    <x v="59"/>
    <x v="25"/>
    <n v="8.9999999999999993E-3"/>
    <n v="0"/>
    <n v="0"/>
    <n v="0"/>
    <n v="8.9999999999999993E-3"/>
    <m/>
    <n v="0"/>
    <n v="0"/>
    <n v="0"/>
    <n v="8.9999999999999993E-3"/>
  </r>
  <r>
    <x v="62"/>
    <x v="59"/>
    <x v="26"/>
    <n v="0"/>
    <n v="0"/>
    <n v="0"/>
    <n v="0"/>
    <n v="0"/>
    <m/>
    <n v="0"/>
    <n v="0"/>
    <n v="0"/>
    <n v="0"/>
  </r>
  <r>
    <x v="62"/>
    <x v="59"/>
    <x v="27"/>
    <n v="0"/>
    <n v="0"/>
    <n v="0"/>
    <n v="0"/>
    <n v="0"/>
    <m/>
    <n v="0"/>
    <n v="0"/>
    <n v="0"/>
    <n v="0"/>
  </r>
  <r>
    <x v="62"/>
    <x v="59"/>
    <x v="28"/>
    <n v="0.27400000000000002"/>
    <n v="0"/>
    <n v="6.8"/>
    <n v="0"/>
    <n v="7.0739999999999998"/>
    <m/>
    <n v="1.9339999999999999"/>
    <n v="0"/>
    <n v="0"/>
    <n v="9.0079999999999991"/>
  </r>
  <r>
    <x v="62"/>
    <x v="59"/>
    <x v="29"/>
    <n v="0"/>
    <n v="0"/>
    <n v="1.6"/>
    <n v="0"/>
    <n v="1.6"/>
    <m/>
    <n v="0"/>
    <n v="0"/>
    <n v="0"/>
    <n v="1.6"/>
  </r>
  <r>
    <x v="62"/>
    <x v="59"/>
    <x v="30"/>
    <n v="0"/>
    <n v="0"/>
    <n v="0"/>
    <n v="0"/>
    <n v="0"/>
    <m/>
    <n v="0"/>
    <n v="0"/>
    <n v="0"/>
    <n v="0"/>
  </r>
  <r>
    <x v="62"/>
    <x v="59"/>
    <x v="31"/>
    <n v="0"/>
    <n v="0"/>
    <n v="0"/>
    <n v="0"/>
    <n v="0"/>
    <m/>
    <n v="0"/>
    <n v="0"/>
    <n v="0"/>
    <n v="0"/>
  </r>
  <r>
    <x v="62"/>
    <x v="59"/>
    <x v="32"/>
    <n v="8.9999999999999993E-3"/>
    <n v="0"/>
    <n v="0.1"/>
    <n v="0"/>
    <n v="0.109"/>
    <m/>
    <n v="0"/>
    <n v="0"/>
    <n v="0"/>
    <n v="0.109"/>
  </r>
  <r>
    <x v="62"/>
    <x v="59"/>
    <x v="33"/>
    <n v="2.657"/>
    <n v="0"/>
    <n v="0.3"/>
    <n v="1.2290000000000001"/>
    <n v="4.1859999999999999"/>
    <m/>
    <n v="0"/>
    <n v="0"/>
    <n v="0"/>
    <n v="4.1859999999999999"/>
  </r>
  <r>
    <x v="62"/>
    <x v="59"/>
    <x v="34"/>
    <n v="0.63400000000000001"/>
    <n v="0"/>
    <n v="0"/>
    <n v="0"/>
    <n v="0.63400000000000001"/>
    <m/>
    <n v="0"/>
    <n v="0"/>
    <n v="0"/>
    <n v="0.63400000000000001"/>
  </r>
  <r>
    <x v="63"/>
    <x v="60"/>
    <x v="0"/>
    <n v="0"/>
    <n v="0"/>
    <n v="0"/>
    <n v="0"/>
    <n v="0"/>
    <m/>
    <n v="0"/>
    <n v="0"/>
    <n v="0"/>
    <n v="0"/>
  </r>
  <r>
    <x v="63"/>
    <x v="60"/>
    <x v="1"/>
    <n v="0"/>
    <n v="0"/>
    <n v="0"/>
    <n v="0"/>
    <n v="0"/>
    <m/>
    <n v="0"/>
    <n v="0"/>
    <n v="0"/>
    <n v="0"/>
  </r>
  <r>
    <x v="63"/>
    <x v="60"/>
    <x v="2"/>
    <n v="0"/>
    <n v="0"/>
    <n v="0"/>
    <n v="0"/>
    <n v="0"/>
    <m/>
    <n v="0"/>
    <n v="0"/>
    <n v="0"/>
    <n v="0"/>
  </r>
  <r>
    <x v="63"/>
    <x v="60"/>
    <x v="3"/>
    <n v="0"/>
    <n v="0"/>
    <n v="0"/>
    <n v="0"/>
    <n v="0"/>
    <m/>
    <n v="0"/>
    <n v="0"/>
    <n v="0"/>
    <n v="0"/>
  </r>
  <r>
    <x v="63"/>
    <x v="60"/>
    <x v="4"/>
    <n v="0"/>
    <n v="0"/>
    <n v="0"/>
    <n v="0"/>
    <n v="0"/>
    <m/>
    <n v="0"/>
    <n v="0"/>
    <n v="0"/>
    <n v="0"/>
  </r>
  <r>
    <x v="63"/>
    <x v="60"/>
    <x v="5"/>
    <n v="0"/>
    <n v="0"/>
    <n v="0"/>
    <n v="0"/>
    <n v="0"/>
    <m/>
    <n v="0"/>
    <n v="0"/>
    <n v="0"/>
    <n v="0"/>
  </r>
  <r>
    <x v="63"/>
    <x v="60"/>
    <x v="6"/>
    <n v="0"/>
    <n v="0"/>
    <n v="0"/>
    <n v="0"/>
    <n v="0"/>
    <m/>
    <n v="0"/>
    <n v="0"/>
    <n v="0"/>
    <n v="0"/>
  </r>
  <r>
    <x v="63"/>
    <x v="60"/>
    <x v="7"/>
    <n v="0"/>
    <n v="0"/>
    <n v="0"/>
    <n v="0"/>
    <n v="0"/>
    <m/>
    <n v="0"/>
    <n v="0"/>
    <n v="0"/>
    <n v="0"/>
  </r>
  <r>
    <x v="63"/>
    <x v="60"/>
    <x v="8"/>
    <n v="0"/>
    <n v="0"/>
    <n v="0"/>
    <n v="0"/>
    <n v="0"/>
    <m/>
    <n v="0"/>
    <n v="0"/>
    <n v="0"/>
    <n v="0"/>
  </r>
  <r>
    <x v="63"/>
    <x v="60"/>
    <x v="9"/>
    <n v="0"/>
    <n v="0"/>
    <n v="0"/>
    <n v="0"/>
    <n v="0"/>
    <m/>
    <n v="0"/>
    <n v="0"/>
    <n v="0"/>
    <n v="0"/>
  </r>
  <r>
    <x v="63"/>
    <x v="60"/>
    <x v="10"/>
    <n v="0"/>
    <n v="0"/>
    <n v="0"/>
    <n v="0"/>
    <n v="0"/>
    <m/>
    <n v="0"/>
    <n v="0"/>
    <n v="0"/>
    <n v="0"/>
  </r>
  <r>
    <x v="63"/>
    <x v="60"/>
    <x v="11"/>
    <n v="0"/>
    <n v="0"/>
    <n v="0"/>
    <n v="0"/>
    <n v="0"/>
    <m/>
    <n v="0"/>
    <n v="0"/>
    <n v="0"/>
    <n v="0"/>
  </r>
  <r>
    <x v="63"/>
    <x v="60"/>
    <x v="12"/>
    <n v="0"/>
    <n v="0"/>
    <n v="0"/>
    <n v="0"/>
    <n v="0"/>
    <m/>
    <n v="0"/>
    <n v="0"/>
    <n v="0"/>
    <n v="0"/>
  </r>
  <r>
    <x v="63"/>
    <x v="60"/>
    <x v="13"/>
    <n v="0"/>
    <n v="0"/>
    <n v="0"/>
    <n v="0"/>
    <n v="0"/>
    <m/>
    <n v="0"/>
    <n v="0"/>
    <n v="0"/>
    <n v="0"/>
  </r>
  <r>
    <x v="63"/>
    <x v="60"/>
    <x v="14"/>
    <n v="0"/>
    <n v="0"/>
    <n v="0"/>
    <n v="0"/>
    <n v="0"/>
    <m/>
    <n v="0"/>
    <n v="0"/>
    <n v="0"/>
    <n v="0"/>
  </r>
  <r>
    <x v="63"/>
    <x v="60"/>
    <x v="15"/>
    <n v="0"/>
    <n v="0"/>
    <n v="0"/>
    <n v="0"/>
    <n v="0"/>
    <m/>
    <n v="0"/>
    <n v="0"/>
    <n v="0"/>
    <n v="0"/>
  </r>
  <r>
    <x v="63"/>
    <x v="60"/>
    <x v="16"/>
    <n v="0"/>
    <n v="0"/>
    <n v="0"/>
    <n v="0"/>
    <n v="0"/>
    <m/>
    <n v="0"/>
    <n v="0"/>
    <n v="0"/>
    <n v="0"/>
  </r>
  <r>
    <x v="63"/>
    <x v="60"/>
    <x v="17"/>
    <n v="0"/>
    <n v="0"/>
    <n v="0"/>
    <n v="0"/>
    <n v="0"/>
    <m/>
    <n v="0"/>
    <n v="0"/>
    <n v="0"/>
    <n v="0"/>
  </r>
  <r>
    <x v="63"/>
    <x v="60"/>
    <x v="18"/>
    <n v="0"/>
    <n v="0"/>
    <n v="0"/>
    <n v="0"/>
    <n v="0"/>
    <m/>
    <n v="0"/>
    <n v="0"/>
    <n v="0"/>
    <n v="0"/>
  </r>
  <r>
    <x v="63"/>
    <x v="60"/>
    <x v="19"/>
    <n v="0"/>
    <n v="0"/>
    <n v="0"/>
    <n v="0"/>
    <n v="0"/>
    <m/>
    <n v="0"/>
    <n v="0"/>
    <n v="0"/>
    <n v="0"/>
  </r>
  <r>
    <x v="63"/>
    <x v="60"/>
    <x v="20"/>
    <n v="0"/>
    <n v="0"/>
    <n v="0"/>
    <n v="0"/>
    <n v="0"/>
    <m/>
    <n v="0"/>
    <n v="0"/>
    <n v="0"/>
    <n v="0"/>
  </r>
  <r>
    <x v="63"/>
    <x v="60"/>
    <x v="21"/>
    <n v="0"/>
    <n v="0"/>
    <n v="0"/>
    <n v="0"/>
    <n v="0"/>
    <m/>
    <n v="0"/>
    <n v="0"/>
    <n v="0"/>
    <n v="0"/>
  </r>
  <r>
    <x v="63"/>
    <x v="60"/>
    <x v="22"/>
    <n v="0"/>
    <n v="0"/>
    <n v="0"/>
    <n v="0"/>
    <n v="0"/>
    <m/>
    <n v="0"/>
    <n v="0"/>
    <n v="0"/>
    <n v="0"/>
  </r>
  <r>
    <x v="63"/>
    <x v="60"/>
    <x v="23"/>
    <n v="0"/>
    <n v="0"/>
    <n v="0"/>
    <n v="0"/>
    <n v="0"/>
    <m/>
    <n v="0"/>
    <n v="0"/>
    <n v="0"/>
    <n v="0"/>
  </r>
  <r>
    <x v="63"/>
    <x v="60"/>
    <x v="24"/>
    <n v="0"/>
    <n v="0"/>
    <n v="0"/>
    <n v="0"/>
    <n v="0"/>
    <m/>
    <n v="0"/>
    <n v="0"/>
    <n v="0"/>
    <n v="0"/>
  </r>
  <r>
    <x v="63"/>
    <x v="60"/>
    <x v="25"/>
    <n v="0"/>
    <n v="0"/>
    <n v="0"/>
    <n v="0"/>
    <n v="0"/>
    <m/>
    <n v="0"/>
    <n v="0"/>
    <n v="0"/>
    <n v="0"/>
  </r>
  <r>
    <x v="63"/>
    <x v="60"/>
    <x v="26"/>
    <n v="0"/>
    <n v="0"/>
    <n v="0"/>
    <n v="0"/>
    <n v="0"/>
    <m/>
    <n v="0"/>
    <n v="0"/>
    <n v="0"/>
    <n v="0"/>
  </r>
  <r>
    <x v="63"/>
    <x v="60"/>
    <x v="27"/>
    <n v="0"/>
    <n v="0"/>
    <n v="0"/>
    <n v="0"/>
    <n v="0"/>
    <m/>
    <n v="0"/>
    <n v="0"/>
    <n v="0"/>
    <n v="0"/>
  </r>
  <r>
    <x v="63"/>
    <x v="60"/>
    <x v="28"/>
    <n v="0"/>
    <n v="0"/>
    <n v="0"/>
    <n v="0"/>
    <n v="0"/>
    <m/>
    <n v="0"/>
    <n v="0"/>
    <n v="0"/>
    <n v="0"/>
  </r>
  <r>
    <x v="63"/>
    <x v="60"/>
    <x v="29"/>
    <n v="0"/>
    <n v="0"/>
    <n v="0"/>
    <n v="0"/>
    <n v="0"/>
    <m/>
    <n v="0"/>
    <n v="0"/>
    <n v="0"/>
    <n v="0"/>
  </r>
  <r>
    <x v="63"/>
    <x v="60"/>
    <x v="30"/>
    <n v="0"/>
    <n v="0"/>
    <n v="0"/>
    <n v="0"/>
    <n v="0"/>
    <m/>
    <n v="0"/>
    <n v="0"/>
    <n v="0"/>
    <n v="0"/>
  </r>
  <r>
    <x v="63"/>
    <x v="60"/>
    <x v="31"/>
    <n v="0"/>
    <n v="0"/>
    <n v="0"/>
    <n v="0"/>
    <n v="0"/>
    <m/>
    <n v="0"/>
    <n v="0"/>
    <n v="0"/>
    <n v="0"/>
  </r>
  <r>
    <x v="63"/>
    <x v="60"/>
    <x v="32"/>
    <n v="0"/>
    <n v="0"/>
    <n v="0"/>
    <n v="0"/>
    <n v="0"/>
    <m/>
    <n v="0"/>
    <n v="0"/>
    <n v="0"/>
    <n v="0"/>
  </r>
  <r>
    <x v="63"/>
    <x v="60"/>
    <x v="33"/>
    <n v="0"/>
    <n v="0"/>
    <n v="0"/>
    <n v="0"/>
    <n v="0"/>
    <m/>
    <n v="0"/>
    <n v="0"/>
    <n v="0"/>
    <n v="0"/>
  </r>
  <r>
    <x v="63"/>
    <x v="60"/>
    <x v="34"/>
    <n v="0"/>
    <n v="0"/>
    <n v="0"/>
    <n v="0"/>
    <n v="0"/>
    <m/>
    <n v="0"/>
    <n v="0"/>
    <n v="0"/>
    <n v="0"/>
  </r>
  <r>
    <x v="64"/>
    <x v="5"/>
    <x v="0"/>
    <n v="0"/>
    <n v="0"/>
    <n v="0"/>
    <n v="0"/>
    <n v="0"/>
    <m/>
    <n v="0"/>
    <n v="0"/>
    <n v="0"/>
    <n v="0"/>
  </r>
  <r>
    <x v="64"/>
    <x v="5"/>
    <x v="1"/>
    <n v="0"/>
    <n v="0"/>
    <n v="0"/>
    <n v="0"/>
    <n v="0"/>
    <m/>
    <n v="0"/>
    <n v="0"/>
    <n v="0"/>
    <n v="0"/>
  </r>
  <r>
    <x v="64"/>
    <x v="5"/>
    <x v="2"/>
    <n v="0"/>
    <n v="0"/>
    <n v="0"/>
    <n v="0"/>
    <n v="0"/>
    <m/>
    <n v="0"/>
    <n v="0"/>
    <n v="0"/>
    <n v="0"/>
  </r>
  <r>
    <x v="64"/>
    <x v="5"/>
    <x v="3"/>
    <n v="0"/>
    <n v="0"/>
    <n v="0"/>
    <n v="0"/>
    <n v="0"/>
    <m/>
    <n v="0"/>
    <n v="0"/>
    <n v="0"/>
    <n v="0"/>
  </r>
  <r>
    <x v="64"/>
    <x v="5"/>
    <x v="4"/>
    <n v="0"/>
    <n v="0"/>
    <n v="0"/>
    <n v="0"/>
    <n v="0"/>
    <m/>
    <n v="0"/>
    <n v="0"/>
    <n v="0"/>
    <n v="0"/>
  </r>
  <r>
    <x v="64"/>
    <x v="5"/>
    <x v="5"/>
    <n v="0.19"/>
    <n v="0"/>
    <n v="0.2"/>
    <n v="0"/>
    <n v="0.39"/>
    <m/>
    <n v="0"/>
    <n v="0"/>
    <n v="0"/>
    <n v="0.39"/>
  </r>
  <r>
    <x v="64"/>
    <x v="5"/>
    <x v="6"/>
    <n v="0"/>
    <n v="0"/>
    <n v="0"/>
    <n v="0"/>
    <n v="0"/>
    <m/>
    <n v="0"/>
    <n v="0"/>
    <n v="0"/>
    <n v="0"/>
  </r>
  <r>
    <x v="64"/>
    <x v="5"/>
    <x v="7"/>
    <n v="0"/>
    <n v="0"/>
    <n v="0"/>
    <n v="0"/>
    <n v="0"/>
    <m/>
    <n v="0"/>
    <n v="0"/>
    <n v="0"/>
    <n v="0"/>
  </r>
  <r>
    <x v="64"/>
    <x v="5"/>
    <x v="8"/>
    <n v="0"/>
    <n v="0"/>
    <n v="0"/>
    <n v="0"/>
    <n v="0"/>
    <m/>
    <n v="0"/>
    <n v="0"/>
    <n v="0"/>
    <n v="0"/>
  </r>
  <r>
    <x v="64"/>
    <x v="5"/>
    <x v="9"/>
    <n v="0"/>
    <n v="0"/>
    <n v="0"/>
    <n v="0"/>
    <n v="0"/>
    <m/>
    <n v="0"/>
    <n v="0"/>
    <n v="0"/>
    <n v="0"/>
  </r>
  <r>
    <x v="64"/>
    <x v="5"/>
    <x v="10"/>
    <n v="3.0150000000000001"/>
    <n v="0"/>
    <n v="0"/>
    <n v="0"/>
    <n v="3.0150000000000001"/>
    <m/>
    <n v="0"/>
    <n v="0"/>
    <n v="0"/>
    <n v="3.0150000000000001"/>
  </r>
  <r>
    <x v="64"/>
    <x v="5"/>
    <x v="11"/>
    <n v="0"/>
    <n v="0"/>
    <n v="0"/>
    <n v="0"/>
    <n v="0"/>
    <m/>
    <n v="0"/>
    <n v="0"/>
    <n v="0"/>
    <n v="0"/>
  </r>
  <r>
    <x v="64"/>
    <x v="5"/>
    <x v="12"/>
    <n v="2.1000000000000001E-2"/>
    <n v="0"/>
    <n v="0"/>
    <n v="0"/>
    <n v="2.1000000000000001E-2"/>
    <m/>
    <n v="0"/>
    <n v="0"/>
    <n v="0"/>
    <n v="2.1000000000000001E-2"/>
  </r>
  <r>
    <x v="64"/>
    <x v="5"/>
    <x v="13"/>
    <n v="0"/>
    <n v="0"/>
    <n v="0"/>
    <n v="0"/>
    <n v="0"/>
    <m/>
    <n v="0"/>
    <n v="0"/>
    <n v="0"/>
    <n v="0"/>
  </r>
  <r>
    <x v="64"/>
    <x v="5"/>
    <x v="14"/>
    <n v="0"/>
    <n v="0"/>
    <n v="0"/>
    <n v="0"/>
    <n v="0"/>
    <m/>
    <n v="0"/>
    <n v="0"/>
    <n v="0"/>
    <n v="0"/>
  </r>
  <r>
    <x v="64"/>
    <x v="5"/>
    <x v="15"/>
    <n v="0"/>
    <n v="0"/>
    <n v="0"/>
    <n v="0"/>
    <n v="0"/>
    <m/>
    <n v="0"/>
    <n v="0"/>
    <n v="0"/>
    <n v="0"/>
  </r>
  <r>
    <x v="64"/>
    <x v="5"/>
    <x v="16"/>
    <n v="0"/>
    <n v="0"/>
    <n v="0"/>
    <n v="0"/>
    <n v="0"/>
    <m/>
    <n v="0"/>
    <n v="0"/>
    <n v="0"/>
    <n v="0"/>
  </r>
  <r>
    <x v="64"/>
    <x v="5"/>
    <x v="17"/>
    <n v="0"/>
    <n v="0"/>
    <n v="0"/>
    <n v="0"/>
    <n v="0"/>
    <m/>
    <n v="0"/>
    <n v="0"/>
    <n v="0"/>
    <n v="0"/>
  </r>
  <r>
    <x v="64"/>
    <x v="5"/>
    <x v="18"/>
    <n v="0"/>
    <n v="0"/>
    <n v="0"/>
    <n v="0"/>
    <n v="0"/>
    <m/>
    <n v="0"/>
    <n v="0"/>
    <n v="0"/>
    <n v="0"/>
  </r>
  <r>
    <x v="64"/>
    <x v="5"/>
    <x v="19"/>
    <n v="0"/>
    <n v="0"/>
    <n v="0"/>
    <n v="0"/>
    <n v="0"/>
    <m/>
    <n v="0"/>
    <n v="0"/>
    <n v="0"/>
    <n v="0"/>
  </r>
  <r>
    <x v="64"/>
    <x v="5"/>
    <x v="20"/>
    <n v="0"/>
    <n v="0"/>
    <n v="0"/>
    <n v="0"/>
    <n v="0"/>
    <m/>
    <n v="0"/>
    <n v="0"/>
    <n v="0"/>
    <n v="0"/>
  </r>
  <r>
    <x v="64"/>
    <x v="5"/>
    <x v="21"/>
    <n v="0"/>
    <n v="0"/>
    <n v="0"/>
    <n v="0"/>
    <n v="0"/>
    <m/>
    <n v="0"/>
    <n v="0"/>
    <n v="0"/>
    <n v="0"/>
  </r>
  <r>
    <x v="64"/>
    <x v="5"/>
    <x v="22"/>
    <n v="0"/>
    <n v="0"/>
    <n v="0"/>
    <n v="0"/>
    <n v="0"/>
    <m/>
    <n v="0"/>
    <n v="0"/>
    <n v="0"/>
    <n v="0"/>
  </r>
  <r>
    <x v="64"/>
    <x v="5"/>
    <x v="23"/>
    <n v="0"/>
    <n v="0"/>
    <n v="0"/>
    <n v="0"/>
    <n v="0"/>
    <m/>
    <n v="0"/>
    <n v="0"/>
    <n v="0"/>
    <n v="0"/>
  </r>
  <r>
    <x v="64"/>
    <x v="5"/>
    <x v="24"/>
    <n v="0"/>
    <n v="0"/>
    <n v="0"/>
    <n v="0"/>
    <n v="0"/>
    <m/>
    <n v="0"/>
    <n v="0"/>
    <n v="0"/>
    <n v="0"/>
  </r>
  <r>
    <x v="64"/>
    <x v="5"/>
    <x v="25"/>
    <n v="0"/>
    <n v="0"/>
    <n v="0"/>
    <n v="0"/>
    <n v="0"/>
    <m/>
    <n v="0"/>
    <n v="0"/>
    <n v="0"/>
    <n v="0"/>
  </r>
  <r>
    <x v="64"/>
    <x v="5"/>
    <x v="26"/>
    <n v="0"/>
    <n v="0"/>
    <n v="0"/>
    <n v="0"/>
    <n v="0"/>
    <m/>
    <n v="0"/>
    <n v="0"/>
    <n v="0"/>
    <n v="0"/>
  </r>
  <r>
    <x v="64"/>
    <x v="5"/>
    <x v="27"/>
    <n v="0"/>
    <n v="0"/>
    <n v="0"/>
    <n v="0"/>
    <n v="0"/>
    <m/>
    <n v="0"/>
    <n v="0"/>
    <n v="0"/>
    <n v="0"/>
  </r>
  <r>
    <x v="64"/>
    <x v="5"/>
    <x v="28"/>
    <n v="0.14799999999999999"/>
    <n v="0"/>
    <n v="5.4"/>
    <n v="0"/>
    <n v="5.548"/>
    <m/>
    <n v="0"/>
    <n v="0"/>
    <n v="0"/>
    <n v="5.548"/>
  </r>
  <r>
    <x v="64"/>
    <x v="5"/>
    <x v="29"/>
    <n v="0"/>
    <n v="0"/>
    <n v="1"/>
    <n v="0"/>
    <n v="1"/>
    <m/>
    <n v="0"/>
    <n v="0"/>
    <n v="0"/>
    <n v="1"/>
  </r>
  <r>
    <x v="64"/>
    <x v="5"/>
    <x v="30"/>
    <n v="0"/>
    <n v="0"/>
    <n v="0"/>
    <n v="0"/>
    <n v="0"/>
    <m/>
    <n v="0"/>
    <n v="0"/>
    <n v="0"/>
    <n v="0"/>
  </r>
  <r>
    <x v="64"/>
    <x v="5"/>
    <x v="31"/>
    <n v="0"/>
    <n v="0"/>
    <n v="0"/>
    <n v="0"/>
    <n v="0"/>
    <m/>
    <n v="0"/>
    <n v="0"/>
    <n v="0"/>
    <n v="0"/>
  </r>
  <r>
    <x v="64"/>
    <x v="5"/>
    <x v="32"/>
    <n v="0"/>
    <n v="0"/>
    <n v="0"/>
    <n v="0"/>
    <n v="0"/>
    <m/>
    <n v="0"/>
    <n v="0"/>
    <n v="0"/>
    <n v="0"/>
  </r>
  <r>
    <x v="64"/>
    <x v="5"/>
    <x v="33"/>
    <n v="0"/>
    <n v="0"/>
    <n v="0"/>
    <n v="0"/>
    <n v="0"/>
    <m/>
    <n v="0"/>
    <n v="0"/>
    <n v="0"/>
    <n v="0"/>
  </r>
  <r>
    <x v="64"/>
    <x v="5"/>
    <x v="34"/>
    <n v="0"/>
    <n v="0"/>
    <n v="0"/>
    <n v="0"/>
    <n v="0"/>
    <m/>
    <n v="0"/>
    <n v="0"/>
    <n v="0"/>
    <n v="0"/>
  </r>
  <r>
    <x v="65"/>
    <x v="61"/>
    <x v="0"/>
    <n v="0"/>
    <n v="0"/>
    <n v="0"/>
    <n v="0"/>
    <n v="0"/>
    <m/>
    <n v="0"/>
    <n v="0"/>
    <n v="0"/>
    <n v="0"/>
  </r>
  <r>
    <x v="65"/>
    <x v="61"/>
    <x v="1"/>
    <n v="0"/>
    <n v="0"/>
    <n v="0"/>
    <n v="0"/>
    <n v="0"/>
    <m/>
    <n v="0"/>
    <n v="0"/>
    <n v="0"/>
    <n v="0"/>
  </r>
  <r>
    <x v="65"/>
    <x v="61"/>
    <x v="2"/>
    <n v="0"/>
    <n v="0"/>
    <n v="0"/>
    <n v="0"/>
    <n v="0"/>
    <m/>
    <n v="0"/>
    <n v="0"/>
    <n v="0"/>
    <n v="0"/>
  </r>
  <r>
    <x v="65"/>
    <x v="61"/>
    <x v="3"/>
    <n v="0"/>
    <n v="0"/>
    <n v="0"/>
    <n v="0"/>
    <n v="0"/>
    <m/>
    <n v="0"/>
    <n v="0"/>
    <n v="0"/>
    <n v="0"/>
  </r>
  <r>
    <x v="65"/>
    <x v="61"/>
    <x v="4"/>
    <n v="1.3919999999999999"/>
    <n v="0"/>
    <n v="0"/>
    <n v="0"/>
    <n v="1.3919999999999999"/>
    <m/>
    <n v="0"/>
    <n v="0"/>
    <n v="0"/>
    <n v="1.3919999999999999"/>
  </r>
  <r>
    <x v="65"/>
    <x v="61"/>
    <x v="5"/>
    <n v="3.327"/>
    <n v="0"/>
    <n v="0.1"/>
    <n v="0"/>
    <n v="3.427"/>
    <m/>
    <n v="0"/>
    <n v="0"/>
    <n v="0"/>
    <n v="3.427"/>
  </r>
  <r>
    <x v="65"/>
    <x v="61"/>
    <x v="6"/>
    <n v="0"/>
    <n v="0"/>
    <n v="0"/>
    <n v="0"/>
    <n v="0"/>
    <m/>
    <n v="0"/>
    <n v="0"/>
    <n v="0"/>
    <n v="0"/>
  </r>
  <r>
    <x v="65"/>
    <x v="61"/>
    <x v="7"/>
    <n v="0"/>
    <n v="0"/>
    <n v="0"/>
    <n v="0"/>
    <n v="0"/>
    <m/>
    <n v="0"/>
    <n v="0"/>
    <n v="0"/>
    <n v="0"/>
  </r>
  <r>
    <x v="65"/>
    <x v="61"/>
    <x v="8"/>
    <n v="12.250999999999999"/>
    <n v="0"/>
    <n v="0"/>
    <n v="0"/>
    <n v="12.250999999999999"/>
    <m/>
    <n v="0"/>
    <n v="0"/>
    <n v="0"/>
    <n v="12.250999999999999"/>
  </r>
  <r>
    <x v="65"/>
    <x v="61"/>
    <x v="9"/>
    <n v="0"/>
    <n v="0"/>
    <n v="0"/>
    <n v="0"/>
    <n v="0"/>
    <m/>
    <n v="0"/>
    <n v="0"/>
    <n v="0"/>
    <n v="0"/>
  </r>
  <r>
    <x v="65"/>
    <x v="61"/>
    <x v="10"/>
    <n v="1.139"/>
    <n v="0"/>
    <n v="0"/>
    <n v="0"/>
    <n v="1.139"/>
    <m/>
    <n v="0"/>
    <n v="0"/>
    <n v="0"/>
    <n v="1.139"/>
  </r>
  <r>
    <x v="65"/>
    <x v="61"/>
    <x v="11"/>
    <n v="0"/>
    <n v="0"/>
    <n v="0"/>
    <n v="0"/>
    <n v="0"/>
    <m/>
    <n v="0"/>
    <n v="0"/>
    <n v="0"/>
    <n v="0"/>
  </r>
  <r>
    <x v="65"/>
    <x v="61"/>
    <x v="12"/>
    <n v="0"/>
    <n v="0"/>
    <n v="0"/>
    <n v="0"/>
    <n v="0"/>
    <m/>
    <n v="0"/>
    <n v="0"/>
    <n v="0"/>
    <n v="0"/>
  </r>
  <r>
    <x v="65"/>
    <x v="61"/>
    <x v="13"/>
    <n v="0"/>
    <n v="0"/>
    <n v="0"/>
    <n v="0"/>
    <n v="0"/>
    <m/>
    <n v="0"/>
    <n v="0"/>
    <n v="0"/>
    <n v="0"/>
  </r>
  <r>
    <x v="65"/>
    <x v="61"/>
    <x v="14"/>
    <n v="0"/>
    <n v="0"/>
    <n v="0"/>
    <n v="0"/>
    <n v="0"/>
    <m/>
    <n v="0"/>
    <n v="0"/>
    <n v="0"/>
    <n v="0"/>
  </r>
  <r>
    <x v="65"/>
    <x v="61"/>
    <x v="15"/>
    <n v="0"/>
    <n v="0"/>
    <n v="0"/>
    <n v="0"/>
    <n v="0"/>
    <m/>
    <n v="0"/>
    <n v="0"/>
    <n v="0"/>
    <n v="0"/>
  </r>
  <r>
    <x v="65"/>
    <x v="61"/>
    <x v="16"/>
    <n v="0"/>
    <n v="0"/>
    <n v="0"/>
    <n v="0"/>
    <n v="0"/>
    <m/>
    <n v="0"/>
    <n v="0"/>
    <n v="0"/>
    <n v="0"/>
  </r>
  <r>
    <x v="65"/>
    <x v="61"/>
    <x v="17"/>
    <n v="0"/>
    <n v="0"/>
    <n v="0"/>
    <n v="0"/>
    <n v="0"/>
    <m/>
    <n v="0"/>
    <n v="0"/>
    <n v="0"/>
    <n v="0"/>
  </r>
  <r>
    <x v="65"/>
    <x v="61"/>
    <x v="18"/>
    <n v="0"/>
    <n v="0"/>
    <n v="0.5"/>
    <n v="0"/>
    <n v="0.5"/>
    <m/>
    <n v="0"/>
    <n v="0"/>
    <n v="0"/>
    <n v="0.5"/>
  </r>
  <r>
    <x v="65"/>
    <x v="61"/>
    <x v="19"/>
    <n v="0"/>
    <n v="0"/>
    <n v="0.1"/>
    <n v="0"/>
    <n v="0.1"/>
    <m/>
    <n v="0"/>
    <n v="0"/>
    <n v="0"/>
    <n v="0.1"/>
  </r>
  <r>
    <x v="65"/>
    <x v="61"/>
    <x v="20"/>
    <n v="0"/>
    <n v="0"/>
    <n v="0"/>
    <n v="0"/>
    <n v="0"/>
    <m/>
    <n v="0"/>
    <n v="0"/>
    <n v="0"/>
    <n v="0"/>
  </r>
  <r>
    <x v="65"/>
    <x v="61"/>
    <x v="21"/>
    <n v="0"/>
    <n v="0"/>
    <n v="0"/>
    <n v="0"/>
    <n v="0"/>
    <m/>
    <n v="0"/>
    <n v="0"/>
    <n v="0"/>
    <n v="0"/>
  </r>
  <r>
    <x v="65"/>
    <x v="61"/>
    <x v="22"/>
    <n v="0"/>
    <n v="0"/>
    <n v="0"/>
    <n v="0"/>
    <n v="0"/>
    <m/>
    <n v="0"/>
    <n v="0"/>
    <n v="0"/>
    <n v="0"/>
  </r>
  <r>
    <x v="65"/>
    <x v="61"/>
    <x v="23"/>
    <n v="0"/>
    <n v="0"/>
    <n v="0"/>
    <n v="0"/>
    <n v="0"/>
    <m/>
    <n v="0"/>
    <n v="0"/>
    <n v="0"/>
    <n v="0"/>
  </r>
  <r>
    <x v="65"/>
    <x v="61"/>
    <x v="24"/>
    <n v="0"/>
    <n v="0"/>
    <n v="0"/>
    <n v="0"/>
    <n v="0"/>
    <m/>
    <n v="0"/>
    <n v="0"/>
    <n v="0"/>
    <n v="0"/>
  </r>
  <r>
    <x v="65"/>
    <x v="61"/>
    <x v="25"/>
    <n v="0"/>
    <n v="0"/>
    <n v="0"/>
    <n v="0"/>
    <n v="0"/>
    <m/>
    <n v="0"/>
    <n v="0"/>
    <n v="0"/>
    <n v="0"/>
  </r>
  <r>
    <x v="65"/>
    <x v="61"/>
    <x v="26"/>
    <n v="0"/>
    <n v="0"/>
    <n v="0"/>
    <n v="0"/>
    <n v="0"/>
    <m/>
    <n v="0"/>
    <n v="0"/>
    <n v="0"/>
    <n v="0"/>
  </r>
  <r>
    <x v="65"/>
    <x v="61"/>
    <x v="27"/>
    <n v="0"/>
    <n v="0"/>
    <n v="0"/>
    <n v="0"/>
    <n v="0"/>
    <m/>
    <n v="0"/>
    <n v="0"/>
    <n v="0"/>
    <n v="0"/>
  </r>
  <r>
    <x v="65"/>
    <x v="61"/>
    <x v="28"/>
    <n v="0"/>
    <n v="0"/>
    <n v="38.299999999999997"/>
    <n v="0"/>
    <n v="38.299999999999997"/>
    <m/>
    <n v="7.3"/>
    <n v="0"/>
    <n v="0"/>
    <n v="45.6"/>
  </r>
  <r>
    <x v="65"/>
    <x v="61"/>
    <x v="29"/>
    <n v="0"/>
    <n v="0"/>
    <n v="6.9"/>
    <n v="0"/>
    <n v="6.9"/>
    <m/>
    <n v="0"/>
    <n v="0"/>
    <n v="0"/>
    <n v="6.9"/>
  </r>
  <r>
    <x v="65"/>
    <x v="61"/>
    <x v="30"/>
    <n v="0"/>
    <n v="0"/>
    <n v="0"/>
    <n v="0"/>
    <n v="0"/>
    <m/>
    <n v="0"/>
    <n v="0"/>
    <n v="0"/>
    <n v="0"/>
  </r>
  <r>
    <x v="65"/>
    <x v="61"/>
    <x v="31"/>
    <n v="0"/>
    <n v="0"/>
    <n v="0"/>
    <n v="0"/>
    <n v="0"/>
    <m/>
    <n v="0"/>
    <n v="0"/>
    <n v="0"/>
    <n v="0"/>
  </r>
  <r>
    <x v="65"/>
    <x v="61"/>
    <x v="32"/>
    <n v="0"/>
    <n v="0"/>
    <n v="0"/>
    <n v="0"/>
    <n v="0"/>
    <m/>
    <n v="0"/>
    <n v="0"/>
    <n v="0"/>
    <n v="0"/>
  </r>
  <r>
    <x v="65"/>
    <x v="61"/>
    <x v="33"/>
    <n v="0"/>
    <n v="0"/>
    <n v="0"/>
    <n v="0"/>
    <n v="0"/>
    <m/>
    <n v="0"/>
    <n v="0"/>
    <n v="0"/>
    <n v="0"/>
  </r>
  <r>
    <x v="65"/>
    <x v="61"/>
    <x v="34"/>
    <n v="0"/>
    <n v="0"/>
    <n v="0"/>
    <n v="0"/>
    <n v="0"/>
    <m/>
    <n v="0"/>
    <n v="0"/>
    <n v="0"/>
    <n v="0"/>
  </r>
  <r>
    <x v="66"/>
    <x v="62"/>
    <x v="0"/>
    <n v="5.33"/>
    <n v="0"/>
    <n v="0"/>
    <n v="0"/>
    <n v="5.33"/>
    <m/>
    <n v="0.375"/>
    <n v="0"/>
    <n v="0"/>
    <n v="5.7050000000000001"/>
  </r>
  <r>
    <x v="66"/>
    <x v="62"/>
    <x v="1"/>
    <n v="0"/>
    <n v="0.6"/>
    <n v="0"/>
    <n v="0"/>
    <n v="0.6"/>
    <m/>
    <n v="1E-3"/>
    <n v="0"/>
    <n v="0"/>
    <n v="0.60099999999999998"/>
  </r>
  <r>
    <x v="66"/>
    <x v="62"/>
    <x v="2"/>
    <n v="0"/>
    <n v="0"/>
    <n v="0.1"/>
    <n v="0"/>
    <n v="0.1"/>
    <m/>
    <n v="0"/>
    <n v="0"/>
    <n v="0"/>
    <n v="0.1"/>
  </r>
  <r>
    <x v="66"/>
    <x v="62"/>
    <x v="3"/>
    <n v="0"/>
    <n v="0"/>
    <n v="0"/>
    <n v="2.4129999999999998"/>
    <n v="2.4129999999999998"/>
    <m/>
    <n v="2E-3"/>
    <n v="0"/>
    <n v="0"/>
    <n v="2.415"/>
  </r>
  <r>
    <x v="66"/>
    <x v="62"/>
    <x v="4"/>
    <n v="0"/>
    <n v="0"/>
    <n v="0.1"/>
    <n v="0"/>
    <n v="0.1"/>
    <m/>
    <n v="0"/>
    <n v="0"/>
    <n v="0"/>
    <n v="0.1"/>
  </r>
  <r>
    <x v="66"/>
    <x v="62"/>
    <x v="5"/>
    <n v="0"/>
    <n v="0"/>
    <n v="0"/>
    <n v="0"/>
    <n v="0"/>
    <m/>
    <n v="0"/>
    <n v="0"/>
    <n v="0"/>
    <n v="0"/>
  </r>
  <r>
    <x v="66"/>
    <x v="62"/>
    <x v="6"/>
    <n v="0.30299999999999999"/>
    <n v="3.984"/>
    <n v="0"/>
    <n v="0"/>
    <n v="4.2869999999999999"/>
    <m/>
    <n v="0.55100000000000005"/>
    <n v="0"/>
    <n v="0"/>
    <n v="4.8380000000000001"/>
  </r>
  <r>
    <x v="66"/>
    <x v="62"/>
    <x v="7"/>
    <n v="7.266"/>
    <n v="0"/>
    <n v="0"/>
    <n v="0"/>
    <n v="7.266"/>
    <m/>
    <n v="0"/>
    <n v="0"/>
    <n v="0"/>
    <n v="7.266"/>
  </r>
  <r>
    <x v="66"/>
    <x v="62"/>
    <x v="8"/>
    <n v="2.1440000000000001"/>
    <n v="0"/>
    <n v="0"/>
    <n v="0"/>
    <n v="2.1440000000000001"/>
    <m/>
    <n v="0"/>
    <n v="0"/>
    <n v="0"/>
    <n v="2.1440000000000001"/>
  </r>
  <r>
    <x v="66"/>
    <x v="62"/>
    <x v="9"/>
    <n v="0"/>
    <n v="0"/>
    <n v="0"/>
    <n v="0"/>
    <n v="0"/>
    <m/>
    <n v="0"/>
    <n v="0"/>
    <n v="0"/>
    <n v="0"/>
  </r>
  <r>
    <x v="66"/>
    <x v="62"/>
    <x v="10"/>
    <n v="0"/>
    <n v="0"/>
    <n v="0"/>
    <n v="0"/>
    <n v="0"/>
    <m/>
    <n v="0"/>
    <n v="0"/>
    <n v="0"/>
    <n v="0"/>
  </r>
  <r>
    <x v="66"/>
    <x v="62"/>
    <x v="11"/>
    <n v="0"/>
    <n v="0"/>
    <n v="0"/>
    <n v="0"/>
    <n v="0"/>
    <m/>
    <n v="0"/>
    <n v="0"/>
    <n v="0"/>
    <n v="0"/>
  </r>
  <r>
    <x v="66"/>
    <x v="62"/>
    <x v="12"/>
    <n v="14.254"/>
    <n v="0"/>
    <n v="0"/>
    <n v="0"/>
    <n v="14.254"/>
    <m/>
    <n v="0"/>
    <n v="0"/>
    <n v="0"/>
    <n v="14.254"/>
  </r>
  <r>
    <x v="66"/>
    <x v="62"/>
    <x v="13"/>
    <n v="0.60499999999999998"/>
    <n v="0"/>
    <n v="0"/>
    <n v="0"/>
    <n v="0.60499999999999998"/>
    <m/>
    <n v="0"/>
    <n v="0"/>
    <n v="0"/>
    <n v="0.60499999999999998"/>
  </r>
  <r>
    <x v="66"/>
    <x v="62"/>
    <x v="14"/>
    <n v="0"/>
    <n v="0"/>
    <n v="0.1"/>
    <n v="0"/>
    <n v="0.1"/>
    <m/>
    <n v="0"/>
    <n v="0"/>
    <n v="0"/>
    <n v="0.1"/>
  </r>
  <r>
    <x v="66"/>
    <x v="62"/>
    <x v="15"/>
    <n v="0"/>
    <n v="0"/>
    <n v="0"/>
    <n v="0"/>
    <n v="0"/>
    <m/>
    <n v="0"/>
    <n v="0"/>
    <n v="0"/>
    <n v="0"/>
  </r>
  <r>
    <x v="66"/>
    <x v="62"/>
    <x v="16"/>
    <n v="0"/>
    <n v="0"/>
    <n v="0"/>
    <n v="0"/>
    <n v="0"/>
    <m/>
    <n v="0"/>
    <n v="0"/>
    <n v="0"/>
    <n v="0"/>
  </r>
  <r>
    <x v="66"/>
    <x v="62"/>
    <x v="17"/>
    <n v="0"/>
    <n v="0"/>
    <n v="0"/>
    <n v="0"/>
    <n v="0"/>
    <m/>
    <n v="0"/>
    <n v="0"/>
    <n v="0"/>
    <n v="0"/>
  </r>
  <r>
    <x v="66"/>
    <x v="62"/>
    <x v="18"/>
    <n v="0"/>
    <n v="0"/>
    <n v="0.1"/>
    <n v="0"/>
    <n v="0.1"/>
    <m/>
    <n v="0"/>
    <n v="0"/>
    <n v="0"/>
    <n v="0.1"/>
  </r>
  <r>
    <x v="66"/>
    <x v="62"/>
    <x v="19"/>
    <n v="0.68100000000000005"/>
    <n v="7.7160000000000002"/>
    <n v="0.4"/>
    <n v="0"/>
    <n v="8.7970000000000006"/>
    <m/>
    <n v="5.9729999999999999"/>
    <n v="0"/>
    <n v="0"/>
    <n v="14.77"/>
  </r>
  <r>
    <x v="66"/>
    <x v="62"/>
    <x v="20"/>
    <n v="0.17399999999999999"/>
    <n v="0"/>
    <n v="0"/>
    <n v="0"/>
    <n v="0.17399999999999999"/>
    <m/>
    <n v="0"/>
    <n v="0"/>
    <n v="0"/>
    <n v="0.17399999999999999"/>
  </r>
  <r>
    <x v="66"/>
    <x v="62"/>
    <x v="21"/>
    <n v="0"/>
    <n v="0"/>
    <n v="0"/>
    <n v="0"/>
    <n v="0"/>
    <m/>
    <n v="0"/>
    <n v="0"/>
    <n v="0"/>
    <n v="0"/>
  </r>
  <r>
    <x v="66"/>
    <x v="62"/>
    <x v="22"/>
    <n v="0"/>
    <n v="0"/>
    <n v="0.2"/>
    <n v="0"/>
    <n v="0.2"/>
    <m/>
    <n v="4.0000000000000001E-3"/>
    <n v="0"/>
    <n v="0"/>
    <n v="0.20399999999999999"/>
  </r>
  <r>
    <x v="66"/>
    <x v="62"/>
    <x v="23"/>
    <n v="0"/>
    <n v="0"/>
    <n v="0"/>
    <n v="0"/>
    <n v="0"/>
    <m/>
    <n v="0"/>
    <n v="0"/>
    <n v="0"/>
    <n v="0"/>
  </r>
  <r>
    <x v="66"/>
    <x v="62"/>
    <x v="24"/>
    <n v="0"/>
    <n v="0"/>
    <n v="0"/>
    <n v="0"/>
    <n v="0"/>
    <m/>
    <n v="0"/>
    <n v="0"/>
    <n v="0"/>
    <n v="0"/>
  </r>
  <r>
    <x v="66"/>
    <x v="62"/>
    <x v="25"/>
    <n v="0.05"/>
    <n v="0"/>
    <n v="0"/>
    <n v="0"/>
    <n v="0.05"/>
    <m/>
    <n v="0"/>
    <n v="0"/>
    <n v="0"/>
    <n v="0.05"/>
  </r>
  <r>
    <x v="66"/>
    <x v="62"/>
    <x v="26"/>
    <n v="0"/>
    <n v="0"/>
    <n v="0"/>
    <n v="0"/>
    <n v="0"/>
    <m/>
    <n v="0"/>
    <n v="0"/>
    <n v="0"/>
    <n v="0"/>
  </r>
  <r>
    <x v="66"/>
    <x v="62"/>
    <x v="27"/>
    <n v="0"/>
    <n v="0"/>
    <n v="0"/>
    <n v="0"/>
    <n v="0"/>
    <m/>
    <n v="0"/>
    <n v="0"/>
    <n v="0"/>
    <n v="0"/>
  </r>
  <r>
    <x v="66"/>
    <x v="62"/>
    <x v="28"/>
    <n v="0.10100000000000001"/>
    <n v="0"/>
    <n v="1.1000000000000001"/>
    <n v="0"/>
    <n v="1.2010000000000001"/>
    <m/>
    <n v="7.0000000000000007E-2"/>
    <n v="0"/>
    <n v="0"/>
    <n v="1.2709999999999999"/>
  </r>
  <r>
    <x v="66"/>
    <x v="62"/>
    <x v="29"/>
    <n v="0"/>
    <n v="0"/>
    <n v="0.1"/>
    <n v="0"/>
    <n v="0.1"/>
    <m/>
    <n v="0"/>
    <n v="0"/>
    <n v="0"/>
    <n v="0.1"/>
  </r>
  <r>
    <x v="66"/>
    <x v="62"/>
    <x v="30"/>
    <n v="7.266"/>
    <n v="0"/>
    <n v="1.1000000000000001"/>
    <n v="2.3370000000000002"/>
    <n v="10.702999999999999"/>
    <m/>
    <n v="0.27700000000000002"/>
    <n v="0"/>
    <n v="0"/>
    <n v="10.98"/>
  </r>
  <r>
    <x v="66"/>
    <x v="62"/>
    <x v="31"/>
    <n v="0"/>
    <n v="0"/>
    <n v="0"/>
    <n v="0.1"/>
    <n v="0.1"/>
    <m/>
    <n v="0"/>
    <n v="0"/>
    <n v="0"/>
    <n v="0.1"/>
  </r>
  <r>
    <x v="66"/>
    <x v="62"/>
    <x v="32"/>
    <n v="0"/>
    <n v="0"/>
    <n v="0.1"/>
    <n v="0"/>
    <n v="0.1"/>
    <m/>
    <n v="0"/>
    <n v="0"/>
    <n v="0"/>
    <n v="0.1"/>
  </r>
  <r>
    <x v="66"/>
    <x v="62"/>
    <x v="33"/>
    <n v="2.5000000000000001E-2"/>
    <n v="0"/>
    <n v="0"/>
    <n v="0"/>
    <n v="2.5000000000000001E-2"/>
    <m/>
    <n v="0"/>
    <n v="0"/>
    <n v="0"/>
    <n v="2.5000000000000001E-2"/>
  </r>
  <r>
    <x v="66"/>
    <x v="62"/>
    <x v="34"/>
    <n v="34.21"/>
    <n v="0"/>
    <n v="0"/>
    <n v="0"/>
    <n v="34.21"/>
    <m/>
    <n v="4.6479999999999997"/>
    <n v="0"/>
    <n v="0"/>
    <n v="38.857999999999997"/>
  </r>
  <r>
    <x v="67"/>
    <x v="63"/>
    <x v="0"/>
    <n v="112.45099999999999"/>
    <n v="0"/>
    <n v="0"/>
    <n v="0"/>
    <n v="112.45099999999999"/>
    <m/>
    <n v="12.141999999999999"/>
    <n v="0"/>
    <n v="0"/>
    <n v="124.593"/>
  </r>
  <r>
    <x v="67"/>
    <x v="63"/>
    <x v="1"/>
    <n v="0"/>
    <n v="0"/>
    <n v="0"/>
    <n v="0"/>
    <n v="0"/>
    <m/>
    <n v="0"/>
    <n v="0"/>
    <n v="0"/>
    <n v="0"/>
  </r>
  <r>
    <x v="67"/>
    <x v="63"/>
    <x v="2"/>
    <n v="0"/>
    <n v="0"/>
    <n v="1"/>
    <n v="0"/>
    <n v="1"/>
    <m/>
    <n v="0"/>
    <n v="0"/>
    <n v="0"/>
    <n v="1"/>
  </r>
  <r>
    <x v="67"/>
    <x v="63"/>
    <x v="3"/>
    <n v="0"/>
    <n v="0"/>
    <n v="0"/>
    <n v="0.623"/>
    <n v="0.623"/>
    <m/>
    <n v="0"/>
    <n v="0"/>
    <n v="0"/>
    <n v="0.623"/>
  </r>
  <r>
    <x v="67"/>
    <x v="63"/>
    <x v="4"/>
    <n v="0"/>
    <n v="0"/>
    <n v="0.5"/>
    <n v="0"/>
    <n v="0.5"/>
    <m/>
    <n v="0"/>
    <n v="0"/>
    <n v="0"/>
    <n v="0.5"/>
  </r>
  <r>
    <x v="67"/>
    <x v="63"/>
    <x v="5"/>
    <n v="3.1E-2"/>
    <n v="0"/>
    <n v="0"/>
    <n v="0"/>
    <n v="3.1E-2"/>
    <m/>
    <n v="0"/>
    <n v="0"/>
    <n v="0"/>
    <n v="3.1E-2"/>
  </r>
  <r>
    <x v="67"/>
    <x v="63"/>
    <x v="6"/>
    <n v="9.2999999999999999E-2"/>
    <n v="0"/>
    <n v="0"/>
    <n v="0"/>
    <n v="9.2999999999999999E-2"/>
    <m/>
    <n v="0"/>
    <n v="0"/>
    <n v="0"/>
    <n v="9.2999999999999999E-2"/>
  </r>
  <r>
    <x v="67"/>
    <x v="63"/>
    <x v="7"/>
    <n v="8.0280000000000005"/>
    <n v="0"/>
    <n v="0"/>
    <n v="0"/>
    <n v="8.0280000000000005"/>
    <m/>
    <n v="0"/>
    <n v="0"/>
    <n v="0"/>
    <n v="8.0280000000000005"/>
  </r>
  <r>
    <x v="67"/>
    <x v="63"/>
    <x v="8"/>
    <n v="0.34200000000000003"/>
    <n v="0"/>
    <n v="0"/>
    <n v="0"/>
    <n v="0.34200000000000003"/>
    <m/>
    <n v="0"/>
    <n v="0"/>
    <n v="0"/>
    <n v="0.34200000000000003"/>
  </r>
  <r>
    <x v="67"/>
    <x v="63"/>
    <x v="9"/>
    <n v="0.156"/>
    <n v="0"/>
    <n v="0.3"/>
    <n v="0"/>
    <n v="0.45599999999999996"/>
    <m/>
    <n v="0.01"/>
    <n v="0"/>
    <n v="0"/>
    <n v="0.46600000000000003"/>
  </r>
  <r>
    <x v="67"/>
    <x v="63"/>
    <x v="10"/>
    <n v="1.151"/>
    <n v="0"/>
    <n v="0"/>
    <n v="0"/>
    <n v="1.151"/>
    <m/>
    <n v="5.0000000000000001E-3"/>
    <n v="0"/>
    <n v="0"/>
    <n v="1.1559999999999999"/>
  </r>
  <r>
    <x v="67"/>
    <x v="63"/>
    <x v="11"/>
    <n v="0"/>
    <n v="0"/>
    <n v="0"/>
    <n v="0"/>
    <n v="0"/>
    <m/>
    <n v="0"/>
    <n v="0"/>
    <n v="0"/>
    <n v="0"/>
  </r>
  <r>
    <x v="67"/>
    <x v="63"/>
    <x v="12"/>
    <n v="18.202000000000002"/>
    <n v="0"/>
    <n v="0"/>
    <n v="0"/>
    <n v="18.202000000000002"/>
    <m/>
    <n v="0"/>
    <n v="0"/>
    <n v="0"/>
    <n v="18.202000000000002"/>
  </r>
  <r>
    <x v="67"/>
    <x v="63"/>
    <x v="13"/>
    <n v="0"/>
    <n v="0"/>
    <n v="0"/>
    <n v="0"/>
    <n v="0"/>
    <m/>
    <n v="0"/>
    <n v="0"/>
    <n v="0"/>
    <n v="0"/>
  </r>
  <r>
    <x v="67"/>
    <x v="63"/>
    <x v="14"/>
    <n v="0"/>
    <n v="0"/>
    <n v="0"/>
    <n v="0"/>
    <n v="0"/>
    <m/>
    <n v="0"/>
    <n v="0"/>
    <n v="0"/>
    <n v="0"/>
  </r>
  <r>
    <x v="67"/>
    <x v="63"/>
    <x v="15"/>
    <n v="0"/>
    <n v="0"/>
    <n v="0"/>
    <n v="0"/>
    <n v="0"/>
    <m/>
    <n v="0"/>
    <n v="0"/>
    <n v="0"/>
    <n v="0"/>
  </r>
  <r>
    <x v="67"/>
    <x v="63"/>
    <x v="16"/>
    <n v="0"/>
    <n v="0"/>
    <n v="0"/>
    <n v="0"/>
    <n v="0"/>
    <m/>
    <n v="0"/>
    <n v="0"/>
    <n v="0"/>
    <n v="0"/>
  </r>
  <r>
    <x v="67"/>
    <x v="63"/>
    <x v="17"/>
    <n v="0"/>
    <n v="0"/>
    <n v="0"/>
    <n v="0"/>
    <n v="0"/>
    <m/>
    <n v="0"/>
    <n v="0"/>
    <n v="0"/>
    <n v="0"/>
  </r>
  <r>
    <x v="67"/>
    <x v="63"/>
    <x v="18"/>
    <n v="0"/>
    <n v="0"/>
    <n v="0.1"/>
    <n v="0"/>
    <n v="0.1"/>
    <m/>
    <n v="0"/>
    <n v="0"/>
    <n v="0"/>
    <n v="0.1"/>
  </r>
  <r>
    <x v="67"/>
    <x v="63"/>
    <x v="19"/>
    <n v="0"/>
    <n v="0.1"/>
    <n v="0"/>
    <n v="0"/>
    <n v="0.1"/>
    <m/>
    <n v="0"/>
    <n v="0"/>
    <n v="0"/>
    <n v="0.1"/>
  </r>
  <r>
    <x v="67"/>
    <x v="63"/>
    <x v="20"/>
    <n v="11.069000000000001"/>
    <n v="0"/>
    <n v="0"/>
    <n v="0"/>
    <n v="11.069000000000001"/>
    <m/>
    <n v="3.9209999999999998"/>
    <n v="0"/>
    <n v="0"/>
    <n v="14.99"/>
  </r>
  <r>
    <x v="67"/>
    <x v="63"/>
    <x v="21"/>
    <n v="0"/>
    <n v="0"/>
    <n v="0"/>
    <n v="0"/>
    <n v="0"/>
    <m/>
    <n v="0"/>
    <n v="0"/>
    <n v="0"/>
    <n v="0"/>
  </r>
  <r>
    <x v="67"/>
    <x v="63"/>
    <x v="22"/>
    <n v="0"/>
    <n v="0"/>
    <n v="0"/>
    <n v="0"/>
    <n v="0"/>
    <m/>
    <n v="0"/>
    <n v="0"/>
    <n v="0"/>
    <n v="0"/>
  </r>
  <r>
    <x v="67"/>
    <x v="63"/>
    <x v="23"/>
    <n v="0"/>
    <n v="0"/>
    <n v="0"/>
    <n v="0"/>
    <n v="0"/>
    <m/>
    <n v="0"/>
    <n v="0"/>
    <n v="0"/>
    <n v="0"/>
  </r>
  <r>
    <x v="67"/>
    <x v="63"/>
    <x v="24"/>
    <n v="0"/>
    <n v="0"/>
    <n v="0"/>
    <n v="0"/>
    <n v="0"/>
    <m/>
    <n v="5.0000000000000001E-3"/>
    <n v="0"/>
    <n v="0"/>
    <n v="5.0000000000000001E-3"/>
  </r>
  <r>
    <x v="67"/>
    <x v="63"/>
    <x v="25"/>
    <n v="1.3069999999999999"/>
    <n v="0"/>
    <n v="0.2"/>
    <n v="0"/>
    <n v="1.5069999999999999"/>
    <m/>
    <n v="9.8000000000000004E-2"/>
    <n v="0"/>
    <n v="0"/>
    <n v="1.605"/>
  </r>
  <r>
    <x v="67"/>
    <x v="63"/>
    <x v="26"/>
    <n v="0"/>
    <n v="0"/>
    <n v="0"/>
    <n v="0"/>
    <n v="0"/>
    <m/>
    <n v="0"/>
    <n v="0"/>
    <n v="0"/>
    <n v="0"/>
  </r>
  <r>
    <x v="67"/>
    <x v="63"/>
    <x v="27"/>
    <n v="0"/>
    <n v="0"/>
    <n v="0"/>
    <n v="0"/>
    <n v="0"/>
    <m/>
    <n v="0"/>
    <n v="0"/>
    <n v="0"/>
    <n v="0"/>
  </r>
  <r>
    <x v="67"/>
    <x v="63"/>
    <x v="28"/>
    <n v="0.124"/>
    <n v="0"/>
    <n v="0"/>
    <n v="0"/>
    <n v="0.124"/>
    <m/>
    <n v="0"/>
    <n v="0"/>
    <n v="0"/>
    <n v="0.124"/>
  </r>
  <r>
    <x v="67"/>
    <x v="63"/>
    <x v="29"/>
    <n v="0"/>
    <n v="0"/>
    <n v="1.3"/>
    <n v="0"/>
    <n v="1.3"/>
    <m/>
    <n v="0"/>
    <n v="0"/>
    <n v="0"/>
    <n v="1.3"/>
  </r>
  <r>
    <x v="67"/>
    <x v="63"/>
    <x v="30"/>
    <n v="18.638000000000002"/>
    <n v="0"/>
    <n v="2.1"/>
    <n v="1.0109999999999999"/>
    <n v="21.749000000000002"/>
    <m/>
    <n v="6.9870000000000001"/>
    <n v="0"/>
    <n v="0"/>
    <n v="28.736000000000001"/>
  </r>
  <r>
    <x v="67"/>
    <x v="63"/>
    <x v="31"/>
    <n v="0"/>
    <n v="0"/>
    <n v="0"/>
    <n v="0.3"/>
    <n v="0.3"/>
    <m/>
    <n v="0"/>
    <n v="0"/>
    <n v="0"/>
    <n v="0.3"/>
  </r>
  <r>
    <x v="67"/>
    <x v="63"/>
    <x v="32"/>
    <n v="0.187"/>
    <n v="0"/>
    <n v="0"/>
    <n v="0"/>
    <n v="0.187"/>
    <m/>
    <n v="0"/>
    <n v="0"/>
    <n v="0"/>
    <n v="0.187"/>
  </r>
  <r>
    <x v="67"/>
    <x v="63"/>
    <x v="33"/>
    <n v="0"/>
    <n v="0"/>
    <n v="0"/>
    <n v="0"/>
    <n v="0"/>
    <m/>
    <n v="0"/>
    <n v="0"/>
    <n v="0"/>
    <n v="0"/>
  </r>
  <r>
    <x v="67"/>
    <x v="63"/>
    <x v="34"/>
    <n v="69.759"/>
    <n v="0"/>
    <n v="0"/>
    <n v="0"/>
    <n v="69.759"/>
    <m/>
    <n v="0.63200000000000001"/>
    <n v="0"/>
    <n v="0"/>
    <n v="70.391000000000005"/>
  </r>
  <r>
    <x v="68"/>
    <x v="64"/>
    <x v="0"/>
    <n v="59.485999999999997"/>
    <n v="0"/>
    <n v="0"/>
    <n v="0"/>
    <n v="59.485999999999997"/>
    <m/>
    <n v="7.4939999999999998"/>
    <n v="0"/>
    <n v="0"/>
    <n v="66.98"/>
  </r>
  <r>
    <x v="68"/>
    <x v="64"/>
    <x v="1"/>
    <n v="0"/>
    <n v="0"/>
    <n v="0"/>
    <n v="0"/>
    <n v="0"/>
    <m/>
    <n v="0"/>
    <n v="0"/>
    <n v="0"/>
    <n v="0"/>
  </r>
  <r>
    <x v="68"/>
    <x v="64"/>
    <x v="2"/>
    <n v="0"/>
    <n v="0"/>
    <n v="0.6"/>
    <n v="0"/>
    <n v="0.6"/>
    <m/>
    <n v="0"/>
    <n v="0"/>
    <n v="0"/>
    <n v="0.6"/>
  </r>
  <r>
    <x v="68"/>
    <x v="64"/>
    <x v="3"/>
    <n v="0"/>
    <n v="0"/>
    <n v="0"/>
    <n v="0.41799999999999998"/>
    <n v="0.41799999999999998"/>
    <m/>
    <n v="0"/>
    <n v="0"/>
    <n v="0"/>
    <n v="0.41799999999999998"/>
  </r>
  <r>
    <x v="68"/>
    <x v="64"/>
    <x v="4"/>
    <n v="0.13100000000000001"/>
    <n v="0"/>
    <n v="1"/>
    <n v="0"/>
    <n v="1.131"/>
    <m/>
    <n v="1E-3"/>
    <n v="0"/>
    <n v="0"/>
    <n v="1.1319999999999999"/>
  </r>
  <r>
    <x v="68"/>
    <x v="64"/>
    <x v="5"/>
    <n v="0"/>
    <n v="0"/>
    <n v="0"/>
    <n v="0"/>
    <n v="0"/>
    <m/>
    <n v="0"/>
    <n v="0"/>
    <n v="0"/>
    <n v="0"/>
  </r>
  <r>
    <x v="68"/>
    <x v="64"/>
    <x v="6"/>
    <n v="0"/>
    <n v="0.13300000000000001"/>
    <n v="0"/>
    <n v="0"/>
    <n v="0.13300000000000001"/>
    <m/>
    <n v="0"/>
    <n v="0"/>
    <n v="0"/>
    <n v="0.13300000000000001"/>
  </r>
  <r>
    <x v="68"/>
    <x v="64"/>
    <x v="7"/>
    <n v="121.846"/>
    <n v="0"/>
    <n v="0"/>
    <n v="0"/>
    <n v="121.846"/>
    <m/>
    <n v="5.6269999999999998"/>
    <n v="0"/>
    <n v="1.3"/>
    <n v="128.773"/>
  </r>
  <r>
    <x v="68"/>
    <x v="64"/>
    <x v="8"/>
    <n v="0.65600000000000003"/>
    <n v="0"/>
    <n v="0"/>
    <n v="0"/>
    <n v="0.65600000000000003"/>
    <m/>
    <n v="0"/>
    <n v="0"/>
    <n v="0"/>
    <n v="0.65600000000000003"/>
  </r>
  <r>
    <x v="68"/>
    <x v="64"/>
    <x v="9"/>
    <n v="0"/>
    <n v="0"/>
    <n v="0.1"/>
    <n v="0"/>
    <n v="0.1"/>
    <m/>
    <n v="0"/>
    <n v="0"/>
    <n v="0"/>
    <n v="0.1"/>
  </r>
  <r>
    <x v="68"/>
    <x v="64"/>
    <x v="10"/>
    <n v="0"/>
    <n v="0"/>
    <n v="0"/>
    <n v="0"/>
    <n v="0"/>
    <m/>
    <n v="0"/>
    <n v="0"/>
    <n v="0"/>
    <n v="0"/>
  </r>
  <r>
    <x v="68"/>
    <x v="64"/>
    <x v="11"/>
    <n v="0"/>
    <n v="0"/>
    <n v="0"/>
    <n v="0"/>
    <n v="0"/>
    <m/>
    <n v="0"/>
    <n v="0"/>
    <n v="0"/>
    <n v="0"/>
  </r>
  <r>
    <x v="68"/>
    <x v="64"/>
    <x v="12"/>
    <n v="64.266999999999996"/>
    <n v="0"/>
    <n v="0"/>
    <n v="0"/>
    <n v="64.266999999999996"/>
    <m/>
    <n v="3.069"/>
    <n v="0"/>
    <n v="0.7"/>
    <n v="68.036000000000001"/>
  </r>
  <r>
    <x v="68"/>
    <x v="64"/>
    <x v="13"/>
    <n v="0.26200000000000001"/>
    <n v="0"/>
    <n v="0"/>
    <n v="0"/>
    <n v="0.26200000000000001"/>
    <m/>
    <n v="0"/>
    <n v="0"/>
    <n v="0"/>
    <n v="0.26200000000000001"/>
  </r>
  <r>
    <x v="68"/>
    <x v="64"/>
    <x v="14"/>
    <n v="0"/>
    <n v="0"/>
    <n v="0"/>
    <n v="0"/>
    <n v="0"/>
    <m/>
    <n v="0"/>
    <n v="0"/>
    <n v="0"/>
    <n v="0"/>
  </r>
  <r>
    <x v="68"/>
    <x v="64"/>
    <x v="15"/>
    <n v="0"/>
    <n v="0"/>
    <n v="0"/>
    <n v="0"/>
    <n v="0"/>
    <m/>
    <n v="0"/>
    <n v="0"/>
    <n v="0"/>
    <n v="0"/>
  </r>
  <r>
    <x v="68"/>
    <x v="64"/>
    <x v="16"/>
    <n v="0"/>
    <n v="0"/>
    <n v="0"/>
    <n v="0"/>
    <n v="0"/>
    <m/>
    <n v="0"/>
    <n v="0"/>
    <n v="0"/>
    <n v="0"/>
  </r>
  <r>
    <x v="68"/>
    <x v="64"/>
    <x v="17"/>
    <n v="0"/>
    <n v="0"/>
    <n v="0"/>
    <n v="0"/>
    <n v="0"/>
    <m/>
    <n v="0"/>
    <n v="0"/>
    <n v="0"/>
    <n v="0"/>
  </r>
  <r>
    <x v="68"/>
    <x v="64"/>
    <x v="18"/>
    <n v="0"/>
    <n v="0"/>
    <n v="0"/>
    <n v="0"/>
    <n v="0"/>
    <m/>
    <n v="0"/>
    <n v="0"/>
    <n v="0"/>
    <n v="0"/>
  </r>
  <r>
    <x v="68"/>
    <x v="64"/>
    <x v="19"/>
    <n v="0"/>
    <n v="0.66700000000000004"/>
    <n v="0.4"/>
    <n v="0"/>
    <n v="1.0670000000000002"/>
    <m/>
    <n v="1E-3"/>
    <n v="0"/>
    <n v="0"/>
    <n v="1.0680000000000001"/>
  </r>
  <r>
    <x v="68"/>
    <x v="64"/>
    <x v="20"/>
    <n v="22.411999999999999"/>
    <n v="0"/>
    <n v="0"/>
    <n v="0"/>
    <n v="22.411999999999999"/>
    <m/>
    <n v="0.81599999999999995"/>
    <n v="0"/>
    <n v="0"/>
    <n v="23.228000000000002"/>
  </r>
  <r>
    <x v="68"/>
    <x v="64"/>
    <x v="21"/>
    <n v="0"/>
    <n v="0"/>
    <n v="0"/>
    <n v="0"/>
    <n v="0"/>
    <m/>
    <n v="0"/>
    <n v="0"/>
    <n v="0"/>
    <n v="0"/>
  </r>
  <r>
    <x v="68"/>
    <x v="64"/>
    <x v="22"/>
    <n v="0"/>
    <n v="0"/>
    <n v="0.3"/>
    <n v="0"/>
    <n v="0.3"/>
    <m/>
    <n v="0"/>
    <n v="0"/>
    <n v="0"/>
    <n v="0.3"/>
  </r>
  <r>
    <x v="68"/>
    <x v="64"/>
    <x v="23"/>
    <n v="0"/>
    <n v="0"/>
    <n v="0"/>
    <n v="0"/>
    <n v="0"/>
    <m/>
    <n v="0"/>
    <n v="0"/>
    <n v="0"/>
    <n v="0"/>
  </r>
  <r>
    <x v="68"/>
    <x v="64"/>
    <x v="24"/>
    <n v="0"/>
    <n v="0"/>
    <n v="0"/>
    <n v="0"/>
    <n v="0"/>
    <m/>
    <n v="1.2E-2"/>
    <n v="0"/>
    <n v="0"/>
    <n v="1.2E-2"/>
  </r>
  <r>
    <x v="68"/>
    <x v="64"/>
    <x v="25"/>
    <n v="0"/>
    <n v="0"/>
    <n v="0.1"/>
    <n v="0"/>
    <n v="0.1"/>
    <m/>
    <n v="0"/>
    <n v="0"/>
    <n v="0"/>
    <n v="0.1"/>
  </r>
  <r>
    <x v="68"/>
    <x v="64"/>
    <x v="26"/>
    <n v="0"/>
    <n v="0"/>
    <n v="0"/>
    <n v="0"/>
    <n v="0"/>
    <m/>
    <n v="0"/>
    <n v="0"/>
    <n v="0"/>
    <n v="0"/>
  </r>
  <r>
    <x v="68"/>
    <x v="64"/>
    <x v="27"/>
    <n v="0"/>
    <n v="0"/>
    <n v="0"/>
    <n v="0"/>
    <n v="0"/>
    <m/>
    <n v="0"/>
    <n v="0"/>
    <n v="0"/>
    <n v="0"/>
  </r>
  <r>
    <x v="68"/>
    <x v="64"/>
    <x v="28"/>
    <n v="0"/>
    <n v="0"/>
    <n v="0.6"/>
    <n v="0"/>
    <n v="0.6"/>
    <m/>
    <n v="0"/>
    <n v="0"/>
    <n v="0"/>
    <n v="0.6"/>
  </r>
  <r>
    <x v="68"/>
    <x v="64"/>
    <x v="29"/>
    <n v="0"/>
    <n v="0"/>
    <n v="0.1"/>
    <n v="0"/>
    <n v="0.1"/>
    <m/>
    <n v="0"/>
    <n v="0"/>
    <n v="0"/>
    <n v="0.1"/>
  </r>
  <r>
    <x v="68"/>
    <x v="64"/>
    <x v="30"/>
    <n v="92.203999999999994"/>
    <n v="0"/>
    <n v="10.1"/>
    <n v="9.9109999999999996"/>
    <n v="112.21499999999999"/>
    <m/>
    <n v="4.8109999999999999"/>
    <n v="0"/>
    <n v="1.2"/>
    <n v="118.226"/>
  </r>
  <r>
    <x v="68"/>
    <x v="64"/>
    <x v="31"/>
    <n v="15.75"/>
    <n v="0"/>
    <n v="0"/>
    <n v="0.6"/>
    <n v="16.350000000000001"/>
    <m/>
    <n v="0"/>
    <n v="0"/>
    <n v="0"/>
    <n v="16.350000000000001"/>
  </r>
  <r>
    <x v="68"/>
    <x v="64"/>
    <x v="32"/>
    <n v="0"/>
    <n v="0"/>
    <n v="0"/>
    <n v="0"/>
    <n v="0"/>
    <m/>
    <n v="0"/>
    <n v="0"/>
    <n v="0"/>
    <n v="0"/>
  </r>
  <r>
    <x v="68"/>
    <x v="64"/>
    <x v="33"/>
    <n v="0"/>
    <n v="0"/>
    <n v="0"/>
    <n v="0"/>
    <n v="0"/>
    <m/>
    <n v="0"/>
    <n v="0"/>
    <n v="0"/>
    <n v="0"/>
  </r>
  <r>
    <x v="68"/>
    <x v="64"/>
    <x v="34"/>
    <n v="336.94499999999999"/>
    <n v="0"/>
    <n v="0"/>
    <n v="0"/>
    <n v="336.94499999999999"/>
    <m/>
    <n v="13.618"/>
    <n v="0"/>
    <n v="3.6"/>
    <n v="354.16300000000001"/>
  </r>
  <r>
    <x v="69"/>
    <x v="65"/>
    <x v="0"/>
    <n v="715.81100000000004"/>
    <n v="0"/>
    <n v="0"/>
    <n v="0"/>
    <n v="715.81100000000004"/>
    <m/>
    <n v="2.944"/>
    <n v="0"/>
    <n v="0"/>
    <n v="718.755"/>
  </r>
  <r>
    <x v="69"/>
    <x v="65"/>
    <x v="1"/>
    <n v="0"/>
    <n v="0"/>
    <n v="0"/>
    <n v="0"/>
    <n v="0"/>
    <m/>
    <n v="0"/>
    <n v="0"/>
    <n v="0"/>
    <n v="0"/>
  </r>
  <r>
    <x v="69"/>
    <x v="65"/>
    <x v="2"/>
    <n v="0"/>
    <n v="0"/>
    <n v="0.1"/>
    <n v="0"/>
    <n v="0.1"/>
    <m/>
    <n v="0"/>
    <n v="0"/>
    <n v="0"/>
    <n v="0.1"/>
  </r>
  <r>
    <x v="69"/>
    <x v="65"/>
    <x v="3"/>
    <n v="0"/>
    <n v="0"/>
    <n v="0"/>
    <n v="0.53600000000000003"/>
    <n v="0.53600000000000003"/>
    <m/>
    <n v="0"/>
    <n v="0"/>
    <n v="0"/>
    <n v="0.53600000000000003"/>
  </r>
  <r>
    <x v="69"/>
    <x v="65"/>
    <x v="4"/>
    <n v="0.14799999999999999"/>
    <n v="0"/>
    <n v="0"/>
    <n v="0"/>
    <n v="0.14799999999999999"/>
    <m/>
    <n v="0"/>
    <n v="0"/>
    <n v="0"/>
    <n v="0.14799999999999999"/>
  </r>
  <r>
    <x v="69"/>
    <x v="65"/>
    <x v="5"/>
    <n v="9.9640000000000004"/>
    <n v="0"/>
    <n v="0.1"/>
    <n v="0"/>
    <n v="10.064"/>
    <m/>
    <n v="0.26200000000000001"/>
    <n v="0"/>
    <n v="0"/>
    <n v="10.326000000000001"/>
  </r>
  <r>
    <x v="69"/>
    <x v="65"/>
    <x v="6"/>
    <n v="0"/>
    <n v="0.89900000000000002"/>
    <n v="0"/>
    <n v="0"/>
    <n v="0.89900000000000002"/>
    <m/>
    <n v="0.114"/>
    <n v="0"/>
    <n v="0"/>
    <n v="1.0129999999999999"/>
  </r>
  <r>
    <x v="69"/>
    <x v="65"/>
    <x v="7"/>
    <n v="15.315"/>
    <n v="0"/>
    <n v="0"/>
    <n v="0"/>
    <n v="15.315"/>
    <m/>
    <n v="0"/>
    <n v="0"/>
    <n v="0"/>
    <n v="15.315"/>
  </r>
  <r>
    <x v="69"/>
    <x v="65"/>
    <x v="8"/>
    <n v="24.577000000000002"/>
    <n v="0"/>
    <n v="0"/>
    <n v="0"/>
    <n v="24.577000000000002"/>
    <m/>
    <n v="0"/>
    <n v="0"/>
    <n v="0"/>
    <n v="24.577000000000002"/>
  </r>
  <r>
    <x v="69"/>
    <x v="65"/>
    <x v="9"/>
    <n v="30.814"/>
    <n v="0"/>
    <n v="18.400000000000002"/>
    <n v="0"/>
    <n v="49.213999999999999"/>
    <m/>
    <n v="137.71700000000001"/>
    <n v="0"/>
    <n v="0"/>
    <n v="186.93100000000001"/>
  </r>
  <r>
    <x v="69"/>
    <x v="65"/>
    <x v="10"/>
    <n v="1.8819999999999999"/>
    <n v="0"/>
    <n v="0"/>
    <n v="0"/>
    <n v="1.8819999999999999"/>
    <m/>
    <n v="0"/>
    <n v="0"/>
    <n v="0"/>
    <n v="1.8819999999999999"/>
  </r>
  <r>
    <x v="69"/>
    <x v="65"/>
    <x v="11"/>
    <n v="0"/>
    <n v="0"/>
    <n v="0"/>
    <n v="0"/>
    <n v="0"/>
    <m/>
    <n v="0"/>
    <n v="0"/>
    <n v="0"/>
    <n v="0"/>
  </r>
  <r>
    <x v="69"/>
    <x v="65"/>
    <x v="12"/>
    <n v="42.585999999999999"/>
    <n v="0"/>
    <n v="0"/>
    <n v="0"/>
    <n v="42.585999999999999"/>
    <m/>
    <n v="0"/>
    <n v="0"/>
    <n v="0"/>
    <n v="42.585999999999999"/>
  </r>
  <r>
    <x v="69"/>
    <x v="65"/>
    <x v="13"/>
    <n v="0"/>
    <n v="0"/>
    <n v="0"/>
    <n v="0"/>
    <n v="0"/>
    <m/>
    <n v="0"/>
    <n v="0"/>
    <n v="0"/>
    <n v="0"/>
  </r>
  <r>
    <x v="69"/>
    <x v="65"/>
    <x v="14"/>
    <n v="0"/>
    <n v="0"/>
    <n v="0.6"/>
    <n v="0"/>
    <n v="0.6"/>
    <m/>
    <n v="0"/>
    <n v="0"/>
    <n v="0"/>
    <n v="0.6"/>
  </r>
  <r>
    <x v="69"/>
    <x v="65"/>
    <x v="15"/>
    <n v="0"/>
    <n v="0"/>
    <n v="0"/>
    <n v="0"/>
    <n v="0"/>
    <m/>
    <n v="0"/>
    <n v="0"/>
    <n v="0"/>
    <n v="0"/>
  </r>
  <r>
    <x v="69"/>
    <x v="65"/>
    <x v="16"/>
    <n v="0"/>
    <n v="0"/>
    <n v="0"/>
    <n v="0"/>
    <n v="0"/>
    <m/>
    <n v="0"/>
    <n v="0"/>
    <n v="0"/>
    <n v="0"/>
  </r>
  <r>
    <x v="69"/>
    <x v="65"/>
    <x v="17"/>
    <n v="0"/>
    <n v="0"/>
    <n v="0"/>
    <n v="0"/>
    <n v="0"/>
    <m/>
    <n v="0"/>
    <n v="0"/>
    <n v="0"/>
    <n v="0"/>
  </r>
  <r>
    <x v="69"/>
    <x v="65"/>
    <x v="18"/>
    <n v="0"/>
    <n v="0"/>
    <n v="0.2"/>
    <n v="0"/>
    <n v="0.2"/>
    <m/>
    <n v="0"/>
    <n v="0"/>
    <n v="0"/>
    <n v="0.2"/>
  </r>
  <r>
    <x v="69"/>
    <x v="65"/>
    <x v="19"/>
    <n v="0"/>
    <n v="2.601"/>
    <n v="0"/>
    <n v="0"/>
    <n v="2.601"/>
    <m/>
    <n v="1E-3"/>
    <n v="0"/>
    <n v="0"/>
    <n v="2.6019999999999999"/>
  </r>
  <r>
    <x v="69"/>
    <x v="65"/>
    <x v="20"/>
    <n v="9.7910000000000004"/>
    <n v="0"/>
    <n v="0"/>
    <n v="0"/>
    <n v="9.7910000000000004"/>
    <m/>
    <n v="0.14499999999999999"/>
    <n v="0"/>
    <n v="0"/>
    <n v="9.9359999999999999"/>
  </r>
  <r>
    <x v="69"/>
    <x v="65"/>
    <x v="21"/>
    <n v="0"/>
    <n v="0"/>
    <n v="0"/>
    <n v="0"/>
    <n v="0"/>
    <m/>
    <n v="0"/>
    <n v="0"/>
    <n v="0"/>
    <n v="0"/>
  </r>
  <r>
    <x v="69"/>
    <x v="65"/>
    <x v="22"/>
    <n v="0"/>
    <n v="0"/>
    <n v="0"/>
    <n v="0"/>
    <n v="0"/>
    <m/>
    <n v="0"/>
    <n v="0"/>
    <n v="0"/>
    <n v="0"/>
  </r>
  <r>
    <x v="69"/>
    <x v="65"/>
    <x v="23"/>
    <n v="0"/>
    <n v="0"/>
    <n v="0"/>
    <n v="0"/>
    <n v="0"/>
    <m/>
    <n v="0"/>
    <n v="0"/>
    <n v="0"/>
    <n v="0"/>
  </r>
  <r>
    <x v="69"/>
    <x v="65"/>
    <x v="24"/>
    <n v="92.995000000000005"/>
    <n v="0"/>
    <n v="0"/>
    <n v="0"/>
    <n v="92.995000000000005"/>
    <m/>
    <n v="21.521000000000001"/>
    <n v="0"/>
    <n v="0"/>
    <n v="114.51600000000001"/>
  </r>
  <r>
    <x v="69"/>
    <x v="65"/>
    <x v="25"/>
    <n v="107.276"/>
    <n v="0"/>
    <n v="101.6"/>
    <n v="0"/>
    <n v="208.87599999999998"/>
    <m/>
    <n v="5.7480000000000002"/>
    <n v="0"/>
    <n v="0"/>
    <n v="214.624"/>
  </r>
  <r>
    <x v="69"/>
    <x v="65"/>
    <x v="26"/>
    <n v="0"/>
    <n v="0"/>
    <n v="0"/>
    <n v="0"/>
    <n v="0"/>
    <m/>
    <n v="0"/>
    <n v="0"/>
    <n v="0"/>
    <n v="0"/>
  </r>
  <r>
    <x v="69"/>
    <x v="65"/>
    <x v="27"/>
    <n v="0"/>
    <n v="0"/>
    <n v="0"/>
    <n v="0"/>
    <n v="0"/>
    <m/>
    <n v="0"/>
    <n v="0"/>
    <n v="0"/>
    <n v="0"/>
  </r>
  <r>
    <x v="69"/>
    <x v="65"/>
    <x v="28"/>
    <n v="0.59"/>
    <n v="0"/>
    <n v="2.5"/>
    <n v="0"/>
    <n v="3.09"/>
    <m/>
    <n v="4.7E-2"/>
    <n v="0"/>
    <n v="0"/>
    <n v="3.137"/>
  </r>
  <r>
    <x v="69"/>
    <x v="65"/>
    <x v="29"/>
    <n v="0.185"/>
    <n v="0"/>
    <n v="20.6"/>
    <n v="0"/>
    <n v="20.785"/>
    <m/>
    <n v="0"/>
    <n v="0"/>
    <n v="0"/>
    <n v="20.785"/>
  </r>
  <r>
    <x v="69"/>
    <x v="65"/>
    <x v="30"/>
    <n v="1.3280000000000001"/>
    <n v="0"/>
    <n v="0.7"/>
    <n v="0"/>
    <n v="2.028"/>
    <m/>
    <n v="0"/>
    <n v="0"/>
    <n v="0"/>
    <n v="2.028"/>
  </r>
  <r>
    <x v="69"/>
    <x v="65"/>
    <x v="31"/>
    <n v="0"/>
    <n v="0"/>
    <n v="0"/>
    <n v="0.2"/>
    <n v="0.2"/>
    <m/>
    <n v="0"/>
    <n v="0"/>
    <n v="0"/>
    <n v="0.2"/>
  </r>
  <r>
    <x v="69"/>
    <x v="65"/>
    <x v="32"/>
    <n v="0"/>
    <n v="0"/>
    <n v="1.6"/>
    <n v="0"/>
    <n v="1.6"/>
    <m/>
    <n v="1E-3"/>
    <n v="0"/>
    <n v="0"/>
    <n v="1.601"/>
  </r>
  <r>
    <x v="69"/>
    <x v="65"/>
    <x v="33"/>
    <n v="0"/>
    <n v="0"/>
    <n v="0.1"/>
    <n v="0"/>
    <n v="0.1"/>
    <m/>
    <n v="0"/>
    <n v="0"/>
    <n v="0"/>
    <n v="0.1"/>
  </r>
  <r>
    <x v="69"/>
    <x v="65"/>
    <x v="34"/>
    <n v="16.937999999999999"/>
    <n v="0"/>
    <n v="0"/>
    <n v="0"/>
    <n v="16.937999999999999"/>
    <m/>
    <n v="0"/>
    <n v="0"/>
    <n v="0"/>
    <n v="16.937999999999999"/>
  </r>
  <r>
    <x v="69"/>
    <x v="65"/>
    <x v="35"/>
    <n v="598.9"/>
    <n v="0"/>
    <n v="0"/>
    <n v="0"/>
    <n v="598.9"/>
    <m/>
    <n v="0"/>
    <n v="0"/>
    <n v="0"/>
    <n v="598.9"/>
  </r>
  <r>
    <x v="69"/>
    <x v="65"/>
    <x v="36"/>
    <n v="218.3"/>
    <n v="0"/>
    <n v="0"/>
    <n v="0"/>
    <n v="218.3"/>
    <m/>
    <n v="0"/>
    <n v="0"/>
    <n v="0"/>
    <n v="218.3"/>
  </r>
  <r>
    <x v="70"/>
    <x v="66"/>
    <x v="0"/>
    <n v="2E-3"/>
    <n v="0"/>
    <n v="0"/>
    <n v="0"/>
    <n v="2E-3"/>
    <m/>
    <n v="0"/>
    <n v="0"/>
    <n v="0"/>
    <n v="2E-3"/>
  </r>
  <r>
    <x v="70"/>
    <x v="66"/>
    <x v="1"/>
    <n v="0"/>
    <n v="0.1"/>
    <n v="0"/>
    <n v="0"/>
    <n v="0.1"/>
    <m/>
    <n v="0"/>
    <n v="0"/>
    <n v="0"/>
    <n v="0.1"/>
  </r>
  <r>
    <x v="70"/>
    <x v="66"/>
    <x v="2"/>
    <n v="0"/>
    <n v="0"/>
    <n v="0"/>
    <n v="0"/>
    <n v="0"/>
    <m/>
    <n v="0"/>
    <n v="0"/>
    <n v="0"/>
    <n v="0"/>
  </r>
  <r>
    <x v="70"/>
    <x v="66"/>
    <x v="3"/>
    <n v="0"/>
    <n v="0"/>
    <n v="0"/>
    <n v="0"/>
    <n v="0"/>
    <m/>
    <n v="0"/>
    <n v="0"/>
    <n v="0"/>
    <n v="0"/>
  </r>
  <r>
    <x v="70"/>
    <x v="66"/>
    <x v="4"/>
    <n v="0"/>
    <n v="0"/>
    <n v="0.2"/>
    <n v="0"/>
    <n v="0.2"/>
    <m/>
    <n v="0"/>
    <n v="0"/>
    <n v="0"/>
    <n v="0.2"/>
  </r>
  <r>
    <x v="70"/>
    <x v="66"/>
    <x v="5"/>
    <n v="1.871"/>
    <n v="0"/>
    <n v="0"/>
    <n v="0"/>
    <n v="1.871"/>
    <m/>
    <n v="0"/>
    <n v="0"/>
    <n v="0"/>
    <n v="1.871"/>
  </r>
  <r>
    <x v="70"/>
    <x v="66"/>
    <x v="6"/>
    <n v="0"/>
    <n v="0.36699999999999999"/>
    <n v="0"/>
    <n v="0"/>
    <n v="0.36699999999999999"/>
    <m/>
    <n v="5.3999999999999999E-2"/>
    <n v="0"/>
    <n v="0"/>
    <n v="0.42099999999999999"/>
  </r>
  <r>
    <x v="70"/>
    <x v="66"/>
    <x v="7"/>
    <n v="0.40100000000000002"/>
    <n v="0"/>
    <n v="0"/>
    <n v="0"/>
    <n v="0.40100000000000002"/>
    <m/>
    <n v="0"/>
    <n v="0"/>
    <n v="0"/>
    <n v="0.40100000000000002"/>
  </r>
  <r>
    <x v="70"/>
    <x v="66"/>
    <x v="8"/>
    <n v="0.30099999999999999"/>
    <n v="0"/>
    <n v="0"/>
    <n v="0"/>
    <n v="0.30099999999999999"/>
    <m/>
    <n v="0"/>
    <n v="0"/>
    <n v="0"/>
    <n v="0.30099999999999999"/>
  </r>
  <r>
    <x v="70"/>
    <x v="66"/>
    <x v="9"/>
    <n v="0"/>
    <n v="0"/>
    <n v="0"/>
    <n v="0"/>
    <n v="0"/>
    <m/>
    <n v="0"/>
    <n v="0"/>
    <n v="0"/>
    <n v="0"/>
  </r>
  <r>
    <x v="70"/>
    <x v="66"/>
    <x v="10"/>
    <n v="0"/>
    <n v="0"/>
    <n v="0"/>
    <n v="0"/>
    <n v="0"/>
    <m/>
    <n v="0"/>
    <n v="0"/>
    <n v="0"/>
    <n v="0"/>
  </r>
  <r>
    <x v="70"/>
    <x v="66"/>
    <x v="11"/>
    <n v="0"/>
    <n v="0"/>
    <n v="0"/>
    <n v="0"/>
    <n v="0"/>
    <m/>
    <n v="0"/>
    <n v="0"/>
    <n v="0"/>
    <n v="0"/>
  </r>
  <r>
    <x v="70"/>
    <x v="66"/>
    <x v="12"/>
    <n v="0.96899999999999997"/>
    <n v="0"/>
    <n v="0"/>
    <n v="0"/>
    <n v="0.96899999999999997"/>
    <m/>
    <n v="0"/>
    <n v="0"/>
    <n v="0"/>
    <n v="0.96899999999999997"/>
  </r>
  <r>
    <x v="70"/>
    <x v="66"/>
    <x v="13"/>
    <n v="0.434"/>
    <n v="0"/>
    <n v="0"/>
    <n v="0"/>
    <n v="0.434"/>
    <m/>
    <n v="0"/>
    <n v="0"/>
    <n v="0"/>
    <n v="0.434"/>
  </r>
  <r>
    <x v="70"/>
    <x v="66"/>
    <x v="14"/>
    <n v="0"/>
    <n v="0"/>
    <n v="0"/>
    <n v="0"/>
    <n v="0"/>
    <m/>
    <n v="0"/>
    <n v="0"/>
    <n v="0"/>
    <n v="0"/>
  </r>
  <r>
    <x v="70"/>
    <x v="66"/>
    <x v="15"/>
    <n v="0"/>
    <n v="0"/>
    <n v="0"/>
    <n v="0"/>
    <n v="0"/>
    <m/>
    <n v="0"/>
    <n v="0"/>
    <n v="0"/>
    <n v="0"/>
  </r>
  <r>
    <x v="70"/>
    <x v="66"/>
    <x v="16"/>
    <n v="0"/>
    <n v="0"/>
    <n v="0"/>
    <n v="0"/>
    <n v="0"/>
    <m/>
    <n v="0"/>
    <n v="0"/>
    <n v="0"/>
    <n v="0"/>
  </r>
  <r>
    <x v="70"/>
    <x v="66"/>
    <x v="17"/>
    <n v="0"/>
    <n v="0"/>
    <n v="0"/>
    <n v="0"/>
    <n v="0"/>
    <m/>
    <n v="0"/>
    <n v="0"/>
    <n v="0"/>
    <n v="0"/>
  </r>
  <r>
    <x v="70"/>
    <x v="66"/>
    <x v="18"/>
    <n v="0"/>
    <n v="0"/>
    <n v="0.1"/>
    <n v="0"/>
    <n v="0.1"/>
    <m/>
    <n v="0"/>
    <n v="0"/>
    <n v="0"/>
    <n v="0.1"/>
  </r>
  <r>
    <x v="70"/>
    <x v="66"/>
    <x v="19"/>
    <n v="0"/>
    <n v="0.53300000000000003"/>
    <n v="0.1"/>
    <n v="0"/>
    <n v="0.63300000000000001"/>
    <m/>
    <n v="0.96699999999999997"/>
    <n v="0"/>
    <n v="0"/>
    <n v="1.6"/>
  </r>
  <r>
    <x v="70"/>
    <x v="66"/>
    <x v="20"/>
    <n v="0"/>
    <n v="0"/>
    <n v="0"/>
    <n v="0"/>
    <n v="0"/>
    <m/>
    <n v="0"/>
    <n v="0"/>
    <n v="0"/>
    <n v="0"/>
  </r>
  <r>
    <x v="70"/>
    <x v="66"/>
    <x v="21"/>
    <n v="0"/>
    <n v="0"/>
    <n v="0"/>
    <n v="0"/>
    <n v="0"/>
    <m/>
    <n v="0"/>
    <n v="0"/>
    <n v="0"/>
    <n v="0"/>
  </r>
  <r>
    <x v="70"/>
    <x v="66"/>
    <x v="22"/>
    <n v="0"/>
    <n v="0"/>
    <n v="0"/>
    <n v="0"/>
    <n v="0"/>
    <m/>
    <n v="0"/>
    <n v="0"/>
    <n v="0"/>
    <n v="0"/>
  </r>
  <r>
    <x v="70"/>
    <x v="66"/>
    <x v="23"/>
    <n v="0"/>
    <n v="0"/>
    <n v="0"/>
    <n v="0"/>
    <n v="0"/>
    <m/>
    <n v="0"/>
    <n v="0"/>
    <n v="0"/>
    <n v="0"/>
  </r>
  <r>
    <x v="70"/>
    <x v="66"/>
    <x v="24"/>
    <n v="0"/>
    <n v="0"/>
    <n v="0"/>
    <n v="0"/>
    <n v="0"/>
    <m/>
    <n v="0"/>
    <n v="0"/>
    <n v="0"/>
    <n v="0"/>
  </r>
  <r>
    <x v="70"/>
    <x v="66"/>
    <x v="25"/>
    <n v="0.23400000000000001"/>
    <n v="0"/>
    <n v="0"/>
    <n v="0"/>
    <n v="0.23400000000000001"/>
    <m/>
    <n v="0"/>
    <n v="0"/>
    <n v="0"/>
    <n v="0.23400000000000001"/>
  </r>
  <r>
    <x v="70"/>
    <x v="66"/>
    <x v="26"/>
    <n v="0"/>
    <n v="0"/>
    <n v="0"/>
    <n v="0"/>
    <n v="0"/>
    <m/>
    <n v="0"/>
    <n v="0"/>
    <n v="0"/>
    <n v="0"/>
  </r>
  <r>
    <x v="70"/>
    <x v="66"/>
    <x v="27"/>
    <n v="0"/>
    <n v="0"/>
    <n v="0"/>
    <n v="0"/>
    <n v="0"/>
    <m/>
    <n v="0"/>
    <n v="0"/>
    <n v="0"/>
    <n v="0"/>
  </r>
  <r>
    <x v="70"/>
    <x v="66"/>
    <x v="28"/>
    <n v="0"/>
    <n v="0"/>
    <n v="2.9"/>
    <n v="0"/>
    <n v="2.9"/>
    <m/>
    <n v="0.16400000000000001"/>
    <n v="0"/>
    <n v="0"/>
    <n v="3.0640000000000001"/>
  </r>
  <r>
    <x v="70"/>
    <x v="66"/>
    <x v="29"/>
    <n v="0"/>
    <n v="0"/>
    <n v="0.1"/>
    <n v="0"/>
    <n v="0.1"/>
    <m/>
    <n v="0"/>
    <n v="0"/>
    <n v="0"/>
    <n v="0.1"/>
  </r>
  <r>
    <x v="70"/>
    <x v="66"/>
    <x v="30"/>
    <n v="1.704"/>
    <n v="0"/>
    <n v="0.1"/>
    <n v="0"/>
    <n v="1.804"/>
    <m/>
    <n v="0"/>
    <n v="0"/>
    <n v="0"/>
    <n v="1.804"/>
  </r>
  <r>
    <x v="70"/>
    <x v="66"/>
    <x v="31"/>
    <n v="0"/>
    <n v="0"/>
    <n v="0"/>
    <n v="0"/>
    <n v="0"/>
    <m/>
    <n v="0"/>
    <n v="0"/>
    <n v="0"/>
    <n v="0"/>
  </r>
  <r>
    <x v="70"/>
    <x v="66"/>
    <x v="32"/>
    <n v="0"/>
    <n v="0"/>
    <n v="0.1"/>
    <n v="0"/>
    <n v="0.1"/>
    <m/>
    <n v="1.4999999999999999E-2"/>
    <n v="0"/>
    <n v="0"/>
    <n v="0.115"/>
  </r>
  <r>
    <x v="70"/>
    <x v="66"/>
    <x v="33"/>
    <n v="0.13400000000000001"/>
    <n v="0"/>
    <n v="0.1"/>
    <n v="0"/>
    <n v="0.23400000000000001"/>
    <m/>
    <n v="0"/>
    <n v="0"/>
    <n v="0"/>
    <n v="0.23400000000000001"/>
  </r>
  <r>
    <x v="70"/>
    <x v="66"/>
    <x v="34"/>
    <n v="0.2"/>
    <n v="0"/>
    <n v="0"/>
    <n v="0"/>
    <n v="0.2"/>
    <m/>
    <n v="0"/>
    <n v="0"/>
    <n v="0"/>
    <n v="0.2"/>
  </r>
  <r>
    <x v="71"/>
    <x v="67"/>
    <x v="0"/>
    <n v="20.672000000000001"/>
    <n v="0"/>
    <n v="0"/>
    <n v="0"/>
    <n v="20.672000000000001"/>
    <m/>
    <n v="1.6120000000000001"/>
    <n v="0"/>
    <n v="0"/>
    <n v="22.283999999999999"/>
  </r>
  <r>
    <x v="71"/>
    <x v="67"/>
    <x v="1"/>
    <n v="0"/>
    <n v="0.1"/>
    <n v="0"/>
    <n v="0"/>
    <n v="0.1"/>
    <m/>
    <n v="0"/>
    <n v="0"/>
    <n v="0"/>
    <n v="0.1"/>
  </r>
  <r>
    <x v="71"/>
    <x v="67"/>
    <x v="2"/>
    <n v="0"/>
    <n v="0"/>
    <n v="0"/>
    <n v="0"/>
    <n v="0"/>
    <m/>
    <n v="0"/>
    <n v="0"/>
    <n v="0"/>
    <n v="0"/>
  </r>
  <r>
    <x v="71"/>
    <x v="67"/>
    <x v="3"/>
    <n v="0"/>
    <n v="0"/>
    <n v="0"/>
    <n v="4.8319999999999999"/>
    <n v="4.8319999999999999"/>
    <m/>
    <n v="7.8E-2"/>
    <n v="0"/>
    <n v="0"/>
    <n v="4.91"/>
  </r>
  <r>
    <x v="71"/>
    <x v="67"/>
    <x v="4"/>
    <n v="0"/>
    <n v="0"/>
    <n v="0.6"/>
    <n v="0"/>
    <n v="0.6"/>
    <m/>
    <n v="0"/>
    <n v="0"/>
    <n v="0"/>
    <n v="0.6"/>
  </r>
  <r>
    <x v="71"/>
    <x v="67"/>
    <x v="5"/>
    <n v="0"/>
    <n v="0"/>
    <n v="0.1"/>
    <n v="0"/>
    <n v="0.1"/>
    <m/>
    <n v="9.1999999999999998E-2"/>
    <n v="0"/>
    <n v="0"/>
    <n v="0.192"/>
  </r>
  <r>
    <x v="71"/>
    <x v="67"/>
    <x v="6"/>
    <n v="0"/>
    <n v="0"/>
    <n v="0"/>
    <n v="0"/>
    <n v="0"/>
    <m/>
    <n v="0"/>
    <n v="-0.6"/>
    <n v="0"/>
    <n v="-0.6"/>
  </r>
  <r>
    <x v="71"/>
    <x v="67"/>
    <x v="7"/>
    <n v="87.697999999999993"/>
    <n v="0"/>
    <n v="0"/>
    <n v="0.76400000000000001"/>
    <n v="88.461999999999989"/>
    <m/>
    <n v="11.48"/>
    <n v="0"/>
    <n v="1"/>
    <n v="100.94199999999999"/>
  </r>
  <r>
    <x v="71"/>
    <x v="67"/>
    <x v="8"/>
    <n v="1.327"/>
    <n v="0"/>
    <n v="0"/>
    <n v="0"/>
    <n v="1.327"/>
    <m/>
    <n v="0"/>
    <n v="0"/>
    <n v="0"/>
    <n v="1.327"/>
  </r>
  <r>
    <x v="71"/>
    <x v="67"/>
    <x v="9"/>
    <n v="0.53100000000000003"/>
    <n v="0"/>
    <n v="1.2"/>
    <n v="0"/>
    <n v="1.7309999999999999"/>
    <m/>
    <n v="0"/>
    <n v="0"/>
    <n v="0"/>
    <n v="1.7310000000000001"/>
  </r>
  <r>
    <x v="71"/>
    <x v="67"/>
    <x v="10"/>
    <n v="8.7999999999999995E-2"/>
    <n v="0"/>
    <n v="0"/>
    <n v="0"/>
    <n v="8.7999999999999995E-2"/>
    <m/>
    <n v="0"/>
    <n v="0"/>
    <n v="0"/>
    <n v="8.7999999999999995E-2"/>
  </r>
  <r>
    <x v="71"/>
    <x v="67"/>
    <x v="11"/>
    <n v="0"/>
    <n v="0"/>
    <n v="0"/>
    <n v="0"/>
    <n v="0"/>
    <m/>
    <n v="0"/>
    <n v="0"/>
    <n v="0"/>
    <n v="0"/>
  </r>
  <r>
    <x v="71"/>
    <x v="67"/>
    <x v="12"/>
    <n v="19.734000000000002"/>
    <n v="0"/>
    <n v="0"/>
    <n v="0"/>
    <n v="19.734000000000002"/>
    <m/>
    <n v="3.3530000000000002"/>
    <n v="0"/>
    <n v="0.2"/>
    <n v="23.286999999999999"/>
  </r>
  <r>
    <x v="71"/>
    <x v="67"/>
    <x v="13"/>
    <n v="0"/>
    <n v="0"/>
    <n v="0"/>
    <n v="0"/>
    <n v="0"/>
    <m/>
    <n v="0"/>
    <n v="0"/>
    <n v="0"/>
    <n v="0"/>
  </r>
  <r>
    <x v="71"/>
    <x v="67"/>
    <x v="14"/>
    <n v="0"/>
    <n v="0"/>
    <n v="0"/>
    <n v="0"/>
    <n v="0"/>
    <m/>
    <n v="0"/>
    <n v="0"/>
    <n v="0"/>
    <n v="0"/>
  </r>
  <r>
    <x v="71"/>
    <x v="67"/>
    <x v="15"/>
    <n v="0"/>
    <n v="0"/>
    <n v="0"/>
    <n v="0"/>
    <n v="0"/>
    <m/>
    <n v="0"/>
    <n v="0"/>
    <n v="0"/>
    <n v="0"/>
  </r>
  <r>
    <x v="71"/>
    <x v="67"/>
    <x v="16"/>
    <n v="0"/>
    <n v="0"/>
    <n v="0"/>
    <n v="0"/>
    <n v="0"/>
    <m/>
    <n v="0"/>
    <n v="0"/>
    <n v="0"/>
    <n v="0"/>
  </r>
  <r>
    <x v="71"/>
    <x v="67"/>
    <x v="17"/>
    <n v="0"/>
    <n v="0"/>
    <n v="0"/>
    <n v="0"/>
    <n v="0"/>
    <m/>
    <n v="0"/>
    <n v="0"/>
    <n v="0"/>
    <n v="0"/>
  </r>
  <r>
    <x v="71"/>
    <x v="67"/>
    <x v="18"/>
    <n v="0"/>
    <n v="0"/>
    <n v="0"/>
    <n v="0"/>
    <n v="0"/>
    <m/>
    <n v="0"/>
    <n v="0"/>
    <n v="0"/>
    <n v="0"/>
  </r>
  <r>
    <x v="71"/>
    <x v="67"/>
    <x v="19"/>
    <n v="0"/>
    <n v="0.8"/>
    <n v="0.6"/>
    <n v="0"/>
    <n v="1.4"/>
    <m/>
    <n v="2.8000000000000001E-2"/>
    <n v="0"/>
    <n v="0"/>
    <n v="1.4279999999999999"/>
  </r>
  <r>
    <x v="71"/>
    <x v="67"/>
    <x v="20"/>
    <n v="2.3940000000000001"/>
    <n v="0"/>
    <n v="0"/>
    <n v="0"/>
    <n v="2.3940000000000001"/>
    <m/>
    <n v="0"/>
    <n v="0"/>
    <n v="0"/>
    <n v="2.3940000000000001"/>
  </r>
  <r>
    <x v="71"/>
    <x v="67"/>
    <x v="21"/>
    <n v="0"/>
    <n v="0.2"/>
    <n v="0"/>
    <n v="0"/>
    <n v="0.2"/>
    <m/>
    <n v="0"/>
    <n v="0"/>
    <n v="0"/>
    <n v="0.2"/>
  </r>
  <r>
    <x v="71"/>
    <x v="67"/>
    <x v="22"/>
    <n v="0"/>
    <n v="0"/>
    <n v="0.1"/>
    <n v="0"/>
    <n v="0.1"/>
    <m/>
    <n v="0"/>
    <n v="0"/>
    <n v="0"/>
    <n v="0.1"/>
  </r>
  <r>
    <x v="71"/>
    <x v="67"/>
    <x v="23"/>
    <n v="0"/>
    <n v="0"/>
    <n v="0"/>
    <n v="0"/>
    <n v="0"/>
    <m/>
    <n v="0"/>
    <n v="0"/>
    <n v="0"/>
    <n v="0"/>
  </r>
  <r>
    <x v="71"/>
    <x v="67"/>
    <x v="24"/>
    <n v="0"/>
    <n v="0"/>
    <n v="0"/>
    <n v="0"/>
    <n v="0"/>
    <m/>
    <n v="0"/>
    <n v="0"/>
    <n v="0"/>
    <n v="0"/>
  </r>
  <r>
    <x v="71"/>
    <x v="67"/>
    <x v="25"/>
    <n v="0"/>
    <n v="0"/>
    <n v="0"/>
    <n v="0"/>
    <n v="0"/>
    <m/>
    <n v="0"/>
    <n v="0"/>
    <n v="0"/>
    <n v="0"/>
  </r>
  <r>
    <x v="71"/>
    <x v="67"/>
    <x v="26"/>
    <n v="0"/>
    <n v="0"/>
    <n v="0"/>
    <n v="0"/>
    <n v="0"/>
    <m/>
    <n v="0"/>
    <n v="0"/>
    <n v="0"/>
    <n v="0"/>
  </r>
  <r>
    <x v="71"/>
    <x v="67"/>
    <x v="27"/>
    <n v="0"/>
    <n v="0"/>
    <n v="0"/>
    <n v="0"/>
    <n v="0"/>
    <m/>
    <n v="0"/>
    <n v="0"/>
    <n v="0"/>
    <n v="0"/>
  </r>
  <r>
    <x v="71"/>
    <x v="67"/>
    <x v="28"/>
    <n v="0"/>
    <n v="0"/>
    <n v="0"/>
    <n v="0"/>
    <n v="0"/>
    <m/>
    <n v="2.5999999999999999E-2"/>
    <n v="0"/>
    <n v="0"/>
    <n v="2.5999999999999999E-2"/>
  </r>
  <r>
    <x v="71"/>
    <x v="67"/>
    <x v="29"/>
    <n v="0"/>
    <n v="0"/>
    <n v="0.1"/>
    <n v="0"/>
    <n v="0.1"/>
    <m/>
    <n v="0"/>
    <n v="0"/>
    <n v="0"/>
    <n v="0.1"/>
  </r>
  <r>
    <x v="71"/>
    <x v="67"/>
    <x v="30"/>
    <n v="13.097"/>
    <n v="0"/>
    <n v="2.2999999999999998"/>
    <n v="7.6360000000000001"/>
    <n v="23.032999999999998"/>
    <m/>
    <n v="3.5110000000000001"/>
    <n v="0"/>
    <n v="0.3"/>
    <n v="26.844000000000001"/>
  </r>
  <r>
    <x v="71"/>
    <x v="67"/>
    <x v="31"/>
    <n v="0.43"/>
    <n v="0"/>
    <n v="0"/>
    <n v="36.799999999999997"/>
    <n v="37.229999999999997"/>
    <m/>
    <n v="0"/>
    <n v="0"/>
    <n v="0"/>
    <n v="37.229999999999997"/>
  </r>
  <r>
    <x v="71"/>
    <x v="67"/>
    <x v="32"/>
    <n v="8.7999999999999995E-2"/>
    <n v="0"/>
    <n v="0"/>
    <n v="0"/>
    <n v="8.7999999999999995E-2"/>
    <m/>
    <n v="0"/>
    <n v="0"/>
    <n v="0"/>
    <n v="8.7999999999999995E-2"/>
  </r>
  <r>
    <x v="71"/>
    <x v="67"/>
    <x v="33"/>
    <n v="0"/>
    <n v="0"/>
    <n v="0"/>
    <n v="0"/>
    <n v="0"/>
    <m/>
    <n v="8.5999999999999993E-2"/>
    <n v="0"/>
    <n v="0"/>
    <n v="8.5999999999999993E-2"/>
  </r>
  <r>
    <x v="71"/>
    <x v="67"/>
    <x v="34"/>
    <n v="100.884"/>
    <n v="0"/>
    <n v="0"/>
    <n v="0"/>
    <n v="100.884"/>
    <m/>
    <n v="10.563000000000001"/>
    <n v="0"/>
    <n v="1.2"/>
    <n v="112.64700000000001"/>
  </r>
  <r>
    <x v="72"/>
    <x v="68"/>
    <x v="0"/>
    <n v="0"/>
    <n v="0"/>
    <n v="0"/>
    <n v="0"/>
    <n v="0"/>
    <m/>
    <n v="1E-3"/>
    <n v="0"/>
    <n v="0"/>
    <n v="1E-3"/>
  </r>
  <r>
    <x v="72"/>
    <x v="68"/>
    <x v="1"/>
    <n v="0"/>
    <n v="0"/>
    <n v="0"/>
    <n v="0"/>
    <n v="0"/>
    <m/>
    <n v="0"/>
    <n v="0"/>
    <n v="0"/>
    <n v="0"/>
  </r>
  <r>
    <x v="72"/>
    <x v="68"/>
    <x v="2"/>
    <n v="0"/>
    <n v="0"/>
    <n v="0"/>
    <n v="0"/>
    <n v="0"/>
    <m/>
    <n v="0"/>
    <n v="0"/>
    <n v="0"/>
    <n v="0"/>
  </r>
  <r>
    <x v="72"/>
    <x v="68"/>
    <x v="3"/>
    <n v="0"/>
    <n v="0"/>
    <n v="0"/>
    <n v="0"/>
    <n v="0"/>
    <m/>
    <n v="0"/>
    <n v="0"/>
    <n v="0"/>
    <n v="0"/>
  </r>
  <r>
    <x v="72"/>
    <x v="68"/>
    <x v="4"/>
    <n v="0"/>
    <n v="0"/>
    <n v="0"/>
    <n v="0"/>
    <n v="0"/>
    <m/>
    <n v="0"/>
    <n v="-1.8"/>
    <n v="0"/>
    <n v="-1.8"/>
  </r>
  <r>
    <x v="72"/>
    <x v="68"/>
    <x v="5"/>
    <n v="0"/>
    <n v="0"/>
    <n v="0"/>
    <n v="0"/>
    <n v="0"/>
    <m/>
    <n v="8.0000000000000002E-3"/>
    <n v="0"/>
    <n v="0"/>
    <n v="8.0000000000000002E-3"/>
  </r>
  <r>
    <x v="72"/>
    <x v="68"/>
    <x v="6"/>
    <n v="0"/>
    <n v="0"/>
    <n v="0"/>
    <n v="0"/>
    <n v="0"/>
    <m/>
    <n v="0"/>
    <n v="0"/>
    <n v="0"/>
    <n v="0"/>
  </r>
  <r>
    <x v="72"/>
    <x v="68"/>
    <x v="7"/>
    <n v="12.842000000000001"/>
    <n v="0"/>
    <n v="0"/>
    <n v="0"/>
    <n v="12.842000000000001"/>
    <m/>
    <n v="0.186"/>
    <n v="0"/>
    <n v="0.5"/>
    <n v="13.528"/>
  </r>
  <r>
    <x v="72"/>
    <x v="68"/>
    <x v="8"/>
    <n v="4.5999999999999999E-2"/>
    <n v="0"/>
    <n v="0"/>
    <n v="0"/>
    <n v="4.5999999999999999E-2"/>
    <m/>
    <n v="0"/>
    <n v="0"/>
    <n v="0"/>
    <n v="4.5999999999999999E-2"/>
  </r>
  <r>
    <x v="72"/>
    <x v="68"/>
    <x v="9"/>
    <n v="1.4999999999999999E-2"/>
    <n v="0"/>
    <n v="0.1"/>
    <n v="0"/>
    <n v="0.115"/>
    <m/>
    <n v="0"/>
    <n v="0"/>
    <n v="0"/>
    <n v="0.115"/>
  </r>
  <r>
    <x v="72"/>
    <x v="68"/>
    <x v="10"/>
    <n v="0"/>
    <n v="0"/>
    <n v="0"/>
    <n v="0"/>
    <n v="0"/>
    <m/>
    <n v="0"/>
    <n v="0"/>
    <n v="0"/>
    <n v="0"/>
  </r>
  <r>
    <x v="72"/>
    <x v="68"/>
    <x v="11"/>
    <n v="0"/>
    <n v="0"/>
    <n v="0"/>
    <n v="0"/>
    <n v="0"/>
    <m/>
    <n v="0"/>
    <n v="0"/>
    <n v="0"/>
    <n v="0"/>
  </r>
  <r>
    <x v="72"/>
    <x v="68"/>
    <x v="12"/>
    <n v="1.599"/>
    <n v="0"/>
    <n v="0"/>
    <n v="0"/>
    <n v="1.599"/>
    <m/>
    <n v="0"/>
    <n v="-0.91"/>
    <n v="0.1"/>
    <n v="0.78900000000000003"/>
  </r>
  <r>
    <x v="72"/>
    <x v="68"/>
    <x v="13"/>
    <n v="0"/>
    <n v="0"/>
    <n v="0"/>
    <n v="0"/>
    <n v="0"/>
    <m/>
    <n v="0"/>
    <n v="0"/>
    <n v="0"/>
    <n v="0"/>
  </r>
  <r>
    <x v="72"/>
    <x v="68"/>
    <x v="14"/>
    <n v="0"/>
    <n v="0"/>
    <n v="0"/>
    <n v="0"/>
    <n v="0"/>
    <m/>
    <n v="0"/>
    <n v="0"/>
    <n v="0"/>
    <n v="0"/>
  </r>
  <r>
    <x v="72"/>
    <x v="68"/>
    <x v="15"/>
    <n v="0"/>
    <n v="0"/>
    <n v="0"/>
    <n v="0"/>
    <n v="0"/>
    <m/>
    <n v="0"/>
    <n v="0"/>
    <n v="0"/>
    <n v="0"/>
  </r>
  <r>
    <x v="72"/>
    <x v="68"/>
    <x v="16"/>
    <n v="0"/>
    <n v="0"/>
    <n v="0"/>
    <n v="0"/>
    <n v="0"/>
    <m/>
    <n v="0"/>
    <n v="0"/>
    <n v="0"/>
    <n v="0"/>
  </r>
  <r>
    <x v="72"/>
    <x v="68"/>
    <x v="17"/>
    <n v="0"/>
    <n v="0"/>
    <n v="0"/>
    <n v="0"/>
    <n v="0"/>
    <m/>
    <n v="0"/>
    <n v="0"/>
    <n v="0"/>
    <n v="0"/>
  </r>
  <r>
    <x v="72"/>
    <x v="68"/>
    <x v="18"/>
    <n v="0"/>
    <n v="0"/>
    <n v="0"/>
    <n v="0"/>
    <n v="0"/>
    <m/>
    <n v="0"/>
    <n v="0"/>
    <n v="0"/>
    <n v="0"/>
  </r>
  <r>
    <x v="72"/>
    <x v="68"/>
    <x v="19"/>
    <n v="0"/>
    <n v="0"/>
    <n v="0.1"/>
    <n v="0"/>
    <n v="0.1"/>
    <m/>
    <n v="0"/>
    <n v="0"/>
    <n v="0"/>
    <n v="0.1"/>
  </r>
  <r>
    <x v="72"/>
    <x v="68"/>
    <x v="20"/>
    <n v="0"/>
    <n v="0"/>
    <n v="0"/>
    <n v="0"/>
    <n v="0"/>
    <m/>
    <n v="0"/>
    <n v="0"/>
    <n v="0"/>
    <n v="0"/>
  </r>
  <r>
    <x v="72"/>
    <x v="68"/>
    <x v="21"/>
    <n v="0"/>
    <n v="0"/>
    <n v="0"/>
    <n v="0"/>
    <n v="0"/>
    <m/>
    <n v="0"/>
    <n v="0"/>
    <n v="0"/>
    <n v="0"/>
  </r>
  <r>
    <x v="72"/>
    <x v="68"/>
    <x v="22"/>
    <n v="0"/>
    <n v="0"/>
    <n v="0"/>
    <n v="0"/>
    <n v="0"/>
    <m/>
    <n v="0"/>
    <n v="0"/>
    <n v="0"/>
    <n v="0"/>
  </r>
  <r>
    <x v="72"/>
    <x v="68"/>
    <x v="23"/>
    <n v="0"/>
    <n v="0"/>
    <n v="0"/>
    <n v="0"/>
    <n v="0"/>
    <m/>
    <n v="0"/>
    <n v="0"/>
    <n v="0"/>
    <n v="0"/>
  </r>
  <r>
    <x v="72"/>
    <x v="68"/>
    <x v="24"/>
    <n v="0"/>
    <n v="0"/>
    <n v="0"/>
    <n v="0"/>
    <n v="0"/>
    <m/>
    <n v="0"/>
    <n v="0"/>
    <n v="0"/>
    <n v="0"/>
  </r>
  <r>
    <x v="72"/>
    <x v="68"/>
    <x v="25"/>
    <n v="0"/>
    <n v="0"/>
    <n v="0"/>
    <n v="0"/>
    <n v="0"/>
    <m/>
    <n v="0"/>
    <n v="0"/>
    <n v="0"/>
    <n v="0"/>
  </r>
  <r>
    <x v="72"/>
    <x v="68"/>
    <x v="26"/>
    <n v="0"/>
    <n v="0"/>
    <n v="0"/>
    <n v="0"/>
    <n v="0"/>
    <m/>
    <n v="0"/>
    <n v="0"/>
    <n v="0"/>
    <n v="0"/>
  </r>
  <r>
    <x v="72"/>
    <x v="68"/>
    <x v="27"/>
    <n v="0"/>
    <n v="0"/>
    <n v="0"/>
    <n v="0"/>
    <n v="0"/>
    <m/>
    <n v="0"/>
    <n v="0"/>
    <n v="0"/>
    <n v="0"/>
  </r>
  <r>
    <x v="72"/>
    <x v="68"/>
    <x v="28"/>
    <n v="0"/>
    <n v="0"/>
    <n v="0"/>
    <n v="0"/>
    <n v="0"/>
    <m/>
    <n v="0"/>
    <n v="0"/>
    <n v="0"/>
    <n v="0"/>
  </r>
  <r>
    <x v="72"/>
    <x v="68"/>
    <x v="29"/>
    <n v="0"/>
    <n v="0"/>
    <n v="0"/>
    <n v="0"/>
    <n v="0"/>
    <m/>
    <n v="0"/>
    <n v="0"/>
    <n v="0"/>
    <n v="0"/>
  </r>
  <r>
    <x v="72"/>
    <x v="68"/>
    <x v="30"/>
    <n v="2.3069999999999999"/>
    <n v="0"/>
    <n v="0.19999999999999998"/>
    <n v="4.5999999999999999E-2"/>
    <n v="2.5529999999999999"/>
    <m/>
    <n v="8.9999999999999993E-3"/>
    <n v="0"/>
    <n v="0.1"/>
    <n v="2.6619999999999999"/>
  </r>
  <r>
    <x v="72"/>
    <x v="68"/>
    <x v="31"/>
    <n v="0"/>
    <n v="0"/>
    <n v="0"/>
    <n v="0"/>
    <n v="0"/>
    <m/>
    <n v="0"/>
    <n v="0"/>
    <n v="0"/>
    <n v="0"/>
  </r>
  <r>
    <x v="72"/>
    <x v="68"/>
    <x v="32"/>
    <n v="0.108"/>
    <n v="0"/>
    <n v="0"/>
    <n v="0"/>
    <n v="0.108"/>
    <m/>
    <n v="0"/>
    <n v="0"/>
    <n v="0"/>
    <n v="0.108"/>
  </r>
  <r>
    <x v="72"/>
    <x v="68"/>
    <x v="33"/>
    <n v="4.5999999999999999E-2"/>
    <n v="0"/>
    <n v="0"/>
    <n v="1.4999999999999999E-2"/>
    <n v="6.0999999999999999E-2"/>
    <m/>
    <n v="2.1999999999999999E-2"/>
    <n v="0"/>
    <n v="0"/>
    <n v="8.3000000000000004E-2"/>
  </r>
  <r>
    <x v="72"/>
    <x v="68"/>
    <x v="34"/>
    <n v="9.4890000000000008"/>
    <n v="0"/>
    <n v="0"/>
    <n v="0"/>
    <n v="9.4890000000000008"/>
    <m/>
    <n v="0"/>
    <n v="-0.7"/>
    <n v="0.4"/>
    <n v="9.1890000000000001"/>
  </r>
  <r>
    <x v="73"/>
    <x v="69"/>
    <x v="0"/>
    <n v="72.435000000000002"/>
    <n v="0"/>
    <n v="0"/>
    <n v="0"/>
    <n v="72.435000000000002"/>
    <m/>
    <n v="114.188"/>
    <n v="0"/>
    <n v="0"/>
    <n v="186.62299999999999"/>
  </r>
  <r>
    <x v="73"/>
    <x v="69"/>
    <x v="1"/>
    <n v="0"/>
    <n v="0"/>
    <n v="0"/>
    <n v="0"/>
    <n v="0"/>
    <m/>
    <n v="0"/>
    <n v="0"/>
    <n v="0"/>
    <n v="0"/>
  </r>
  <r>
    <x v="73"/>
    <x v="69"/>
    <x v="2"/>
    <n v="0"/>
    <n v="0"/>
    <n v="0"/>
    <n v="0"/>
    <n v="0"/>
    <m/>
    <n v="0"/>
    <n v="0"/>
    <n v="0"/>
    <n v="0"/>
  </r>
  <r>
    <x v="73"/>
    <x v="69"/>
    <x v="3"/>
    <n v="0"/>
    <n v="0"/>
    <n v="0"/>
    <n v="7.0000000000000001E-3"/>
    <n v="7.0000000000000001E-3"/>
    <m/>
    <n v="0"/>
    <n v="0"/>
    <n v="0"/>
    <n v="7.0000000000000001E-3"/>
  </r>
  <r>
    <x v="73"/>
    <x v="69"/>
    <x v="4"/>
    <n v="0"/>
    <n v="0"/>
    <n v="0"/>
    <n v="0"/>
    <n v="0"/>
    <m/>
    <n v="0"/>
    <n v="0"/>
    <n v="0"/>
    <n v="0"/>
  </r>
  <r>
    <x v="73"/>
    <x v="69"/>
    <x v="5"/>
    <n v="0"/>
    <n v="0"/>
    <n v="0"/>
    <n v="0"/>
    <n v="0"/>
    <m/>
    <n v="0"/>
    <n v="0"/>
    <n v="0"/>
    <n v="0"/>
  </r>
  <r>
    <x v="73"/>
    <x v="69"/>
    <x v="6"/>
    <n v="0"/>
    <n v="1091.2429999999999"/>
    <n v="0"/>
    <n v="0"/>
    <n v="1091.2429999999999"/>
    <m/>
    <n v="0"/>
    <n v="0"/>
    <n v="0"/>
    <n v="1091.2429999999999"/>
  </r>
  <r>
    <x v="73"/>
    <x v="69"/>
    <x v="7"/>
    <n v="0"/>
    <n v="0"/>
    <n v="0"/>
    <n v="0"/>
    <n v="0"/>
    <m/>
    <n v="0"/>
    <n v="0"/>
    <n v="0"/>
    <n v="0"/>
  </r>
  <r>
    <x v="73"/>
    <x v="69"/>
    <x v="8"/>
    <n v="24.934999999999999"/>
    <n v="0"/>
    <n v="0"/>
    <n v="0"/>
    <n v="24.934999999999999"/>
    <m/>
    <n v="0"/>
    <n v="0"/>
    <n v="0"/>
    <n v="24.934999999999999"/>
  </r>
  <r>
    <x v="73"/>
    <x v="69"/>
    <x v="9"/>
    <n v="0"/>
    <n v="0"/>
    <n v="0"/>
    <n v="0"/>
    <n v="0"/>
    <m/>
    <n v="0"/>
    <n v="0"/>
    <n v="0"/>
    <n v="0"/>
  </r>
  <r>
    <x v="73"/>
    <x v="69"/>
    <x v="10"/>
    <n v="0"/>
    <n v="0"/>
    <n v="0"/>
    <n v="0"/>
    <n v="0"/>
    <m/>
    <n v="0"/>
    <n v="0"/>
    <n v="0"/>
    <n v="0"/>
  </r>
  <r>
    <x v="73"/>
    <x v="69"/>
    <x v="11"/>
    <n v="0"/>
    <n v="0"/>
    <n v="0"/>
    <n v="0"/>
    <n v="0"/>
    <m/>
    <n v="0"/>
    <n v="0"/>
    <n v="0"/>
    <n v="0"/>
  </r>
  <r>
    <x v="73"/>
    <x v="69"/>
    <x v="12"/>
    <n v="0"/>
    <n v="0"/>
    <n v="426.9"/>
    <n v="0"/>
    <n v="426.9"/>
    <m/>
    <n v="0"/>
    <n v="0"/>
    <n v="0"/>
    <n v="426.9"/>
  </r>
  <r>
    <x v="73"/>
    <x v="69"/>
    <x v="13"/>
    <n v="0"/>
    <n v="0"/>
    <n v="0"/>
    <n v="0"/>
    <n v="0"/>
    <m/>
    <n v="0"/>
    <n v="0"/>
    <n v="0"/>
    <n v="0"/>
  </r>
  <r>
    <x v="73"/>
    <x v="69"/>
    <x v="14"/>
    <n v="0"/>
    <n v="0"/>
    <n v="0"/>
    <n v="0"/>
    <n v="0"/>
    <m/>
    <n v="0"/>
    <n v="0"/>
    <n v="0"/>
    <n v="0"/>
  </r>
  <r>
    <x v="73"/>
    <x v="69"/>
    <x v="15"/>
    <n v="0"/>
    <n v="0"/>
    <n v="0"/>
    <n v="0"/>
    <n v="0"/>
    <m/>
    <n v="0"/>
    <n v="0"/>
    <n v="0"/>
    <n v="0"/>
  </r>
  <r>
    <x v="73"/>
    <x v="69"/>
    <x v="16"/>
    <n v="0"/>
    <n v="0"/>
    <n v="0"/>
    <n v="0"/>
    <n v="0"/>
    <m/>
    <n v="0"/>
    <n v="0"/>
    <n v="0"/>
    <n v="0"/>
  </r>
  <r>
    <x v="73"/>
    <x v="69"/>
    <x v="17"/>
    <n v="0"/>
    <n v="0"/>
    <n v="0"/>
    <n v="0"/>
    <n v="0"/>
    <m/>
    <n v="0"/>
    <n v="0"/>
    <n v="0"/>
    <n v="0"/>
  </r>
  <r>
    <x v="73"/>
    <x v="69"/>
    <x v="18"/>
    <n v="0"/>
    <n v="0"/>
    <n v="9.6999999999999993"/>
    <n v="0"/>
    <n v="9.6999999999999993"/>
    <m/>
    <n v="0"/>
    <n v="0"/>
    <n v="0"/>
    <n v="9.6999999999999993"/>
  </r>
  <r>
    <x v="73"/>
    <x v="69"/>
    <x v="19"/>
    <n v="0"/>
    <n v="7.657"/>
    <n v="0"/>
    <n v="0"/>
    <n v="7.657"/>
    <m/>
    <n v="0"/>
    <n v="0"/>
    <n v="0"/>
    <n v="7.657"/>
  </r>
  <r>
    <x v="73"/>
    <x v="69"/>
    <x v="20"/>
    <n v="16.001999999999999"/>
    <n v="0"/>
    <n v="0"/>
    <n v="0"/>
    <n v="16.001999999999999"/>
    <m/>
    <n v="4.3120000000000003"/>
    <n v="0"/>
    <n v="0"/>
    <n v="20.314"/>
  </r>
  <r>
    <x v="73"/>
    <x v="69"/>
    <x v="21"/>
    <n v="0"/>
    <n v="0"/>
    <n v="0"/>
    <n v="0"/>
    <n v="0"/>
    <m/>
    <n v="0"/>
    <n v="0"/>
    <n v="0"/>
    <n v="0"/>
  </r>
  <r>
    <x v="73"/>
    <x v="69"/>
    <x v="22"/>
    <n v="0"/>
    <n v="0"/>
    <n v="0"/>
    <n v="0"/>
    <n v="0"/>
    <m/>
    <n v="0"/>
    <n v="0"/>
    <n v="0"/>
    <n v="0"/>
  </r>
  <r>
    <x v="73"/>
    <x v="69"/>
    <x v="23"/>
    <n v="0"/>
    <n v="0"/>
    <n v="0"/>
    <n v="0"/>
    <n v="0"/>
    <m/>
    <n v="0"/>
    <n v="0"/>
    <n v="0"/>
    <n v="0"/>
  </r>
  <r>
    <x v="73"/>
    <x v="69"/>
    <x v="24"/>
    <n v="0"/>
    <n v="0"/>
    <n v="0"/>
    <n v="0"/>
    <n v="0"/>
    <m/>
    <n v="0"/>
    <n v="0"/>
    <n v="0"/>
    <n v="0"/>
  </r>
  <r>
    <x v="73"/>
    <x v="69"/>
    <x v="25"/>
    <n v="139.00800000000001"/>
    <n v="0"/>
    <n v="0"/>
    <n v="0"/>
    <n v="139.00800000000001"/>
    <m/>
    <n v="0"/>
    <n v="0"/>
    <n v="0"/>
    <n v="139.00800000000001"/>
  </r>
  <r>
    <x v="73"/>
    <x v="69"/>
    <x v="26"/>
    <n v="0"/>
    <n v="0"/>
    <n v="0"/>
    <n v="0"/>
    <n v="0"/>
    <m/>
    <n v="0"/>
    <n v="0"/>
    <n v="0"/>
    <n v="0"/>
  </r>
  <r>
    <x v="73"/>
    <x v="69"/>
    <x v="27"/>
    <n v="0"/>
    <n v="0"/>
    <n v="0"/>
    <n v="0"/>
    <n v="0"/>
    <m/>
    <n v="0"/>
    <n v="0"/>
    <n v="0"/>
    <n v="0"/>
  </r>
  <r>
    <x v="73"/>
    <x v="69"/>
    <x v="28"/>
    <n v="0"/>
    <n v="0"/>
    <n v="544.20000000000005"/>
    <n v="0"/>
    <n v="544.20000000000005"/>
    <m/>
    <n v="0"/>
    <n v="0"/>
    <n v="0"/>
    <n v="544.20000000000005"/>
  </r>
  <r>
    <x v="73"/>
    <x v="69"/>
    <x v="29"/>
    <n v="0"/>
    <n v="0"/>
    <n v="98.2"/>
    <n v="0"/>
    <n v="98.2"/>
    <m/>
    <n v="0"/>
    <n v="0"/>
    <n v="0"/>
    <n v="98.2"/>
  </r>
  <r>
    <x v="73"/>
    <x v="69"/>
    <x v="30"/>
    <n v="0.49099999999999999"/>
    <n v="0"/>
    <n v="0"/>
    <n v="0"/>
    <n v="0.49099999999999999"/>
    <m/>
    <n v="0"/>
    <n v="0"/>
    <n v="0"/>
    <n v="0.49099999999999999"/>
  </r>
  <r>
    <x v="73"/>
    <x v="69"/>
    <x v="31"/>
    <n v="0"/>
    <n v="0"/>
    <n v="0"/>
    <n v="0"/>
    <n v="0"/>
    <m/>
    <n v="0"/>
    <n v="0"/>
    <n v="0"/>
    <n v="0"/>
  </r>
  <r>
    <x v="73"/>
    <x v="69"/>
    <x v="32"/>
    <n v="0"/>
    <n v="0"/>
    <n v="16.3"/>
    <n v="0"/>
    <n v="16.3"/>
    <m/>
    <n v="0"/>
    <n v="0"/>
    <n v="0"/>
    <n v="16.3"/>
  </r>
  <r>
    <x v="73"/>
    <x v="69"/>
    <x v="33"/>
    <n v="0"/>
    <n v="0"/>
    <n v="0"/>
    <n v="0"/>
    <n v="0"/>
    <m/>
    <n v="0"/>
    <n v="0"/>
    <n v="0"/>
    <n v="0"/>
  </r>
  <r>
    <x v="73"/>
    <x v="69"/>
    <x v="34"/>
    <n v="137.928"/>
    <n v="0"/>
    <n v="0"/>
    <n v="0"/>
    <n v="137.928"/>
    <m/>
    <n v="0"/>
    <n v="0"/>
    <n v="0"/>
    <n v="137.928"/>
  </r>
  <r>
    <x v="74"/>
    <x v="70"/>
    <x v="0"/>
    <n v="9.9269999999999996"/>
    <n v="0"/>
    <n v="0"/>
    <n v="0"/>
    <n v="9.9269999999999996"/>
    <m/>
    <n v="530.63800000000003"/>
    <n v="0"/>
    <n v="0"/>
    <n v="540.56500000000005"/>
  </r>
  <r>
    <x v="74"/>
    <x v="70"/>
    <x v="1"/>
    <n v="0"/>
    <n v="0"/>
    <n v="0"/>
    <n v="0"/>
    <n v="0"/>
    <m/>
    <n v="0"/>
    <n v="0"/>
    <n v="0"/>
    <n v="0"/>
  </r>
  <r>
    <x v="74"/>
    <x v="70"/>
    <x v="2"/>
    <n v="0"/>
    <n v="0"/>
    <n v="0.1"/>
    <n v="0"/>
    <n v="0.1"/>
    <m/>
    <n v="0"/>
    <n v="0"/>
    <n v="0"/>
    <n v="0.1"/>
  </r>
  <r>
    <x v="74"/>
    <x v="70"/>
    <x v="3"/>
    <n v="0"/>
    <n v="0"/>
    <n v="0"/>
    <n v="1.9E-2"/>
    <n v="1.9E-2"/>
    <m/>
    <n v="0"/>
    <n v="0"/>
    <n v="0"/>
    <n v="1.9E-2"/>
  </r>
  <r>
    <x v="74"/>
    <x v="70"/>
    <x v="4"/>
    <n v="0"/>
    <n v="0"/>
    <n v="0"/>
    <n v="0"/>
    <n v="0"/>
    <m/>
    <n v="0"/>
    <n v="0"/>
    <n v="0"/>
    <n v="0"/>
  </r>
  <r>
    <x v="74"/>
    <x v="70"/>
    <x v="5"/>
    <n v="0"/>
    <n v="0"/>
    <n v="0"/>
    <n v="0"/>
    <n v="0"/>
    <m/>
    <n v="0"/>
    <n v="0"/>
    <n v="0"/>
    <n v="0"/>
  </r>
  <r>
    <x v="74"/>
    <x v="70"/>
    <x v="6"/>
    <n v="0"/>
    <n v="0"/>
    <n v="0"/>
    <n v="0"/>
    <n v="0"/>
    <m/>
    <n v="0"/>
    <n v="0"/>
    <n v="0"/>
    <n v="0"/>
  </r>
  <r>
    <x v="74"/>
    <x v="70"/>
    <x v="7"/>
    <n v="926.18399999999997"/>
    <n v="0"/>
    <n v="0"/>
    <n v="0"/>
    <n v="926.18399999999997"/>
    <m/>
    <n v="0"/>
    <n v="0"/>
    <n v="0"/>
    <n v="926.18399999999997"/>
  </r>
  <r>
    <x v="74"/>
    <x v="70"/>
    <x v="8"/>
    <n v="0"/>
    <n v="0"/>
    <n v="0"/>
    <n v="0"/>
    <n v="0"/>
    <m/>
    <n v="0"/>
    <n v="0"/>
    <n v="0"/>
    <n v="0"/>
  </r>
  <r>
    <x v="74"/>
    <x v="70"/>
    <x v="9"/>
    <n v="0"/>
    <n v="0"/>
    <n v="0"/>
    <n v="0"/>
    <n v="0"/>
    <m/>
    <n v="0"/>
    <n v="0"/>
    <n v="0"/>
    <n v="0"/>
  </r>
  <r>
    <x v="74"/>
    <x v="70"/>
    <x v="10"/>
    <n v="12.371"/>
    <n v="0"/>
    <n v="0"/>
    <n v="0"/>
    <n v="12.371"/>
    <m/>
    <n v="0"/>
    <n v="0"/>
    <n v="0"/>
    <n v="12.371"/>
  </r>
  <r>
    <x v="74"/>
    <x v="70"/>
    <x v="11"/>
    <n v="0"/>
    <n v="0"/>
    <n v="0"/>
    <n v="0"/>
    <n v="0"/>
    <m/>
    <n v="0"/>
    <n v="0"/>
    <n v="0"/>
    <n v="0"/>
  </r>
  <r>
    <x v="74"/>
    <x v="70"/>
    <x v="12"/>
    <n v="942.58799999999997"/>
    <n v="0"/>
    <n v="0"/>
    <n v="0"/>
    <n v="942.58799999999997"/>
    <m/>
    <n v="6.2E-2"/>
    <n v="0"/>
    <n v="0"/>
    <n v="942.65"/>
  </r>
  <r>
    <x v="74"/>
    <x v="70"/>
    <x v="13"/>
    <n v="0"/>
    <n v="0"/>
    <n v="0"/>
    <n v="0"/>
    <n v="0"/>
    <m/>
    <n v="0"/>
    <n v="0"/>
    <n v="0"/>
    <n v="0"/>
  </r>
  <r>
    <x v="74"/>
    <x v="70"/>
    <x v="14"/>
    <n v="0"/>
    <n v="0"/>
    <n v="0.2"/>
    <n v="0"/>
    <n v="0.2"/>
    <m/>
    <n v="0"/>
    <n v="0"/>
    <n v="0"/>
    <n v="0.2"/>
  </r>
  <r>
    <x v="74"/>
    <x v="70"/>
    <x v="15"/>
    <n v="0"/>
    <n v="0"/>
    <n v="0"/>
    <n v="0"/>
    <n v="0"/>
    <m/>
    <n v="0"/>
    <n v="0"/>
    <n v="0"/>
    <n v="0"/>
  </r>
  <r>
    <x v="74"/>
    <x v="70"/>
    <x v="16"/>
    <n v="0"/>
    <n v="0"/>
    <n v="7.4"/>
    <n v="0"/>
    <n v="7.4"/>
    <m/>
    <n v="0"/>
    <n v="0"/>
    <n v="0"/>
    <n v="7.4"/>
  </r>
  <r>
    <x v="74"/>
    <x v="70"/>
    <x v="17"/>
    <n v="0"/>
    <n v="0"/>
    <n v="0"/>
    <n v="0"/>
    <n v="0"/>
    <m/>
    <n v="0"/>
    <n v="0"/>
    <n v="0"/>
    <n v="0"/>
  </r>
  <r>
    <x v="74"/>
    <x v="70"/>
    <x v="18"/>
    <n v="0"/>
    <n v="0"/>
    <n v="0"/>
    <n v="0"/>
    <n v="0"/>
    <m/>
    <n v="0"/>
    <n v="0"/>
    <n v="0"/>
    <n v="0"/>
  </r>
  <r>
    <x v="74"/>
    <x v="70"/>
    <x v="19"/>
    <n v="0"/>
    <n v="0"/>
    <n v="0"/>
    <n v="0"/>
    <n v="0"/>
    <m/>
    <n v="0"/>
    <n v="0"/>
    <n v="0"/>
    <n v="0"/>
  </r>
  <r>
    <x v="74"/>
    <x v="70"/>
    <x v="20"/>
    <n v="726.01700000000005"/>
    <n v="0"/>
    <n v="0"/>
    <n v="0"/>
    <n v="726.01700000000005"/>
    <m/>
    <n v="0"/>
    <n v="0"/>
    <n v="0"/>
    <n v="726.01700000000005"/>
  </r>
  <r>
    <x v="74"/>
    <x v="70"/>
    <x v="21"/>
    <n v="0"/>
    <n v="0"/>
    <n v="0"/>
    <n v="0"/>
    <n v="0"/>
    <m/>
    <n v="0"/>
    <n v="0"/>
    <n v="0"/>
    <n v="0"/>
  </r>
  <r>
    <x v="74"/>
    <x v="70"/>
    <x v="22"/>
    <n v="0"/>
    <n v="0"/>
    <n v="0"/>
    <n v="0"/>
    <n v="0"/>
    <m/>
    <n v="0"/>
    <n v="0"/>
    <n v="0"/>
    <n v="0"/>
  </r>
  <r>
    <x v="74"/>
    <x v="70"/>
    <x v="23"/>
    <n v="0"/>
    <n v="0"/>
    <n v="0"/>
    <n v="0"/>
    <n v="0"/>
    <m/>
    <n v="0"/>
    <n v="0"/>
    <n v="0"/>
    <n v="0"/>
  </r>
  <r>
    <x v="74"/>
    <x v="70"/>
    <x v="24"/>
    <n v="0"/>
    <n v="0"/>
    <n v="0"/>
    <n v="0"/>
    <n v="0"/>
    <m/>
    <n v="0"/>
    <n v="0"/>
    <n v="0"/>
    <n v="0"/>
  </r>
  <r>
    <x v="74"/>
    <x v="70"/>
    <x v="25"/>
    <n v="0"/>
    <n v="0"/>
    <n v="0"/>
    <n v="0"/>
    <n v="0"/>
    <m/>
    <n v="0"/>
    <n v="0"/>
    <n v="0"/>
    <n v="0"/>
  </r>
  <r>
    <x v="74"/>
    <x v="70"/>
    <x v="26"/>
    <n v="0"/>
    <n v="0"/>
    <n v="0"/>
    <n v="0"/>
    <n v="0"/>
    <m/>
    <n v="0"/>
    <n v="0"/>
    <n v="0"/>
    <n v="0"/>
  </r>
  <r>
    <x v="74"/>
    <x v="70"/>
    <x v="27"/>
    <n v="0"/>
    <n v="0"/>
    <n v="0"/>
    <n v="0"/>
    <n v="0"/>
    <m/>
    <n v="0"/>
    <n v="0"/>
    <n v="0"/>
    <n v="0"/>
  </r>
  <r>
    <x v="74"/>
    <x v="70"/>
    <x v="28"/>
    <n v="0"/>
    <n v="0"/>
    <n v="0"/>
    <n v="0"/>
    <n v="0"/>
    <m/>
    <n v="0"/>
    <n v="0"/>
    <n v="0"/>
    <n v="0"/>
  </r>
  <r>
    <x v="74"/>
    <x v="70"/>
    <x v="29"/>
    <n v="0"/>
    <n v="0"/>
    <n v="0"/>
    <n v="0"/>
    <n v="0"/>
    <m/>
    <n v="0"/>
    <n v="0"/>
    <n v="0"/>
    <n v="0"/>
  </r>
  <r>
    <x v="74"/>
    <x v="70"/>
    <x v="30"/>
    <n v="1912.338"/>
    <n v="0"/>
    <n v="0"/>
    <n v="0"/>
    <n v="1912.338"/>
    <m/>
    <n v="0"/>
    <n v="0"/>
    <n v="0"/>
    <n v="1912.338"/>
  </r>
  <r>
    <x v="74"/>
    <x v="70"/>
    <x v="31"/>
    <n v="0"/>
    <n v="0"/>
    <n v="0"/>
    <n v="0"/>
    <n v="0"/>
    <m/>
    <n v="0"/>
    <n v="0"/>
    <n v="0"/>
    <n v="0"/>
  </r>
  <r>
    <x v="74"/>
    <x v="70"/>
    <x v="32"/>
    <n v="0"/>
    <n v="0"/>
    <n v="0"/>
    <n v="0"/>
    <n v="0"/>
    <m/>
    <n v="0"/>
    <n v="0"/>
    <n v="0"/>
    <n v="0"/>
  </r>
  <r>
    <x v="74"/>
    <x v="70"/>
    <x v="33"/>
    <n v="0"/>
    <n v="0"/>
    <n v="0"/>
    <n v="0"/>
    <n v="0"/>
    <m/>
    <n v="0"/>
    <n v="0"/>
    <n v="0"/>
    <n v="0"/>
  </r>
  <r>
    <x v="74"/>
    <x v="70"/>
    <x v="34"/>
    <n v="2054.8690000000001"/>
    <n v="0"/>
    <n v="0"/>
    <n v="0"/>
    <n v="2054.8690000000001"/>
    <m/>
    <n v="0"/>
    <n v="0"/>
    <n v="0"/>
    <n v="2054.8690000000001"/>
  </r>
  <r>
    <x v="75"/>
    <x v="71"/>
    <x v="0"/>
    <n v="333.61599999999999"/>
    <n v="0"/>
    <n v="0"/>
    <n v="0"/>
    <n v="333.61599999999999"/>
    <m/>
    <n v="0"/>
    <n v="0"/>
    <n v="0"/>
    <n v="333.61599999999999"/>
  </r>
  <r>
    <x v="75"/>
    <x v="71"/>
    <x v="1"/>
    <n v="0"/>
    <n v="0"/>
    <n v="0"/>
    <n v="0"/>
    <n v="0"/>
    <m/>
    <n v="0"/>
    <n v="0"/>
    <n v="0"/>
    <n v="0"/>
  </r>
  <r>
    <x v="75"/>
    <x v="71"/>
    <x v="2"/>
    <n v="0"/>
    <n v="0"/>
    <n v="1.8"/>
    <n v="0"/>
    <n v="1.8"/>
    <m/>
    <n v="0"/>
    <n v="0"/>
    <n v="0"/>
    <n v="1.8"/>
  </r>
  <r>
    <x v="75"/>
    <x v="71"/>
    <x v="3"/>
    <n v="0"/>
    <n v="0"/>
    <n v="0"/>
    <n v="5.1130000000000004"/>
    <n v="5.1130000000000004"/>
    <m/>
    <n v="0"/>
    <n v="0"/>
    <n v="0"/>
    <n v="5.1130000000000004"/>
  </r>
  <r>
    <x v="75"/>
    <x v="71"/>
    <x v="4"/>
    <n v="0"/>
    <n v="0"/>
    <n v="0"/>
    <n v="0"/>
    <n v="0"/>
    <m/>
    <n v="0"/>
    <n v="0"/>
    <n v="0"/>
    <n v="0"/>
  </r>
  <r>
    <x v="75"/>
    <x v="71"/>
    <x v="5"/>
    <n v="0"/>
    <n v="0"/>
    <n v="0"/>
    <n v="0"/>
    <n v="0"/>
    <m/>
    <n v="0"/>
    <n v="0"/>
    <n v="0"/>
    <n v="0"/>
  </r>
  <r>
    <x v="75"/>
    <x v="71"/>
    <x v="6"/>
    <n v="0"/>
    <n v="0"/>
    <n v="0"/>
    <n v="0"/>
    <n v="0"/>
    <m/>
    <n v="0"/>
    <n v="0"/>
    <n v="0"/>
    <n v="0"/>
  </r>
  <r>
    <x v="75"/>
    <x v="71"/>
    <x v="7"/>
    <n v="3.9609999999999999"/>
    <n v="0"/>
    <n v="0.6"/>
    <n v="0.121"/>
    <n v="4.6820000000000004"/>
    <m/>
    <n v="0"/>
    <n v="0"/>
    <n v="0"/>
    <n v="4.6820000000000004"/>
  </r>
  <r>
    <x v="75"/>
    <x v="71"/>
    <x v="8"/>
    <n v="1.7170000000000001"/>
    <n v="0"/>
    <n v="0"/>
    <n v="0"/>
    <n v="1.7170000000000001"/>
    <m/>
    <n v="0"/>
    <n v="0"/>
    <n v="0"/>
    <n v="1.7170000000000001"/>
  </r>
  <r>
    <x v="75"/>
    <x v="71"/>
    <x v="9"/>
    <n v="6.6820000000000004"/>
    <n v="0"/>
    <n v="1.2000000000000002"/>
    <n v="0"/>
    <n v="7.8820000000000006"/>
    <m/>
    <n v="0"/>
    <n v="-0.2"/>
    <n v="0"/>
    <n v="7.6820000000000004"/>
  </r>
  <r>
    <x v="75"/>
    <x v="71"/>
    <x v="10"/>
    <n v="16.594999999999999"/>
    <n v="0"/>
    <n v="0"/>
    <n v="0"/>
    <n v="16.594999999999999"/>
    <m/>
    <n v="0"/>
    <n v="0"/>
    <n v="0"/>
    <n v="16.594999999999999"/>
  </r>
  <r>
    <x v="75"/>
    <x v="71"/>
    <x v="11"/>
    <n v="0"/>
    <n v="0"/>
    <n v="0"/>
    <n v="0"/>
    <n v="0"/>
    <m/>
    <n v="0"/>
    <n v="0"/>
    <n v="0"/>
    <n v="0"/>
  </r>
  <r>
    <x v="75"/>
    <x v="71"/>
    <x v="12"/>
    <n v="0"/>
    <n v="0"/>
    <n v="0"/>
    <n v="0"/>
    <n v="0"/>
    <m/>
    <n v="0"/>
    <n v="0"/>
    <n v="0"/>
    <n v="0"/>
  </r>
  <r>
    <x v="75"/>
    <x v="71"/>
    <x v="13"/>
    <n v="0"/>
    <n v="0"/>
    <n v="0"/>
    <n v="0"/>
    <n v="0"/>
    <m/>
    <n v="0"/>
    <n v="0"/>
    <n v="0"/>
    <n v="0"/>
  </r>
  <r>
    <x v="75"/>
    <x v="71"/>
    <x v="14"/>
    <n v="0"/>
    <n v="0"/>
    <n v="0"/>
    <n v="0"/>
    <n v="0"/>
    <m/>
    <n v="0"/>
    <n v="0"/>
    <n v="0"/>
    <n v="0"/>
  </r>
  <r>
    <x v="75"/>
    <x v="71"/>
    <x v="15"/>
    <n v="0"/>
    <n v="0"/>
    <n v="0"/>
    <n v="0"/>
    <n v="0"/>
    <m/>
    <n v="0"/>
    <n v="0"/>
    <n v="0"/>
    <n v="0"/>
  </r>
  <r>
    <x v="75"/>
    <x v="71"/>
    <x v="16"/>
    <n v="0"/>
    <n v="0"/>
    <n v="0"/>
    <n v="0"/>
    <n v="0"/>
    <m/>
    <n v="0"/>
    <n v="0"/>
    <n v="0"/>
    <n v="0"/>
  </r>
  <r>
    <x v="75"/>
    <x v="71"/>
    <x v="17"/>
    <n v="0"/>
    <n v="0"/>
    <n v="0"/>
    <n v="0"/>
    <n v="0"/>
    <m/>
    <n v="0"/>
    <n v="0"/>
    <n v="0"/>
    <n v="0"/>
  </r>
  <r>
    <x v="75"/>
    <x v="71"/>
    <x v="18"/>
    <n v="0"/>
    <n v="0"/>
    <n v="0"/>
    <n v="0"/>
    <n v="0"/>
    <m/>
    <n v="0"/>
    <n v="0"/>
    <n v="0"/>
    <n v="0"/>
  </r>
  <r>
    <x v="75"/>
    <x v="71"/>
    <x v="19"/>
    <n v="0"/>
    <n v="0"/>
    <n v="0"/>
    <n v="0"/>
    <n v="0"/>
    <m/>
    <n v="0"/>
    <n v="0"/>
    <n v="0"/>
    <n v="0"/>
  </r>
  <r>
    <x v="75"/>
    <x v="71"/>
    <x v="20"/>
    <n v="43.057000000000002"/>
    <n v="0"/>
    <n v="0"/>
    <n v="0"/>
    <n v="43.057000000000002"/>
    <m/>
    <n v="0"/>
    <n v="0"/>
    <n v="0"/>
    <n v="43.057000000000002"/>
  </r>
  <r>
    <x v="75"/>
    <x v="71"/>
    <x v="21"/>
    <n v="0"/>
    <n v="0"/>
    <n v="0"/>
    <n v="0"/>
    <n v="0"/>
    <m/>
    <n v="0"/>
    <n v="0"/>
    <n v="0"/>
    <n v="0"/>
  </r>
  <r>
    <x v="75"/>
    <x v="71"/>
    <x v="22"/>
    <n v="0"/>
    <n v="0"/>
    <n v="0.4"/>
    <n v="0"/>
    <n v="0.4"/>
    <m/>
    <n v="0"/>
    <n v="0"/>
    <n v="0"/>
    <n v="0.4"/>
  </r>
  <r>
    <x v="75"/>
    <x v="71"/>
    <x v="23"/>
    <n v="0"/>
    <n v="0"/>
    <n v="0"/>
    <n v="0"/>
    <n v="0"/>
    <m/>
    <n v="0"/>
    <n v="0"/>
    <n v="0"/>
    <n v="0"/>
  </r>
  <r>
    <x v="75"/>
    <x v="71"/>
    <x v="24"/>
    <n v="0"/>
    <n v="0"/>
    <n v="0"/>
    <n v="0"/>
    <n v="0"/>
    <m/>
    <n v="0"/>
    <n v="0"/>
    <n v="0"/>
    <n v="0"/>
  </r>
  <r>
    <x v="75"/>
    <x v="71"/>
    <x v="25"/>
    <n v="11.709"/>
    <n v="0"/>
    <n v="2"/>
    <n v="0"/>
    <n v="13.709"/>
    <m/>
    <n v="0"/>
    <n v="0"/>
    <n v="0"/>
    <n v="13.709"/>
  </r>
  <r>
    <x v="75"/>
    <x v="71"/>
    <x v="26"/>
    <n v="0"/>
    <n v="0"/>
    <n v="0"/>
    <n v="0"/>
    <n v="0"/>
    <m/>
    <n v="0"/>
    <n v="0"/>
    <n v="0"/>
    <n v="0"/>
  </r>
  <r>
    <x v="75"/>
    <x v="71"/>
    <x v="27"/>
    <n v="0"/>
    <n v="0"/>
    <n v="0"/>
    <n v="0"/>
    <n v="0"/>
    <m/>
    <n v="0"/>
    <n v="0"/>
    <n v="0"/>
    <n v="0"/>
  </r>
  <r>
    <x v="75"/>
    <x v="71"/>
    <x v="28"/>
    <n v="0"/>
    <n v="0"/>
    <n v="0"/>
    <n v="0"/>
    <n v="0"/>
    <m/>
    <n v="0"/>
    <n v="0"/>
    <n v="0"/>
    <n v="0"/>
  </r>
  <r>
    <x v="75"/>
    <x v="71"/>
    <x v="29"/>
    <n v="0"/>
    <n v="0"/>
    <n v="0"/>
    <n v="0"/>
    <n v="0"/>
    <m/>
    <n v="0"/>
    <n v="0"/>
    <n v="0"/>
    <n v="0"/>
  </r>
  <r>
    <x v="75"/>
    <x v="71"/>
    <x v="30"/>
    <n v="98.808999999999997"/>
    <n v="0"/>
    <n v="1.4"/>
    <n v="0"/>
    <n v="100.209"/>
    <m/>
    <n v="0"/>
    <n v="0"/>
    <n v="0.1"/>
    <n v="100.309"/>
  </r>
  <r>
    <x v="75"/>
    <x v="71"/>
    <x v="31"/>
    <n v="0"/>
    <n v="0"/>
    <n v="0"/>
    <n v="0.3"/>
    <n v="0.3"/>
    <m/>
    <n v="0"/>
    <n v="0"/>
    <n v="0"/>
    <n v="0.3"/>
  </r>
  <r>
    <x v="75"/>
    <x v="71"/>
    <x v="32"/>
    <n v="0"/>
    <n v="0"/>
    <n v="0"/>
    <n v="0"/>
    <n v="0"/>
    <m/>
    <n v="0"/>
    <n v="0"/>
    <n v="0"/>
    <n v="0"/>
  </r>
  <r>
    <x v="75"/>
    <x v="71"/>
    <x v="33"/>
    <n v="0"/>
    <n v="0"/>
    <n v="0"/>
    <n v="0"/>
    <n v="0"/>
    <m/>
    <n v="0"/>
    <n v="0"/>
    <n v="0"/>
    <n v="0"/>
  </r>
  <r>
    <x v="75"/>
    <x v="71"/>
    <x v="34"/>
    <n v="0"/>
    <n v="0"/>
    <n v="0"/>
    <n v="0"/>
    <n v="0"/>
    <m/>
    <n v="0"/>
    <n v="0"/>
    <n v="0"/>
    <n v="0"/>
  </r>
  <r>
    <x v="76"/>
    <x v="72"/>
    <x v="0"/>
    <n v="219.16800000000001"/>
    <n v="0"/>
    <n v="0"/>
    <n v="0"/>
    <n v="219.16800000000001"/>
    <m/>
    <n v="0"/>
    <n v="0"/>
    <n v="0"/>
    <n v="219.16800000000001"/>
  </r>
  <r>
    <x v="76"/>
    <x v="72"/>
    <x v="1"/>
    <n v="0"/>
    <n v="0.5"/>
    <n v="0"/>
    <n v="0"/>
    <n v="0.5"/>
    <m/>
    <n v="0"/>
    <n v="0"/>
    <n v="0"/>
    <n v="0.5"/>
  </r>
  <r>
    <x v="76"/>
    <x v="72"/>
    <x v="2"/>
    <n v="0"/>
    <n v="0"/>
    <n v="10"/>
    <n v="0"/>
    <n v="10"/>
    <m/>
    <n v="0"/>
    <n v="0"/>
    <n v="0"/>
    <n v="10"/>
  </r>
  <r>
    <x v="76"/>
    <x v="72"/>
    <x v="3"/>
    <n v="0"/>
    <n v="0"/>
    <n v="0"/>
    <n v="1.0329999999999999"/>
    <n v="1.0329999999999999"/>
    <m/>
    <n v="0"/>
    <n v="0"/>
    <n v="0"/>
    <n v="1.0329999999999999"/>
  </r>
  <r>
    <x v="76"/>
    <x v="72"/>
    <x v="4"/>
    <n v="1.0609999999999999"/>
    <n v="0"/>
    <n v="85.5"/>
    <n v="0"/>
    <n v="86.561000000000007"/>
    <m/>
    <n v="0"/>
    <n v="0"/>
    <n v="0"/>
    <n v="86.561000000000007"/>
  </r>
  <r>
    <x v="76"/>
    <x v="72"/>
    <x v="5"/>
    <n v="50.59"/>
    <n v="0"/>
    <n v="6"/>
    <n v="0"/>
    <n v="56.59"/>
    <m/>
    <n v="0"/>
    <n v="0"/>
    <n v="0"/>
    <n v="56.59"/>
  </r>
  <r>
    <x v="76"/>
    <x v="72"/>
    <x v="6"/>
    <n v="8.7999999999999995E-2"/>
    <n v="30.341000000000001"/>
    <n v="0"/>
    <n v="0"/>
    <n v="30.429000000000002"/>
    <m/>
    <n v="0"/>
    <n v="0"/>
    <n v="0"/>
    <n v="30.428999999999998"/>
  </r>
  <r>
    <x v="76"/>
    <x v="72"/>
    <x v="7"/>
    <n v="70.578999999999994"/>
    <n v="0"/>
    <n v="0.3"/>
    <n v="0"/>
    <n v="70.878999999999991"/>
    <m/>
    <n v="0"/>
    <n v="0"/>
    <n v="0"/>
    <n v="70.879000000000005"/>
  </r>
  <r>
    <x v="76"/>
    <x v="72"/>
    <x v="8"/>
    <n v="355.548"/>
    <n v="0"/>
    <n v="16.8"/>
    <n v="0"/>
    <n v="372.34800000000001"/>
    <m/>
    <n v="0"/>
    <n v="0"/>
    <n v="0"/>
    <n v="372.34800000000001"/>
  </r>
  <r>
    <x v="76"/>
    <x v="72"/>
    <x v="9"/>
    <n v="14.063000000000001"/>
    <n v="0"/>
    <n v="17.8"/>
    <n v="0"/>
    <n v="31.863"/>
    <m/>
    <n v="0"/>
    <n v="0"/>
    <n v="0"/>
    <n v="31.863"/>
  </r>
  <r>
    <x v="76"/>
    <x v="72"/>
    <x v="10"/>
    <n v="20.785"/>
    <n v="0"/>
    <n v="0"/>
    <n v="0"/>
    <n v="20.785"/>
    <m/>
    <n v="0"/>
    <n v="0"/>
    <n v="0"/>
    <n v="20.785"/>
  </r>
  <r>
    <x v="76"/>
    <x v="72"/>
    <x v="11"/>
    <n v="0"/>
    <n v="0"/>
    <n v="0"/>
    <n v="0"/>
    <n v="0"/>
    <m/>
    <n v="0"/>
    <n v="0"/>
    <n v="0"/>
    <n v="0"/>
  </r>
  <r>
    <x v="76"/>
    <x v="72"/>
    <x v="12"/>
    <n v="28.832999999999998"/>
    <n v="0"/>
    <n v="0"/>
    <n v="0"/>
    <n v="28.832999999999998"/>
    <m/>
    <n v="0"/>
    <n v="0"/>
    <n v="0"/>
    <n v="28.832999999999998"/>
  </r>
  <r>
    <x v="76"/>
    <x v="72"/>
    <x v="13"/>
    <n v="0.35399999999999998"/>
    <n v="0"/>
    <n v="0"/>
    <n v="0"/>
    <n v="0.35399999999999998"/>
    <m/>
    <n v="0"/>
    <n v="0"/>
    <n v="0"/>
    <n v="0.35399999999999998"/>
  </r>
  <r>
    <x v="76"/>
    <x v="72"/>
    <x v="14"/>
    <n v="0"/>
    <n v="0"/>
    <n v="1"/>
    <n v="0"/>
    <n v="1"/>
    <m/>
    <n v="0"/>
    <n v="0"/>
    <n v="0"/>
    <n v="1"/>
  </r>
  <r>
    <x v="76"/>
    <x v="72"/>
    <x v="15"/>
    <n v="0"/>
    <n v="0"/>
    <n v="0"/>
    <n v="0"/>
    <n v="0"/>
    <m/>
    <n v="0"/>
    <n v="0"/>
    <n v="0"/>
    <n v="0"/>
  </r>
  <r>
    <x v="76"/>
    <x v="72"/>
    <x v="16"/>
    <n v="0"/>
    <n v="0"/>
    <n v="50.5"/>
    <n v="0"/>
    <n v="50.5"/>
    <m/>
    <n v="0"/>
    <n v="0"/>
    <n v="0"/>
    <n v="50.5"/>
  </r>
  <r>
    <x v="76"/>
    <x v="72"/>
    <x v="17"/>
    <n v="0"/>
    <n v="0"/>
    <n v="0"/>
    <n v="0"/>
    <n v="0"/>
    <m/>
    <n v="0"/>
    <n v="0"/>
    <n v="0"/>
    <n v="0"/>
  </r>
  <r>
    <x v="76"/>
    <x v="72"/>
    <x v="18"/>
    <n v="0"/>
    <n v="0"/>
    <n v="105.10000000000001"/>
    <n v="0"/>
    <n v="105.10000000000001"/>
    <m/>
    <n v="0"/>
    <n v="0"/>
    <n v="0"/>
    <n v="105.1"/>
  </r>
  <r>
    <x v="76"/>
    <x v="72"/>
    <x v="19"/>
    <n v="0.17699999999999999"/>
    <n v="7.1589999999999998"/>
    <n v="13.1"/>
    <n v="0"/>
    <n v="20.436"/>
    <m/>
    <n v="0"/>
    <n v="0"/>
    <n v="0"/>
    <n v="20.436"/>
  </r>
  <r>
    <x v="76"/>
    <x v="72"/>
    <x v="20"/>
    <n v="55.399000000000001"/>
    <n v="0"/>
    <n v="0"/>
    <n v="0"/>
    <n v="55.399000000000001"/>
    <m/>
    <n v="0"/>
    <n v="0"/>
    <n v="0"/>
    <n v="55.399000000000001"/>
  </r>
  <r>
    <x v="76"/>
    <x v="72"/>
    <x v="21"/>
    <n v="0"/>
    <n v="0"/>
    <n v="0"/>
    <n v="0"/>
    <n v="0"/>
    <m/>
    <n v="0"/>
    <n v="0"/>
    <n v="0"/>
    <n v="0"/>
  </r>
  <r>
    <x v="76"/>
    <x v="72"/>
    <x v="22"/>
    <n v="0"/>
    <n v="0"/>
    <n v="1.9"/>
    <n v="0"/>
    <n v="1.9"/>
    <m/>
    <n v="0"/>
    <n v="0"/>
    <n v="0"/>
    <n v="1.9"/>
  </r>
  <r>
    <x v="76"/>
    <x v="72"/>
    <x v="23"/>
    <n v="0"/>
    <n v="0"/>
    <n v="0"/>
    <n v="0"/>
    <n v="0"/>
    <m/>
    <n v="0"/>
    <n v="0"/>
    <n v="0"/>
    <n v="0"/>
  </r>
  <r>
    <x v="76"/>
    <x v="72"/>
    <x v="24"/>
    <n v="49.529000000000003"/>
    <n v="0"/>
    <n v="0"/>
    <n v="0"/>
    <n v="49.529000000000003"/>
    <m/>
    <n v="0"/>
    <n v="0"/>
    <n v="0"/>
    <n v="49.529000000000003"/>
  </r>
  <r>
    <x v="76"/>
    <x v="72"/>
    <x v="25"/>
    <n v="331.57900000000001"/>
    <n v="0"/>
    <n v="9.8000000000000007"/>
    <n v="0"/>
    <n v="341.37900000000002"/>
    <m/>
    <n v="0"/>
    <n v="0"/>
    <n v="0"/>
    <n v="341.37900000000002"/>
  </r>
  <r>
    <x v="76"/>
    <x v="72"/>
    <x v="26"/>
    <n v="0"/>
    <n v="0"/>
    <n v="0"/>
    <n v="0"/>
    <n v="0"/>
    <m/>
    <n v="0"/>
    <n v="0"/>
    <n v="0"/>
    <n v="0"/>
  </r>
  <r>
    <x v="76"/>
    <x v="72"/>
    <x v="27"/>
    <n v="0"/>
    <n v="0"/>
    <n v="3.0999999999999996"/>
    <n v="0"/>
    <n v="3.0999999999999996"/>
    <m/>
    <n v="0"/>
    <n v="0"/>
    <n v="0"/>
    <n v="3.1"/>
  </r>
  <r>
    <x v="76"/>
    <x v="72"/>
    <x v="28"/>
    <n v="15.124000000000001"/>
    <n v="0"/>
    <n v="551.1"/>
    <n v="0"/>
    <n v="566.22400000000005"/>
    <m/>
    <n v="0"/>
    <n v="0"/>
    <n v="0"/>
    <n v="566.22400000000005"/>
  </r>
  <r>
    <x v="76"/>
    <x v="72"/>
    <x v="29"/>
    <n v="8.1370000000000005"/>
    <n v="0"/>
    <n v="539.4"/>
    <n v="0"/>
    <n v="547.53700000000003"/>
    <m/>
    <n v="0"/>
    <n v="0"/>
    <n v="0"/>
    <n v="547.53700000000003"/>
  </r>
  <r>
    <x v="76"/>
    <x v="72"/>
    <x v="30"/>
    <n v="0.17699999999999999"/>
    <n v="0"/>
    <n v="0.3"/>
    <n v="0"/>
    <n v="0.47699999999999998"/>
    <m/>
    <n v="0"/>
    <n v="0"/>
    <n v="0"/>
    <n v="0.47699999999999998"/>
  </r>
  <r>
    <x v="76"/>
    <x v="72"/>
    <x v="31"/>
    <n v="0"/>
    <n v="0"/>
    <n v="0.3"/>
    <n v="0"/>
    <n v="0.3"/>
    <m/>
    <n v="0"/>
    <n v="0"/>
    <n v="0"/>
    <n v="0.3"/>
  </r>
  <r>
    <x v="76"/>
    <x v="72"/>
    <x v="32"/>
    <n v="8.9329999999999998"/>
    <n v="0"/>
    <n v="26.1"/>
    <n v="0"/>
    <n v="35.033000000000001"/>
    <m/>
    <n v="0"/>
    <n v="0"/>
    <n v="0"/>
    <n v="35.033000000000001"/>
  </r>
  <r>
    <x v="76"/>
    <x v="72"/>
    <x v="33"/>
    <n v="0"/>
    <n v="0"/>
    <n v="0.1"/>
    <n v="0"/>
    <n v="0.1"/>
    <m/>
    <n v="0"/>
    <n v="0"/>
    <n v="0"/>
    <n v="0.1"/>
  </r>
  <r>
    <x v="76"/>
    <x v="72"/>
    <x v="34"/>
    <n v="19.545999999999999"/>
    <n v="0"/>
    <n v="0"/>
    <n v="0"/>
    <n v="19.545999999999999"/>
    <m/>
    <n v="0"/>
    <n v="0"/>
    <n v="0"/>
    <n v="19.545999999999999"/>
  </r>
  <r>
    <x v="77"/>
    <x v="73"/>
    <x v="0"/>
    <n v="524.97799999999995"/>
    <n v="0"/>
    <n v="0"/>
    <n v="0"/>
    <n v="524.97799999999995"/>
    <m/>
    <n v="0"/>
    <n v="0"/>
    <n v="0"/>
    <n v="524.97799999999995"/>
  </r>
  <r>
    <x v="77"/>
    <x v="73"/>
    <x v="1"/>
    <n v="0"/>
    <n v="5.3"/>
    <n v="0"/>
    <n v="0"/>
    <n v="5.3"/>
    <m/>
    <n v="0"/>
    <n v="0"/>
    <n v="0"/>
    <n v="5.3"/>
  </r>
  <r>
    <x v="77"/>
    <x v="73"/>
    <x v="2"/>
    <n v="0"/>
    <n v="0"/>
    <n v="25"/>
    <n v="0"/>
    <n v="25"/>
    <m/>
    <n v="0"/>
    <n v="0"/>
    <n v="0"/>
    <n v="25"/>
  </r>
  <r>
    <x v="77"/>
    <x v="73"/>
    <x v="3"/>
    <n v="0"/>
    <n v="0"/>
    <n v="0"/>
    <n v="75.007000000000005"/>
    <n v="75.007000000000005"/>
    <m/>
    <n v="0"/>
    <n v="0"/>
    <n v="0"/>
    <n v="75.007000000000005"/>
  </r>
  <r>
    <x v="77"/>
    <x v="73"/>
    <x v="4"/>
    <n v="0"/>
    <n v="0"/>
    <n v="3.7"/>
    <n v="0"/>
    <n v="3.7"/>
    <m/>
    <n v="0"/>
    <n v="0"/>
    <n v="0"/>
    <n v="3.7"/>
  </r>
  <r>
    <x v="77"/>
    <x v="73"/>
    <x v="5"/>
    <n v="0.41299999999999998"/>
    <n v="0.33700000000000002"/>
    <n v="4.8"/>
    <n v="0"/>
    <n v="5.55"/>
    <m/>
    <n v="0"/>
    <n v="0"/>
    <n v="0"/>
    <n v="5.55"/>
  </r>
  <r>
    <x v="77"/>
    <x v="73"/>
    <x v="6"/>
    <n v="2.4689999999999999"/>
    <n v="38.162999999999997"/>
    <n v="2.2999999999999998"/>
    <n v="0"/>
    <n v="42.931999999999995"/>
    <m/>
    <n v="0"/>
    <n v="0"/>
    <n v="0"/>
    <n v="42.932000000000002"/>
  </r>
  <r>
    <x v="77"/>
    <x v="73"/>
    <x v="7"/>
    <n v="629.51700000000005"/>
    <n v="0.84"/>
    <n v="4"/>
    <n v="12.396000000000001"/>
    <n v="646.75300000000004"/>
    <m/>
    <n v="0"/>
    <n v="0"/>
    <n v="0"/>
    <n v="646.75300000000004"/>
  </r>
  <r>
    <x v="77"/>
    <x v="73"/>
    <x v="8"/>
    <n v="121.91500000000001"/>
    <n v="1.4530000000000001"/>
    <n v="11.2"/>
    <n v="9.6000000000000002E-2"/>
    <n v="134.66400000000002"/>
    <m/>
    <n v="0"/>
    <n v="0"/>
    <n v="0"/>
    <n v="134.66399999999999"/>
  </r>
  <r>
    <x v="77"/>
    <x v="73"/>
    <x v="9"/>
    <n v="0.19500000000000001"/>
    <n v="0"/>
    <n v="3.5"/>
    <n v="0"/>
    <n v="3.6949999999999998"/>
    <m/>
    <n v="0"/>
    <n v="0"/>
    <n v="0"/>
    <n v="3.6949999999999998"/>
  </r>
  <r>
    <x v="77"/>
    <x v="73"/>
    <x v="10"/>
    <n v="5.7000000000000002E-2"/>
    <n v="0"/>
    <n v="0"/>
    <n v="0"/>
    <n v="5.7000000000000002E-2"/>
    <m/>
    <n v="0"/>
    <n v="0"/>
    <n v="0"/>
    <n v="5.7000000000000002E-2"/>
  </r>
  <r>
    <x v="77"/>
    <x v="73"/>
    <x v="11"/>
    <n v="0"/>
    <n v="0"/>
    <n v="0"/>
    <n v="0"/>
    <n v="0"/>
    <m/>
    <n v="0"/>
    <n v="0"/>
    <n v="0"/>
    <n v="0"/>
  </r>
  <r>
    <x v="77"/>
    <x v="73"/>
    <x v="12"/>
    <n v="0"/>
    <n v="0"/>
    <n v="0"/>
    <n v="0"/>
    <n v="0"/>
    <m/>
    <n v="0"/>
    <n v="0"/>
    <n v="0"/>
    <n v="0"/>
  </r>
  <r>
    <x v="77"/>
    <x v="73"/>
    <x v="13"/>
    <n v="1.2E-2"/>
    <n v="0"/>
    <n v="0"/>
    <n v="0"/>
    <n v="1.2E-2"/>
    <m/>
    <n v="0"/>
    <n v="0"/>
    <n v="0"/>
    <n v="1.2E-2"/>
  </r>
  <r>
    <x v="77"/>
    <x v="73"/>
    <x v="14"/>
    <n v="0"/>
    <n v="0"/>
    <n v="0"/>
    <n v="0"/>
    <n v="0"/>
    <m/>
    <n v="0"/>
    <n v="0"/>
    <n v="0"/>
    <n v="0"/>
  </r>
  <r>
    <x v="77"/>
    <x v="73"/>
    <x v="15"/>
    <n v="0"/>
    <n v="0"/>
    <n v="0"/>
    <n v="0"/>
    <n v="0"/>
    <m/>
    <n v="0"/>
    <n v="0"/>
    <n v="0"/>
    <n v="0"/>
  </r>
  <r>
    <x v="77"/>
    <x v="73"/>
    <x v="16"/>
    <n v="0"/>
    <n v="0"/>
    <n v="0"/>
    <n v="0"/>
    <n v="0"/>
    <m/>
    <n v="0"/>
    <n v="0"/>
    <n v="0"/>
    <n v="0"/>
  </r>
  <r>
    <x v="77"/>
    <x v="73"/>
    <x v="17"/>
    <n v="0"/>
    <n v="0"/>
    <n v="0"/>
    <n v="0"/>
    <n v="0"/>
    <m/>
    <n v="0"/>
    <n v="0"/>
    <n v="0"/>
    <n v="0"/>
  </r>
  <r>
    <x v="77"/>
    <x v="73"/>
    <x v="18"/>
    <n v="2.351"/>
    <n v="0"/>
    <n v="33.6"/>
    <n v="0"/>
    <n v="35.951000000000001"/>
    <m/>
    <n v="0"/>
    <n v="0"/>
    <n v="0"/>
    <n v="35.951000000000001"/>
  </r>
  <r>
    <x v="77"/>
    <x v="73"/>
    <x v="19"/>
    <n v="57.365000000000002"/>
    <n v="77.004999999999995"/>
    <n v="41.7"/>
    <n v="0"/>
    <n v="176.07"/>
    <m/>
    <n v="0"/>
    <n v="0"/>
    <n v="0"/>
    <n v="176.07"/>
  </r>
  <r>
    <x v="77"/>
    <x v="73"/>
    <x v="20"/>
    <n v="87.555000000000007"/>
    <n v="0"/>
    <n v="0"/>
    <n v="0"/>
    <n v="87.555000000000007"/>
    <m/>
    <n v="0"/>
    <n v="0"/>
    <n v="0"/>
    <n v="87.555000000000007"/>
  </r>
  <r>
    <x v="77"/>
    <x v="73"/>
    <x v="21"/>
    <n v="0"/>
    <n v="0"/>
    <n v="0"/>
    <n v="0"/>
    <n v="0"/>
    <m/>
    <n v="0"/>
    <n v="0"/>
    <n v="0"/>
    <n v="0"/>
  </r>
  <r>
    <x v="77"/>
    <x v="73"/>
    <x v="22"/>
    <n v="0"/>
    <n v="0"/>
    <n v="5"/>
    <n v="0"/>
    <n v="5"/>
    <m/>
    <n v="0"/>
    <n v="0"/>
    <n v="0"/>
    <n v="5"/>
  </r>
  <r>
    <x v="77"/>
    <x v="73"/>
    <x v="23"/>
    <n v="0"/>
    <n v="0"/>
    <n v="0"/>
    <n v="0.86599999999999999"/>
    <n v="0.86599999999999999"/>
    <m/>
    <n v="0"/>
    <n v="0"/>
    <n v="0"/>
    <n v="0.86599999999999999"/>
  </r>
  <r>
    <x v="77"/>
    <x v="73"/>
    <x v="24"/>
    <n v="0"/>
    <n v="0"/>
    <n v="0"/>
    <n v="0"/>
    <n v="0"/>
    <m/>
    <n v="0"/>
    <n v="0"/>
    <n v="0"/>
    <n v="0"/>
  </r>
  <r>
    <x v="77"/>
    <x v="73"/>
    <x v="25"/>
    <n v="15.144"/>
    <n v="0"/>
    <n v="0"/>
    <n v="21.594999999999999"/>
    <n v="36.738999999999997"/>
    <m/>
    <n v="0"/>
    <n v="0"/>
    <n v="0"/>
    <n v="36.738999999999997"/>
  </r>
  <r>
    <x v="77"/>
    <x v="73"/>
    <x v="26"/>
    <n v="0"/>
    <n v="0"/>
    <n v="0"/>
    <n v="0"/>
    <n v="0"/>
    <m/>
    <n v="0"/>
    <n v="0"/>
    <n v="0"/>
    <n v="0"/>
  </r>
  <r>
    <x v="77"/>
    <x v="73"/>
    <x v="27"/>
    <n v="0"/>
    <n v="0"/>
    <n v="7"/>
    <n v="0"/>
    <n v="7"/>
    <m/>
    <n v="0"/>
    <n v="0"/>
    <n v="0"/>
    <n v="7"/>
  </r>
  <r>
    <x v="77"/>
    <x v="73"/>
    <x v="28"/>
    <n v="5.5"/>
    <n v="1.897"/>
    <n v="276.59999999999997"/>
    <n v="4.2000000000000003E-2"/>
    <n v="284.03899999999993"/>
    <m/>
    <n v="0"/>
    <n v="0"/>
    <n v="0"/>
    <n v="284.03899999999999"/>
  </r>
  <r>
    <x v="77"/>
    <x v="73"/>
    <x v="29"/>
    <n v="0"/>
    <n v="0"/>
    <n v="2.7"/>
    <n v="0"/>
    <n v="2.7"/>
    <m/>
    <n v="0"/>
    <n v="0"/>
    <n v="0"/>
    <n v="2.7"/>
  </r>
  <r>
    <x v="77"/>
    <x v="73"/>
    <x v="30"/>
    <n v="258.84699999999998"/>
    <n v="0"/>
    <n v="10.4"/>
    <n v="1.893"/>
    <n v="271.13999999999993"/>
    <m/>
    <n v="0"/>
    <n v="0"/>
    <n v="0"/>
    <n v="271.14"/>
  </r>
  <r>
    <x v="77"/>
    <x v="73"/>
    <x v="31"/>
    <n v="59.4"/>
    <n v="0"/>
    <n v="1.2"/>
    <n v="55"/>
    <n v="115.6"/>
    <m/>
    <n v="0"/>
    <n v="0"/>
    <n v="0"/>
    <n v="115.6"/>
  </r>
  <r>
    <x v="77"/>
    <x v="73"/>
    <x v="32"/>
    <n v="0"/>
    <n v="0.30499999999999999"/>
    <n v="11.600000000000001"/>
    <n v="0"/>
    <n v="11.905000000000001"/>
    <m/>
    <n v="0"/>
    <n v="0"/>
    <n v="0"/>
    <n v="11.904999999999999"/>
  </r>
  <r>
    <x v="77"/>
    <x v="73"/>
    <x v="33"/>
    <n v="205.97800000000001"/>
    <n v="0"/>
    <n v="9.6"/>
    <n v="11.205"/>
    <n v="226.78300000000002"/>
    <m/>
    <n v="0"/>
    <n v="0"/>
    <n v="0"/>
    <n v="226.78299999999999"/>
  </r>
  <r>
    <x v="77"/>
    <x v="73"/>
    <x v="34"/>
    <n v="0"/>
    <n v="0"/>
    <n v="0"/>
    <n v="0"/>
    <n v="0"/>
    <m/>
    <n v="0"/>
    <n v="0"/>
    <n v="0"/>
    <n v="0"/>
  </r>
  <r>
    <x v="77"/>
    <x v="73"/>
    <x v="35"/>
    <n v="118"/>
    <n v="0"/>
    <n v="0"/>
    <n v="0"/>
    <n v="118"/>
    <m/>
    <n v="0"/>
    <n v="0"/>
    <n v="0"/>
    <n v="118"/>
  </r>
  <r>
    <x v="77"/>
    <x v="73"/>
    <x v="36"/>
    <n v="43"/>
    <n v="0"/>
    <n v="0"/>
    <n v="0"/>
    <n v="43"/>
    <m/>
    <n v="0"/>
    <n v="0"/>
    <n v="0"/>
    <n v="43"/>
  </r>
  <r>
    <x v="78"/>
    <x v="74"/>
    <x v="0"/>
    <n v="91.551000000000002"/>
    <n v="0"/>
    <n v="0"/>
    <n v="0"/>
    <n v="91.551000000000002"/>
    <m/>
    <n v="1.2709999999999999"/>
    <n v="0"/>
    <n v="0"/>
    <n v="92.822000000000003"/>
  </r>
  <r>
    <x v="78"/>
    <x v="74"/>
    <x v="1"/>
    <n v="0"/>
    <n v="0"/>
    <n v="0"/>
    <n v="0"/>
    <n v="0"/>
    <m/>
    <n v="0"/>
    <n v="0"/>
    <n v="0"/>
    <n v="0"/>
  </r>
  <r>
    <x v="78"/>
    <x v="74"/>
    <x v="2"/>
    <n v="0"/>
    <n v="0"/>
    <n v="0.1"/>
    <n v="0"/>
    <n v="0.1"/>
    <m/>
    <n v="0.05"/>
    <n v="0"/>
    <n v="0"/>
    <n v="0.15"/>
  </r>
  <r>
    <x v="78"/>
    <x v="74"/>
    <x v="3"/>
    <n v="0"/>
    <n v="0"/>
    <n v="0"/>
    <n v="2.5000000000000001E-2"/>
    <n v="2.5000000000000001E-2"/>
    <m/>
    <n v="0"/>
    <n v="0"/>
    <n v="0"/>
    <n v="2.5000000000000001E-2"/>
  </r>
  <r>
    <x v="78"/>
    <x v="74"/>
    <x v="4"/>
    <n v="0"/>
    <n v="0"/>
    <n v="7.7"/>
    <n v="0"/>
    <n v="7.7"/>
    <m/>
    <n v="1.1620000000000001"/>
    <n v="0"/>
    <n v="0"/>
    <n v="8.8620000000000001"/>
  </r>
  <r>
    <x v="78"/>
    <x v="74"/>
    <x v="5"/>
    <n v="26.169"/>
    <n v="0"/>
    <n v="1.6"/>
    <n v="0"/>
    <n v="27.769000000000002"/>
    <m/>
    <n v="0.7649999999999999"/>
    <n v="0"/>
    <n v="0"/>
    <n v="28.533999999999999"/>
  </r>
  <r>
    <x v="78"/>
    <x v="74"/>
    <x v="6"/>
    <n v="0"/>
    <n v="2.4359999999999999"/>
    <n v="0"/>
    <n v="0"/>
    <n v="2.4359999999999999"/>
    <m/>
    <n v="0.13"/>
    <n v="0"/>
    <n v="0"/>
    <n v="2.5659999999999998"/>
  </r>
  <r>
    <x v="78"/>
    <x v="74"/>
    <x v="7"/>
    <n v="95.343000000000004"/>
    <n v="0"/>
    <n v="0.1"/>
    <n v="0"/>
    <n v="95.442999999999998"/>
    <m/>
    <n v="0"/>
    <n v="0"/>
    <n v="0"/>
    <n v="95.442999999999998"/>
  </r>
  <r>
    <x v="78"/>
    <x v="74"/>
    <x v="8"/>
    <n v="54.481999999999999"/>
    <n v="0"/>
    <n v="2"/>
    <n v="0"/>
    <n v="56.481999999999999"/>
    <m/>
    <n v="0.16400000000000001"/>
    <n v="0"/>
    <n v="0"/>
    <n v="56.646000000000001"/>
  </r>
  <r>
    <x v="78"/>
    <x v="74"/>
    <x v="9"/>
    <n v="86.013000000000005"/>
    <n v="0"/>
    <n v="52.4"/>
    <n v="0"/>
    <n v="138.41300000000001"/>
    <m/>
    <n v="29.765000000000001"/>
    <n v="0"/>
    <n v="0"/>
    <n v="168.178"/>
  </r>
  <r>
    <x v="78"/>
    <x v="74"/>
    <x v="10"/>
    <n v="2.145"/>
    <n v="0"/>
    <n v="0"/>
    <n v="0"/>
    <n v="2.145"/>
    <m/>
    <n v="1E-3"/>
    <n v="0"/>
    <n v="0"/>
    <n v="2.1459999999999999"/>
  </r>
  <r>
    <x v="78"/>
    <x v="74"/>
    <x v="11"/>
    <n v="0"/>
    <n v="0"/>
    <n v="0"/>
    <n v="0"/>
    <n v="0"/>
    <m/>
    <n v="0"/>
    <n v="0"/>
    <n v="0"/>
    <n v="0"/>
  </r>
  <r>
    <x v="78"/>
    <x v="74"/>
    <x v="12"/>
    <n v="50.514000000000003"/>
    <n v="0"/>
    <n v="0"/>
    <n v="0"/>
    <n v="50.514000000000003"/>
    <m/>
    <n v="1.7000000000000001E-2"/>
    <n v="0"/>
    <n v="0"/>
    <n v="50.530999999999999"/>
  </r>
  <r>
    <x v="78"/>
    <x v="74"/>
    <x v="13"/>
    <n v="0"/>
    <n v="0"/>
    <n v="0"/>
    <n v="0"/>
    <n v="0"/>
    <m/>
    <n v="0"/>
    <n v="0"/>
    <n v="0"/>
    <n v="0"/>
  </r>
  <r>
    <x v="78"/>
    <x v="74"/>
    <x v="14"/>
    <n v="0"/>
    <n v="0"/>
    <n v="0"/>
    <n v="0"/>
    <n v="0"/>
    <m/>
    <n v="0"/>
    <n v="0"/>
    <n v="0"/>
    <n v="0"/>
  </r>
  <r>
    <x v="78"/>
    <x v="74"/>
    <x v="15"/>
    <n v="0"/>
    <n v="0"/>
    <n v="0"/>
    <n v="0"/>
    <n v="0"/>
    <m/>
    <n v="0"/>
    <n v="0"/>
    <n v="0"/>
    <n v="0"/>
  </r>
  <r>
    <x v="78"/>
    <x v="74"/>
    <x v="16"/>
    <n v="0"/>
    <n v="0"/>
    <n v="2.4"/>
    <n v="0"/>
    <n v="2.4"/>
    <m/>
    <n v="0.28500000000000003"/>
    <n v="0"/>
    <n v="0"/>
    <n v="2.6850000000000001"/>
  </r>
  <r>
    <x v="78"/>
    <x v="74"/>
    <x v="17"/>
    <n v="0"/>
    <n v="0"/>
    <n v="0"/>
    <n v="0"/>
    <n v="0"/>
    <m/>
    <n v="0"/>
    <n v="0"/>
    <n v="0"/>
    <n v="0"/>
  </r>
  <r>
    <x v="78"/>
    <x v="74"/>
    <x v="18"/>
    <n v="0"/>
    <n v="0"/>
    <n v="10.7"/>
    <n v="0"/>
    <n v="10.7"/>
    <m/>
    <n v="0.63500000000000001"/>
    <n v="0"/>
    <n v="0"/>
    <n v="11.335000000000001"/>
  </r>
  <r>
    <x v="78"/>
    <x v="74"/>
    <x v="19"/>
    <n v="0"/>
    <n v="4.3639999999999999"/>
    <n v="1.9"/>
    <n v="0"/>
    <n v="6.2639999999999993"/>
    <m/>
    <n v="0.36299999999999999"/>
    <n v="0"/>
    <n v="0"/>
    <n v="6.6269999999999998"/>
  </r>
  <r>
    <x v="78"/>
    <x v="74"/>
    <x v="20"/>
    <n v="27.581"/>
    <n v="0"/>
    <n v="0"/>
    <n v="0"/>
    <n v="27.581"/>
    <m/>
    <n v="6.984"/>
    <n v="0"/>
    <n v="0"/>
    <n v="34.564999999999998"/>
  </r>
  <r>
    <x v="78"/>
    <x v="74"/>
    <x v="21"/>
    <n v="0"/>
    <n v="0"/>
    <n v="0"/>
    <n v="0"/>
    <n v="0"/>
    <m/>
    <n v="0"/>
    <n v="0"/>
    <n v="0"/>
    <n v="0"/>
  </r>
  <r>
    <x v="78"/>
    <x v="74"/>
    <x v="22"/>
    <n v="0"/>
    <n v="0"/>
    <n v="0.1"/>
    <n v="0"/>
    <n v="0.1"/>
    <m/>
    <n v="0"/>
    <n v="0"/>
    <n v="0"/>
    <n v="0.1"/>
  </r>
  <r>
    <x v="78"/>
    <x v="74"/>
    <x v="23"/>
    <n v="0"/>
    <n v="0"/>
    <n v="0"/>
    <n v="0"/>
    <n v="0"/>
    <m/>
    <n v="0"/>
    <n v="0"/>
    <n v="0"/>
    <n v="0"/>
  </r>
  <r>
    <x v="78"/>
    <x v="74"/>
    <x v="24"/>
    <n v="121.405"/>
    <n v="0"/>
    <n v="0"/>
    <n v="0"/>
    <n v="121.405"/>
    <m/>
    <n v="0.192"/>
    <n v="0"/>
    <n v="0"/>
    <n v="121.59699999999999"/>
  </r>
  <r>
    <x v="78"/>
    <x v="74"/>
    <x v="25"/>
    <n v="206.131"/>
    <n v="0"/>
    <n v="80.099999999999994"/>
    <n v="0"/>
    <n v="286.23099999999999"/>
    <m/>
    <n v="42.298000000000002"/>
    <n v="0"/>
    <n v="0"/>
    <n v="328.529"/>
  </r>
  <r>
    <x v="78"/>
    <x v="74"/>
    <x v="26"/>
    <n v="0"/>
    <n v="0"/>
    <n v="0"/>
    <n v="0"/>
    <n v="0"/>
    <m/>
    <n v="0.40899999999999997"/>
    <n v="0"/>
    <n v="0"/>
    <n v="0.40899999999999997"/>
  </r>
  <r>
    <x v="78"/>
    <x v="74"/>
    <x v="27"/>
    <n v="0"/>
    <n v="0"/>
    <n v="0.2"/>
    <n v="0"/>
    <n v="0.2"/>
    <m/>
    <n v="0"/>
    <n v="0"/>
    <n v="0"/>
    <n v="0.2"/>
  </r>
  <r>
    <x v="78"/>
    <x v="74"/>
    <x v="28"/>
    <n v="3.3250000000000002"/>
    <n v="0"/>
    <n v="60.3"/>
    <n v="0"/>
    <n v="63.625"/>
    <m/>
    <n v="2.8359999999999999"/>
    <n v="0"/>
    <n v="0"/>
    <n v="66.460999999999999"/>
  </r>
  <r>
    <x v="78"/>
    <x v="74"/>
    <x v="29"/>
    <n v="1.0720000000000001"/>
    <n v="0"/>
    <n v="26.5"/>
    <n v="0"/>
    <n v="27.571999999999999"/>
    <m/>
    <n v="4.109"/>
    <n v="0"/>
    <n v="0"/>
    <n v="31.681000000000001"/>
  </r>
  <r>
    <x v="78"/>
    <x v="74"/>
    <x v="30"/>
    <n v="1.0720000000000001"/>
    <n v="0"/>
    <n v="0.4"/>
    <n v="0"/>
    <n v="1.472"/>
    <m/>
    <n v="2.9000000000000001E-2"/>
    <n v="0"/>
    <n v="0"/>
    <n v="1.5009999999999999"/>
  </r>
  <r>
    <x v="78"/>
    <x v="74"/>
    <x v="31"/>
    <n v="0"/>
    <n v="0"/>
    <n v="0"/>
    <n v="0"/>
    <n v="0"/>
    <m/>
    <n v="1E-3"/>
    <n v="0"/>
    <n v="0"/>
    <n v="1E-3"/>
  </r>
  <r>
    <x v="78"/>
    <x v="74"/>
    <x v="32"/>
    <n v="7.8289999999999997"/>
    <n v="0"/>
    <n v="1.6"/>
    <n v="0"/>
    <n v="9.4290000000000003"/>
    <m/>
    <n v="1E-3"/>
    <n v="0"/>
    <n v="0"/>
    <n v="9.43"/>
  </r>
  <r>
    <x v="78"/>
    <x v="74"/>
    <x v="33"/>
    <n v="0"/>
    <n v="0"/>
    <n v="0"/>
    <n v="0"/>
    <n v="0"/>
    <m/>
    <n v="0"/>
    <n v="0"/>
    <n v="0"/>
    <n v="0"/>
  </r>
  <r>
    <x v="78"/>
    <x v="74"/>
    <x v="34"/>
    <n v="18.446999999999999"/>
    <n v="0"/>
    <n v="0"/>
    <n v="0"/>
    <n v="18.446999999999999"/>
    <m/>
    <n v="2E-3"/>
    <n v="0"/>
    <n v="0"/>
    <n v="18.449000000000002"/>
  </r>
  <r>
    <x v="79"/>
    <x v="75"/>
    <x v="0"/>
    <n v="0.05"/>
    <n v="0"/>
    <n v="0"/>
    <n v="0"/>
    <n v="0.05"/>
    <m/>
    <n v="0"/>
    <n v="0"/>
    <n v="0"/>
    <n v="0.05"/>
  </r>
  <r>
    <x v="79"/>
    <x v="75"/>
    <x v="1"/>
    <n v="0"/>
    <n v="0"/>
    <n v="0"/>
    <n v="0"/>
    <n v="0"/>
    <m/>
    <n v="0"/>
    <n v="0"/>
    <n v="0"/>
    <n v="0"/>
  </r>
  <r>
    <x v="79"/>
    <x v="75"/>
    <x v="2"/>
    <n v="0"/>
    <n v="0"/>
    <n v="0.1"/>
    <n v="0"/>
    <n v="0.1"/>
    <m/>
    <n v="0"/>
    <n v="0"/>
    <n v="0"/>
    <n v="0.1"/>
  </r>
  <r>
    <x v="79"/>
    <x v="75"/>
    <x v="3"/>
    <n v="0"/>
    <n v="0"/>
    <n v="0"/>
    <n v="0.05"/>
    <n v="0.05"/>
    <m/>
    <n v="0"/>
    <n v="0"/>
    <n v="0"/>
    <n v="0.05"/>
  </r>
  <r>
    <x v="79"/>
    <x v="75"/>
    <x v="4"/>
    <n v="8.8999999999999996E-2"/>
    <n v="0"/>
    <n v="2.9"/>
    <n v="0"/>
    <n v="2.9889999999999999"/>
    <m/>
    <n v="0.84499999999999997"/>
    <n v="0"/>
    <n v="0"/>
    <n v="3.8340000000000001"/>
  </r>
  <r>
    <x v="79"/>
    <x v="75"/>
    <x v="5"/>
    <n v="0.13300000000000001"/>
    <n v="0"/>
    <n v="0.2"/>
    <n v="0"/>
    <n v="0.33300000000000002"/>
    <m/>
    <n v="0.26200000000000001"/>
    <n v="0"/>
    <n v="0"/>
    <n v="0.59499999999999997"/>
  </r>
  <r>
    <x v="79"/>
    <x v="75"/>
    <x v="6"/>
    <n v="0"/>
    <n v="0.13300000000000001"/>
    <n v="0"/>
    <n v="0"/>
    <n v="0.13300000000000001"/>
    <m/>
    <n v="0"/>
    <n v="0"/>
    <n v="0"/>
    <n v="0.13300000000000001"/>
  </r>
  <r>
    <x v="79"/>
    <x v="75"/>
    <x v="7"/>
    <n v="1.379"/>
    <n v="0"/>
    <n v="0"/>
    <n v="0"/>
    <n v="1.379"/>
    <m/>
    <n v="0"/>
    <n v="0"/>
    <n v="0"/>
    <n v="1.379"/>
  </r>
  <r>
    <x v="79"/>
    <x v="75"/>
    <x v="8"/>
    <n v="11.074"/>
    <n v="0"/>
    <n v="0.2"/>
    <n v="0"/>
    <n v="11.273999999999999"/>
    <m/>
    <n v="2.1999999999999999E-2"/>
    <n v="0"/>
    <n v="0"/>
    <n v="11.295999999999999"/>
  </r>
  <r>
    <x v="79"/>
    <x v="75"/>
    <x v="9"/>
    <n v="0"/>
    <n v="0"/>
    <n v="0"/>
    <n v="0"/>
    <n v="0"/>
    <m/>
    <n v="0"/>
    <n v="0"/>
    <n v="0"/>
    <n v="0"/>
  </r>
  <r>
    <x v="79"/>
    <x v="75"/>
    <x v="10"/>
    <n v="3.0470000000000002"/>
    <n v="0"/>
    <n v="0"/>
    <n v="0"/>
    <n v="3.0470000000000002"/>
    <m/>
    <n v="0"/>
    <n v="0"/>
    <n v="0"/>
    <n v="3.0470000000000002"/>
  </r>
  <r>
    <x v="79"/>
    <x v="75"/>
    <x v="11"/>
    <n v="0"/>
    <n v="0"/>
    <n v="0"/>
    <n v="0"/>
    <n v="0"/>
    <m/>
    <n v="0"/>
    <n v="0"/>
    <n v="0"/>
    <n v="0"/>
  </r>
  <r>
    <x v="79"/>
    <x v="75"/>
    <x v="12"/>
    <n v="0"/>
    <n v="0"/>
    <n v="0"/>
    <n v="0"/>
    <n v="0"/>
    <m/>
    <n v="0"/>
    <n v="0"/>
    <n v="0"/>
    <n v="0"/>
  </r>
  <r>
    <x v="79"/>
    <x v="75"/>
    <x v="13"/>
    <n v="0"/>
    <n v="0"/>
    <n v="0"/>
    <n v="0"/>
    <n v="0"/>
    <m/>
    <n v="0"/>
    <n v="0"/>
    <n v="0"/>
    <n v="0"/>
  </r>
  <r>
    <x v="79"/>
    <x v="75"/>
    <x v="14"/>
    <n v="0"/>
    <n v="0"/>
    <n v="0"/>
    <n v="0"/>
    <n v="0"/>
    <m/>
    <n v="0"/>
    <n v="0"/>
    <n v="0"/>
    <n v="0"/>
  </r>
  <r>
    <x v="79"/>
    <x v="75"/>
    <x v="15"/>
    <n v="0"/>
    <n v="0"/>
    <n v="0"/>
    <n v="0"/>
    <n v="0"/>
    <m/>
    <n v="0"/>
    <n v="0"/>
    <n v="0"/>
    <n v="0"/>
  </r>
  <r>
    <x v="79"/>
    <x v="75"/>
    <x v="16"/>
    <n v="0"/>
    <n v="0"/>
    <n v="1.1000000000000001"/>
    <n v="0"/>
    <n v="1.1000000000000001"/>
    <m/>
    <n v="3.0000000000000001E-3"/>
    <n v="0"/>
    <n v="0"/>
    <n v="1.103"/>
  </r>
  <r>
    <x v="79"/>
    <x v="75"/>
    <x v="17"/>
    <n v="0"/>
    <n v="0"/>
    <n v="0"/>
    <n v="0"/>
    <n v="0"/>
    <m/>
    <n v="0"/>
    <n v="0"/>
    <n v="0"/>
    <n v="0"/>
  </r>
  <r>
    <x v="79"/>
    <x v="75"/>
    <x v="18"/>
    <n v="0"/>
    <n v="0"/>
    <n v="6.2"/>
    <n v="0"/>
    <n v="6.2"/>
    <m/>
    <n v="1.3049999999999999"/>
    <n v="0"/>
    <n v="0"/>
    <n v="7.5049999999999999"/>
  </r>
  <r>
    <x v="79"/>
    <x v="75"/>
    <x v="19"/>
    <n v="8.8999999999999996E-2"/>
    <n v="6.7000000000000004E-2"/>
    <n v="1"/>
    <n v="0"/>
    <n v="1.1559999999999999"/>
    <m/>
    <n v="0.48599999999999999"/>
    <n v="0"/>
    <n v="0"/>
    <n v="1.6419999999999999"/>
  </r>
  <r>
    <x v="79"/>
    <x v="75"/>
    <x v="20"/>
    <n v="2.1999999999999999E-2"/>
    <n v="0"/>
    <n v="0"/>
    <n v="0"/>
    <n v="2.1999999999999999E-2"/>
    <m/>
    <n v="0"/>
    <n v="0"/>
    <n v="0"/>
    <n v="2.1999999999999999E-2"/>
  </r>
  <r>
    <x v="79"/>
    <x v="75"/>
    <x v="21"/>
    <n v="0"/>
    <n v="0"/>
    <n v="0"/>
    <n v="0"/>
    <n v="0"/>
    <m/>
    <n v="0"/>
    <n v="0"/>
    <n v="0"/>
    <n v="0"/>
  </r>
  <r>
    <x v="79"/>
    <x v="75"/>
    <x v="22"/>
    <n v="0"/>
    <n v="0"/>
    <n v="0"/>
    <n v="0"/>
    <n v="0"/>
    <m/>
    <n v="0"/>
    <n v="0"/>
    <n v="0"/>
    <n v="0"/>
  </r>
  <r>
    <x v="79"/>
    <x v="75"/>
    <x v="23"/>
    <n v="0"/>
    <n v="0"/>
    <n v="0"/>
    <n v="0"/>
    <n v="0"/>
    <m/>
    <n v="0"/>
    <n v="0"/>
    <n v="0"/>
    <n v="0"/>
  </r>
  <r>
    <x v="79"/>
    <x v="75"/>
    <x v="24"/>
    <n v="4.3999999999999997E-2"/>
    <n v="0"/>
    <n v="0"/>
    <n v="0"/>
    <n v="4.3999999999999997E-2"/>
    <m/>
    <n v="0"/>
    <n v="0"/>
    <n v="0"/>
    <n v="4.3999999999999997E-2"/>
  </r>
  <r>
    <x v="79"/>
    <x v="75"/>
    <x v="25"/>
    <n v="2.1999999999999999E-2"/>
    <n v="0"/>
    <n v="0"/>
    <n v="0"/>
    <n v="2.1999999999999999E-2"/>
    <m/>
    <n v="2E-3"/>
    <n v="0"/>
    <n v="0"/>
    <n v="2.4E-2"/>
  </r>
  <r>
    <x v="79"/>
    <x v="75"/>
    <x v="26"/>
    <n v="0"/>
    <n v="0"/>
    <n v="0"/>
    <n v="0"/>
    <n v="0"/>
    <m/>
    <n v="0"/>
    <n v="0"/>
    <n v="0"/>
    <n v="0"/>
  </r>
  <r>
    <x v="79"/>
    <x v="75"/>
    <x v="27"/>
    <n v="0"/>
    <n v="0"/>
    <n v="0"/>
    <n v="0"/>
    <n v="0"/>
    <m/>
    <n v="0"/>
    <n v="0"/>
    <n v="0"/>
    <n v="0"/>
  </r>
  <r>
    <x v="79"/>
    <x v="75"/>
    <x v="28"/>
    <n v="0"/>
    <n v="0"/>
    <n v="22.400000000000002"/>
    <n v="0"/>
    <n v="22.400000000000002"/>
    <m/>
    <n v="2.5270000000000001"/>
    <n v="0"/>
    <n v="0"/>
    <n v="24.927"/>
  </r>
  <r>
    <x v="79"/>
    <x v="75"/>
    <x v="29"/>
    <n v="0"/>
    <n v="0"/>
    <n v="12.1"/>
    <n v="0"/>
    <n v="12.1"/>
    <m/>
    <n v="1.4850000000000001"/>
    <n v="0"/>
    <n v="0"/>
    <n v="13.585000000000001"/>
  </r>
  <r>
    <x v="79"/>
    <x v="75"/>
    <x v="30"/>
    <n v="0"/>
    <n v="0"/>
    <n v="0"/>
    <n v="0"/>
    <n v="0"/>
    <m/>
    <n v="0"/>
    <n v="0"/>
    <n v="0"/>
    <n v="0"/>
  </r>
  <r>
    <x v="79"/>
    <x v="75"/>
    <x v="31"/>
    <n v="0"/>
    <n v="0"/>
    <n v="0"/>
    <n v="0"/>
    <n v="0"/>
    <m/>
    <n v="0"/>
    <n v="0"/>
    <n v="0"/>
    <n v="0"/>
  </r>
  <r>
    <x v="79"/>
    <x v="75"/>
    <x v="32"/>
    <n v="0"/>
    <n v="0"/>
    <n v="0"/>
    <n v="0"/>
    <n v="0"/>
    <m/>
    <n v="0"/>
    <n v="0"/>
    <n v="0"/>
    <n v="0"/>
  </r>
  <r>
    <x v="79"/>
    <x v="75"/>
    <x v="33"/>
    <n v="0"/>
    <n v="0"/>
    <n v="0.6"/>
    <n v="0"/>
    <n v="0.6"/>
    <m/>
    <n v="0.16300000000000001"/>
    <n v="0"/>
    <n v="0"/>
    <n v="0.76300000000000001"/>
  </r>
  <r>
    <x v="79"/>
    <x v="75"/>
    <x v="34"/>
    <n v="2.1999999999999999E-2"/>
    <n v="0"/>
    <n v="0"/>
    <n v="0"/>
    <n v="2.1999999999999999E-2"/>
    <m/>
    <n v="0"/>
    <n v="0"/>
    <n v="0"/>
    <n v="2.1999999999999999E-2"/>
  </r>
  <r>
    <x v="80"/>
    <x v="76"/>
    <x v="0"/>
    <n v="0"/>
    <n v="0"/>
    <n v="0"/>
    <n v="0"/>
    <n v="0"/>
    <m/>
    <n v="0"/>
    <n v="0"/>
    <n v="0"/>
    <n v="0"/>
  </r>
  <r>
    <x v="80"/>
    <x v="76"/>
    <x v="1"/>
    <n v="0"/>
    <n v="0"/>
    <n v="0"/>
    <n v="0"/>
    <n v="0"/>
    <m/>
    <n v="0"/>
    <n v="0"/>
    <n v="0"/>
    <n v="0"/>
  </r>
  <r>
    <x v="80"/>
    <x v="76"/>
    <x v="2"/>
    <n v="0"/>
    <n v="0"/>
    <n v="0"/>
    <n v="0"/>
    <n v="0"/>
    <m/>
    <n v="0"/>
    <n v="0"/>
    <n v="0"/>
    <n v="0"/>
  </r>
  <r>
    <x v="80"/>
    <x v="76"/>
    <x v="3"/>
    <n v="0"/>
    <n v="0"/>
    <n v="0"/>
    <n v="0"/>
    <n v="0"/>
    <m/>
    <n v="0"/>
    <n v="0"/>
    <n v="0"/>
    <n v="0"/>
  </r>
  <r>
    <x v="80"/>
    <x v="76"/>
    <x v="4"/>
    <n v="10.67"/>
    <n v="0"/>
    <n v="13.3"/>
    <n v="0"/>
    <n v="23.97"/>
    <m/>
    <n v="76.221000000000004"/>
    <n v="0"/>
    <n v="0"/>
    <n v="100.191"/>
  </r>
  <r>
    <x v="80"/>
    <x v="76"/>
    <x v="5"/>
    <n v="0.48499999999999999"/>
    <n v="0"/>
    <n v="0.7"/>
    <n v="0"/>
    <n v="1.1850000000000001"/>
    <m/>
    <n v="0"/>
    <n v="0"/>
    <n v="0"/>
    <n v="1.1850000000000001"/>
  </r>
  <r>
    <x v="80"/>
    <x v="76"/>
    <x v="6"/>
    <n v="0"/>
    <n v="2.16"/>
    <n v="0"/>
    <n v="0"/>
    <n v="2.16"/>
    <m/>
    <n v="0"/>
    <n v="0"/>
    <n v="0"/>
    <n v="2.16"/>
  </r>
  <r>
    <x v="80"/>
    <x v="76"/>
    <x v="7"/>
    <n v="12.367000000000001"/>
    <n v="0"/>
    <n v="0"/>
    <n v="0"/>
    <n v="12.367000000000001"/>
    <m/>
    <n v="0"/>
    <n v="0"/>
    <n v="0"/>
    <n v="12.367000000000001"/>
  </r>
  <r>
    <x v="80"/>
    <x v="76"/>
    <x v="8"/>
    <n v="260.92899999999997"/>
    <n v="0"/>
    <n v="0.7"/>
    <n v="0"/>
    <n v="261.62899999999996"/>
    <m/>
    <n v="0.20599999999999999"/>
    <n v="0"/>
    <n v="0"/>
    <n v="261.83499999999998"/>
  </r>
  <r>
    <x v="80"/>
    <x v="76"/>
    <x v="9"/>
    <n v="0"/>
    <n v="0"/>
    <n v="0"/>
    <n v="0"/>
    <n v="0"/>
    <m/>
    <n v="0"/>
    <n v="0"/>
    <n v="0"/>
    <n v="0"/>
  </r>
  <r>
    <x v="80"/>
    <x v="76"/>
    <x v="10"/>
    <n v="15.762"/>
    <n v="0"/>
    <n v="0"/>
    <n v="0"/>
    <n v="15.762"/>
    <n v="-15"/>
    <n v="0"/>
    <n v="0"/>
    <n v="0"/>
    <n v="0.76200000000000001"/>
  </r>
  <r>
    <x v="80"/>
    <x v="76"/>
    <x v="11"/>
    <n v="0"/>
    <n v="0"/>
    <n v="0"/>
    <n v="0"/>
    <n v="0"/>
    <m/>
    <n v="0"/>
    <n v="0"/>
    <n v="0"/>
    <n v="0"/>
  </r>
  <r>
    <x v="80"/>
    <x v="76"/>
    <x v="12"/>
    <n v="0"/>
    <n v="0"/>
    <n v="0"/>
    <n v="0"/>
    <n v="0"/>
    <m/>
    <n v="0"/>
    <n v="0"/>
    <n v="0"/>
    <n v="0"/>
  </r>
  <r>
    <x v="80"/>
    <x v="76"/>
    <x v="13"/>
    <n v="0"/>
    <n v="0"/>
    <n v="0"/>
    <n v="0"/>
    <n v="0"/>
    <m/>
    <n v="0"/>
    <n v="0"/>
    <n v="0"/>
    <n v="0"/>
  </r>
  <r>
    <x v="80"/>
    <x v="76"/>
    <x v="14"/>
    <n v="0"/>
    <n v="0"/>
    <n v="0"/>
    <n v="0"/>
    <n v="0"/>
    <m/>
    <n v="0"/>
    <n v="0"/>
    <n v="0"/>
    <n v="0"/>
  </r>
  <r>
    <x v="80"/>
    <x v="76"/>
    <x v="15"/>
    <n v="0"/>
    <n v="0"/>
    <n v="0"/>
    <n v="0"/>
    <n v="0"/>
    <m/>
    <n v="0"/>
    <n v="0"/>
    <n v="0"/>
    <n v="0"/>
  </r>
  <r>
    <x v="80"/>
    <x v="76"/>
    <x v="16"/>
    <n v="0"/>
    <n v="0"/>
    <n v="23.8"/>
    <n v="0"/>
    <n v="23.8"/>
    <m/>
    <n v="0"/>
    <n v="0"/>
    <n v="0"/>
    <n v="23.8"/>
  </r>
  <r>
    <x v="80"/>
    <x v="76"/>
    <x v="17"/>
    <n v="0"/>
    <n v="0"/>
    <n v="0"/>
    <n v="0"/>
    <n v="0"/>
    <m/>
    <n v="0"/>
    <n v="0"/>
    <n v="0"/>
    <n v="0"/>
  </r>
  <r>
    <x v="80"/>
    <x v="76"/>
    <x v="18"/>
    <n v="0"/>
    <n v="0"/>
    <n v="11.6"/>
    <n v="0"/>
    <n v="11.6"/>
    <m/>
    <n v="0.03"/>
    <n v="0"/>
    <n v="0"/>
    <n v="11.63"/>
  </r>
  <r>
    <x v="80"/>
    <x v="76"/>
    <x v="19"/>
    <n v="0"/>
    <n v="0.24"/>
    <n v="50.2"/>
    <n v="0"/>
    <n v="50.440000000000005"/>
    <m/>
    <n v="0.56899999999999995"/>
    <n v="0"/>
    <n v="0"/>
    <n v="51.009"/>
  </r>
  <r>
    <x v="80"/>
    <x v="76"/>
    <x v="20"/>
    <n v="0"/>
    <n v="0"/>
    <n v="0"/>
    <n v="0"/>
    <n v="0"/>
    <m/>
    <n v="0"/>
    <n v="0"/>
    <n v="0"/>
    <n v="0"/>
  </r>
  <r>
    <x v="80"/>
    <x v="76"/>
    <x v="21"/>
    <n v="0"/>
    <n v="0"/>
    <n v="0"/>
    <n v="0"/>
    <n v="0"/>
    <m/>
    <n v="0"/>
    <n v="0"/>
    <n v="0"/>
    <n v="0"/>
  </r>
  <r>
    <x v="80"/>
    <x v="76"/>
    <x v="22"/>
    <n v="0"/>
    <n v="0"/>
    <n v="0"/>
    <n v="0"/>
    <n v="0"/>
    <m/>
    <n v="0"/>
    <n v="0"/>
    <n v="0"/>
    <n v="0"/>
  </r>
  <r>
    <x v="80"/>
    <x v="76"/>
    <x v="23"/>
    <n v="0"/>
    <n v="0"/>
    <n v="0"/>
    <n v="0"/>
    <n v="0"/>
    <m/>
    <n v="0"/>
    <n v="0"/>
    <n v="0"/>
    <n v="0"/>
  </r>
  <r>
    <x v="80"/>
    <x v="76"/>
    <x v="24"/>
    <n v="0"/>
    <n v="0"/>
    <n v="0"/>
    <n v="0"/>
    <n v="0"/>
    <m/>
    <n v="0"/>
    <n v="0"/>
    <n v="0"/>
    <n v="0"/>
  </r>
  <r>
    <x v="80"/>
    <x v="76"/>
    <x v="25"/>
    <n v="0"/>
    <n v="0"/>
    <n v="0"/>
    <n v="0"/>
    <n v="0"/>
    <m/>
    <n v="0"/>
    <n v="0"/>
    <n v="0"/>
    <n v="0"/>
  </r>
  <r>
    <x v="80"/>
    <x v="76"/>
    <x v="26"/>
    <n v="0"/>
    <n v="0"/>
    <n v="0"/>
    <n v="0"/>
    <n v="0"/>
    <m/>
    <n v="0"/>
    <n v="0"/>
    <n v="0"/>
    <n v="0"/>
  </r>
  <r>
    <x v="80"/>
    <x v="76"/>
    <x v="27"/>
    <n v="0"/>
    <n v="0"/>
    <n v="1.2"/>
    <n v="0"/>
    <n v="1.2"/>
    <m/>
    <n v="0"/>
    <n v="0"/>
    <n v="0"/>
    <n v="1.2"/>
  </r>
  <r>
    <x v="80"/>
    <x v="76"/>
    <x v="28"/>
    <n v="0"/>
    <n v="0"/>
    <n v="843.7"/>
    <n v="0"/>
    <n v="843.7"/>
    <m/>
    <n v="95.495999999999995"/>
    <n v="0"/>
    <n v="0"/>
    <n v="939.19600000000003"/>
  </r>
  <r>
    <x v="80"/>
    <x v="76"/>
    <x v="29"/>
    <n v="0"/>
    <n v="0"/>
    <n v="46.1"/>
    <n v="0"/>
    <n v="46.1"/>
    <m/>
    <n v="2.1320000000000001"/>
    <n v="0"/>
    <n v="0"/>
    <n v="48.231999999999999"/>
  </r>
  <r>
    <x v="80"/>
    <x v="76"/>
    <x v="30"/>
    <n v="0"/>
    <n v="0"/>
    <n v="0"/>
    <n v="0"/>
    <n v="0"/>
    <m/>
    <n v="0"/>
    <n v="0"/>
    <n v="0"/>
    <n v="0"/>
  </r>
  <r>
    <x v="80"/>
    <x v="76"/>
    <x v="31"/>
    <n v="0"/>
    <n v="0"/>
    <n v="0"/>
    <n v="0"/>
    <n v="0"/>
    <m/>
    <n v="0"/>
    <n v="0"/>
    <n v="0"/>
    <n v="0"/>
  </r>
  <r>
    <x v="80"/>
    <x v="76"/>
    <x v="32"/>
    <n v="0"/>
    <n v="0"/>
    <n v="0"/>
    <n v="0"/>
    <n v="0"/>
    <m/>
    <n v="0"/>
    <n v="0"/>
    <n v="0"/>
    <n v="0"/>
  </r>
  <r>
    <x v="80"/>
    <x v="76"/>
    <x v="33"/>
    <n v="41.951999999999998"/>
    <n v="0"/>
    <n v="46.1"/>
    <n v="0"/>
    <n v="88.051999999999992"/>
    <m/>
    <n v="20.245000000000001"/>
    <n v="0"/>
    <n v="0"/>
    <n v="108.297"/>
  </r>
  <r>
    <x v="80"/>
    <x v="76"/>
    <x v="34"/>
    <n v="0"/>
    <n v="0"/>
    <n v="0"/>
    <n v="0"/>
    <n v="0"/>
    <m/>
    <n v="0"/>
    <n v="0"/>
    <n v="0"/>
    <n v="0"/>
  </r>
  <r>
    <x v="81"/>
    <x v="77"/>
    <x v="0"/>
    <n v="0"/>
    <n v="0"/>
    <n v="0"/>
    <n v="0"/>
    <n v="0"/>
    <m/>
    <n v="0"/>
    <n v="0"/>
    <n v="0"/>
    <n v="0"/>
  </r>
  <r>
    <x v="81"/>
    <x v="77"/>
    <x v="1"/>
    <n v="0"/>
    <n v="0"/>
    <n v="0"/>
    <n v="0"/>
    <n v="0"/>
    <m/>
    <n v="0"/>
    <n v="0"/>
    <n v="0"/>
    <n v="0"/>
  </r>
  <r>
    <x v="81"/>
    <x v="77"/>
    <x v="2"/>
    <n v="0"/>
    <n v="0"/>
    <n v="0"/>
    <n v="0"/>
    <n v="0"/>
    <m/>
    <n v="0"/>
    <n v="0"/>
    <n v="0"/>
    <n v="0"/>
  </r>
  <r>
    <x v="81"/>
    <x v="77"/>
    <x v="3"/>
    <n v="0"/>
    <n v="0"/>
    <n v="0"/>
    <n v="0"/>
    <n v="0"/>
    <m/>
    <n v="0"/>
    <n v="0"/>
    <n v="0"/>
    <n v="0"/>
  </r>
  <r>
    <x v="81"/>
    <x v="77"/>
    <x v="4"/>
    <n v="0"/>
    <n v="0"/>
    <n v="0"/>
    <n v="0"/>
    <n v="0"/>
    <m/>
    <n v="0"/>
    <n v="0"/>
    <n v="0"/>
    <n v="0"/>
  </r>
  <r>
    <x v="81"/>
    <x v="77"/>
    <x v="5"/>
    <n v="0"/>
    <n v="0"/>
    <n v="0"/>
    <n v="0"/>
    <n v="0"/>
    <m/>
    <n v="0"/>
    <n v="0"/>
    <n v="0"/>
    <n v="0"/>
  </r>
  <r>
    <x v="81"/>
    <x v="77"/>
    <x v="6"/>
    <n v="0"/>
    <n v="3245.5279999999998"/>
    <n v="0"/>
    <n v="0"/>
    <n v="3245.5279999999998"/>
    <m/>
    <n v="0"/>
    <n v="0"/>
    <n v="0"/>
    <n v="3245.5279999999998"/>
  </r>
  <r>
    <x v="81"/>
    <x v="77"/>
    <x v="7"/>
    <n v="0"/>
    <n v="0"/>
    <n v="0"/>
    <n v="0"/>
    <n v="0"/>
    <m/>
    <n v="0"/>
    <n v="0"/>
    <n v="0"/>
    <n v="0"/>
  </r>
  <r>
    <x v="81"/>
    <x v="77"/>
    <x v="8"/>
    <n v="0"/>
    <n v="0"/>
    <n v="0"/>
    <n v="0"/>
    <n v="0"/>
    <m/>
    <n v="0"/>
    <n v="0"/>
    <n v="0"/>
    <n v="0"/>
  </r>
  <r>
    <x v="81"/>
    <x v="77"/>
    <x v="9"/>
    <n v="0"/>
    <n v="0"/>
    <n v="0"/>
    <n v="0"/>
    <n v="0"/>
    <m/>
    <n v="0"/>
    <n v="0"/>
    <n v="0"/>
    <n v="0"/>
  </r>
  <r>
    <x v="81"/>
    <x v="77"/>
    <x v="10"/>
    <n v="1.3"/>
    <n v="0"/>
    <n v="0"/>
    <n v="0"/>
    <n v="1.3"/>
    <m/>
    <n v="0"/>
    <n v="0"/>
    <n v="0"/>
    <n v="1.3"/>
  </r>
  <r>
    <x v="81"/>
    <x v="77"/>
    <x v="11"/>
    <n v="0"/>
    <n v="0"/>
    <n v="0"/>
    <n v="0"/>
    <n v="0"/>
    <m/>
    <n v="0"/>
    <n v="0"/>
    <n v="0"/>
    <n v="0"/>
  </r>
  <r>
    <x v="81"/>
    <x v="77"/>
    <x v="12"/>
    <n v="0"/>
    <n v="0"/>
    <n v="7136.6"/>
    <n v="0"/>
    <n v="7136.6"/>
    <m/>
    <n v="0"/>
    <n v="-981.9"/>
    <n v="0"/>
    <n v="6154.7"/>
  </r>
  <r>
    <x v="81"/>
    <x v="77"/>
    <x v="13"/>
    <n v="0"/>
    <n v="0"/>
    <n v="0"/>
    <n v="0"/>
    <n v="0"/>
    <m/>
    <n v="0"/>
    <n v="0"/>
    <n v="0"/>
    <n v="0"/>
  </r>
  <r>
    <x v="81"/>
    <x v="77"/>
    <x v="14"/>
    <n v="0"/>
    <n v="0"/>
    <n v="9596.1"/>
    <n v="0"/>
    <n v="9596.1"/>
    <m/>
    <n v="0"/>
    <n v="-632.79999999999995"/>
    <n v="0"/>
    <n v="8963.2999999999993"/>
  </r>
  <r>
    <x v="81"/>
    <x v="77"/>
    <x v="15"/>
    <n v="0"/>
    <n v="0"/>
    <n v="0"/>
    <n v="0"/>
    <n v="0"/>
    <m/>
    <n v="0"/>
    <n v="0"/>
    <n v="0"/>
    <n v="0"/>
  </r>
  <r>
    <x v="81"/>
    <x v="77"/>
    <x v="16"/>
    <n v="0"/>
    <n v="0"/>
    <n v="21536.9"/>
    <n v="0"/>
    <n v="21536.9"/>
    <m/>
    <n v="0"/>
    <n v="-2820.6"/>
    <n v="0"/>
    <n v="18716.3"/>
  </r>
  <r>
    <x v="81"/>
    <x v="77"/>
    <x v="17"/>
    <n v="0"/>
    <n v="0"/>
    <n v="0"/>
    <n v="0"/>
    <n v="0"/>
    <m/>
    <n v="0"/>
    <n v="0"/>
    <n v="0"/>
    <n v="0"/>
  </r>
  <r>
    <x v="81"/>
    <x v="77"/>
    <x v="18"/>
    <n v="0"/>
    <n v="0"/>
    <n v="0"/>
    <n v="0"/>
    <n v="0"/>
    <m/>
    <n v="0"/>
    <n v="0"/>
    <n v="0"/>
    <n v="0"/>
  </r>
  <r>
    <x v="81"/>
    <x v="77"/>
    <x v="19"/>
    <n v="0"/>
    <n v="0.27200000000000002"/>
    <n v="0"/>
    <n v="0"/>
    <n v="0.27200000000000002"/>
    <m/>
    <n v="0"/>
    <n v="0"/>
    <n v="0"/>
    <n v="0.27200000000000002"/>
  </r>
  <r>
    <x v="81"/>
    <x v="77"/>
    <x v="20"/>
    <n v="0"/>
    <n v="0"/>
    <n v="0"/>
    <n v="0"/>
    <n v="0"/>
    <m/>
    <n v="0"/>
    <n v="0"/>
    <n v="0"/>
    <n v="0"/>
  </r>
  <r>
    <x v="81"/>
    <x v="77"/>
    <x v="21"/>
    <n v="0"/>
    <n v="0"/>
    <n v="0"/>
    <n v="0"/>
    <n v="0"/>
    <m/>
    <n v="0"/>
    <n v="0"/>
    <n v="0"/>
    <n v="0"/>
  </r>
  <r>
    <x v="81"/>
    <x v="77"/>
    <x v="22"/>
    <n v="0"/>
    <n v="0"/>
    <n v="0"/>
    <n v="0"/>
    <n v="0"/>
    <m/>
    <n v="0"/>
    <n v="0"/>
    <n v="0"/>
    <n v="0"/>
  </r>
  <r>
    <x v="81"/>
    <x v="77"/>
    <x v="23"/>
    <n v="0"/>
    <n v="0"/>
    <n v="0"/>
    <n v="0"/>
    <n v="0"/>
    <m/>
    <n v="0"/>
    <n v="0"/>
    <n v="0"/>
    <n v="0"/>
  </r>
  <r>
    <x v="81"/>
    <x v="77"/>
    <x v="24"/>
    <n v="1609.385"/>
    <n v="0"/>
    <n v="0"/>
    <n v="0"/>
    <n v="1609.385"/>
    <m/>
    <n v="3.4969999999999999"/>
    <n v="0"/>
    <n v="0"/>
    <n v="1612.8820000000001"/>
  </r>
  <r>
    <x v="81"/>
    <x v="77"/>
    <x v="25"/>
    <n v="0"/>
    <n v="0"/>
    <n v="0"/>
    <n v="0"/>
    <n v="0"/>
    <m/>
    <n v="0"/>
    <n v="0"/>
    <n v="0"/>
    <n v="0"/>
  </r>
  <r>
    <x v="81"/>
    <x v="77"/>
    <x v="26"/>
    <n v="0"/>
    <n v="0"/>
    <n v="0"/>
    <n v="0"/>
    <n v="0"/>
    <m/>
    <n v="0"/>
    <n v="0"/>
    <n v="0"/>
    <n v="0"/>
  </r>
  <r>
    <x v="81"/>
    <x v="77"/>
    <x v="27"/>
    <n v="0"/>
    <n v="0"/>
    <n v="0"/>
    <n v="0"/>
    <n v="0"/>
    <m/>
    <n v="0"/>
    <n v="0"/>
    <n v="0"/>
    <n v="0"/>
  </r>
  <r>
    <x v="81"/>
    <x v="77"/>
    <x v="28"/>
    <n v="0"/>
    <n v="0"/>
    <n v="9345.7999999999993"/>
    <n v="0"/>
    <n v="9345.7999999999993"/>
    <m/>
    <n v="8.8879999999999999"/>
    <n v="0"/>
    <n v="0"/>
    <n v="9354.6880000000001"/>
  </r>
  <r>
    <x v="81"/>
    <x v="77"/>
    <x v="29"/>
    <n v="0"/>
    <n v="0"/>
    <n v="14508.4"/>
    <n v="0"/>
    <n v="14508.4"/>
    <m/>
    <n v="0"/>
    <n v="-163.5"/>
    <n v="0"/>
    <n v="14344.9"/>
  </r>
  <r>
    <x v="81"/>
    <x v="77"/>
    <x v="30"/>
    <n v="0"/>
    <n v="0"/>
    <n v="0"/>
    <n v="0"/>
    <n v="0"/>
    <m/>
    <n v="0"/>
    <n v="0"/>
    <n v="0"/>
    <n v="0"/>
  </r>
  <r>
    <x v="81"/>
    <x v="77"/>
    <x v="31"/>
    <n v="0"/>
    <n v="0"/>
    <n v="0"/>
    <n v="0"/>
    <n v="0"/>
    <m/>
    <n v="0"/>
    <n v="0"/>
    <n v="0"/>
    <n v="0"/>
  </r>
  <r>
    <x v="81"/>
    <x v="77"/>
    <x v="32"/>
    <n v="0"/>
    <n v="0"/>
    <n v="0"/>
    <n v="0"/>
    <n v="0"/>
    <m/>
    <n v="0"/>
    <n v="0"/>
    <n v="0"/>
    <n v="0"/>
  </r>
  <r>
    <x v="81"/>
    <x v="77"/>
    <x v="33"/>
    <n v="1.43"/>
    <n v="0"/>
    <n v="0"/>
    <n v="1.17"/>
    <n v="2.5999999999999996"/>
    <m/>
    <n v="0"/>
    <n v="0"/>
    <n v="0"/>
    <n v="2.6"/>
  </r>
  <r>
    <x v="81"/>
    <x v="77"/>
    <x v="34"/>
    <n v="0"/>
    <n v="0"/>
    <n v="0"/>
    <n v="0"/>
    <n v="0"/>
    <m/>
    <n v="0"/>
    <n v="0"/>
    <n v="0"/>
    <n v="0"/>
  </r>
  <r>
    <x v="81"/>
    <x v="77"/>
    <x v="35"/>
    <n v="179.1"/>
    <n v="0"/>
    <n v="0"/>
    <n v="0"/>
    <n v="179.1"/>
    <m/>
    <n v="0"/>
    <n v="0"/>
    <n v="0"/>
    <n v="179.1"/>
  </r>
  <r>
    <x v="81"/>
    <x v="77"/>
    <x v="36"/>
    <n v="0"/>
    <n v="0"/>
    <n v="0"/>
    <n v="0"/>
    <n v="0"/>
    <m/>
    <n v="0"/>
    <n v="0"/>
    <n v="0"/>
    <n v="0"/>
  </r>
  <r>
    <x v="82"/>
    <x v="78"/>
    <x v="0"/>
    <n v="2.2370000000000001"/>
    <n v="0"/>
    <n v="0"/>
    <n v="0"/>
    <n v="2.2370000000000001"/>
    <m/>
    <n v="0.249"/>
    <n v="0"/>
    <n v="0"/>
    <n v="2.4860000000000002"/>
  </r>
  <r>
    <x v="82"/>
    <x v="78"/>
    <x v="1"/>
    <n v="0"/>
    <n v="1.2"/>
    <n v="0"/>
    <n v="0"/>
    <n v="1.2"/>
    <m/>
    <n v="0"/>
    <n v="0"/>
    <n v="0"/>
    <n v="1.2"/>
  </r>
  <r>
    <x v="82"/>
    <x v="78"/>
    <x v="2"/>
    <n v="0"/>
    <n v="0"/>
    <n v="1.2"/>
    <n v="0"/>
    <n v="1.2"/>
    <m/>
    <n v="0"/>
    <n v="0"/>
    <n v="0"/>
    <n v="1.2"/>
  </r>
  <r>
    <x v="82"/>
    <x v="78"/>
    <x v="3"/>
    <n v="0"/>
    <n v="0"/>
    <n v="0"/>
    <n v="1.194"/>
    <n v="1.194"/>
    <m/>
    <n v="1E-3"/>
    <n v="0"/>
    <n v="0"/>
    <n v="1.1950000000000001"/>
  </r>
  <r>
    <x v="82"/>
    <x v="78"/>
    <x v="4"/>
    <n v="0.01"/>
    <n v="0"/>
    <n v="1.6"/>
    <n v="0"/>
    <n v="1.61"/>
    <m/>
    <n v="0"/>
    <n v="0"/>
    <n v="0"/>
    <n v="1.61"/>
  </r>
  <r>
    <x v="82"/>
    <x v="78"/>
    <x v="5"/>
    <n v="9.9000000000000005E-2"/>
    <n v="0"/>
    <n v="0"/>
    <n v="0"/>
    <n v="9.9000000000000005E-2"/>
    <m/>
    <n v="0"/>
    <n v="0"/>
    <n v="0"/>
    <n v="9.9000000000000005E-2"/>
  </r>
  <r>
    <x v="82"/>
    <x v="78"/>
    <x v="6"/>
    <n v="0.99399999999999999"/>
    <n v="93.004999999999995"/>
    <n v="0"/>
    <n v="0"/>
    <n v="93.998999999999995"/>
    <m/>
    <n v="33.844999999999999"/>
    <n v="0"/>
    <n v="0"/>
    <n v="127.84399999999999"/>
  </r>
  <r>
    <x v="82"/>
    <x v="78"/>
    <x v="7"/>
    <n v="9.4920000000000009"/>
    <n v="0"/>
    <n v="0"/>
    <n v="0"/>
    <n v="9.4920000000000009"/>
    <m/>
    <n v="0"/>
    <n v="0"/>
    <n v="0"/>
    <n v="9.4920000000000009"/>
  </r>
  <r>
    <x v="82"/>
    <x v="78"/>
    <x v="8"/>
    <n v="9.0350000000000001"/>
    <n v="0"/>
    <n v="0"/>
    <n v="0"/>
    <n v="9.0350000000000001"/>
    <m/>
    <n v="0"/>
    <n v="0"/>
    <n v="0"/>
    <n v="9.0350000000000001"/>
  </r>
  <r>
    <x v="82"/>
    <x v="78"/>
    <x v="9"/>
    <n v="0.01"/>
    <n v="0"/>
    <n v="0.7"/>
    <n v="0"/>
    <n v="0.71"/>
    <m/>
    <n v="0"/>
    <n v="0"/>
    <n v="0"/>
    <n v="0.71"/>
  </r>
  <r>
    <x v="82"/>
    <x v="78"/>
    <x v="10"/>
    <n v="0"/>
    <n v="0"/>
    <n v="0"/>
    <n v="0"/>
    <n v="0"/>
    <m/>
    <n v="0"/>
    <n v="0"/>
    <n v="0"/>
    <n v="0"/>
  </r>
  <r>
    <x v="82"/>
    <x v="78"/>
    <x v="11"/>
    <n v="0"/>
    <n v="0"/>
    <n v="0"/>
    <n v="0"/>
    <n v="0"/>
    <m/>
    <n v="0"/>
    <n v="0"/>
    <n v="0"/>
    <n v="0"/>
  </r>
  <r>
    <x v="82"/>
    <x v="78"/>
    <x v="12"/>
    <n v="5.6159999999999997"/>
    <n v="0"/>
    <n v="0"/>
    <n v="0"/>
    <n v="5.6159999999999997"/>
    <m/>
    <n v="0"/>
    <n v="0"/>
    <n v="0"/>
    <n v="5.6159999999999997"/>
  </r>
  <r>
    <x v="82"/>
    <x v="78"/>
    <x v="13"/>
    <n v="3.8370000000000002"/>
    <n v="0"/>
    <n v="0"/>
    <n v="0"/>
    <n v="3.8370000000000002"/>
    <m/>
    <n v="1.5269999999999999"/>
    <n v="0"/>
    <n v="0"/>
    <n v="5.3639999999999999"/>
  </r>
  <r>
    <x v="82"/>
    <x v="78"/>
    <x v="14"/>
    <n v="0"/>
    <n v="0"/>
    <n v="0"/>
    <n v="0"/>
    <n v="0"/>
    <m/>
    <n v="0"/>
    <n v="0"/>
    <n v="0"/>
    <n v="0"/>
  </r>
  <r>
    <x v="82"/>
    <x v="78"/>
    <x v="15"/>
    <n v="0"/>
    <n v="0"/>
    <n v="0"/>
    <n v="0"/>
    <n v="0"/>
    <m/>
    <n v="0"/>
    <n v="0"/>
    <n v="0"/>
    <n v="0"/>
  </r>
  <r>
    <x v="82"/>
    <x v="78"/>
    <x v="16"/>
    <n v="0"/>
    <n v="0"/>
    <n v="0.5"/>
    <n v="0"/>
    <n v="0.5"/>
    <m/>
    <n v="0"/>
    <n v="0"/>
    <n v="0"/>
    <n v="0.5"/>
  </r>
  <r>
    <x v="82"/>
    <x v="78"/>
    <x v="17"/>
    <n v="0"/>
    <n v="0"/>
    <n v="0"/>
    <n v="0"/>
    <n v="0"/>
    <m/>
    <n v="0"/>
    <n v="0"/>
    <n v="0"/>
    <n v="0"/>
  </r>
  <r>
    <x v="82"/>
    <x v="78"/>
    <x v="18"/>
    <n v="0"/>
    <n v="0"/>
    <n v="3.3"/>
    <n v="0"/>
    <n v="3.3"/>
    <m/>
    <n v="0"/>
    <n v="0"/>
    <n v="0"/>
    <n v="3.3"/>
  </r>
  <r>
    <x v="82"/>
    <x v="78"/>
    <x v="19"/>
    <n v="1.4910000000000001"/>
    <n v="203.69499999999999"/>
    <n v="0.5"/>
    <n v="0"/>
    <n v="205.68600000000001"/>
    <m/>
    <n v="8.3770000000000007"/>
    <n v="0"/>
    <n v="0"/>
    <n v="214.06299999999999"/>
  </r>
  <r>
    <x v="82"/>
    <x v="78"/>
    <x v="20"/>
    <n v="0.86599999999999999"/>
    <n v="0"/>
    <n v="0"/>
    <n v="0"/>
    <n v="0.86599999999999999"/>
    <m/>
    <n v="0"/>
    <n v="0"/>
    <n v="0"/>
    <n v="0.86599999999999999"/>
  </r>
  <r>
    <x v="82"/>
    <x v="78"/>
    <x v="21"/>
    <n v="0"/>
    <n v="0"/>
    <n v="0"/>
    <n v="0"/>
    <n v="0"/>
    <m/>
    <n v="0"/>
    <n v="0"/>
    <n v="0"/>
    <n v="0"/>
  </r>
  <r>
    <x v="82"/>
    <x v="78"/>
    <x v="22"/>
    <n v="0"/>
    <n v="0"/>
    <n v="0.5"/>
    <n v="0"/>
    <n v="0.5"/>
    <m/>
    <n v="0"/>
    <n v="0"/>
    <n v="0"/>
    <n v="0.5"/>
  </r>
  <r>
    <x v="82"/>
    <x v="78"/>
    <x v="23"/>
    <n v="0"/>
    <n v="0"/>
    <n v="0"/>
    <n v="0"/>
    <n v="0"/>
    <m/>
    <n v="0"/>
    <n v="0"/>
    <n v="0"/>
    <n v="0"/>
  </r>
  <r>
    <x v="82"/>
    <x v="78"/>
    <x v="24"/>
    <n v="0.01"/>
    <n v="0"/>
    <n v="0"/>
    <n v="0"/>
    <n v="0.01"/>
    <m/>
    <n v="0"/>
    <n v="0"/>
    <n v="0"/>
    <n v="0.01"/>
  </r>
  <r>
    <x v="82"/>
    <x v="78"/>
    <x v="25"/>
    <n v="0.53700000000000003"/>
    <n v="0"/>
    <n v="0.1"/>
    <n v="0"/>
    <n v="0.63700000000000001"/>
    <m/>
    <n v="0"/>
    <n v="0"/>
    <n v="0"/>
    <n v="0.63700000000000001"/>
  </r>
  <r>
    <x v="82"/>
    <x v="78"/>
    <x v="26"/>
    <n v="0"/>
    <n v="0"/>
    <n v="0"/>
    <n v="0"/>
    <n v="0"/>
    <m/>
    <n v="0"/>
    <n v="0"/>
    <n v="0"/>
    <n v="0"/>
  </r>
  <r>
    <x v="82"/>
    <x v="78"/>
    <x v="27"/>
    <n v="0"/>
    <n v="0"/>
    <n v="0"/>
    <n v="0"/>
    <n v="0"/>
    <m/>
    <n v="0"/>
    <n v="0"/>
    <n v="0"/>
    <n v="0"/>
  </r>
  <r>
    <x v="82"/>
    <x v="78"/>
    <x v="28"/>
    <n v="0.13900000000000001"/>
    <n v="0"/>
    <n v="12.7"/>
    <n v="0"/>
    <n v="12.838999999999999"/>
    <m/>
    <n v="0"/>
    <n v="0"/>
    <n v="0"/>
    <n v="12.839"/>
  </r>
  <r>
    <x v="82"/>
    <x v="78"/>
    <x v="29"/>
    <n v="0"/>
    <n v="0"/>
    <n v="2"/>
    <n v="0"/>
    <n v="2"/>
    <m/>
    <n v="0"/>
    <n v="0"/>
    <n v="0"/>
    <n v="2"/>
  </r>
  <r>
    <x v="82"/>
    <x v="78"/>
    <x v="30"/>
    <n v="0.28799999999999998"/>
    <n v="0"/>
    <n v="0"/>
    <n v="0.11700000000000001"/>
    <n v="0.40499999999999997"/>
    <m/>
    <n v="0"/>
    <n v="0"/>
    <n v="0"/>
    <n v="0.40500000000000003"/>
  </r>
  <r>
    <x v="82"/>
    <x v="78"/>
    <x v="31"/>
    <n v="0"/>
    <n v="0"/>
    <n v="0"/>
    <n v="3.6"/>
    <n v="3.6"/>
    <m/>
    <n v="0"/>
    <n v="0"/>
    <n v="0"/>
    <n v="3.6"/>
  </r>
  <r>
    <x v="82"/>
    <x v="78"/>
    <x v="32"/>
    <n v="0"/>
    <n v="0"/>
    <n v="0.1"/>
    <n v="0"/>
    <n v="0.1"/>
    <m/>
    <n v="0"/>
    <n v="0"/>
    <n v="0"/>
    <n v="0.1"/>
  </r>
  <r>
    <x v="82"/>
    <x v="78"/>
    <x v="33"/>
    <n v="0.497"/>
    <n v="0"/>
    <n v="0.3"/>
    <n v="0.35199999999999998"/>
    <n v="1.149"/>
    <m/>
    <n v="0"/>
    <n v="0"/>
    <n v="0"/>
    <n v="1.149"/>
  </r>
  <r>
    <x v="82"/>
    <x v="78"/>
    <x v="34"/>
    <n v="32.173999999999999"/>
    <n v="0"/>
    <n v="0"/>
    <n v="0"/>
    <n v="32.173999999999999"/>
    <m/>
    <n v="1E-3"/>
    <n v="0"/>
    <n v="0"/>
    <n v="32.174999999999997"/>
  </r>
  <r>
    <x v="83"/>
    <x v="79"/>
    <x v="0"/>
    <n v="924.875"/>
    <n v="0"/>
    <n v="0"/>
    <n v="0"/>
    <n v="924.875"/>
    <m/>
    <n v="0.32300000000000001"/>
    <n v="0"/>
    <n v="0"/>
    <n v="925.19799999999998"/>
  </r>
  <r>
    <x v="83"/>
    <x v="79"/>
    <x v="1"/>
    <n v="0"/>
    <n v="0"/>
    <n v="0"/>
    <n v="0"/>
    <n v="0"/>
    <m/>
    <n v="0"/>
    <n v="0"/>
    <n v="0"/>
    <n v="0"/>
  </r>
  <r>
    <x v="83"/>
    <x v="79"/>
    <x v="2"/>
    <n v="0"/>
    <n v="0"/>
    <n v="3.9"/>
    <n v="0"/>
    <n v="3.9"/>
    <m/>
    <n v="0.57899999999999996"/>
    <n v="0"/>
    <n v="0"/>
    <n v="4.4790000000000001"/>
  </r>
  <r>
    <x v="83"/>
    <x v="79"/>
    <x v="3"/>
    <n v="0"/>
    <n v="0"/>
    <n v="0"/>
    <n v="2.8559999999999999"/>
    <n v="2.8559999999999999"/>
    <m/>
    <n v="0"/>
    <n v="0"/>
    <n v="0"/>
    <n v="2.8559999999999999"/>
  </r>
  <r>
    <x v="83"/>
    <x v="79"/>
    <x v="4"/>
    <n v="12.98"/>
    <n v="0"/>
    <n v="5117.9000000000005"/>
    <n v="0"/>
    <n v="5130.88"/>
    <m/>
    <n v="491.32400000000001"/>
    <n v="0"/>
    <n v="0"/>
    <n v="5622.2039999999997"/>
  </r>
  <r>
    <x v="83"/>
    <x v="79"/>
    <x v="5"/>
    <n v="5154.4759999999997"/>
    <n v="0"/>
    <n v="1194"/>
    <n v="0"/>
    <n v="6348.4759999999997"/>
    <m/>
    <n v="73.834000000000003"/>
    <n v="0"/>
    <n v="0"/>
    <n v="6422.31"/>
  </r>
  <r>
    <x v="83"/>
    <x v="79"/>
    <x v="6"/>
    <n v="0.61799999999999999"/>
    <n v="927.29"/>
    <n v="0"/>
    <n v="0"/>
    <n v="927.90800000000002"/>
    <m/>
    <n v="3.113"/>
    <n v="0"/>
    <n v="0"/>
    <n v="931.02099999999996"/>
  </r>
  <r>
    <x v="83"/>
    <x v="79"/>
    <x v="7"/>
    <n v="4442.0959999999995"/>
    <n v="0"/>
    <n v="247"/>
    <n v="0"/>
    <n v="4689.0959999999995"/>
    <m/>
    <n v="45.055"/>
    <n v="0"/>
    <n v="0"/>
    <n v="4734.1509999999998"/>
  </r>
  <r>
    <x v="83"/>
    <x v="79"/>
    <x v="8"/>
    <n v="9304.82"/>
    <n v="0"/>
    <n v="450.6"/>
    <n v="0"/>
    <n v="9755.42"/>
    <m/>
    <n v="60.636000000000003"/>
    <n v="0"/>
    <n v="0"/>
    <n v="9816.0560000000005"/>
  </r>
  <r>
    <x v="83"/>
    <x v="79"/>
    <x v="9"/>
    <n v="256.209"/>
    <n v="0"/>
    <n v="344.5"/>
    <n v="0"/>
    <n v="600.70900000000006"/>
    <m/>
    <n v="545.51700000000005"/>
    <n v="0"/>
    <n v="0"/>
    <n v="1146.2260000000001"/>
  </r>
  <r>
    <x v="83"/>
    <x v="79"/>
    <x v="10"/>
    <n v="281.24299999999999"/>
    <n v="0"/>
    <n v="0"/>
    <n v="0"/>
    <n v="281.24299999999999"/>
    <m/>
    <n v="12.993"/>
    <n v="0"/>
    <n v="0"/>
    <n v="294.23599999999999"/>
  </r>
  <r>
    <x v="83"/>
    <x v="79"/>
    <x v="11"/>
    <n v="0"/>
    <n v="0"/>
    <n v="0"/>
    <n v="0"/>
    <n v="0"/>
    <m/>
    <n v="0"/>
    <n v="0"/>
    <n v="0"/>
    <n v="0"/>
  </r>
  <r>
    <x v="83"/>
    <x v="79"/>
    <x v="12"/>
    <n v="118.06"/>
    <n v="0"/>
    <n v="0"/>
    <n v="0"/>
    <n v="118.06"/>
    <m/>
    <n v="207.547"/>
    <n v="0"/>
    <n v="0"/>
    <n v="325.60700000000003"/>
  </r>
  <r>
    <x v="83"/>
    <x v="79"/>
    <x v="13"/>
    <n v="4.9450000000000003"/>
    <n v="0"/>
    <n v="0"/>
    <n v="0"/>
    <n v="4.9450000000000003"/>
    <m/>
    <n v="0"/>
    <n v="0"/>
    <n v="0"/>
    <n v="4.9450000000000003"/>
  </r>
  <r>
    <x v="83"/>
    <x v="79"/>
    <x v="14"/>
    <n v="0"/>
    <n v="0"/>
    <n v="4.3"/>
    <n v="0"/>
    <n v="4.3"/>
    <m/>
    <n v="52.616999999999997"/>
    <n v="0"/>
    <n v="0"/>
    <n v="56.917000000000002"/>
  </r>
  <r>
    <x v="83"/>
    <x v="79"/>
    <x v="15"/>
    <n v="0"/>
    <n v="0"/>
    <n v="0"/>
    <n v="0"/>
    <n v="0"/>
    <m/>
    <n v="0"/>
    <n v="0"/>
    <n v="0"/>
    <n v="0"/>
  </r>
  <r>
    <x v="83"/>
    <x v="79"/>
    <x v="16"/>
    <n v="0"/>
    <n v="0"/>
    <n v="4936.8"/>
    <n v="0"/>
    <n v="4936.8"/>
    <m/>
    <n v="101.91500000000001"/>
    <n v="0"/>
    <n v="0"/>
    <n v="5038.7150000000001"/>
  </r>
  <r>
    <x v="83"/>
    <x v="79"/>
    <x v="17"/>
    <n v="0"/>
    <n v="0"/>
    <n v="0"/>
    <n v="0"/>
    <n v="0"/>
    <m/>
    <n v="0"/>
    <n v="0"/>
    <n v="0"/>
    <n v="0"/>
  </r>
  <r>
    <x v="83"/>
    <x v="79"/>
    <x v="18"/>
    <n v="0"/>
    <n v="0"/>
    <n v="10416.199999999999"/>
    <n v="0"/>
    <n v="10416.199999999999"/>
    <m/>
    <n v="773.97400000000005"/>
    <n v="0"/>
    <n v="0"/>
    <n v="11190.174000000001"/>
  </r>
  <r>
    <x v="83"/>
    <x v="79"/>
    <x v="19"/>
    <n v="46.359000000000002"/>
    <n v="209.61"/>
    <n v="644.79999999999995"/>
    <n v="0"/>
    <n v="900.76900000000001"/>
    <m/>
    <n v="308.87099999999998"/>
    <n v="0"/>
    <n v="0"/>
    <n v="1209.6400000000001"/>
  </r>
  <r>
    <x v="83"/>
    <x v="79"/>
    <x v="20"/>
    <n v="1017.663"/>
    <n v="0"/>
    <n v="0"/>
    <n v="0"/>
    <n v="1017.663"/>
    <m/>
    <n v="0.151"/>
    <n v="0"/>
    <n v="0"/>
    <n v="1017.814"/>
  </r>
  <r>
    <x v="83"/>
    <x v="79"/>
    <x v="21"/>
    <n v="0"/>
    <n v="0"/>
    <n v="0"/>
    <n v="0"/>
    <n v="0"/>
    <m/>
    <n v="0"/>
    <n v="0"/>
    <n v="0"/>
    <n v="0"/>
  </r>
  <r>
    <x v="83"/>
    <x v="79"/>
    <x v="22"/>
    <n v="0"/>
    <n v="0"/>
    <n v="16.100000000000001"/>
    <n v="0"/>
    <n v="16.100000000000001"/>
    <m/>
    <n v="0"/>
    <n v="0"/>
    <n v="0"/>
    <n v="16.100000000000001"/>
  </r>
  <r>
    <x v="83"/>
    <x v="79"/>
    <x v="23"/>
    <n v="0"/>
    <n v="0"/>
    <n v="0"/>
    <n v="0"/>
    <n v="0"/>
    <m/>
    <n v="0"/>
    <n v="0"/>
    <n v="0"/>
    <n v="0"/>
  </r>
  <r>
    <x v="83"/>
    <x v="79"/>
    <x v="24"/>
    <n v="156.38399999999999"/>
    <n v="0"/>
    <n v="0"/>
    <n v="0"/>
    <n v="156.38399999999999"/>
    <m/>
    <n v="852.61800000000005"/>
    <n v="0"/>
    <n v="0"/>
    <n v="1009.002"/>
  </r>
  <r>
    <x v="83"/>
    <x v="79"/>
    <x v="25"/>
    <n v="247.86500000000001"/>
    <n v="0"/>
    <n v="87.300000000000011"/>
    <n v="0"/>
    <n v="335.16500000000002"/>
    <m/>
    <n v="399.60300000000001"/>
    <n v="0"/>
    <n v="0"/>
    <n v="734.76800000000003"/>
  </r>
  <r>
    <x v="83"/>
    <x v="79"/>
    <x v="26"/>
    <n v="0"/>
    <n v="0"/>
    <n v="0"/>
    <n v="0"/>
    <n v="0"/>
    <m/>
    <n v="0"/>
    <n v="0"/>
    <n v="0"/>
    <n v="0"/>
  </r>
  <r>
    <x v="83"/>
    <x v="79"/>
    <x v="27"/>
    <n v="0"/>
    <n v="0"/>
    <n v="833.3"/>
    <n v="0"/>
    <n v="833.3"/>
    <m/>
    <n v="0"/>
    <n v="0"/>
    <n v="0"/>
    <n v="833.3"/>
  </r>
  <r>
    <x v="83"/>
    <x v="79"/>
    <x v="28"/>
    <n v="932.73800000000006"/>
    <n v="0"/>
    <n v="30293.799999999996"/>
    <n v="0"/>
    <n v="31226.537999999997"/>
    <m/>
    <n v="2529.9430000000002"/>
    <n v="0"/>
    <n v="0"/>
    <n v="33756.481"/>
  </r>
  <r>
    <x v="83"/>
    <x v="79"/>
    <x v="29"/>
    <n v="386.63200000000001"/>
    <n v="0"/>
    <n v="20912.399999999998"/>
    <n v="0"/>
    <n v="21299.031999999999"/>
    <m/>
    <n v="461.27100000000002"/>
    <n v="0"/>
    <n v="0"/>
    <n v="21760.303"/>
  </r>
  <r>
    <x v="83"/>
    <x v="79"/>
    <x v="30"/>
    <n v="26.27"/>
    <n v="0"/>
    <n v="0"/>
    <n v="0"/>
    <n v="26.27"/>
    <m/>
    <n v="0"/>
    <n v="0"/>
    <n v="0"/>
    <n v="26.27"/>
  </r>
  <r>
    <x v="83"/>
    <x v="79"/>
    <x v="31"/>
    <n v="0"/>
    <n v="0"/>
    <n v="13.5"/>
    <n v="2.9"/>
    <n v="16.399999999999999"/>
    <m/>
    <n v="0"/>
    <n v="0"/>
    <n v="0"/>
    <n v="16.399999999999999"/>
  </r>
  <r>
    <x v="83"/>
    <x v="79"/>
    <x v="32"/>
    <n v="0.309"/>
    <n v="0"/>
    <n v="1244.2"/>
    <n v="0"/>
    <n v="1244.509"/>
    <m/>
    <n v="6.9000000000000006E-2"/>
    <n v="0"/>
    <n v="0"/>
    <n v="1244.578"/>
  </r>
  <r>
    <x v="83"/>
    <x v="79"/>
    <x v="33"/>
    <n v="0.92700000000000005"/>
    <n v="0"/>
    <n v="1.9000000000000001"/>
    <n v="0"/>
    <n v="2.827"/>
    <m/>
    <n v="39.816000000000003"/>
    <n v="0"/>
    <n v="0"/>
    <n v="42.643000000000001"/>
  </r>
  <r>
    <x v="83"/>
    <x v="79"/>
    <x v="34"/>
    <n v="721.34199999999998"/>
    <n v="0"/>
    <n v="0"/>
    <n v="0"/>
    <n v="721.34199999999998"/>
    <m/>
    <n v="687.23"/>
    <n v="0"/>
    <n v="0"/>
    <n v="1408.5719999999999"/>
  </r>
  <r>
    <x v="84"/>
    <x v="80"/>
    <x v="0"/>
    <n v="0.56499999999999995"/>
    <n v="0"/>
    <n v="0"/>
    <n v="0"/>
    <n v="0.56499999999999995"/>
    <m/>
    <n v="0"/>
    <n v="0"/>
    <n v="0"/>
    <n v="0.56499999999999995"/>
  </r>
  <r>
    <x v="84"/>
    <x v="80"/>
    <x v="1"/>
    <n v="0"/>
    <n v="0"/>
    <n v="0"/>
    <n v="0"/>
    <n v="0"/>
    <m/>
    <n v="0"/>
    <n v="0"/>
    <n v="0"/>
    <n v="0"/>
  </r>
  <r>
    <x v="84"/>
    <x v="80"/>
    <x v="2"/>
    <n v="0"/>
    <n v="0"/>
    <n v="10"/>
    <n v="0"/>
    <n v="10"/>
    <m/>
    <n v="0"/>
    <n v="0"/>
    <n v="0"/>
    <n v="10"/>
  </r>
  <r>
    <x v="84"/>
    <x v="80"/>
    <x v="3"/>
    <n v="0"/>
    <n v="0"/>
    <n v="0"/>
    <n v="0"/>
    <n v="0"/>
    <m/>
    <n v="0"/>
    <n v="0"/>
    <n v="0"/>
    <n v="0"/>
  </r>
  <r>
    <x v="84"/>
    <x v="80"/>
    <x v="4"/>
    <n v="0.85799999999999998"/>
    <n v="0"/>
    <n v="207.7"/>
    <n v="0"/>
    <n v="208.55799999999999"/>
    <m/>
    <n v="29.329000000000001"/>
    <n v="0"/>
    <n v="0"/>
    <n v="237.887"/>
  </r>
  <r>
    <x v="84"/>
    <x v="80"/>
    <x v="5"/>
    <n v="117.97499999999999"/>
    <n v="0"/>
    <n v="15.6"/>
    <n v="0"/>
    <n v="133.57499999999999"/>
    <m/>
    <n v="12.988"/>
    <n v="0"/>
    <n v="0"/>
    <n v="146.56299999999999"/>
  </r>
  <r>
    <x v="84"/>
    <x v="80"/>
    <x v="6"/>
    <n v="7.1999999999999995E-2"/>
    <n v="86.525999999999996"/>
    <n v="0"/>
    <n v="0"/>
    <n v="86.597999999999999"/>
    <m/>
    <n v="0"/>
    <n v="0"/>
    <n v="0"/>
    <n v="86.597999999999999"/>
  </r>
  <r>
    <x v="84"/>
    <x v="80"/>
    <x v="7"/>
    <n v="183.11199999999999"/>
    <n v="0"/>
    <n v="1.6"/>
    <n v="0"/>
    <n v="184.71199999999999"/>
    <m/>
    <n v="0"/>
    <n v="0"/>
    <n v="0"/>
    <n v="184.71199999999999"/>
  </r>
  <r>
    <x v="84"/>
    <x v="80"/>
    <x v="8"/>
    <n v="133.49100000000001"/>
    <n v="0"/>
    <n v="14"/>
    <n v="0"/>
    <n v="147.49100000000001"/>
    <m/>
    <n v="0.23"/>
    <n v="0"/>
    <n v="0"/>
    <n v="147.721"/>
  </r>
  <r>
    <x v="84"/>
    <x v="80"/>
    <x v="9"/>
    <n v="1.359"/>
    <n v="0"/>
    <n v="5.5"/>
    <n v="0"/>
    <n v="6.859"/>
    <m/>
    <n v="0"/>
    <n v="0"/>
    <n v="0"/>
    <n v="6.859"/>
  </r>
  <r>
    <x v="84"/>
    <x v="80"/>
    <x v="10"/>
    <n v="2.5739999999999998"/>
    <n v="0"/>
    <n v="0"/>
    <n v="0"/>
    <n v="2.5739999999999998"/>
    <m/>
    <n v="0"/>
    <n v="0"/>
    <n v="0"/>
    <n v="2.5739999999999998"/>
  </r>
  <r>
    <x v="84"/>
    <x v="80"/>
    <x v="11"/>
    <n v="0"/>
    <n v="0"/>
    <n v="0"/>
    <n v="0"/>
    <n v="0"/>
    <m/>
    <n v="0"/>
    <n v="0"/>
    <n v="0"/>
    <n v="0"/>
  </r>
  <r>
    <x v="84"/>
    <x v="80"/>
    <x v="12"/>
    <n v="2.86"/>
    <n v="0"/>
    <n v="0"/>
    <n v="0"/>
    <n v="2.86"/>
    <m/>
    <n v="0"/>
    <n v="0"/>
    <n v="0"/>
    <n v="2.86"/>
  </r>
  <r>
    <x v="84"/>
    <x v="80"/>
    <x v="13"/>
    <n v="4.2190000000000003"/>
    <n v="0"/>
    <n v="0"/>
    <n v="0"/>
    <n v="4.2190000000000003"/>
    <m/>
    <n v="0"/>
    <n v="0"/>
    <n v="0"/>
    <n v="4.2190000000000003"/>
  </r>
  <r>
    <x v="84"/>
    <x v="80"/>
    <x v="14"/>
    <n v="0"/>
    <n v="0"/>
    <n v="0"/>
    <n v="0"/>
    <n v="0"/>
    <m/>
    <n v="0"/>
    <n v="0"/>
    <n v="0"/>
    <n v="0"/>
  </r>
  <r>
    <x v="84"/>
    <x v="80"/>
    <x v="15"/>
    <n v="0"/>
    <n v="0"/>
    <n v="0"/>
    <n v="0"/>
    <n v="0"/>
    <m/>
    <n v="0"/>
    <n v="0"/>
    <n v="0"/>
    <n v="0"/>
  </r>
  <r>
    <x v="84"/>
    <x v="80"/>
    <x v="16"/>
    <n v="0"/>
    <n v="0"/>
    <n v="146.6"/>
    <n v="0"/>
    <n v="146.6"/>
    <m/>
    <n v="0"/>
    <n v="0"/>
    <n v="0"/>
    <n v="146.6"/>
  </r>
  <r>
    <x v="84"/>
    <x v="80"/>
    <x v="17"/>
    <n v="0"/>
    <n v="0"/>
    <n v="0"/>
    <n v="0"/>
    <n v="0"/>
    <m/>
    <n v="0"/>
    <n v="0"/>
    <n v="0"/>
    <n v="0"/>
  </r>
  <r>
    <x v="84"/>
    <x v="80"/>
    <x v="18"/>
    <n v="0"/>
    <n v="0"/>
    <n v="171.8"/>
    <n v="0"/>
    <n v="171.8"/>
    <m/>
    <n v="13.994"/>
    <n v="0"/>
    <n v="0"/>
    <n v="185.79400000000001"/>
  </r>
  <r>
    <x v="84"/>
    <x v="80"/>
    <x v="19"/>
    <n v="0.42899999999999999"/>
    <n v="119.574"/>
    <n v="30.4"/>
    <n v="0"/>
    <n v="150.40299999999999"/>
    <m/>
    <n v="15.935"/>
    <n v="0"/>
    <n v="0"/>
    <n v="166.33799999999999"/>
  </r>
  <r>
    <x v="84"/>
    <x v="80"/>
    <x v="20"/>
    <n v="0.19600000000000001"/>
    <n v="0"/>
    <n v="0"/>
    <n v="0"/>
    <n v="0.19600000000000001"/>
    <m/>
    <n v="0"/>
    <n v="0"/>
    <n v="0"/>
    <n v="0.19600000000000001"/>
  </r>
  <r>
    <x v="84"/>
    <x v="80"/>
    <x v="21"/>
    <n v="0"/>
    <n v="0"/>
    <n v="0"/>
    <n v="0"/>
    <n v="0"/>
    <m/>
    <n v="0"/>
    <n v="0"/>
    <n v="0"/>
    <n v="0"/>
  </r>
  <r>
    <x v="84"/>
    <x v="80"/>
    <x v="22"/>
    <n v="0"/>
    <n v="0"/>
    <n v="0.1"/>
    <n v="0"/>
    <n v="0.1"/>
    <m/>
    <n v="0"/>
    <n v="0"/>
    <n v="0"/>
    <n v="0.1"/>
  </r>
  <r>
    <x v="84"/>
    <x v="80"/>
    <x v="23"/>
    <n v="0"/>
    <n v="0"/>
    <n v="0"/>
    <n v="0"/>
    <n v="0"/>
    <m/>
    <n v="0"/>
    <n v="0"/>
    <n v="0"/>
    <n v="0"/>
  </r>
  <r>
    <x v="84"/>
    <x v="80"/>
    <x v="24"/>
    <n v="1.43"/>
    <n v="0"/>
    <n v="0"/>
    <n v="0"/>
    <n v="1.43"/>
    <m/>
    <n v="0"/>
    <n v="0"/>
    <n v="0"/>
    <n v="1.43"/>
  </r>
  <r>
    <x v="84"/>
    <x v="80"/>
    <x v="25"/>
    <n v="0"/>
    <n v="0"/>
    <n v="3.3"/>
    <n v="0"/>
    <n v="3.3"/>
    <m/>
    <n v="0"/>
    <n v="0"/>
    <n v="0"/>
    <n v="3.3"/>
  </r>
  <r>
    <x v="84"/>
    <x v="80"/>
    <x v="26"/>
    <n v="0"/>
    <n v="0"/>
    <n v="0"/>
    <n v="0"/>
    <n v="0"/>
    <m/>
    <n v="0"/>
    <n v="0"/>
    <n v="0"/>
    <n v="0"/>
  </r>
  <r>
    <x v="84"/>
    <x v="80"/>
    <x v="27"/>
    <n v="0"/>
    <n v="0"/>
    <n v="36.299999999999997"/>
    <n v="0"/>
    <n v="36.299999999999997"/>
    <m/>
    <n v="0"/>
    <n v="0"/>
    <n v="0"/>
    <n v="36.299999999999997"/>
  </r>
  <r>
    <x v="84"/>
    <x v="80"/>
    <x v="28"/>
    <n v="6.2919999999999998"/>
    <n v="0"/>
    <n v="1681.3"/>
    <n v="0"/>
    <n v="1687.5919999999999"/>
    <m/>
    <n v="273.93400000000003"/>
    <n v="0"/>
    <n v="0"/>
    <n v="1961.5260000000001"/>
  </r>
  <r>
    <x v="84"/>
    <x v="80"/>
    <x v="29"/>
    <n v="0"/>
    <n v="0"/>
    <n v="308.7"/>
    <n v="0"/>
    <n v="308.7"/>
    <m/>
    <n v="1.391"/>
    <n v="0"/>
    <n v="0"/>
    <n v="310.09100000000001"/>
  </r>
  <r>
    <x v="84"/>
    <x v="80"/>
    <x v="30"/>
    <n v="0.215"/>
    <n v="0"/>
    <n v="0.1"/>
    <n v="0"/>
    <n v="0.315"/>
    <m/>
    <n v="0"/>
    <n v="0"/>
    <n v="0"/>
    <n v="0.315"/>
  </r>
  <r>
    <x v="84"/>
    <x v="80"/>
    <x v="31"/>
    <n v="0"/>
    <n v="0"/>
    <n v="75"/>
    <n v="0"/>
    <n v="75"/>
    <m/>
    <n v="0"/>
    <n v="0"/>
    <n v="0"/>
    <n v="75"/>
  </r>
  <r>
    <x v="84"/>
    <x v="80"/>
    <x v="32"/>
    <n v="1.859"/>
    <n v="0"/>
    <n v="92"/>
    <n v="0"/>
    <n v="93.858999999999995"/>
    <m/>
    <n v="3.0000000000000001E-3"/>
    <n v="0"/>
    <n v="0"/>
    <n v="93.861999999999995"/>
  </r>
  <r>
    <x v="84"/>
    <x v="80"/>
    <x v="33"/>
    <n v="21.45"/>
    <n v="0"/>
    <n v="2.4"/>
    <n v="10.071"/>
    <n v="33.920999999999999"/>
    <m/>
    <n v="0.495"/>
    <n v="0"/>
    <n v="0"/>
    <n v="34.415999999999997"/>
  </r>
  <r>
    <x v="84"/>
    <x v="80"/>
    <x v="34"/>
    <n v="37.395000000000003"/>
    <n v="0"/>
    <n v="0"/>
    <n v="0"/>
    <n v="37.395000000000003"/>
    <m/>
    <n v="0"/>
    <n v="0"/>
    <n v="0"/>
    <n v="37.395000000000003"/>
  </r>
  <r>
    <x v="85"/>
    <x v="81"/>
    <x v="0"/>
    <n v="495.09100000000001"/>
    <n v="0"/>
    <n v="0"/>
    <n v="0"/>
    <n v="495.09100000000001"/>
    <m/>
    <n v="6.3180000000000005"/>
    <n v="0"/>
    <n v="0"/>
    <n v="501.40899999999999"/>
  </r>
  <r>
    <x v="85"/>
    <x v="81"/>
    <x v="1"/>
    <n v="0"/>
    <n v="3.4"/>
    <n v="0"/>
    <n v="0"/>
    <n v="3.4"/>
    <m/>
    <n v="0"/>
    <n v="0"/>
    <n v="0"/>
    <n v="3.4"/>
  </r>
  <r>
    <x v="85"/>
    <x v="81"/>
    <x v="2"/>
    <n v="0"/>
    <n v="0"/>
    <n v="2.6"/>
    <n v="0"/>
    <n v="2.6"/>
    <m/>
    <n v="0"/>
    <n v="0"/>
    <n v="0"/>
    <n v="2.6"/>
  </r>
  <r>
    <x v="85"/>
    <x v="81"/>
    <x v="3"/>
    <n v="0"/>
    <n v="0"/>
    <n v="0"/>
    <n v="6.4130000000000003"/>
    <n v="6.4130000000000003"/>
    <m/>
    <n v="0"/>
    <n v="0"/>
    <n v="0"/>
    <n v="6.4130000000000003"/>
  </r>
  <r>
    <x v="85"/>
    <x v="81"/>
    <x v="4"/>
    <n v="24.486999999999998"/>
    <n v="0"/>
    <n v="44.9"/>
    <n v="0"/>
    <n v="69.387"/>
    <m/>
    <n v="0"/>
    <n v="0"/>
    <n v="0"/>
    <n v="69.387"/>
  </r>
  <r>
    <x v="85"/>
    <x v="81"/>
    <x v="5"/>
    <n v="3.4119999999999999"/>
    <n v="0"/>
    <n v="0"/>
    <n v="0"/>
    <n v="3.4119999999999999"/>
    <m/>
    <n v="0.7"/>
    <n v="0"/>
    <n v="0"/>
    <n v="4.1120000000000001"/>
  </r>
  <r>
    <x v="85"/>
    <x v="81"/>
    <x v="6"/>
    <n v="5.2190000000000003"/>
    <n v="39.771999999999998"/>
    <n v="0"/>
    <n v="0"/>
    <n v="44.991"/>
    <m/>
    <n v="1.2150000000000001"/>
    <n v="0"/>
    <n v="0"/>
    <n v="46.206000000000003"/>
  </r>
  <r>
    <x v="85"/>
    <x v="81"/>
    <x v="7"/>
    <n v="1156.7159999999999"/>
    <n v="0"/>
    <n v="0.4"/>
    <n v="1.2869999999999999"/>
    <n v="1158.403"/>
    <m/>
    <n v="13.317"/>
    <n v="0"/>
    <n v="0"/>
    <n v="1171.72"/>
  </r>
  <r>
    <x v="85"/>
    <x v="81"/>
    <x v="8"/>
    <n v="176.227"/>
    <n v="0"/>
    <n v="3.9"/>
    <n v="0"/>
    <n v="180.12700000000001"/>
    <m/>
    <n v="5.7000000000000002E-2"/>
    <n v="0"/>
    <n v="0"/>
    <n v="180.184"/>
  </r>
  <r>
    <x v="85"/>
    <x v="81"/>
    <x v="9"/>
    <n v="1.405"/>
    <n v="0"/>
    <n v="52.199999999999996"/>
    <n v="0"/>
    <n v="53.604999999999997"/>
    <m/>
    <n v="178.06399999999999"/>
    <n v="0"/>
    <n v="0"/>
    <n v="231.66900000000001"/>
  </r>
  <r>
    <x v="85"/>
    <x v="81"/>
    <x v="10"/>
    <n v="103.76900000000001"/>
    <n v="0"/>
    <n v="0"/>
    <n v="0"/>
    <n v="103.76900000000001"/>
    <m/>
    <n v="2.8000000000000001E-2"/>
    <n v="0"/>
    <n v="0"/>
    <n v="103.797"/>
  </r>
  <r>
    <x v="85"/>
    <x v="81"/>
    <x v="11"/>
    <n v="0"/>
    <n v="0"/>
    <n v="0"/>
    <n v="0"/>
    <n v="0"/>
    <m/>
    <n v="0"/>
    <n v="0"/>
    <n v="0"/>
    <n v="0"/>
  </r>
  <r>
    <x v="85"/>
    <x v="81"/>
    <x v="12"/>
    <n v="38.536999999999999"/>
    <n v="0"/>
    <n v="0"/>
    <n v="0"/>
    <n v="38.536999999999999"/>
    <m/>
    <n v="57.112000000000002"/>
    <n v="0"/>
    <n v="0"/>
    <n v="95.649000000000001"/>
  </r>
  <r>
    <x v="85"/>
    <x v="81"/>
    <x v="13"/>
    <n v="6.8239999999999998"/>
    <n v="0"/>
    <n v="0"/>
    <n v="0"/>
    <n v="6.8239999999999998"/>
    <m/>
    <n v="0"/>
    <n v="0"/>
    <n v="0"/>
    <n v="6.8239999999999998"/>
  </r>
  <r>
    <x v="85"/>
    <x v="81"/>
    <x v="14"/>
    <n v="0"/>
    <n v="0"/>
    <n v="0"/>
    <n v="0"/>
    <n v="0"/>
    <m/>
    <n v="0"/>
    <n v="0"/>
    <n v="0"/>
    <n v="0"/>
  </r>
  <r>
    <x v="85"/>
    <x v="81"/>
    <x v="15"/>
    <n v="0"/>
    <n v="0"/>
    <n v="0"/>
    <n v="0"/>
    <n v="0"/>
    <m/>
    <n v="0"/>
    <n v="0"/>
    <n v="0"/>
    <n v="0"/>
  </r>
  <r>
    <x v="85"/>
    <x v="81"/>
    <x v="16"/>
    <n v="0"/>
    <n v="0"/>
    <n v="39.200000000000003"/>
    <n v="0"/>
    <n v="39.200000000000003"/>
    <m/>
    <n v="0"/>
    <n v="0"/>
    <n v="0"/>
    <n v="39.200000000000003"/>
  </r>
  <r>
    <x v="85"/>
    <x v="81"/>
    <x v="17"/>
    <n v="0"/>
    <n v="0"/>
    <n v="0"/>
    <n v="0"/>
    <n v="0"/>
    <m/>
    <n v="0"/>
    <n v="0"/>
    <n v="0"/>
    <n v="0"/>
  </r>
  <r>
    <x v="85"/>
    <x v="81"/>
    <x v="18"/>
    <n v="0"/>
    <n v="0"/>
    <n v="1"/>
    <n v="0"/>
    <n v="1"/>
    <m/>
    <n v="0"/>
    <n v="0"/>
    <n v="0"/>
    <n v="1"/>
  </r>
  <r>
    <x v="85"/>
    <x v="81"/>
    <x v="19"/>
    <n v="0.20100000000000001"/>
    <n v="113.128"/>
    <n v="29.8"/>
    <n v="0"/>
    <n v="143.12899999999999"/>
    <m/>
    <n v="0.78900000000000003"/>
    <n v="0"/>
    <n v="0"/>
    <n v="143.91800000000001"/>
  </r>
  <r>
    <x v="85"/>
    <x v="81"/>
    <x v="20"/>
    <n v="331.89600000000002"/>
    <n v="0"/>
    <n v="0"/>
    <n v="0"/>
    <n v="331.89600000000002"/>
    <m/>
    <n v="1.3660000000000001"/>
    <n v="0"/>
    <n v="0"/>
    <n v="333.262"/>
  </r>
  <r>
    <x v="85"/>
    <x v="81"/>
    <x v="21"/>
    <n v="0"/>
    <n v="8.4"/>
    <n v="0"/>
    <n v="0"/>
    <n v="8.4"/>
    <m/>
    <n v="0"/>
    <n v="0"/>
    <n v="0"/>
    <n v="8.4"/>
  </r>
  <r>
    <x v="85"/>
    <x v="81"/>
    <x v="22"/>
    <n v="0"/>
    <n v="0"/>
    <n v="9.1999999999999993"/>
    <n v="0"/>
    <n v="9.1999999999999993"/>
    <m/>
    <n v="0"/>
    <n v="0"/>
    <n v="0"/>
    <n v="9.1999999999999993"/>
  </r>
  <r>
    <x v="85"/>
    <x v="81"/>
    <x v="23"/>
    <n v="0"/>
    <n v="0"/>
    <n v="0"/>
    <n v="1.024"/>
    <n v="1.024"/>
    <m/>
    <n v="0"/>
    <n v="0"/>
    <n v="0"/>
    <n v="1.024"/>
  </r>
  <r>
    <x v="85"/>
    <x v="81"/>
    <x v="24"/>
    <n v="1.6060000000000001"/>
    <n v="0"/>
    <n v="0"/>
    <n v="0"/>
    <n v="1.6060000000000001"/>
    <m/>
    <n v="77.099999999999994"/>
    <n v="0"/>
    <n v="0"/>
    <n v="78.706000000000003"/>
  </r>
  <r>
    <x v="85"/>
    <x v="81"/>
    <x v="25"/>
    <n v="6.0209999999999999"/>
    <n v="0"/>
    <n v="2.5999999999999996"/>
    <n v="0"/>
    <n v="8.6209999999999987"/>
    <m/>
    <n v="0.32600000000000001"/>
    <n v="0"/>
    <n v="0"/>
    <n v="8.9469999999999992"/>
  </r>
  <r>
    <x v="85"/>
    <x v="81"/>
    <x v="26"/>
    <n v="0"/>
    <n v="0"/>
    <n v="0"/>
    <n v="0"/>
    <n v="0"/>
    <m/>
    <n v="0"/>
    <n v="0"/>
    <n v="0"/>
    <n v="0"/>
  </r>
  <r>
    <x v="85"/>
    <x v="81"/>
    <x v="27"/>
    <n v="0"/>
    <n v="0"/>
    <n v="0"/>
    <n v="0"/>
    <n v="0"/>
    <m/>
    <n v="0"/>
    <n v="0"/>
    <n v="0"/>
    <n v="0"/>
  </r>
  <r>
    <x v="85"/>
    <x v="81"/>
    <x v="28"/>
    <n v="0.20100000000000001"/>
    <n v="0"/>
    <n v="51.9"/>
    <n v="0"/>
    <n v="52.100999999999999"/>
    <m/>
    <n v="1.4E-2"/>
    <n v="0"/>
    <n v="0"/>
    <n v="52.115000000000002"/>
  </r>
  <r>
    <x v="85"/>
    <x v="81"/>
    <x v="29"/>
    <n v="0"/>
    <n v="0"/>
    <n v="36.1"/>
    <n v="0"/>
    <n v="36.1"/>
    <m/>
    <n v="0"/>
    <n v="0"/>
    <n v="0"/>
    <n v="36.1"/>
  </r>
  <r>
    <x v="85"/>
    <x v="81"/>
    <x v="30"/>
    <n v="202.721"/>
    <n v="0"/>
    <n v="4.7"/>
    <n v="1.4039999999999999"/>
    <n v="208.82499999999999"/>
    <m/>
    <n v="5.0449999999999999"/>
    <n v="0"/>
    <n v="0"/>
    <n v="213.87"/>
  </r>
  <r>
    <x v="85"/>
    <x v="81"/>
    <x v="31"/>
    <n v="43.84"/>
    <n v="0"/>
    <n v="0"/>
    <n v="54"/>
    <n v="97.84"/>
    <m/>
    <n v="0"/>
    <n v="0"/>
    <n v="0"/>
    <n v="97.84"/>
  </r>
  <r>
    <x v="85"/>
    <x v="81"/>
    <x v="32"/>
    <n v="0.40100000000000002"/>
    <n v="0"/>
    <n v="0.2"/>
    <n v="0"/>
    <n v="0.60099999999999998"/>
    <m/>
    <n v="0"/>
    <n v="0"/>
    <n v="0"/>
    <n v="0.60099999999999998"/>
  </r>
  <r>
    <x v="85"/>
    <x v="81"/>
    <x v="33"/>
    <n v="153.94800000000001"/>
    <n v="0"/>
    <n v="53.8"/>
    <n v="64.685000000000002"/>
    <n v="272.43299999999999"/>
    <m/>
    <n v="0"/>
    <n v="0"/>
    <n v="0"/>
    <n v="272.43299999999999"/>
  </r>
  <r>
    <x v="85"/>
    <x v="81"/>
    <x v="34"/>
    <n v="1098.509"/>
    <n v="0"/>
    <n v="0"/>
    <n v="0"/>
    <n v="1098.509"/>
    <m/>
    <n v="17.274999999999999"/>
    <n v="0"/>
    <n v="0"/>
    <n v="1115.784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B549D8-7AFD-4B40-AC3F-D0929B9A9956}" name="PivotTable4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>
  <location ref="A3:CI44" firstHeaderRow="1" firstDataRow="3" firstDataCol="1"/>
  <pivotFields count="13">
    <pivotField axis="axisCol" showAll="0" defaultSubtotal="0">
      <items count="86">
        <item x="1"/>
        <item x="2"/>
        <item x="3"/>
        <item x="4"/>
        <item x="6"/>
        <item x="8"/>
        <item x="9"/>
        <item x="11"/>
        <item x="12"/>
        <item x="14"/>
        <item x="16"/>
        <item x="17"/>
        <item x="18"/>
        <item x="20"/>
        <item x="21"/>
        <item x="22"/>
        <item x="23"/>
        <item x="24"/>
        <item x="25"/>
        <item x="27"/>
        <item x="28"/>
        <item x="29"/>
        <item x="30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5"/>
        <item x="73"/>
        <item x="26"/>
        <item x="49"/>
        <item x="0"/>
        <item x="10"/>
        <item x="57"/>
        <item x="64"/>
        <item x="5"/>
        <item x="50"/>
        <item x="15"/>
        <item x="19"/>
        <item x="84"/>
        <item x="7"/>
        <item x="13"/>
        <item x="37"/>
        <item x="31"/>
      </items>
    </pivotField>
    <pivotField axis="axisCol" showAll="0" defaultSubtotal="0">
      <items count="82">
        <item x="1"/>
        <item x="2"/>
        <item x="3"/>
        <item x="9"/>
        <item x="6"/>
        <item x="77"/>
        <item x="8"/>
        <item x="16"/>
        <item x="11"/>
        <item x="10"/>
        <item x="17"/>
        <item x="15"/>
        <item x="13"/>
        <item x="4"/>
        <item x="19"/>
        <item x="24"/>
        <item x="20"/>
        <item x="21"/>
        <item x="23"/>
        <item x="22"/>
        <item x="32"/>
        <item x="33"/>
        <item x="27"/>
        <item x="26"/>
        <item x="28"/>
        <item x="29"/>
        <item x="31"/>
        <item x="35"/>
        <item x="34"/>
        <item x="37"/>
        <item x="41"/>
        <item x="42"/>
        <item x="43"/>
        <item x="44"/>
        <item x="38"/>
        <item x="39"/>
        <item x="40"/>
        <item x="45"/>
        <item x="46"/>
        <item x="47"/>
        <item x="60"/>
        <item x="53"/>
        <item x="54"/>
        <item x="52"/>
        <item x="49"/>
        <item x="50"/>
        <item x="51"/>
        <item x="58"/>
        <item x="59"/>
        <item x="61"/>
        <item x="57"/>
        <item x="55"/>
        <item x="56"/>
        <item x="71"/>
        <item x="72"/>
        <item x="73"/>
        <item x="67"/>
        <item x="68"/>
        <item x="63"/>
        <item x="62"/>
        <item x="65"/>
        <item x="66"/>
        <item x="64"/>
        <item x="70"/>
        <item x="74"/>
        <item x="75"/>
        <item x="76"/>
        <item x="81"/>
        <item x="78"/>
        <item x="79"/>
        <item x="69"/>
        <item x="25"/>
        <item x="5"/>
        <item x="0"/>
        <item x="7"/>
        <item x="12"/>
        <item x="14"/>
        <item x="18"/>
        <item x="36"/>
        <item x="48"/>
        <item x="80"/>
        <item x="30"/>
      </items>
    </pivotField>
    <pivotField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m="1" x="39"/>
        <item x="25"/>
        <item x="26"/>
        <item x="27"/>
        <item x="28"/>
        <item x="29"/>
        <item x="30"/>
        <item x="31"/>
        <item x="32"/>
        <item x="33"/>
        <item x="34"/>
        <item x="24"/>
        <item x="35"/>
        <item x="36"/>
        <item x="37"/>
        <item x="38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ubtotalTop="0" showAll="0" defaultSubtotal="0"/>
    <pivotField showAll="0" defaultSubtotal="0"/>
    <pivotField showAll="0" defaultSubtotal="0"/>
    <pivotField showAll="0" defaultSubtotal="0"/>
    <pivotField dataField="1" showAll="0" defaultSubtotal="0"/>
  </pivotFields>
  <rowFields count="1">
    <field x="2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Fields count="2">
    <field x="0"/>
    <field x="1"/>
  </colFields>
  <colItems count="86">
    <i>
      <x/>
      <x/>
    </i>
    <i>
      <x v="1"/>
      <x v="1"/>
    </i>
    <i>
      <x v="2"/>
      <x v="2"/>
    </i>
    <i>
      <x v="3"/>
      <x v="13"/>
    </i>
    <i>
      <x v="4"/>
      <x v="4"/>
    </i>
    <i>
      <x v="5"/>
      <x v="6"/>
    </i>
    <i>
      <x v="6"/>
      <x v="3"/>
    </i>
    <i>
      <x v="7"/>
      <x v="9"/>
    </i>
    <i>
      <x v="8"/>
      <x v="8"/>
    </i>
    <i>
      <x v="9"/>
      <x v="12"/>
    </i>
    <i>
      <x v="10"/>
      <x v="11"/>
    </i>
    <i>
      <x v="11"/>
      <x v="7"/>
    </i>
    <i>
      <x v="12"/>
      <x v="10"/>
    </i>
    <i>
      <x v="13"/>
      <x v="14"/>
    </i>
    <i>
      <x v="14"/>
      <x v="16"/>
    </i>
    <i>
      <x v="15"/>
      <x v="17"/>
    </i>
    <i>
      <x v="16"/>
      <x v="19"/>
    </i>
    <i>
      <x v="17"/>
      <x v="18"/>
    </i>
    <i>
      <x v="18"/>
      <x v="15"/>
    </i>
    <i>
      <x v="19"/>
      <x v="23"/>
    </i>
    <i>
      <x v="20"/>
      <x v="22"/>
    </i>
    <i>
      <x v="21"/>
      <x v="24"/>
    </i>
    <i>
      <x v="22"/>
      <x v="25"/>
    </i>
    <i>
      <x v="23"/>
      <x v="26"/>
    </i>
    <i>
      <x v="24"/>
      <x v="20"/>
    </i>
    <i>
      <x v="25"/>
      <x v="21"/>
    </i>
    <i>
      <x v="26"/>
      <x v="28"/>
    </i>
    <i>
      <x v="27"/>
      <x v="27"/>
    </i>
    <i>
      <x v="28"/>
      <x v="29"/>
    </i>
    <i>
      <x v="29"/>
      <x v="34"/>
    </i>
    <i>
      <x v="30"/>
      <x v="35"/>
    </i>
    <i>
      <x v="31"/>
      <x v="36"/>
    </i>
    <i>
      <x v="32"/>
      <x v="30"/>
    </i>
    <i>
      <x v="33"/>
      <x v="31"/>
    </i>
    <i>
      <x v="34"/>
      <x v="32"/>
    </i>
    <i>
      <x v="35"/>
      <x v="33"/>
    </i>
    <i>
      <x v="36"/>
      <x v="37"/>
    </i>
    <i>
      <x v="37"/>
      <x v="38"/>
    </i>
    <i>
      <x v="38"/>
      <x v="39"/>
    </i>
    <i>
      <x v="39"/>
      <x v="44"/>
    </i>
    <i>
      <x v="40"/>
      <x v="45"/>
    </i>
    <i>
      <x v="41"/>
      <x v="46"/>
    </i>
    <i>
      <x v="42"/>
      <x v="43"/>
    </i>
    <i>
      <x v="43"/>
      <x v="41"/>
    </i>
    <i>
      <x v="44"/>
      <x v="42"/>
    </i>
    <i>
      <x v="45"/>
      <x v="51"/>
    </i>
    <i>
      <x v="46"/>
      <x v="52"/>
    </i>
    <i>
      <x v="47"/>
      <x v="50"/>
    </i>
    <i>
      <x v="48"/>
      <x v="47"/>
    </i>
    <i>
      <x v="49"/>
      <x v="48"/>
    </i>
    <i>
      <x v="50"/>
      <x v="40"/>
    </i>
    <i>
      <x v="51"/>
      <x v="49"/>
    </i>
    <i>
      <x v="52"/>
      <x v="59"/>
    </i>
    <i>
      <x v="53"/>
      <x v="58"/>
    </i>
    <i>
      <x v="54"/>
      <x v="62"/>
    </i>
    <i>
      <x v="55"/>
      <x v="60"/>
    </i>
    <i>
      <x v="56"/>
      <x v="61"/>
    </i>
    <i>
      <x v="57"/>
      <x v="56"/>
    </i>
    <i>
      <x v="58"/>
      <x v="57"/>
    </i>
    <i>
      <x v="59"/>
      <x v="63"/>
    </i>
    <i>
      <x v="60"/>
      <x v="53"/>
    </i>
    <i>
      <x v="61"/>
      <x v="54"/>
    </i>
    <i>
      <x v="62"/>
      <x v="55"/>
    </i>
    <i>
      <x v="63"/>
      <x v="64"/>
    </i>
    <i>
      <x v="64"/>
      <x v="65"/>
    </i>
    <i>
      <x v="65"/>
      <x v="66"/>
    </i>
    <i>
      <x v="66"/>
      <x v="5"/>
    </i>
    <i>
      <x v="67"/>
      <x v="68"/>
    </i>
    <i>
      <x v="68"/>
      <x v="69"/>
    </i>
    <i>
      <x v="69"/>
      <x v="67"/>
    </i>
    <i>
      <x v="70"/>
      <x v="70"/>
    </i>
    <i>
      <x v="71"/>
      <x v="71"/>
    </i>
    <i>
      <x v="72"/>
      <x v="79"/>
    </i>
    <i>
      <x v="73"/>
      <x v="73"/>
    </i>
    <i>
      <x v="74"/>
      <x v="72"/>
    </i>
    <i>
      <x v="75"/>
      <x v="72"/>
    </i>
    <i>
      <x v="76"/>
      <x v="72"/>
    </i>
    <i>
      <x v="77"/>
      <x v="72"/>
    </i>
    <i>
      <x v="78"/>
      <x v="72"/>
    </i>
    <i>
      <x v="79"/>
      <x v="76"/>
    </i>
    <i>
      <x v="80"/>
      <x v="77"/>
    </i>
    <i>
      <x v="81"/>
      <x v="80"/>
    </i>
    <i>
      <x v="82"/>
      <x v="74"/>
    </i>
    <i>
      <x v="83"/>
      <x v="75"/>
    </i>
    <i>
      <x v="84"/>
      <x v="78"/>
    </i>
    <i>
      <x v="85"/>
      <x v="81"/>
    </i>
  </colItems>
  <dataFields count="1">
    <dataField name="Sum of Final UK (tonnes)" fld="12" baseField="0" baseItem="0" numFmtId="164"/>
  </dataFields>
  <formats count="2">
    <format dxfId="1">
      <pivotArea collapsedLevelsAreSubtotals="1" fieldPosition="0">
        <references count="1">
          <reference field="2" count="21"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A2501-6EA2-47A5-80C9-315755067627}">
  <dimension ref="A1:CL48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12" x14ac:dyDescent="0.2"/>
  <cols>
    <col min="1" max="1" width="32.85546875" bestFit="1" customWidth="1"/>
    <col min="2" max="2" width="15.42578125" bestFit="1" customWidth="1"/>
    <col min="3" max="3" width="19.140625" bestFit="1" customWidth="1"/>
    <col min="4" max="4" width="25.140625" bestFit="1" customWidth="1"/>
    <col min="5" max="5" width="26.42578125" bestFit="1" customWidth="1"/>
    <col min="6" max="6" width="17.28515625" bestFit="1" customWidth="1"/>
    <col min="7" max="7" width="16.5703125" bestFit="1" customWidth="1"/>
    <col min="8" max="8" width="26" bestFit="1" customWidth="1"/>
    <col min="9" max="9" width="12.85546875" bestFit="1" customWidth="1"/>
    <col min="10" max="10" width="19.28515625" bestFit="1" customWidth="1"/>
    <col min="11" max="11" width="12.85546875" bestFit="1" customWidth="1"/>
    <col min="12" max="12" width="13.85546875" bestFit="1" customWidth="1"/>
    <col min="13" max="13" width="14" bestFit="1" customWidth="1"/>
    <col min="14" max="14" width="13.140625" bestFit="1" customWidth="1"/>
    <col min="15" max="15" width="43.7109375" bestFit="1" customWidth="1"/>
    <col min="16" max="16" width="17" bestFit="1" customWidth="1"/>
    <col min="17" max="17" width="18" bestFit="1" customWidth="1"/>
    <col min="18" max="18" width="24" bestFit="1" customWidth="1"/>
    <col min="19" max="19" width="15.85546875" bestFit="1" customWidth="1"/>
    <col min="20" max="20" width="18.140625" bestFit="1" customWidth="1"/>
    <col min="21" max="21" width="15.85546875" bestFit="1" customWidth="1"/>
    <col min="22" max="22" width="12" bestFit="1" customWidth="1"/>
    <col min="23" max="23" width="16.7109375" bestFit="1" customWidth="1"/>
    <col min="24" max="24" width="42.7109375" bestFit="1" customWidth="1"/>
    <col min="25" max="25" width="39.7109375" bestFit="1" customWidth="1"/>
    <col min="26" max="26" width="14.85546875" bestFit="1" customWidth="1"/>
    <col min="27" max="27" width="13.85546875" bestFit="1" customWidth="1"/>
    <col min="28" max="28" width="22.85546875" bestFit="1" customWidth="1"/>
    <col min="29" max="29" width="49.7109375" bestFit="1" customWidth="1"/>
    <col min="30" max="30" width="29.28515625" bestFit="1" customWidth="1"/>
    <col min="31" max="31" width="10.7109375" bestFit="1" customWidth="1"/>
    <col min="32" max="32" width="18" bestFit="1" customWidth="1"/>
    <col min="33" max="33" width="24" bestFit="1" customWidth="1"/>
    <col min="34" max="34" width="14.140625" bestFit="1" customWidth="1"/>
    <col min="35" max="35" width="13.140625" bestFit="1" customWidth="1"/>
    <col min="36" max="36" width="18.42578125" bestFit="1" customWidth="1"/>
    <col min="37" max="37" width="17.42578125" bestFit="1" customWidth="1"/>
    <col min="38" max="38" width="11.42578125" bestFit="1" customWidth="1"/>
    <col min="39" max="39" width="18.7109375" customWidth="1"/>
    <col min="40" max="40" width="24.7109375" bestFit="1" customWidth="1"/>
    <col min="41" max="41" width="14.85546875" bestFit="1" customWidth="1"/>
    <col min="42" max="42" width="15.7109375" bestFit="1" customWidth="1"/>
    <col min="43" max="43" width="21.85546875" bestFit="1" customWidth="1"/>
    <col min="44" max="44" width="20.7109375" bestFit="1" customWidth="1"/>
    <col min="45" max="45" width="10.140625" bestFit="1" customWidth="1"/>
    <col min="46" max="46" width="11.140625" bestFit="1" customWidth="1"/>
    <col min="47" max="47" width="15.85546875" bestFit="1" customWidth="1"/>
    <col min="48" max="48" width="22" bestFit="1" customWidth="1"/>
    <col min="49" max="49" width="16" bestFit="1" customWidth="1"/>
    <col min="50" max="50" width="9.5703125" bestFit="1" customWidth="1"/>
    <col min="51" max="51" width="22.85546875" bestFit="1" customWidth="1"/>
    <col min="52" max="52" width="23.85546875" bestFit="1" customWidth="1"/>
    <col min="53" max="53" width="27.7109375" bestFit="1" customWidth="1"/>
    <col min="54" max="54" width="13.42578125" bestFit="1" customWidth="1"/>
    <col min="55" max="55" width="19.7109375" bestFit="1" customWidth="1"/>
    <col min="56" max="56" width="20.42578125" bestFit="1" customWidth="1"/>
    <col min="57" max="57" width="14.28515625" bestFit="1" customWidth="1"/>
    <col min="58" max="58" width="20.28515625" bestFit="1" customWidth="1"/>
    <col min="59" max="59" width="10.140625" bestFit="1" customWidth="1"/>
    <col min="60" max="60" width="11.42578125" bestFit="1" customWidth="1"/>
    <col min="61" max="61" width="20.140625" bestFit="1" customWidth="1"/>
    <col min="62" max="62" width="30.140625" bestFit="1" customWidth="1"/>
    <col min="63" max="63" width="24.5703125" bestFit="1" customWidth="1"/>
    <col min="64" max="64" width="23.5703125" bestFit="1" customWidth="1"/>
    <col min="65" max="65" width="23.28515625" bestFit="1" customWidth="1"/>
    <col min="66" max="66" width="14.7109375" bestFit="1" customWidth="1"/>
    <col min="67" max="67" width="13.7109375" bestFit="1" customWidth="1"/>
    <col min="68" max="68" width="20.140625" bestFit="1" customWidth="1"/>
    <col min="69" max="69" width="16" bestFit="1" customWidth="1"/>
    <col min="70" max="70" width="16.85546875" bestFit="1" customWidth="1"/>
    <col min="71" max="71" width="17" bestFit="1" customWidth="1"/>
    <col min="72" max="72" width="15.140625" bestFit="1" customWidth="1"/>
    <col min="73" max="73" width="13.140625" bestFit="1" customWidth="1"/>
    <col min="74" max="74" width="13.42578125" bestFit="1" customWidth="1"/>
    <col min="75" max="75" width="17.28515625" bestFit="1" customWidth="1"/>
    <col min="76" max="76" width="10.5703125" bestFit="1" customWidth="1"/>
    <col min="77" max="77" width="11.42578125" bestFit="1" customWidth="1"/>
    <col min="78" max="78" width="11.140625" bestFit="1" customWidth="1"/>
    <col min="79" max="79" width="10.42578125" bestFit="1" customWidth="1"/>
    <col min="80" max="80" width="11.28515625" bestFit="1" customWidth="1"/>
    <col min="81" max="81" width="12.7109375" bestFit="1" customWidth="1"/>
    <col min="82" max="82" width="17.7109375" bestFit="1" customWidth="1"/>
    <col min="83" max="83" width="15.85546875" bestFit="1" customWidth="1"/>
    <col min="84" max="84" width="18.85546875" bestFit="1" customWidth="1"/>
    <col min="85" max="85" width="19.85546875" bestFit="1" customWidth="1"/>
    <col min="86" max="86" width="25.5703125" bestFit="1" customWidth="1"/>
    <col min="87" max="87" width="22.85546875" bestFit="1" customWidth="1"/>
    <col min="88" max="88" width="25.5703125" bestFit="1" customWidth="1"/>
    <col min="89" max="89" width="22.85546875" bestFit="1" customWidth="1"/>
    <col min="90" max="91" width="13.140625" bestFit="1" customWidth="1"/>
    <col min="92" max="92" width="18.42578125" bestFit="1" customWidth="1"/>
    <col min="93" max="93" width="14.28515625" bestFit="1" customWidth="1"/>
    <col min="94" max="94" width="17.42578125" bestFit="1" customWidth="1"/>
    <col min="95" max="95" width="15.5703125" bestFit="1" customWidth="1"/>
    <col min="96" max="96" width="11.42578125" bestFit="1" customWidth="1"/>
    <col min="97" max="97" width="11.5703125" bestFit="1" customWidth="1"/>
    <col min="98" max="98" width="18.7109375" bestFit="1" customWidth="1"/>
    <col min="99" max="99" width="15.28515625" bestFit="1" customWidth="1"/>
    <col min="100" max="100" width="24.7109375" bestFit="1" customWidth="1"/>
    <col min="101" max="101" width="14" bestFit="1" customWidth="1"/>
    <col min="102" max="102" width="13.42578125" bestFit="1" customWidth="1"/>
    <col min="103" max="103" width="13.5703125" bestFit="1" customWidth="1"/>
    <col min="104" max="104" width="11.28515625" bestFit="1" customWidth="1"/>
    <col min="105" max="105" width="14" bestFit="1" customWidth="1"/>
    <col min="106" max="106" width="14.85546875" bestFit="1" customWidth="1"/>
    <col min="107" max="107" width="12.5703125" bestFit="1" customWidth="1"/>
    <col min="108" max="108" width="15.7109375" bestFit="1" customWidth="1"/>
    <col min="109" max="109" width="15.5703125" bestFit="1" customWidth="1"/>
    <col min="110" max="110" width="21.85546875" bestFit="1" customWidth="1"/>
    <col min="111" max="111" width="13.7109375" bestFit="1" customWidth="1"/>
    <col min="112" max="112" width="20.7109375" bestFit="1" customWidth="1"/>
    <col min="113" max="113" width="12.5703125" bestFit="1" customWidth="1"/>
    <col min="114" max="114" width="10.140625" bestFit="1" customWidth="1"/>
    <col min="115" max="115" width="12.42578125" bestFit="1" customWidth="1"/>
    <col min="116" max="116" width="11.140625" bestFit="1" customWidth="1"/>
    <col min="117" max="117" width="13.85546875" bestFit="1" customWidth="1"/>
    <col min="118" max="118" width="11.42578125" bestFit="1" customWidth="1"/>
    <col min="119" max="119" width="14.140625" bestFit="1" customWidth="1"/>
    <col min="120" max="120" width="15.85546875" bestFit="1" customWidth="1"/>
    <col min="121" max="121" width="14.85546875" bestFit="1" customWidth="1"/>
    <col min="122" max="122" width="22" bestFit="1" customWidth="1"/>
    <col min="123" max="123" width="14.140625" bestFit="1" customWidth="1"/>
    <col min="124" max="124" width="16" bestFit="1" customWidth="1"/>
    <col min="125" max="125" width="15" bestFit="1" customWidth="1"/>
    <col min="126" max="126" width="9.5703125" bestFit="1" customWidth="1"/>
    <col min="127" max="127" width="11.7109375" bestFit="1" customWidth="1"/>
    <col min="128" max="128" width="22.85546875" bestFit="1" customWidth="1"/>
    <col min="129" max="129" width="14" bestFit="1" customWidth="1"/>
    <col min="130" max="130" width="23.85546875" bestFit="1" customWidth="1"/>
    <col min="131" max="131" width="15.42578125" bestFit="1" customWidth="1"/>
    <col min="132" max="132" width="11.140625" bestFit="1" customWidth="1"/>
    <col min="133" max="133" width="13.85546875" bestFit="1" customWidth="1"/>
    <col min="134" max="134" width="27.7109375" bestFit="1" customWidth="1"/>
    <col min="135" max="135" width="14.140625" bestFit="1" customWidth="1"/>
    <col min="136" max="136" width="13.42578125" bestFit="1" customWidth="1"/>
    <col min="137" max="137" width="12.85546875" bestFit="1" customWidth="1"/>
    <col min="138" max="138" width="19.7109375" bestFit="1" customWidth="1"/>
    <col min="139" max="139" width="12.85546875" bestFit="1" customWidth="1"/>
    <col min="140" max="140" width="20.42578125" bestFit="1" customWidth="1"/>
    <col min="141" max="141" width="12.7109375" bestFit="1" customWidth="1"/>
    <col min="142" max="142" width="14.28515625" bestFit="1" customWidth="1"/>
    <col min="143" max="143" width="13.5703125" bestFit="1" customWidth="1"/>
    <col min="144" max="144" width="20.28515625" bestFit="1" customWidth="1"/>
    <col min="145" max="145" width="14" bestFit="1" customWidth="1"/>
    <col min="146" max="146" width="10.140625" bestFit="1" customWidth="1"/>
    <col min="147" max="147" width="12.7109375" bestFit="1" customWidth="1"/>
    <col min="148" max="148" width="11.42578125" bestFit="1" customWidth="1"/>
    <col min="149" max="149" width="14.140625" bestFit="1" customWidth="1"/>
    <col min="150" max="150" width="15.140625" bestFit="1" customWidth="1"/>
    <col min="151" max="151" width="15.42578125" bestFit="1" customWidth="1"/>
    <col min="152" max="152" width="20.140625" bestFit="1" customWidth="1"/>
    <col min="153" max="153" width="12.85546875" bestFit="1" customWidth="1"/>
    <col min="154" max="154" width="30.140625" bestFit="1" customWidth="1"/>
    <col min="155" max="155" width="12.85546875" bestFit="1" customWidth="1"/>
    <col min="156" max="156" width="24.5703125" bestFit="1" customWidth="1"/>
    <col min="157" max="157" width="15.42578125" bestFit="1" customWidth="1"/>
    <col min="158" max="158" width="23.5703125" bestFit="1" customWidth="1"/>
    <col min="159" max="159" width="16" bestFit="1" customWidth="1"/>
    <col min="160" max="160" width="23.28515625" bestFit="1" customWidth="1"/>
    <col min="161" max="161" width="14.5703125" bestFit="1" customWidth="1"/>
    <col min="162" max="162" width="14.7109375" bestFit="1" customWidth="1"/>
    <col min="163" max="163" width="13.5703125" bestFit="1" customWidth="1"/>
    <col min="164" max="164" width="13.7109375" bestFit="1" customWidth="1"/>
    <col min="165" max="165" width="14.28515625" bestFit="1" customWidth="1"/>
    <col min="166" max="166" width="20.140625" bestFit="1" customWidth="1"/>
    <col min="167" max="167" width="14.140625" bestFit="1" customWidth="1"/>
    <col min="168" max="168" width="16" bestFit="1" customWidth="1"/>
    <col min="169" max="169" width="13.5703125" bestFit="1" customWidth="1"/>
    <col min="170" max="170" width="16.85546875" bestFit="1" customWidth="1"/>
    <col min="171" max="171" width="14.7109375" bestFit="1" customWidth="1"/>
    <col min="172" max="172" width="15.85546875" bestFit="1" customWidth="1"/>
    <col min="173" max="173" width="14.5703125" bestFit="1" customWidth="1"/>
    <col min="174" max="174" width="17" bestFit="1" customWidth="1"/>
    <col min="175" max="175" width="16" bestFit="1" customWidth="1"/>
    <col min="176" max="176" width="10.28515625" bestFit="1" customWidth="1"/>
  </cols>
  <sheetData>
    <row r="1" spans="1:87" x14ac:dyDescent="0.2">
      <c r="A1" s="59">
        <v>2026</v>
      </c>
    </row>
    <row r="3" spans="1:87" x14ac:dyDescent="0.2">
      <c r="A3" s="1" t="s">
        <v>118</v>
      </c>
      <c r="B3" s="1" t="s">
        <v>105</v>
      </c>
    </row>
    <row r="4" spans="1:87" x14ac:dyDescent="0.2">
      <c r="B4" t="s">
        <v>3</v>
      </c>
      <c r="C4" t="s">
        <v>34</v>
      </c>
      <c r="D4" t="s">
        <v>35</v>
      </c>
      <c r="E4" t="s">
        <v>95</v>
      </c>
      <c r="F4" t="s">
        <v>36</v>
      </c>
      <c r="G4" t="s">
        <v>37</v>
      </c>
      <c r="H4" t="s">
        <v>96</v>
      </c>
      <c r="I4" t="s">
        <v>38</v>
      </c>
      <c r="J4" t="s">
        <v>39</v>
      </c>
      <c r="K4" t="s">
        <v>103</v>
      </c>
      <c r="L4" t="s">
        <v>40</v>
      </c>
      <c r="M4" t="s">
        <v>41</v>
      </c>
      <c r="N4" t="s">
        <v>106</v>
      </c>
      <c r="O4" t="s">
        <v>42</v>
      </c>
      <c r="P4" t="s">
        <v>43</v>
      </c>
      <c r="Q4" t="s">
        <v>44</v>
      </c>
      <c r="R4" t="s">
        <v>45</v>
      </c>
      <c r="S4" t="s">
        <v>46</v>
      </c>
      <c r="T4" t="s">
        <v>47</v>
      </c>
      <c r="U4" t="s">
        <v>48</v>
      </c>
      <c r="V4" t="s">
        <v>50</v>
      </c>
      <c r="W4" t="s">
        <v>51</v>
      </c>
      <c r="X4" t="s">
        <v>52</v>
      </c>
      <c r="Y4" t="s">
        <v>53</v>
      </c>
      <c r="Z4" t="s">
        <v>54</v>
      </c>
      <c r="AA4" t="s">
        <v>55</v>
      </c>
      <c r="AB4" t="s">
        <v>56</v>
      </c>
      <c r="AC4" t="s">
        <v>57</v>
      </c>
      <c r="AD4" t="s">
        <v>58</v>
      </c>
      <c r="AE4" t="s">
        <v>59</v>
      </c>
      <c r="AF4" t="s">
        <v>60</v>
      </c>
      <c r="AG4" t="s">
        <v>61</v>
      </c>
      <c r="AH4" t="s">
        <v>62</v>
      </c>
      <c r="AI4" t="s">
        <v>63</v>
      </c>
      <c r="AJ4" t="s">
        <v>64</v>
      </c>
      <c r="AK4" t="s">
        <v>65</v>
      </c>
      <c r="AL4" t="s">
        <v>67</v>
      </c>
      <c r="AM4" t="s">
        <v>68</v>
      </c>
      <c r="AN4" t="s">
        <v>69</v>
      </c>
      <c r="AO4" t="s">
        <v>70</v>
      </c>
      <c r="AP4" t="s">
        <v>71</v>
      </c>
      <c r="AQ4" t="s">
        <v>72</v>
      </c>
      <c r="AR4" t="s">
        <v>73</v>
      </c>
      <c r="AS4" t="s">
        <v>74</v>
      </c>
      <c r="AT4" t="s">
        <v>97</v>
      </c>
      <c r="AU4" t="s">
        <v>75</v>
      </c>
      <c r="AV4" t="s">
        <v>76</v>
      </c>
      <c r="AW4" t="s">
        <v>77</v>
      </c>
      <c r="AX4" t="s">
        <v>78</v>
      </c>
      <c r="AY4" t="s">
        <v>79</v>
      </c>
      <c r="AZ4" t="s">
        <v>80</v>
      </c>
      <c r="BA4" t="s">
        <v>98</v>
      </c>
      <c r="BB4" t="s">
        <v>81</v>
      </c>
      <c r="BC4" t="s">
        <v>82</v>
      </c>
      <c r="BD4" t="s">
        <v>83</v>
      </c>
      <c r="BE4" t="s">
        <v>84</v>
      </c>
      <c r="BF4" t="s">
        <v>85</v>
      </c>
      <c r="BG4" t="s">
        <v>86</v>
      </c>
      <c r="BH4" t="s">
        <v>87</v>
      </c>
      <c r="BI4" t="s">
        <v>88</v>
      </c>
      <c r="BJ4" t="s">
        <v>101</v>
      </c>
      <c r="BK4" t="s">
        <v>99</v>
      </c>
      <c r="BL4" t="s">
        <v>100</v>
      </c>
      <c r="BM4" t="s">
        <v>89</v>
      </c>
      <c r="BN4" t="s">
        <v>90</v>
      </c>
      <c r="BO4" t="s">
        <v>91</v>
      </c>
      <c r="BP4" t="s">
        <v>92</v>
      </c>
      <c r="BQ4" t="s">
        <v>102</v>
      </c>
      <c r="BR4" t="s">
        <v>93</v>
      </c>
      <c r="BS4" t="s">
        <v>94</v>
      </c>
      <c r="BT4" t="s">
        <v>210</v>
      </c>
      <c r="BU4" t="s">
        <v>211</v>
      </c>
      <c r="BV4" t="s">
        <v>237</v>
      </c>
      <c r="BW4" t="s">
        <v>238</v>
      </c>
      <c r="BX4" t="s">
        <v>239</v>
      </c>
      <c r="BY4" t="s">
        <v>240</v>
      </c>
      <c r="BZ4" t="s">
        <v>241</v>
      </c>
      <c r="CA4" t="s">
        <v>242</v>
      </c>
      <c r="CB4" t="s">
        <v>243</v>
      </c>
      <c r="CC4" t="s">
        <v>244</v>
      </c>
      <c r="CD4" t="s">
        <v>249</v>
      </c>
      <c r="CE4" t="s">
        <v>248</v>
      </c>
      <c r="CF4" t="s">
        <v>262</v>
      </c>
      <c r="CG4" t="s">
        <v>260</v>
      </c>
      <c r="CH4" t="s">
        <v>261</v>
      </c>
      <c r="CI4" t="s">
        <v>298</v>
      </c>
    </row>
    <row r="5" spans="1:87" x14ac:dyDescent="0.2">
      <c r="A5" s="1" t="s">
        <v>104</v>
      </c>
      <c r="B5" t="s">
        <v>131</v>
      </c>
      <c r="C5" t="s">
        <v>132</v>
      </c>
      <c r="D5" t="s">
        <v>133</v>
      </c>
      <c r="E5" t="s">
        <v>134</v>
      </c>
      <c r="F5" t="s">
        <v>135</v>
      </c>
      <c r="G5" t="s">
        <v>136</v>
      </c>
      <c r="H5" t="s">
        <v>137</v>
      </c>
      <c r="I5" t="s">
        <v>138</v>
      </c>
      <c r="J5" t="s">
        <v>139</v>
      </c>
      <c r="K5" t="s">
        <v>197</v>
      </c>
      <c r="L5" t="s">
        <v>186</v>
      </c>
      <c r="M5" t="s">
        <v>140</v>
      </c>
      <c r="N5" t="s">
        <v>196</v>
      </c>
      <c r="O5" t="s">
        <v>198</v>
      </c>
      <c r="P5" t="s">
        <v>141</v>
      </c>
      <c r="Q5" t="s">
        <v>187</v>
      </c>
      <c r="R5" t="s">
        <v>142</v>
      </c>
      <c r="S5" t="s">
        <v>143</v>
      </c>
      <c r="T5" t="s">
        <v>144</v>
      </c>
      <c r="U5" t="s">
        <v>145</v>
      </c>
      <c r="V5" t="s">
        <v>199</v>
      </c>
      <c r="W5" t="s">
        <v>188</v>
      </c>
      <c r="X5" t="s">
        <v>189</v>
      </c>
      <c r="Y5" t="s">
        <v>146</v>
      </c>
      <c r="Z5" t="s">
        <v>147</v>
      </c>
      <c r="AA5" t="s">
        <v>148</v>
      </c>
      <c r="AB5" t="s">
        <v>149</v>
      </c>
      <c r="AC5" t="s">
        <v>150</v>
      </c>
      <c r="AD5" t="s">
        <v>151</v>
      </c>
      <c r="AE5" t="s">
        <v>152</v>
      </c>
      <c r="AF5" t="s">
        <v>153</v>
      </c>
      <c r="AG5" t="s">
        <v>154</v>
      </c>
      <c r="AH5" t="s">
        <v>155</v>
      </c>
      <c r="AI5" t="s">
        <v>156</v>
      </c>
      <c r="AJ5" t="s">
        <v>193</v>
      </c>
      <c r="AK5" t="s">
        <v>194</v>
      </c>
      <c r="AL5" t="s">
        <v>157</v>
      </c>
      <c r="AM5" t="s">
        <v>158</v>
      </c>
      <c r="AN5" t="s">
        <v>200</v>
      </c>
      <c r="AO5" t="s">
        <v>159</v>
      </c>
      <c r="AP5" t="s">
        <v>190</v>
      </c>
      <c r="AQ5" t="s">
        <v>160</v>
      </c>
      <c r="AR5" t="s">
        <v>161</v>
      </c>
      <c r="AS5" t="s">
        <v>162</v>
      </c>
      <c r="AT5" t="s">
        <v>163</v>
      </c>
      <c r="AU5" t="s">
        <v>191</v>
      </c>
      <c r="AV5" t="s">
        <v>164</v>
      </c>
      <c r="AW5" t="s">
        <v>165</v>
      </c>
      <c r="AX5" t="s">
        <v>166</v>
      </c>
      <c r="AY5" t="s">
        <v>167</v>
      </c>
      <c r="AZ5" t="s">
        <v>168</v>
      </c>
      <c r="BA5" t="s">
        <v>169</v>
      </c>
      <c r="BB5" t="s">
        <v>170</v>
      </c>
      <c r="BC5" t="s">
        <v>171</v>
      </c>
      <c r="BD5" t="s">
        <v>172</v>
      </c>
      <c r="BE5" t="s">
        <v>173</v>
      </c>
      <c r="BF5" t="s">
        <v>174</v>
      </c>
      <c r="BG5" t="s">
        <v>175</v>
      </c>
      <c r="BH5" t="s">
        <v>176</v>
      </c>
      <c r="BI5" t="s">
        <v>177</v>
      </c>
      <c r="BJ5" t="s">
        <v>178</v>
      </c>
      <c r="BK5" t="s">
        <v>179</v>
      </c>
      <c r="BL5" t="s">
        <v>180</v>
      </c>
      <c r="BM5" t="s">
        <v>181</v>
      </c>
      <c r="BN5" t="s">
        <v>182</v>
      </c>
      <c r="BO5" t="s">
        <v>183</v>
      </c>
      <c r="BP5" t="s">
        <v>195</v>
      </c>
      <c r="BQ5" t="s">
        <v>184</v>
      </c>
      <c r="BR5" t="s">
        <v>192</v>
      </c>
      <c r="BS5" t="s">
        <v>185</v>
      </c>
      <c r="BT5" t="s">
        <v>212</v>
      </c>
      <c r="BU5" t="s">
        <v>213</v>
      </c>
      <c r="BV5" t="s">
        <v>281</v>
      </c>
      <c r="BW5" t="s">
        <v>279</v>
      </c>
      <c r="BX5" t="s">
        <v>247</v>
      </c>
      <c r="BY5" t="s">
        <v>247</v>
      </c>
      <c r="BZ5" t="s">
        <v>247</v>
      </c>
      <c r="CA5" t="s">
        <v>247</v>
      </c>
      <c r="CB5" t="s">
        <v>247</v>
      </c>
      <c r="CC5" t="s">
        <v>286</v>
      </c>
      <c r="CD5" t="s">
        <v>280</v>
      </c>
      <c r="CE5" t="s">
        <v>282</v>
      </c>
      <c r="CF5" t="s">
        <v>284</v>
      </c>
      <c r="CG5" t="s">
        <v>285</v>
      </c>
      <c r="CH5" t="s">
        <v>283</v>
      </c>
      <c r="CI5" t="s">
        <v>299</v>
      </c>
    </row>
    <row r="6" spans="1:87" x14ac:dyDescent="0.2">
      <c r="A6" s="16" t="s">
        <v>29</v>
      </c>
      <c r="B6" s="46">
        <v>1244.655</v>
      </c>
      <c r="C6" s="46">
        <v>101.789</v>
      </c>
      <c r="D6" s="46">
        <v>2.5960000000000001</v>
      </c>
      <c r="E6" s="46">
        <v>0</v>
      </c>
      <c r="F6" s="46">
        <v>4.2999999999999997E-2</v>
      </c>
      <c r="G6" s="46">
        <v>0</v>
      </c>
      <c r="H6" s="46">
        <v>0</v>
      </c>
      <c r="I6" s="46">
        <v>2.8860000000000001</v>
      </c>
      <c r="J6" s="46">
        <v>20.834</v>
      </c>
      <c r="K6" s="46">
        <v>0</v>
      </c>
      <c r="L6" s="46">
        <v>207.38</v>
      </c>
      <c r="M6" s="46">
        <v>4.5730000000000004</v>
      </c>
      <c r="N6" s="46">
        <v>0</v>
      </c>
      <c r="O6" s="46">
        <v>0</v>
      </c>
      <c r="P6" s="46">
        <v>7.766</v>
      </c>
      <c r="Q6" s="46">
        <v>338.351</v>
      </c>
      <c r="R6" s="46">
        <v>3.0129999999999999</v>
      </c>
      <c r="S6" s="46">
        <v>47.686</v>
      </c>
      <c r="T6" s="46">
        <v>91.257000000000005</v>
      </c>
      <c r="U6" s="46">
        <v>11.085000000000001</v>
      </c>
      <c r="V6" s="46">
        <v>0</v>
      </c>
      <c r="W6" s="46">
        <v>1911.0540000000001</v>
      </c>
      <c r="X6" s="46">
        <v>546.47299999999996</v>
      </c>
      <c r="Y6" s="46">
        <v>14.685</v>
      </c>
      <c r="Z6" s="46">
        <v>0.318</v>
      </c>
      <c r="AA6" s="46">
        <v>88.304000000000002</v>
      </c>
      <c r="AB6" s="46">
        <v>7.3999999999999996E-2</v>
      </c>
      <c r="AC6" s="46">
        <v>118.54300000000001</v>
      </c>
      <c r="AD6" s="46">
        <v>83.691999999999993</v>
      </c>
      <c r="AE6" s="46">
        <v>438.346</v>
      </c>
      <c r="AF6" s="46">
        <v>8.5999999999999993E-2</v>
      </c>
      <c r="AG6" s="46">
        <v>0</v>
      </c>
      <c r="AH6" s="46">
        <v>4.2729999999999997</v>
      </c>
      <c r="AI6" s="46">
        <v>51.469000000000001</v>
      </c>
      <c r="AJ6" s="46">
        <v>9.0640000000000001</v>
      </c>
      <c r="AK6" s="46">
        <v>953.85500000000002</v>
      </c>
      <c r="AL6" s="46">
        <v>27.667999999999999</v>
      </c>
      <c r="AM6" s="46">
        <v>478.065</v>
      </c>
      <c r="AN6" s="46">
        <v>65.677999999999997</v>
      </c>
      <c r="AO6" s="46">
        <v>55.893999999999998</v>
      </c>
      <c r="AP6" s="46">
        <v>86.626999999999995</v>
      </c>
      <c r="AQ6" s="46">
        <v>0.23100000000000001</v>
      </c>
      <c r="AR6" s="46">
        <v>221.37299999999999</v>
      </c>
      <c r="AS6" s="46">
        <v>2.367</v>
      </c>
      <c r="AT6" s="46">
        <v>0</v>
      </c>
      <c r="AU6" s="46">
        <v>26.353999999999999</v>
      </c>
      <c r="AV6" s="46">
        <v>31.193000000000001</v>
      </c>
      <c r="AW6" s="46">
        <v>1.641</v>
      </c>
      <c r="AX6" s="46">
        <v>139.10300000000001</v>
      </c>
      <c r="AY6" s="46">
        <v>2.1999999999999999E-2</v>
      </c>
      <c r="AZ6" s="46">
        <v>0</v>
      </c>
      <c r="BA6" s="46">
        <v>0</v>
      </c>
      <c r="BB6" s="46">
        <v>5.7050000000000001</v>
      </c>
      <c r="BC6" s="46">
        <v>124.593</v>
      </c>
      <c r="BD6" s="46">
        <v>66.98</v>
      </c>
      <c r="BE6" s="46">
        <v>718.755</v>
      </c>
      <c r="BF6" s="46">
        <v>2E-3</v>
      </c>
      <c r="BG6" s="46">
        <v>22.283999999999999</v>
      </c>
      <c r="BH6" s="46">
        <v>1E-3</v>
      </c>
      <c r="BI6" s="46">
        <v>540.56500000000005</v>
      </c>
      <c r="BJ6" s="46">
        <v>333.61599999999999</v>
      </c>
      <c r="BK6" s="46">
        <v>219.16800000000001</v>
      </c>
      <c r="BL6" s="46">
        <v>524.97799999999995</v>
      </c>
      <c r="BM6" s="46">
        <v>92.822000000000003</v>
      </c>
      <c r="BN6" s="46">
        <v>0.05</v>
      </c>
      <c r="BO6" s="46">
        <v>0</v>
      </c>
      <c r="BP6" s="46">
        <v>0</v>
      </c>
      <c r="BQ6" s="46">
        <v>2.4860000000000002</v>
      </c>
      <c r="BR6" s="46">
        <v>925.19799999999998</v>
      </c>
      <c r="BS6" s="46">
        <v>501.40899999999999</v>
      </c>
      <c r="BT6" s="46">
        <v>186.62299999999999</v>
      </c>
      <c r="BU6" s="46">
        <v>0</v>
      </c>
      <c r="BV6" s="46">
        <v>0</v>
      </c>
      <c r="BW6" s="46">
        <v>0</v>
      </c>
      <c r="BX6" s="46">
        <v>0</v>
      </c>
      <c r="BY6" s="46">
        <v>0</v>
      </c>
      <c r="BZ6" s="46">
        <v>0</v>
      </c>
      <c r="CA6" s="46">
        <v>0</v>
      </c>
      <c r="CB6" s="46">
        <v>0</v>
      </c>
      <c r="CC6" s="46">
        <v>0</v>
      </c>
      <c r="CD6" s="46">
        <v>12.132999999999999</v>
      </c>
      <c r="CE6" s="46">
        <v>0.56499999999999995</v>
      </c>
      <c r="CF6" s="46">
        <v>40.588999999999999</v>
      </c>
      <c r="CG6" s="46">
        <v>3.891</v>
      </c>
      <c r="CH6" s="46">
        <v>2.4689999999999999</v>
      </c>
      <c r="CI6" s="46">
        <v>8.7810000000000006</v>
      </c>
    </row>
    <row r="7" spans="1:87" x14ac:dyDescent="0.2">
      <c r="A7" s="16" t="s">
        <v>32</v>
      </c>
      <c r="B7" s="46">
        <v>3.3010000000000002</v>
      </c>
      <c r="C7" s="46">
        <v>0</v>
      </c>
      <c r="D7" s="46">
        <v>3</v>
      </c>
      <c r="E7" s="46">
        <v>0</v>
      </c>
      <c r="F7" s="46">
        <v>0</v>
      </c>
      <c r="G7" s="46">
        <v>0</v>
      </c>
      <c r="H7" s="46">
        <v>0</v>
      </c>
      <c r="I7" s="46">
        <v>0.1</v>
      </c>
      <c r="J7" s="46">
        <v>0</v>
      </c>
      <c r="K7" s="46">
        <v>0</v>
      </c>
      <c r="L7" s="46">
        <v>0.7</v>
      </c>
      <c r="M7" s="46">
        <v>0</v>
      </c>
      <c r="N7" s="46">
        <v>0</v>
      </c>
      <c r="O7" s="46">
        <v>0</v>
      </c>
      <c r="P7" s="46">
        <v>1.032</v>
      </c>
      <c r="Q7" s="46">
        <v>0</v>
      </c>
      <c r="R7" s="46">
        <v>1.3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0.8</v>
      </c>
      <c r="Y7" s="46">
        <v>0</v>
      </c>
      <c r="Z7" s="46">
        <v>0</v>
      </c>
      <c r="AA7" s="46">
        <v>3.5</v>
      </c>
      <c r="AB7" s="46">
        <v>0</v>
      </c>
      <c r="AC7" s="46">
        <v>0</v>
      </c>
      <c r="AD7" s="46">
        <v>0</v>
      </c>
      <c r="AE7" s="46">
        <v>2</v>
      </c>
      <c r="AF7" s="46">
        <v>0</v>
      </c>
      <c r="AG7" s="46">
        <v>0</v>
      </c>
      <c r="AH7" s="46">
        <v>0</v>
      </c>
      <c r="AI7" s="46">
        <v>0</v>
      </c>
      <c r="AJ7" s="46">
        <v>0</v>
      </c>
      <c r="AK7" s="46">
        <v>4.3</v>
      </c>
      <c r="AL7" s="46">
        <v>60.308</v>
      </c>
      <c r="AM7" s="46">
        <v>0.2</v>
      </c>
      <c r="AN7" s="46">
        <v>22.3</v>
      </c>
      <c r="AO7" s="46">
        <v>0.9</v>
      </c>
      <c r="AP7" s="46">
        <v>0</v>
      </c>
      <c r="AQ7" s="46">
        <v>1.6</v>
      </c>
      <c r="AR7" s="46">
        <v>0.1</v>
      </c>
      <c r="AS7" s="46">
        <v>0.1</v>
      </c>
      <c r="AT7" s="46">
        <v>0</v>
      </c>
      <c r="AU7" s="46">
        <v>0</v>
      </c>
      <c r="AV7" s="46">
        <v>1.3</v>
      </c>
      <c r="AW7" s="46">
        <v>0</v>
      </c>
      <c r="AX7" s="46">
        <v>-0.1</v>
      </c>
      <c r="AY7" s="46">
        <v>0.1</v>
      </c>
      <c r="AZ7" s="46">
        <v>0</v>
      </c>
      <c r="BA7" s="46">
        <v>0</v>
      </c>
      <c r="BB7" s="46">
        <v>0.60099999999999998</v>
      </c>
      <c r="BC7" s="46">
        <v>0</v>
      </c>
      <c r="BD7" s="46">
        <v>0</v>
      </c>
      <c r="BE7" s="46">
        <v>0</v>
      </c>
      <c r="BF7" s="46">
        <v>0.1</v>
      </c>
      <c r="BG7" s="46">
        <v>0.1</v>
      </c>
      <c r="BH7" s="46">
        <v>0</v>
      </c>
      <c r="BI7" s="46">
        <v>0</v>
      </c>
      <c r="BJ7" s="46">
        <v>0</v>
      </c>
      <c r="BK7" s="46">
        <v>0.5</v>
      </c>
      <c r="BL7" s="46">
        <v>5.3</v>
      </c>
      <c r="BM7" s="46">
        <v>0</v>
      </c>
      <c r="BN7" s="46">
        <v>0</v>
      </c>
      <c r="BO7" s="46">
        <v>0</v>
      </c>
      <c r="BP7" s="46">
        <v>0</v>
      </c>
      <c r="BQ7" s="46">
        <v>1.2</v>
      </c>
      <c r="BR7" s="46">
        <v>0</v>
      </c>
      <c r="BS7" s="46">
        <v>3.4</v>
      </c>
      <c r="BT7" s="46">
        <v>0</v>
      </c>
      <c r="BU7" s="46">
        <v>0</v>
      </c>
      <c r="BV7" s="46">
        <v>0</v>
      </c>
      <c r="BW7" s="46">
        <v>0</v>
      </c>
      <c r="BX7" s="46">
        <v>0</v>
      </c>
      <c r="BY7" s="46">
        <v>0</v>
      </c>
      <c r="BZ7" s="46">
        <v>0</v>
      </c>
      <c r="CA7" s="46">
        <v>0</v>
      </c>
      <c r="CB7" s="46">
        <v>0</v>
      </c>
      <c r="CC7" s="46">
        <v>0</v>
      </c>
      <c r="CD7" s="46">
        <v>0.8</v>
      </c>
      <c r="CE7" s="46">
        <v>0</v>
      </c>
      <c r="CF7" s="46">
        <v>0</v>
      </c>
      <c r="CG7" s="46">
        <v>2.5</v>
      </c>
      <c r="CH7" s="46">
        <v>0</v>
      </c>
      <c r="CI7" s="46">
        <v>0</v>
      </c>
    </row>
    <row r="8" spans="1:87" x14ac:dyDescent="0.2">
      <c r="A8" s="16" t="s">
        <v>31</v>
      </c>
      <c r="B8" s="46">
        <v>2.4</v>
      </c>
      <c r="C8" s="46">
        <v>30.239000000000001</v>
      </c>
      <c r="D8" s="46">
        <v>1.72</v>
      </c>
      <c r="E8" s="46">
        <v>0</v>
      </c>
      <c r="F8" s="46">
        <v>0.1</v>
      </c>
      <c r="G8" s="46">
        <v>0</v>
      </c>
      <c r="H8" s="46">
        <v>0</v>
      </c>
      <c r="I8" s="46">
        <v>0.1</v>
      </c>
      <c r="J8" s="46">
        <v>0.1</v>
      </c>
      <c r="K8" s="46">
        <v>0</v>
      </c>
      <c r="L8" s="46">
        <v>150</v>
      </c>
      <c r="M8" s="46">
        <v>0</v>
      </c>
      <c r="N8" s="46">
        <v>0</v>
      </c>
      <c r="O8" s="46">
        <v>0</v>
      </c>
      <c r="P8" s="46">
        <v>0</v>
      </c>
      <c r="Q8" s="46">
        <v>6.76</v>
      </c>
      <c r="R8" s="46">
        <v>8.5719999999999992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0.4</v>
      </c>
      <c r="Y8" s="46">
        <v>0</v>
      </c>
      <c r="Z8" s="46">
        <v>0</v>
      </c>
      <c r="AA8" s="46">
        <v>2</v>
      </c>
      <c r="AB8" s="46">
        <v>0</v>
      </c>
      <c r="AC8" s="46">
        <v>0</v>
      </c>
      <c r="AD8" s="46">
        <v>15.048999999999999</v>
      </c>
      <c r="AE8" s="46">
        <v>0.1</v>
      </c>
      <c r="AF8" s="46">
        <v>2.2000000000000002</v>
      </c>
      <c r="AG8" s="46">
        <v>5</v>
      </c>
      <c r="AH8" s="46">
        <v>10.099</v>
      </c>
      <c r="AI8" s="46">
        <v>0.1</v>
      </c>
      <c r="AJ8" s="46">
        <v>599.70000000000005</v>
      </c>
      <c r="AK8" s="46">
        <v>472</v>
      </c>
      <c r="AL8" s="46">
        <v>-2.4</v>
      </c>
      <c r="AM8" s="46">
        <v>408.58499999999998</v>
      </c>
      <c r="AN8" s="46">
        <v>1580.09</v>
      </c>
      <c r="AO8" s="46">
        <v>0.8</v>
      </c>
      <c r="AP8" s="46">
        <v>23.672999999999998</v>
      </c>
      <c r="AQ8" s="46">
        <v>3.2</v>
      </c>
      <c r="AR8" s="46">
        <v>1</v>
      </c>
      <c r="AS8" s="46">
        <v>0</v>
      </c>
      <c r="AT8" s="46">
        <v>0</v>
      </c>
      <c r="AU8" s="46">
        <v>60.491999999999997</v>
      </c>
      <c r="AV8" s="46">
        <v>1.3</v>
      </c>
      <c r="AW8" s="46">
        <v>0</v>
      </c>
      <c r="AX8" s="46">
        <v>0.4</v>
      </c>
      <c r="AY8" s="46">
        <v>4.9109999999999996</v>
      </c>
      <c r="AZ8" s="46">
        <v>0</v>
      </c>
      <c r="BA8" s="46">
        <v>0</v>
      </c>
      <c r="BB8" s="46">
        <v>0.1</v>
      </c>
      <c r="BC8" s="46">
        <v>1</v>
      </c>
      <c r="BD8" s="46">
        <v>0.6</v>
      </c>
      <c r="BE8" s="46">
        <v>0.1</v>
      </c>
      <c r="BF8" s="46">
        <v>0</v>
      </c>
      <c r="BG8" s="46">
        <v>0</v>
      </c>
      <c r="BH8" s="46">
        <v>0</v>
      </c>
      <c r="BI8" s="46">
        <v>0.1</v>
      </c>
      <c r="BJ8" s="46">
        <v>1.8</v>
      </c>
      <c r="BK8" s="46">
        <v>10</v>
      </c>
      <c r="BL8" s="46">
        <v>25</v>
      </c>
      <c r="BM8" s="46">
        <v>0.15</v>
      </c>
      <c r="BN8" s="46">
        <v>0.1</v>
      </c>
      <c r="BO8" s="46">
        <v>0</v>
      </c>
      <c r="BP8" s="46">
        <v>0</v>
      </c>
      <c r="BQ8" s="46">
        <v>1.2</v>
      </c>
      <c r="BR8" s="46">
        <v>4.4790000000000001</v>
      </c>
      <c r="BS8" s="46">
        <v>2.6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0</v>
      </c>
      <c r="CC8" s="46">
        <v>0</v>
      </c>
      <c r="CD8" s="46">
        <v>7.9530000000000003</v>
      </c>
      <c r="CE8" s="46">
        <v>10</v>
      </c>
      <c r="CF8" s="46">
        <v>0</v>
      </c>
      <c r="CG8" s="46">
        <v>5</v>
      </c>
      <c r="CH8" s="46">
        <v>0</v>
      </c>
      <c r="CI8" s="46">
        <v>0</v>
      </c>
    </row>
    <row r="9" spans="1:87" x14ac:dyDescent="0.2">
      <c r="A9" s="16" t="s">
        <v>30</v>
      </c>
      <c r="B9" s="46">
        <v>6.5339999999999998</v>
      </c>
      <c r="C9" s="46">
        <v>0.11799999999999999</v>
      </c>
      <c r="D9" s="46">
        <v>0.33300000000000002</v>
      </c>
      <c r="E9" s="46">
        <v>0</v>
      </c>
      <c r="F9" s="46">
        <v>4.2999999999999997E-2</v>
      </c>
      <c r="G9" s="46">
        <v>0</v>
      </c>
      <c r="H9" s="46">
        <v>0</v>
      </c>
      <c r="I9" s="46">
        <v>0</v>
      </c>
      <c r="J9" s="46">
        <v>7.1999999999999995E-2</v>
      </c>
      <c r="K9" s="46">
        <v>0</v>
      </c>
      <c r="L9" s="46">
        <v>0.79</v>
      </c>
      <c r="M9" s="46">
        <v>7.3999999999999996E-2</v>
      </c>
      <c r="N9" s="46">
        <v>0</v>
      </c>
      <c r="O9" s="46">
        <v>0</v>
      </c>
      <c r="P9" s="46">
        <v>0.33100000000000002</v>
      </c>
      <c r="Q9" s="46">
        <v>1.76</v>
      </c>
      <c r="R9" s="46">
        <v>0</v>
      </c>
      <c r="S9" s="46">
        <v>0</v>
      </c>
      <c r="T9" s="46">
        <v>1.7000000000000001E-2</v>
      </c>
      <c r="U9" s="46">
        <v>0</v>
      </c>
      <c r="V9" s="46">
        <v>0</v>
      </c>
      <c r="W9" s="46">
        <v>0</v>
      </c>
      <c r="X9" s="46">
        <v>3.5999999999999997E-2</v>
      </c>
      <c r="Y9" s="46">
        <v>0.13</v>
      </c>
      <c r="Z9" s="46">
        <v>1E-3</v>
      </c>
      <c r="AA9" s="46">
        <v>0.69399999999999995</v>
      </c>
      <c r="AB9" s="46">
        <v>0</v>
      </c>
      <c r="AC9" s="46">
        <v>0</v>
      </c>
      <c r="AD9" s="46">
        <v>6.7000000000000004E-2</v>
      </c>
      <c r="AE9" s="46">
        <v>5.6000000000000001E-2</v>
      </c>
      <c r="AF9" s="46">
        <v>0</v>
      </c>
      <c r="AG9" s="46">
        <v>0</v>
      </c>
      <c r="AH9" s="46">
        <v>1.0999999999999999E-2</v>
      </c>
      <c r="AI9" s="46">
        <v>5.6000000000000001E-2</v>
      </c>
      <c r="AJ9" s="46">
        <v>0</v>
      </c>
      <c r="AK9" s="46">
        <v>0.55800000000000005</v>
      </c>
      <c r="AL9" s="46">
        <v>0.32800000000000001</v>
      </c>
      <c r="AM9" s="46">
        <v>3.4710000000000001</v>
      </c>
      <c r="AN9" s="46">
        <v>25.513999999999999</v>
      </c>
      <c r="AO9" s="46">
        <v>2.9220000000000002</v>
      </c>
      <c r="AP9" s="46">
        <v>0.7</v>
      </c>
      <c r="AQ9" s="46">
        <v>0</v>
      </c>
      <c r="AR9" s="46">
        <v>0.83399999999999996</v>
      </c>
      <c r="AS9" s="46">
        <v>0.879</v>
      </c>
      <c r="AT9" s="46">
        <v>0</v>
      </c>
      <c r="AU9" s="46">
        <v>2E-3</v>
      </c>
      <c r="AV9" s="46">
        <v>1.25</v>
      </c>
      <c r="AW9" s="46">
        <v>5.0000000000000001E-3</v>
      </c>
      <c r="AX9" s="46">
        <v>9.6000000000000002E-2</v>
      </c>
      <c r="AY9" s="46">
        <v>0</v>
      </c>
      <c r="AZ9" s="46">
        <v>0</v>
      </c>
      <c r="BA9" s="46">
        <v>0</v>
      </c>
      <c r="BB9" s="46">
        <v>2.415</v>
      </c>
      <c r="BC9" s="46">
        <v>0.623</v>
      </c>
      <c r="BD9" s="46">
        <v>0.41799999999999998</v>
      </c>
      <c r="BE9" s="46">
        <v>0.53600000000000003</v>
      </c>
      <c r="BF9" s="46">
        <v>0</v>
      </c>
      <c r="BG9" s="46">
        <v>4.91</v>
      </c>
      <c r="BH9" s="46">
        <v>0</v>
      </c>
      <c r="BI9" s="46">
        <v>1.9E-2</v>
      </c>
      <c r="BJ9" s="46">
        <v>5.1130000000000004</v>
      </c>
      <c r="BK9" s="46">
        <v>1.0329999999999999</v>
      </c>
      <c r="BL9" s="46">
        <v>75.007000000000005</v>
      </c>
      <c r="BM9" s="46">
        <v>2.5000000000000001E-2</v>
      </c>
      <c r="BN9" s="46">
        <v>0.05</v>
      </c>
      <c r="BO9" s="46">
        <v>0</v>
      </c>
      <c r="BP9" s="46">
        <v>0</v>
      </c>
      <c r="BQ9" s="46">
        <v>1.1950000000000001</v>
      </c>
      <c r="BR9" s="46">
        <v>2.8559999999999999</v>
      </c>
      <c r="BS9" s="46">
        <v>6.4130000000000003</v>
      </c>
      <c r="BT9" s="46">
        <v>7.0000000000000001E-3</v>
      </c>
      <c r="BU9" s="46">
        <v>0</v>
      </c>
      <c r="BV9" s="46">
        <v>0</v>
      </c>
      <c r="BW9" s="46">
        <v>0</v>
      </c>
      <c r="BX9" s="46">
        <v>0</v>
      </c>
      <c r="BY9" s="46">
        <v>0</v>
      </c>
      <c r="BZ9" s="46">
        <v>0</v>
      </c>
      <c r="CA9" s="46">
        <v>0</v>
      </c>
      <c r="CB9" s="46">
        <v>0</v>
      </c>
      <c r="CC9" s="46">
        <v>0</v>
      </c>
      <c r="CD9" s="46">
        <v>0.84299999999999997</v>
      </c>
      <c r="CE9" s="46">
        <v>0</v>
      </c>
      <c r="CF9" s="46">
        <v>1E-3</v>
      </c>
      <c r="CG9" s="46">
        <v>2.5</v>
      </c>
      <c r="CH9" s="46">
        <v>0</v>
      </c>
      <c r="CI9" s="46">
        <v>0</v>
      </c>
    </row>
    <row r="10" spans="1:87" x14ac:dyDescent="0.2">
      <c r="A10" s="16" t="s">
        <v>4</v>
      </c>
      <c r="B10" s="46">
        <v>527.68100000000004</v>
      </c>
      <c r="C10" s="46">
        <v>1584.3720000000001</v>
      </c>
      <c r="D10" s="46">
        <v>541.23299999999995</v>
      </c>
      <c r="E10" s="46">
        <v>2.8039999999999998</v>
      </c>
      <c r="F10" s="46">
        <v>88.534000000000006</v>
      </c>
      <c r="G10" s="46">
        <v>0</v>
      </c>
      <c r="H10" s="46">
        <v>1.196</v>
      </c>
      <c r="I10" s="46">
        <v>0.40600000000000003</v>
      </c>
      <c r="J10" s="46">
        <v>0.72099999999999997</v>
      </c>
      <c r="K10" s="46">
        <v>0</v>
      </c>
      <c r="L10" s="46">
        <v>264.78199999999998</v>
      </c>
      <c r="M10" s="46">
        <v>0.161</v>
      </c>
      <c r="N10" s="46">
        <v>0</v>
      </c>
      <c r="O10" s="46">
        <v>1.044</v>
      </c>
      <c r="P10" s="46">
        <v>1.413</v>
      </c>
      <c r="Q10" s="46">
        <v>4667.6499999999996</v>
      </c>
      <c r="R10" s="46">
        <v>597.89099999999996</v>
      </c>
      <c r="S10" s="46">
        <v>964.86199999999997</v>
      </c>
      <c r="T10" s="46">
        <v>1.9159999999999999</v>
      </c>
      <c r="U10" s="46">
        <v>0</v>
      </c>
      <c r="V10" s="46">
        <v>0</v>
      </c>
      <c r="W10" s="46">
        <v>0.4</v>
      </c>
      <c r="X10" s="46">
        <v>0.5</v>
      </c>
      <c r="Y10" s="46">
        <v>0</v>
      </c>
      <c r="Z10" s="46">
        <v>161.91300000000001</v>
      </c>
      <c r="AA10" s="46">
        <v>1440.5170000000001</v>
      </c>
      <c r="AB10" s="46">
        <v>0.1</v>
      </c>
      <c r="AC10" s="46">
        <v>0</v>
      </c>
      <c r="AD10" s="46">
        <v>58.680999999999997</v>
      </c>
      <c r="AE10" s="46">
        <v>51.725999999999999</v>
      </c>
      <c r="AF10" s="46">
        <v>310.36500000000001</v>
      </c>
      <c r="AG10" s="46">
        <v>194.964</v>
      </c>
      <c r="AH10" s="46">
        <v>113.94499999999999</v>
      </c>
      <c r="AI10" s="46">
        <v>598.93700000000001</v>
      </c>
      <c r="AJ10" s="46">
        <v>11.7</v>
      </c>
      <c r="AK10" s="46">
        <v>0.3</v>
      </c>
      <c r="AL10" s="46">
        <v>48.722000000000001</v>
      </c>
      <c r="AM10" s="46">
        <v>297.74799999999999</v>
      </c>
      <c r="AN10" s="46">
        <v>105.012</v>
      </c>
      <c r="AO10" s="46">
        <v>1.1000000000000001</v>
      </c>
      <c r="AP10" s="46">
        <v>388.72399999999999</v>
      </c>
      <c r="AQ10" s="46">
        <v>10.597</v>
      </c>
      <c r="AR10" s="46">
        <v>0.93700000000000006</v>
      </c>
      <c r="AS10" s="46">
        <v>0.1</v>
      </c>
      <c r="AT10" s="46">
        <v>3.2000000000000001E-2</v>
      </c>
      <c r="AU10" s="46">
        <v>381.697</v>
      </c>
      <c r="AV10" s="46">
        <v>174.124</v>
      </c>
      <c r="AW10" s="46">
        <v>1.004</v>
      </c>
      <c r="AX10" s="46">
        <v>7.258</v>
      </c>
      <c r="AY10" s="46">
        <v>1.254</v>
      </c>
      <c r="AZ10" s="46">
        <v>0</v>
      </c>
      <c r="BA10" s="46">
        <v>1.3919999999999999</v>
      </c>
      <c r="BB10" s="46">
        <v>0.1</v>
      </c>
      <c r="BC10" s="46">
        <v>0.5</v>
      </c>
      <c r="BD10" s="46">
        <v>1.1319999999999999</v>
      </c>
      <c r="BE10" s="46">
        <v>0.14799999999999999</v>
      </c>
      <c r="BF10" s="46">
        <v>0.2</v>
      </c>
      <c r="BG10" s="46">
        <v>0.6</v>
      </c>
      <c r="BH10" s="46">
        <v>-1.8</v>
      </c>
      <c r="BI10" s="46">
        <v>0</v>
      </c>
      <c r="BJ10" s="46">
        <v>0</v>
      </c>
      <c r="BK10" s="46">
        <v>86.561000000000007</v>
      </c>
      <c r="BL10" s="46">
        <v>3.7</v>
      </c>
      <c r="BM10" s="46">
        <v>8.8620000000000001</v>
      </c>
      <c r="BN10" s="46">
        <v>3.8340000000000001</v>
      </c>
      <c r="BO10" s="46">
        <v>100.191</v>
      </c>
      <c r="BP10" s="46">
        <v>0</v>
      </c>
      <c r="BQ10" s="46">
        <v>1.61</v>
      </c>
      <c r="BR10" s="46">
        <v>5622.2039999999997</v>
      </c>
      <c r="BS10" s="46">
        <v>69.387</v>
      </c>
      <c r="BT10" s="46">
        <v>0</v>
      </c>
      <c r="BU10" s="46">
        <v>0</v>
      </c>
      <c r="BV10" s="46">
        <v>0</v>
      </c>
      <c r="BW10" s="46">
        <v>0</v>
      </c>
      <c r="BX10" s="46">
        <v>0</v>
      </c>
      <c r="BY10" s="46">
        <v>0</v>
      </c>
      <c r="BZ10" s="46">
        <v>0</v>
      </c>
      <c r="CA10" s="46">
        <v>0.1</v>
      </c>
      <c r="CB10" s="46">
        <v>0</v>
      </c>
      <c r="CC10" s="46">
        <v>0</v>
      </c>
      <c r="CD10" s="46">
        <v>96.825999999999993</v>
      </c>
      <c r="CE10" s="46">
        <v>237.887</v>
      </c>
      <c r="CF10" s="46">
        <v>0</v>
      </c>
      <c r="CG10" s="46">
        <v>34.042000000000002</v>
      </c>
      <c r="CH10" s="46">
        <v>0</v>
      </c>
      <c r="CI10" s="46">
        <v>0</v>
      </c>
    </row>
    <row r="11" spans="1:87" x14ac:dyDescent="0.2">
      <c r="A11" s="16" t="s">
        <v>13</v>
      </c>
      <c r="B11" s="46">
        <v>12.138</v>
      </c>
      <c r="C11" s="46">
        <v>377.238</v>
      </c>
      <c r="D11" s="46">
        <v>113.562</v>
      </c>
      <c r="E11" s="46">
        <v>0.11</v>
      </c>
      <c r="F11" s="46">
        <v>78.882000000000005</v>
      </c>
      <c r="G11" s="46">
        <v>0</v>
      </c>
      <c r="H11" s="46">
        <v>1.595</v>
      </c>
      <c r="I11" s="46">
        <v>0.25</v>
      </c>
      <c r="J11" s="46">
        <v>8.0000000000000002E-3</v>
      </c>
      <c r="K11" s="46">
        <v>0</v>
      </c>
      <c r="L11" s="46">
        <v>161.578</v>
      </c>
      <c r="M11" s="46">
        <v>2E-3</v>
      </c>
      <c r="N11" s="46">
        <v>0</v>
      </c>
      <c r="O11" s="46">
        <v>3.7719999999999998</v>
      </c>
      <c r="P11" s="46">
        <v>0.54</v>
      </c>
      <c r="Q11" s="46">
        <v>2138.6329999999998</v>
      </c>
      <c r="R11" s="46">
        <v>408.88799999999998</v>
      </c>
      <c r="S11" s="46">
        <v>715.09500000000003</v>
      </c>
      <c r="T11" s="46">
        <v>0.57699999999999996</v>
      </c>
      <c r="U11" s="46">
        <v>0</v>
      </c>
      <c r="V11" s="46">
        <v>0</v>
      </c>
      <c r="W11" s="46">
        <v>2.7010000000000001</v>
      </c>
      <c r="X11" s="46">
        <v>10.042999999999999</v>
      </c>
      <c r="Y11" s="46">
        <v>0</v>
      </c>
      <c r="Z11" s="46">
        <v>15.313000000000001</v>
      </c>
      <c r="AA11" s="46">
        <v>23.513000000000002</v>
      </c>
      <c r="AB11" s="46">
        <v>5.4859999999999998</v>
      </c>
      <c r="AC11" s="46">
        <v>0.26200000000000001</v>
      </c>
      <c r="AD11" s="46">
        <v>77.546000000000006</v>
      </c>
      <c r="AE11" s="46">
        <v>9.2319999999999993</v>
      </c>
      <c r="AF11" s="46">
        <v>50.851999999999997</v>
      </c>
      <c r="AG11" s="46">
        <v>41.677999999999997</v>
      </c>
      <c r="AH11" s="46">
        <v>29.167000000000002</v>
      </c>
      <c r="AI11" s="46">
        <v>32.991999999999997</v>
      </c>
      <c r="AJ11" s="46">
        <v>3.992</v>
      </c>
      <c r="AK11" s="46">
        <v>0.29899999999999999</v>
      </c>
      <c r="AL11" s="46">
        <v>33.375</v>
      </c>
      <c r="AM11" s="46">
        <v>2463.6590000000001</v>
      </c>
      <c r="AN11" s="46">
        <v>324.37700000000001</v>
      </c>
      <c r="AO11" s="46">
        <v>3.4000000000000002E-2</v>
      </c>
      <c r="AP11" s="46">
        <v>465.012</v>
      </c>
      <c r="AQ11" s="46">
        <v>13.537000000000001</v>
      </c>
      <c r="AR11" s="46">
        <v>0.223</v>
      </c>
      <c r="AS11" s="46">
        <v>1.4E-2</v>
      </c>
      <c r="AT11" s="46">
        <v>0</v>
      </c>
      <c r="AU11" s="46">
        <v>178.381</v>
      </c>
      <c r="AV11" s="46">
        <v>105.152</v>
      </c>
      <c r="AW11" s="46">
        <v>0.54600000000000004</v>
      </c>
      <c r="AX11" s="46">
        <v>0.98399999999999999</v>
      </c>
      <c r="AY11" s="46">
        <v>1.1259999999999999</v>
      </c>
      <c r="AZ11" s="46">
        <v>0</v>
      </c>
      <c r="BA11" s="46">
        <v>3.427</v>
      </c>
      <c r="BB11" s="46">
        <v>0</v>
      </c>
      <c r="BC11" s="46">
        <v>3.1E-2</v>
      </c>
      <c r="BD11" s="46">
        <v>0</v>
      </c>
      <c r="BE11" s="46">
        <v>10.326000000000001</v>
      </c>
      <c r="BF11" s="46">
        <v>1.871</v>
      </c>
      <c r="BG11" s="46">
        <v>0.192</v>
      </c>
      <c r="BH11" s="46">
        <v>8.0000000000000002E-3</v>
      </c>
      <c r="BI11" s="46">
        <v>0</v>
      </c>
      <c r="BJ11" s="46">
        <v>0</v>
      </c>
      <c r="BK11" s="46">
        <v>56.59</v>
      </c>
      <c r="BL11" s="46">
        <v>5.55</v>
      </c>
      <c r="BM11" s="46">
        <v>28.533999999999999</v>
      </c>
      <c r="BN11" s="46">
        <v>0.59499999999999997</v>
      </c>
      <c r="BO11" s="46">
        <v>1.1850000000000001</v>
      </c>
      <c r="BP11" s="46">
        <v>0</v>
      </c>
      <c r="BQ11" s="46">
        <v>9.9000000000000005E-2</v>
      </c>
      <c r="BR11" s="46">
        <v>6422.31</v>
      </c>
      <c r="BS11" s="46">
        <v>4.1120000000000001</v>
      </c>
      <c r="BT11" s="46">
        <v>0</v>
      </c>
      <c r="BU11" s="46">
        <v>0</v>
      </c>
      <c r="BV11" s="46">
        <v>0</v>
      </c>
      <c r="BW11" s="46">
        <v>0</v>
      </c>
      <c r="BX11" s="46">
        <v>99.346999999999994</v>
      </c>
      <c r="BY11" s="46">
        <v>118.58199999999999</v>
      </c>
      <c r="BZ11" s="46">
        <v>0.39</v>
      </c>
      <c r="CA11" s="46">
        <v>16.969000000000001</v>
      </c>
      <c r="CB11" s="46">
        <v>53.241999999999997</v>
      </c>
      <c r="CC11" s="46">
        <v>0</v>
      </c>
      <c r="CD11" s="46">
        <v>81.153000000000006</v>
      </c>
      <c r="CE11" s="46">
        <v>146.56299999999999</v>
      </c>
      <c r="CF11" s="46">
        <v>3.0000000000000001E-3</v>
      </c>
      <c r="CG11" s="46">
        <v>22.815000000000001</v>
      </c>
      <c r="CH11" s="46">
        <v>0</v>
      </c>
      <c r="CI11" s="46">
        <v>0</v>
      </c>
    </row>
    <row r="12" spans="1:87" x14ac:dyDescent="0.2">
      <c r="A12" s="16" t="s">
        <v>17</v>
      </c>
      <c r="B12" s="46">
        <v>198.63300000000001</v>
      </c>
      <c r="C12" s="46">
        <v>61.095999999999997</v>
      </c>
      <c r="D12" s="46">
        <v>65.510999999999996</v>
      </c>
      <c r="E12" s="46">
        <v>0</v>
      </c>
      <c r="F12" s="46">
        <v>0.11600000000000001</v>
      </c>
      <c r="G12" s="46">
        <v>-3.8</v>
      </c>
      <c r="H12" s="46">
        <v>0</v>
      </c>
      <c r="I12" s="46">
        <v>16.984000000000002</v>
      </c>
      <c r="J12" s="46">
        <v>0.73299999999999998</v>
      </c>
      <c r="K12" s="46">
        <v>0</v>
      </c>
      <c r="L12" s="46">
        <v>44.287999999999997</v>
      </c>
      <c r="M12" s="46">
        <v>0.20899999999999999</v>
      </c>
      <c r="N12" s="46">
        <v>0</v>
      </c>
      <c r="O12" s="46">
        <v>0</v>
      </c>
      <c r="P12" s="46">
        <v>125.012</v>
      </c>
      <c r="Q12" s="46">
        <v>571.75400000000002</v>
      </c>
      <c r="R12" s="46">
        <v>138.16900000000001</v>
      </c>
      <c r="S12" s="46">
        <v>13.086</v>
      </c>
      <c r="T12" s="46">
        <v>31.792999999999999</v>
      </c>
      <c r="U12" s="46">
        <v>1442.316</v>
      </c>
      <c r="V12" s="46">
        <v>191</v>
      </c>
      <c r="W12" s="46">
        <v>5033.58</v>
      </c>
      <c r="X12" s="46">
        <v>0</v>
      </c>
      <c r="Y12" s="46">
        <v>0</v>
      </c>
      <c r="Z12" s="46">
        <v>3.6640000000000001</v>
      </c>
      <c r="AA12" s="46">
        <v>150.97800000000001</v>
      </c>
      <c r="AB12" s="46">
        <v>1115.951</v>
      </c>
      <c r="AC12" s="46">
        <v>33.633000000000003</v>
      </c>
      <c r="AD12" s="46">
        <v>21.263999999999999</v>
      </c>
      <c r="AE12" s="46">
        <v>14.06</v>
      </c>
      <c r="AF12" s="46">
        <v>8.3879999999999999</v>
      </c>
      <c r="AG12" s="46">
        <v>35.86</v>
      </c>
      <c r="AH12" s="46">
        <v>8.2780000000000005</v>
      </c>
      <c r="AI12" s="46">
        <v>21.081</v>
      </c>
      <c r="AJ12" s="46">
        <v>8.1059999999999999</v>
      </c>
      <c r="AK12" s="46">
        <v>6633.1769999999997</v>
      </c>
      <c r="AL12" s="46">
        <v>1094.3679999999999</v>
      </c>
      <c r="AM12" s="46">
        <v>603.61400000000003</v>
      </c>
      <c r="AN12" s="46">
        <v>411.49599999999998</v>
      </c>
      <c r="AO12" s="46">
        <v>51.064999999999998</v>
      </c>
      <c r="AP12" s="46">
        <v>101.15600000000001</v>
      </c>
      <c r="AQ12" s="46">
        <v>4.306</v>
      </c>
      <c r="AR12" s="46">
        <v>0.58799999999999997</v>
      </c>
      <c r="AS12" s="46">
        <v>-0.17100000000000001</v>
      </c>
      <c r="AT12" s="46">
        <v>0</v>
      </c>
      <c r="AU12" s="46">
        <v>40.92</v>
      </c>
      <c r="AV12" s="46">
        <v>17.692</v>
      </c>
      <c r="AW12" s="46">
        <v>1.246</v>
      </c>
      <c r="AX12" s="46">
        <v>8.5470000000000006</v>
      </c>
      <c r="AY12" s="46">
        <v>0.78100000000000003</v>
      </c>
      <c r="AZ12" s="46">
        <v>0</v>
      </c>
      <c r="BA12" s="46">
        <v>0</v>
      </c>
      <c r="BB12" s="46">
        <v>4.8380000000000001</v>
      </c>
      <c r="BC12" s="46">
        <v>9.2999999999999999E-2</v>
      </c>
      <c r="BD12" s="46">
        <v>0.13300000000000001</v>
      </c>
      <c r="BE12" s="46">
        <v>1.0129999999999999</v>
      </c>
      <c r="BF12" s="46">
        <v>0.42099999999999999</v>
      </c>
      <c r="BG12" s="46">
        <v>-0.6</v>
      </c>
      <c r="BH12" s="46">
        <v>0</v>
      </c>
      <c r="BI12" s="46">
        <v>0</v>
      </c>
      <c r="BJ12" s="46">
        <v>0</v>
      </c>
      <c r="BK12" s="46">
        <v>30.428999999999998</v>
      </c>
      <c r="BL12" s="46">
        <v>42.932000000000002</v>
      </c>
      <c r="BM12" s="46">
        <v>2.5659999999999998</v>
      </c>
      <c r="BN12" s="46">
        <v>0.13300000000000001</v>
      </c>
      <c r="BO12" s="46">
        <v>2.16</v>
      </c>
      <c r="BP12" s="46">
        <v>3245.5279999999998</v>
      </c>
      <c r="BQ12" s="46">
        <v>127.84399999999999</v>
      </c>
      <c r="BR12" s="46">
        <v>931.02099999999996</v>
      </c>
      <c r="BS12" s="46">
        <v>46.206000000000003</v>
      </c>
      <c r="BT12" s="46">
        <v>1091.2429999999999</v>
      </c>
      <c r="BU12" s="46">
        <v>0</v>
      </c>
      <c r="BV12" s="46">
        <v>0</v>
      </c>
      <c r="BW12" s="46">
        <v>0</v>
      </c>
      <c r="BX12" s="46">
        <v>0</v>
      </c>
      <c r="BY12" s="46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6.4509999999999996</v>
      </c>
      <c r="CE12" s="46">
        <v>86.597999999999999</v>
      </c>
      <c r="CF12" s="46">
        <v>0.86399999999999999</v>
      </c>
      <c r="CG12" s="46">
        <v>11.09</v>
      </c>
      <c r="CH12" s="46">
        <v>1E-3</v>
      </c>
      <c r="CI12" s="46">
        <v>127.411</v>
      </c>
    </row>
    <row r="13" spans="1:87" x14ac:dyDescent="0.2">
      <c r="A13" s="16" t="s">
        <v>18</v>
      </c>
      <c r="B13" s="46">
        <v>2088.223</v>
      </c>
      <c r="C13" s="46">
        <v>549.74900000000002</v>
      </c>
      <c r="D13" s="46">
        <v>135.20400000000001</v>
      </c>
      <c r="E13" s="46">
        <v>3.3000000000000002E-2</v>
      </c>
      <c r="F13" s="46">
        <v>6.6989999999999998</v>
      </c>
      <c r="G13" s="46">
        <v>0</v>
      </c>
      <c r="H13" s="46">
        <v>0</v>
      </c>
      <c r="I13" s="46">
        <v>3.214</v>
      </c>
      <c r="J13" s="46">
        <v>15.659000000000001</v>
      </c>
      <c r="K13" s="46">
        <v>0</v>
      </c>
      <c r="L13" s="46">
        <v>218.23099999999999</v>
      </c>
      <c r="M13" s="46">
        <v>4.7290000000000001</v>
      </c>
      <c r="N13" s="46">
        <v>0</v>
      </c>
      <c r="O13" s="46">
        <v>0.995</v>
      </c>
      <c r="P13" s="46">
        <v>9.3689999999999998</v>
      </c>
      <c r="Q13" s="46">
        <v>3389.5250000000001</v>
      </c>
      <c r="R13" s="46">
        <v>423.13099999999997</v>
      </c>
      <c r="S13" s="46">
        <v>561.90599999999995</v>
      </c>
      <c r="T13" s="46">
        <v>47.93</v>
      </c>
      <c r="U13" s="46">
        <v>0</v>
      </c>
      <c r="V13" s="46">
        <v>0</v>
      </c>
      <c r="W13" s="46">
        <v>0</v>
      </c>
      <c r="X13" s="46">
        <v>0.46</v>
      </c>
      <c r="Y13" s="46">
        <v>2.9329999999999998</v>
      </c>
      <c r="Z13" s="46">
        <v>31.576000000000001</v>
      </c>
      <c r="AA13" s="46">
        <v>810.72500000000002</v>
      </c>
      <c r="AB13" s="46">
        <v>11.512</v>
      </c>
      <c r="AC13" s="46">
        <v>0.28100000000000003</v>
      </c>
      <c r="AD13" s="46">
        <v>44.088000000000001</v>
      </c>
      <c r="AE13" s="46">
        <v>962.30700000000002</v>
      </c>
      <c r="AF13" s="46">
        <v>120.107</v>
      </c>
      <c r="AG13" s="46">
        <v>75.116</v>
      </c>
      <c r="AH13" s="46">
        <v>38.594999999999999</v>
      </c>
      <c r="AI13" s="46">
        <v>271.322</v>
      </c>
      <c r="AJ13" s="46">
        <v>1.4379999999999999</v>
      </c>
      <c r="AK13" s="46">
        <v>5.8220000000000001</v>
      </c>
      <c r="AL13" s="46">
        <v>40.83</v>
      </c>
      <c r="AM13" s="46">
        <v>299.75400000000002</v>
      </c>
      <c r="AN13" s="46">
        <v>262.70600000000002</v>
      </c>
      <c r="AO13" s="46">
        <v>3.758</v>
      </c>
      <c r="AP13" s="46">
        <v>1337.3309999999999</v>
      </c>
      <c r="AQ13" s="46">
        <v>12.276999999999999</v>
      </c>
      <c r="AR13" s="46">
        <v>86.798000000000002</v>
      </c>
      <c r="AS13" s="46">
        <v>7.7759999999999998</v>
      </c>
      <c r="AT13" s="46">
        <v>13.512</v>
      </c>
      <c r="AU13" s="46">
        <v>168.477</v>
      </c>
      <c r="AV13" s="46">
        <v>134.85499999999999</v>
      </c>
      <c r="AW13" s="46">
        <v>9.4649999999999999</v>
      </c>
      <c r="AX13" s="46">
        <v>130.81200000000001</v>
      </c>
      <c r="AY13" s="46">
        <v>1.343</v>
      </c>
      <c r="AZ13" s="46">
        <v>0</v>
      </c>
      <c r="BA13" s="46">
        <v>0</v>
      </c>
      <c r="BB13" s="46">
        <v>7.266</v>
      </c>
      <c r="BC13" s="46">
        <v>8.0280000000000005</v>
      </c>
      <c r="BD13" s="46">
        <v>128.773</v>
      </c>
      <c r="BE13" s="46">
        <v>15.315</v>
      </c>
      <c r="BF13" s="46">
        <v>0.40100000000000002</v>
      </c>
      <c r="BG13" s="46">
        <v>100.94199999999999</v>
      </c>
      <c r="BH13" s="46">
        <v>13.528</v>
      </c>
      <c r="BI13" s="46">
        <v>926.18399999999997</v>
      </c>
      <c r="BJ13" s="46">
        <v>4.6820000000000004</v>
      </c>
      <c r="BK13" s="46">
        <v>70.879000000000005</v>
      </c>
      <c r="BL13" s="46">
        <v>646.75300000000004</v>
      </c>
      <c r="BM13" s="46">
        <v>95.442999999999998</v>
      </c>
      <c r="BN13" s="46">
        <v>1.379</v>
      </c>
      <c r="BO13" s="46">
        <v>12.367000000000001</v>
      </c>
      <c r="BP13" s="46">
        <v>0</v>
      </c>
      <c r="BQ13" s="46">
        <v>9.4920000000000009</v>
      </c>
      <c r="BR13" s="46">
        <v>4734.1509999999998</v>
      </c>
      <c r="BS13" s="46">
        <v>1171.72</v>
      </c>
      <c r="BT13" s="46">
        <v>0</v>
      </c>
      <c r="BU13" s="46">
        <v>0</v>
      </c>
      <c r="BV13" s="46">
        <v>0</v>
      </c>
      <c r="BW13" s="46">
        <v>0</v>
      </c>
      <c r="BX13" s="46">
        <v>0</v>
      </c>
      <c r="BY13" s="46">
        <v>0</v>
      </c>
      <c r="BZ13" s="46">
        <v>0</v>
      </c>
      <c r="CA13" s="46">
        <v>0</v>
      </c>
      <c r="CB13" s="46">
        <v>0</v>
      </c>
      <c r="CC13" s="46">
        <v>0</v>
      </c>
      <c r="CD13" s="46">
        <v>46.978000000000002</v>
      </c>
      <c r="CE13" s="46">
        <v>184.71199999999999</v>
      </c>
      <c r="CF13" s="46">
        <v>42.773000000000003</v>
      </c>
      <c r="CG13" s="46">
        <v>21.187999999999999</v>
      </c>
      <c r="CH13" s="46">
        <v>3.0000000000000001E-3</v>
      </c>
      <c r="CI13" s="46">
        <v>2E-3</v>
      </c>
    </row>
    <row r="14" spans="1:87" x14ac:dyDescent="0.2">
      <c r="A14" s="16" t="s">
        <v>14</v>
      </c>
      <c r="B14" s="46">
        <v>1251.079</v>
      </c>
      <c r="C14" s="46">
        <v>1725.6220000000001</v>
      </c>
      <c r="D14" s="46">
        <v>507.41300000000001</v>
      </c>
      <c r="E14" s="46">
        <v>8.4109999999999996</v>
      </c>
      <c r="F14" s="46">
        <v>379.32100000000003</v>
      </c>
      <c r="G14" s="46">
        <v>0</v>
      </c>
      <c r="H14" s="46">
        <v>6.52</v>
      </c>
      <c r="I14" s="46">
        <v>4.1150000000000002</v>
      </c>
      <c r="J14" s="46">
        <v>2.0099999999999998</v>
      </c>
      <c r="K14" s="46">
        <v>0</v>
      </c>
      <c r="L14" s="46">
        <v>697.31299999999999</v>
      </c>
      <c r="M14" s="46">
        <v>0.55100000000000005</v>
      </c>
      <c r="N14" s="46">
        <v>0</v>
      </c>
      <c r="O14" s="46">
        <v>5.5670000000000002</v>
      </c>
      <c r="P14" s="46">
        <v>10.586</v>
      </c>
      <c r="Q14" s="46">
        <v>5555.5739999999996</v>
      </c>
      <c r="R14" s="46">
        <v>384.88200000000001</v>
      </c>
      <c r="S14" s="46">
        <v>534.88099999999997</v>
      </c>
      <c r="T14" s="46">
        <v>13.093</v>
      </c>
      <c r="U14" s="46">
        <v>6.0999999999999999E-2</v>
      </c>
      <c r="V14" s="46">
        <v>0</v>
      </c>
      <c r="W14" s="46">
        <v>70.484999999999999</v>
      </c>
      <c r="X14" s="46">
        <v>0</v>
      </c>
      <c r="Y14" s="46">
        <v>6.7000000000000004E-2</v>
      </c>
      <c r="Z14" s="46">
        <v>54.433</v>
      </c>
      <c r="AA14" s="46">
        <v>770.63300000000004</v>
      </c>
      <c r="AB14" s="46">
        <v>11.760999999999999</v>
      </c>
      <c r="AC14" s="46">
        <v>0.50600000000000001</v>
      </c>
      <c r="AD14" s="46">
        <v>140.946</v>
      </c>
      <c r="AE14" s="46">
        <v>424.25200000000001</v>
      </c>
      <c r="AF14" s="46">
        <v>218.976</v>
      </c>
      <c r="AG14" s="46">
        <v>309.202</v>
      </c>
      <c r="AH14" s="46">
        <v>92.959000000000003</v>
      </c>
      <c r="AI14" s="46">
        <v>332.334</v>
      </c>
      <c r="AJ14" s="46">
        <v>1.3160000000000001</v>
      </c>
      <c r="AK14" s="46">
        <v>94.494</v>
      </c>
      <c r="AL14" s="46">
        <v>103.366</v>
      </c>
      <c r="AM14" s="46">
        <v>1111.443</v>
      </c>
      <c r="AN14" s="46">
        <v>203.387</v>
      </c>
      <c r="AO14" s="46">
        <v>35.585000000000001</v>
      </c>
      <c r="AP14" s="46">
        <v>2532.8270000000002</v>
      </c>
      <c r="AQ14" s="46">
        <v>14.224</v>
      </c>
      <c r="AR14" s="46">
        <v>0.48199999999999998</v>
      </c>
      <c r="AS14" s="46">
        <v>0.189</v>
      </c>
      <c r="AT14" s="46">
        <v>1.478</v>
      </c>
      <c r="AU14" s="46">
        <v>463.78199999999998</v>
      </c>
      <c r="AV14" s="46">
        <v>138.55099999999999</v>
      </c>
      <c r="AW14" s="46">
        <v>1.843</v>
      </c>
      <c r="AX14" s="46">
        <v>28.869</v>
      </c>
      <c r="AY14" s="46">
        <v>3.4430000000000001</v>
      </c>
      <c r="AZ14" s="46">
        <v>0</v>
      </c>
      <c r="BA14" s="46">
        <v>12.250999999999999</v>
      </c>
      <c r="BB14" s="46">
        <v>2.1440000000000001</v>
      </c>
      <c r="BC14" s="46">
        <v>0.34200000000000003</v>
      </c>
      <c r="BD14" s="46">
        <v>0.65600000000000003</v>
      </c>
      <c r="BE14" s="46">
        <v>24.577000000000002</v>
      </c>
      <c r="BF14" s="46">
        <v>0.30099999999999999</v>
      </c>
      <c r="BG14" s="46">
        <v>1.327</v>
      </c>
      <c r="BH14" s="46">
        <v>4.5999999999999999E-2</v>
      </c>
      <c r="BI14" s="46">
        <v>0</v>
      </c>
      <c r="BJ14" s="46">
        <v>1.7170000000000001</v>
      </c>
      <c r="BK14" s="46">
        <v>372.34800000000001</v>
      </c>
      <c r="BL14" s="46">
        <v>134.66399999999999</v>
      </c>
      <c r="BM14" s="46">
        <v>56.646000000000001</v>
      </c>
      <c r="BN14" s="46">
        <v>11.295999999999999</v>
      </c>
      <c r="BO14" s="46">
        <v>261.83499999999998</v>
      </c>
      <c r="BP14" s="46">
        <v>0</v>
      </c>
      <c r="BQ14" s="46">
        <v>9.0350000000000001</v>
      </c>
      <c r="BR14" s="46">
        <v>9816.0560000000005</v>
      </c>
      <c r="BS14" s="46">
        <v>180.184</v>
      </c>
      <c r="BT14" s="46">
        <v>24.934999999999999</v>
      </c>
      <c r="BU14" s="46">
        <v>0</v>
      </c>
      <c r="BV14" s="46">
        <v>0</v>
      </c>
      <c r="BW14" s="46">
        <v>0</v>
      </c>
      <c r="BX14" s="46">
        <v>4.0460000000000003</v>
      </c>
      <c r="BY14" s="46">
        <v>0.80600000000000005</v>
      </c>
      <c r="BZ14" s="46">
        <v>0</v>
      </c>
      <c r="CA14" s="46">
        <v>8.5999999999999993E-2</v>
      </c>
      <c r="CB14" s="46">
        <v>1.756</v>
      </c>
      <c r="CC14" s="46">
        <v>0</v>
      </c>
      <c r="CD14" s="46">
        <v>184.48099999999999</v>
      </c>
      <c r="CE14" s="46">
        <v>147.721</v>
      </c>
      <c r="CF14" s="46">
        <v>4.0000000000000001E-3</v>
      </c>
      <c r="CG14" s="46">
        <v>22.824999999999999</v>
      </c>
      <c r="CH14" s="46">
        <v>0</v>
      </c>
      <c r="CI14" s="46">
        <v>0.97</v>
      </c>
    </row>
    <row r="15" spans="1:87" x14ac:dyDescent="0.2">
      <c r="A15" s="16" t="s">
        <v>7</v>
      </c>
      <c r="B15" s="46">
        <v>4.7039999999999997</v>
      </c>
      <c r="C15" s="46">
        <v>155.65700000000001</v>
      </c>
      <c r="D15" s="46">
        <v>4.7060000000000004</v>
      </c>
      <c r="E15" s="46">
        <v>0</v>
      </c>
      <c r="F15" s="46">
        <v>0</v>
      </c>
      <c r="G15" s="46">
        <v>0</v>
      </c>
      <c r="H15" s="46">
        <v>0</v>
      </c>
      <c r="I15" s="46">
        <v>1.4E-2</v>
      </c>
      <c r="J15" s="46">
        <v>0</v>
      </c>
      <c r="K15" s="46">
        <v>0</v>
      </c>
      <c r="L15" s="46">
        <v>32.966999999999999</v>
      </c>
      <c r="M15" s="46">
        <v>0</v>
      </c>
      <c r="N15" s="46">
        <v>0</v>
      </c>
      <c r="O15" s="46">
        <v>0</v>
      </c>
      <c r="P15" s="46">
        <v>0.42699999999999999</v>
      </c>
      <c r="Q15" s="46">
        <v>482.66699999999997</v>
      </c>
      <c r="R15" s="46">
        <v>8.5990000000000002</v>
      </c>
      <c r="S15" s="46">
        <v>27.577000000000002</v>
      </c>
      <c r="T15" s="46">
        <v>3.1E-2</v>
      </c>
      <c r="U15" s="46">
        <v>0</v>
      </c>
      <c r="V15" s="46">
        <v>0</v>
      </c>
      <c r="W15" s="46">
        <v>0.74199999999999999</v>
      </c>
      <c r="X15" s="46">
        <v>3.782</v>
      </c>
      <c r="Y15" s="46">
        <v>0</v>
      </c>
      <c r="Z15" s="46">
        <v>6.5579999999999998</v>
      </c>
      <c r="AA15" s="46">
        <v>0.1</v>
      </c>
      <c r="AB15" s="46">
        <v>0</v>
      </c>
      <c r="AC15" s="46">
        <v>3.4</v>
      </c>
      <c r="AD15" s="46">
        <v>62.091999999999999</v>
      </c>
      <c r="AE15" s="46">
        <v>0.2</v>
      </c>
      <c r="AF15" s="46">
        <v>7.3810000000000002</v>
      </c>
      <c r="AG15" s="46">
        <v>3.2040000000000002</v>
      </c>
      <c r="AH15" s="46">
        <v>2.4220000000000002</v>
      </c>
      <c r="AI15" s="46">
        <v>5.0000000000000001E-3</v>
      </c>
      <c r="AJ15" s="46">
        <v>19.100000000000001</v>
      </c>
      <c r="AK15" s="46">
        <v>2.6</v>
      </c>
      <c r="AL15" s="46">
        <v>0.4</v>
      </c>
      <c r="AM15" s="46">
        <v>1007.027</v>
      </c>
      <c r="AN15" s="46">
        <v>149.869</v>
      </c>
      <c r="AO15" s="46">
        <v>0.30199999999999999</v>
      </c>
      <c r="AP15" s="46">
        <v>6496.7110000000002</v>
      </c>
      <c r="AQ15" s="46">
        <v>0.72199999999999998</v>
      </c>
      <c r="AR15" s="46">
        <v>-1.766</v>
      </c>
      <c r="AS15" s="46">
        <v>0</v>
      </c>
      <c r="AT15" s="46">
        <v>0</v>
      </c>
      <c r="AU15" s="46">
        <v>10.728999999999999</v>
      </c>
      <c r="AV15" s="46">
        <v>2.8210000000000002</v>
      </c>
      <c r="AW15" s="46">
        <v>0.30099999999999999</v>
      </c>
      <c r="AX15" s="46">
        <v>0</v>
      </c>
      <c r="AY15" s="46">
        <v>0.109</v>
      </c>
      <c r="AZ15" s="46">
        <v>0</v>
      </c>
      <c r="BA15" s="46">
        <v>0</v>
      </c>
      <c r="BB15" s="46">
        <v>0</v>
      </c>
      <c r="BC15" s="46">
        <v>0.46600000000000003</v>
      </c>
      <c r="BD15" s="46">
        <v>0.1</v>
      </c>
      <c r="BE15" s="46">
        <v>186.93100000000001</v>
      </c>
      <c r="BF15" s="46">
        <v>0</v>
      </c>
      <c r="BG15" s="46">
        <v>1.7310000000000001</v>
      </c>
      <c r="BH15" s="46">
        <v>0.115</v>
      </c>
      <c r="BI15" s="46">
        <v>0</v>
      </c>
      <c r="BJ15" s="46">
        <v>7.6820000000000004</v>
      </c>
      <c r="BK15" s="46">
        <v>31.863</v>
      </c>
      <c r="BL15" s="46">
        <v>3.6949999999999998</v>
      </c>
      <c r="BM15" s="46">
        <v>168.178</v>
      </c>
      <c r="BN15" s="46">
        <v>0</v>
      </c>
      <c r="BO15" s="46">
        <v>0</v>
      </c>
      <c r="BP15" s="46">
        <v>0</v>
      </c>
      <c r="BQ15" s="46">
        <v>0.71</v>
      </c>
      <c r="BR15" s="46">
        <v>1146.2260000000001</v>
      </c>
      <c r="BS15" s="46">
        <v>231.66900000000001</v>
      </c>
      <c r="BT15" s="46">
        <v>0</v>
      </c>
      <c r="BU15" s="46">
        <v>0</v>
      </c>
      <c r="BV15" s="46">
        <v>0</v>
      </c>
      <c r="BW15" s="46">
        <v>0</v>
      </c>
      <c r="BX15" s="46">
        <v>0</v>
      </c>
      <c r="BY15" s="46">
        <v>0</v>
      </c>
      <c r="BZ15" s="46">
        <v>0</v>
      </c>
      <c r="CA15" s="46">
        <v>0</v>
      </c>
      <c r="CB15" s="46">
        <v>0</v>
      </c>
      <c r="CC15" s="46">
        <v>0</v>
      </c>
      <c r="CD15" s="46">
        <v>18.265000000000001</v>
      </c>
      <c r="CE15" s="46">
        <v>6.859</v>
      </c>
      <c r="CF15" s="46">
        <v>1.079</v>
      </c>
      <c r="CG15" s="46">
        <v>0.39400000000000002</v>
      </c>
      <c r="CH15" s="46">
        <v>4.4939999999999998</v>
      </c>
      <c r="CI15" s="46">
        <v>0</v>
      </c>
    </row>
    <row r="16" spans="1:87" x14ac:dyDescent="0.2">
      <c r="A16" s="16" t="s">
        <v>15</v>
      </c>
      <c r="B16" s="46">
        <v>5.88</v>
      </c>
      <c r="C16" s="46">
        <v>40.078000000000003</v>
      </c>
      <c r="D16" s="46">
        <v>22.829000000000001</v>
      </c>
      <c r="E16" s="46">
        <v>1.0999999999999999E-2</v>
      </c>
      <c r="F16" s="46">
        <v>145.41399999999999</v>
      </c>
      <c r="G16" s="46">
        <v>0</v>
      </c>
      <c r="H16" s="46">
        <v>0.44600000000000001</v>
      </c>
      <c r="I16" s="46">
        <v>3.6999999999999998E-2</v>
      </c>
      <c r="J16" s="46">
        <v>1.248</v>
      </c>
      <c r="K16" s="46">
        <v>2556</v>
      </c>
      <c r="L16" s="46">
        <v>85.843000000000004</v>
      </c>
      <c r="M16" s="46">
        <v>0.34200000000000003</v>
      </c>
      <c r="N16" s="46">
        <v>1432</v>
      </c>
      <c r="O16" s="46">
        <v>-4.9710000000000001</v>
      </c>
      <c r="P16" s="46">
        <v>5.8000000000000003E-2</v>
      </c>
      <c r="Q16" s="46">
        <v>649.67100000000005</v>
      </c>
      <c r="R16" s="46">
        <v>69.944000000000003</v>
      </c>
      <c r="S16" s="46">
        <v>884.66300000000001</v>
      </c>
      <c r="T16" s="46">
        <v>0</v>
      </c>
      <c r="U16" s="46">
        <v>0</v>
      </c>
      <c r="V16" s="46">
        <v>0</v>
      </c>
      <c r="W16" s="46">
        <v>0.35899999999999999</v>
      </c>
      <c r="X16" s="46">
        <v>2.7610000000000001</v>
      </c>
      <c r="Y16" s="46">
        <v>0</v>
      </c>
      <c r="Z16" s="46">
        <v>4.8440000000000003</v>
      </c>
      <c r="AA16" s="46">
        <v>2.1640000000000001</v>
      </c>
      <c r="AB16" s="46">
        <v>0.90900000000000003</v>
      </c>
      <c r="AC16" s="46">
        <v>4.8000000000000001E-2</v>
      </c>
      <c r="AD16" s="46">
        <v>7.0670000000000002</v>
      </c>
      <c r="AE16" s="46">
        <v>0</v>
      </c>
      <c r="AF16" s="46">
        <v>5.01</v>
      </c>
      <c r="AG16" s="46">
        <v>10.75</v>
      </c>
      <c r="AH16" s="46">
        <v>21.738</v>
      </c>
      <c r="AI16" s="46">
        <v>-235</v>
      </c>
      <c r="AJ16" s="46">
        <v>0</v>
      </c>
      <c r="AK16" s="46">
        <v>2.0979999999999999</v>
      </c>
      <c r="AL16" s="46">
        <v>0</v>
      </c>
      <c r="AM16" s="46">
        <v>71.52</v>
      </c>
      <c r="AN16" s="46">
        <v>0</v>
      </c>
      <c r="AO16" s="46">
        <v>0</v>
      </c>
      <c r="AP16" s="46">
        <v>44.073999999999998</v>
      </c>
      <c r="AQ16" s="46">
        <v>1.4610000000000001</v>
      </c>
      <c r="AR16" s="46">
        <v>15.476000000000001</v>
      </c>
      <c r="AS16" s="46">
        <v>0</v>
      </c>
      <c r="AT16" s="46">
        <v>0</v>
      </c>
      <c r="AU16" s="46">
        <v>1293.4090000000001</v>
      </c>
      <c r="AV16" s="46">
        <v>361.09100000000001</v>
      </c>
      <c r="AW16" s="46">
        <v>5.6000000000000001E-2</v>
      </c>
      <c r="AX16" s="46">
        <v>0.40899999999999997</v>
      </c>
      <c r="AY16" s="46">
        <v>-1.905</v>
      </c>
      <c r="AZ16" s="46">
        <v>0</v>
      </c>
      <c r="BA16" s="46">
        <v>1.139</v>
      </c>
      <c r="BB16" s="46">
        <v>0</v>
      </c>
      <c r="BC16" s="46">
        <v>1.1559999999999999</v>
      </c>
      <c r="BD16" s="46">
        <v>0</v>
      </c>
      <c r="BE16" s="46">
        <v>1.8819999999999999</v>
      </c>
      <c r="BF16" s="46">
        <v>0</v>
      </c>
      <c r="BG16" s="46">
        <v>8.7999999999999995E-2</v>
      </c>
      <c r="BH16" s="46">
        <v>0</v>
      </c>
      <c r="BI16" s="46">
        <v>12.371</v>
      </c>
      <c r="BJ16" s="46">
        <v>16.594999999999999</v>
      </c>
      <c r="BK16" s="46">
        <v>20.785</v>
      </c>
      <c r="BL16" s="46">
        <v>5.7000000000000002E-2</v>
      </c>
      <c r="BM16" s="46">
        <v>2.1459999999999999</v>
      </c>
      <c r="BN16" s="46">
        <v>3.0470000000000002</v>
      </c>
      <c r="BO16" s="46">
        <v>0.76200000000000001</v>
      </c>
      <c r="BP16" s="46">
        <v>1.3</v>
      </c>
      <c r="BQ16" s="46">
        <v>0</v>
      </c>
      <c r="BR16" s="46">
        <v>294.23599999999999</v>
      </c>
      <c r="BS16" s="46">
        <v>103.797</v>
      </c>
      <c r="BT16" s="46">
        <v>0</v>
      </c>
      <c r="BU16" s="46">
        <v>0</v>
      </c>
      <c r="BV16" s="46">
        <v>0</v>
      </c>
      <c r="BW16" s="46">
        <v>0</v>
      </c>
      <c r="BX16" s="46">
        <v>208.35499999999999</v>
      </c>
      <c r="BY16" s="46">
        <v>152.18299999999999</v>
      </c>
      <c r="BZ16" s="46">
        <v>3.0150000000000001</v>
      </c>
      <c r="CA16" s="46">
        <v>8.64</v>
      </c>
      <c r="CB16" s="46">
        <v>8.0269999999999992</v>
      </c>
      <c r="CC16" s="46">
        <v>850</v>
      </c>
      <c r="CD16" s="46">
        <v>6.38</v>
      </c>
      <c r="CE16" s="46">
        <v>2.5739999999999998</v>
      </c>
      <c r="CF16" s="46">
        <v>0.128</v>
      </c>
      <c r="CG16" s="46">
        <v>0.54500000000000004</v>
      </c>
      <c r="CH16" s="46">
        <v>2.5680000000000001</v>
      </c>
      <c r="CI16" s="46">
        <v>0</v>
      </c>
    </row>
    <row r="17" spans="1:87" x14ac:dyDescent="0.2">
      <c r="A17" s="16" t="s">
        <v>66</v>
      </c>
      <c r="B17" s="46">
        <v>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1760.3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46">
        <v>0</v>
      </c>
      <c r="AS17" s="46">
        <v>0</v>
      </c>
      <c r="AT17" s="46">
        <v>0</v>
      </c>
      <c r="AU17" s="46">
        <v>0</v>
      </c>
      <c r="AV17" s="46">
        <v>0</v>
      </c>
      <c r="AW17" s="46">
        <v>0</v>
      </c>
      <c r="AX17" s="46">
        <v>0</v>
      </c>
      <c r="AY17" s="46">
        <v>0</v>
      </c>
      <c r="AZ17" s="46">
        <v>0</v>
      </c>
      <c r="BA17" s="46">
        <v>0</v>
      </c>
      <c r="BB17" s="46">
        <v>0</v>
      </c>
      <c r="BC17" s="46">
        <v>0</v>
      </c>
      <c r="BD17" s="46">
        <v>0</v>
      </c>
      <c r="BE17" s="46">
        <v>0</v>
      </c>
      <c r="BF17" s="46">
        <v>0</v>
      </c>
      <c r="BG17" s="46">
        <v>0</v>
      </c>
      <c r="BH17" s="46">
        <v>0</v>
      </c>
      <c r="BI17" s="46">
        <v>0</v>
      </c>
      <c r="BJ17" s="46">
        <v>0</v>
      </c>
      <c r="BK17" s="46">
        <v>0</v>
      </c>
      <c r="BL17" s="46">
        <v>0</v>
      </c>
      <c r="BM17" s="46">
        <v>0</v>
      </c>
      <c r="BN17" s="46">
        <v>0</v>
      </c>
      <c r="BO17" s="46">
        <v>0</v>
      </c>
      <c r="BP17" s="46">
        <v>0</v>
      </c>
      <c r="BQ17" s="46">
        <v>0</v>
      </c>
      <c r="BR17" s="46">
        <v>0</v>
      </c>
      <c r="BS17" s="46">
        <v>0</v>
      </c>
      <c r="BT17" s="46">
        <v>0</v>
      </c>
      <c r="BU17" s="46">
        <v>0</v>
      </c>
      <c r="BV17" s="46">
        <v>0</v>
      </c>
      <c r="BW17" s="46">
        <v>0</v>
      </c>
      <c r="BX17" s="46">
        <v>0</v>
      </c>
      <c r="BY17" s="46">
        <v>0</v>
      </c>
      <c r="BZ17" s="46">
        <v>0</v>
      </c>
      <c r="CA17" s="46">
        <v>0</v>
      </c>
      <c r="CB17" s="46">
        <v>0</v>
      </c>
      <c r="CC17" s="46">
        <v>0</v>
      </c>
      <c r="CD17" s="46">
        <v>0</v>
      </c>
      <c r="CE17" s="46">
        <v>0</v>
      </c>
      <c r="CF17" s="46">
        <v>0</v>
      </c>
      <c r="CG17" s="46">
        <v>0</v>
      </c>
      <c r="CH17" s="46">
        <v>0</v>
      </c>
      <c r="CI17" s="46">
        <v>0</v>
      </c>
    </row>
    <row r="18" spans="1:87" x14ac:dyDescent="0.2">
      <c r="A18" s="16" t="s">
        <v>23</v>
      </c>
      <c r="B18" s="46">
        <v>231.13800000000001</v>
      </c>
      <c r="C18" s="46">
        <v>46.424999999999997</v>
      </c>
      <c r="D18" s="46">
        <v>1.1140000000000001</v>
      </c>
      <c r="E18" s="46">
        <v>0</v>
      </c>
      <c r="F18" s="46">
        <v>0</v>
      </c>
      <c r="G18" s="46">
        <v>381.1</v>
      </c>
      <c r="H18" s="46">
        <v>0</v>
      </c>
      <c r="I18" s="46">
        <v>1.333</v>
      </c>
      <c r="J18" s="46">
        <v>0.56499999999999995</v>
      </c>
      <c r="K18" s="46">
        <v>0</v>
      </c>
      <c r="L18" s="46">
        <v>11.157</v>
      </c>
      <c r="M18" s="46">
        <v>0.155</v>
      </c>
      <c r="N18" s="46">
        <v>0</v>
      </c>
      <c r="O18" s="46">
        <v>0.218</v>
      </c>
      <c r="P18" s="46">
        <v>4.6440000000000001</v>
      </c>
      <c r="Q18" s="46">
        <v>39.680999999999997</v>
      </c>
      <c r="R18" s="46">
        <v>11.605</v>
      </c>
      <c r="S18" s="46">
        <v>0.23400000000000001</v>
      </c>
      <c r="T18" s="46">
        <v>2.3239999999999998</v>
      </c>
      <c r="U18" s="46">
        <v>532.40899999999999</v>
      </c>
      <c r="V18" s="46">
        <v>672.1</v>
      </c>
      <c r="W18" s="46">
        <v>5316.5450000000001</v>
      </c>
      <c r="X18" s="46">
        <v>84.257999999999996</v>
      </c>
      <c r="Y18" s="46">
        <v>66.251000000000005</v>
      </c>
      <c r="Z18" s="46">
        <v>1.9319999999999999</v>
      </c>
      <c r="AA18" s="46">
        <v>25.206</v>
      </c>
      <c r="AB18" s="46">
        <v>1408.5740000000001</v>
      </c>
      <c r="AC18" s="46">
        <v>43.107999999999997</v>
      </c>
      <c r="AD18" s="46">
        <v>11.371</v>
      </c>
      <c r="AE18" s="46">
        <v>39.03</v>
      </c>
      <c r="AF18" s="46">
        <v>2.86</v>
      </c>
      <c r="AG18" s="46">
        <v>0</v>
      </c>
      <c r="AH18" s="46">
        <v>0.16</v>
      </c>
      <c r="AI18" s="46">
        <v>2.3079999999999998</v>
      </c>
      <c r="AJ18" s="46">
        <v>36.881</v>
      </c>
      <c r="AK18" s="46">
        <v>11597.695</v>
      </c>
      <c r="AL18" s="46">
        <v>5.6210000000000004</v>
      </c>
      <c r="AM18" s="46">
        <v>352.71199999999999</v>
      </c>
      <c r="AN18" s="46">
        <v>85.56</v>
      </c>
      <c r="AO18" s="46">
        <v>19.096</v>
      </c>
      <c r="AP18" s="46">
        <v>3097.2759999999998</v>
      </c>
      <c r="AQ18" s="46">
        <v>0.629</v>
      </c>
      <c r="AR18" s="46">
        <v>64.263999999999996</v>
      </c>
      <c r="AS18" s="46">
        <v>1.1439999999999999</v>
      </c>
      <c r="AT18" s="46">
        <v>0.83699999999999997</v>
      </c>
      <c r="AU18" s="46">
        <v>4.26</v>
      </c>
      <c r="AV18" s="46">
        <v>2.0880000000000001</v>
      </c>
      <c r="AW18" s="46">
        <v>0.16300000000000001</v>
      </c>
      <c r="AX18" s="46">
        <v>5.2409999999999997</v>
      </c>
      <c r="AY18" s="46">
        <v>8.9999999999999993E-3</v>
      </c>
      <c r="AZ18" s="46">
        <v>0</v>
      </c>
      <c r="BA18" s="46">
        <v>0</v>
      </c>
      <c r="BB18" s="46">
        <v>14.254</v>
      </c>
      <c r="BC18" s="46">
        <v>18.202000000000002</v>
      </c>
      <c r="BD18" s="46">
        <v>68.036000000000001</v>
      </c>
      <c r="BE18" s="46">
        <v>42.585999999999999</v>
      </c>
      <c r="BF18" s="46">
        <v>0.96899999999999997</v>
      </c>
      <c r="BG18" s="46">
        <v>23.286999999999999</v>
      </c>
      <c r="BH18" s="46">
        <v>0.78900000000000003</v>
      </c>
      <c r="BI18" s="46">
        <v>942.65</v>
      </c>
      <c r="BJ18" s="46">
        <v>0</v>
      </c>
      <c r="BK18" s="46">
        <v>28.832999999999998</v>
      </c>
      <c r="BL18" s="46">
        <v>0</v>
      </c>
      <c r="BM18" s="46">
        <v>50.530999999999999</v>
      </c>
      <c r="BN18" s="46">
        <v>0</v>
      </c>
      <c r="BO18" s="46">
        <v>0</v>
      </c>
      <c r="BP18" s="46">
        <v>6154.7</v>
      </c>
      <c r="BQ18" s="46">
        <v>5.6159999999999997</v>
      </c>
      <c r="BR18" s="46">
        <v>325.60700000000003</v>
      </c>
      <c r="BS18" s="46">
        <v>95.649000000000001</v>
      </c>
      <c r="BT18" s="46">
        <v>426.9</v>
      </c>
      <c r="BU18" s="46">
        <v>0</v>
      </c>
      <c r="BV18" s="46">
        <v>0</v>
      </c>
      <c r="BW18" s="46">
        <v>0</v>
      </c>
      <c r="BX18" s="46">
        <v>0</v>
      </c>
      <c r="BY18" s="46">
        <v>0.13400000000000001</v>
      </c>
      <c r="BZ18" s="46">
        <v>2.1000000000000001E-2</v>
      </c>
      <c r="CA18" s="46">
        <v>0</v>
      </c>
      <c r="CB18" s="46">
        <v>0.125</v>
      </c>
      <c r="CC18" s="46">
        <v>0</v>
      </c>
      <c r="CD18" s="46">
        <v>0.316</v>
      </c>
      <c r="CE18" s="46">
        <v>2.86</v>
      </c>
      <c r="CF18" s="46">
        <v>8.7360000000000007</v>
      </c>
      <c r="CG18" s="46">
        <v>0.28299999999999997</v>
      </c>
      <c r="CH18" s="46">
        <v>0.28799999999999998</v>
      </c>
      <c r="CI18" s="46">
        <v>125.508</v>
      </c>
    </row>
    <row r="19" spans="1:87" x14ac:dyDescent="0.2">
      <c r="A19" s="16" t="s">
        <v>24</v>
      </c>
      <c r="B19" s="46">
        <v>26.666</v>
      </c>
      <c r="C19" s="46">
        <v>1.282</v>
      </c>
      <c r="D19" s="46">
        <v>2.0049999999999999</v>
      </c>
      <c r="E19" s="46">
        <v>0</v>
      </c>
      <c r="F19" s="46">
        <v>0</v>
      </c>
      <c r="G19" s="46">
        <v>0</v>
      </c>
      <c r="H19" s="46">
        <v>0</v>
      </c>
      <c r="I19" s="46">
        <v>0.44600000000000001</v>
      </c>
      <c r="J19" s="46">
        <v>2.4E-2</v>
      </c>
      <c r="K19" s="46">
        <v>0</v>
      </c>
      <c r="L19" s="46">
        <v>9.4E-2</v>
      </c>
      <c r="M19" s="46">
        <v>6.0000000000000001E-3</v>
      </c>
      <c r="N19" s="46">
        <v>0</v>
      </c>
      <c r="O19" s="46">
        <v>0</v>
      </c>
      <c r="P19" s="46">
        <v>2.448</v>
      </c>
      <c r="Q19" s="46">
        <v>4.5449999999999999</v>
      </c>
      <c r="R19" s="46">
        <v>1.869</v>
      </c>
      <c r="S19" s="46">
        <v>0</v>
      </c>
      <c r="T19" s="46">
        <v>1.8839999999999999</v>
      </c>
      <c r="U19" s="46">
        <v>2.1459999999999999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2.8519999999999999</v>
      </c>
      <c r="AB19" s="46">
        <v>0</v>
      </c>
      <c r="AC19" s="46">
        <v>0</v>
      </c>
      <c r="AD19" s="46">
        <v>3.1E-2</v>
      </c>
      <c r="AE19" s="46">
        <v>0.73899999999999999</v>
      </c>
      <c r="AF19" s="46">
        <v>0</v>
      </c>
      <c r="AG19" s="46">
        <v>0</v>
      </c>
      <c r="AH19" s="46">
        <v>0</v>
      </c>
      <c r="AI19" s="46">
        <v>0.28799999999999998</v>
      </c>
      <c r="AJ19" s="46">
        <v>0</v>
      </c>
      <c r="AK19" s="46">
        <v>0</v>
      </c>
      <c r="AL19" s="46">
        <v>47.231999999999999</v>
      </c>
      <c r="AM19" s="46">
        <v>2.7429999999999999</v>
      </c>
      <c r="AN19" s="46">
        <v>30.478999999999999</v>
      </c>
      <c r="AO19" s="46">
        <v>4.6050000000000004</v>
      </c>
      <c r="AP19" s="46">
        <v>0.62</v>
      </c>
      <c r="AQ19" s="46">
        <v>0.36499999999999999</v>
      </c>
      <c r="AR19" s="46">
        <v>0.48199999999999998</v>
      </c>
      <c r="AS19" s="46">
        <v>0</v>
      </c>
      <c r="AT19" s="46">
        <v>0</v>
      </c>
      <c r="AU19" s="46">
        <v>0</v>
      </c>
      <c r="AV19" s="46">
        <v>0</v>
      </c>
      <c r="AW19" s="46">
        <v>0.1</v>
      </c>
      <c r="AX19" s="46">
        <v>1.821</v>
      </c>
      <c r="AY19" s="46">
        <v>2.8000000000000001E-2</v>
      </c>
      <c r="AZ19" s="46">
        <v>0</v>
      </c>
      <c r="BA19" s="46">
        <v>0</v>
      </c>
      <c r="BB19" s="46">
        <v>0.60499999999999998</v>
      </c>
      <c r="BC19" s="46">
        <v>0</v>
      </c>
      <c r="BD19" s="46">
        <v>0.26200000000000001</v>
      </c>
      <c r="BE19" s="46">
        <v>0</v>
      </c>
      <c r="BF19" s="46">
        <v>0.434</v>
      </c>
      <c r="BG19" s="46">
        <v>0</v>
      </c>
      <c r="BH19" s="46">
        <v>0</v>
      </c>
      <c r="BI19" s="46">
        <v>0</v>
      </c>
      <c r="BJ19" s="46">
        <v>0</v>
      </c>
      <c r="BK19" s="46">
        <v>0.35399999999999998</v>
      </c>
      <c r="BL19" s="46">
        <v>1.2E-2</v>
      </c>
      <c r="BM19" s="46">
        <v>0</v>
      </c>
      <c r="BN19" s="46">
        <v>0</v>
      </c>
      <c r="BO19" s="46">
        <v>0</v>
      </c>
      <c r="BP19" s="46">
        <v>0</v>
      </c>
      <c r="BQ19" s="46">
        <v>5.3639999999999999</v>
      </c>
      <c r="BR19" s="46">
        <v>4.9450000000000003</v>
      </c>
      <c r="BS19" s="46">
        <v>6.8239999999999998</v>
      </c>
      <c r="BT19" s="46">
        <v>0</v>
      </c>
      <c r="BU19" s="46">
        <v>0</v>
      </c>
      <c r="BV19" s="46">
        <v>0</v>
      </c>
      <c r="BW19" s="46">
        <v>0</v>
      </c>
      <c r="BX19" s="46">
        <v>0</v>
      </c>
      <c r="BY19" s="46">
        <v>0</v>
      </c>
      <c r="BZ19" s="46">
        <v>0</v>
      </c>
      <c r="CA19" s="46">
        <v>0</v>
      </c>
      <c r="CB19" s="46">
        <v>0</v>
      </c>
      <c r="CC19" s="46">
        <v>0</v>
      </c>
      <c r="CD19" s="46">
        <v>0.04</v>
      </c>
      <c r="CE19" s="46">
        <v>4.2190000000000003</v>
      </c>
      <c r="CF19" s="46">
        <v>0</v>
      </c>
      <c r="CG19" s="46">
        <v>8.3000000000000004E-2</v>
      </c>
      <c r="CH19" s="46">
        <v>0</v>
      </c>
      <c r="CI19" s="46">
        <v>0</v>
      </c>
    </row>
    <row r="20" spans="1:87" x14ac:dyDescent="0.2">
      <c r="A20" s="16" t="s">
        <v>11</v>
      </c>
      <c r="B20" s="46">
        <v>0.8</v>
      </c>
      <c r="C20" s="46">
        <v>0</v>
      </c>
      <c r="D20" s="46">
        <v>1.3</v>
      </c>
      <c r="E20" s="46">
        <v>0</v>
      </c>
      <c r="F20" s="46">
        <v>1.4</v>
      </c>
      <c r="G20" s="46">
        <v>2</v>
      </c>
      <c r="H20" s="46">
        <v>0</v>
      </c>
      <c r="I20" s="46">
        <v>0</v>
      </c>
      <c r="J20" s="46">
        <v>0</v>
      </c>
      <c r="K20" s="46">
        <v>0</v>
      </c>
      <c r="L20" s="46">
        <v>1.1000000000000001</v>
      </c>
      <c r="M20" s="46">
        <v>0</v>
      </c>
      <c r="N20" s="46">
        <v>0</v>
      </c>
      <c r="O20" s="46">
        <v>0.8</v>
      </c>
      <c r="P20" s="46">
        <v>0</v>
      </c>
      <c r="Q20" s="46">
        <v>38.927999999999997</v>
      </c>
      <c r="R20" s="46">
        <v>0</v>
      </c>
      <c r="S20" s="46">
        <v>0</v>
      </c>
      <c r="T20" s="46">
        <v>0</v>
      </c>
      <c r="U20" s="46">
        <v>0</v>
      </c>
      <c r="V20" s="46">
        <v>2637.1</v>
      </c>
      <c r="W20" s="46">
        <v>6196.3</v>
      </c>
      <c r="X20" s="46">
        <v>0</v>
      </c>
      <c r="Y20" s="46">
        <v>0</v>
      </c>
      <c r="Z20" s="46">
        <v>0</v>
      </c>
      <c r="AA20" s="46">
        <v>0</v>
      </c>
      <c r="AB20" s="46">
        <v>536.6</v>
      </c>
      <c r="AC20" s="46">
        <v>5.2</v>
      </c>
      <c r="AD20" s="46">
        <v>0</v>
      </c>
      <c r="AE20" s="46">
        <v>0</v>
      </c>
      <c r="AF20" s="46">
        <v>0</v>
      </c>
      <c r="AG20" s="46">
        <v>0</v>
      </c>
      <c r="AH20" s="46">
        <v>0.8</v>
      </c>
      <c r="AI20" s="46">
        <v>0.1</v>
      </c>
      <c r="AJ20" s="46">
        <v>0.1</v>
      </c>
      <c r="AK20" s="46">
        <v>11197.4</v>
      </c>
      <c r="AL20" s="46">
        <v>0</v>
      </c>
      <c r="AM20" s="46">
        <v>0</v>
      </c>
      <c r="AN20" s="46">
        <v>0</v>
      </c>
      <c r="AO20" s="46">
        <v>1.1000000000000001</v>
      </c>
      <c r="AP20" s="46">
        <v>0.2</v>
      </c>
      <c r="AQ20" s="46">
        <v>0</v>
      </c>
      <c r="AR20" s="46">
        <v>0</v>
      </c>
      <c r="AS20" s="46">
        <v>0</v>
      </c>
      <c r="AT20" s="46">
        <v>0</v>
      </c>
      <c r="AU20" s="46">
        <v>0</v>
      </c>
      <c r="AV20" s="46">
        <v>0</v>
      </c>
      <c r="AW20" s="46">
        <v>0</v>
      </c>
      <c r="AX20" s="46">
        <v>0</v>
      </c>
      <c r="AY20" s="46">
        <v>0</v>
      </c>
      <c r="AZ20" s="46">
        <v>0</v>
      </c>
      <c r="BA20" s="46">
        <v>0</v>
      </c>
      <c r="BB20" s="46">
        <v>0.1</v>
      </c>
      <c r="BC20" s="46">
        <v>0</v>
      </c>
      <c r="BD20" s="46">
        <v>0</v>
      </c>
      <c r="BE20" s="46">
        <v>0.6</v>
      </c>
      <c r="BF20" s="46">
        <v>0</v>
      </c>
      <c r="BG20" s="46">
        <v>0</v>
      </c>
      <c r="BH20" s="46">
        <v>0</v>
      </c>
      <c r="BI20" s="46">
        <v>0.2</v>
      </c>
      <c r="BJ20" s="46">
        <v>0</v>
      </c>
      <c r="BK20" s="46">
        <v>1</v>
      </c>
      <c r="BL20" s="46">
        <v>0</v>
      </c>
      <c r="BM20" s="46">
        <v>0</v>
      </c>
      <c r="BN20" s="46">
        <v>0</v>
      </c>
      <c r="BO20" s="46">
        <v>0</v>
      </c>
      <c r="BP20" s="46">
        <v>8963.2999999999993</v>
      </c>
      <c r="BQ20" s="46">
        <v>0</v>
      </c>
      <c r="BR20" s="46">
        <v>56.917000000000002</v>
      </c>
      <c r="BS20" s="46">
        <v>0</v>
      </c>
      <c r="BT20" s="46">
        <v>0</v>
      </c>
      <c r="BU20" s="46">
        <v>0</v>
      </c>
      <c r="BV20" s="46">
        <v>0</v>
      </c>
      <c r="BW20" s="46">
        <v>0</v>
      </c>
      <c r="BX20" s="46">
        <v>0</v>
      </c>
      <c r="BY20" s="46">
        <v>0</v>
      </c>
      <c r="BZ20" s="46">
        <v>0</v>
      </c>
      <c r="CA20" s="46">
        <v>0</v>
      </c>
      <c r="CB20" s="46">
        <v>0</v>
      </c>
      <c r="CC20" s="46">
        <v>0</v>
      </c>
      <c r="CD20" s="46">
        <v>0.5</v>
      </c>
      <c r="CE20" s="46">
        <v>0</v>
      </c>
      <c r="CF20" s="46">
        <v>0</v>
      </c>
      <c r="CG20" s="46">
        <v>0</v>
      </c>
      <c r="CH20" s="46">
        <v>0</v>
      </c>
      <c r="CI20" s="46">
        <v>112.7</v>
      </c>
    </row>
    <row r="21" spans="1:87" x14ac:dyDescent="0.2">
      <c r="A21" s="16" t="s">
        <v>21</v>
      </c>
      <c r="B21" s="46">
        <v>0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6">
        <v>0</v>
      </c>
      <c r="AN21" s="46">
        <v>0</v>
      </c>
      <c r="AO21" s="46">
        <v>0</v>
      </c>
      <c r="AP21" s="46">
        <v>0</v>
      </c>
      <c r="AQ21" s="46">
        <v>0</v>
      </c>
      <c r="AR21" s="46">
        <v>0</v>
      </c>
      <c r="AS21" s="46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  <c r="AY21" s="46">
        <v>0</v>
      </c>
      <c r="AZ21" s="46">
        <v>0</v>
      </c>
      <c r="BA21" s="46">
        <v>0</v>
      </c>
      <c r="BB21" s="46">
        <v>0</v>
      </c>
      <c r="BC21" s="46">
        <v>0</v>
      </c>
      <c r="BD21" s="46">
        <v>0</v>
      </c>
      <c r="BE21" s="46">
        <v>0</v>
      </c>
      <c r="BF21" s="46">
        <v>0</v>
      </c>
      <c r="BG21" s="46">
        <v>0</v>
      </c>
      <c r="BH21" s="46">
        <v>0</v>
      </c>
      <c r="BI21" s="46">
        <v>0</v>
      </c>
      <c r="BJ21" s="46">
        <v>0</v>
      </c>
      <c r="BK21" s="46">
        <v>0</v>
      </c>
      <c r="BL21" s="46">
        <v>0</v>
      </c>
      <c r="BM21" s="46">
        <v>0</v>
      </c>
      <c r="BN21" s="46">
        <v>0</v>
      </c>
      <c r="BO21" s="46">
        <v>0</v>
      </c>
      <c r="BP21" s="46">
        <v>0</v>
      </c>
      <c r="BQ21" s="46">
        <v>0</v>
      </c>
      <c r="BR21" s="46">
        <v>0</v>
      </c>
      <c r="BS21" s="46">
        <v>0</v>
      </c>
      <c r="BT21" s="46">
        <v>0</v>
      </c>
      <c r="BU21" s="46">
        <v>0</v>
      </c>
      <c r="BV21" s="46">
        <v>0</v>
      </c>
      <c r="BW21" s="46">
        <v>0</v>
      </c>
      <c r="BX21" s="46">
        <v>0</v>
      </c>
      <c r="BY21" s="46">
        <v>0</v>
      </c>
      <c r="BZ21" s="46">
        <v>0</v>
      </c>
      <c r="CA21" s="46">
        <v>0</v>
      </c>
      <c r="CB21" s="46">
        <v>0</v>
      </c>
      <c r="CC21" s="46">
        <v>0</v>
      </c>
      <c r="CD21" s="46">
        <v>0</v>
      </c>
      <c r="CE21" s="46">
        <v>0</v>
      </c>
      <c r="CF21" s="46">
        <v>0</v>
      </c>
      <c r="CG21" s="46">
        <v>0</v>
      </c>
      <c r="CH21" s="46">
        <v>0</v>
      </c>
      <c r="CI21" s="46">
        <v>0</v>
      </c>
    </row>
    <row r="22" spans="1:87" x14ac:dyDescent="0.2">
      <c r="A22" s="16" t="s">
        <v>12</v>
      </c>
      <c r="B22" s="46">
        <v>12</v>
      </c>
      <c r="C22" s="46">
        <v>407.11399999999998</v>
      </c>
      <c r="D22" s="46">
        <v>45.1</v>
      </c>
      <c r="E22" s="46">
        <v>180.5</v>
      </c>
      <c r="F22" s="46">
        <v>0</v>
      </c>
      <c r="G22" s="46">
        <v>0</v>
      </c>
      <c r="H22" s="46">
        <v>0.8</v>
      </c>
      <c r="I22" s="46">
        <v>0.1</v>
      </c>
      <c r="J22" s="46">
        <v>0.1</v>
      </c>
      <c r="K22" s="46">
        <v>0</v>
      </c>
      <c r="L22" s="46">
        <v>216.7</v>
      </c>
      <c r="M22" s="46">
        <v>0</v>
      </c>
      <c r="N22" s="46">
        <v>0</v>
      </c>
      <c r="O22" s="46">
        <v>0</v>
      </c>
      <c r="P22" s="46">
        <v>0.4</v>
      </c>
      <c r="Q22" s="46">
        <v>4549.8980000000001</v>
      </c>
      <c r="R22" s="46">
        <v>380.5</v>
      </c>
      <c r="S22" s="46">
        <v>702.8</v>
      </c>
      <c r="T22" s="46">
        <v>0</v>
      </c>
      <c r="U22" s="46">
        <v>0</v>
      </c>
      <c r="V22" s="46">
        <v>527.5</v>
      </c>
      <c r="W22" s="46">
        <v>5108</v>
      </c>
      <c r="X22" s="46">
        <v>0</v>
      </c>
      <c r="Y22" s="46">
        <v>0</v>
      </c>
      <c r="Z22" s="46">
        <v>24.535</v>
      </c>
      <c r="AA22" s="46">
        <v>37.401000000000003</v>
      </c>
      <c r="AB22" s="46">
        <v>71.801000000000002</v>
      </c>
      <c r="AC22" s="46">
        <v>3.4</v>
      </c>
      <c r="AD22" s="46">
        <v>29.922999999999998</v>
      </c>
      <c r="AE22" s="46">
        <v>2.2999999999999998</v>
      </c>
      <c r="AF22" s="46">
        <v>131.91</v>
      </c>
      <c r="AG22" s="46">
        <v>51.8</v>
      </c>
      <c r="AH22" s="46">
        <v>26.597999999999999</v>
      </c>
      <c r="AI22" s="46">
        <v>26.562999999999999</v>
      </c>
      <c r="AJ22" s="46">
        <v>39.299999999999997</v>
      </c>
      <c r="AK22" s="46">
        <v>9429.5</v>
      </c>
      <c r="AL22" s="46">
        <v>2.8</v>
      </c>
      <c r="AM22" s="46">
        <v>83.7</v>
      </c>
      <c r="AN22" s="46">
        <v>16.899999999999999</v>
      </c>
      <c r="AO22" s="46">
        <v>0.9</v>
      </c>
      <c r="AP22" s="46">
        <v>249.226</v>
      </c>
      <c r="AQ22" s="46">
        <v>2.8</v>
      </c>
      <c r="AR22" s="46">
        <v>0</v>
      </c>
      <c r="AS22" s="46">
        <v>0</v>
      </c>
      <c r="AT22" s="46">
        <v>0</v>
      </c>
      <c r="AU22" s="46">
        <v>250.37</v>
      </c>
      <c r="AV22" s="46">
        <v>146.75200000000001</v>
      </c>
      <c r="AW22" s="46">
        <v>0.6</v>
      </c>
      <c r="AX22" s="46">
        <v>0</v>
      </c>
      <c r="AY22" s="46">
        <v>2.2999999999999998</v>
      </c>
      <c r="AZ22" s="46">
        <v>0</v>
      </c>
      <c r="BA22" s="46">
        <v>0</v>
      </c>
      <c r="BB22" s="46">
        <v>0</v>
      </c>
      <c r="BC22" s="46">
        <v>0</v>
      </c>
      <c r="BD22" s="46">
        <v>0</v>
      </c>
      <c r="BE22" s="46">
        <v>0</v>
      </c>
      <c r="BF22" s="46">
        <v>0</v>
      </c>
      <c r="BG22" s="46">
        <v>0</v>
      </c>
      <c r="BH22" s="46">
        <v>0</v>
      </c>
      <c r="BI22" s="46">
        <v>7.4</v>
      </c>
      <c r="BJ22" s="46">
        <v>0</v>
      </c>
      <c r="BK22" s="46">
        <v>50.5</v>
      </c>
      <c r="BL22" s="46">
        <v>0</v>
      </c>
      <c r="BM22" s="46">
        <v>2.6850000000000001</v>
      </c>
      <c r="BN22" s="46">
        <v>1.103</v>
      </c>
      <c r="BO22" s="46">
        <v>23.8</v>
      </c>
      <c r="BP22" s="46">
        <v>18716.3</v>
      </c>
      <c r="BQ22" s="46">
        <v>0.5</v>
      </c>
      <c r="BR22" s="46">
        <v>5038.7150000000001</v>
      </c>
      <c r="BS22" s="46">
        <v>39.200000000000003</v>
      </c>
      <c r="BT22" s="46">
        <v>0</v>
      </c>
      <c r="BU22" s="46">
        <v>0</v>
      </c>
      <c r="BV22" s="46">
        <v>0</v>
      </c>
      <c r="BW22" s="46">
        <v>0</v>
      </c>
      <c r="BX22" s="46">
        <v>0</v>
      </c>
      <c r="BY22" s="46">
        <v>0</v>
      </c>
      <c r="BZ22" s="46">
        <v>0</v>
      </c>
      <c r="CA22" s="46">
        <v>0</v>
      </c>
      <c r="CB22" s="46">
        <v>1</v>
      </c>
      <c r="CC22" s="46">
        <v>0</v>
      </c>
      <c r="CD22" s="46">
        <v>46.002000000000002</v>
      </c>
      <c r="CE22" s="46">
        <v>146.6</v>
      </c>
      <c r="CF22" s="46">
        <v>0</v>
      </c>
      <c r="CG22" s="46">
        <v>22.7</v>
      </c>
      <c r="CH22" s="46">
        <v>0</v>
      </c>
      <c r="CI22" s="46">
        <v>110</v>
      </c>
    </row>
    <row r="23" spans="1:87" x14ac:dyDescent="0.2">
      <c r="A23" s="16" t="s">
        <v>49</v>
      </c>
      <c r="B23" s="46">
        <v>0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30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6">
        <v>0</v>
      </c>
      <c r="AN23" s="46">
        <v>0</v>
      </c>
      <c r="AO23" s="46">
        <v>0</v>
      </c>
      <c r="AP23" s="46">
        <v>0</v>
      </c>
      <c r="AQ23" s="46">
        <v>0</v>
      </c>
      <c r="AR23" s="46">
        <v>0</v>
      </c>
      <c r="AS23" s="46">
        <v>0</v>
      </c>
      <c r="AT23" s="46">
        <v>0</v>
      </c>
      <c r="AU23" s="46">
        <v>0</v>
      </c>
      <c r="AV23" s="46">
        <v>0</v>
      </c>
      <c r="AW23" s="46">
        <v>0</v>
      </c>
      <c r="AX23" s="46">
        <v>0</v>
      </c>
      <c r="AY23" s="46">
        <v>0</v>
      </c>
      <c r="AZ23" s="46">
        <v>0</v>
      </c>
      <c r="BA23" s="46">
        <v>0</v>
      </c>
      <c r="BB23" s="46">
        <v>0</v>
      </c>
      <c r="BC23" s="46">
        <v>0</v>
      </c>
      <c r="BD23" s="46">
        <v>0</v>
      </c>
      <c r="BE23" s="46">
        <v>0</v>
      </c>
      <c r="BF23" s="46">
        <v>0</v>
      </c>
      <c r="BG23" s="46">
        <v>0</v>
      </c>
      <c r="BH23" s="46">
        <v>0</v>
      </c>
      <c r="BI23" s="46">
        <v>0</v>
      </c>
      <c r="BJ23" s="46">
        <v>0</v>
      </c>
      <c r="BK23" s="46">
        <v>0</v>
      </c>
      <c r="BL23" s="46">
        <v>0</v>
      </c>
      <c r="BM23" s="46">
        <v>0</v>
      </c>
      <c r="BN23" s="46">
        <v>0</v>
      </c>
      <c r="BO23" s="46">
        <v>0</v>
      </c>
      <c r="BP23" s="46">
        <v>0</v>
      </c>
      <c r="BQ23" s="46">
        <v>0</v>
      </c>
      <c r="BR23" s="46">
        <v>0</v>
      </c>
      <c r="BS23" s="46">
        <v>0</v>
      </c>
      <c r="BT23" s="46">
        <v>0</v>
      </c>
      <c r="BU23" s="46">
        <v>0</v>
      </c>
      <c r="BV23" s="46">
        <v>0</v>
      </c>
      <c r="BW23" s="46">
        <v>0</v>
      </c>
      <c r="BX23" s="46">
        <v>0</v>
      </c>
      <c r="BY23" s="46">
        <v>0</v>
      </c>
      <c r="BZ23" s="46">
        <v>0</v>
      </c>
      <c r="CA23" s="46">
        <v>0</v>
      </c>
      <c r="CB23" s="46">
        <v>0</v>
      </c>
      <c r="CC23" s="46">
        <v>0</v>
      </c>
      <c r="CD23" s="46">
        <v>0</v>
      </c>
      <c r="CE23" s="46">
        <v>0</v>
      </c>
      <c r="CF23" s="46">
        <v>0</v>
      </c>
      <c r="CG23" s="46">
        <v>0</v>
      </c>
      <c r="CH23" s="46">
        <v>0</v>
      </c>
      <c r="CI23" s="46">
        <v>0</v>
      </c>
    </row>
    <row r="24" spans="1:87" x14ac:dyDescent="0.2">
      <c r="A24" s="16" t="s">
        <v>5</v>
      </c>
      <c r="B24" s="46">
        <v>10.1</v>
      </c>
      <c r="C24" s="46">
        <v>1270.885</v>
      </c>
      <c r="D24" s="46">
        <v>98.863</v>
      </c>
      <c r="E24" s="46">
        <v>0</v>
      </c>
      <c r="F24" s="46">
        <v>41.2</v>
      </c>
      <c r="G24" s="46">
        <v>0</v>
      </c>
      <c r="H24" s="46">
        <v>0.3</v>
      </c>
      <c r="I24" s="46">
        <v>1.4</v>
      </c>
      <c r="J24" s="46">
        <v>0.2</v>
      </c>
      <c r="K24" s="46">
        <v>0</v>
      </c>
      <c r="L24" s="46">
        <v>494.7</v>
      </c>
      <c r="M24" s="46">
        <v>0.1</v>
      </c>
      <c r="N24" s="46">
        <v>0</v>
      </c>
      <c r="O24" s="46">
        <v>5.5</v>
      </c>
      <c r="P24" s="46">
        <v>3.9</v>
      </c>
      <c r="Q24" s="46">
        <v>8179.5829999999996</v>
      </c>
      <c r="R24" s="46">
        <v>552.09</v>
      </c>
      <c r="S24" s="46">
        <v>1053.252</v>
      </c>
      <c r="T24" s="46">
        <v>1.7</v>
      </c>
      <c r="U24" s="46">
        <v>0</v>
      </c>
      <c r="V24" s="46">
        <v>0</v>
      </c>
      <c r="W24" s="46">
        <v>0.47</v>
      </c>
      <c r="X24" s="46">
        <v>0</v>
      </c>
      <c r="Y24" s="46">
        <v>0</v>
      </c>
      <c r="Z24" s="46">
        <v>118.85899999999999</v>
      </c>
      <c r="AA24" s="46">
        <v>32.511000000000003</v>
      </c>
      <c r="AB24" s="46">
        <v>0.1</v>
      </c>
      <c r="AC24" s="46">
        <v>0</v>
      </c>
      <c r="AD24" s="46">
        <v>94.203000000000003</v>
      </c>
      <c r="AE24" s="46">
        <v>0.9</v>
      </c>
      <c r="AF24" s="46">
        <v>324.48700000000002</v>
      </c>
      <c r="AG24" s="46">
        <v>90.882999999999996</v>
      </c>
      <c r="AH24" s="46">
        <v>124.28</v>
      </c>
      <c r="AI24" s="46">
        <v>58.930999999999997</v>
      </c>
      <c r="AJ24" s="46">
        <v>8</v>
      </c>
      <c r="AK24" s="46">
        <v>0.3</v>
      </c>
      <c r="AL24" s="46">
        <v>36.700000000000003</v>
      </c>
      <c r="AM24" s="46">
        <v>1059.452</v>
      </c>
      <c r="AN24" s="46">
        <v>47.296999999999997</v>
      </c>
      <c r="AO24" s="46">
        <v>0.6</v>
      </c>
      <c r="AP24" s="46">
        <v>674.46</v>
      </c>
      <c r="AQ24" s="46">
        <v>37.866</v>
      </c>
      <c r="AR24" s="46">
        <v>0.1</v>
      </c>
      <c r="AS24" s="46">
        <v>0</v>
      </c>
      <c r="AT24" s="46">
        <v>0</v>
      </c>
      <c r="AU24" s="46">
        <v>717.23</v>
      </c>
      <c r="AV24" s="46">
        <v>221.517</v>
      </c>
      <c r="AW24" s="46">
        <v>1.5</v>
      </c>
      <c r="AX24" s="46">
        <v>0.4</v>
      </c>
      <c r="AY24" s="46">
        <v>1.3009999999999999</v>
      </c>
      <c r="AZ24" s="46">
        <v>0</v>
      </c>
      <c r="BA24" s="46">
        <v>0.5</v>
      </c>
      <c r="BB24" s="46">
        <v>0.1</v>
      </c>
      <c r="BC24" s="46">
        <v>0.1</v>
      </c>
      <c r="BD24" s="46">
        <v>0</v>
      </c>
      <c r="BE24" s="46">
        <v>0.2</v>
      </c>
      <c r="BF24" s="46">
        <v>0.1</v>
      </c>
      <c r="BG24" s="46">
        <v>0</v>
      </c>
      <c r="BH24" s="46">
        <v>0</v>
      </c>
      <c r="BI24" s="46">
        <v>0</v>
      </c>
      <c r="BJ24" s="46">
        <v>0</v>
      </c>
      <c r="BK24" s="46">
        <v>105.1</v>
      </c>
      <c r="BL24" s="46">
        <v>35.951000000000001</v>
      </c>
      <c r="BM24" s="46">
        <v>11.335000000000001</v>
      </c>
      <c r="BN24" s="46">
        <v>7.5049999999999999</v>
      </c>
      <c r="BO24" s="46">
        <v>11.63</v>
      </c>
      <c r="BP24" s="46">
        <v>0</v>
      </c>
      <c r="BQ24" s="46">
        <v>3.3</v>
      </c>
      <c r="BR24" s="46">
        <v>11190.174000000001</v>
      </c>
      <c r="BS24" s="46">
        <v>1</v>
      </c>
      <c r="BT24" s="46">
        <v>9.6999999999999993</v>
      </c>
      <c r="BU24" s="46">
        <v>0</v>
      </c>
      <c r="BV24" s="46">
        <v>0</v>
      </c>
      <c r="BW24" s="46">
        <v>0</v>
      </c>
      <c r="BX24" s="46">
        <v>0</v>
      </c>
      <c r="BY24" s="46">
        <v>0</v>
      </c>
      <c r="BZ24" s="46">
        <v>0</v>
      </c>
      <c r="CA24" s="46">
        <v>0</v>
      </c>
      <c r="CB24" s="46">
        <v>0</v>
      </c>
      <c r="CC24" s="46">
        <v>0</v>
      </c>
      <c r="CD24" s="46">
        <v>161.631</v>
      </c>
      <c r="CE24" s="46">
        <v>185.79400000000001</v>
      </c>
      <c r="CF24" s="46">
        <v>0</v>
      </c>
      <c r="CG24" s="46">
        <v>27.8</v>
      </c>
      <c r="CH24" s="46">
        <v>0</v>
      </c>
      <c r="CI24" s="46">
        <v>0</v>
      </c>
    </row>
    <row r="25" spans="1:87" x14ac:dyDescent="0.2">
      <c r="A25" s="16" t="s">
        <v>16</v>
      </c>
      <c r="B25" s="46">
        <v>1123.8399999999999</v>
      </c>
      <c r="C25" s="46">
        <v>440.95400000000001</v>
      </c>
      <c r="D25" s="46">
        <v>229.42099999999999</v>
      </c>
      <c r="E25" s="46">
        <v>0</v>
      </c>
      <c r="F25" s="46">
        <v>77.558000000000007</v>
      </c>
      <c r="G25" s="46">
        <v>0</v>
      </c>
      <c r="H25" s="46">
        <v>0.8</v>
      </c>
      <c r="I25" s="46">
        <v>32.345999999999997</v>
      </c>
      <c r="J25" s="46">
        <v>2.0179999999999998</v>
      </c>
      <c r="K25" s="46">
        <v>0</v>
      </c>
      <c r="L25" s="46">
        <v>38.909999999999997</v>
      </c>
      <c r="M25" s="46">
        <v>0.70499999999999996</v>
      </c>
      <c r="N25" s="46">
        <v>0</v>
      </c>
      <c r="O25" s="46">
        <v>0</v>
      </c>
      <c r="P25" s="46">
        <v>234.49799999999999</v>
      </c>
      <c r="Q25" s="46">
        <v>555.77599999999995</v>
      </c>
      <c r="R25" s="46">
        <v>286.27100000000002</v>
      </c>
      <c r="S25" s="46">
        <v>109.714</v>
      </c>
      <c r="T25" s="46">
        <v>66.563999999999993</v>
      </c>
      <c r="U25" s="46">
        <v>1006.024</v>
      </c>
      <c r="V25" s="46">
        <v>0</v>
      </c>
      <c r="W25" s="46">
        <v>300.57100000000003</v>
      </c>
      <c r="X25" s="46">
        <v>2.8</v>
      </c>
      <c r="Y25" s="46">
        <v>0</v>
      </c>
      <c r="Z25" s="46">
        <v>82.173000000000002</v>
      </c>
      <c r="AA25" s="46">
        <v>1210.559</v>
      </c>
      <c r="AB25" s="46">
        <v>204.01599999999999</v>
      </c>
      <c r="AC25" s="46">
        <v>1.371</v>
      </c>
      <c r="AD25" s="46">
        <v>10.554</v>
      </c>
      <c r="AE25" s="46">
        <v>221.25</v>
      </c>
      <c r="AF25" s="46">
        <v>36.561999999999998</v>
      </c>
      <c r="AG25" s="46">
        <v>118.015</v>
      </c>
      <c r="AH25" s="46">
        <v>27.885000000000002</v>
      </c>
      <c r="AI25" s="46">
        <v>393.25400000000002</v>
      </c>
      <c r="AJ25" s="46">
        <v>15.093999999999999</v>
      </c>
      <c r="AK25" s="46">
        <v>482.72300000000001</v>
      </c>
      <c r="AL25" s="46">
        <v>3268.63</v>
      </c>
      <c r="AM25" s="46">
        <v>366.72500000000002</v>
      </c>
      <c r="AN25" s="46">
        <v>2427.6329999999998</v>
      </c>
      <c r="AO25" s="46">
        <v>124.09699999999999</v>
      </c>
      <c r="AP25" s="46">
        <v>448.38499999999999</v>
      </c>
      <c r="AQ25" s="46">
        <v>8.0730000000000004</v>
      </c>
      <c r="AR25" s="46">
        <v>0.57799999999999996</v>
      </c>
      <c r="AS25" s="46">
        <v>0.26300000000000001</v>
      </c>
      <c r="AT25" s="46">
        <v>0.03</v>
      </c>
      <c r="AU25" s="46">
        <v>50.006999999999998</v>
      </c>
      <c r="AV25" s="46">
        <v>59.706000000000003</v>
      </c>
      <c r="AW25" s="46">
        <v>3.6869999999999998</v>
      </c>
      <c r="AX25" s="46">
        <v>38.127000000000002</v>
      </c>
      <c r="AY25" s="46">
        <v>2.2490000000000001</v>
      </c>
      <c r="AZ25" s="46">
        <v>0</v>
      </c>
      <c r="BA25" s="46">
        <v>0.1</v>
      </c>
      <c r="BB25" s="46">
        <v>14.77</v>
      </c>
      <c r="BC25" s="46">
        <v>0.1</v>
      </c>
      <c r="BD25" s="46">
        <v>1.0680000000000001</v>
      </c>
      <c r="BE25" s="46">
        <v>2.6019999999999999</v>
      </c>
      <c r="BF25" s="46">
        <v>1.6</v>
      </c>
      <c r="BG25" s="46">
        <v>1.4279999999999999</v>
      </c>
      <c r="BH25" s="46">
        <v>0.1</v>
      </c>
      <c r="BI25" s="46">
        <v>0</v>
      </c>
      <c r="BJ25" s="46">
        <v>0</v>
      </c>
      <c r="BK25" s="46">
        <v>20.436</v>
      </c>
      <c r="BL25" s="46">
        <v>176.07</v>
      </c>
      <c r="BM25" s="46">
        <v>6.6269999999999998</v>
      </c>
      <c r="BN25" s="46">
        <v>1.6419999999999999</v>
      </c>
      <c r="BO25" s="46">
        <v>51.009</v>
      </c>
      <c r="BP25" s="46">
        <v>0.27200000000000002</v>
      </c>
      <c r="BQ25" s="46">
        <v>214.06299999999999</v>
      </c>
      <c r="BR25" s="46">
        <v>1209.6400000000001</v>
      </c>
      <c r="BS25" s="46">
        <v>143.91800000000001</v>
      </c>
      <c r="BT25" s="46">
        <v>7.657</v>
      </c>
      <c r="BU25" s="46">
        <v>0</v>
      </c>
      <c r="BV25" s="46">
        <v>0</v>
      </c>
      <c r="BW25" s="46">
        <v>0</v>
      </c>
      <c r="BX25" s="46">
        <v>5.9</v>
      </c>
      <c r="BY25" s="46">
        <v>1.2</v>
      </c>
      <c r="BZ25" s="46">
        <v>0</v>
      </c>
      <c r="CA25" s="46">
        <v>0.2</v>
      </c>
      <c r="CB25" s="46">
        <v>2.6</v>
      </c>
      <c r="CC25" s="46">
        <v>0</v>
      </c>
      <c r="CD25" s="46">
        <v>23.167999999999999</v>
      </c>
      <c r="CE25" s="46">
        <v>166.33799999999999</v>
      </c>
      <c r="CF25" s="46">
        <v>3.84</v>
      </c>
      <c r="CG25" s="46">
        <v>19.363</v>
      </c>
      <c r="CH25" s="46">
        <v>0</v>
      </c>
      <c r="CI25" s="46">
        <v>33.908999999999999</v>
      </c>
    </row>
    <row r="26" spans="1:87" x14ac:dyDescent="0.2">
      <c r="A26" s="16" t="s">
        <v>25</v>
      </c>
      <c r="B26" s="46">
        <v>35.244</v>
      </c>
      <c r="C26" s="46">
        <v>1.08</v>
      </c>
      <c r="D26" s="46">
        <v>18.411999999999999</v>
      </c>
      <c r="E26" s="46">
        <v>0</v>
      </c>
      <c r="F26" s="46">
        <v>2.0129999999999999</v>
      </c>
      <c r="G26" s="46">
        <v>0</v>
      </c>
      <c r="H26" s="46">
        <v>0</v>
      </c>
      <c r="I26" s="46">
        <v>8.7999999999999995E-2</v>
      </c>
      <c r="J26" s="46">
        <v>1.7490000000000001</v>
      </c>
      <c r="K26" s="46">
        <v>0</v>
      </c>
      <c r="L26" s="46">
        <v>4.6870000000000003</v>
      </c>
      <c r="M26" s="46">
        <v>0.72399999999999998</v>
      </c>
      <c r="N26" s="46">
        <v>0</v>
      </c>
      <c r="O26" s="46">
        <v>0</v>
      </c>
      <c r="P26" s="46">
        <v>0.64700000000000002</v>
      </c>
      <c r="Q26" s="46">
        <v>8.8480000000000008</v>
      </c>
      <c r="R26" s="46">
        <v>25.794</v>
      </c>
      <c r="S26" s="46">
        <v>47.686</v>
      </c>
      <c r="T26" s="46">
        <v>19.47</v>
      </c>
      <c r="U26" s="46">
        <v>3.851</v>
      </c>
      <c r="V26" s="46">
        <v>0</v>
      </c>
      <c r="W26" s="46">
        <v>0</v>
      </c>
      <c r="X26" s="46">
        <v>0.58199999999999996</v>
      </c>
      <c r="Y26" s="46">
        <v>1.7000000000000001E-2</v>
      </c>
      <c r="Z26" s="46">
        <v>5.0000000000000001E-3</v>
      </c>
      <c r="AA26" s="46">
        <v>0.94599999999999995</v>
      </c>
      <c r="AB26" s="46">
        <v>0.64100000000000001</v>
      </c>
      <c r="AC26" s="46">
        <v>41.182000000000002</v>
      </c>
      <c r="AD26" s="46">
        <v>25.25</v>
      </c>
      <c r="AE26" s="46">
        <v>141.768</v>
      </c>
      <c r="AF26" s="46">
        <v>0</v>
      </c>
      <c r="AG26" s="46">
        <v>6.117</v>
      </c>
      <c r="AH26" s="46">
        <v>2.2679999999999998</v>
      </c>
      <c r="AI26" s="46">
        <v>16.995000000000001</v>
      </c>
      <c r="AJ26" s="46">
        <v>18.975000000000001</v>
      </c>
      <c r="AK26" s="46">
        <v>1.3140000000000001</v>
      </c>
      <c r="AL26" s="46">
        <v>2.4809999999999999</v>
      </c>
      <c r="AM26" s="46">
        <v>51.854999999999997</v>
      </c>
      <c r="AN26" s="46">
        <v>58.890999999999998</v>
      </c>
      <c r="AO26" s="46">
        <v>4.1440000000000001</v>
      </c>
      <c r="AP26" s="46">
        <v>11.81</v>
      </c>
      <c r="AQ26" s="46">
        <v>0.16500000000000001</v>
      </c>
      <c r="AR26" s="46">
        <v>51.786000000000001</v>
      </c>
      <c r="AS26" s="46">
        <v>0</v>
      </c>
      <c r="AT26" s="46">
        <v>0</v>
      </c>
      <c r="AU26" s="46">
        <v>0.29299999999999998</v>
      </c>
      <c r="AV26" s="46">
        <v>23.329000000000001</v>
      </c>
      <c r="AW26" s="46">
        <v>7.0000000000000007E-2</v>
      </c>
      <c r="AX26" s="46">
        <v>25.064</v>
      </c>
      <c r="AY26" s="46">
        <v>2.1999999999999999E-2</v>
      </c>
      <c r="AZ26" s="46">
        <v>0</v>
      </c>
      <c r="BA26" s="46">
        <v>0</v>
      </c>
      <c r="BB26" s="46">
        <v>0.17399999999999999</v>
      </c>
      <c r="BC26" s="46">
        <v>14.99</v>
      </c>
      <c r="BD26" s="46">
        <v>23.228000000000002</v>
      </c>
      <c r="BE26" s="46">
        <v>9.9359999999999999</v>
      </c>
      <c r="BF26" s="46">
        <v>0</v>
      </c>
      <c r="BG26" s="46">
        <v>2.3940000000000001</v>
      </c>
      <c r="BH26" s="46">
        <v>0</v>
      </c>
      <c r="BI26" s="46">
        <v>726.01700000000005</v>
      </c>
      <c r="BJ26" s="46">
        <v>43.057000000000002</v>
      </c>
      <c r="BK26" s="46">
        <v>55.399000000000001</v>
      </c>
      <c r="BL26" s="46">
        <v>87.555000000000007</v>
      </c>
      <c r="BM26" s="46">
        <v>34.564999999999998</v>
      </c>
      <c r="BN26" s="46">
        <v>2.1999999999999999E-2</v>
      </c>
      <c r="BO26" s="46">
        <v>0</v>
      </c>
      <c r="BP26" s="46">
        <v>0</v>
      </c>
      <c r="BQ26" s="46">
        <v>0.86599999999999999</v>
      </c>
      <c r="BR26" s="46">
        <v>1017.814</v>
      </c>
      <c r="BS26" s="46">
        <v>333.262</v>
      </c>
      <c r="BT26" s="46">
        <v>20.314</v>
      </c>
      <c r="BU26" s="46">
        <v>0</v>
      </c>
      <c r="BV26" s="46">
        <v>0</v>
      </c>
      <c r="BW26" s="46">
        <v>0</v>
      </c>
      <c r="BX26" s="46">
        <v>0</v>
      </c>
      <c r="BY26" s="46">
        <v>0</v>
      </c>
      <c r="BZ26" s="46">
        <v>0</v>
      </c>
      <c r="CA26" s="46">
        <v>0</v>
      </c>
      <c r="CB26" s="46">
        <v>0</v>
      </c>
      <c r="CC26" s="46">
        <v>0</v>
      </c>
      <c r="CD26" s="46">
        <v>20.951000000000001</v>
      </c>
      <c r="CE26" s="46">
        <v>0.19600000000000001</v>
      </c>
      <c r="CF26" s="46">
        <v>21.856999999999999</v>
      </c>
      <c r="CG26" s="46">
        <v>0.53600000000000003</v>
      </c>
      <c r="CH26" s="46">
        <v>2.1579999999999999</v>
      </c>
      <c r="CI26" s="46">
        <v>3.05</v>
      </c>
    </row>
    <row r="27" spans="1:87" x14ac:dyDescent="0.2">
      <c r="A27" s="16" t="s">
        <v>28</v>
      </c>
      <c r="B27" s="46">
        <v>2.8</v>
      </c>
      <c r="C27" s="46">
        <v>0</v>
      </c>
      <c r="D27" s="46">
        <v>0.3</v>
      </c>
      <c r="E27" s="46">
        <v>0</v>
      </c>
      <c r="F27" s="46">
        <v>0</v>
      </c>
      <c r="G27" s="46">
        <v>0</v>
      </c>
      <c r="H27" s="46">
        <v>0</v>
      </c>
      <c r="I27" s="46">
        <v>0.1</v>
      </c>
      <c r="J27" s="46">
        <v>0.1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0.1</v>
      </c>
      <c r="Q27" s="46">
        <v>0</v>
      </c>
      <c r="R27" s="46">
        <v>0.6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0.1</v>
      </c>
      <c r="AB27" s="46">
        <v>0</v>
      </c>
      <c r="AC27" s="46">
        <v>0</v>
      </c>
      <c r="AD27" s="46">
        <v>0</v>
      </c>
      <c r="AE27" s="46">
        <v>0.1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>
        <v>0</v>
      </c>
      <c r="AN27" s="46">
        <v>10.1</v>
      </c>
      <c r="AO27" s="46">
        <v>0</v>
      </c>
      <c r="AP27" s="46">
        <v>0</v>
      </c>
      <c r="AQ27" s="46">
        <v>0</v>
      </c>
      <c r="AR27" s="46">
        <v>0.3</v>
      </c>
      <c r="AS27" s="46">
        <v>0.1</v>
      </c>
      <c r="AT27" s="46">
        <v>0</v>
      </c>
      <c r="AU27" s="46">
        <v>0</v>
      </c>
      <c r="AV27" s="46">
        <v>0</v>
      </c>
      <c r="AW27" s="46">
        <v>0</v>
      </c>
      <c r="AX27" s="46">
        <v>0.1</v>
      </c>
      <c r="AY27" s="46">
        <v>0</v>
      </c>
      <c r="AZ27" s="46">
        <v>0</v>
      </c>
      <c r="BA27" s="46">
        <v>0</v>
      </c>
      <c r="BB27" s="46">
        <v>0</v>
      </c>
      <c r="BC27" s="46">
        <v>0</v>
      </c>
      <c r="BD27" s="46">
        <v>0</v>
      </c>
      <c r="BE27" s="46">
        <v>0</v>
      </c>
      <c r="BF27" s="46">
        <v>0</v>
      </c>
      <c r="BG27" s="46">
        <v>0.2</v>
      </c>
      <c r="BH27" s="46">
        <v>0</v>
      </c>
      <c r="BI27" s="46">
        <v>0</v>
      </c>
      <c r="BJ27" s="46">
        <v>0</v>
      </c>
      <c r="BK27" s="46">
        <v>0</v>
      </c>
      <c r="BL27" s="46">
        <v>0</v>
      </c>
      <c r="BM27" s="46">
        <v>0</v>
      </c>
      <c r="BN27" s="46">
        <v>0</v>
      </c>
      <c r="BO27" s="46">
        <v>0</v>
      </c>
      <c r="BP27" s="46">
        <v>0</v>
      </c>
      <c r="BQ27" s="46">
        <v>0</v>
      </c>
      <c r="BR27" s="46">
        <v>0</v>
      </c>
      <c r="BS27" s="46">
        <v>8.4</v>
      </c>
      <c r="BT27" s="46">
        <v>0</v>
      </c>
      <c r="BU27" s="46">
        <v>0</v>
      </c>
      <c r="BV27" s="46">
        <v>0</v>
      </c>
      <c r="BW27" s="46">
        <v>0</v>
      </c>
      <c r="BX27" s="46">
        <v>0</v>
      </c>
      <c r="BY27" s="46">
        <v>0</v>
      </c>
      <c r="BZ27" s="46">
        <v>0</v>
      </c>
      <c r="CA27" s="46">
        <v>0</v>
      </c>
      <c r="CB27" s="46">
        <v>0</v>
      </c>
      <c r="CC27" s="46">
        <v>0</v>
      </c>
      <c r="CD27" s="46">
        <v>0</v>
      </c>
      <c r="CE27" s="46">
        <v>0</v>
      </c>
      <c r="CF27" s="46">
        <v>0</v>
      </c>
      <c r="CG27" s="46">
        <v>0</v>
      </c>
      <c r="CH27" s="46">
        <v>0</v>
      </c>
      <c r="CI27" s="46">
        <v>0</v>
      </c>
    </row>
    <row r="28" spans="1:87" x14ac:dyDescent="0.2">
      <c r="A28" s="16" t="s">
        <v>27</v>
      </c>
      <c r="B28" s="46">
        <v>18.2</v>
      </c>
      <c r="C28" s="46">
        <v>3.5</v>
      </c>
      <c r="D28" s="46">
        <v>1</v>
      </c>
      <c r="E28" s="46">
        <v>0</v>
      </c>
      <c r="F28" s="46">
        <v>0</v>
      </c>
      <c r="G28" s="46">
        <v>0</v>
      </c>
      <c r="H28" s="46">
        <v>0</v>
      </c>
      <c r="I28" s="46">
        <v>0.1</v>
      </c>
      <c r="J28" s="46">
        <v>0</v>
      </c>
      <c r="K28" s="46">
        <v>0</v>
      </c>
      <c r="L28" s="46">
        <v>1</v>
      </c>
      <c r="M28" s="46">
        <v>0</v>
      </c>
      <c r="N28" s="46">
        <v>0</v>
      </c>
      <c r="O28" s="46">
        <v>0</v>
      </c>
      <c r="P28" s="46">
        <v>0.4</v>
      </c>
      <c r="Q28" s="46">
        <v>1.3120000000000001</v>
      </c>
      <c r="R28" s="46">
        <v>1.3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0.4</v>
      </c>
      <c r="AB28" s="46">
        <v>0</v>
      </c>
      <c r="AC28" s="46">
        <v>0</v>
      </c>
      <c r="AD28" s="46">
        <v>0.2</v>
      </c>
      <c r="AE28" s="46">
        <v>0.1</v>
      </c>
      <c r="AF28" s="46">
        <v>0</v>
      </c>
      <c r="AG28" s="46">
        <v>2.9</v>
      </c>
      <c r="AH28" s="46">
        <v>0.6</v>
      </c>
      <c r="AI28" s="46">
        <v>4.5999999999999996</v>
      </c>
      <c r="AJ28" s="46">
        <v>1.8</v>
      </c>
      <c r="AK28" s="46">
        <v>95.8</v>
      </c>
      <c r="AL28" s="46">
        <v>3.4</v>
      </c>
      <c r="AM28" s="46">
        <v>74.429000000000002</v>
      </c>
      <c r="AN28" s="46">
        <v>408.81900000000002</v>
      </c>
      <c r="AO28" s="46">
        <v>0.8</v>
      </c>
      <c r="AP28" s="46">
        <v>64.8</v>
      </c>
      <c r="AQ28" s="46">
        <v>0</v>
      </c>
      <c r="AR28" s="46">
        <v>0</v>
      </c>
      <c r="AS28" s="46">
        <v>0</v>
      </c>
      <c r="AT28" s="46">
        <v>0</v>
      </c>
      <c r="AU28" s="46">
        <v>2.0059999999999998</v>
      </c>
      <c r="AV28" s="46">
        <v>0.2</v>
      </c>
      <c r="AW28" s="46">
        <v>0</v>
      </c>
      <c r="AX28" s="46">
        <v>0.3</v>
      </c>
      <c r="AY28" s="46">
        <v>0</v>
      </c>
      <c r="AZ28" s="46">
        <v>0</v>
      </c>
      <c r="BA28" s="46">
        <v>0</v>
      </c>
      <c r="BB28" s="46">
        <v>0.20399999999999999</v>
      </c>
      <c r="BC28" s="46">
        <v>0</v>
      </c>
      <c r="BD28" s="46">
        <v>0.3</v>
      </c>
      <c r="BE28" s="46">
        <v>0</v>
      </c>
      <c r="BF28" s="46">
        <v>0</v>
      </c>
      <c r="BG28" s="46">
        <v>0.1</v>
      </c>
      <c r="BH28" s="46">
        <v>0</v>
      </c>
      <c r="BI28" s="46">
        <v>0</v>
      </c>
      <c r="BJ28" s="46">
        <v>0.4</v>
      </c>
      <c r="BK28" s="46">
        <v>1.9</v>
      </c>
      <c r="BL28" s="46">
        <v>5</v>
      </c>
      <c r="BM28" s="46">
        <v>0.1</v>
      </c>
      <c r="BN28" s="46">
        <v>0</v>
      </c>
      <c r="BO28" s="46">
        <v>0</v>
      </c>
      <c r="BP28" s="46">
        <v>0</v>
      </c>
      <c r="BQ28" s="46">
        <v>0.5</v>
      </c>
      <c r="BR28" s="46">
        <v>16.100000000000001</v>
      </c>
      <c r="BS28" s="46">
        <v>9.1999999999999993</v>
      </c>
      <c r="BT28" s="46">
        <v>0</v>
      </c>
      <c r="BU28" s="46">
        <v>0</v>
      </c>
      <c r="BV28" s="46">
        <v>0</v>
      </c>
      <c r="BW28" s="46">
        <v>0</v>
      </c>
      <c r="BX28" s="46">
        <v>0</v>
      </c>
      <c r="BY28" s="46">
        <v>0</v>
      </c>
      <c r="BZ28" s="46">
        <v>0</v>
      </c>
      <c r="CA28" s="46">
        <v>0</v>
      </c>
      <c r="CB28" s="46">
        <v>0</v>
      </c>
      <c r="CC28" s="46">
        <v>0</v>
      </c>
      <c r="CD28" s="46">
        <v>2.7</v>
      </c>
      <c r="CE28" s="46">
        <v>0.1</v>
      </c>
      <c r="CF28" s="46">
        <v>0</v>
      </c>
      <c r="CG28" s="46">
        <v>2.5</v>
      </c>
      <c r="CH28" s="46">
        <v>0.1</v>
      </c>
      <c r="CI28" s="46">
        <v>0</v>
      </c>
    </row>
    <row r="29" spans="1:87" x14ac:dyDescent="0.2">
      <c r="A29" s="16" t="s">
        <v>26</v>
      </c>
      <c r="B29" s="46">
        <v>0.21199999999999999</v>
      </c>
      <c r="C29" s="46">
        <v>0.13100000000000001</v>
      </c>
      <c r="D29" s="46">
        <v>1.7999999999999999E-2</v>
      </c>
      <c r="E29" s="46">
        <v>0</v>
      </c>
      <c r="F29" s="46">
        <v>0</v>
      </c>
      <c r="G29" s="46">
        <v>0</v>
      </c>
      <c r="H29" s="46">
        <v>0</v>
      </c>
      <c r="I29" s="46">
        <v>0.1</v>
      </c>
      <c r="J29" s="46">
        <v>1.2E-2</v>
      </c>
      <c r="K29" s="46">
        <v>0</v>
      </c>
      <c r="L29" s="46">
        <v>0</v>
      </c>
      <c r="M29" s="46">
        <v>3.0000000000000001E-3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6">
        <v>0</v>
      </c>
      <c r="AD29" s="46">
        <v>0</v>
      </c>
      <c r="AE29" s="46">
        <v>-0.2</v>
      </c>
      <c r="AF29" s="46">
        <v>0</v>
      </c>
      <c r="AG29" s="46">
        <v>0</v>
      </c>
      <c r="AH29" s="46">
        <v>0</v>
      </c>
      <c r="AI29" s="46">
        <v>0.222</v>
      </c>
      <c r="AJ29" s="46">
        <v>0</v>
      </c>
      <c r="AK29" s="46">
        <v>0.1</v>
      </c>
      <c r="AL29" s="46">
        <v>2.4079999999999999</v>
      </c>
      <c r="AM29" s="46">
        <v>0.76</v>
      </c>
      <c r="AN29" s="46">
        <v>4.952</v>
      </c>
      <c r="AO29" s="46">
        <v>0</v>
      </c>
      <c r="AP29" s="46">
        <v>0</v>
      </c>
      <c r="AQ29" s="46">
        <v>0</v>
      </c>
      <c r="AR29" s="46">
        <v>0</v>
      </c>
      <c r="AS29" s="46">
        <v>0</v>
      </c>
      <c r="AT29" s="46">
        <v>0</v>
      </c>
      <c r="AU29" s="46">
        <v>0</v>
      </c>
      <c r="AV29" s="46">
        <v>0</v>
      </c>
      <c r="AW29" s="46">
        <v>2E-3</v>
      </c>
      <c r="AX29" s="46">
        <v>1.605</v>
      </c>
      <c r="AY29" s="46">
        <v>1.0999999999999999E-2</v>
      </c>
      <c r="AZ29" s="46">
        <v>0</v>
      </c>
      <c r="BA29" s="46">
        <v>0</v>
      </c>
      <c r="BB29" s="46">
        <v>0</v>
      </c>
      <c r="BC29" s="46">
        <v>0</v>
      </c>
      <c r="BD29" s="46">
        <v>0</v>
      </c>
      <c r="BE29" s="46">
        <v>0</v>
      </c>
      <c r="BF29" s="46">
        <v>0</v>
      </c>
      <c r="BG29" s="46">
        <v>0</v>
      </c>
      <c r="BH29" s="46">
        <v>0</v>
      </c>
      <c r="BI29" s="46">
        <v>0</v>
      </c>
      <c r="BJ29" s="46">
        <v>0</v>
      </c>
      <c r="BK29" s="46">
        <v>0</v>
      </c>
      <c r="BL29" s="46">
        <v>0.86599999999999999</v>
      </c>
      <c r="BM29" s="46">
        <v>0</v>
      </c>
      <c r="BN29" s="46">
        <v>0</v>
      </c>
      <c r="BO29" s="46">
        <v>0</v>
      </c>
      <c r="BP29" s="46">
        <v>0</v>
      </c>
      <c r="BQ29" s="46">
        <v>0</v>
      </c>
      <c r="BR29" s="46">
        <v>0</v>
      </c>
      <c r="BS29" s="46">
        <v>1.024</v>
      </c>
      <c r="BT29" s="46">
        <v>0</v>
      </c>
      <c r="BU29" s="46">
        <v>0</v>
      </c>
      <c r="BV29" s="46">
        <v>0</v>
      </c>
      <c r="BW29" s="46">
        <v>0</v>
      </c>
      <c r="BX29" s="46">
        <v>0</v>
      </c>
      <c r="BY29" s="46">
        <v>0</v>
      </c>
      <c r="BZ29" s="46">
        <v>0</v>
      </c>
      <c r="CA29" s="46">
        <v>0</v>
      </c>
      <c r="CB29" s="46">
        <v>0</v>
      </c>
      <c r="CC29" s="46">
        <v>0</v>
      </c>
      <c r="CD29" s="46">
        <v>0</v>
      </c>
      <c r="CE29" s="46">
        <v>0</v>
      </c>
      <c r="CF29" s="46">
        <v>3.0000000000000001E-3</v>
      </c>
      <c r="CG29" s="46">
        <v>0</v>
      </c>
      <c r="CH29" s="46">
        <v>0</v>
      </c>
      <c r="CI29" s="46">
        <v>0</v>
      </c>
    </row>
    <row r="30" spans="1:87" x14ac:dyDescent="0.2">
      <c r="A30" s="16" t="s">
        <v>20</v>
      </c>
      <c r="B30" s="46">
        <v>9.9260000000000002</v>
      </c>
      <c r="C30" s="46">
        <v>133.36600000000001</v>
      </c>
      <c r="D30" s="46">
        <v>6.9139999999999997</v>
      </c>
      <c r="E30" s="46">
        <v>0</v>
      </c>
      <c r="F30" s="46">
        <v>0</v>
      </c>
      <c r="G30" s="46">
        <v>0</v>
      </c>
      <c r="H30" s="46">
        <v>0</v>
      </c>
      <c r="I30" s="46">
        <v>6.3E-2</v>
      </c>
      <c r="J30" s="46">
        <v>9.9000000000000005E-2</v>
      </c>
      <c r="K30" s="46">
        <v>0</v>
      </c>
      <c r="L30" s="46">
        <v>111.011</v>
      </c>
      <c r="M30" s="46">
        <v>2.7E-2</v>
      </c>
      <c r="N30" s="46">
        <v>0</v>
      </c>
      <c r="O30" s="46">
        <v>0</v>
      </c>
      <c r="P30" s="46">
        <v>0.441</v>
      </c>
      <c r="Q30" s="46">
        <v>230.619</v>
      </c>
      <c r="R30" s="46">
        <v>5.649</v>
      </c>
      <c r="S30" s="46">
        <v>9.1999999999999993</v>
      </c>
      <c r="T30" s="46">
        <v>0.126</v>
      </c>
      <c r="U30" s="46">
        <v>0</v>
      </c>
      <c r="V30" s="46">
        <v>0</v>
      </c>
      <c r="W30" s="46">
        <v>0.218</v>
      </c>
      <c r="X30" s="46">
        <v>2.992</v>
      </c>
      <c r="Y30" s="46">
        <v>1.7000000000000001E-2</v>
      </c>
      <c r="Z30" s="46">
        <v>10.56</v>
      </c>
      <c r="AA30" s="46">
        <v>79.474000000000004</v>
      </c>
      <c r="AB30" s="46">
        <v>0.18</v>
      </c>
      <c r="AC30" s="46">
        <v>1.252</v>
      </c>
      <c r="AD30" s="46">
        <v>54.255000000000003</v>
      </c>
      <c r="AE30" s="46">
        <v>0</v>
      </c>
      <c r="AF30" s="46">
        <v>9.8309999999999995</v>
      </c>
      <c r="AG30" s="46">
        <v>5.8</v>
      </c>
      <c r="AH30" s="46">
        <v>2.226</v>
      </c>
      <c r="AI30" s="46">
        <v>0.65600000000000003</v>
      </c>
      <c r="AJ30" s="46">
        <v>38.494</v>
      </c>
      <c r="AK30" s="46">
        <v>11.098000000000001</v>
      </c>
      <c r="AL30" s="46">
        <v>0</v>
      </c>
      <c r="AM30" s="46">
        <v>68.031999999999996</v>
      </c>
      <c r="AN30" s="46">
        <v>1.94</v>
      </c>
      <c r="AO30" s="46">
        <v>0.1</v>
      </c>
      <c r="AP30" s="46">
        <v>12420.632</v>
      </c>
      <c r="AQ30" s="46">
        <v>0.1</v>
      </c>
      <c r="AR30" s="46">
        <v>5.8010000000000002</v>
      </c>
      <c r="AS30" s="46">
        <v>1.0999999999999999E-2</v>
      </c>
      <c r="AT30" s="46">
        <v>0.02</v>
      </c>
      <c r="AU30" s="46">
        <v>9.9060000000000006</v>
      </c>
      <c r="AV30" s="46">
        <v>2.613</v>
      </c>
      <c r="AW30" s="46">
        <v>8.5000000000000006E-2</v>
      </c>
      <c r="AX30" s="46">
        <v>0.43</v>
      </c>
      <c r="AY30" s="46">
        <v>8.9999999999999993E-3</v>
      </c>
      <c r="AZ30" s="46">
        <v>0</v>
      </c>
      <c r="BA30" s="46">
        <v>0</v>
      </c>
      <c r="BB30" s="46">
        <v>0.05</v>
      </c>
      <c r="BC30" s="46">
        <v>1.605</v>
      </c>
      <c r="BD30" s="46">
        <v>0.1</v>
      </c>
      <c r="BE30" s="46">
        <v>214.624</v>
      </c>
      <c r="BF30" s="46">
        <v>0.23400000000000001</v>
      </c>
      <c r="BG30" s="46">
        <v>0</v>
      </c>
      <c r="BH30" s="46">
        <v>0</v>
      </c>
      <c r="BI30" s="46">
        <v>0</v>
      </c>
      <c r="BJ30" s="46">
        <v>13.709</v>
      </c>
      <c r="BK30" s="46">
        <v>341.37900000000002</v>
      </c>
      <c r="BL30" s="46">
        <v>36.738999999999997</v>
      </c>
      <c r="BM30" s="46">
        <v>328.529</v>
      </c>
      <c r="BN30" s="46">
        <v>2.4E-2</v>
      </c>
      <c r="BO30" s="46">
        <v>0</v>
      </c>
      <c r="BP30" s="46">
        <v>0</v>
      </c>
      <c r="BQ30" s="46">
        <v>0.63700000000000001</v>
      </c>
      <c r="BR30" s="46">
        <v>734.76800000000003</v>
      </c>
      <c r="BS30" s="46">
        <v>8.9469999999999992</v>
      </c>
      <c r="BT30" s="46">
        <v>139.00800000000001</v>
      </c>
      <c r="BU30" s="46">
        <v>0</v>
      </c>
      <c r="BV30" s="46">
        <v>0</v>
      </c>
      <c r="BW30" s="46">
        <v>0</v>
      </c>
      <c r="BX30" s="46">
        <v>0</v>
      </c>
      <c r="BY30" s="46">
        <v>0</v>
      </c>
      <c r="BZ30" s="46">
        <v>0</v>
      </c>
      <c r="CA30" s="46">
        <v>0</v>
      </c>
      <c r="CB30" s="46">
        <v>0</v>
      </c>
      <c r="CC30" s="46">
        <v>0</v>
      </c>
      <c r="CD30" s="46">
        <v>5.7030000000000003</v>
      </c>
      <c r="CE30" s="46">
        <v>3.3</v>
      </c>
      <c r="CF30" s="46">
        <v>1.954</v>
      </c>
      <c r="CG30" s="46">
        <v>0.20599999999999999</v>
      </c>
      <c r="CH30" s="46">
        <v>0.93500000000000005</v>
      </c>
      <c r="CI30" s="46">
        <v>0</v>
      </c>
    </row>
    <row r="31" spans="1:87" x14ac:dyDescent="0.2">
      <c r="A31" s="16" t="s">
        <v>10</v>
      </c>
      <c r="B31" s="46">
        <v>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0</v>
      </c>
      <c r="BG31" s="46">
        <v>0</v>
      </c>
      <c r="BH31" s="46">
        <v>0</v>
      </c>
      <c r="BI31" s="46">
        <v>0</v>
      </c>
      <c r="BJ31" s="46">
        <v>0</v>
      </c>
      <c r="BK31" s="46">
        <v>0</v>
      </c>
      <c r="BL31" s="46">
        <v>0</v>
      </c>
      <c r="BM31" s="46">
        <v>0.40899999999999997</v>
      </c>
      <c r="BN31" s="46">
        <v>0</v>
      </c>
      <c r="BO31" s="46">
        <v>0</v>
      </c>
      <c r="BP31" s="46">
        <v>0</v>
      </c>
      <c r="BQ31" s="46">
        <v>0</v>
      </c>
      <c r="BR31" s="46">
        <v>0</v>
      </c>
      <c r="BS31" s="46">
        <v>0</v>
      </c>
      <c r="BT31" s="46">
        <v>0</v>
      </c>
      <c r="BU31" s="46">
        <v>0</v>
      </c>
      <c r="BV31" s="46">
        <v>0</v>
      </c>
      <c r="BW31" s="46">
        <v>0</v>
      </c>
      <c r="BX31" s="46">
        <v>0</v>
      </c>
      <c r="BY31" s="46">
        <v>0</v>
      </c>
      <c r="BZ31" s="46">
        <v>0</v>
      </c>
      <c r="CA31" s="46">
        <v>0</v>
      </c>
      <c r="CB31" s="46">
        <v>0</v>
      </c>
      <c r="CC31" s="46">
        <v>0</v>
      </c>
      <c r="CD31" s="46">
        <v>0</v>
      </c>
      <c r="CE31" s="46">
        <v>0</v>
      </c>
      <c r="CF31" s="46">
        <v>0</v>
      </c>
      <c r="CG31" s="46">
        <v>0</v>
      </c>
      <c r="CH31" s="46">
        <v>0</v>
      </c>
      <c r="CI31" s="46">
        <v>0</v>
      </c>
    </row>
    <row r="32" spans="1:87" x14ac:dyDescent="0.2">
      <c r="A32" s="16" t="s">
        <v>9</v>
      </c>
      <c r="B32" s="46">
        <v>1</v>
      </c>
      <c r="C32" s="46">
        <v>88.003</v>
      </c>
      <c r="D32" s="46">
        <v>12.202</v>
      </c>
      <c r="E32" s="46">
        <v>269.7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24.6</v>
      </c>
      <c r="M32" s="46">
        <v>0</v>
      </c>
      <c r="N32" s="46">
        <v>0</v>
      </c>
      <c r="O32" s="46">
        <v>0</v>
      </c>
      <c r="P32" s="46">
        <v>0</v>
      </c>
      <c r="Q32" s="46">
        <v>313.60000000000002</v>
      </c>
      <c r="R32" s="46">
        <v>28.951000000000001</v>
      </c>
      <c r="S32" s="46">
        <v>36.799999999999997</v>
      </c>
      <c r="T32" s="46">
        <v>0</v>
      </c>
      <c r="U32" s="46">
        <v>0</v>
      </c>
      <c r="V32" s="46">
        <v>0</v>
      </c>
      <c r="W32" s="46">
        <v>0.3</v>
      </c>
      <c r="X32" s="46">
        <v>0</v>
      </c>
      <c r="Y32" s="46">
        <v>0</v>
      </c>
      <c r="Z32" s="46">
        <v>2.8</v>
      </c>
      <c r="AA32" s="46">
        <v>5.0999999999999996</v>
      </c>
      <c r="AB32" s="46">
        <v>0</v>
      </c>
      <c r="AC32" s="46">
        <v>0</v>
      </c>
      <c r="AD32" s="46">
        <v>3.8</v>
      </c>
      <c r="AE32" s="46">
        <v>0</v>
      </c>
      <c r="AF32" s="46">
        <v>21.3</v>
      </c>
      <c r="AG32" s="46">
        <v>1.383</v>
      </c>
      <c r="AH32" s="46">
        <v>1.9</v>
      </c>
      <c r="AI32" s="46">
        <v>1.1000000000000001</v>
      </c>
      <c r="AJ32" s="46">
        <v>2</v>
      </c>
      <c r="AK32" s="46">
        <v>0</v>
      </c>
      <c r="AL32" s="46">
        <v>0</v>
      </c>
      <c r="AM32" s="46">
        <v>84.186999999999998</v>
      </c>
      <c r="AN32" s="46">
        <v>812.98</v>
      </c>
      <c r="AO32" s="46">
        <v>0</v>
      </c>
      <c r="AP32" s="46">
        <v>84.6</v>
      </c>
      <c r="AQ32" s="46">
        <v>0.5</v>
      </c>
      <c r="AR32" s="46">
        <v>0</v>
      </c>
      <c r="AS32" s="46">
        <v>0</v>
      </c>
      <c r="AT32" s="46">
        <v>0</v>
      </c>
      <c r="AU32" s="46">
        <v>21.6</v>
      </c>
      <c r="AV32" s="46">
        <v>5.9</v>
      </c>
      <c r="AW32" s="46">
        <v>0</v>
      </c>
      <c r="AX32" s="46">
        <v>0</v>
      </c>
      <c r="AY32" s="46">
        <v>0</v>
      </c>
      <c r="AZ32" s="46">
        <v>0</v>
      </c>
      <c r="BA32" s="46">
        <v>0</v>
      </c>
      <c r="BB32" s="46">
        <v>0</v>
      </c>
      <c r="BC32" s="46">
        <v>0</v>
      </c>
      <c r="BD32" s="46">
        <v>0</v>
      </c>
      <c r="BE32" s="46">
        <v>0</v>
      </c>
      <c r="BF32" s="46">
        <v>0</v>
      </c>
      <c r="BG32" s="46">
        <v>0</v>
      </c>
      <c r="BH32" s="46">
        <v>0</v>
      </c>
      <c r="BI32" s="46">
        <v>0</v>
      </c>
      <c r="BJ32" s="46">
        <v>0</v>
      </c>
      <c r="BK32" s="46">
        <v>3.1</v>
      </c>
      <c r="BL32" s="46">
        <v>7</v>
      </c>
      <c r="BM32" s="46">
        <v>0.2</v>
      </c>
      <c r="BN32" s="46">
        <v>0</v>
      </c>
      <c r="BO32" s="46">
        <v>1.2</v>
      </c>
      <c r="BP32" s="46">
        <v>0</v>
      </c>
      <c r="BQ32" s="46">
        <v>0</v>
      </c>
      <c r="BR32" s="46">
        <v>833.3</v>
      </c>
      <c r="BS32" s="46">
        <v>0</v>
      </c>
      <c r="BT32" s="46">
        <v>0</v>
      </c>
      <c r="BU32" s="46">
        <v>0</v>
      </c>
      <c r="BV32" s="46">
        <v>0</v>
      </c>
      <c r="BW32" s="46">
        <v>0</v>
      </c>
      <c r="BX32" s="46">
        <v>0</v>
      </c>
      <c r="BY32" s="46">
        <v>0</v>
      </c>
      <c r="BZ32" s="46">
        <v>0</v>
      </c>
      <c r="CA32" s="46">
        <v>0</v>
      </c>
      <c r="CB32" s="46">
        <v>0</v>
      </c>
      <c r="CC32" s="46">
        <v>0</v>
      </c>
      <c r="CD32" s="46">
        <v>7.2</v>
      </c>
      <c r="CE32" s="46">
        <v>36.299999999999997</v>
      </c>
      <c r="CF32" s="46">
        <v>0</v>
      </c>
      <c r="CG32" s="46">
        <v>6.5</v>
      </c>
      <c r="CH32" s="46">
        <v>0</v>
      </c>
      <c r="CI32" s="46">
        <v>0</v>
      </c>
    </row>
    <row r="33" spans="1:90" x14ac:dyDescent="0.2">
      <c r="A33" s="16" t="s">
        <v>2</v>
      </c>
      <c r="B33" s="46">
        <v>144.84700000000001</v>
      </c>
      <c r="C33" s="46">
        <v>7283.7879999999996</v>
      </c>
      <c r="D33" s="46">
        <v>2758.4070000000002</v>
      </c>
      <c r="E33" s="46">
        <v>26.172999999999998</v>
      </c>
      <c r="F33" s="46">
        <v>1919.14</v>
      </c>
      <c r="G33" s="46">
        <v>1206.7909999999999</v>
      </c>
      <c r="H33" s="46">
        <v>29.297000000000001</v>
      </c>
      <c r="I33" s="46">
        <v>3.0339999999999998</v>
      </c>
      <c r="J33" s="46">
        <v>1.02</v>
      </c>
      <c r="K33" s="46">
        <v>0</v>
      </c>
      <c r="L33" s="46">
        <v>1181.4469999999999</v>
      </c>
      <c r="M33" s="46">
        <v>0.20499999999999999</v>
      </c>
      <c r="N33" s="46">
        <v>0</v>
      </c>
      <c r="O33" s="46">
        <v>168.196</v>
      </c>
      <c r="P33" s="46">
        <v>12.827</v>
      </c>
      <c r="Q33" s="46">
        <v>21071.760999999999</v>
      </c>
      <c r="R33" s="46">
        <v>4906.2650000000003</v>
      </c>
      <c r="S33" s="46">
        <v>5176.2049999999999</v>
      </c>
      <c r="T33" s="46">
        <v>30.231000000000002</v>
      </c>
      <c r="U33" s="46">
        <v>0.9</v>
      </c>
      <c r="V33" s="46">
        <v>3175.0709999999999</v>
      </c>
      <c r="W33" s="46">
        <v>16529.649000000001</v>
      </c>
      <c r="X33" s="46">
        <v>9</v>
      </c>
      <c r="Y33" s="46">
        <v>0</v>
      </c>
      <c r="Z33" s="46">
        <v>246.827</v>
      </c>
      <c r="AA33" s="46">
        <v>637.947</v>
      </c>
      <c r="AB33" s="46">
        <v>330.88099999999997</v>
      </c>
      <c r="AC33" s="46">
        <v>20.3</v>
      </c>
      <c r="AD33" s="46">
        <v>459.03199999999998</v>
      </c>
      <c r="AE33" s="46">
        <v>31.34</v>
      </c>
      <c r="AF33" s="46">
        <v>1296.7</v>
      </c>
      <c r="AG33" s="46">
        <v>1629.758</v>
      </c>
      <c r="AH33" s="46">
        <v>551.84500000000003</v>
      </c>
      <c r="AI33" s="46">
        <v>900.01499999999999</v>
      </c>
      <c r="AJ33" s="46">
        <v>27.419</v>
      </c>
      <c r="AK33" s="46">
        <v>21537.3</v>
      </c>
      <c r="AL33" s="46">
        <v>274.089</v>
      </c>
      <c r="AM33" s="46">
        <v>9041.8369999999995</v>
      </c>
      <c r="AN33" s="46">
        <v>6579.4480000000003</v>
      </c>
      <c r="AO33" s="46">
        <v>15.757</v>
      </c>
      <c r="AP33" s="46">
        <v>1836.33</v>
      </c>
      <c r="AQ33" s="46">
        <v>188.88300000000001</v>
      </c>
      <c r="AR33" s="46">
        <v>1.21</v>
      </c>
      <c r="AS33" s="46">
        <v>2E-3</v>
      </c>
      <c r="AT33" s="46">
        <v>0.2</v>
      </c>
      <c r="AU33" s="46">
        <v>1610.28</v>
      </c>
      <c r="AV33" s="46">
        <v>1360.546</v>
      </c>
      <c r="AW33" s="46">
        <v>2.4159999999999999</v>
      </c>
      <c r="AX33" s="46">
        <v>5.4660000000000002</v>
      </c>
      <c r="AY33" s="46">
        <v>9.0079999999999991</v>
      </c>
      <c r="AZ33" s="46">
        <v>0</v>
      </c>
      <c r="BA33" s="46">
        <v>45.6</v>
      </c>
      <c r="BB33" s="46">
        <v>1.2709999999999999</v>
      </c>
      <c r="BC33" s="46">
        <v>0.124</v>
      </c>
      <c r="BD33" s="46">
        <v>0.6</v>
      </c>
      <c r="BE33" s="46">
        <v>3.137</v>
      </c>
      <c r="BF33" s="46">
        <v>3.0640000000000001</v>
      </c>
      <c r="BG33" s="46">
        <v>2.5999999999999999E-2</v>
      </c>
      <c r="BH33" s="46">
        <v>0</v>
      </c>
      <c r="BI33" s="46">
        <v>0</v>
      </c>
      <c r="BJ33" s="46">
        <v>0</v>
      </c>
      <c r="BK33" s="46">
        <v>566.22400000000005</v>
      </c>
      <c r="BL33" s="46">
        <v>284.03899999999999</v>
      </c>
      <c r="BM33" s="46">
        <v>66.460999999999999</v>
      </c>
      <c r="BN33" s="46">
        <v>24.927</v>
      </c>
      <c r="BO33" s="46">
        <v>939.19600000000003</v>
      </c>
      <c r="BP33" s="46">
        <v>9354.6880000000001</v>
      </c>
      <c r="BQ33" s="46">
        <v>12.839</v>
      </c>
      <c r="BR33" s="46">
        <v>33756.481</v>
      </c>
      <c r="BS33" s="46">
        <v>52.115000000000002</v>
      </c>
      <c r="BT33" s="46">
        <v>544.20000000000005</v>
      </c>
      <c r="BU33" s="46">
        <v>0</v>
      </c>
      <c r="BV33" s="46">
        <v>0</v>
      </c>
      <c r="BW33" s="46">
        <v>0</v>
      </c>
      <c r="BX33" s="46">
        <v>342.59800000000001</v>
      </c>
      <c r="BY33" s="46">
        <v>212.535</v>
      </c>
      <c r="BZ33" s="46">
        <v>5.548</v>
      </c>
      <c r="CA33" s="46">
        <v>101.4</v>
      </c>
      <c r="CB33" s="46">
        <v>258.851</v>
      </c>
      <c r="CC33" s="46">
        <v>0</v>
      </c>
      <c r="CD33" s="46">
        <v>649.79200000000003</v>
      </c>
      <c r="CE33" s="46">
        <v>1961.5260000000001</v>
      </c>
      <c r="CF33" s="46">
        <v>2.637</v>
      </c>
      <c r="CG33" s="46">
        <v>219.67099999999999</v>
      </c>
      <c r="CH33" s="46">
        <v>0</v>
      </c>
      <c r="CI33" s="46">
        <v>284.86</v>
      </c>
    </row>
    <row r="34" spans="1:90" x14ac:dyDescent="0.2">
      <c r="A34" s="16" t="s">
        <v>6</v>
      </c>
      <c r="B34" s="46">
        <v>42.005000000000003</v>
      </c>
      <c r="C34" s="46">
        <v>4322.348</v>
      </c>
      <c r="D34" s="46">
        <v>388.21199999999999</v>
      </c>
      <c r="E34" s="46">
        <v>0.2</v>
      </c>
      <c r="F34" s="46">
        <v>137.30000000000001</v>
      </c>
      <c r="G34" s="46">
        <v>470.8</v>
      </c>
      <c r="H34" s="46">
        <v>2.2999999999999998</v>
      </c>
      <c r="I34" s="46">
        <v>0.5</v>
      </c>
      <c r="J34" s="46">
        <v>0.7</v>
      </c>
      <c r="K34" s="46">
        <v>0</v>
      </c>
      <c r="L34" s="46">
        <v>1015.157</v>
      </c>
      <c r="M34" s="46">
        <v>0.2</v>
      </c>
      <c r="N34" s="46">
        <v>0</v>
      </c>
      <c r="O34" s="46">
        <v>10.8</v>
      </c>
      <c r="P34" s="46">
        <v>1.8</v>
      </c>
      <c r="Q34" s="46">
        <v>11951.477000000001</v>
      </c>
      <c r="R34" s="46">
        <v>733.94500000000005</v>
      </c>
      <c r="S34" s="46">
        <v>1747.5060000000001</v>
      </c>
      <c r="T34" s="46">
        <v>1.4</v>
      </c>
      <c r="U34" s="46">
        <v>0</v>
      </c>
      <c r="V34" s="46">
        <v>4050.029</v>
      </c>
      <c r="W34" s="46">
        <v>9794.1</v>
      </c>
      <c r="X34" s="46">
        <v>0.1</v>
      </c>
      <c r="Y34" s="46">
        <v>0</v>
      </c>
      <c r="Z34" s="46">
        <v>191.82</v>
      </c>
      <c r="AA34" s="46">
        <v>68.850999999999999</v>
      </c>
      <c r="AB34" s="46">
        <v>519.75400000000002</v>
      </c>
      <c r="AC34" s="46">
        <v>16.5</v>
      </c>
      <c r="AD34" s="46">
        <v>242.197</v>
      </c>
      <c r="AE34" s="46">
        <v>10.3</v>
      </c>
      <c r="AF34" s="46">
        <v>685.67200000000003</v>
      </c>
      <c r="AG34" s="46">
        <v>224.98099999999999</v>
      </c>
      <c r="AH34" s="46">
        <v>312.85300000000001</v>
      </c>
      <c r="AI34" s="46">
        <v>111.63800000000001</v>
      </c>
      <c r="AJ34" s="46">
        <v>6.5</v>
      </c>
      <c r="AK34" s="46">
        <v>18453.099999999999</v>
      </c>
      <c r="AL34" s="46">
        <v>38.799999999999997</v>
      </c>
      <c r="AM34" s="46">
        <v>1391.5150000000001</v>
      </c>
      <c r="AN34" s="46">
        <v>483.1</v>
      </c>
      <c r="AO34" s="46">
        <v>3.3</v>
      </c>
      <c r="AP34" s="46">
        <v>2792.8490000000002</v>
      </c>
      <c r="AQ34" s="46">
        <v>13.763999999999999</v>
      </c>
      <c r="AR34" s="46">
        <v>1.5</v>
      </c>
      <c r="AS34" s="46">
        <v>0</v>
      </c>
      <c r="AT34" s="46">
        <v>0.1</v>
      </c>
      <c r="AU34" s="46">
        <v>1247.624</v>
      </c>
      <c r="AV34" s="46">
        <v>361.23099999999999</v>
      </c>
      <c r="AW34" s="46">
        <v>1</v>
      </c>
      <c r="AX34" s="46">
        <v>3.1</v>
      </c>
      <c r="AY34" s="46">
        <v>1.6</v>
      </c>
      <c r="AZ34" s="46">
        <v>0</v>
      </c>
      <c r="BA34" s="46">
        <v>6.9</v>
      </c>
      <c r="BB34" s="46">
        <v>0.1</v>
      </c>
      <c r="BC34" s="46">
        <v>1.3</v>
      </c>
      <c r="BD34" s="46">
        <v>0.1</v>
      </c>
      <c r="BE34" s="46">
        <v>20.785</v>
      </c>
      <c r="BF34" s="46">
        <v>0.1</v>
      </c>
      <c r="BG34" s="46">
        <v>0.1</v>
      </c>
      <c r="BH34" s="46">
        <v>0</v>
      </c>
      <c r="BI34" s="46">
        <v>0</v>
      </c>
      <c r="BJ34" s="46">
        <v>0</v>
      </c>
      <c r="BK34" s="46">
        <v>547.53700000000003</v>
      </c>
      <c r="BL34" s="46">
        <v>2.7</v>
      </c>
      <c r="BM34" s="46">
        <v>31.681000000000001</v>
      </c>
      <c r="BN34" s="46">
        <v>13.585000000000001</v>
      </c>
      <c r="BO34" s="46">
        <v>48.231999999999999</v>
      </c>
      <c r="BP34" s="46">
        <v>14344.9</v>
      </c>
      <c r="BQ34" s="46">
        <v>2</v>
      </c>
      <c r="BR34" s="46">
        <v>21760.303</v>
      </c>
      <c r="BS34" s="46">
        <v>36.1</v>
      </c>
      <c r="BT34" s="46">
        <v>98.2</v>
      </c>
      <c r="BU34" s="46">
        <v>0</v>
      </c>
      <c r="BV34" s="46">
        <v>0</v>
      </c>
      <c r="BW34" s="46">
        <v>0</v>
      </c>
      <c r="BX34" s="46">
        <v>185.4</v>
      </c>
      <c r="BY34" s="46">
        <v>114.6</v>
      </c>
      <c r="BZ34" s="46">
        <v>1</v>
      </c>
      <c r="CA34" s="46">
        <v>27.9</v>
      </c>
      <c r="CB34" s="46">
        <v>44.1</v>
      </c>
      <c r="CC34" s="46">
        <v>0</v>
      </c>
      <c r="CD34" s="46">
        <v>432.64299999999997</v>
      </c>
      <c r="CE34" s="46">
        <v>310.09100000000001</v>
      </c>
      <c r="CF34" s="46">
        <v>0.375</v>
      </c>
      <c r="CG34" s="46">
        <v>52.3</v>
      </c>
      <c r="CH34" s="46">
        <v>1E-3</v>
      </c>
      <c r="CI34" s="46">
        <v>146</v>
      </c>
    </row>
    <row r="35" spans="1:90" x14ac:dyDescent="0.2">
      <c r="A35" s="16" t="s">
        <v>19</v>
      </c>
      <c r="B35" s="46">
        <v>332.18200000000002</v>
      </c>
      <c r="C35" s="46">
        <v>15.914</v>
      </c>
      <c r="D35" s="46">
        <v>3.9950000000000001</v>
      </c>
      <c r="E35" s="46">
        <v>0</v>
      </c>
      <c r="F35" s="46">
        <v>0</v>
      </c>
      <c r="G35" s="46">
        <v>0</v>
      </c>
      <c r="H35" s="46">
        <v>0</v>
      </c>
      <c r="I35" s="46">
        <v>0.16700000000000001</v>
      </c>
      <c r="J35" s="46">
        <v>2.4020000000000001</v>
      </c>
      <c r="K35" s="46">
        <v>0</v>
      </c>
      <c r="L35" s="46">
        <v>2.1579999999999999</v>
      </c>
      <c r="M35" s="46">
        <v>0.63</v>
      </c>
      <c r="N35" s="46">
        <v>0</v>
      </c>
      <c r="O35" s="46">
        <v>0</v>
      </c>
      <c r="P35" s="46">
        <v>0.443</v>
      </c>
      <c r="Q35" s="46">
        <v>4.726</v>
      </c>
      <c r="R35" s="46">
        <v>0.1</v>
      </c>
      <c r="S35" s="46">
        <v>0</v>
      </c>
      <c r="T35" s="46">
        <v>2.1869999999999998</v>
      </c>
      <c r="U35" s="46">
        <v>0</v>
      </c>
      <c r="V35" s="46">
        <v>0</v>
      </c>
      <c r="W35" s="46">
        <v>0</v>
      </c>
      <c r="X35" s="46">
        <v>2.992</v>
      </c>
      <c r="Y35" s="46">
        <v>6.7329999999999997</v>
      </c>
      <c r="Z35" s="46">
        <v>0.30499999999999999</v>
      </c>
      <c r="AA35" s="46">
        <v>15.182</v>
      </c>
      <c r="AB35" s="46">
        <v>3.802</v>
      </c>
      <c r="AC35" s="46">
        <v>0.16300000000000001</v>
      </c>
      <c r="AD35" s="46">
        <v>0.77900000000000003</v>
      </c>
      <c r="AE35" s="46">
        <v>22.763999999999999</v>
      </c>
      <c r="AF35" s="46">
        <v>0.94499999999999995</v>
      </c>
      <c r="AG35" s="46">
        <v>0.13400000000000001</v>
      </c>
      <c r="AH35" s="46">
        <v>3.2000000000000001E-2</v>
      </c>
      <c r="AI35" s="46">
        <v>3.1</v>
      </c>
      <c r="AJ35" s="46">
        <v>0</v>
      </c>
      <c r="AK35" s="46">
        <v>1.621</v>
      </c>
      <c r="AL35" s="46">
        <v>0</v>
      </c>
      <c r="AM35" s="46">
        <v>23.719000000000001</v>
      </c>
      <c r="AN35" s="46">
        <v>1</v>
      </c>
      <c r="AO35" s="46">
        <v>9.0350000000000001</v>
      </c>
      <c r="AP35" s="46">
        <v>16.597999999999999</v>
      </c>
      <c r="AQ35" s="46">
        <v>0.38400000000000001</v>
      </c>
      <c r="AR35" s="46">
        <v>141.46899999999999</v>
      </c>
      <c r="AS35" s="46">
        <v>1.7649999999999999</v>
      </c>
      <c r="AT35" s="46">
        <v>0.753</v>
      </c>
      <c r="AU35" s="46">
        <v>9.8000000000000004E-2</v>
      </c>
      <c r="AV35" s="46">
        <v>0</v>
      </c>
      <c r="AW35" s="46">
        <v>6.5000000000000002E-2</v>
      </c>
      <c r="AX35" s="46">
        <v>6.31</v>
      </c>
      <c r="AY35" s="46">
        <v>0</v>
      </c>
      <c r="AZ35" s="46">
        <v>0</v>
      </c>
      <c r="BA35" s="46">
        <v>0</v>
      </c>
      <c r="BB35" s="46">
        <v>10.98</v>
      </c>
      <c r="BC35" s="46">
        <v>28.736000000000001</v>
      </c>
      <c r="BD35" s="46">
        <v>118.226</v>
      </c>
      <c r="BE35" s="46">
        <v>2.028</v>
      </c>
      <c r="BF35" s="46">
        <v>1.804</v>
      </c>
      <c r="BG35" s="46">
        <v>26.844000000000001</v>
      </c>
      <c r="BH35" s="46">
        <v>2.6619999999999999</v>
      </c>
      <c r="BI35" s="46">
        <v>1912.338</v>
      </c>
      <c r="BJ35" s="46">
        <v>100.309</v>
      </c>
      <c r="BK35" s="46">
        <v>0.47699999999999998</v>
      </c>
      <c r="BL35" s="46">
        <v>271.14</v>
      </c>
      <c r="BM35" s="46">
        <v>1.5009999999999999</v>
      </c>
      <c r="BN35" s="46">
        <v>0</v>
      </c>
      <c r="BO35" s="46">
        <v>0</v>
      </c>
      <c r="BP35" s="46">
        <v>0</v>
      </c>
      <c r="BQ35" s="46">
        <v>0.40500000000000003</v>
      </c>
      <c r="BR35" s="46">
        <v>26.27</v>
      </c>
      <c r="BS35" s="46">
        <v>213.87</v>
      </c>
      <c r="BT35" s="46">
        <v>0.49099999999999999</v>
      </c>
      <c r="BU35" s="46">
        <v>0</v>
      </c>
      <c r="BV35" s="46">
        <v>0</v>
      </c>
      <c r="BW35" s="46">
        <v>0</v>
      </c>
      <c r="BX35" s="46">
        <v>0</v>
      </c>
      <c r="BY35" s="46">
        <v>0</v>
      </c>
      <c r="BZ35" s="46">
        <v>0</v>
      </c>
      <c r="CA35" s="46">
        <v>0</v>
      </c>
      <c r="CB35" s="46">
        <v>0</v>
      </c>
      <c r="CC35" s="46">
        <v>0</v>
      </c>
      <c r="CD35" s="46">
        <v>0</v>
      </c>
      <c r="CE35" s="46">
        <v>0.315</v>
      </c>
      <c r="CF35" s="46">
        <v>75.748999999999995</v>
      </c>
      <c r="CG35" s="46">
        <v>1.7999999999999999E-2</v>
      </c>
      <c r="CH35" s="46">
        <v>3.0459999999999998</v>
      </c>
      <c r="CI35" s="46">
        <v>2E-3</v>
      </c>
    </row>
    <row r="36" spans="1:90" x14ac:dyDescent="0.2">
      <c r="A36" s="16" t="s">
        <v>33</v>
      </c>
      <c r="B36" s="46">
        <v>50</v>
      </c>
      <c r="C36" s="46">
        <v>26.2</v>
      </c>
      <c r="D36" s="46">
        <v>69.900000000000006</v>
      </c>
      <c r="E36" s="46">
        <v>0</v>
      </c>
      <c r="F36" s="46">
        <v>5.8</v>
      </c>
      <c r="G36" s="46">
        <v>0</v>
      </c>
      <c r="H36" s="46">
        <v>0</v>
      </c>
      <c r="I36" s="46">
        <v>1</v>
      </c>
      <c r="J36" s="46">
        <v>0</v>
      </c>
      <c r="K36" s="46">
        <v>0</v>
      </c>
      <c r="L36" s="46">
        <v>7.7</v>
      </c>
      <c r="M36" s="46">
        <v>2.9</v>
      </c>
      <c r="N36" s="46">
        <v>0</v>
      </c>
      <c r="O36" s="46">
        <v>0</v>
      </c>
      <c r="P36" s="46">
        <v>1.8</v>
      </c>
      <c r="Q36" s="46">
        <v>0</v>
      </c>
      <c r="R36" s="46">
        <v>0.3</v>
      </c>
      <c r="S36" s="46">
        <v>103.9</v>
      </c>
      <c r="T36" s="46">
        <v>4.2</v>
      </c>
      <c r="U36" s="46">
        <v>1021.6</v>
      </c>
      <c r="V36" s="46">
        <v>18</v>
      </c>
      <c r="W36" s="46">
        <v>0</v>
      </c>
      <c r="X36" s="46">
        <v>0</v>
      </c>
      <c r="Y36" s="46">
        <v>0</v>
      </c>
      <c r="Z36" s="46">
        <v>2.4</v>
      </c>
      <c r="AA36" s="46">
        <v>104.6</v>
      </c>
      <c r="AB36" s="46">
        <v>0</v>
      </c>
      <c r="AC36" s="46">
        <v>0</v>
      </c>
      <c r="AD36" s="46">
        <v>0.1</v>
      </c>
      <c r="AE36" s="46">
        <v>65.900000000000006</v>
      </c>
      <c r="AF36" s="46">
        <v>0</v>
      </c>
      <c r="AG36" s="46">
        <v>28.6</v>
      </c>
      <c r="AH36" s="46">
        <v>0.2</v>
      </c>
      <c r="AI36" s="46">
        <v>17.899999999999999</v>
      </c>
      <c r="AJ36" s="46">
        <v>0.3</v>
      </c>
      <c r="AK36" s="46">
        <v>50</v>
      </c>
      <c r="AL36" s="46">
        <v>1088.9000000000001</v>
      </c>
      <c r="AM36" s="46">
        <v>0.3</v>
      </c>
      <c r="AN36" s="46">
        <v>0</v>
      </c>
      <c r="AO36" s="46">
        <v>0</v>
      </c>
      <c r="AP36" s="46">
        <v>0</v>
      </c>
      <c r="AQ36" s="46">
        <v>0</v>
      </c>
      <c r="AR36" s="46">
        <v>20.399999999999999</v>
      </c>
      <c r="AS36" s="46">
        <v>2</v>
      </c>
      <c r="AT36" s="46">
        <v>0</v>
      </c>
      <c r="AU36" s="46">
        <v>261</v>
      </c>
      <c r="AV36" s="46">
        <v>45</v>
      </c>
      <c r="AW36" s="46">
        <v>0</v>
      </c>
      <c r="AX36" s="46">
        <v>10</v>
      </c>
      <c r="AY36" s="46">
        <v>0</v>
      </c>
      <c r="AZ36" s="46">
        <v>0</v>
      </c>
      <c r="BA36" s="46">
        <v>0</v>
      </c>
      <c r="BB36" s="46">
        <v>0.1</v>
      </c>
      <c r="BC36" s="46">
        <v>0.3</v>
      </c>
      <c r="BD36" s="46">
        <v>16.350000000000001</v>
      </c>
      <c r="BE36" s="46">
        <v>0.2</v>
      </c>
      <c r="BF36" s="46">
        <v>0</v>
      </c>
      <c r="BG36" s="46">
        <v>37.229999999999997</v>
      </c>
      <c r="BH36" s="46">
        <v>0</v>
      </c>
      <c r="BI36" s="46">
        <v>0</v>
      </c>
      <c r="BJ36" s="46">
        <v>0.3</v>
      </c>
      <c r="BK36" s="46">
        <v>0.3</v>
      </c>
      <c r="BL36" s="46">
        <v>115.6</v>
      </c>
      <c r="BM36" s="46">
        <v>1E-3</v>
      </c>
      <c r="BN36" s="46">
        <v>0</v>
      </c>
      <c r="BO36" s="46">
        <v>0</v>
      </c>
      <c r="BP36" s="46">
        <v>0</v>
      </c>
      <c r="BQ36" s="46">
        <v>3.6</v>
      </c>
      <c r="BR36" s="46">
        <v>16.399999999999999</v>
      </c>
      <c r="BS36" s="46">
        <v>97.84</v>
      </c>
      <c r="BT36" s="46">
        <v>0</v>
      </c>
      <c r="BU36" s="46">
        <v>0</v>
      </c>
      <c r="BV36" s="46">
        <v>0</v>
      </c>
      <c r="BW36" s="46">
        <v>0</v>
      </c>
      <c r="BX36" s="46">
        <v>4.4000000000000004</v>
      </c>
      <c r="BY36" s="46">
        <v>0</v>
      </c>
      <c r="BZ36" s="46">
        <v>0</v>
      </c>
      <c r="CA36" s="46">
        <v>4.7</v>
      </c>
      <c r="CB36" s="46">
        <v>55.3</v>
      </c>
      <c r="CC36" s="46">
        <v>0</v>
      </c>
      <c r="CD36" s="46">
        <v>0</v>
      </c>
      <c r="CE36" s="46">
        <v>75</v>
      </c>
      <c r="CF36" s="46">
        <v>0</v>
      </c>
      <c r="CG36" s="46">
        <v>0.1</v>
      </c>
      <c r="CH36" s="46">
        <v>0</v>
      </c>
      <c r="CI36" s="46">
        <v>0</v>
      </c>
    </row>
    <row r="37" spans="1:90" x14ac:dyDescent="0.2">
      <c r="A37" s="16" t="s">
        <v>8</v>
      </c>
      <c r="B37" s="46">
        <v>3.12</v>
      </c>
      <c r="C37" s="46">
        <v>131.154</v>
      </c>
      <c r="D37" s="46">
        <v>82.727999999999994</v>
      </c>
      <c r="E37" s="46">
        <v>0</v>
      </c>
      <c r="F37" s="46">
        <v>0</v>
      </c>
      <c r="G37" s="46">
        <v>0</v>
      </c>
      <c r="H37" s="46">
        <v>0</v>
      </c>
      <c r="I37" s="46">
        <v>0.10299999999999999</v>
      </c>
      <c r="J37" s="46">
        <v>8.0000000000000002E-3</v>
      </c>
      <c r="K37" s="46">
        <v>0</v>
      </c>
      <c r="L37" s="46">
        <v>50.262999999999998</v>
      </c>
      <c r="M37" s="46">
        <v>2E-3</v>
      </c>
      <c r="N37" s="46">
        <v>0</v>
      </c>
      <c r="O37" s="46">
        <v>0</v>
      </c>
      <c r="P37" s="46">
        <v>0.20399999999999999</v>
      </c>
      <c r="Q37" s="46">
        <v>719.197</v>
      </c>
      <c r="R37" s="46">
        <v>125.94</v>
      </c>
      <c r="S37" s="46">
        <v>28.6</v>
      </c>
      <c r="T37" s="46">
        <v>0.5</v>
      </c>
      <c r="U37" s="46">
        <v>0.1</v>
      </c>
      <c r="V37" s="46">
        <v>0</v>
      </c>
      <c r="W37" s="46">
        <v>1.3</v>
      </c>
      <c r="X37" s="46">
        <v>0.8</v>
      </c>
      <c r="Y37" s="46">
        <v>0</v>
      </c>
      <c r="Z37" s="46">
        <v>5.1379999999999999</v>
      </c>
      <c r="AA37" s="46">
        <v>30.898</v>
      </c>
      <c r="AB37" s="46">
        <v>0.24099999999999999</v>
      </c>
      <c r="AC37" s="46">
        <v>4.0000000000000001E-3</v>
      </c>
      <c r="AD37" s="46">
        <v>11.015000000000001</v>
      </c>
      <c r="AE37" s="46">
        <v>0.9</v>
      </c>
      <c r="AF37" s="46">
        <v>5.9</v>
      </c>
      <c r="AG37" s="46">
        <v>33.700000000000003</v>
      </c>
      <c r="AH37" s="46">
        <v>4.2</v>
      </c>
      <c r="AI37" s="46">
        <v>1.2809999999999999</v>
      </c>
      <c r="AJ37" s="46">
        <v>9.9</v>
      </c>
      <c r="AK37" s="46">
        <v>6</v>
      </c>
      <c r="AL37" s="46">
        <v>12.1</v>
      </c>
      <c r="AM37" s="46">
        <v>597.93499999999995</v>
      </c>
      <c r="AN37" s="46">
        <v>2919.4870000000001</v>
      </c>
      <c r="AO37" s="46">
        <v>2.6</v>
      </c>
      <c r="AP37" s="46">
        <v>1219.1020000000001</v>
      </c>
      <c r="AQ37" s="46">
        <v>4.42</v>
      </c>
      <c r="AR37" s="46">
        <v>0.40799999999999997</v>
      </c>
      <c r="AS37" s="46">
        <v>0</v>
      </c>
      <c r="AT37" s="46">
        <v>0</v>
      </c>
      <c r="AU37" s="46">
        <v>27.5</v>
      </c>
      <c r="AV37" s="46">
        <v>8.0760000000000005</v>
      </c>
      <c r="AW37" s="46">
        <v>0</v>
      </c>
      <c r="AX37" s="46">
        <v>0</v>
      </c>
      <c r="AY37" s="46">
        <v>0.109</v>
      </c>
      <c r="AZ37" s="46">
        <v>0</v>
      </c>
      <c r="BA37" s="46">
        <v>0</v>
      </c>
      <c r="BB37" s="46">
        <v>0.1</v>
      </c>
      <c r="BC37" s="46">
        <v>0.187</v>
      </c>
      <c r="BD37" s="46">
        <v>0</v>
      </c>
      <c r="BE37" s="46">
        <v>1.601</v>
      </c>
      <c r="BF37" s="46">
        <v>0.115</v>
      </c>
      <c r="BG37" s="46">
        <v>8.7999999999999995E-2</v>
      </c>
      <c r="BH37" s="46">
        <v>0.108</v>
      </c>
      <c r="BI37" s="46">
        <v>0</v>
      </c>
      <c r="BJ37" s="46">
        <v>0</v>
      </c>
      <c r="BK37" s="46">
        <v>35.033000000000001</v>
      </c>
      <c r="BL37" s="46">
        <v>11.904999999999999</v>
      </c>
      <c r="BM37" s="46">
        <v>9.43</v>
      </c>
      <c r="BN37" s="46">
        <v>0</v>
      </c>
      <c r="BO37" s="46">
        <v>0</v>
      </c>
      <c r="BP37" s="46">
        <v>0</v>
      </c>
      <c r="BQ37" s="46">
        <v>0.1</v>
      </c>
      <c r="BR37" s="46">
        <v>1244.578</v>
      </c>
      <c r="BS37" s="46">
        <v>0.60099999999999998</v>
      </c>
      <c r="BT37" s="46">
        <v>16.3</v>
      </c>
      <c r="BU37" s="46">
        <v>0</v>
      </c>
      <c r="BV37" s="46">
        <v>0</v>
      </c>
      <c r="BW37" s="46">
        <v>0</v>
      </c>
      <c r="BX37" s="46">
        <v>0</v>
      </c>
      <c r="BY37" s="46">
        <v>0</v>
      </c>
      <c r="BZ37" s="46">
        <v>0</v>
      </c>
      <c r="CA37" s="46">
        <v>0</v>
      </c>
      <c r="CB37" s="46">
        <v>0</v>
      </c>
      <c r="CC37" s="46">
        <v>0</v>
      </c>
      <c r="CD37" s="46">
        <v>5.274</v>
      </c>
      <c r="CE37" s="46">
        <v>93.861999999999995</v>
      </c>
      <c r="CF37" s="46">
        <v>1.014</v>
      </c>
      <c r="CG37" s="46">
        <v>7.0670000000000002</v>
      </c>
      <c r="CH37" s="46">
        <v>0</v>
      </c>
      <c r="CI37" s="46">
        <v>1.2</v>
      </c>
    </row>
    <row r="38" spans="1:90" x14ac:dyDescent="0.2">
      <c r="A38" s="16" t="s">
        <v>22</v>
      </c>
      <c r="B38" s="46">
        <v>1784.63</v>
      </c>
      <c r="C38" s="46">
        <v>0</v>
      </c>
      <c r="D38" s="46">
        <v>93.099000000000004</v>
      </c>
      <c r="E38" s="46">
        <v>1.0999999999999999E-2</v>
      </c>
      <c r="F38" s="46">
        <v>66.316999999999993</v>
      </c>
      <c r="G38" s="46">
        <v>0</v>
      </c>
      <c r="H38" s="46">
        <v>0.48099999999999998</v>
      </c>
      <c r="I38" s="46">
        <v>0.30399999999999999</v>
      </c>
      <c r="J38" s="46">
        <v>2.7749999999999999</v>
      </c>
      <c r="K38" s="46">
        <v>0</v>
      </c>
      <c r="L38" s="46">
        <v>7.6999999999999999E-2</v>
      </c>
      <c r="M38" s="46">
        <v>0.751</v>
      </c>
      <c r="N38" s="46">
        <v>0</v>
      </c>
      <c r="O38" s="46">
        <v>2.4E-2</v>
      </c>
      <c r="P38" s="46">
        <v>0.95599999999999996</v>
      </c>
      <c r="Q38" s="46">
        <v>8.4849999999999994</v>
      </c>
      <c r="R38" s="46">
        <v>27.391999999999999</v>
      </c>
      <c r="S38" s="46">
        <v>12.615</v>
      </c>
      <c r="T38" s="46">
        <v>9.2289999999999992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14.388</v>
      </c>
      <c r="AA38" s="46">
        <v>719.18700000000001</v>
      </c>
      <c r="AB38" s="46">
        <v>4.2679999999999998</v>
      </c>
      <c r="AC38" s="46">
        <v>0.1</v>
      </c>
      <c r="AD38" s="46">
        <v>0</v>
      </c>
      <c r="AE38" s="46">
        <v>1097.422</v>
      </c>
      <c r="AF38" s="46">
        <v>0</v>
      </c>
      <c r="AG38" s="46">
        <v>111.53100000000001</v>
      </c>
      <c r="AH38" s="46">
        <v>23.634</v>
      </c>
      <c r="AI38" s="46">
        <v>391.97500000000002</v>
      </c>
      <c r="AJ38" s="46">
        <v>0</v>
      </c>
      <c r="AK38" s="46">
        <v>1.133</v>
      </c>
      <c r="AL38" s="46">
        <v>46.790999999999997</v>
      </c>
      <c r="AM38" s="46">
        <v>2.9</v>
      </c>
      <c r="AN38" s="46">
        <v>83.786000000000001</v>
      </c>
      <c r="AO38" s="46">
        <v>1.9650000000000001</v>
      </c>
      <c r="AP38" s="46">
        <v>0.3</v>
      </c>
      <c r="AQ38" s="46">
        <v>5.8639999999999999</v>
      </c>
      <c r="AR38" s="46">
        <v>1.214</v>
      </c>
      <c r="AS38" s="46">
        <v>0.627</v>
      </c>
      <c r="AT38" s="46">
        <v>3.605</v>
      </c>
      <c r="AU38" s="46">
        <v>5.6000000000000001E-2</v>
      </c>
      <c r="AV38" s="46">
        <v>24.577000000000002</v>
      </c>
      <c r="AW38" s="46">
        <v>1.6879999999999999</v>
      </c>
      <c r="AX38" s="46">
        <v>32.984000000000002</v>
      </c>
      <c r="AY38" s="46">
        <v>4.1859999999999999</v>
      </c>
      <c r="AZ38" s="46">
        <v>0</v>
      </c>
      <c r="BA38" s="46">
        <v>0</v>
      </c>
      <c r="BB38" s="46">
        <v>2.5000000000000001E-2</v>
      </c>
      <c r="BC38" s="46">
        <v>0</v>
      </c>
      <c r="BD38" s="46">
        <v>0</v>
      </c>
      <c r="BE38" s="46">
        <v>0.1</v>
      </c>
      <c r="BF38" s="46">
        <v>0.23400000000000001</v>
      </c>
      <c r="BG38" s="46">
        <v>8.5999999999999993E-2</v>
      </c>
      <c r="BH38" s="46">
        <v>8.3000000000000004E-2</v>
      </c>
      <c r="BI38" s="46">
        <v>0</v>
      </c>
      <c r="BJ38" s="46">
        <v>0</v>
      </c>
      <c r="BK38" s="46">
        <v>0.1</v>
      </c>
      <c r="BL38" s="46">
        <v>226.78299999999999</v>
      </c>
      <c r="BM38" s="46">
        <v>0</v>
      </c>
      <c r="BN38" s="46">
        <v>0.76300000000000001</v>
      </c>
      <c r="BO38" s="46">
        <v>108.297</v>
      </c>
      <c r="BP38" s="46">
        <v>2.6</v>
      </c>
      <c r="BQ38" s="46">
        <v>1.149</v>
      </c>
      <c r="BR38" s="46">
        <v>42.643000000000001</v>
      </c>
      <c r="BS38" s="46">
        <v>272.43299999999999</v>
      </c>
      <c r="BT38" s="46">
        <v>0</v>
      </c>
      <c r="BU38" s="46">
        <v>0</v>
      </c>
      <c r="BV38" s="46">
        <v>0</v>
      </c>
      <c r="BW38" s="46">
        <v>0</v>
      </c>
      <c r="BX38" s="46">
        <v>0</v>
      </c>
      <c r="BY38" s="46">
        <v>0</v>
      </c>
      <c r="BZ38" s="46">
        <v>0</v>
      </c>
      <c r="CA38" s="46">
        <v>0</v>
      </c>
      <c r="CB38" s="46">
        <v>0</v>
      </c>
      <c r="CC38" s="46">
        <v>0</v>
      </c>
      <c r="CD38" s="46">
        <v>0</v>
      </c>
      <c r="CE38" s="46">
        <v>34.415999999999997</v>
      </c>
      <c r="CF38" s="46">
        <v>0</v>
      </c>
      <c r="CG38" s="46">
        <v>6.125</v>
      </c>
      <c r="CH38" s="46">
        <v>0</v>
      </c>
      <c r="CI38" s="46">
        <v>0</v>
      </c>
    </row>
    <row r="39" spans="1:90" x14ac:dyDescent="0.2">
      <c r="A39" s="16" t="s">
        <v>107</v>
      </c>
      <c r="B39" s="46">
        <v>1289.4280000000001</v>
      </c>
      <c r="C39" s="46">
        <v>197.489</v>
      </c>
      <c r="D39" s="46">
        <v>24.834</v>
      </c>
      <c r="E39" s="46">
        <v>0</v>
      </c>
      <c r="F39" s="46">
        <v>0</v>
      </c>
      <c r="G39" s="46">
        <v>0</v>
      </c>
      <c r="H39" s="46">
        <v>0</v>
      </c>
      <c r="I39" s="46">
        <v>4.7480000000000002</v>
      </c>
      <c r="J39" s="46">
        <v>6.7789999999999999</v>
      </c>
      <c r="K39" s="46">
        <v>0</v>
      </c>
      <c r="L39" s="46">
        <v>43.988</v>
      </c>
      <c r="M39" s="46">
        <v>2.9550000000000001</v>
      </c>
      <c r="N39" s="46">
        <v>0</v>
      </c>
      <c r="O39" s="46">
        <v>0</v>
      </c>
      <c r="P39" s="46">
        <v>22.042999999999999</v>
      </c>
      <c r="Q39" s="46">
        <v>1019.05</v>
      </c>
      <c r="R39" s="46">
        <v>118.54600000000001</v>
      </c>
      <c r="S39" s="46">
        <v>61.204999999999998</v>
      </c>
      <c r="T39" s="46">
        <v>23.518000000000001</v>
      </c>
      <c r="U39" s="46">
        <v>0</v>
      </c>
      <c r="V39" s="46">
        <v>0</v>
      </c>
      <c r="W39" s="46">
        <v>0</v>
      </c>
      <c r="X39" s="46">
        <v>0.115</v>
      </c>
      <c r="Y39" s="46">
        <v>6.1669999999999998</v>
      </c>
      <c r="Z39" s="46">
        <v>2.4</v>
      </c>
      <c r="AA39" s="46">
        <v>273.46600000000001</v>
      </c>
      <c r="AB39" s="46">
        <v>-0.81200000000000006</v>
      </c>
      <c r="AC39" s="46">
        <v>4.7E-2</v>
      </c>
      <c r="AD39" s="46">
        <v>15.269</v>
      </c>
      <c r="AE39" s="46">
        <v>189.024</v>
      </c>
      <c r="AF39" s="46">
        <v>5.51</v>
      </c>
      <c r="AG39" s="46">
        <v>51.331000000000003</v>
      </c>
      <c r="AH39" s="46">
        <v>1.2210000000000001</v>
      </c>
      <c r="AI39" s="46">
        <v>126.267</v>
      </c>
      <c r="AJ39" s="46">
        <v>0.1</v>
      </c>
      <c r="AK39" s="46">
        <v>3.0110000000000001</v>
      </c>
      <c r="AL39" s="46">
        <v>12.548999999999999</v>
      </c>
      <c r="AM39" s="46">
        <v>723.495</v>
      </c>
      <c r="AN39" s="46">
        <v>319.27699999999999</v>
      </c>
      <c r="AO39" s="46">
        <v>52.805999999999997</v>
      </c>
      <c r="AP39" s="46">
        <v>292.41800000000001</v>
      </c>
      <c r="AQ39" s="46">
        <v>1.9279999999999999</v>
      </c>
      <c r="AR39" s="46">
        <v>272.75400000000002</v>
      </c>
      <c r="AS39" s="46">
        <v>4.532</v>
      </c>
      <c r="AT39" s="46">
        <v>4.9480000000000004</v>
      </c>
      <c r="AU39" s="46">
        <v>45.192</v>
      </c>
      <c r="AV39" s="46">
        <v>28.579000000000001</v>
      </c>
      <c r="AW39" s="46">
        <v>9.4459999999999997</v>
      </c>
      <c r="AX39" s="46">
        <v>125.23399999999999</v>
      </c>
      <c r="AY39" s="46">
        <v>0.63400000000000001</v>
      </c>
      <c r="AZ39" s="46">
        <v>0</v>
      </c>
      <c r="BA39" s="46">
        <v>0</v>
      </c>
      <c r="BB39" s="46">
        <v>38.857999999999997</v>
      </c>
      <c r="BC39" s="46">
        <v>70.391000000000005</v>
      </c>
      <c r="BD39" s="46">
        <v>354.16300000000001</v>
      </c>
      <c r="BE39" s="46">
        <v>16.937999999999999</v>
      </c>
      <c r="BF39" s="46">
        <v>0.2</v>
      </c>
      <c r="BG39" s="46">
        <v>112.64700000000001</v>
      </c>
      <c r="BH39" s="46">
        <v>9.1890000000000001</v>
      </c>
      <c r="BI39" s="46">
        <v>2054.8690000000001</v>
      </c>
      <c r="BJ39" s="46">
        <v>0</v>
      </c>
      <c r="BK39" s="46">
        <v>19.545999999999999</v>
      </c>
      <c r="BL39" s="46">
        <v>0</v>
      </c>
      <c r="BM39" s="46">
        <v>18.449000000000002</v>
      </c>
      <c r="BN39" s="46">
        <v>2.1999999999999999E-2</v>
      </c>
      <c r="BO39" s="46">
        <v>0</v>
      </c>
      <c r="BP39" s="46">
        <v>0</v>
      </c>
      <c r="BQ39" s="46">
        <v>32.174999999999997</v>
      </c>
      <c r="BR39" s="46">
        <v>1408.5719999999999</v>
      </c>
      <c r="BS39" s="46">
        <v>1115.7840000000001</v>
      </c>
      <c r="BT39" s="46">
        <v>137.928</v>
      </c>
      <c r="BU39" s="46">
        <v>0</v>
      </c>
      <c r="BV39" s="46">
        <v>0</v>
      </c>
      <c r="BW39" s="46">
        <v>0</v>
      </c>
      <c r="BX39" s="46">
        <v>0</v>
      </c>
      <c r="BY39" s="46">
        <v>0</v>
      </c>
      <c r="BZ39" s="46">
        <v>0</v>
      </c>
      <c r="CA39" s="46">
        <v>0</v>
      </c>
      <c r="CB39" s="46">
        <v>0</v>
      </c>
      <c r="CC39" s="46">
        <v>0</v>
      </c>
      <c r="CD39" s="46">
        <v>20.173999999999999</v>
      </c>
      <c r="CE39" s="46">
        <v>37.395000000000003</v>
      </c>
      <c r="CF39" s="46">
        <v>187.739</v>
      </c>
      <c r="CG39" s="46">
        <v>6.0170000000000003</v>
      </c>
      <c r="CH39" s="46">
        <v>0.58199999999999996</v>
      </c>
      <c r="CI39" s="46">
        <v>0</v>
      </c>
    </row>
    <row r="40" spans="1:90" x14ac:dyDescent="0.2">
      <c r="A40" s="16" t="s">
        <v>288</v>
      </c>
      <c r="B40" s="46">
        <v>0.61299999999999999</v>
      </c>
      <c r="C40" s="46">
        <v>86.01</v>
      </c>
      <c r="D40" s="46">
        <v>0.66800000000000004</v>
      </c>
      <c r="E40" s="46">
        <v>0</v>
      </c>
      <c r="F40" s="46">
        <v>0</v>
      </c>
      <c r="G40" s="46">
        <v>17.509</v>
      </c>
      <c r="H40" s="46">
        <v>0</v>
      </c>
      <c r="I40" s="46">
        <v>1.4E-2</v>
      </c>
      <c r="J40" s="46">
        <v>0</v>
      </c>
      <c r="K40" s="46">
        <v>0</v>
      </c>
      <c r="L40" s="46">
        <v>25.201000000000001</v>
      </c>
      <c r="M40" s="46">
        <v>0</v>
      </c>
      <c r="N40" s="46">
        <v>0</v>
      </c>
      <c r="O40" s="46">
        <v>0</v>
      </c>
      <c r="P40" s="46">
        <v>2.7E-2</v>
      </c>
      <c r="Q40" s="46">
        <v>118.657</v>
      </c>
      <c r="R40" s="46">
        <v>0</v>
      </c>
      <c r="S40" s="46">
        <v>8.8770000000000007</v>
      </c>
      <c r="T40" s="46">
        <v>0</v>
      </c>
      <c r="U40" s="46">
        <v>101.548</v>
      </c>
      <c r="V40" s="46">
        <v>0</v>
      </c>
      <c r="W40" s="46">
        <v>6283.4579999999996</v>
      </c>
      <c r="X40" s="46">
        <v>3584.223</v>
      </c>
      <c r="Y40" s="46">
        <v>0</v>
      </c>
      <c r="Z40" s="46">
        <v>6.8109999999999999</v>
      </c>
      <c r="AA40" s="46">
        <v>13.797000000000001</v>
      </c>
      <c r="AB40" s="46">
        <v>2302.7959999999998</v>
      </c>
      <c r="AC40" s="46">
        <v>98.67</v>
      </c>
      <c r="AD40" s="46">
        <v>43.167999999999999</v>
      </c>
      <c r="AE40" s="46">
        <v>1.6439999999999999</v>
      </c>
      <c r="AF40" s="46">
        <v>13.456</v>
      </c>
      <c r="AG40" s="46">
        <v>0.26900000000000002</v>
      </c>
      <c r="AH40" s="46">
        <v>1.214</v>
      </c>
      <c r="AI40" s="46">
        <v>0.443</v>
      </c>
      <c r="AJ40" s="46">
        <v>33.960999999999999</v>
      </c>
      <c r="AK40" s="46">
        <v>8569.0059999999994</v>
      </c>
      <c r="AL40" s="46">
        <v>0</v>
      </c>
      <c r="AM40" s="46">
        <v>35.335999999999999</v>
      </c>
      <c r="AN40" s="46">
        <v>7.7910000000000004</v>
      </c>
      <c r="AO40" s="46">
        <v>6.8000000000000005E-2</v>
      </c>
      <c r="AP40" s="46">
        <v>7468.3040000000001</v>
      </c>
      <c r="AQ40" s="46">
        <v>0.10100000000000001</v>
      </c>
      <c r="AR40" s="46">
        <v>3.786</v>
      </c>
      <c r="AS40" s="46">
        <v>3.0000000000000001E-3</v>
      </c>
      <c r="AT40" s="46">
        <v>2.5000000000000001E-2</v>
      </c>
      <c r="AU40" s="46">
        <v>6.1619999999999999</v>
      </c>
      <c r="AV40" s="46">
        <v>0.92100000000000004</v>
      </c>
      <c r="AW40" s="46">
        <v>4.0030000000000001</v>
      </c>
      <c r="AX40" s="46">
        <v>0.02</v>
      </c>
      <c r="AY40" s="46">
        <v>0</v>
      </c>
      <c r="AZ40" s="46">
        <v>0</v>
      </c>
      <c r="BA40" s="46">
        <v>0</v>
      </c>
      <c r="BB40" s="46">
        <v>0</v>
      </c>
      <c r="BC40" s="46">
        <v>5.0000000000000001E-3</v>
      </c>
      <c r="BD40" s="46">
        <v>1.2E-2</v>
      </c>
      <c r="BE40" s="46">
        <v>114.51600000000001</v>
      </c>
      <c r="BF40" s="46">
        <v>0</v>
      </c>
      <c r="BG40" s="46">
        <v>0</v>
      </c>
      <c r="BH40" s="46">
        <v>0</v>
      </c>
      <c r="BI40" s="46">
        <v>0</v>
      </c>
      <c r="BJ40" s="46">
        <v>0</v>
      </c>
      <c r="BK40" s="46">
        <v>49.529000000000003</v>
      </c>
      <c r="BL40" s="46">
        <v>0</v>
      </c>
      <c r="BM40" s="46">
        <v>121.59699999999999</v>
      </c>
      <c r="BN40" s="46">
        <v>4.3999999999999997E-2</v>
      </c>
      <c r="BO40" s="46">
        <v>0</v>
      </c>
      <c r="BP40" s="46">
        <v>1612.8820000000001</v>
      </c>
      <c r="BQ40" s="46">
        <v>0.01</v>
      </c>
      <c r="BR40" s="46">
        <v>1009.002</v>
      </c>
      <c r="BS40" s="46">
        <v>78.706000000000003</v>
      </c>
      <c r="BT40" s="46">
        <v>0</v>
      </c>
      <c r="BU40" s="46">
        <v>0</v>
      </c>
      <c r="BV40" s="46">
        <v>0</v>
      </c>
      <c r="BW40" s="46">
        <v>0</v>
      </c>
      <c r="BX40" s="46">
        <v>0</v>
      </c>
      <c r="BY40" s="46">
        <v>0</v>
      </c>
      <c r="BZ40" s="46">
        <v>0</v>
      </c>
      <c r="CA40" s="46">
        <v>0</v>
      </c>
      <c r="CB40" s="46">
        <v>0</v>
      </c>
      <c r="CC40" s="46">
        <v>0</v>
      </c>
      <c r="CD40" s="46">
        <v>11.827</v>
      </c>
      <c r="CE40" s="46">
        <v>1.43</v>
      </c>
      <c r="CF40" s="46">
        <v>0.39</v>
      </c>
      <c r="CG40" s="46">
        <v>6.0000000000000001E-3</v>
      </c>
      <c r="CH40" s="46">
        <v>1.679</v>
      </c>
      <c r="CI40" s="46">
        <v>124.79900000000001</v>
      </c>
    </row>
    <row r="41" spans="1:90" x14ac:dyDescent="0.2">
      <c r="A41" s="16" t="s">
        <v>302</v>
      </c>
      <c r="B41" s="46">
        <v>794</v>
      </c>
      <c r="C41" s="46">
        <v>61.6</v>
      </c>
      <c r="D41" s="46">
        <v>192.2</v>
      </c>
      <c r="E41" s="46"/>
      <c r="F41" s="46"/>
      <c r="G41" s="46"/>
      <c r="H41" s="46"/>
      <c r="I41" s="46"/>
      <c r="J41" s="46"/>
      <c r="K41" s="46"/>
      <c r="L41" s="46">
        <v>137.9</v>
      </c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>
        <v>1838.5150000000001</v>
      </c>
      <c r="X41" s="46">
        <v>403.9</v>
      </c>
      <c r="Y41" s="46"/>
      <c r="Z41" s="46">
        <v>216.4</v>
      </c>
      <c r="AA41" s="46">
        <v>296.89999999999998</v>
      </c>
      <c r="AB41" s="46"/>
      <c r="AC41" s="46"/>
      <c r="AD41" s="46"/>
      <c r="AE41" s="46"/>
      <c r="AF41" s="46"/>
      <c r="AG41" s="46"/>
      <c r="AH41" s="46"/>
      <c r="AI41" s="46"/>
      <c r="AJ41" s="46"/>
      <c r="AK41" s="46">
        <v>929.3</v>
      </c>
      <c r="AL41" s="46">
        <v>33.4</v>
      </c>
      <c r="AM41" s="46"/>
      <c r="AN41" s="46"/>
      <c r="AO41" s="46"/>
      <c r="AP41" s="46"/>
      <c r="AQ41" s="46"/>
      <c r="AR41" s="46"/>
      <c r="AS41" s="46"/>
      <c r="AT41" s="46"/>
      <c r="AU41" s="46">
        <v>967.06500000000005</v>
      </c>
      <c r="AV41" s="46"/>
      <c r="AW41" s="46"/>
      <c r="AX41" s="46"/>
      <c r="AY41" s="46"/>
      <c r="AZ41" s="46"/>
      <c r="BA41" s="46"/>
      <c r="BB41" s="46"/>
      <c r="BC41" s="46"/>
      <c r="BD41" s="46"/>
      <c r="BE41" s="46">
        <v>598.9</v>
      </c>
      <c r="BF41" s="46"/>
      <c r="BG41" s="46"/>
      <c r="BH41" s="46"/>
      <c r="BI41" s="46"/>
      <c r="BJ41" s="46"/>
      <c r="BK41" s="46"/>
      <c r="BL41" s="46">
        <v>118</v>
      </c>
      <c r="BM41" s="46"/>
      <c r="BN41" s="46"/>
      <c r="BO41" s="46"/>
      <c r="BP41" s="46">
        <v>179.1</v>
      </c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</row>
    <row r="42" spans="1:90" x14ac:dyDescent="0.2">
      <c r="A42" s="16" t="s">
        <v>303</v>
      </c>
      <c r="B42" s="46">
        <v>289.39999999999998</v>
      </c>
      <c r="C42" s="46">
        <v>22.4</v>
      </c>
      <c r="D42" s="46">
        <v>0</v>
      </c>
      <c r="E42" s="46"/>
      <c r="F42" s="46"/>
      <c r="G42" s="46"/>
      <c r="H42" s="46"/>
      <c r="I42" s="46"/>
      <c r="J42" s="46"/>
      <c r="K42" s="46"/>
      <c r="L42" s="46">
        <v>50.3</v>
      </c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>
        <v>20</v>
      </c>
      <c r="X42" s="46">
        <v>147.19999999999999</v>
      </c>
      <c r="Y42" s="46"/>
      <c r="Z42" s="46">
        <v>0</v>
      </c>
      <c r="AA42" s="46">
        <v>0</v>
      </c>
      <c r="AB42" s="46"/>
      <c r="AC42" s="46"/>
      <c r="AD42" s="46"/>
      <c r="AE42" s="46"/>
      <c r="AF42" s="46"/>
      <c r="AG42" s="46"/>
      <c r="AH42" s="46"/>
      <c r="AI42" s="46"/>
      <c r="AJ42" s="46"/>
      <c r="AK42" s="46">
        <v>327.60000000000002</v>
      </c>
      <c r="AL42" s="46">
        <v>12.2</v>
      </c>
      <c r="AM42" s="46"/>
      <c r="AN42" s="46"/>
      <c r="AO42" s="46"/>
      <c r="AP42" s="46"/>
      <c r="AQ42" s="46"/>
      <c r="AR42" s="46"/>
      <c r="AS42" s="46"/>
      <c r="AT42" s="46"/>
      <c r="AU42" s="46">
        <v>1.2729999999999999</v>
      </c>
      <c r="AV42" s="46"/>
      <c r="AW42" s="46"/>
      <c r="AX42" s="46"/>
      <c r="AY42" s="46"/>
      <c r="AZ42" s="46"/>
      <c r="BA42" s="46"/>
      <c r="BB42" s="46"/>
      <c r="BC42" s="46"/>
      <c r="BD42" s="46"/>
      <c r="BE42" s="46">
        <v>218.3</v>
      </c>
      <c r="BF42" s="46"/>
      <c r="BG42" s="46"/>
      <c r="BH42" s="46"/>
      <c r="BI42" s="46"/>
      <c r="BJ42" s="46"/>
      <c r="BK42" s="46"/>
      <c r="BL42" s="46">
        <v>43</v>
      </c>
      <c r="BM42" s="46"/>
      <c r="BN42" s="46"/>
      <c r="BO42" s="46"/>
      <c r="BP42" s="46">
        <v>0</v>
      </c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</row>
    <row r="43" spans="1:90" x14ac:dyDescent="0.2">
      <c r="A43" s="16" t="s">
        <v>314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>
        <v>31</v>
      </c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</row>
    <row r="44" spans="1:90" x14ac:dyDescent="0.2">
      <c r="A44" s="16" t="s">
        <v>315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>
        <v>0.8</v>
      </c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</row>
    <row r="45" spans="1:90" x14ac:dyDescent="0.2">
      <c r="A45" s="1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</row>
    <row r="46" spans="1:90" x14ac:dyDescent="0.2">
      <c r="A46" s="1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</row>
    <row r="47" spans="1:90" s="45" customFormat="1" x14ac:dyDescent="0.2">
      <c r="A47" s="44" t="s">
        <v>318</v>
      </c>
      <c r="B47" s="47">
        <f>SUM(B6:B44)</f>
        <v>11547.379000000001</v>
      </c>
      <c r="C47" s="47">
        <f t="shared" ref="C47:BN47" si="0">SUM(C6:C44)</f>
        <v>19165.601000000002</v>
      </c>
      <c r="D47" s="47">
        <f t="shared" si="0"/>
        <v>5428.7989999999991</v>
      </c>
      <c r="E47" s="47">
        <f t="shared" si="0"/>
        <v>487.95299999999997</v>
      </c>
      <c r="F47" s="47">
        <f t="shared" si="0"/>
        <v>2949.8800000000006</v>
      </c>
      <c r="G47" s="47">
        <f t="shared" si="0"/>
        <v>2074.4</v>
      </c>
      <c r="H47" s="47">
        <f t="shared" si="0"/>
        <v>43.734999999999999</v>
      </c>
      <c r="I47" s="47">
        <f t="shared" si="0"/>
        <v>74.051999999999992</v>
      </c>
      <c r="J47" s="47">
        <f t="shared" si="0"/>
        <v>59.936000000000007</v>
      </c>
      <c r="K47" s="47">
        <f t="shared" si="0"/>
        <v>2556</v>
      </c>
      <c r="L47" s="47">
        <f t="shared" si="0"/>
        <v>5282.0219999999999</v>
      </c>
      <c r="M47" s="47">
        <f t="shared" si="0"/>
        <v>20.003999999999998</v>
      </c>
      <c r="N47" s="47">
        <f t="shared" si="0"/>
        <v>1432</v>
      </c>
      <c r="O47" s="47">
        <f t="shared" si="0"/>
        <v>191.94500000000002</v>
      </c>
      <c r="P47" s="47">
        <f t="shared" si="0"/>
        <v>444.11199999999997</v>
      </c>
      <c r="Q47" s="47">
        <f t="shared" si="0"/>
        <v>66618.487999999998</v>
      </c>
      <c r="R47" s="47">
        <f t="shared" si="0"/>
        <v>9251.5059999999994</v>
      </c>
      <c r="S47" s="47">
        <f t="shared" si="0"/>
        <v>12848.349999999999</v>
      </c>
      <c r="T47" s="47">
        <f t="shared" si="0"/>
        <v>349.947</v>
      </c>
      <c r="U47" s="47">
        <f t="shared" si="0"/>
        <v>4152.04</v>
      </c>
      <c r="V47" s="47">
        <f t="shared" si="0"/>
        <v>11270.8</v>
      </c>
      <c r="W47" s="47">
        <f t="shared" si="0"/>
        <v>58408.747000000003</v>
      </c>
      <c r="X47" s="47">
        <f t="shared" si="0"/>
        <v>4804.2169999999996</v>
      </c>
      <c r="Y47" s="47">
        <f t="shared" si="0"/>
        <v>97</v>
      </c>
      <c r="Z47" s="47">
        <f t="shared" si="0"/>
        <v>1205.973</v>
      </c>
      <c r="AA47" s="47">
        <f t="shared" si="0"/>
        <v>6848.5050000000001</v>
      </c>
      <c r="AB47" s="47">
        <f t="shared" si="0"/>
        <v>6528.6350000000002</v>
      </c>
      <c r="AC47" s="47">
        <f t="shared" si="0"/>
        <v>387.97000000000014</v>
      </c>
      <c r="AD47" s="47">
        <f t="shared" si="0"/>
        <v>1511.6389999999999</v>
      </c>
      <c r="AE47" s="47">
        <f t="shared" si="0"/>
        <v>3727.5600000000004</v>
      </c>
      <c r="AF47" s="47">
        <f t="shared" si="0"/>
        <v>3258.498</v>
      </c>
      <c r="AG47" s="47">
        <f t="shared" si="0"/>
        <v>3032.9759999999997</v>
      </c>
      <c r="AH47" s="47">
        <f t="shared" si="0"/>
        <v>1403.403</v>
      </c>
      <c r="AI47" s="47">
        <f t="shared" si="0"/>
        <v>3130.9319999999998</v>
      </c>
      <c r="AJ47" s="47">
        <f t="shared" si="0"/>
        <v>893.24</v>
      </c>
      <c r="AK47" s="47">
        <f t="shared" si="0"/>
        <v>92655.604000000007</v>
      </c>
      <c r="AL47" s="47">
        <f t="shared" si="0"/>
        <v>6295.0659999999998</v>
      </c>
      <c r="AM47" s="47">
        <f t="shared" si="0"/>
        <v>20706.718000000001</v>
      </c>
      <c r="AN47" s="47">
        <f t="shared" si="0"/>
        <v>17449.869000000002</v>
      </c>
      <c r="AO47" s="47">
        <f t="shared" si="0"/>
        <v>393.33300000000003</v>
      </c>
      <c r="AP47" s="47">
        <f t="shared" si="0"/>
        <v>42154.744999999995</v>
      </c>
      <c r="AQ47" s="47">
        <f t="shared" si="0"/>
        <v>327.99700000000001</v>
      </c>
      <c r="AR47" s="47">
        <f t="shared" si="0"/>
        <v>892.09700000000009</v>
      </c>
      <c r="AS47" s="47">
        <f t="shared" si="0"/>
        <v>21.701000000000001</v>
      </c>
      <c r="AT47" s="47">
        <f t="shared" si="0"/>
        <v>25.54</v>
      </c>
      <c r="AU47" s="47">
        <f t="shared" si="0"/>
        <v>7846.165</v>
      </c>
      <c r="AV47" s="47">
        <f t="shared" si="0"/>
        <v>3260.3640000000005</v>
      </c>
      <c r="AW47" s="47">
        <f t="shared" si="0"/>
        <v>40.932000000000002</v>
      </c>
      <c r="AX47" s="47">
        <f t="shared" si="0"/>
        <v>572.58000000000015</v>
      </c>
      <c r="AY47" s="47">
        <f t="shared" si="0"/>
        <v>32.650000000000006</v>
      </c>
      <c r="AZ47" s="47">
        <f t="shared" si="0"/>
        <v>0</v>
      </c>
      <c r="BA47" s="47">
        <f t="shared" si="0"/>
        <v>71.309000000000012</v>
      </c>
      <c r="BB47" s="47">
        <f t="shared" si="0"/>
        <v>104.85999999999999</v>
      </c>
      <c r="BC47" s="47">
        <f t="shared" si="0"/>
        <v>272.87200000000007</v>
      </c>
      <c r="BD47" s="47">
        <f t="shared" si="0"/>
        <v>781.23700000000008</v>
      </c>
      <c r="BE47" s="47">
        <f t="shared" si="0"/>
        <v>2206.6360000000004</v>
      </c>
      <c r="BF47" s="47">
        <f t="shared" si="0"/>
        <v>12.15</v>
      </c>
      <c r="BG47" s="47">
        <f t="shared" si="0"/>
        <v>336.00399999999996</v>
      </c>
      <c r="BH47" s="47">
        <f t="shared" si="0"/>
        <v>24.829000000000001</v>
      </c>
      <c r="BI47" s="47">
        <f t="shared" si="0"/>
        <v>7122.7129999999997</v>
      </c>
      <c r="BJ47" s="47">
        <f t="shared" si="0"/>
        <v>528.98</v>
      </c>
      <c r="BK47" s="47">
        <f t="shared" si="0"/>
        <v>2726.9029999999993</v>
      </c>
      <c r="BL47" s="47">
        <f t="shared" si="0"/>
        <v>2889.9959999999992</v>
      </c>
      <c r="BM47" s="47">
        <f t="shared" si="0"/>
        <v>1139.473</v>
      </c>
      <c r="BN47" s="47">
        <f t="shared" si="0"/>
        <v>70.121000000000009</v>
      </c>
      <c r="BO47" s="47">
        <f t="shared" ref="BO47:CI47" si="1">SUM(BO6:BO44)</f>
        <v>1561.864</v>
      </c>
      <c r="BP47" s="47">
        <f t="shared" si="1"/>
        <v>62575.569999999992</v>
      </c>
      <c r="BQ47" s="47">
        <f t="shared" si="1"/>
        <v>437.99499999999995</v>
      </c>
      <c r="BR47" s="47">
        <f t="shared" si="1"/>
        <v>109590.96599999999</v>
      </c>
      <c r="BS47" s="78">
        <f t="shared" si="1"/>
        <v>4835.7700000000004</v>
      </c>
      <c r="BT47" s="47">
        <f t="shared" si="1"/>
        <v>2703.5060000000003</v>
      </c>
      <c r="BU47" s="47">
        <f t="shared" si="1"/>
        <v>0</v>
      </c>
      <c r="BV47" s="47">
        <f t="shared" si="1"/>
        <v>0</v>
      </c>
      <c r="BW47" s="47">
        <f t="shared" si="1"/>
        <v>0</v>
      </c>
      <c r="BX47" s="47">
        <f t="shared" si="1"/>
        <v>850.04599999999994</v>
      </c>
      <c r="BY47" s="47">
        <f t="shared" si="1"/>
        <v>600.04</v>
      </c>
      <c r="BZ47" s="47">
        <f t="shared" si="1"/>
        <v>9.9740000000000002</v>
      </c>
      <c r="CA47" s="47">
        <f t="shared" si="1"/>
        <v>159.995</v>
      </c>
      <c r="CB47" s="47">
        <f t="shared" si="1"/>
        <v>425.00100000000003</v>
      </c>
      <c r="CC47" s="47">
        <f t="shared" si="1"/>
        <v>850</v>
      </c>
      <c r="CD47" s="47">
        <f t="shared" si="1"/>
        <v>1850.184</v>
      </c>
      <c r="CE47" s="47">
        <f t="shared" si="1"/>
        <v>3883.221</v>
      </c>
      <c r="CF47" s="47">
        <f t="shared" si="1"/>
        <v>389.73500000000001</v>
      </c>
      <c r="CG47" s="47">
        <f t="shared" si="1"/>
        <v>498.065</v>
      </c>
      <c r="CH47" s="47">
        <f t="shared" si="1"/>
        <v>18.323999999999998</v>
      </c>
      <c r="CI47" s="47">
        <f t="shared" si="1"/>
        <v>1079.192</v>
      </c>
      <c r="CJ47" s="47"/>
      <c r="CK47" s="47"/>
      <c r="CL47" s="47"/>
    </row>
    <row r="48" spans="1:90" s="32" customFormat="1" x14ac:dyDescent="0.2">
      <c r="Q48" s="33"/>
      <c r="AJ48" s="33"/>
      <c r="AK48" s="33"/>
      <c r="BI48" s="33"/>
      <c r="BM48" s="77"/>
      <c r="BS48" s="33"/>
      <c r="BT48" s="33"/>
      <c r="BU48" s="33"/>
      <c r="BV48" s="33"/>
      <c r="BW48" s="33"/>
      <c r="BX48" s="33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89C25-02BC-4189-A58B-F5731973C96E}">
  <sheetPr>
    <tabColor theme="0" tint="-0.499984740745262"/>
  </sheetPr>
  <dimension ref="A1:R14"/>
  <sheetViews>
    <sheetView showGridLines="0" tabSelected="1" workbookViewId="0"/>
  </sheetViews>
  <sheetFormatPr defaultRowHeight="12" x14ac:dyDescent="0.2"/>
  <cols>
    <col min="1" max="1" width="36" customWidth="1"/>
    <col min="3" max="3" width="26.7109375" customWidth="1"/>
    <col min="257" max="257" width="36" customWidth="1"/>
    <col min="259" max="259" width="19.7109375" customWidth="1"/>
    <col min="513" max="513" width="36" customWidth="1"/>
    <col min="515" max="515" width="19.7109375" customWidth="1"/>
    <col min="769" max="769" width="36" customWidth="1"/>
    <col min="771" max="771" width="19.7109375" customWidth="1"/>
    <col min="1025" max="1025" width="36" customWidth="1"/>
    <col min="1027" max="1027" width="19.7109375" customWidth="1"/>
    <col min="1281" max="1281" width="36" customWidth="1"/>
    <col min="1283" max="1283" width="19.7109375" customWidth="1"/>
    <col min="1537" max="1537" width="36" customWidth="1"/>
    <col min="1539" max="1539" width="19.7109375" customWidth="1"/>
    <col min="1793" max="1793" width="36" customWidth="1"/>
    <col min="1795" max="1795" width="19.7109375" customWidth="1"/>
    <col min="2049" max="2049" width="36" customWidth="1"/>
    <col min="2051" max="2051" width="19.7109375" customWidth="1"/>
    <col min="2305" max="2305" width="36" customWidth="1"/>
    <col min="2307" max="2307" width="19.7109375" customWidth="1"/>
    <col min="2561" max="2561" width="36" customWidth="1"/>
    <col min="2563" max="2563" width="19.7109375" customWidth="1"/>
    <col min="2817" max="2817" width="36" customWidth="1"/>
    <col min="2819" max="2819" width="19.7109375" customWidth="1"/>
    <col min="3073" max="3073" width="36" customWidth="1"/>
    <col min="3075" max="3075" width="19.7109375" customWidth="1"/>
    <col min="3329" max="3329" width="36" customWidth="1"/>
    <col min="3331" max="3331" width="19.7109375" customWidth="1"/>
    <col min="3585" max="3585" width="36" customWidth="1"/>
    <col min="3587" max="3587" width="19.7109375" customWidth="1"/>
    <col min="3841" max="3841" width="36" customWidth="1"/>
    <col min="3843" max="3843" width="19.7109375" customWidth="1"/>
    <col min="4097" max="4097" width="36" customWidth="1"/>
    <col min="4099" max="4099" width="19.7109375" customWidth="1"/>
    <col min="4353" max="4353" width="36" customWidth="1"/>
    <col min="4355" max="4355" width="19.7109375" customWidth="1"/>
    <col min="4609" max="4609" width="36" customWidth="1"/>
    <col min="4611" max="4611" width="19.7109375" customWidth="1"/>
    <col min="4865" max="4865" width="36" customWidth="1"/>
    <col min="4867" max="4867" width="19.7109375" customWidth="1"/>
    <col min="5121" max="5121" width="36" customWidth="1"/>
    <col min="5123" max="5123" width="19.7109375" customWidth="1"/>
    <col min="5377" max="5377" width="36" customWidth="1"/>
    <col min="5379" max="5379" width="19.7109375" customWidth="1"/>
    <col min="5633" max="5633" width="36" customWidth="1"/>
    <col min="5635" max="5635" width="19.7109375" customWidth="1"/>
    <col min="5889" max="5889" width="36" customWidth="1"/>
    <col min="5891" max="5891" width="19.7109375" customWidth="1"/>
    <col min="6145" max="6145" width="36" customWidth="1"/>
    <col min="6147" max="6147" width="19.7109375" customWidth="1"/>
    <col min="6401" max="6401" width="36" customWidth="1"/>
    <col min="6403" max="6403" width="19.7109375" customWidth="1"/>
    <col min="6657" max="6657" width="36" customWidth="1"/>
    <col min="6659" max="6659" width="19.7109375" customWidth="1"/>
    <col min="6913" max="6913" width="36" customWidth="1"/>
    <col min="6915" max="6915" width="19.7109375" customWidth="1"/>
    <col min="7169" max="7169" width="36" customWidth="1"/>
    <col min="7171" max="7171" width="19.7109375" customWidth="1"/>
    <col min="7425" max="7425" width="36" customWidth="1"/>
    <col min="7427" max="7427" width="19.7109375" customWidth="1"/>
    <col min="7681" max="7681" width="36" customWidth="1"/>
    <col min="7683" max="7683" width="19.7109375" customWidth="1"/>
    <col min="7937" max="7937" width="36" customWidth="1"/>
    <col min="7939" max="7939" width="19.7109375" customWidth="1"/>
    <col min="8193" max="8193" width="36" customWidth="1"/>
    <col min="8195" max="8195" width="19.7109375" customWidth="1"/>
    <col min="8449" max="8449" width="36" customWidth="1"/>
    <col min="8451" max="8451" width="19.7109375" customWidth="1"/>
    <col min="8705" max="8705" width="36" customWidth="1"/>
    <col min="8707" max="8707" width="19.7109375" customWidth="1"/>
    <col min="8961" max="8961" width="36" customWidth="1"/>
    <col min="8963" max="8963" width="19.7109375" customWidth="1"/>
    <col min="9217" max="9217" width="36" customWidth="1"/>
    <col min="9219" max="9219" width="19.7109375" customWidth="1"/>
    <col min="9473" max="9473" width="36" customWidth="1"/>
    <col min="9475" max="9475" width="19.7109375" customWidth="1"/>
    <col min="9729" max="9729" width="36" customWidth="1"/>
    <col min="9731" max="9731" width="19.7109375" customWidth="1"/>
    <col min="9985" max="9985" width="36" customWidth="1"/>
    <col min="9987" max="9987" width="19.7109375" customWidth="1"/>
    <col min="10241" max="10241" width="36" customWidth="1"/>
    <col min="10243" max="10243" width="19.7109375" customWidth="1"/>
    <col min="10497" max="10497" width="36" customWidth="1"/>
    <col min="10499" max="10499" width="19.7109375" customWidth="1"/>
    <col min="10753" max="10753" width="36" customWidth="1"/>
    <col min="10755" max="10755" width="19.7109375" customWidth="1"/>
    <col min="11009" max="11009" width="36" customWidth="1"/>
    <col min="11011" max="11011" width="19.7109375" customWidth="1"/>
    <col min="11265" max="11265" width="36" customWidth="1"/>
    <col min="11267" max="11267" width="19.7109375" customWidth="1"/>
    <col min="11521" max="11521" width="36" customWidth="1"/>
    <col min="11523" max="11523" width="19.7109375" customWidth="1"/>
    <col min="11777" max="11777" width="36" customWidth="1"/>
    <col min="11779" max="11779" width="19.7109375" customWidth="1"/>
    <col min="12033" max="12033" width="36" customWidth="1"/>
    <col min="12035" max="12035" width="19.7109375" customWidth="1"/>
    <col min="12289" max="12289" width="36" customWidth="1"/>
    <col min="12291" max="12291" width="19.7109375" customWidth="1"/>
    <col min="12545" max="12545" width="36" customWidth="1"/>
    <col min="12547" max="12547" width="19.7109375" customWidth="1"/>
    <col min="12801" max="12801" width="36" customWidth="1"/>
    <col min="12803" max="12803" width="19.7109375" customWidth="1"/>
    <col min="13057" max="13057" width="36" customWidth="1"/>
    <col min="13059" max="13059" width="19.7109375" customWidth="1"/>
    <col min="13313" max="13313" width="36" customWidth="1"/>
    <col min="13315" max="13315" width="19.7109375" customWidth="1"/>
    <col min="13569" max="13569" width="36" customWidth="1"/>
    <col min="13571" max="13571" width="19.7109375" customWidth="1"/>
    <col min="13825" max="13825" width="36" customWidth="1"/>
    <col min="13827" max="13827" width="19.7109375" customWidth="1"/>
    <col min="14081" max="14081" width="36" customWidth="1"/>
    <col min="14083" max="14083" width="19.7109375" customWidth="1"/>
    <col min="14337" max="14337" width="36" customWidth="1"/>
    <col min="14339" max="14339" width="19.7109375" customWidth="1"/>
    <col min="14593" max="14593" width="36" customWidth="1"/>
    <col min="14595" max="14595" width="19.7109375" customWidth="1"/>
    <col min="14849" max="14849" width="36" customWidth="1"/>
    <col min="14851" max="14851" width="19.7109375" customWidth="1"/>
    <col min="15105" max="15105" width="36" customWidth="1"/>
    <col min="15107" max="15107" width="19.7109375" customWidth="1"/>
    <col min="15361" max="15361" width="36" customWidth="1"/>
    <col min="15363" max="15363" width="19.7109375" customWidth="1"/>
    <col min="15617" max="15617" width="36" customWidth="1"/>
    <col min="15619" max="15619" width="19.7109375" customWidth="1"/>
    <col min="15873" max="15873" width="36" customWidth="1"/>
    <col min="15875" max="15875" width="19.7109375" customWidth="1"/>
    <col min="16129" max="16129" width="36" customWidth="1"/>
    <col min="16131" max="16131" width="19.7109375" customWidth="1"/>
  </cols>
  <sheetData>
    <row r="1" spans="1:18" ht="15" x14ac:dyDescent="0.2">
      <c r="A1" s="7"/>
    </row>
    <row r="4" spans="1:18" ht="20.25" x14ac:dyDescent="0.3">
      <c r="C4" s="8" t="s">
        <v>308</v>
      </c>
    </row>
    <row r="5" spans="1:18" ht="12.75" x14ac:dyDescent="0.2">
      <c r="C5" s="9" t="s">
        <v>325</v>
      </c>
    </row>
    <row r="6" spans="1:18" ht="12.75" x14ac:dyDescent="0.2">
      <c r="C6" s="10"/>
    </row>
    <row r="7" spans="1:18" ht="12.75" x14ac:dyDescent="0.2">
      <c r="C7" s="10" t="s">
        <v>301</v>
      </c>
    </row>
    <row r="9" spans="1:18" ht="12.75" x14ac:dyDescent="0.2">
      <c r="C9" s="9" t="s">
        <v>119</v>
      </c>
    </row>
    <row r="10" spans="1:18" ht="12.75" x14ac:dyDescent="0.2">
      <c r="C10" s="11" t="s">
        <v>126</v>
      </c>
      <c r="D10" t="s">
        <v>300</v>
      </c>
    </row>
    <row r="11" spans="1:18" ht="12.75" x14ac:dyDescent="0.2">
      <c r="C11" s="11" t="s">
        <v>120</v>
      </c>
      <c r="D11" s="10" t="s">
        <v>304</v>
      </c>
    </row>
    <row r="12" spans="1:18" ht="12.75" x14ac:dyDescent="0.2">
      <c r="C12" s="11" t="s">
        <v>123</v>
      </c>
      <c r="D12" s="79" t="s">
        <v>124</v>
      </c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</row>
    <row r="14" spans="1:18" ht="12.75" x14ac:dyDescent="0.2">
      <c r="C14" s="11" t="s">
        <v>121</v>
      </c>
      <c r="D14" s="10" t="s">
        <v>122</v>
      </c>
    </row>
  </sheetData>
  <mergeCells count="1">
    <mergeCell ref="D12:R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B21DC-B412-4DEC-BB2F-A31A12C93363}">
  <sheetPr>
    <tabColor theme="0" tint="-0.499984740745262"/>
  </sheetPr>
  <dimension ref="C4:N24"/>
  <sheetViews>
    <sheetView showGridLines="0" workbookViewId="0"/>
  </sheetViews>
  <sheetFormatPr defaultRowHeight="12" x14ac:dyDescent="0.2"/>
  <cols>
    <col min="3" max="3" width="9.85546875" bestFit="1" customWidth="1"/>
    <col min="5" max="5" width="16.7109375" customWidth="1"/>
  </cols>
  <sheetData>
    <row r="4" spans="3:14" x14ac:dyDescent="0.2">
      <c r="C4" s="13" t="s">
        <v>127</v>
      </c>
      <c r="D4" s="14" t="s">
        <v>128</v>
      </c>
      <c r="E4" s="14" t="s">
        <v>129</v>
      </c>
    </row>
    <row r="5" spans="3:14" x14ac:dyDescent="0.2">
      <c r="C5" s="15">
        <v>46143</v>
      </c>
      <c r="D5" t="s">
        <v>130</v>
      </c>
      <c r="E5" t="s">
        <v>320</v>
      </c>
    </row>
    <row r="6" spans="3:14" x14ac:dyDescent="0.2">
      <c r="C6" s="15">
        <v>46219</v>
      </c>
      <c r="D6" t="s">
        <v>321</v>
      </c>
      <c r="E6" t="s">
        <v>322</v>
      </c>
    </row>
    <row r="7" spans="3:14" ht="12.75" x14ac:dyDescent="0.2">
      <c r="C7" s="15">
        <v>46223</v>
      </c>
      <c r="D7" t="s">
        <v>323</v>
      </c>
      <c r="E7" s="10" t="s">
        <v>324</v>
      </c>
    </row>
    <row r="8" spans="3:14" x14ac:dyDescent="0.2">
      <c r="C8" s="15"/>
    </row>
    <row r="9" spans="3:14" ht="12.75" x14ac:dyDescent="0.2">
      <c r="C9" s="15"/>
      <c r="E9" s="10"/>
    </row>
    <row r="11" spans="3:14" ht="12.75" x14ac:dyDescent="0.2">
      <c r="E11" s="26"/>
      <c r="F11" s="27"/>
      <c r="G11" s="27"/>
      <c r="H11" s="26"/>
      <c r="I11" s="26"/>
      <c r="J11" s="27"/>
      <c r="K11" s="27"/>
      <c r="L11" s="27"/>
      <c r="M11" s="27"/>
      <c r="N11" s="28"/>
    </row>
    <row r="12" spans="3:14" x14ac:dyDescent="0.2">
      <c r="F12" s="29"/>
      <c r="G12" s="29"/>
    </row>
    <row r="13" spans="3:14" ht="12.75" x14ac:dyDescent="0.2">
      <c r="F13" s="29"/>
      <c r="G13" s="29"/>
      <c r="J13" s="10"/>
      <c r="K13" s="30"/>
    </row>
    <row r="14" spans="3:14" x14ac:dyDescent="0.2">
      <c r="F14" s="29"/>
      <c r="G14" s="29"/>
    </row>
    <row r="15" spans="3:14" x14ac:dyDescent="0.2">
      <c r="F15" s="29"/>
      <c r="G15" s="29"/>
    </row>
    <row r="16" spans="3:14" x14ac:dyDescent="0.2">
      <c r="F16" s="29"/>
      <c r="G16" s="29"/>
    </row>
    <row r="17" spans="5:14" ht="12.75" x14ac:dyDescent="0.2">
      <c r="E17" s="10"/>
      <c r="F17" s="29"/>
      <c r="G17" s="29"/>
      <c r="J17" s="10"/>
    </row>
    <row r="18" spans="5:14" ht="12.75" x14ac:dyDescent="0.2">
      <c r="F18" s="29"/>
      <c r="G18" s="29"/>
      <c r="J18" s="10"/>
    </row>
    <row r="19" spans="5:14" ht="12.75" x14ac:dyDescent="0.2">
      <c r="F19" s="29"/>
      <c r="G19" s="29"/>
      <c r="N19" s="10"/>
    </row>
    <row r="20" spans="5:14" ht="12.75" x14ac:dyDescent="0.2">
      <c r="F20" s="29"/>
      <c r="G20" s="23"/>
      <c r="H20" s="31"/>
      <c r="J20" s="31"/>
      <c r="M20" s="23"/>
      <c r="N20" s="10"/>
    </row>
    <row r="21" spans="5:14" x14ac:dyDescent="0.2">
      <c r="F21" s="29"/>
      <c r="G21" s="29"/>
      <c r="M21" s="29"/>
    </row>
    <row r="22" spans="5:14" x14ac:dyDescent="0.2">
      <c r="F22" s="29"/>
      <c r="G22" s="29"/>
      <c r="M22" s="29"/>
    </row>
    <row r="23" spans="5:14" ht="12.75" x14ac:dyDescent="0.2">
      <c r="F23" s="29"/>
      <c r="G23" s="29"/>
      <c r="H23" s="31"/>
      <c r="M23" s="23"/>
      <c r="N23" s="10"/>
    </row>
    <row r="24" spans="5:14" ht="12.75" x14ac:dyDescent="0.2">
      <c r="F24" s="29"/>
      <c r="G24" s="29"/>
      <c r="J24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AFFAF-4F1E-4263-8E01-A82C3F5CEFAA}">
  <sheetPr>
    <tabColor rgb="FF0070C0"/>
  </sheetPr>
  <dimension ref="A1:P5826"/>
  <sheetViews>
    <sheetView showGridLines="0" zoomScale="115" zoomScaleNormal="115" workbookViewId="0">
      <pane xSplit="4" ySplit="3" topLeftCell="E4" activePane="bottomRight" state="frozen"/>
      <selection pane="topRight" activeCell="D1" sqref="D1"/>
      <selection pane="bottomLeft" activeCell="A3" sqref="A3"/>
      <selection pane="bottomRight" activeCell="E4" sqref="E4"/>
    </sheetView>
  </sheetViews>
  <sheetFormatPr defaultColWidth="9.140625" defaultRowHeight="12.75" x14ac:dyDescent="0.2"/>
  <cols>
    <col min="1" max="1" width="25.42578125" style="6" hidden="1" customWidth="1"/>
    <col min="2" max="2" width="13.28515625" style="6" bestFit="1" customWidth="1"/>
    <col min="3" max="3" width="19.5703125" style="6" customWidth="1"/>
    <col min="4" max="4" width="34" style="6" bestFit="1" customWidth="1"/>
    <col min="5" max="5" width="19.28515625" style="67" bestFit="1" customWidth="1"/>
    <col min="6" max="6" width="23" style="5" customWidth="1"/>
    <col min="7" max="7" width="18.7109375" style="23" bestFit="1" customWidth="1"/>
    <col min="8" max="8" width="18.85546875" style="35" customWidth="1"/>
    <col min="9" max="9" width="15.85546875" style="35" bestFit="1" customWidth="1"/>
    <col min="10" max="10" width="29.28515625" style="35" bestFit="1" customWidth="1"/>
    <col min="11" max="11" width="16.28515625" style="51" bestFit="1" customWidth="1"/>
    <col min="12" max="12" width="21" style="35" customWidth="1"/>
    <col min="13" max="13" width="22.28515625" style="35" bestFit="1" customWidth="1"/>
    <col min="14" max="14" width="16.5703125" style="5" bestFit="1" customWidth="1"/>
    <col min="15" max="16384" width="9.140625" style="6"/>
  </cols>
  <sheetData>
    <row r="1" spans="1:14" ht="128.25" hidden="1" thickBot="1" x14ac:dyDescent="0.25">
      <c r="A1" s="34"/>
      <c r="E1" s="52" t="s">
        <v>252</v>
      </c>
      <c r="F1" s="39" t="s">
        <v>253</v>
      </c>
      <c r="G1" s="40" t="s">
        <v>250</v>
      </c>
      <c r="H1" s="52" t="s">
        <v>254</v>
      </c>
      <c r="I1" s="52" t="s">
        <v>251</v>
      </c>
      <c r="J1" s="52"/>
      <c r="K1" s="48" t="s">
        <v>259</v>
      </c>
      <c r="L1" s="52" t="s">
        <v>255</v>
      </c>
      <c r="M1" s="52" t="s">
        <v>256</v>
      </c>
      <c r="N1" s="39" t="s">
        <v>251</v>
      </c>
    </row>
    <row r="2" spans="1:14" s="2" customFormat="1" ht="27.75" customHeight="1" x14ac:dyDescent="0.2">
      <c r="A2" s="41"/>
      <c r="E2" s="69" t="s">
        <v>125</v>
      </c>
      <c r="F2" s="70" t="s">
        <v>125</v>
      </c>
      <c r="G2" s="70" t="s">
        <v>125</v>
      </c>
      <c r="H2" s="71" t="s">
        <v>125</v>
      </c>
      <c r="I2" s="53" t="s">
        <v>108</v>
      </c>
      <c r="J2" s="71" t="s">
        <v>125</v>
      </c>
      <c r="K2" s="75" t="s">
        <v>125</v>
      </c>
      <c r="L2" s="53" t="s">
        <v>125</v>
      </c>
      <c r="M2" s="71" t="s">
        <v>125</v>
      </c>
      <c r="N2" s="12" t="s">
        <v>108</v>
      </c>
    </row>
    <row r="3" spans="1:14" s="5" customFormat="1" x14ac:dyDescent="0.2">
      <c r="A3" s="42" t="s">
        <v>257</v>
      </c>
      <c r="B3" s="3" t="s">
        <v>0</v>
      </c>
      <c r="C3" s="3" t="s">
        <v>201</v>
      </c>
      <c r="D3" s="3" t="s">
        <v>1</v>
      </c>
      <c r="E3" s="65" t="s">
        <v>109</v>
      </c>
      <c r="F3" s="4" t="s">
        <v>110</v>
      </c>
      <c r="G3" s="22" t="s">
        <v>111</v>
      </c>
      <c r="H3" s="54" t="s">
        <v>112</v>
      </c>
      <c r="I3" s="54" t="s">
        <v>113</v>
      </c>
      <c r="J3" s="54" t="s">
        <v>307</v>
      </c>
      <c r="K3" s="49" t="s">
        <v>114</v>
      </c>
      <c r="L3" s="54" t="s">
        <v>115</v>
      </c>
      <c r="M3" s="54" t="s">
        <v>116</v>
      </c>
      <c r="N3" s="4" t="s">
        <v>117</v>
      </c>
    </row>
    <row r="4" spans="1:14" x14ac:dyDescent="0.2">
      <c r="A4" s="34" t="str">
        <f>CONCATENATE(B4,D4)</f>
        <v>ANF/04-N.10m and under (pool) - England</v>
      </c>
      <c r="B4" s="38" t="s">
        <v>238</v>
      </c>
      <c r="C4" s="6" t="s">
        <v>279</v>
      </c>
      <c r="D4" s="6" t="s">
        <v>29</v>
      </c>
      <c r="E4" s="25">
        <v>0</v>
      </c>
      <c r="F4" s="25">
        <v>0</v>
      </c>
      <c r="G4" s="43">
        <v>0</v>
      </c>
      <c r="H4" s="25">
        <v>0</v>
      </c>
      <c r="I4" s="25">
        <f t="shared" ref="I4:I67" si="0">E4+F4+G4+H4</f>
        <v>0</v>
      </c>
      <c r="J4" s="25"/>
      <c r="K4" s="25">
        <v>0</v>
      </c>
      <c r="L4" s="25">
        <v>0</v>
      </c>
      <c r="M4" s="25">
        <v>0</v>
      </c>
      <c r="N4" s="25">
        <f>ROUND(I4+K4+L4+M4+J4,3)</f>
        <v>0</v>
      </c>
    </row>
    <row r="5" spans="1:14" x14ac:dyDescent="0.2">
      <c r="A5" s="34" t="str">
        <f t="shared" ref="A5:A68" si="1">CONCATENATE(B5,D5)</f>
        <v>ANF/04-N.10m and under (pool) - Northern Ireland</v>
      </c>
      <c r="B5" s="38" t="s">
        <v>238</v>
      </c>
      <c r="C5" s="6" t="s">
        <v>279</v>
      </c>
      <c r="D5" s="6" t="s">
        <v>32</v>
      </c>
      <c r="E5" s="25">
        <v>0</v>
      </c>
      <c r="F5" s="25">
        <v>0</v>
      </c>
      <c r="G5" s="43">
        <v>0</v>
      </c>
      <c r="H5" s="25">
        <v>0</v>
      </c>
      <c r="I5" s="25">
        <f t="shared" si="0"/>
        <v>0</v>
      </c>
      <c r="J5" s="25"/>
      <c r="K5" s="25">
        <v>0</v>
      </c>
      <c r="L5" s="25">
        <v>0</v>
      </c>
      <c r="M5" s="25">
        <v>0</v>
      </c>
      <c r="N5" s="25">
        <f t="shared" ref="N5:N68" si="2">ROUND(I5+K5+L5+M5+J5,3)</f>
        <v>0</v>
      </c>
    </row>
    <row r="6" spans="1:14" x14ac:dyDescent="0.2">
      <c r="A6" s="34" t="str">
        <f t="shared" si="1"/>
        <v>ANF/04-N.10m and under (pool) - Scotland</v>
      </c>
      <c r="B6" s="38" t="s">
        <v>238</v>
      </c>
      <c r="C6" s="6" t="s">
        <v>279</v>
      </c>
      <c r="D6" s="6" t="s">
        <v>31</v>
      </c>
      <c r="E6" s="25">
        <v>0</v>
      </c>
      <c r="F6" s="25">
        <v>0</v>
      </c>
      <c r="G6" s="43">
        <v>0</v>
      </c>
      <c r="H6" s="25">
        <v>0</v>
      </c>
      <c r="I6" s="25">
        <f t="shared" si="0"/>
        <v>0</v>
      </c>
      <c r="J6" s="25"/>
      <c r="K6" s="25">
        <v>0</v>
      </c>
      <c r="L6" s="25">
        <v>0</v>
      </c>
      <c r="M6" s="25">
        <v>0</v>
      </c>
      <c r="N6" s="25">
        <f t="shared" si="2"/>
        <v>0</v>
      </c>
    </row>
    <row r="7" spans="1:14" x14ac:dyDescent="0.2">
      <c r="A7" s="34" t="str">
        <f t="shared" si="1"/>
        <v>ANF/04-N.10m and under (pool) - Wales</v>
      </c>
      <c r="B7" s="38" t="s">
        <v>238</v>
      </c>
      <c r="C7" s="6" t="s">
        <v>279</v>
      </c>
      <c r="D7" s="6" t="s">
        <v>30</v>
      </c>
      <c r="E7" s="25">
        <v>0</v>
      </c>
      <c r="F7" s="25">
        <v>0</v>
      </c>
      <c r="G7" s="43">
        <v>0</v>
      </c>
      <c r="H7" s="25">
        <v>0</v>
      </c>
      <c r="I7" s="25">
        <f t="shared" si="0"/>
        <v>0</v>
      </c>
      <c r="J7" s="25"/>
      <c r="K7" s="25">
        <v>0</v>
      </c>
      <c r="L7" s="25">
        <v>0</v>
      </c>
      <c r="M7" s="25">
        <v>0</v>
      </c>
      <c r="N7" s="25">
        <f t="shared" si="2"/>
        <v>0</v>
      </c>
    </row>
    <row r="8" spans="1:14" x14ac:dyDescent="0.2">
      <c r="A8" s="34" t="str">
        <f t="shared" si="1"/>
        <v>ANF/04-N.Aberdeen</v>
      </c>
      <c r="B8" s="38" t="s">
        <v>238</v>
      </c>
      <c r="C8" s="6" t="s">
        <v>279</v>
      </c>
      <c r="D8" s="6" t="s">
        <v>4</v>
      </c>
      <c r="E8" s="25">
        <v>0</v>
      </c>
      <c r="F8" s="25">
        <v>0</v>
      </c>
      <c r="G8" s="43">
        <v>0</v>
      </c>
      <c r="H8" s="25">
        <v>0</v>
      </c>
      <c r="I8" s="25">
        <f t="shared" si="0"/>
        <v>0</v>
      </c>
      <c r="J8" s="25"/>
      <c r="K8" s="25">
        <v>0</v>
      </c>
      <c r="L8" s="25">
        <v>0</v>
      </c>
      <c r="M8" s="25">
        <v>0</v>
      </c>
      <c r="N8" s="25">
        <f t="shared" si="2"/>
        <v>0</v>
      </c>
    </row>
    <row r="9" spans="1:14" x14ac:dyDescent="0.2">
      <c r="A9" s="34" t="str">
        <f t="shared" si="1"/>
        <v>ANF/04-N.Anglo Scot.</v>
      </c>
      <c r="B9" s="38" t="s">
        <v>238</v>
      </c>
      <c r="C9" s="6" t="s">
        <v>279</v>
      </c>
      <c r="D9" s="6" t="s">
        <v>13</v>
      </c>
      <c r="E9" s="25">
        <v>0</v>
      </c>
      <c r="F9" s="25">
        <v>0</v>
      </c>
      <c r="G9" s="43">
        <v>0</v>
      </c>
      <c r="H9" s="25">
        <v>0</v>
      </c>
      <c r="I9" s="25">
        <f t="shared" si="0"/>
        <v>0</v>
      </c>
      <c r="J9" s="25"/>
      <c r="K9" s="25">
        <v>0</v>
      </c>
      <c r="L9" s="25">
        <v>0</v>
      </c>
      <c r="M9" s="25">
        <v>0</v>
      </c>
      <c r="N9" s="25">
        <f t="shared" si="2"/>
        <v>0</v>
      </c>
    </row>
    <row r="10" spans="1:14" x14ac:dyDescent="0.2">
      <c r="A10" s="34" t="str">
        <f t="shared" si="1"/>
        <v>ANF/04-N.ANIFPO</v>
      </c>
      <c r="B10" s="38" t="s">
        <v>238</v>
      </c>
      <c r="C10" s="6" t="s">
        <v>279</v>
      </c>
      <c r="D10" s="6" t="s">
        <v>17</v>
      </c>
      <c r="E10" s="25">
        <v>0</v>
      </c>
      <c r="F10" s="25">
        <v>0</v>
      </c>
      <c r="G10" s="43">
        <v>0</v>
      </c>
      <c r="H10" s="25">
        <v>0</v>
      </c>
      <c r="I10" s="25">
        <f t="shared" si="0"/>
        <v>0</v>
      </c>
      <c r="J10" s="25"/>
      <c r="K10" s="25">
        <v>0</v>
      </c>
      <c r="L10" s="25">
        <v>0</v>
      </c>
      <c r="M10" s="25">
        <v>0</v>
      </c>
      <c r="N10" s="25">
        <f t="shared" si="2"/>
        <v>0</v>
      </c>
    </row>
    <row r="11" spans="1:14" x14ac:dyDescent="0.2">
      <c r="A11" s="34" t="str">
        <f t="shared" si="1"/>
        <v>ANF/04-N.Cornish</v>
      </c>
      <c r="B11" s="38" t="s">
        <v>238</v>
      </c>
      <c r="C11" s="6" t="s">
        <v>279</v>
      </c>
      <c r="D11" s="6" t="s">
        <v>18</v>
      </c>
      <c r="E11" s="25">
        <v>0</v>
      </c>
      <c r="F11" s="25">
        <v>0</v>
      </c>
      <c r="G11" s="43">
        <v>0</v>
      </c>
      <c r="H11" s="25">
        <v>0</v>
      </c>
      <c r="I11" s="25">
        <f t="shared" si="0"/>
        <v>0</v>
      </c>
      <c r="J11" s="25"/>
      <c r="K11" s="25">
        <v>0</v>
      </c>
      <c r="L11" s="25">
        <v>0</v>
      </c>
      <c r="M11" s="25">
        <v>0</v>
      </c>
      <c r="N11" s="25">
        <f t="shared" si="2"/>
        <v>0</v>
      </c>
    </row>
    <row r="12" spans="1:14" x14ac:dyDescent="0.2">
      <c r="A12" s="34" t="str">
        <f t="shared" si="1"/>
        <v>ANF/04-N.EEFPO</v>
      </c>
      <c r="B12" s="38" t="s">
        <v>238</v>
      </c>
      <c r="C12" s="6" t="s">
        <v>279</v>
      </c>
      <c r="D12" s="6" t="s">
        <v>14</v>
      </c>
      <c r="E12" s="25">
        <v>0</v>
      </c>
      <c r="F12" s="25">
        <v>0</v>
      </c>
      <c r="G12" s="43">
        <v>0</v>
      </c>
      <c r="H12" s="25">
        <v>0</v>
      </c>
      <c r="I12" s="25">
        <f t="shared" si="0"/>
        <v>0</v>
      </c>
      <c r="J12" s="25"/>
      <c r="K12" s="25">
        <v>0</v>
      </c>
      <c r="L12" s="25">
        <v>0</v>
      </c>
      <c r="M12" s="25">
        <v>0</v>
      </c>
      <c r="N12" s="25">
        <f t="shared" si="2"/>
        <v>0</v>
      </c>
    </row>
    <row r="13" spans="1:14" x14ac:dyDescent="0.2">
      <c r="A13" s="34" t="str">
        <f t="shared" si="1"/>
        <v>ANF/04-N.Fife</v>
      </c>
      <c r="B13" s="38" t="s">
        <v>238</v>
      </c>
      <c r="C13" s="6" t="s">
        <v>279</v>
      </c>
      <c r="D13" s="6" t="s">
        <v>7</v>
      </c>
      <c r="E13" s="25">
        <v>0</v>
      </c>
      <c r="F13" s="25">
        <v>0</v>
      </c>
      <c r="G13" s="43">
        <v>0</v>
      </c>
      <c r="H13" s="25">
        <v>0</v>
      </c>
      <c r="I13" s="25">
        <f t="shared" si="0"/>
        <v>0</v>
      </c>
      <c r="J13" s="25"/>
      <c r="K13" s="25">
        <v>0</v>
      </c>
      <c r="L13" s="25">
        <v>0</v>
      </c>
      <c r="M13" s="25">
        <v>0</v>
      </c>
      <c r="N13" s="25">
        <f t="shared" si="2"/>
        <v>0</v>
      </c>
    </row>
    <row r="14" spans="1:14" x14ac:dyDescent="0.2">
      <c r="A14" s="34" t="str">
        <f t="shared" si="1"/>
        <v>ANF/04-N.FPO</v>
      </c>
      <c r="B14" s="38" t="s">
        <v>238</v>
      </c>
      <c r="C14" s="6" t="s">
        <v>279</v>
      </c>
      <c r="D14" s="6" t="s">
        <v>15</v>
      </c>
      <c r="E14" s="25">
        <v>0</v>
      </c>
      <c r="F14" s="25">
        <v>0</v>
      </c>
      <c r="G14" s="43">
        <v>0</v>
      </c>
      <c r="H14" s="25">
        <v>0</v>
      </c>
      <c r="I14" s="25">
        <f t="shared" si="0"/>
        <v>0</v>
      </c>
      <c r="J14" s="25"/>
      <c r="K14" s="25">
        <v>0</v>
      </c>
      <c r="L14" s="25">
        <v>0</v>
      </c>
      <c r="M14" s="25">
        <v>0</v>
      </c>
      <c r="N14" s="25">
        <f t="shared" si="2"/>
        <v>0</v>
      </c>
    </row>
    <row r="15" spans="1:14" x14ac:dyDescent="0.2">
      <c r="A15" s="34" t="str">
        <f t="shared" si="1"/>
        <v>ANF/04-N.Handliners</v>
      </c>
      <c r="B15" s="38" t="s">
        <v>238</v>
      </c>
      <c r="C15" s="6" t="s">
        <v>279</v>
      </c>
      <c r="D15" s="6" t="s">
        <v>66</v>
      </c>
      <c r="E15" s="25">
        <v>0</v>
      </c>
      <c r="F15" s="25">
        <v>0</v>
      </c>
      <c r="G15" s="43">
        <v>0</v>
      </c>
      <c r="H15" s="25">
        <v>0</v>
      </c>
      <c r="I15" s="25">
        <f t="shared" si="0"/>
        <v>0</v>
      </c>
      <c r="J15" s="25"/>
      <c r="K15" s="25">
        <v>0</v>
      </c>
      <c r="L15" s="25">
        <v>0</v>
      </c>
      <c r="M15" s="25">
        <v>0</v>
      </c>
      <c r="N15" s="25">
        <f t="shared" si="2"/>
        <v>0</v>
      </c>
    </row>
    <row r="16" spans="1:14" x14ac:dyDescent="0.2">
      <c r="A16" s="34" t="str">
        <f t="shared" si="1"/>
        <v>ANF/04-N.Interfish</v>
      </c>
      <c r="B16" s="38" t="s">
        <v>238</v>
      </c>
      <c r="C16" s="6" t="s">
        <v>279</v>
      </c>
      <c r="D16" s="6" t="s">
        <v>23</v>
      </c>
      <c r="E16" s="25">
        <v>0</v>
      </c>
      <c r="F16" s="25">
        <v>0</v>
      </c>
      <c r="G16" s="43">
        <v>0</v>
      </c>
      <c r="H16" s="25">
        <v>0</v>
      </c>
      <c r="I16" s="25">
        <f t="shared" si="0"/>
        <v>0</v>
      </c>
      <c r="J16" s="25"/>
      <c r="K16" s="25">
        <v>0</v>
      </c>
      <c r="L16" s="25">
        <v>0</v>
      </c>
      <c r="M16" s="25">
        <v>0</v>
      </c>
      <c r="N16" s="25">
        <f t="shared" si="2"/>
        <v>0</v>
      </c>
    </row>
    <row r="17" spans="1:14" x14ac:dyDescent="0.2">
      <c r="A17" s="34" t="str">
        <f t="shared" si="1"/>
        <v>ANF/04-N.IOM</v>
      </c>
      <c r="B17" s="38" t="s">
        <v>238</v>
      </c>
      <c r="C17" s="6" t="s">
        <v>279</v>
      </c>
      <c r="D17" s="6" t="s">
        <v>24</v>
      </c>
      <c r="E17" s="25">
        <v>0</v>
      </c>
      <c r="F17" s="25">
        <v>0</v>
      </c>
      <c r="G17" s="43">
        <v>0</v>
      </c>
      <c r="H17" s="25">
        <v>0</v>
      </c>
      <c r="I17" s="25">
        <f t="shared" si="0"/>
        <v>0</v>
      </c>
      <c r="J17" s="25"/>
      <c r="K17" s="25">
        <v>0</v>
      </c>
      <c r="L17" s="25">
        <v>0</v>
      </c>
      <c r="M17" s="25">
        <v>0</v>
      </c>
      <c r="N17" s="25">
        <f t="shared" si="2"/>
        <v>0</v>
      </c>
    </row>
    <row r="18" spans="1:14" x14ac:dyDescent="0.2">
      <c r="A18" s="34" t="str">
        <f t="shared" si="1"/>
        <v>ANF/04-N.Klondyke</v>
      </c>
      <c r="B18" s="38" t="s">
        <v>238</v>
      </c>
      <c r="C18" s="6" t="s">
        <v>279</v>
      </c>
      <c r="D18" s="6" t="s">
        <v>11</v>
      </c>
      <c r="E18" s="25">
        <v>0</v>
      </c>
      <c r="F18" s="25">
        <v>0</v>
      </c>
      <c r="G18" s="43">
        <v>0</v>
      </c>
      <c r="H18" s="25">
        <v>0</v>
      </c>
      <c r="I18" s="25">
        <f t="shared" si="0"/>
        <v>0</v>
      </c>
      <c r="J18" s="25"/>
      <c r="K18" s="25">
        <v>0</v>
      </c>
      <c r="L18" s="25">
        <v>0</v>
      </c>
      <c r="M18" s="25">
        <v>0</v>
      </c>
      <c r="N18" s="25">
        <f t="shared" si="2"/>
        <v>0</v>
      </c>
    </row>
    <row r="19" spans="1:14" x14ac:dyDescent="0.2">
      <c r="A19" s="34" t="str">
        <f t="shared" si="1"/>
        <v>ANF/04-N.Lowestoft</v>
      </c>
      <c r="B19" s="38" t="s">
        <v>238</v>
      </c>
      <c r="C19" s="6" t="s">
        <v>279</v>
      </c>
      <c r="D19" s="6" t="s">
        <v>21</v>
      </c>
      <c r="E19" s="25">
        <v>0</v>
      </c>
      <c r="F19" s="25">
        <v>0</v>
      </c>
      <c r="G19" s="43">
        <v>0</v>
      </c>
      <c r="H19" s="25">
        <v>0</v>
      </c>
      <c r="I19" s="25">
        <f t="shared" si="0"/>
        <v>0</v>
      </c>
      <c r="J19" s="25"/>
      <c r="K19" s="25">
        <v>0</v>
      </c>
      <c r="L19" s="25">
        <v>0</v>
      </c>
      <c r="M19" s="25">
        <v>0</v>
      </c>
      <c r="N19" s="25">
        <f t="shared" si="2"/>
        <v>0</v>
      </c>
    </row>
    <row r="20" spans="1:14" x14ac:dyDescent="0.2">
      <c r="A20" s="34" t="str">
        <f t="shared" si="1"/>
        <v>ANF/04-N.Lunar</v>
      </c>
      <c r="B20" s="38" t="s">
        <v>238</v>
      </c>
      <c r="C20" s="6" t="s">
        <v>279</v>
      </c>
      <c r="D20" s="6" t="s">
        <v>12</v>
      </c>
      <c r="E20" s="25">
        <v>0</v>
      </c>
      <c r="F20" s="25">
        <v>0</v>
      </c>
      <c r="G20" s="43">
        <v>0</v>
      </c>
      <c r="H20" s="25">
        <v>0</v>
      </c>
      <c r="I20" s="25">
        <f t="shared" si="0"/>
        <v>0</v>
      </c>
      <c r="J20" s="25"/>
      <c r="K20" s="25">
        <v>0</v>
      </c>
      <c r="L20" s="25">
        <v>0</v>
      </c>
      <c r="M20" s="25">
        <v>0</v>
      </c>
      <c r="N20" s="25">
        <f t="shared" si="2"/>
        <v>0</v>
      </c>
    </row>
    <row r="21" spans="1:14" x14ac:dyDescent="0.2">
      <c r="A21" s="34" t="str">
        <f t="shared" si="1"/>
        <v>ANF/04-N.Mourne</v>
      </c>
      <c r="B21" s="38" t="s">
        <v>238</v>
      </c>
      <c r="C21" s="6" t="s">
        <v>279</v>
      </c>
      <c r="D21" s="6" t="s">
        <v>49</v>
      </c>
      <c r="E21" s="25">
        <v>0</v>
      </c>
      <c r="F21" s="25">
        <v>0</v>
      </c>
      <c r="G21" s="43">
        <v>0</v>
      </c>
      <c r="H21" s="25">
        <v>0</v>
      </c>
      <c r="I21" s="25">
        <f t="shared" si="0"/>
        <v>0</v>
      </c>
      <c r="J21" s="25"/>
      <c r="K21" s="25">
        <v>0</v>
      </c>
      <c r="L21" s="25">
        <v>0</v>
      </c>
      <c r="M21" s="25">
        <v>0</v>
      </c>
      <c r="N21" s="25">
        <f t="shared" si="2"/>
        <v>0</v>
      </c>
    </row>
    <row r="22" spans="1:14" x14ac:dyDescent="0.2">
      <c r="A22" s="34" t="str">
        <f t="shared" si="1"/>
        <v>ANF/04-N.NESFO</v>
      </c>
      <c r="B22" s="38" t="s">
        <v>238</v>
      </c>
      <c r="C22" s="6" t="s">
        <v>279</v>
      </c>
      <c r="D22" s="6" t="s">
        <v>5</v>
      </c>
      <c r="E22" s="25">
        <v>0</v>
      </c>
      <c r="F22" s="25">
        <v>0</v>
      </c>
      <c r="G22" s="43">
        <v>0</v>
      </c>
      <c r="H22" s="25">
        <v>0</v>
      </c>
      <c r="I22" s="25">
        <f t="shared" si="0"/>
        <v>0</v>
      </c>
      <c r="J22" s="25"/>
      <c r="K22" s="25">
        <v>0</v>
      </c>
      <c r="L22" s="25">
        <v>0</v>
      </c>
      <c r="M22" s="25">
        <v>0</v>
      </c>
      <c r="N22" s="25">
        <f t="shared" si="2"/>
        <v>0</v>
      </c>
    </row>
    <row r="23" spans="1:14" x14ac:dyDescent="0.2">
      <c r="A23" s="34" t="str">
        <f t="shared" si="1"/>
        <v>ANF/04-N.NIFPO</v>
      </c>
      <c r="B23" s="38" t="s">
        <v>238</v>
      </c>
      <c r="C23" s="6" t="s">
        <v>279</v>
      </c>
      <c r="D23" s="6" t="s">
        <v>16</v>
      </c>
      <c r="E23" s="25">
        <v>0</v>
      </c>
      <c r="F23" s="25">
        <v>0</v>
      </c>
      <c r="G23" s="43">
        <v>0</v>
      </c>
      <c r="H23" s="25">
        <v>0</v>
      </c>
      <c r="I23" s="25">
        <f t="shared" si="0"/>
        <v>0</v>
      </c>
      <c r="J23" s="25"/>
      <c r="K23" s="25">
        <v>0</v>
      </c>
      <c r="L23" s="25">
        <v>0</v>
      </c>
      <c r="M23" s="25">
        <v>0</v>
      </c>
      <c r="N23" s="25">
        <f t="shared" si="2"/>
        <v>0</v>
      </c>
    </row>
    <row r="24" spans="1:14" x14ac:dyDescent="0.2">
      <c r="A24" s="34" t="str">
        <f t="shared" si="1"/>
        <v>ANF/04-N.Non Sector - England</v>
      </c>
      <c r="B24" s="38" t="s">
        <v>238</v>
      </c>
      <c r="C24" s="6" t="s">
        <v>279</v>
      </c>
      <c r="D24" s="6" t="s">
        <v>25</v>
      </c>
      <c r="E24" s="25">
        <v>0</v>
      </c>
      <c r="F24" s="25">
        <v>0</v>
      </c>
      <c r="G24" s="43">
        <v>0</v>
      </c>
      <c r="H24" s="25">
        <v>0</v>
      </c>
      <c r="I24" s="25">
        <f t="shared" si="0"/>
        <v>0</v>
      </c>
      <c r="J24" s="25"/>
      <c r="K24" s="25">
        <v>0</v>
      </c>
      <c r="L24" s="25">
        <v>0</v>
      </c>
      <c r="M24" s="25">
        <v>0</v>
      </c>
      <c r="N24" s="25">
        <f t="shared" si="2"/>
        <v>0</v>
      </c>
    </row>
    <row r="25" spans="1:14" x14ac:dyDescent="0.2">
      <c r="A25" s="34" t="str">
        <f t="shared" si="1"/>
        <v>ANF/04-N.Non Sector - Northern Ireland</v>
      </c>
      <c r="B25" s="38" t="s">
        <v>238</v>
      </c>
      <c r="C25" s="6" t="s">
        <v>279</v>
      </c>
      <c r="D25" s="6" t="s">
        <v>28</v>
      </c>
      <c r="E25" s="25">
        <v>0</v>
      </c>
      <c r="F25" s="25">
        <v>0</v>
      </c>
      <c r="G25" s="43">
        <v>0</v>
      </c>
      <c r="H25" s="25">
        <v>0</v>
      </c>
      <c r="I25" s="25">
        <f t="shared" si="0"/>
        <v>0</v>
      </c>
      <c r="J25" s="25"/>
      <c r="K25" s="25">
        <v>0</v>
      </c>
      <c r="L25" s="25">
        <v>0</v>
      </c>
      <c r="M25" s="25">
        <v>0</v>
      </c>
      <c r="N25" s="25">
        <f t="shared" si="2"/>
        <v>0</v>
      </c>
    </row>
    <row r="26" spans="1:14" x14ac:dyDescent="0.2">
      <c r="A26" s="34" t="str">
        <f t="shared" si="1"/>
        <v>ANF/04-N.Non Sector - Scotland</v>
      </c>
      <c r="B26" s="38" t="s">
        <v>238</v>
      </c>
      <c r="C26" s="6" t="s">
        <v>279</v>
      </c>
      <c r="D26" s="6" t="s">
        <v>27</v>
      </c>
      <c r="E26" s="25">
        <v>0</v>
      </c>
      <c r="F26" s="25">
        <v>0</v>
      </c>
      <c r="G26" s="43">
        <v>0</v>
      </c>
      <c r="H26" s="25">
        <v>0</v>
      </c>
      <c r="I26" s="25">
        <f t="shared" si="0"/>
        <v>0</v>
      </c>
      <c r="J26" s="25"/>
      <c r="K26" s="25">
        <v>0</v>
      </c>
      <c r="L26" s="25">
        <v>0</v>
      </c>
      <c r="M26" s="25">
        <v>0</v>
      </c>
      <c r="N26" s="25">
        <f t="shared" si="2"/>
        <v>0</v>
      </c>
    </row>
    <row r="27" spans="1:14" x14ac:dyDescent="0.2">
      <c r="A27" s="34" t="str">
        <f t="shared" si="1"/>
        <v>ANF/04-N.Non Sector - Wales</v>
      </c>
      <c r="B27" s="38" t="s">
        <v>238</v>
      </c>
      <c r="C27" s="6" t="s">
        <v>279</v>
      </c>
      <c r="D27" s="6" t="s">
        <v>26</v>
      </c>
      <c r="E27" s="25">
        <v>0</v>
      </c>
      <c r="F27" s="25">
        <v>0</v>
      </c>
      <c r="G27" s="43">
        <v>0</v>
      </c>
      <c r="H27" s="25">
        <v>0</v>
      </c>
      <c r="I27" s="25">
        <f t="shared" si="0"/>
        <v>0</v>
      </c>
      <c r="J27" s="25"/>
      <c r="K27" s="25">
        <v>0</v>
      </c>
      <c r="L27" s="25">
        <v>0</v>
      </c>
      <c r="M27" s="25">
        <v>0</v>
      </c>
      <c r="N27" s="25">
        <f t="shared" si="2"/>
        <v>0</v>
      </c>
    </row>
    <row r="28" spans="1:14" x14ac:dyDescent="0.2">
      <c r="A28" s="34" t="str">
        <f t="shared" si="1"/>
        <v>ANF/04-N.Humberside</v>
      </c>
      <c r="B28" s="38" t="s">
        <v>238</v>
      </c>
      <c r="C28" s="6" t="s">
        <v>279</v>
      </c>
      <c r="D28" s="6" t="s">
        <v>288</v>
      </c>
      <c r="E28" s="25">
        <v>0</v>
      </c>
      <c r="F28" s="25">
        <v>0</v>
      </c>
      <c r="G28" s="43">
        <v>0</v>
      </c>
      <c r="H28" s="25">
        <v>0</v>
      </c>
      <c r="I28" s="25">
        <f t="shared" si="0"/>
        <v>0</v>
      </c>
      <c r="J28" s="25"/>
      <c r="K28" s="25">
        <v>0</v>
      </c>
      <c r="L28" s="25">
        <v>0</v>
      </c>
      <c r="M28" s="25">
        <v>0</v>
      </c>
      <c r="N28" s="25">
        <f t="shared" si="2"/>
        <v>0</v>
      </c>
    </row>
    <row r="29" spans="1:14" x14ac:dyDescent="0.2">
      <c r="A29" s="34" t="str">
        <f t="shared" si="1"/>
        <v>ANF/04-N.North Sea</v>
      </c>
      <c r="B29" s="38" t="s">
        <v>238</v>
      </c>
      <c r="C29" s="6" t="s">
        <v>279</v>
      </c>
      <c r="D29" s="6" t="s">
        <v>20</v>
      </c>
      <c r="E29" s="25">
        <v>0</v>
      </c>
      <c r="F29" s="25">
        <v>0</v>
      </c>
      <c r="G29" s="43">
        <v>0</v>
      </c>
      <c r="H29" s="25">
        <v>0</v>
      </c>
      <c r="I29" s="25">
        <f t="shared" si="0"/>
        <v>0</v>
      </c>
      <c r="J29" s="25"/>
      <c r="K29" s="25">
        <v>0</v>
      </c>
      <c r="L29" s="25">
        <v>0</v>
      </c>
      <c r="M29" s="25">
        <v>0</v>
      </c>
      <c r="N29" s="25">
        <f t="shared" si="2"/>
        <v>0</v>
      </c>
    </row>
    <row r="30" spans="1:14" x14ac:dyDescent="0.2">
      <c r="A30" s="34" t="str">
        <f t="shared" si="1"/>
        <v>ANF/04-N.Northern</v>
      </c>
      <c r="B30" s="38" t="s">
        <v>238</v>
      </c>
      <c r="C30" s="6" t="s">
        <v>279</v>
      </c>
      <c r="D30" s="6" t="s">
        <v>10</v>
      </c>
      <c r="E30" s="25">
        <v>0</v>
      </c>
      <c r="F30" s="25">
        <v>0</v>
      </c>
      <c r="G30" s="43">
        <v>0</v>
      </c>
      <c r="H30" s="25">
        <v>0</v>
      </c>
      <c r="I30" s="25">
        <f t="shared" si="0"/>
        <v>0</v>
      </c>
      <c r="J30" s="25"/>
      <c r="K30" s="25">
        <v>0</v>
      </c>
      <c r="L30" s="25">
        <v>0</v>
      </c>
      <c r="M30" s="25">
        <v>0</v>
      </c>
      <c r="N30" s="25">
        <f t="shared" si="2"/>
        <v>0</v>
      </c>
    </row>
    <row r="31" spans="1:14" x14ac:dyDescent="0.2">
      <c r="A31" s="34" t="str">
        <f t="shared" si="1"/>
        <v>ANF/04-N.Orkney</v>
      </c>
      <c r="B31" s="38" t="s">
        <v>238</v>
      </c>
      <c r="C31" s="6" t="s">
        <v>279</v>
      </c>
      <c r="D31" s="6" t="s">
        <v>9</v>
      </c>
      <c r="E31" s="25">
        <v>0</v>
      </c>
      <c r="F31" s="25">
        <v>0</v>
      </c>
      <c r="G31" s="43">
        <v>0</v>
      </c>
      <c r="H31" s="25">
        <v>0</v>
      </c>
      <c r="I31" s="25">
        <f t="shared" si="0"/>
        <v>0</v>
      </c>
      <c r="J31" s="25"/>
      <c r="K31" s="25">
        <v>0</v>
      </c>
      <c r="L31" s="25">
        <v>0</v>
      </c>
      <c r="M31" s="25">
        <v>0</v>
      </c>
      <c r="N31" s="25">
        <f t="shared" si="2"/>
        <v>0</v>
      </c>
    </row>
    <row r="32" spans="1:14" x14ac:dyDescent="0.2">
      <c r="A32" s="34" t="str">
        <f t="shared" si="1"/>
        <v>ANF/04-N.SFO</v>
      </c>
      <c r="B32" s="38" t="s">
        <v>238</v>
      </c>
      <c r="C32" s="6" t="s">
        <v>279</v>
      </c>
      <c r="D32" s="6" t="s">
        <v>2</v>
      </c>
      <c r="E32" s="25">
        <v>0</v>
      </c>
      <c r="F32" s="25">
        <v>0</v>
      </c>
      <c r="G32" s="43">
        <v>0</v>
      </c>
      <c r="H32" s="25">
        <v>0</v>
      </c>
      <c r="I32" s="25">
        <f t="shared" si="0"/>
        <v>0</v>
      </c>
      <c r="J32" s="25"/>
      <c r="K32" s="25">
        <v>0</v>
      </c>
      <c r="L32" s="25">
        <v>0</v>
      </c>
      <c r="M32" s="25">
        <v>0</v>
      </c>
      <c r="N32" s="25">
        <f t="shared" si="2"/>
        <v>0</v>
      </c>
    </row>
    <row r="33" spans="1:14" x14ac:dyDescent="0.2">
      <c r="A33" s="34" t="str">
        <f t="shared" si="1"/>
        <v>ANF/04-N.Shetland</v>
      </c>
      <c r="B33" s="38" t="s">
        <v>238</v>
      </c>
      <c r="C33" s="6" t="s">
        <v>279</v>
      </c>
      <c r="D33" s="6" t="s">
        <v>6</v>
      </c>
      <c r="E33" s="25">
        <v>0</v>
      </c>
      <c r="F33" s="25">
        <v>0</v>
      </c>
      <c r="G33" s="43">
        <v>0</v>
      </c>
      <c r="H33" s="25">
        <v>0</v>
      </c>
      <c r="I33" s="25">
        <f t="shared" si="0"/>
        <v>0</v>
      </c>
      <c r="J33" s="25"/>
      <c r="K33" s="25">
        <v>0</v>
      </c>
      <c r="L33" s="25">
        <v>0</v>
      </c>
      <c r="M33" s="25">
        <v>0</v>
      </c>
      <c r="N33" s="25">
        <f t="shared" si="2"/>
        <v>0</v>
      </c>
    </row>
    <row r="34" spans="1:14" x14ac:dyDescent="0.2">
      <c r="A34" s="34" t="str">
        <f t="shared" si="1"/>
        <v>ANF/04-N.South West</v>
      </c>
      <c r="B34" s="38" t="s">
        <v>238</v>
      </c>
      <c r="C34" s="6" t="s">
        <v>279</v>
      </c>
      <c r="D34" s="6" t="s">
        <v>19</v>
      </c>
      <c r="E34" s="25">
        <v>0</v>
      </c>
      <c r="F34" s="25">
        <v>0</v>
      </c>
      <c r="G34" s="43">
        <v>0</v>
      </c>
      <c r="H34" s="25">
        <v>0</v>
      </c>
      <c r="I34" s="25">
        <f t="shared" si="0"/>
        <v>0</v>
      </c>
      <c r="J34" s="25"/>
      <c r="K34" s="25">
        <v>0</v>
      </c>
      <c r="L34" s="25">
        <v>0</v>
      </c>
      <c r="M34" s="25">
        <v>0</v>
      </c>
      <c r="N34" s="25">
        <f t="shared" si="2"/>
        <v>0</v>
      </c>
    </row>
    <row r="35" spans="1:14" x14ac:dyDescent="0.2">
      <c r="A35" s="34" t="str">
        <f t="shared" si="1"/>
        <v>ANF/04-N.Unallocated</v>
      </c>
      <c r="B35" s="38" t="s">
        <v>238</v>
      </c>
      <c r="C35" s="6" t="s">
        <v>279</v>
      </c>
      <c r="D35" s="6" t="s">
        <v>33</v>
      </c>
      <c r="E35" s="25">
        <v>0</v>
      </c>
      <c r="F35" s="25">
        <v>0</v>
      </c>
      <c r="G35" s="43">
        <v>0</v>
      </c>
      <c r="H35" s="25">
        <v>0</v>
      </c>
      <c r="I35" s="25">
        <f t="shared" si="0"/>
        <v>0</v>
      </c>
      <c r="J35" s="25"/>
      <c r="K35" s="25">
        <v>0</v>
      </c>
      <c r="L35" s="25">
        <v>0</v>
      </c>
      <c r="M35" s="25">
        <v>0</v>
      </c>
      <c r="N35" s="25">
        <f t="shared" si="2"/>
        <v>0</v>
      </c>
    </row>
    <row r="36" spans="1:14" x14ac:dyDescent="0.2">
      <c r="A36" s="34" t="str">
        <f t="shared" si="1"/>
        <v>ANF/04-N.W. Scotland</v>
      </c>
      <c r="B36" s="38" t="s">
        <v>238</v>
      </c>
      <c r="C36" s="6" t="s">
        <v>279</v>
      </c>
      <c r="D36" s="6" t="s">
        <v>8</v>
      </c>
      <c r="E36" s="25">
        <v>0</v>
      </c>
      <c r="F36" s="25">
        <v>0</v>
      </c>
      <c r="G36" s="43">
        <v>0</v>
      </c>
      <c r="H36" s="25">
        <v>0</v>
      </c>
      <c r="I36" s="25">
        <f t="shared" si="0"/>
        <v>0</v>
      </c>
      <c r="J36" s="25"/>
      <c r="K36" s="25">
        <v>0</v>
      </c>
      <c r="L36" s="25">
        <v>0</v>
      </c>
      <c r="M36" s="25">
        <v>0</v>
      </c>
      <c r="N36" s="25">
        <f t="shared" si="2"/>
        <v>0</v>
      </c>
    </row>
    <row r="37" spans="1:14" x14ac:dyDescent="0.2">
      <c r="A37" s="34" t="str">
        <f t="shared" si="1"/>
        <v>ANF/04-N.Wales &amp; WC</v>
      </c>
      <c r="B37" s="38" t="s">
        <v>238</v>
      </c>
      <c r="C37" s="6" t="s">
        <v>279</v>
      </c>
      <c r="D37" s="6" t="s">
        <v>22</v>
      </c>
      <c r="E37" s="25">
        <v>0</v>
      </c>
      <c r="F37" s="25">
        <v>0</v>
      </c>
      <c r="G37" s="43">
        <v>0</v>
      </c>
      <c r="H37" s="25">
        <v>0</v>
      </c>
      <c r="I37" s="25">
        <f t="shared" si="0"/>
        <v>0</v>
      </c>
      <c r="J37" s="25"/>
      <c r="K37" s="25">
        <v>0</v>
      </c>
      <c r="L37" s="25">
        <v>0</v>
      </c>
      <c r="M37" s="25">
        <v>0</v>
      </c>
      <c r="N37" s="25">
        <f t="shared" si="2"/>
        <v>0</v>
      </c>
    </row>
    <row r="38" spans="1:14" x14ac:dyDescent="0.2">
      <c r="A38" s="34" t="str">
        <f t="shared" si="1"/>
        <v>ANF/04-N.Western</v>
      </c>
      <c r="B38" s="38" t="s">
        <v>238</v>
      </c>
      <c r="C38" s="6" t="s">
        <v>279</v>
      </c>
      <c r="D38" s="6" t="s">
        <v>107</v>
      </c>
      <c r="E38" s="25">
        <v>0</v>
      </c>
      <c r="F38" s="25">
        <v>0</v>
      </c>
      <c r="G38" s="43">
        <v>0</v>
      </c>
      <c r="H38" s="25">
        <v>0</v>
      </c>
      <c r="I38" s="25">
        <f t="shared" si="0"/>
        <v>0</v>
      </c>
      <c r="J38" s="25"/>
      <c r="K38" s="25">
        <v>0</v>
      </c>
      <c r="L38" s="25">
        <v>0</v>
      </c>
      <c r="M38" s="25">
        <v>0</v>
      </c>
      <c r="N38" s="25">
        <f t="shared" si="2"/>
        <v>0</v>
      </c>
    </row>
    <row r="39" spans="1:14" x14ac:dyDescent="0.2">
      <c r="A39" s="34" t="str">
        <f t="shared" si="1"/>
        <v>ANF/07.10m and under (pool) - England</v>
      </c>
      <c r="B39" s="6" t="s">
        <v>3</v>
      </c>
      <c r="C39" s="6" t="s">
        <v>131</v>
      </c>
      <c r="D39" s="6" t="s">
        <v>29</v>
      </c>
      <c r="E39" s="25">
        <v>1229.3340000000001</v>
      </c>
      <c r="F39" s="25">
        <v>0</v>
      </c>
      <c r="G39" s="43">
        <v>0</v>
      </c>
      <c r="H39" s="25">
        <v>0</v>
      </c>
      <c r="I39" s="25">
        <f t="shared" si="0"/>
        <v>1229.3340000000001</v>
      </c>
      <c r="J39" s="25"/>
      <c r="K39" s="25">
        <v>15.321</v>
      </c>
      <c r="L39" s="25">
        <v>0</v>
      </c>
      <c r="M39" s="25">
        <v>0</v>
      </c>
      <c r="N39" s="25">
        <f t="shared" si="2"/>
        <v>1244.655</v>
      </c>
    </row>
    <row r="40" spans="1:14" x14ac:dyDescent="0.2">
      <c r="A40" s="34" t="str">
        <f t="shared" si="1"/>
        <v>ANF/07.10m and under (pool) - Northern Ireland</v>
      </c>
      <c r="B40" s="6" t="s">
        <v>3</v>
      </c>
      <c r="C40" s="6" t="s">
        <v>131</v>
      </c>
      <c r="D40" s="6" t="s">
        <v>32</v>
      </c>
      <c r="E40" s="25">
        <v>0</v>
      </c>
      <c r="F40" s="25">
        <v>3.3</v>
      </c>
      <c r="G40" s="43">
        <v>0</v>
      </c>
      <c r="H40" s="25">
        <v>0</v>
      </c>
      <c r="I40" s="25">
        <f t="shared" si="0"/>
        <v>3.3</v>
      </c>
      <c r="J40" s="25"/>
      <c r="K40" s="25">
        <v>1E-3</v>
      </c>
      <c r="L40" s="25">
        <v>0</v>
      </c>
      <c r="M40" s="25">
        <v>0</v>
      </c>
      <c r="N40" s="25">
        <f t="shared" si="2"/>
        <v>3.3010000000000002</v>
      </c>
    </row>
    <row r="41" spans="1:14" x14ac:dyDescent="0.2">
      <c r="A41" s="34" t="str">
        <f t="shared" si="1"/>
        <v>ANF/07.10m and under (pool) - Scotland</v>
      </c>
      <c r="B41" s="6" t="s">
        <v>3</v>
      </c>
      <c r="C41" s="6" t="s">
        <v>131</v>
      </c>
      <c r="D41" s="6" t="s">
        <v>31</v>
      </c>
      <c r="E41" s="25">
        <v>0</v>
      </c>
      <c r="F41" s="25">
        <v>0</v>
      </c>
      <c r="G41" s="43">
        <v>2.4</v>
      </c>
      <c r="H41" s="25">
        <v>0</v>
      </c>
      <c r="I41" s="25">
        <f t="shared" si="0"/>
        <v>2.4</v>
      </c>
      <c r="J41" s="25"/>
      <c r="K41" s="25">
        <v>0</v>
      </c>
      <c r="L41" s="25">
        <v>0</v>
      </c>
      <c r="M41" s="25">
        <v>0</v>
      </c>
      <c r="N41" s="25">
        <f t="shared" si="2"/>
        <v>2.4</v>
      </c>
    </row>
    <row r="42" spans="1:14" x14ac:dyDescent="0.2">
      <c r="A42" s="34" t="str">
        <f t="shared" si="1"/>
        <v>ANF/07.10m and under (pool) - Wales</v>
      </c>
      <c r="B42" s="6" t="s">
        <v>3</v>
      </c>
      <c r="C42" s="6" t="s">
        <v>131</v>
      </c>
      <c r="D42" s="6" t="s">
        <v>30</v>
      </c>
      <c r="E42" s="25">
        <v>0</v>
      </c>
      <c r="F42" s="25">
        <v>0</v>
      </c>
      <c r="G42" s="43">
        <v>0</v>
      </c>
      <c r="H42" s="25">
        <v>6.5339999999999998</v>
      </c>
      <c r="I42" s="25">
        <f t="shared" si="0"/>
        <v>6.5339999999999998</v>
      </c>
      <c r="J42" s="25"/>
      <c r="K42" s="25">
        <v>0</v>
      </c>
      <c r="L42" s="25">
        <v>0</v>
      </c>
      <c r="M42" s="25">
        <v>0</v>
      </c>
      <c r="N42" s="25">
        <f t="shared" si="2"/>
        <v>6.5339999999999998</v>
      </c>
    </row>
    <row r="43" spans="1:14" x14ac:dyDescent="0.2">
      <c r="A43" s="34" t="str">
        <f t="shared" si="1"/>
        <v>ANF/07.Aberdeen</v>
      </c>
      <c r="B43" s="6" t="s">
        <v>3</v>
      </c>
      <c r="C43" s="6" t="s">
        <v>131</v>
      </c>
      <c r="D43" s="6" t="s">
        <v>4</v>
      </c>
      <c r="E43" s="25">
        <v>339.93799999999999</v>
      </c>
      <c r="F43" s="25">
        <v>0</v>
      </c>
      <c r="G43" s="43">
        <v>187.5</v>
      </c>
      <c r="H43" s="25">
        <v>0</v>
      </c>
      <c r="I43" s="25">
        <f t="shared" si="0"/>
        <v>527.43799999999999</v>
      </c>
      <c r="J43" s="25"/>
      <c r="K43" s="25">
        <v>0.24299999999999999</v>
      </c>
      <c r="L43" s="25">
        <v>0</v>
      </c>
      <c r="M43" s="25">
        <v>0</v>
      </c>
      <c r="N43" s="25">
        <f t="shared" si="2"/>
        <v>527.68100000000004</v>
      </c>
    </row>
    <row r="44" spans="1:14" x14ac:dyDescent="0.2">
      <c r="A44" s="34" t="str">
        <f t="shared" si="1"/>
        <v>ANF/07.Anglo Scot.</v>
      </c>
      <c r="B44" s="6" t="s">
        <v>3</v>
      </c>
      <c r="C44" s="6" t="s">
        <v>131</v>
      </c>
      <c r="D44" s="6" t="s">
        <v>13</v>
      </c>
      <c r="E44" s="25">
        <v>7.7690000000000001</v>
      </c>
      <c r="F44" s="25">
        <v>0</v>
      </c>
      <c r="G44" s="43">
        <v>0.30000000000000004</v>
      </c>
      <c r="H44" s="25">
        <v>0</v>
      </c>
      <c r="I44" s="25">
        <f t="shared" si="0"/>
        <v>8.0690000000000008</v>
      </c>
      <c r="J44" s="25"/>
      <c r="K44" s="25">
        <v>4.069</v>
      </c>
      <c r="L44" s="25">
        <v>0</v>
      </c>
      <c r="M44" s="25">
        <v>0</v>
      </c>
      <c r="N44" s="25">
        <f t="shared" si="2"/>
        <v>12.138</v>
      </c>
    </row>
    <row r="45" spans="1:14" x14ac:dyDescent="0.2">
      <c r="A45" s="34" t="str">
        <f t="shared" si="1"/>
        <v>ANF/07.ANIFPO</v>
      </c>
      <c r="B45" s="6" t="s">
        <v>3</v>
      </c>
      <c r="C45" s="6" t="s">
        <v>131</v>
      </c>
      <c r="D45" s="6" t="s">
        <v>17</v>
      </c>
      <c r="E45" s="25">
        <v>1.26</v>
      </c>
      <c r="F45" s="25">
        <v>191.96100000000001</v>
      </c>
      <c r="G45" s="43">
        <v>0</v>
      </c>
      <c r="H45" s="25">
        <v>0</v>
      </c>
      <c r="I45" s="25">
        <f t="shared" si="0"/>
        <v>193.221</v>
      </c>
      <c r="J45" s="25"/>
      <c r="K45" s="25">
        <v>5.4119999999999999</v>
      </c>
      <c r="L45" s="25">
        <v>0</v>
      </c>
      <c r="M45" s="25">
        <v>0</v>
      </c>
      <c r="N45" s="25">
        <f t="shared" si="2"/>
        <v>198.63300000000001</v>
      </c>
    </row>
    <row r="46" spans="1:14" x14ac:dyDescent="0.2">
      <c r="A46" s="34" t="str">
        <f t="shared" si="1"/>
        <v>ANF/07.Cornish</v>
      </c>
      <c r="B46" s="6" t="s">
        <v>3</v>
      </c>
      <c r="C46" s="6" t="s">
        <v>131</v>
      </c>
      <c r="D46" s="6" t="s">
        <v>18</v>
      </c>
      <c r="E46" s="25">
        <v>1951.652</v>
      </c>
      <c r="F46" s="25">
        <v>0</v>
      </c>
      <c r="G46" s="43">
        <v>0.2</v>
      </c>
      <c r="H46" s="25">
        <v>0.84</v>
      </c>
      <c r="I46" s="25">
        <f t="shared" si="0"/>
        <v>1952.692</v>
      </c>
      <c r="J46" s="25"/>
      <c r="K46" s="25">
        <v>135.53100000000001</v>
      </c>
      <c r="L46" s="25">
        <v>0</v>
      </c>
      <c r="M46" s="25">
        <v>0</v>
      </c>
      <c r="N46" s="25">
        <f t="shared" si="2"/>
        <v>2088.223</v>
      </c>
    </row>
    <row r="47" spans="1:14" x14ac:dyDescent="0.2">
      <c r="A47" s="34" t="str">
        <f t="shared" si="1"/>
        <v>ANF/07.EEFPO</v>
      </c>
      <c r="B47" s="6" t="s">
        <v>3</v>
      </c>
      <c r="C47" s="6" t="s">
        <v>131</v>
      </c>
      <c r="D47" s="6" t="s">
        <v>14</v>
      </c>
      <c r="E47" s="25">
        <v>942.54600000000005</v>
      </c>
      <c r="F47" s="25">
        <v>0</v>
      </c>
      <c r="G47" s="43">
        <v>286.10000000000002</v>
      </c>
      <c r="H47" s="25">
        <v>0</v>
      </c>
      <c r="I47" s="25">
        <f t="shared" si="0"/>
        <v>1228.6460000000002</v>
      </c>
      <c r="J47" s="25"/>
      <c r="K47" s="25">
        <v>22.433</v>
      </c>
      <c r="L47" s="25">
        <v>0</v>
      </c>
      <c r="M47" s="25">
        <v>0</v>
      </c>
      <c r="N47" s="25">
        <f t="shared" si="2"/>
        <v>1251.079</v>
      </c>
    </row>
    <row r="48" spans="1:14" x14ac:dyDescent="0.2">
      <c r="A48" s="34" t="str">
        <f t="shared" si="1"/>
        <v>ANF/07.Fife</v>
      </c>
      <c r="B48" s="6" t="s">
        <v>3</v>
      </c>
      <c r="C48" s="6" t="s">
        <v>131</v>
      </c>
      <c r="D48" s="6" t="s">
        <v>7</v>
      </c>
      <c r="E48" s="25">
        <v>0</v>
      </c>
      <c r="F48" s="25">
        <v>0</v>
      </c>
      <c r="G48" s="43">
        <v>4.7</v>
      </c>
      <c r="H48" s="25">
        <v>0</v>
      </c>
      <c r="I48" s="25">
        <f t="shared" si="0"/>
        <v>4.7</v>
      </c>
      <c r="J48" s="25"/>
      <c r="K48" s="25">
        <v>4.0000000000000001E-3</v>
      </c>
      <c r="L48" s="25">
        <v>0</v>
      </c>
      <c r="M48" s="25">
        <v>0</v>
      </c>
      <c r="N48" s="25">
        <f t="shared" si="2"/>
        <v>4.7039999999999997</v>
      </c>
    </row>
    <row r="49" spans="1:14" x14ac:dyDescent="0.2">
      <c r="A49" s="34" t="str">
        <f t="shared" si="1"/>
        <v>ANF/07.FPO</v>
      </c>
      <c r="B49" s="6" t="s">
        <v>3</v>
      </c>
      <c r="C49" s="6" t="s">
        <v>131</v>
      </c>
      <c r="D49" s="6" t="s">
        <v>15</v>
      </c>
      <c r="E49" s="25">
        <v>5.8789999999999996</v>
      </c>
      <c r="F49" s="25">
        <v>0</v>
      </c>
      <c r="G49" s="43">
        <v>0</v>
      </c>
      <c r="H49" s="25">
        <v>0</v>
      </c>
      <c r="I49" s="25">
        <f t="shared" si="0"/>
        <v>5.8789999999999996</v>
      </c>
      <c r="J49" s="25"/>
      <c r="K49" s="25">
        <v>1E-3</v>
      </c>
      <c r="L49" s="25">
        <v>0</v>
      </c>
      <c r="M49" s="25">
        <v>0</v>
      </c>
      <c r="N49" s="25">
        <f t="shared" si="2"/>
        <v>5.88</v>
      </c>
    </row>
    <row r="50" spans="1:14" x14ac:dyDescent="0.2">
      <c r="A50" s="34" t="str">
        <f t="shared" si="1"/>
        <v>ANF/07.Handliners</v>
      </c>
      <c r="B50" s="6" t="s">
        <v>3</v>
      </c>
      <c r="C50" s="6" t="s">
        <v>131</v>
      </c>
      <c r="D50" s="6" t="s">
        <v>66</v>
      </c>
      <c r="E50" s="25">
        <v>0</v>
      </c>
      <c r="F50" s="25">
        <v>0</v>
      </c>
      <c r="G50" s="43">
        <v>0</v>
      </c>
      <c r="H50" s="25">
        <v>0</v>
      </c>
      <c r="I50" s="25">
        <f t="shared" si="0"/>
        <v>0</v>
      </c>
      <c r="J50" s="25"/>
      <c r="K50" s="25">
        <v>0</v>
      </c>
      <c r="L50" s="25">
        <v>0</v>
      </c>
      <c r="M50" s="25">
        <v>0</v>
      </c>
      <c r="N50" s="25">
        <f t="shared" si="2"/>
        <v>0</v>
      </c>
    </row>
    <row r="51" spans="1:14" x14ac:dyDescent="0.2">
      <c r="A51" s="34" t="str">
        <f t="shared" si="1"/>
        <v>ANF/07.Interfish</v>
      </c>
      <c r="B51" s="6" t="s">
        <v>3</v>
      </c>
      <c r="C51" s="6" t="s">
        <v>131</v>
      </c>
      <c r="D51" s="6" t="s">
        <v>23</v>
      </c>
      <c r="E51" s="25">
        <v>163.77500000000001</v>
      </c>
      <c r="F51" s="25">
        <v>0</v>
      </c>
      <c r="G51" s="43">
        <v>0</v>
      </c>
      <c r="H51" s="25">
        <v>0</v>
      </c>
      <c r="I51" s="25">
        <f t="shared" si="0"/>
        <v>163.77500000000001</v>
      </c>
      <c r="J51" s="25"/>
      <c r="K51" s="25">
        <v>67.363</v>
      </c>
      <c r="L51" s="25">
        <v>0</v>
      </c>
      <c r="M51" s="25">
        <v>0</v>
      </c>
      <c r="N51" s="25">
        <f t="shared" si="2"/>
        <v>231.13800000000001</v>
      </c>
    </row>
    <row r="52" spans="1:14" x14ac:dyDescent="0.2">
      <c r="A52" s="34" t="str">
        <f t="shared" si="1"/>
        <v>ANF/07.IOM</v>
      </c>
      <c r="B52" s="6" t="s">
        <v>3</v>
      </c>
      <c r="C52" s="6" t="s">
        <v>131</v>
      </c>
      <c r="D52" s="6" t="s">
        <v>24</v>
      </c>
      <c r="E52" s="25">
        <v>26.666</v>
      </c>
      <c r="F52" s="25">
        <v>0</v>
      </c>
      <c r="G52" s="43">
        <v>0</v>
      </c>
      <c r="H52" s="25">
        <v>0</v>
      </c>
      <c r="I52" s="25">
        <f t="shared" si="0"/>
        <v>26.666</v>
      </c>
      <c r="J52" s="25"/>
      <c r="K52" s="25">
        <v>0</v>
      </c>
      <c r="L52" s="25">
        <v>0</v>
      </c>
      <c r="M52" s="25">
        <v>0</v>
      </c>
      <c r="N52" s="25">
        <f t="shared" si="2"/>
        <v>26.666</v>
      </c>
    </row>
    <row r="53" spans="1:14" x14ac:dyDescent="0.2">
      <c r="A53" s="34" t="str">
        <f t="shared" si="1"/>
        <v>ANF/07.Klondyke</v>
      </c>
      <c r="B53" s="6" t="s">
        <v>3</v>
      </c>
      <c r="C53" s="6" t="s">
        <v>131</v>
      </c>
      <c r="D53" s="6" t="s">
        <v>11</v>
      </c>
      <c r="E53" s="25">
        <v>0</v>
      </c>
      <c r="F53" s="25">
        <v>0</v>
      </c>
      <c r="G53" s="43">
        <v>0.8</v>
      </c>
      <c r="H53" s="25">
        <v>0</v>
      </c>
      <c r="I53" s="25">
        <f t="shared" si="0"/>
        <v>0.8</v>
      </c>
      <c r="J53" s="25"/>
      <c r="K53" s="25">
        <v>0</v>
      </c>
      <c r="L53" s="25">
        <v>0</v>
      </c>
      <c r="M53" s="25">
        <v>0</v>
      </c>
      <c r="N53" s="25">
        <f t="shared" si="2"/>
        <v>0.8</v>
      </c>
    </row>
    <row r="54" spans="1:14" x14ac:dyDescent="0.2">
      <c r="A54" s="34" t="str">
        <f t="shared" si="1"/>
        <v>ANF/07.Lowestoft</v>
      </c>
      <c r="B54" s="6" t="s">
        <v>3</v>
      </c>
      <c r="C54" s="6" t="s">
        <v>131</v>
      </c>
      <c r="D54" s="6" t="s">
        <v>21</v>
      </c>
      <c r="E54" s="25">
        <v>0</v>
      </c>
      <c r="F54" s="25">
        <v>0</v>
      </c>
      <c r="G54" s="43">
        <v>0</v>
      </c>
      <c r="H54" s="25">
        <v>0</v>
      </c>
      <c r="I54" s="25">
        <f t="shared" si="0"/>
        <v>0</v>
      </c>
      <c r="J54" s="25"/>
      <c r="K54" s="25">
        <v>0</v>
      </c>
      <c r="L54" s="25">
        <v>0</v>
      </c>
      <c r="M54" s="25">
        <v>0</v>
      </c>
      <c r="N54" s="25">
        <f t="shared" si="2"/>
        <v>0</v>
      </c>
    </row>
    <row r="55" spans="1:14" x14ac:dyDescent="0.2">
      <c r="A55" s="34" t="str">
        <f t="shared" si="1"/>
        <v>ANF/07.Lunar</v>
      </c>
      <c r="B55" s="6" t="s">
        <v>3</v>
      </c>
      <c r="C55" s="6" t="s">
        <v>131</v>
      </c>
      <c r="D55" s="6" t="s">
        <v>12</v>
      </c>
      <c r="E55" s="25">
        <v>0</v>
      </c>
      <c r="F55" s="25">
        <v>0</v>
      </c>
      <c r="G55" s="43">
        <v>12</v>
      </c>
      <c r="H55" s="25">
        <v>0</v>
      </c>
      <c r="I55" s="25">
        <f t="shared" si="0"/>
        <v>12</v>
      </c>
      <c r="J55" s="25"/>
      <c r="K55" s="25">
        <v>0</v>
      </c>
      <c r="L55" s="25">
        <v>0</v>
      </c>
      <c r="M55" s="25">
        <v>0</v>
      </c>
      <c r="N55" s="25">
        <f t="shared" si="2"/>
        <v>12</v>
      </c>
    </row>
    <row r="56" spans="1:14" x14ac:dyDescent="0.2">
      <c r="A56" s="34" t="str">
        <f t="shared" si="1"/>
        <v>ANF/07.Mourne</v>
      </c>
      <c r="B56" s="38" t="s">
        <v>3</v>
      </c>
      <c r="C56" s="6" t="s">
        <v>131</v>
      </c>
      <c r="D56" s="6" t="s">
        <v>49</v>
      </c>
      <c r="E56" s="25">
        <v>0</v>
      </c>
      <c r="F56" s="25">
        <v>0</v>
      </c>
      <c r="G56" s="43">
        <v>0</v>
      </c>
      <c r="H56" s="25">
        <v>0</v>
      </c>
      <c r="I56" s="25">
        <f t="shared" si="0"/>
        <v>0</v>
      </c>
      <c r="J56" s="25"/>
      <c r="K56" s="25">
        <v>0</v>
      </c>
      <c r="L56" s="25">
        <v>0</v>
      </c>
      <c r="M56" s="25">
        <v>0</v>
      </c>
      <c r="N56" s="25">
        <f t="shared" si="2"/>
        <v>0</v>
      </c>
    </row>
    <row r="57" spans="1:14" x14ac:dyDescent="0.2">
      <c r="A57" s="34" t="str">
        <f t="shared" si="1"/>
        <v>ANF/07.NESFO</v>
      </c>
      <c r="B57" s="6" t="s">
        <v>3</v>
      </c>
      <c r="C57" s="6" t="s">
        <v>131</v>
      </c>
      <c r="D57" s="6" t="s">
        <v>5</v>
      </c>
      <c r="E57" s="25">
        <v>0</v>
      </c>
      <c r="F57" s="25">
        <v>0</v>
      </c>
      <c r="G57" s="43">
        <v>10.1</v>
      </c>
      <c r="H57" s="25">
        <v>0</v>
      </c>
      <c r="I57" s="25">
        <f t="shared" si="0"/>
        <v>10.1</v>
      </c>
      <c r="J57" s="25"/>
      <c r="K57" s="25">
        <v>0</v>
      </c>
      <c r="L57" s="25">
        <v>0</v>
      </c>
      <c r="M57" s="25">
        <v>0</v>
      </c>
      <c r="N57" s="25">
        <f t="shared" si="2"/>
        <v>10.1</v>
      </c>
    </row>
    <row r="58" spans="1:14" x14ac:dyDescent="0.2">
      <c r="A58" s="34" t="str">
        <f t="shared" si="1"/>
        <v>ANF/07.NIFPO</v>
      </c>
      <c r="B58" s="6" t="s">
        <v>3</v>
      </c>
      <c r="C58" s="6" t="s">
        <v>131</v>
      </c>
      <c r="D58" s="6" t="s">
        <v>16</v>
      </c>
      <c r="E58" s="25">
        <v>1.47</v>
      </c>
      <c r="F58" s="25">
        <v>454.23899999999998</v>
      </c>
      <c r="G58" s="43">
        <v>578.70000000000005</v>
      </c>
      <c r="H58" s="25">
        <v>0</v>
      </c>
      <c r="I58" s="25">
        <f t="shared" si="0"/>
        <v>1034.4090000000001</v>
      </c>
      <c r="J58" s="25"/>
      <c r="K58" s="25">
        <v>89.430999999999997</v>
      </c>
      <c r="L58" s="25">
        <v>0</v>
      </c>
      <c r="M58" s="25">
        <v>0</v>
      </c>
      <c r="N58" s="25">
        <f t="shared" si="2"/>
        <v>1123.8399999999999</v>
      </c>
    </row>
    <row r="59" spans="1:14" x14ac:dyDescent="0.2">
      <c r="A59" s="34" t="str">
        <f t="shared" si="1"/>
        <v>ANF/07.Non Sector - England</v>
      </c>
      <c r="B59" s="6" t="s">
        <v>3</v>
      </c>
      <c r="C59" s="6" t="s">
        <v>131</v>
      </c>
      <c r="D59" s="6" t="s">
        <v>25</v>
      </c>
      <c r="E59" s="25">
        <v>26.933</v>
      </c>
      <c r="F59" s="25">
        <v>0</v>
      </c>
      <c r="G59" s="43">
        <v>0</v>
      </c>
      <c r="H59" s="25">
        <v>0</v>
      </c>
      <c r="I59" s="25">
        <f t="shared" si="0"/>
        <v>26.933</v>
      </c>
      <c r="J59" s="25"/>
      <c r="K59" s="25">
        <v>8.3109999999999999</v>
      </c>
      <c r="L59" s="25">
        <v>0</v>
      </c>
      <c r="M59" s="25">
        <v>0</v>
      </c>
      <c r="N59" s="25">
        <f t="shared" si="2"/>
        <v>35.244</v>
      </c>
    </row>
    <row r="60" spans="1:14" x14ac:dyDescent="0.2">
      <c r="A60" s="34" t="str">
        <f t="shared" si="1"/>
        <v>ANF/07.Non Sector - Northern Ireland</v>
      </c>
      <c r="B60" s="6" t="s">
        <v>3</v>
      </c>
      <c r="C60" s="6" t="s">
        <v>131</v>
      </c>
      <c r="D60" s="6" t="s">
        <v>28</v>
      </c>
      <c r="E60" s="25">
        <v>0</v>
      </c>
      <c r="F60" s="25">
        <v>2.8</v>
      </c>
      <c r="G60" s="43">
        <v>0</v>
      </c>
      <c r="H60" s="25">
        <v>0</v>
      </c>
      <c r="I60" s="25">
        <f t="shared" si="0"/>
        <v>2.8</v>
      </c>
      <c r="J60" s="25"/>
      <c r="K60" s="25">
        <v>0</v>
      </c>
      <c r="L60" s="25">
        <v>0</v>
      </c>
      <c r="M60" s="25">
        <v>0</v>
      </c>
      <c r="N60" s="25">
        <f t="shared" si="2"/>
        <v>2.8</v>
      </c>
    </row>
    <row r="61" spans="1:14" x14ac:dyDescent="0.2">
      <c r="A61" s="34" t="str">
        <f t="shared" si="1"/>
        <v>ANF/07.Non Sector - Scotland</v>
      </c>
      <c r="B61" s="6" t="s">
        <v>3</v>
      </c>
      <c r="C61" s="6" t="s">
        <v>131</v>
      </c>
      <c r="D61" s="6" t="s">
        <v>27</v>
      </c>
      <c r="E61" s="25">
        <v>0</v>
      </c>
      <c r="F61" s="25">
        <v>0</v>
      </c>
      <c r="G61" s="43">
        <v>18.2</v>
      </c>
      <c r="H61" s="25">
        <v>0</v>
      </c>
      <c r="I61" s="25">
        <f t="shared" si="0"/>
        <v>18.2</v>
      </c>
      <c r="J61" s="25"/>
      <c r="K61" s="25">
        <v>0</v>
      </c>
      <c r="L61" s="25">
        <v>0</v>
      </c>
      <c r="M61" s="25">
        <v>0</v>
      </c>
      <c r="N61" s="25">
        <f t="shared" si="2"/>
        <v>18.2</v>
      </c>
    </row>
    <row r="62" spans="1:14" x14ac:dyDescent="0.2">
      <c r="A62" s="34" t="str">
        <f t="shared" si="1"/>
        <v>ANF/07.Non Sector - Wales</v>
      </c>
      <c r="B62" s="6" t="s">
        <v>3</v>
      </c>
      <c r="C62" s="6" t="s">
        <v>131</v>
      </c>
      <c r="D62" s="6" t="s">
        <v>26</v>
      </c>
      <c r="E62" s="25">
        <v>0</v>
      </c>
      <c r="F62" s="25">
        <v>0</v>
      </c>
      <c r="G62" s="43">
        <v>0</v>
      </c>
      <c r="H62" s="25">
        <v>0.21199999999999999</v>
      </c>
      <c r="I62" s="25">
        <f t="shared" si="0"/>
        <v>0.21199999999999999</v>
      </c>
      <c r="J62" s="25"/>
      <c r="K62" s="25">
        <v>0</v>
      </c>
      <c r="L62" s="25">
        <v>0</v>
      </c>
      <c r="M62" s="25">
        <v>0</v>
      </c>
      <c r="N62" s="25">
        <f t="shared" si="2"/>
        <v>0.21199999999999999</v>
      </c>
    </row>
    <row r="63" spans="1:14" x14ac:dyDescent="0.2">
      <c r="A63" s="34" t="str">
        <f t="shared" si="1"/>
        <v>ANF/07.Humberside</v>
      </c>
      <c r="B63" s="6" t="s">
        <v>3</v>
      </c>
      <c r="C63" s="6" t="s">
        <v>131</v>
      </c>
      <c r="D63" s="6" t="s">
        <v>288</v>
      </c>
      <c r="E63" s="25">
        <v>0</v>
      </c>
      <c r="F63" s="25">
        <v>0</v>
      </c>
      <c r="G63" s="43">
        <v>0</v>
      </c>
      <c r="H63" s="25">
        <v>0</v>
      </c>
      <c r="I63" s="25">
        <f t="shared" si="0"/>
        <v>0</v>
      </c>
      <c r="J63" s="25"/>
      <c r="K63" s="25">
        <v>0.61299999999999999</v>
      </c>
      <c r="L63" s="25">
        <v>0</v>
      </c>
      <c r="M63" s="25">
        <v>0</v>
      </c>
      <c r="N63" s="25">
        <f t="shared" si="2"/>
        <v>0.61299999999999999</v>
      </c>
    </row>
    <row r="64" spans="1:14" x14ac:dyDescent="0.2">
      <c r="A64" s="34" t="str">
        <f t="shared" si="1"/>
        <v>ANF/07.North Sea</v>
      </c>
      <c r="B64" s="6" t="s">
        <v>3</v>
      </c>
      <c r="C64" s="6" t="s">
        <v>131</v>
      </c>
      <c r="D64" s="6" t="s">
        <v>20</v>
      </c>
      <c r="E64" s="25">
        <v>0.21</v>
      </c>
      <c r="F64" s="25">
        <v>0</v>
      </c>
      <c r="G64" s="43">
        <v>9.6999999999999993</v>
      </c>
      <c r="H64" s="25">
        <v>0</v>
      </c>
      <c r="I64" s="25">
        <f t="shared" si="0"/>
        <v>9.91</v>
      </c>
      <c r="J64" s="25"/>
      <c r="K64" s="25">
        <v>1.6E-2</v>
      </c>
      <c r="L64" s="25">
        <v>0</v>
      </c>
      <c r="M64" s="25">
        <v>0</v>
      </c>
      <c r="N64" s="25">
        <f t="shared" si="2"/>
        <v>9.9260000000000002</v>
      </c>
    </row>
    <row r="65" spans="1:14" x14ac:dyDescent="0.2">
      <c r="A65" s="34" t="str">
        <f t="shared" si="1"/>
        <v>ANF/07.Northern</v>
      </c>
      <c r="B65" s="6" t="s">
        <v>3</v>
      </c>
      <c r="C65" s="6" t="s">
        <v>131</v>
      </c>
      <c r="D65" s="6" t="s">
        <v>10</v>
      </c>
      <c r="E65" s="25">
        <v>0</v>
      </c>
      <c r="F65" s="25">
        <v>0</v>
      </c>
      <c r="G65" s="43">
        <v>0</v>
      </c>
      <c r="H65" s="25">
        <v>0</v>
      </c>
      <c r="I65" s="25">
        <f t="shared" si="0"/>
        <v>0</v>
      </c>
      <c r="J65" s="25"/>
      <c r="K65" s="25">
        <v>0</v>
      </c>
      <c r="L65" s="25">
        <v>0</v>
      </c>
      <c r="M65" s="25">
        <v>0</v>
      </c>
      <c r="N65" s="25">
        <f t="shared" si="2"/>
        <v>0</v>
      </c>
    </row>
    <row r="66" spans="1:14" x14ac:dyDescent="0.2">
      <c r="A66" s="34" t="str">
        <f t="shared" si="1"/>
        <v>ANF/07.Orkney</v>
      </c>
      <c r="B66" s="6" t="s">
        <v>3</v>
      </c>
      <c r="C66" s="6" t="s">
        <v>131</v>
      </c>
      <c r="D66" s="6" t="s">
        <v>9</v>
      </c>
      <c r="E66" s="25">
        <v>0</v>
      </c>
      <c r="F66" s="25">
        <v>0</v>
      </c>
      <c r="G66" s="43">
        <v>1</v>
      </c>
      <c r="H66" s="25">
        <v>0</v>
      </c>
      <c r="I66" s="25">
        <f t="shared" si="0"/>
        <v>1</v>
      </c>
      <c r="J66" s="25"/>
      <c r="K66" s="25">
        <v>0</v>
      </c>
      <c r="L66" s="25">
        <v>0</v>
      </c>
      <c r="M66" s="25">
        <v>0</v>
      </c>
      <c r="N66" s="25">
        <f t="shared" si="2"/>
        <v>1</v>
      </c>
    </row>
    <row r="67" spans="1:14" x14ac:dyDescent="0.2">
      <c r="A67" s="34" t="str">
        <f t="shared" si="1"/>
        <v>ANF/07.SFO</v>
      </c>
      <c r="B67" s="6" t="s">
        <v>3</v>
      </c>
      <c r="C67" s="6" t="s">
        <v>131</v>
      </c>
      <c r="D67" s="6" t="s">
        <v>2</v>
      </c>
      <c r="E67" s="25">
        <v>0.21</v>
      </c>
      <c r="F67" s="25">
        <v>0</v>
      </c>
      <c r="G67" s="43">
        <v>141.9</v>
      </c>
      <c r="H67" s="25">
        <v>0</v>
      </c>
      <c r="I67" s="25">
        <f t="shared" si="0"/>
        <v>142.11000000000001</v>
      </c>
      <c r="J67" s="25"/>
      <c r="K67" s="25">
        <v>2.7370000000000001</v>
      </c>
      <c r="L67" s="25">
        <v>0</v>
      </c>
      <c r="M67" s="25">
        <v>0</v>
      </c>
      <c r="N67" s="25">
        <f t="shared" si="2"/>
        <v>144.84700000000001</v>
      </c>
    </row>
    <row r="68" spans="1:14" x14ac:dyDescent="0.2">
      <c r="A68" s="34" t="str">
        <f t="shared" si="1"/>
        <v>ANF/07.Shetland</v>
      </c>
      <c r="B68" s="6" t="s">
        <v>3</v>
      </c>
      <c r="C68" s="6" t="s">
        <v>131</v>
      </c>
      <c r="D68" s="6" t="s">
        <v>6</v>
      </c>
      <c r="E68" s="25">
        <v>0</v>
      </c>
      <c r="F68" s="25">
        <v>0</v>
      </c>
      <c r="G68" s="43">
        <v>42</v>
      </c>
      <c r="H68" s="25">
        <v>0</v>
      </c>
      <c r="I68" s="25">
        <f t="shared" ref="I68:I135" si="3">E68+F68+G68+H68</f>
        <v>42</v>
      </c>
      <c r="J68" s="25"/>
      <c r="K68" s="25">
        <v>5.0000000000000001E-3</v>
      </c>
      <c r="L68" s="25">
        <v>0</v>
      </c>
      <c r="M68" s="25">
        <v>0</v>
      </c>
      <c r="N68" s="25">
        <f t="shared" si="2"/>
        <v>42.005000000000003</v>
      </c>
    </row>
    <row r="69" spans="1:14" x14ac:dyDescent="0.2">
      <c r="A69" s="34" t="str">
        <f t="shared" ref="A69:A136" si="4">CONCATENATE(B69,D69)</f>
        <v>ANF/07.South West</v>
      </c>
      <c r="B69" s="6" t="s">
        <v>3</v>
      </c>
      <c r="C69" s="6" t="s">
        <v>131</v>
      </c>
      <c r="D69" s="6" t="s">
        <v>19</v>
      </c>
      <c r="E69" s="25">
        <v>170.70400000000001</v>
      </c>
      <c r="F69" s="25">
        <v>0</v>
      </c>
      <c r="G69" s="43">
        <v>21.7</v>
      </c>
      <c r="H69" s="25">
        <v>37.795000000000002</v>
      </c>
      <c r="I69" s="25">
        <f t="shared" si="3"/>
        <v>230.19900000000001</v>
      </c>
      <c r="J69" s="25"/>
      <c r="K69" s="25">
        <v>101.983</v>
      </c>
      <c r="L69" s="25">
        <v>0</v>
      </c>
      <c r="M69" s="25">
        <v>0</v>
      </c>
      <c r="N69" s="25">
        <f t="shared" ref="N69:N136" si="5">ROUND(I69+K69+L69+M69+J69,3)</f>
        <v>332.18200000000002</v>
      </c>
    </row>
    <row r="70" spans="1:14" x14ac:dyDescent="0.2">
      <c r="A70" s="34" t="str">
        <f t="shared" si="4"/>
        <v>ANF/07.Unallocated</v>
      </c>
      <c r="B70" s="6" t="s">
        <v>3</v>
      </c>
      <c r="C70" s="6" t="s">
        <v>131</v>
      </c>
      <c r="D70" s="6" t="s">
        <v>33</v>
      </c>
      <c r="E70" s="25">
        <v>0</v>
      </c>
      <c r="F70" s="25">
        <v>0</v>
      </c>
      <c r="G70" s="43">
        <v>0</v>
      </c>
      <c r="H70" s="25">
        <v>50</v>
      </c>
      <c r="I70" s="25">
        <f t="shared" si="3"/>
        <v>50</v>
      </c>
      <c r="J70" s="25"/>
      <c r="K70" s="25">
        <v>0</v>
      </c>
      <c r="L70" s="25">
        <v>0</v>
      </c>
      <c r="M70" s="25">
        <v>0</v>
      </c>
      <c r="N70" s="25">
        <f t="shared" si="5"/>
        <v>50</v>
      </c>
    </row>
    <row r="71" spans="1:14" x14ac:dyDescent="0.2">
      <c r="A71" s="34" t="str">
        <f t="shared" si="4"/>
        <v>ANF/07.W. Scotland</v>
      </c>
      <c r="B71" s="6" t="s">
        <v>3</v>
      </c>
      <c r="C71" s="6" t="s">
        <v>131</v>
      </c>
      <c r="D71" s="6" t="s">
        <v>8</v>
      </c>
      <c r="E71" s="25">
        <v>0.42</v>
      </c>
      <c r="F71" s="25">
        <v>0</v>
      </c>
      <c r="G71" s="43">
        <v>2.7</v>
      </c>
      <c r="H71" s="25">
        <v>0</v>
      </c>
      <c r="I71" s="25">
        <f t="shared" si="3"/>
        <v>3.12</v>
      </c>
      <c r="J71" s="25"/>
      <c r="K71" s="25">
        <v>0</v>
      </c>
      <c r="L71" s="25">
        <v>0</v>
      </c>
      <c r="M71" s="25">
        <v>0</v>
      </c>
      <c r="N71" s="25">
        <f t="shared" si="5"/>
        <v>3.12</v>
      </c>
    </row>
    <row r="72" spans="1:14" x14ac:dyDescent="0.2">
      <c r="A72" s="34" t="str">
        <f t="shared" si="4"/>
        <v>ANF/07.Wales &amp; WC</v>
      </c>
      <c r="B72" s="6" t="s">
        <v>3</v>
      </c>
      <c r="C72" s="6" t="s">
        <v>131</v>
      </c>
      <c r="D72" s="6" t="s">
        <v>22</v>
      </c>
      <c r="E72" s="25">
        <v>965.85199999999998</v>
      </c>
      <c r="F72" s="25">
        <v>0</v>
      </c>
      <c r="G72" s="43">
        <v>34.4</v>
      </c>
      <c r="H72" s="25">
        <v>344.14100000000002</v>
      </c>
      <c r="I72" s="25">
        <f t="shared" si="3"/>
        <v>1344.393</v>
      </c>
      <c r="J72" s="25"/>
      <c r="K72" s="25">
        <v>440.23700000000002</v>
      </c>
      <c r="L72" s="25">
        <v>0</v>
      </c>
      <c r="M72" s="25">
        <v>0</v>
      </c>
      <c r="N72" s="25">
        <f t="shared" si="5"/>
        <v>1784.63</v>
      </c>
    </row>
    <row r="73" spans="1:14" x14ac:dyDescent="0.2">
      <c r="A73" s="34" t="str">
        <f t="shared" si="4"/>
        <v>ANF/07.Western</v>
      </c>
      <c r="B73" s="38" t="s">
        <v>3</v>
      </c>
      <c r="C73" s="6" t="s">
        <v>131</v>
      </c>
      <c r="D73" s="6" t="s">
        <v>107</v>
      </c>
      <c r="E73" s="25">
        <v>1047.74</v>
      </c>
      <c r="F73" s="25">
        <v>0</v>
      </c>
      <c r="G73" s="43">
        <v>0</v>
      </c>
      <c r="H73" s="25">
        <v>0</v>
      </c>
      <c r="I73" s="25">
        <f t="shared" si="3"/>
        <v>1047.74</v>
      </c>
      <c r="J73" s="25"/>
      <c r="K73" s="25">
        <v>241.68799999999999</v>
      </c>
      <c r="L73" s="25">
        <v>0</v>
      </c>
      <c r="M73" s="25">
        <v>0</v>
      </c>
      <c r="N73" s="25">
        <f t="shared" si="5"/>
        <v>1289.4280000000001</v>
      </c>
    </row>
    <row r="74" spans="1:14" x14ac:dyDescent="0.2">
      <c r="A74" s="60" t="str">
        <f t="shared" ref="A74:A75" si="6">CONCATENATE(B74,D74)</f>
        <v>ANF/07.QAM - sector</v>
      </c>
      <c r="B74" s="57" t="s">
        <v>3</v>
      </c>
      <c r="C74" s="60" t="s">
        <v>131</v>
      </c>
      <c r="D74" s="62" t="s">
        <v>302</v>
      </c>
      <c r="E74" s="25">
        <v>794</v>
      </c>
      <c r="F74" s="25">
        <v>0</v>
      </c>
      <c r="G74" s="43">
        <v>0</v>
      </c>
      <c r="H74" s="25">
        <v>0</v>
      </c>
      <c r="I74" s="25">
        <f t="shared" ref="I74:I75" si="7">E74+F74+G74+H74</f>
        <v>794</v>
      </c>
      <c r="J74" s="25"/>
      <c r="K74" s="25">
        <v>0</v>
      </c>
      <c r="L74" s="25">
        <v>0</v>
      </c>
      <c r="M74" s="25">
        <v>0</v>
      </c>
      <c r="N74" s="25">
        <f t="shared" ref="N74:N75" si="8">ROUND(I74+K74+L74+M74+J74,3)</f>
        <v>794</v>
      </c>
    </row>
    <row r="75" spans="1:14" x14ac:dyDescent="0.2">
      <c r="A75" s="60" t="str">
        <f t="shared" si="6"/>
        <v>ANF/07.QAM - non-sector</v>
      </c>
      <c r="B75" s="57" t="s">
        <v>3</v>
      </c>
      <c r="C75" s="60" t="s">
        <v>131</v>
      </c>
      <c r="D75" s="62" t="s">
        <v>303</v>
      </c>
      <c r="E75" s="25">
        <v>289.39999999999998</v>
      </c>
      <c r="F75" s="25">
        <v>0</v>
      </c>
      <c r="G75" s="43">
        <v>0</v>
      </c>
      <c r="H75" s="25">
        <v>0</v>
      </c>
      <c r="I75" s="25">
        <f t="shared" si="7"/>
        <v>289.39999999999998</v>
      </c>
      <c r="J75" s="25"/>
      <c r="K75" s="25">
        <v>0</v>
      </c>
      <c r="L75" s="25">
        <v>0</v>
      </c>
      <c r="M75" s="25">
        <v>0</v>
      </c>
      <c r="N75" s="25">
        <f t="shared" si="8"/>
        <v>289.39999999999998</v>
      </c>
    </row>
    <row r="76" spans="1:14" x14ac:dyDescent="0.2">
      <c r="A76" s="34" t="str">
        <f t="shared" si="4"/>
        <v>ANF/2AC4-C10m and under (pool) - England</v>
      </c>
      <c r="B76" s="6" t="s">
        <v>34</v>
      </c>
      <c r="C76" s="6" t="s">
        <v>132</v>
      </c>
      <c r="D76" s="6" t="s">
        <v>29</v>
      </c>
      <c r="E76" s="25">
        <v>101.21299999999999</v>
      </c>
      <c r="F76" s="25">
        <v>0</v>
      </c>
      <c r="G76" s="43">
        <v>0</v>
      </c>
      <c r="H76" s="25">
        <v>0</v>
      </c>
      <c r="I76" s="25">
        <f t="shared" si="3"/>
        <v>101.21299999999999</v>
      </c>
      <c r="J76" s="25"/>
      <c r="K76" s="25">
        <v>0.57599999999999996</v>
      </c>
      <c r="L76" s="25">
        <v>0</v>
      </c>
      <c r="M76" s="25">
        <v>0</v>
      </c>
      <c r="N76" s="25">
        <f t="shared" si="5"/>
        <v>101.789</v>
      </c>
    </row>
    <row r="77" spans="1:14" x14ac:dyDescent="0.2">
      <c r="A77" s="34" t="str">
        <f t="shared" si="4"/>
        <v>ANF/2AC4-C10m and under (pool) - Northern Ireland</v>
      </c>
      <c r="B77" s="6" t="s">
        <v>34</v>
      </c>
      <c r="C77" s="6" t="s">
        <v>132</v>
      </c>
      <c r="D77" s="6" t="s">
        <v>32</v>
      </c>
      <c r="E77" s="25">
        <v>0</v>
      </c>
      <c r="F77" s="25">
        <v>0</v>
      </c>
      <c r="G77" s="43">
        <v>0</v>
      </c>
      <c r="H77" s="25">
        <v>0</v>
      </c>
      <c r="I77" s="25">
        <f t="shared" si="3"/>
        <v>0</v>
      </c>
      <c r="J77" s="25"/>
      <c r="K77" s="25">
        <v>0</v>
      </c>
      <c r="L77" s="25">
        <v>0</v>
      </c>
      <c r="M77" s="25">
        <v>0</v>
      </c>
      <c r="N77" s="25">
        <f t="shared" si="5"/>
        <v>0</v>
      </c>
    </row>
    <row r="78" spans="1:14" x14ac:dyDescent="0.2">
      <c r="A78" s="34" t="str">
        <f t="shared" si="4"/>
        <v>ANF/2AC4-C10m and under (pool) - Scotland</v>
      </c>
      <c r="B78" s="6" t="s">
        <v>34</v>
      </c>
      <c r="C78" s="6" t="s">
        <v>132</v>
      </c>
      <c r="D78" s="6" t="s">
        <v>31</v>
      </c>
      <c r="E78" s="25">
        <v>0</v>
      </c>
      <c r="F78" s="25">
        <v>0</v>
      </c>
      <c r="G78" s="43">
        <v>30</v>
      </c>
      <c r="H78" s="25">
        <v>0</v>
      </c>
      <c r="I78" s="25">
        <f t="shared" si="3"/>
        <v>30</v>
      </c>
      <c r="J78" s="25"/>
      <c r="K78" s="25">
        <v>0.23899999999999999</v>
      </c>
      <c r="L78" s="25">
        <v>0</v>
      </c>
      <c r="M78" s="25">
        <v>0</v>
      </c>
      <c r="N78" s="25">
        <f t="shared" si="5"/>
        <v>30.239000000000001</v>
      </c>
    </row>
    <row r="79" spans="1:14" x14ac:dyDescent="0.2">
      <c r="A79" s="34" t="str">
        <f t="shared" si="4"/>
        <v>ANF/2AC4-C10m and under (pool) - Wales</v>
      </c>
      <c r="B79" s="6" t="s">
        <v>34</v>
      </c>
      <c r="C79" s="6" t="s">
        <v>132</v>
      </c>
      <c r="D79" s="6" t="s">
        <v>30</v>
      </c>
      <c r="E79" s="25">
        <v>0</v>
      </c>
      <c r="F79" s="25">
        <v>0</v>
      </c>
      <c r="G79" s="43">
        <v>0</v>
      </c>
      <c r="H79" s="25">
        <v>0.11799999999999999</v>
      </c>
      <c r="I79" s="25">
        <f t="shared" si="3"/>
        <v>0.11799999999999999</v>
      </c>
      <c r="J79" s="25"/>
      <c r="K79" s="25">
        <v>0</v>
      </c>
      <c r="L79" s="25">
        <v>0</v>
      </c>
      <c r="M79" s="25">
        <v>0</v>
      </c>
      <c r="N79" s="25">
        <f t="shared" si="5"/>
        <v>0.11799999999999999</v>
      </c>
    </row>
    <row r="80" spans="1:14" x14ac:dyDescent="0.2">
      <c r="A80" s="34" t="str">
        <f t="shared" si="4"/>
        <v>ANF/2AC4-CAberdeen</v>
      </c>
      <c r="B80" s="6" t="s">
        <v>34</v>
      </c>
      <c r="C80" s="6" t="s">
        <v>132</v>
      </c>
      <c r="D80" s="6" t="s">
        <v>4</v>
      </c>
      <c r="E80" s="25">
        <v>514.69500000000005</v>
      </c>
      <c r="F80" s="25">
        <v>0</v>
      </c>
      <c r="G80" s="43">
        <v>831.6</v>
      </c>
      <c r="H80" s="25">
        <v>0</v>
      </c>
      <c r="I80" s="25">
        <f t="shared" si="3"/>
        <v>1346.2950000000001</v>
      </c>
      <c r="J80" s="25"/>
      <c r="K80" s="25">
        <v>238.077</v>
      </c>
      <c r="L80" s="25">
        <v>0</v>
      </c>
      <c r="M80" s="25">
        <v>0</v>
      </c>
      <c r="N80" s="25">
        <f t="shared" si="5"/>
        <v>1584.3720000000001</v>
      </c>
    </row>
    <row r="81" spans="1:14" x14ac:dyDescent="0.2">
      <c r="A81" s="34" t="str">
        <f t="shared" si="4"/>
        <v>ANF/2AC4-CAnglo Scot.</v>
      </c>
      <c r="B81" s="6" t="s">
        <v>34</v>
      </c>
      <c r="C81" s="6" t="s">
        <v>132</v>
      </c>
      <c r="D81" s="6" t="s">
        <v>13</v>
      </c>
      <c r="E81" s="25">
        <v>268.46199999999999</v>
      </c>
      <c r="F81" s="25">
        <v>0</v>
      </c>
      <c r="G81" s="43">
        <v>47.199999999999996</v>
      </c>
      <c r="H81" s="25">
        <v>0</v>
      </c>
      <c r="I81" s="25">
        <f t="shared" si="3"/>
        <v>315.66199999999998</v>
      </c>
      <c r="J81" s="25"/>
      <c r="K81" s="25">
        <v>61.576000000000001</v>
      </c>
      <c r="L81" s="25">
        <v>0</v>
      </c>
      <c r="M81" s="25">
        <v>0</v>
      </c>
      <c r="N81" s="25">
        <f t="shared" si="5"/>
        <v>377.238</v>
      </c>
    </row>
    <row r="82" spans="1:14" x14ac:dyDescent="0.2">
      <c r="A82" s="34" t="str">
        <f t="shared" si="4"/>
        <v>ANF/2AC4-CANIFPO</v>
      </c>
      <c r="B82" s="6" t="s">
        <v>34</v>
      </c>
      <c r="C82" s="6" t="s">
        <v>132</v>
      </c>
      <c r="D82" s="6" t="s">
        <v>17</v>
      </c>
      <c r="E82" s="25">
        <v>0.25600000000000001</v>
      </c>
      <c r="F82" s="25">
        <v>59.87</v>
      </c>
      <c r="G82" s="43">
        <v>0</v>
      </c>
      <c r="H82" s="25">
        <v>0</v>
      </c>
      <c r="I82" s="25">
        <f t="shared" si="3"/>
        <v>60.125999999999998</v>
      </c>
      <c r="J82" s="25"/>
      <c r="K82" s="25">
        <v>0.97</v>
      </c>
      <c r="L82" s="25">
        <v>0</v>
      </c>
      <c r="M82" s="25">
        <v>0</v>
      </c>
      <c r="N82" s="25">
        <f t="shared" si="5"/>
        <v>61.095999999999997</v>
      </c>
    </row>
    <row r="83" spans="1:14" x14ac:dyDescent="0.2">
      <c r="A83" s="34" t="str">
        <f t="shared" si="4"/>
        <v>ANF/2AC4-CCornish</v>
      </c>
      <c r="B83" s="6" t="s">
        <v>34</v>
      </c>
      <c r="C83" s="6" t="s">
        <v>132</v>
      </c>
      <c r="D83" s="6" t="s">
        <v>18</v>
      </c>
      <c r="E83" s="25">
        <v>543.25099999999998</v>
      </c>
      <c r="F83" s="25">
        <v>0</v>
      </c>
      <c r="G83" s="43">
        <v>6.4</v>
      </c>
      <c r="H83" s="25">
        <v>0</v>
      </c>
      <c r="I83" s="25">
        <f t="shared" si="3"/>
        <v>549.65099999999995</v>
      </c>
      <c r="J83" s="25"/>
      <c r="K83" s="25">
        <v>9.8000000000000004E-2</v>
      </c>
      <c r="L83" s="25">
        <v>0</v>
      </c>
      <c r="M83" s="25">
        <v>0</v>
      </c>
      <c r="N83" s="25">
        <f t="shared" si="5"/>
        <v>549.74900000000002</v>
      </c>
    </row>
    <row r="84" spans="1:14" x14ac:dyDescent="0.2">
      <c r="A84" s="34" t="str">
        <f t="shared" si="4"/>
        <v>ANF/2AC4-CEEFPO</v>
      </c>
      <c r="B84" s="6" t="s">
        <v>34</v>
      </c>
      <c r="C84" s="6" t="s">
        <v>132</v>
      </c>
      <c r="D84" s="6" t="s">
        <v>14</v>
      </c>
      <c r="E84" s="25">
        <v>1180.1220000000001</v>
      </c>
      <c r="F84" s="25">
        <v>0</v>
      </c>
      <c r="G84" s="43">
        <v>426</v>
      </c>
      <c r="H84" s="25">
        <v>0</v>
      </c>
      <c r="I84" s="25">
        <f t="shared" si="3"/>
        <v>1606.1220000000001</v>
      </c>
      <c r="J84" s="25"/>
      <c r="K84" s="25">
        <v>119.5</v>
      </c>
      <c r="L84" s="25">
        <v>0</v>
      </c>
      <c r="M84" s="25">
        <v>0</v>
      </c>
      <c r="N84" s="25">
        <f t="shared" si="5"/>
        <v>1725.6220000000001</v>
      </c>
    </row>
    <row r="85" spans="1:14" x14ac:dyDescent="0.2">
      <c r="A85" s="34" t="str">
        <f t="shared" si="4"/>
        <v>ANF/2AC4-CFife</v>
      </c>
      <c r="B85" s="6" t="s">
        <v>34</v>
      </c>
      <c r="C85" s="6" t="s">
        <v>132</v>
      </c>
      <c r="D85" s="6" t="s">
        <v>7</v>
      </c>
      <c r="E85" s="25">
        <v>42.064999999999998</v>
      </c>
      <c r="F85" s="25">
        <v>0</v>
      </c>
      <c r="G85" s="43">
        <v>93</v>
      </c>
      <c r="H85" s="25">
        <v>0</v>
      </c>
      <c r="I85" s="25">
        <f t="shared" si="3"/>
        <v>135.065</v>
      </c>
      <c r="J85" s="25"/>
      <c r="K85" s="25">
        <v>20.591999999999999</v>
      </c>
      <c r="L85" s="25">
        <v>0</v>
      </c>
      <c r="M85" s="25">
        <v>0</v>
      </c>
      <c r="N85" s="25">
        <f t="shared" si="5"/>
        <v>155.65700000000001</v>
      </c>
    </row>
    <row r="86" spans="1:14" x14ac:dyDescent="0.2">
      <c r="A86" s="34" t="str">
        <f t="shared" si="4"/>
        <v>ANF/2AC4-CFPO</v>
      </c>
      <c r="B86" s="6" t="s">
        <v>34</v>
      </c>
      <c r="C86" s="6" t="s">
        <v>132</v>
      </c>
      <c r="D86" s="6" t="s">
        <v>15</v>
      </c>
      <c r="E86" s="25">
        <v>23.512</v>
      </c>
      <c r="F86" s="25">
        <v>0</v>
      </c>
      <c r="G86" s="43">
        <v>0</v>
      </c>
      <c r="H86" s="25">
        <v>0</v>
      </c>
      <c r="I86" s="25">
        <f t="shared" si="3"/>
        <v>23.512</v>
      </c>
      <c r="J86" s="25"/>
      <c r="K86" s="25">
        <v>16.565999999999999</v>
      </c>
      <c r="L86" s="25">
        <v>0</v>
      </c>
      <c r="M86" s="25">
        <v>0</v>
      </c>
      <c r="N86" s="25">
        <f t="shared" si="5"/>
        <v>40.078000000000003</v>
      </c>
    </row>
    <row r="87" spans="1:14" x14ac:dyDescent="0.2">
      <c r="A87" s="34" t="str">
        <f t="shared" si="4"/>
        <v>ANF/2AC4-CHandliners</v>
      </c>
      <c r="B87" s="6" t="s">
        <v>34</v>
      </c>
      <c r="C87" s="6" t="s">
        <v>132</v>
      </c>
      <c r="D87" s="6" t="s">
        <v>66</v>
      </c>
      <c r="E87" s="25">
        <v>0</v>
      </c>
      <c r="F87" s="25">
        <v>0</v>
      </c>
      <c r="G87" s="43">
        <v>0</v>
      </c>
      <c r="H87" s="25">
        <v>0</v>
      </c>
      <c r="I87" s="25">
        <f t="shared" si="3"/>
        <v>0</v>
      </c>
      <c r="J87" s="25"/>
      <c r="K87" s="25">
        <v>0</v>
      </c>
      <c r="L87" s="25">
        <v>0</v>
      </c>
      <c r="M87" s="25">
        <v>0</v>
      </c>
      <c r="N87" s="25">
        <f t="shared" si="5"/>
        <v>0</v>
      </c>
    </row>
    <row r="88" spans="1:14" x14ac:dyDescent="0.2">
      <c r="A88" s="34" t="str">
        <f t="shared" si="4"/>
        <v>ANF/2AC4-CInterfish</v>
      </c>
      <c r="B88" s="6" t="s">
        <v>34</v>
      </c>
      <c r="C88" s="6" t="s">
        <v>132</v>
      </c>
      <c r="D88" s="6" t="s">
        <v>23</v>
      </c>
      <c r="E88" s="25">
        <v>46.424999999999997</v>
      </c>
      <c r="F88" s="25">
        <v>0</v>
      </c>
      <c r="G88" s="43">
        <v>0</v>
      </c>
      <c r="H88" s="25">
        <v>0</v>
      </c>
      <c r="I88" s="25">
        <f t="shared" si="3"/>
        <v>46.424999999999997</v>
      </c>
      <c r="J88" s="25"/>
      <c r="K88" s="25">
        <v>0</v>
      </c>
      <c r="L88" s="25">
        <v>0</v>
      </c>
      <c r="M88" s="25">
        <v>0</v>
      </c>
      <c r="N88" s="25">
        <f t="shared" si="5"/>
        <v>46.424999999999997</v>
      </c>
    </row>
    <row r="89" spans="1:14" x14ac:dyDescent="0.2">
      <c r="A89" s="34" t="str">
        <f t="shared" si="4"/>
        <v>ANF/2AC4-CIOM</v>
      </c>
      <c r="B89" s="6" t="s">
        <v>34</v>
      </c>
      <c r="C89" s="6" t="s">
        <v>132</v>
      </c>
      <c r="D89" s="6" t="s">
        <v>24</v>
      </c>
      <c r="E89" s="25">
        <v>1.282</v>
      </c>
      <c r="F89" s="25">
        <v>0</v>
      </c>
      <c r="G89" s="43">
        <v>0</v>
      </c>
      <c r="H89" s="25">
        <v>0</v>
      </c>
      <c r="I89" s="25">
        <f t="shared" si="3"/>
        <v>1.282</v>
      </c>
      <c r="J89" s="25"/>
      <c r="K89" s="25">
        <v>0</v>
      </c>
      <c r="L89" s="25">
        <v>0</v>
      </c>
      <c r="M89" s="25">
        <v>0</v>
      </c>
      <c r="N89" s="25">
        <f t="shared" si="5"/>
        <v>1.282</v>
      </c>
    </row>
    <row r="90" spans="1:14" x14ac:dyDescent="0.2">
      <c r="A90" s="34" t="str">
        <f t="shared" si="4"/>
        <v>ANF/2AC4-CKlondyke</v>
      </c>
      <c r="B90" s="6" t="s">
        <v>34</v>
      </c>
      <c r="C90" s="6" t="s">
        <v>132</v>
      </c>
      <c r="D90" s="6" t="s">
        <v>11</v>
      </c>
      <c r="E90" s="25">
        <v>0</v>
      </c>
      <c r="F90" s="25">
        <v>0</v>
      </c>
      <c r="G90" s="43">
        <v>0</v>
      </c>
      <c r="H90" s="25">
        <v>0</v>
      </c>
      <c r="I90" s="25">
        <f t="shared" si="3"/>
        <v>0</v>
      </c>
      <c r="J90" s="25"/>
      <c r="K90" s="25">
        <v>0</v>
      </c>
      <c r="L90" s="25">
        <v>0</v>
      </c>
      <c r="M90" s="25">
        <v>0</v>
      </c>
      <c r="N90" s="25">
        <f t="shared" si="5"/>
        <v>0</v>
      </c>
    </row>
    <row r="91" spans="1:14" x14ac:dyDescent="0.2">
      <c r="A91" s="34" t="str">
        <f t="shared" si="4"/>
        <v>ANF/2AC4-CLowestoft</v>
      </c>
      <c r="B91" s="6" t="s">
        <v>34</v>
      </c>
      <c r="C91" s="6" t="s">
        <v>132</v>
      </c>
      <c r="D91" s="6" t="s">
        <v>21</v>
      </c>
      <c r="E91" s="25">
        <v>0</v>
      </c>
      <c r="F91" s="25">
        <v>0</v>
      </c>
      <c r="G91" s="43">
        <v>0</v>
      </c>
      <c r="H91" s="25">
        <v>0</v>
      </c>
      <c r="I91" s="25">
        <f t="shared" si="3"/>
        <v>0</v>
      </c>
      <c r="J91" s="25"/>
      <c r="K91" s="25">
        <v>0</v>
      </c>
      <c r="L91" s="25">
        <v>0</v>
      </c>
      <c r="M91" s="25">
        <v>0</v>
      </c>
      <c r="N91" s="25">
        <f t="shared" si="5"/>
        <v>0</v>
      </c>
    </row>
    <row r="92" spans="1:14" x14ac:dyDescent="0.2">
      <c r="A92" s="34" t="str">
        <f t="shared" si="4"/>
        <v>ANF/2AC4-CLunar</v>
      </c>
      <c r="B92" s="6" t="s">
        <v>34</v>
      </c>
      <c r="C92" s="6" t="s">
        <v>132</v>
      </c>
      <c r="D92" s="6" t="s">
        <v>12</v>
      </c>
      <c r="E92" s="25">
        <v>0</v>
      </c>
      <c r="F92" s="25">
        <v>0</v>
      </c>
      <c r="G92" s="43">
        <v>406.7</v>
      </c>
      <c r="H92" s="25">
        <v>0</v>
      </c>
      <c r="I92" s="25">
        <f t="shared" si="3"/>
        <v>406.7</v>
      </c>
      <c r="J92" s="25"/>
      <c r="K92" s="25">
        <v>0.41399999999999998</v>
      </c>
      <c r="L92" s="25">
        <v>0</v>
      </c>
      <c r="M92" s="25">
        <v>0</v>
      </c>
      <c r="N92" s="25">
        <f t="shared" si="5"/>
        <v>407.11399999999998</v>
      </c>
    </row>
    <row r="93" spans="1:14" x14ac:dyDescent="0.2">
      <c r="A93" s="34" t="str">
        <f t="shared" si="4"/>
        <v>ANF/2AC4-CMourne</v>
      </c>
      <c r="B93" s="38" t="s">
        <v>34</v>
      </c>
      <c r="C93" s="6" t="s">
        <v>132</v>
      </c>
      <c r="D93" s="6" t="s">
        <v>49</v>
      </c>
      <c r="E93" s="25">
        <v>0</v>
      </c>
      <c r="F93" s="25">
        <v>0</v>
      </c>
      <c r="G93" s="43">
        <v>0</v>
      </c>
      <c r="H93" s="25">
        <v>0</v>
      </c>
      <c r="I93" s="25">
        <f t="shared" si="3"/>
        <v>0</v>
      </c>
      <c r="J93" s="25"/>
      <c r="K93" s="25">
        <v>0</v>
      </c>
      <c r="L93" s="25">
        <v>0</v>
      </c>
      <c r="M93" s="25">
        <v>0</v>
      </c>
      <c r="N93" s="25">
        <f t="shared" si="5"/>
        <v>0</v>
      </c>
    </row>
    <row r="94" spans="1:14" x14ac:dyDescent="0.2">
      <c r="A94" s="34" t="str">
        <f t="shared" si="4"/>
        <v>ANF/2AC4-CNESFO</v>
      </c>
      <c r="B94" s="6" t="s">
        <v>34</v>
      </c>
      <c r="C94" s="6" t="s">
        <v>132</v>
      </c>
      <c r="D94" s="6" t="s">
        <v>5</v>
      </c>
      <c r="E94" s="25">
        <v>0</v>
      </c>
      <c r="F94" s="25">
        <v>0</v>
      </c>
      <c r="G94" s="43">
        <v>1063.3999999999999</v>
      </c>
      <c r="H94" s="25">
        <v>0</v>
      </c>
      <c r="I94" s="25">
        <f t="shared" si="3"/>
        <v>1063.3999999999999</v>
      </c>
      <c r="J94" s="25"/>
      <c r="K94" s="25">
        <v>207.48500000000001</v>
      </c>
      <c r="L94" s="25">
        <v>0</v>
      </c>
      <c r="M94" s="25">
        <v>0</v>
      </c>
      <c r="N94" s="25">
        <f t="shared" si="5"/>
        <v>1270.885</v>
      </c>
    </row>
    <row r="95" spans="1:14" x14ac:dyDescent="0.2">
      <c r="A95" s="34" t="str">
        <f t="shared" si="4"/>
        <v>ANF/2AC4-CNIFPO</v>
      </c>
      <c r="B95" s="6" t="s">
        <v>34</v>
      </c>
      <c r="C95" s="6" t="s">
        <v>132</v>
      </c>
      <c r="D95" s="6" t="s">
        <v>16</v>
      </c>
      <c r="E95" s="25">
        <v>14.877000000000001</v>
      </c>
      <c r="F95" s="25">
        <v>23.63</v>
      </c>
      <c r="G95" s="43">
        <v>311.60000000000002</v>
      </c>
      <c r="H95" s="25">
        <v>0</v>
      </c>
      <c r="I95" s="25">
        <f t="shared" si="3"/>
        <v>350.10700000000003</v>
      </c>
      <c r="J95" s="25"/>
      <c r="K95" s="25">
        <v>90.846999999999994</v>
      </c>
      <c r="L95" s="25">
        <v>0</v>
      </c>
      <c r="M95" s="25">
        <v>0</v>
      </c>
      <c r="N95" s="25">
        <f t="shared" si="5"/>
        <v>440.95400000000001</v>
      </c>
    </row>
    <row r="96" spans="1:14" x14ac:dyDescent="0.2">
      <c r="A96" s="34" t="str">
        <f t="shared" si="4"/>
        <v>ANF/2AC4-CNon Sector - England</v>
      </c>
      <c r="B96" s="6" t="s">
        <v>34</v>
      </c>
      <c r="C96" s="6" t="s">
        <v>132</v>
      </c>
      <c r="D96" s="6" t="s">
        <v>25</v>
      </c>
      <c r="E96" s="25">
        <v>0.38100000000000001</v>
      </c>
      <c r="F96" s="25">
        <v>0</v>
      </c>
      <c r="G96" s="43">
        <v>0</v>
      </c>
      <c r="H96" s="25">
        <v>0</v>
      </c>
      <c r="I96" s="25">
        <f t="shared" si="3"/>
        <v>0.38100000000000001</v>
      </c>
      <c r="J96" s="25"/>
      <c r="K96" s="25">
        <v>0.69899999999999995</v>
      </c>
      <c r="L96" s="25">
        <v>0</v>
      </c>
      <c r="M96" s="25">
        <v>0</v>
      </c>
      <c r="N96" s="25">
        <f t="shared" si="5"/>
        <v>1.08</v>
      </c>
    </row>
    <row r="97" spans="1:14" x14ac:dyDescent="0.2">
      <c r="A97" s="34" t="str">
        <f t="shared" si="4"/>
        <v>ANF/2AC4-CNon Sector - Northern Ireland</v>
      </c>
      <c r="B97" s="6" t="s">
        <v>34</v>
      </c>
      <c r="C97" s="6" t="s">
        <v>132</v>
      </c>
      <c r="D97" s="6" t="s">
        <v>28</v>
      </c>
      <c r="E97" s="25">
        <v>0</v>
      </c>
      <c r="F97" s="25">
        <v>0</v>
      </c>
      <c r="G97" s="43">
        <v>0</v>
      </c>
      <c r="H97" s="25">
        <v>0</v>
      </c>
      <c r="I97" s="25">
        <f t="shared" si="3"/>
        <v>0</v>
      </c>
      <c r="J97" s="25"/>
      <c r="K97" s="25">
        <v>0</v>
      </c>
      <c r="L97" s="25">
        <v>0</v>
      </c>
      <c r="M97" s="25">
        <v>0</v>
      </c>
      <c r="N97" s="25">
        <f t="shared" si="5"/>
        <v>0</v>
      </c>
    </row>
    <row r="98" spans="1:14" x14ac:dyDescent="0.2">
      <c r="A98" s="34" t="str">
        <f t="shared" si="4"/>
        <v>ANF/2AC4-CNon Sector - Scotland</v>
      </c>
      <c r="B98" s="6" t="s">
        <v>34</v>
      </c>
      <c r="C98" s="6" t="s">
        <v>132</v>
      </c>
      <c r="D98" s="6" t="s">
        <v>27</v>
      </c>
      <c r="E98" s="25">
        <v>0</v>
      </c>
      <c r="F98" s="25">
        <v>0</v>
      </c>
      <c r="G98" s="43">
        <v>3.5</v>
      </c>
      <c r="H98" s="25">
        <v>0</v>
      </c>
      <c r="I98" s="25">
        <f t="shared" si="3"/>
        <v>3.5</v>
      </c>
      <c r="J98" s="25"/>
      <c r="K98" s="25">
        <v>0</v>
      </c>
      <c r="L98" s="25">
        <v>0</v>
      </c>
      <c r="M98" s="25">
        <v>0</v>
      </c>
      <c r="N98" s="25">
        <f t="shared" si="5"/>
        <v>3.5</v>
      </c>
    </row>
    <row r="99" spans="1:14" x14ac:dyDescent="0.2">
      <c r="A99" s="34" t="str">
        <f t="shared" si="4"/>
        <v>ANF/2AC4-CNon Sector - Wales</v>
      </c>
      <c r="B99" s="6" t="s">
        <v>34</v>
      </c>
      <c r="C99" s="6" t="s">
        <v>132</v>
      </c>
      <c r="D99" s="6" t="s">
        <v>26</v>
      </c>
      <c r="E99" s="25">
        <v>0</v>
      </c>
      <c r="F99" s="25">
        <v>0</v>
      </c>
      <c r="G99" s="43">
        <v>0</v>
      </c>
      <c r="H99" s="25">
        <v>0</v>
      </c>
      <c r="I99" s="25">
        <f t="shared" si="3"/>
        <v>0</v>
      </c>
      <c r="J99" s="25"/>
      <c r="K99" s="25">
        <v>0.13100000000000001</v>
      </c>
      <c r="L99" s="25">
        <v>0</v>
      </c>
      <c r="M99" s="25">
        <v>0</v>
      </c>
      <c r="N99" s="25">
        <f t="shared" si="5"/>
        <v>0.13100000000000001</v>
      </c>
    </row>
    <row r="100" spans="1:14" x14ac:dyDescent="0.2">
      <c r="A100" s="34" t="str">
        <f t="shared" si="4"/>
        <v>ANF/2AC4-CHumberside</v>
      </c>
      <c r="B100" s="6" t="s">
        <v>34</v>
      </c>
      <c r="C100" s="6" t="s">
        <v>132</v>
      </c>
      <c r="D100" s="6" t="s">
        <v>288</v>
      </c>
      <c r="E100" s="25">
        <v>86.01</v>
      </c>
      <c r="F100" s="25">
        <v>0</v>
      </c>
      <c r="G100" s="43">
        <v>0</v>
      </c>
      <c r="H100" s="25">
        <v>0</v>
      </c>
      <c r="I100" s="25">
        <f t="shared" si="3"/>
        <v>86.01</v>
      </c>
      <c r="J100" s="25"/>
      <c r="K100" s="25">
        <v>0</v>
      </c>
      <c r="L100" s="25">
        <v>0</v>
      </c>
      <c r="M100" s="25">
        <v>0</v>
      </c>
      <c r="N100" s="25">
        <f t="shared" si="5"/>
        <v>86.01</v>
      </c>
    </row>
    <row r="101" spans="1:14" x14ac:dyDescent="0.2">
      <c r="A101" s="34" t="str">
        <f t="shared" si="4"/>
        <v>ANF/2AC4-CNorth Sea</v>
      </c>
      <c r="B101" s="6" t="s">
        <v>34</v>
      </c>
      <c r="C101" s="6" t="s">
        <v>132</v>
      </c>
      <c r="D101" s="6" t="s">
        <v>20</v>
      </c>
      <c r="E101" s="25">
        <v>81.992000000000004</v>
      </c>
      <c r="F101" s="25">
        <v>0</v>
      </c>
      <c r="G101" s="43">
        <v>47</v>
      </c>
      <c r="H101" s="25">
        <v>0</v>
      </c>
      <c r="I101" s="25">
        <f t="shared" si="3"/>
        <v>128.99200000000002</v>
      </c>
      <c r="J101" s="25"/>
      <c r="K101" s="25">
        <v>4.3739999999999997</v>
      </c>
      <c r="L101" s="25">
        <v>0</v>
      </c>
      <c r="M101" s="25">
        <v>0</v>
      </c>
      <c r="N101" s="25">
        <f t="shared" si="5"/>
        <v>133.36600000000001</v>
      </c>
    </row>
    <row r="102" spans="1:14" x14ac:dyDescent="0.2">
      <c r="A102" s="34" t="str">
        <f t="shared" si="4"/>
        <v>ANF/2AC4-CNorthern</v>
      </c>
      <c r="B102" s="6" t="s">
        <v>34</v>
      </c>
      <c r="C102" s="6" t="s">
        <v>132</v>
      </c>
      <c r="D102" s="6" t="s">
        <v>10</v>
      </c>
      <c r="E102" s="25">
        <v>0</v>
      </c>
      <c r="F102" s="25">
        <v>0</v>
      </c>
      <c r="G102" s="43">
        <v>0</v>
      </c>
      <c r="H102" s="25">
        <v>0</v>
      </c>
      <c r="I102" s="25">
        <f t="shared" si="3"/>
        <v>0</v>
      </c>
      <c r="J102" s="25"/>
      <c r="K102" s="25">
        <v>0</v>
      </c>
      <c r="L102" s="25">
        <v>0</v>
      </c>
      <c r="M102" s="25">
        <v>0</v>
      </c>
      <c r="N102" s="25">
        <f t="shared" si="5"/>
        <v>0</v>
      </c>
    </row>
    <row r="103" spans="1:14" x14ac:dyDescent="0.2">
      <c r="A103" s="34" t="str">
        <f t="shared" si="4"/>
        <v>ANF/2AC4-COrkney</v>
      </c>
      <c r="B103" s="6" t="s">
        <v>34</v>
      </c>
      <c r="C103" s="6" t="s">
        <v>132</v>
      </c>
      <c r="D103" s="6" t="s">
        <v>9</v>
      </c>
      <c r="E103" s="25">
        <v>0</v>
      </c>
      <c r="F103" s="25">
        <v>0</v>
      </c>
      <c r="G103" s="43">
        <v>88</v>
      </c>
      <c r="H103" s="25">
        <v>0</v>
      </c>
      <c r="I103" s="25">
        <f t="shared" si="3"/>
        <v>88</v>
      </c>
      <c r="J103" s="25"/>
      <c r="K103" s="25">
        <v>3.0000000000000001E-3</v>
      </c>
      <c r="L103" s="25">
        <v>0</v>
      </c>
      <c r="M103" s="25">
        <v>0</v>
      </c>
      <c r="N103" s="25">
        <f t="shared" si="5"/>
        <v>88.003</v>
      </c>
    </row>
    <row r="104" spans="1:14" x14ac:dyDescent="0.2">
      <c r="A104" s="34" t="str">
        <f t="shared" si="4"/>
        <v>ANF/2AC4-CSFO</v>
      </c>
      <c r="B104" s="6" t="s">
        <v>34</v>
      </c>
      <c r="C104" s="6" t="s">
        <v>132</v>
      </c>
      <c r="D104" s="6" t="s">
        <v>2</v>
      </c>
      <c r="E104" s="25">
        <v>86.608999999999995</v>
      </c>
      <c r="F104" s="25">
        <v>0</v>
      </c>
      <c r="G104" s="43">
        <v>6408.7000000000007</v>
      </c>
      <c r="H104" s="25">
        <v>0</v>
      </c>
      <c r="I104" s="25">
        <f t="shared" si="3"/>
        <v>6495.3090000000011</v>
      </c>
      <c r="J104" s="25"/>
      <c r="K104" s="25">
        <v>788.47900000000004</v>
      </c>
      <c r="L104" s="25">
        <v>0</v>
      </c>
      <c r="M104" s="25">
        <v>0</v>
      </c>
      <c r="N104" s="25">
        <f t="shared" si="5"/>
        <v>7283.7879999999996</v>
      </c>
    </row>
    <row r="105" spans="1:14" x14ac:dyDescent="0.2">
      <c r="A105" s="34" t="str">
        <f t="shared" si="4"/>
        <v>ANF/2AC4-CShetland</v>
      </c>
      <c r="B105" s="6" t="s">
        <v>34</v>
      </c>
      <c r="C105" s="6" t="s">
        <v>132</v>
      </c>
      <c r="D105" s="6" t="s">
        <v>6</v>
      </c>
      <c r="E105" s="25">
        <v>5.5570000000000004</v>
      </c>
      <c r="F105" s="25">
        <v>0</v>
      </c>
      <c r="G105" s="43">
        <v>4060.8</v>
      </c>
      <c r="H105" s="25">
        <v>0</v>
      </c>
      <c r="I105" s="25">
        <f t="shared" si="3"/>
        <v>4066.357</v>
      </c>
      <c r="J105" s="25"/>
      <c r="K105" s="25">
        <v>255.99100000000001</v>
      </c>
      <c r="L105" s="25">
        <v>0</v>
      </c>
      <c r="M105" s="25">
        <v>0</v>
      </c>
      <c r="N105" s="25">
        <f t="shared" si="5"/>
        <v>4322.348</v>
      </c>
    </row>
    <row r="106" spans="1:14" x14ac:dyDescent="0.2">
      <c r="A106" s="34" t="str">
        <f t="shared" si="4"/>
        <v>ANF/2AC4-CSouth West</v>
      </c>
      <c r="B106" s="6" t="s">
        <v>34</v>
      </c>
      <c r="C106" s="6" t="s">
        <v>132</v>
      </c>
      <c r="D106" s="6" t="s">
        <v>19</v>
      </c>
      <c r="E106" s="25">
        <v>7.9509999999999996</v>
      </c>
      <c r="F106" s="25">
        <v>0</v>
      </c>
      <c r="G106" s="43">
        <v>5.6000000000000005</v>
      </c>
      <c r="H106" s="25">
        <v>0</v>
      </c>
      <c r="I106" s="25">
        <f t="shared" si="3"/>
        <v>13.551</v>
      </c>
      <c r="J106" s="25"/>
      <c r="K106" s="25">
        <v>2.363</v>
      </c>
      <c r="L106" s="25">
        <v>0</v>
      </c>
      <c r="M106" s="25">
        <v>0</v>
      </c>
      <c r="N106" s="25">
        <f t="shared" si="5"/>
        <v>15.914</v>
      </c>
    </row>
    <row r="107" spans="1:14" x14ac:dyDescent="0.2">
      <c r="A107" s="34" t="str">
        <f t="shared" si="4"/>
        <v>ANF/2AC4-CUnallocated</v>
      </c>
      <c r="B107" s="6" t="s">
        <v>34</v>
      </c>
      <c r="C107" s="6" t="s">
        <v>132</v>
      </c>
      <c r="D107" s="6" t="s">
        <v>33</v>
      </c>
      <c r="E107" s="25">
        <v>0</v>
      </c>
      <c r="F107" s="25">
        <v>0</v>
      </c>
      <c r="G107" s="43">
        <v>26.2</v>
      </c>
      <c r="H107" s="25">
        <v>0</v>
      </c>
      <c r="I107" s="25">
        <f t="shared" si="3"/>
        <v>26.2</v>
      </c>
      <c r="J107" s="25"/>
      <c r="K107" s="25">
        <v>0</v>
      </c>
      <c r="L107" s="25">
        <v>0</v>
      </c>
      <c r="M107" s="25">
        <v>0</v>
      </c>
      <c r="N107" s="25">
        <f t="shared" si="5"/>
        <v>26.2</v>
      </c>
    </row>
    <row r="108" spans="1:14" x14ac:dyDescent="0.2">
      <c r="A108" s="34" t="str">
        <f t="shared" si="4"/>
        <v>ANF/2AC4-CW. Scotland</v>
      </c>
      <c r="B108" s="6" t="s">
        <v>34</v>
      </c>
      <c r="C108" s="6" t="s">
        <v>132</v>
      </c>
      <c r="D108" s="6" t="s">
        <v>8</v>
      </c>
      <c r="E108" s="25">
        <v>65.576999999999998</v>
      </c>
      <c r="F108" s="25">
        <v>0</v>
      </c>
      <c r="G108" s="43">
        <v>65.400000000000006</v>
      </c>
      <c r="H108" s="25">
        <v>0</v>
      </c>
      <c r="I108" s="25">
        <f t="shared" si="3"/>
        <v>130.977</v>
      </c>
      <c r="J108" s="25"/>
      <c r="K108" s="25">
        <v>0.17699999999999999</v>
      </c>
      <c r="L108" s="25">
        <v>0</v>
      </c>
      <c r="M108" s="25">
        <v>0</v>
      </c>
      <c r="N108" s="25">
        <f t="shared" si="5"/>
        <v>131.154</v>
      </c>
    </row>
    <row r="109" spans="1:14" x14ac:dyDescent="0.2">
      <c r="A109" s="34" t="str">
        <f t="shared" si="4"/>
        <v>ANF/2AC4-CWales &amp; WC</v>
      </c>
      <c r="B109" s="6" t="s">
        <v>34</v>
      </c>
      <c r="C109" s="6" t="s">
        <v>132</v>
      </c>
      <c r="D109" s="6" t="s">
        <v>22</v>
      </c>
      <c r="E109" s="25">
        <v>0</v>
      </c>
      <c r="F109" s="25">
        <v>0</v>
      </c>
      <c r="G109" s="43">
        <v>0</v>
      </c>
      <c r="H109" s="25">
        <v>0</v>
      </c>
      <c r="I109" s="25">
        <f t="shared" si="3"/>
        <v>0</v>
      </c>
      <c r="J109" s="25"/>
      <c r="K109" s="25">
        <v>0</v>
      </c>
      <c r="L109" s="25">
        <v>0</v>
      </c>
      <c r="M109" s="25">
        <v>0</v>
      </c>
      <c r="N109" s="25">
        <f t="shared" si="5"/>
        <v>0</v>
      </c>
    </row>
    <row r="110" spans="1:14" x14ac:dyDescent="0.2">
      <c r="A110" s="34" t="str">
        <f t="shared" si="4"/>
        <v>ANF/2AC4-CWestern</v>
      </c>
      <c r="B110" s="38" t="s">
        <v>34</v>
      </c>
      <c r="C110" s="6" t="s">
        <v>132</v>
      </c>
      <c r="D110" s="6" t="s">
        <v>107</v>
      </c>
      <c r="E110" s="25">
        <v>196.04599999999999</v>
      </c>
      <c r="F110" s="25">
        <v>0</v>
      </c>
      <c r="G110" s="43">
        <v>0</v>
      </c>
      <c r="H110" s="25">
        <v>0</v>
      </c>
      <c r="I110" s="25">
        <f t="shared" si="3"/>
        <v>196.04599999999999</v>
      </c>
      <c r="J110" s="25"/>
      <c r="K110" s="25">
        <v>1.4430000000000001</v>
      </c>
      <c r="L110" s="25">
        <v>0</v>
      </c>
      <c r="M110" s="25">
        <v>0</v>
      </c>
      <c r="N110" s="25">
        <f t="shared" si="5"/>
        <v>197.489</v>
      </c>
    </row>
    <row r="111" spans="1:14" x14ac:dyDescent="0.2">
      <c r="A111" s="60" t="str">
        <f t="shared" ref="A111:A112" si="9">CONCATENATE(B111,D111)</f>
        <v>ANF/2AC4-CQAM - sector</v>
      </c>
      <c r="B111" s="57" t="s">
        <v>34</v>
      </c>
      <c r="C111" s="60" t="s">
        <v>132</v>
      </c>
      <c r="D111" s="62" t="s">
        <v>302</v>
      </c>
      <c r="E111" s="25">
        <v>61.6</v>
      </c>
      <c r="F111" s="25">
        <v>0</v>
      </c>
      <c r="G111" s="43">
        <v>0</v>
      </c>
      <c r="H111" s="25">
        <v>0</v>
      </c>
      <c r="I111" s="25">
        <f t="shared" ref="I111:I112" si="10">E111+F111+G111+H111</f>
        <v>61.6</v>
      </c>
      <c r="J111" s="25"/>
      <c r="K111" s="25">
        <v>0</v>
      </c>
      <c r="L111" s="25">
        <v>0</v>
      </c>
      <c r="M111" s="25">
        <v>0</v>
      </c>
      <c r="N111" s="25">
        <f t="shared" ref="N111:N112" si="11">ROUND(I111+K111+L111+M111+J111,3)</f>
        <v>61.6</v>
      </c>
    </row>
    <row r="112" spans="1:14" x14ac:dyDescent="0.2">
      <c r="A112" s="60" t="str">
        <f t="shared" si="9"/>
        <v>ANF/2AC4-CQAM - non-sector</v>
      </c>
      <c r="B112" s="57" t="s">
        <v>34</v>
      </c>
      <c r="C112" s="60" t="s">
        <v>132</v>
      </c>
      <c r="D112" s="62" t="s">
        <v>303</v>
      </c>
      <c r="E112" s="25">
        <v>22.4</v>
      </c>
      <c r="F112" s="25">
        <v>0</v>
      </c>
      <c r="G112" s="43">
        <v>0</v>
      </c>
      <c r="H112" s="25">
        <v>0</v>
      </c>
      <c r="I112" s="25">
        <f t="shared" si="10"/>
        <v>22.4</v>
      </c>
      <c r="J112" s="25"/>
      <c r="K112" s="25">
        <v>0</v>
      </c>
      <c r="L112" s="25">
        <v>0</v>
      </c>
      <c r="M112" s="25">
        <v>0</v>
      </c>
      <c r="N112" s="25">
        <f t="shared" si="11"/>
        <v>22.4</v>
      </c>
    </row>
    <row r="113" spans="1:14" x14ac:dyDescent="0.2">
      <c r="A113" s="34" t="str">
        <f t="shared" si="4"/>
        <v>ANF/56-1410m and under (pool) - England</v>
      </c>
      <c r="B113" s="6" t="s">
        <v>35</v>
      </c>
      <c r="C113" s="6" t="s">
        <v>133</v>
      </c>
      <c r="D113" s="6" t="s">
        <v>29</v>
      </c>
      <c r="E113" s="25">
        <v>2.5960000000000001</v>
      </c>
      <c r="F113" s="25">
        <v>0</v>
      </c>
      <c r="G113" s="43">
        <v>0</v>
      </c>
      <c r="H113" s="25">
        <v>0</v>
      </c>
      <c r="I113" s="25">
        <f t="shared" si="3"/>
        <v>2.5960000000000001</v>
      </c>
      <c r="J113" s="25"/>
      <c r="K113" s="25">
        <v>0</v>
      </c>
      <c r="L113" s="25">
        <v>0</v>
      </c>
      <c r="M113" s="25">
        <v>0</v>
      </c>
      <c r="N113" s="25">
        <f t="shared" si="5"/>
        <v>2.5960000000000001</v>
      </c>
    </row>
    <row r="114" spans="1:14" x14ac:dyDescent="0.2">
      <c r="A114" s="34" t="str">
        <f t="shared" si="4"/>
        <v>ANF/56-1410m and under (pool) - Northern Ireland</v>
      </c>
      <c r="B114" s="6" t="s">
        <v>35</v>
      </c>
      <c r="C114" s="6" t="s">
        <v>133</v>
      </c>
      <c r="D114" s="6" t="s">
        <v>32</v>
      </c>
      <c r="E114" s="25">
        <v>0</v>
      </c>
      <c r="F114" s="25">
        <v>3</v>
      </c>
      <c r="G114" s="43">
        <v>0</v>
      </c>
      <c r="H114" s="25">
        <v>0</v>
      </c>
      <c r="I114" s="25">
        <f t="shared" si="3"/>
        <v>3</v>
      </c>
      <c r="J114" s="25"/>
      <c r="K114" s="25">
        <v>0</v>
      </c>
      <c r="L114" s="25">
        <v>0</v>
      </c>
      <c r="M114" s="25">
        <v>0</v>
      </c>
      <c r="N114" s="25">
        <f t="shared" si="5"/>
        <v>3</v>
      </c>
    </row>
    <row r="115" spans="1:14" x14ac:dyDescent="0.2">
      <c r="A115" s="34" t="str">
        <f t="shared" si="4"/>
        <v>ANF/56-1410m and under (pool) - Scotland</v>
      </c>
      <c r="B115" s="6" t="s">
        <v>35</v>
      </c>
      <c r="C115" s="6" t="s">
        <v>133</v>
      </c>
      <c r="D115" s="6" t="s">
        <v>31</v>
      </c>
      <c r="E115" s="25">
        <v>0</v>
      </c>
      <c r="F115" s="25">
        <v>0</v>
      </c>
      <c r="G115" s="43">
        <v>1.6</v>
      </c>
      <c r="H115" s="25">
        <v>0</v>
      </c>
      <c r="I115" s="25">
        <f t="shared" si="3"/>
        <v>1.6</v>
      </c>
      <c r="J115" s="25"/>
      <c r="K115" s="25">
        <v>0.12</v>
      </c>
      <c r="L115" s="25">
        <v>0</v>
      </c>
      <c r="M115" s="25">
        <v>0</v>
      </c>
      <c r="N115" s="25">
        <f t="shared" si="5"/>
        <v>1.72</v>
      </c>
    </row>
    <row r="116" spans="1:14" x14ac:dyDescent="0.2">
      <c r="A116" s="34" t="str">
        <f t="shared" si="4"/>
        <v>ANF/56-1410m and under (pool) - Wales</v>
      </c>
      <c r="B116" s="6" t="s">
        <v>35</v>
      </c>
      <c r="C116" s="6" t="s">
        <v>133</v>
      </c>
      <c r="D116" s="6" t="s">
        <v>30</v>
      </c>
      <c r="E116" s="25">
        <v>0</v>
      </c>
      <c r="F116" s="25">
        <v>0</v>
      </c>
      <c r="G116" s="43">
        <v>0</v>
      </c>
      <c r="H116" s="25">
        <v>0.33300000000000002</v>
      </c>
      <c r="I116" s="25">
        <f t="shared" si="3"/>
        <v>0.33300000000000002</v>
      </c>
      <c r="J116" s="25"/>
      <c r="K116" s="25">
        <v>0</v>
      </c>
      <c r="L116" s="25">
        <v>0</v>
      </c>
      <c r="M116" s="25">
        <v>0</v>
      </c>
      <c r="N116" s="25">
        <f t="shared" si="5"/>
        <v>0.33300000000000002</v>
      </c>
    </row>
    <row r="117" spans="1:14" x14ac:dyDescent="0.2">
      <c r="A117" s="34" t="str">
        <f t="shared" si="4"/>
        <v>ANF/56-14Aberdeen</v>
      </c>
      <c r="B117" s="6" t="s">
        <v>35</v>
      </c>
      <c r="C117" s="6" t="s">
        <v>133</v>
      </c>
      <c r="D117" s="6" t="s">
        <v>4</v>
      </c>
      <c r="E117" s="25">
        <v>175.619</v>
      </c>
      <c r="F117" s="25">
        <v>0</v>
      </c>
      <c r="G117" s="43">
        <v>225.29999999999998</v>
      </c>
      <c r="H117" s="25">
        <v>0</v>
      </c>
      <c r="I117" s="25">
        <f t="shared" si="3"/>
        <v>400.91899999999998</v>
      </c>
      <c r="J117" s="25"/>
      <c r="K117" s="25">
        <v>140.31399999999999</v>
      </c>
      <c r="L117" s="25">
        <v>0</v>
      </c>
      <c r="M117" s="25">
        <v>0</v>
      </c>
      <c r="N117" s="25">
        <f t="shared" si="5"/>
        <v>541.23299999999995</v>
      </c>
    </row>
    <row r="118" spans="1:14" x14ac:dyDescent="0.2">
      <c r="A118" s="34" t="str">
        <f t="shared" si="4"/>
        <v>ANF/56-14Anglo Scot.</v>
      </c>
      <c r="B118" s="6" t="s">
        <v>35</v>
      </c>
      <c r="C118" s="6" t="s">
        <v>133</v>
      </c>
      <c r="D118" s="6" t="s">
        <v>13</v>
      </c>
      <c r="E118" s="25">
        <v>90.203999999999994</v>
      </c>
      <c r="F118" s="25">
        <v>0</v>
      </c>
      <c r="G118" s="43">
        <v>22</v>
      </c>
      <c r="H118" s="25">
        <v>0</v>
      </c>
      <c r="I118" s="25">
        <f t="shared" si="3"/>
        <v>112.20399999999999</v>
      </c>
      <c r="J118" s="25"/>
      <c r="K118" s="25">
        <v>1.3580000000000001</v>
      </c>
      <c r="L118" s="25">
        <v>0</v>
      </c>
      <c r="M118" s="25">
        <v>0</v>
      </c>
      <c r="N118" s="25">
        <f t="shared" si="5"/>
        <v>113.562</v>
      </c>
    </row>
    <row r="119" spans="1:14" x14ac:dyDescent="0.2">
      <c r="A119" s="34" t="str">
        <f t="shared" si="4"/>
        <v>ANF/56-14ANIFPO</v>
      </c>
      <c r="B119" s="6" t="s">
        <v>35</v>
      </c>
      <c r="C119" s="6" t="s">
        <v>133</v>
      </c>
      <c r="D119" s="6" t="s">
        <v>17</v>
      </c>
      <c r="E119" s="25">
        <v>0</v>
      </c>
      <c r="F119" s="25">
        <v>65.457999999999998</v>
      </c>
      <c r="G119" s="43">
        <v>0</v>
      </c>
      <c r="H119" s="25">
        <v>0</v>
      </c>
      <c r="I119" s="25">
        <f t="shared" si="3"/>
        <v>65.457999999999998</v>
      </c>
      <c r="J119" s="25"/>
      <c r="K119" s="25">
        <v>5.2999999999999999E-2</v>
      </c>
      <c r="L119" s="25">
        <v>0</v>
      </c>
      <c r="M119" s="25">
        <v>0</v>
      </c>
      <c r="N119" s="25">
        <f t="shared" si="5"/>
        <v>65.510999999999996</v>
      </c>
    </row>
    <row r="120" spans="1:14" x14ac:dyDescent="0.2">
      <c r="A120" s="34" t="str">
        <f t="shared" si="4"/>
        <v>ANF/56-14Cornish</v>
      </c>
      <c r="B120" s="6" t="s">
        <v>35</v>
      </c>
      <c r="C120" s="6" t="s">
        <v>133</v>
      </c>
      <c r="D120" s="6" t="s">
        <v>18</v>
      </c>
      <c r="E120" s="25">
        <v>134.304</v>
      </c>
      <c r="F120" s="25">
        <v>0</v>
      </c>
      <c r="G120" s="43">
        <v>0.9</v>
      </c>
      <c r="H120" s="25">
        <v>0</v>
      </c>
      <c r="I120" s="25">
        <f t="shared" si="3"/>
        <v>135.20400000000001</v>
      </c>
      <c r="J120" s="25"/>
      <c r="K120" s="25">
        <v>0</v>
      </c>
      <c r="L120" s="25">
        <v>0</v>
      </c>
      <c r="M120" s="25">
        <v>0</v>
      </c>
      <c r="N120" s="25">
        <f t="shared" si="5"/>
        <v>135.20400000000001</v>
      </c>
    </row>
    <row r="121" spans="1:14" x14ac:dyDescent="0.2">
      <c r="A121" s="34" t="str">
        <f t="shared" si="4"/>
        <v>ANF/56-14EEFPO</v>
      </c>
      <c r="B121" s="6" t="s">
        <v>35</v>
      </c>
      <c r="C121" s="6" t="s">
        <v>133</v>
      </c>
      <c r="D121" s="6" t="s">
        <v>14</v>
      </c>
      <c r="E121" s="25">
        <v>332.41800000000001</v>
      </c>
      <c r="F121" s="25">
        <v>0</v>
      </c>
      <c r="G121" s="43">
        <v>131.30000000000001</v>
      </c>
      <c r="H121" s="25">
        <v>0</v>
      </c>
      <c r="I121" s="25">
        <f t="shared" si="3"/>
        <v>463.71800000000002</v>
      </c>
      <c r="J121" s="25"/>
      <c r="K121" s="25">
        <v>43.695</v>
      </c>
      <c r="L121" s="25">
        <v>0</v>
      </c>
      <c r="M121" s="25">
        <v>0</v>
      </c>
      <c r="N121" s="25">
        <f t="shared" si="5"/>
        <v>507.41300000000001</v>
      </c>
    </row>
    <row r="122" spans="1:14" x14ac:dyDescent="0.2">
      <c r="A122" s="34" t="str">
        <f t="shared" si="4"/>
        <v>ANF/56-14Fife</v>
      </c>
      <c r="B122" s="6" t="s">
        <v>35</v>
      </c>
      <c r="C122" s="6" t="s">
        <v>133</v>
      </c>
      <c r="D122" s="6" t="s">
        <v>7</v>
      </c>
      <c r="E122" s="25">
        <v>0.89100000000000001</v>
      </c>
      <c r="F122" s="25">
        <v>0</v>
      </c>
      <c r="G122" s="43">
        <v>3.8000000000000003</v>
      </c>
      <c r="H122" s="25">
        <v>0</v>
      </c>
      <c r="I122" s="25">
        <f t="shared" si="3"/>
        <v>4.6910000000000007</v>
      </c>
      <c r="J122" s="25"/>
      <c r="K122" s="25">
        <v>1.4999999999999999E-2</v>
      </c>
      <c r="L122" s="25">
        <v>0</v>
      </c>
      <c r="M122" s="25">
        <v>0</v>
      </c>
      <c r="N122" s="25">
        <f t="shared" si="5"/>
        <v>4.7060000000000004</v>
      </c>
    </row>
    <row r="123" spans="1:14" x14ac:dyDescent="0.2">
      <c r="A123" s="34" t="str">
        <f t="shared" si="4"/>
        <v>ANF/56-14FPO</v>
      </c>
      <c r="B123" s="6" t="s">
        <v>35</v>
      </c>
      <c r="C123" s="6" t="s">
        <v>133</v>
      </c>
      <c r="D123" s="6" t="s">
        <v>15</v>
      </c>
      <c r="E123" s="25">
        <v>22.829000000000001</v>
      </c>
      <c r="F123" s="25">
        <v>0</v>
      </c>
      <c r="G123" s="43">
        <v>0</v>
      </c>
      <c r="H123" s="25">
        <v>0</v>
      </c>
      <c r="I123" s="25">
        <f t="shared" si="3"/>
        <v>22.829000000000001</v>
      </c>
      <c r="J123" s="25"/>
      <c r="K123" s="25">
        <v>0</v>
      </c>
      <c r="L123" s="25">
        <v>0</v>
      </c>
      <c r="M123" s="25">
        <v>0</v>
      </c>
      <c r="N123" s="25">
        <f t="shared" si="5"/>
        <v>22.829000000000001</v>
      </c>
    </row>
    <row r="124" spans="1:14" x14ac:dyDescent="0.2">
      <c r="A124" s="34" t="str">
        <f t="shared" si="4"/>
        <v>ANF/56-14Handliners</v>
      </c>
      <c r="B124" s="6" t="s">
        <v>35</v>
      </c>
      <c r="C124" s="6" t="s">
        <v>133</v>
      </c>
      <c r="D124" s="6" t="s">
        <v>66</v>
      </c>
      <c r="E124" s="25">
        <v>0</v>
      </c>
      <c r="F124" s="25">
        <v>0</v>
      </c>
      <c r="G124" s="43">
        <v>0</v>
      </c>
      <c r="H124" s="25">
        <v>0</v>
      </c>
      <c r="I124" s="25">
        <f t="shared" si="3"/>
        <v>0</v>
      </c>
      <c r="J124" s="25"/>
      <c r="K124" s="25">
        <v>0</v>
      </c>
      <c r="L124" s="25">
        <v>0</v>
      </c>
      <c r="M124" s="25">
        <v>0</v>
      </c>
      <c r="N124" s="25">
        <f t="shared" si="5"/>
        <v>0</v>
      </c>
    </row>
    <row r="125" spans="1:14" x14ac:dyDescent="0.2">
      <c r="A125" s="34" t="str">
        <f t="shared" si="4"/>
        <v>ANF/56-14Interfish</v>
      </c>
      <c r="B125" s="6" t="s">
        <v>35</v>
      </c>
      <c r="C125" s="6" t="s">
        <v>133</v>
      </c>
      <c r="D125" s="6" t="s">
        <v>23</v>
      </c>
      <c r="E125" s="25">
        <v>1.1140000000000001</v>
      </c>
      <c r="F125" s="25">
        <v>0</v>
      </c>
      <c r="G125" s="43">
        <v>0</v>
      </c>
      <c r="H125" s="25">
        <v>0</v>
      </c>
      <c r="I125" s="25">
        <f t="shared" si="3"/>
        <v>1.1140000000000001</v>
      </c>
      <c r="J125" s="25"/>
      <c r="K125" s="25">
        <v>0</v>
      </c>
      <c r="L125" s="25">
        <v>0</v>
      </c>
      <c r="M125" s="25">
        <v>0</v>
      </c>
      <c r="N125" s="25">
        <f t="shared" si="5"/>
        <v>1.1140000000000001</v>
      </c>
    </row>
    <row r="126" spans="1:14" x14ac:dyDescent="0.2">
      <c r="A126" s="34" t="str">
        <f t="shared" si="4"/>
        <v>ANF/56-14IOM</v>
      </c>
      <c r="B126" s="6" t="s">
        <v>35</v>
      </c>
      <c r="C126" s="6" t="s">
        <v>133</v>
      </c>
      <c r="D126" s="6" t="s">
        <v>24</v>
      </c>
      <c r="E126" s="25">
        <v>2.0049999999999999</v>
      </c>
      <c r="F126" s="25">
        <v>0</v>
      </c>
      <c r="G126" s="43">
        <v>0</v>
      </c>
      <c r="H126" s="25">
        <v>0</v>
      </c>
      <c r="I126" s="25">
        <f t="shared" si="3"/>
        <v>2.0049999999999999</v>
      </c>
      <c r="J126" s="25"/>
      <c r="K126" s="25">
        <v>0</v>
      </c>
      <c r="L126" s="25">
        <v>0</v>
      </c>
      <c r="M126" s="25">
        <v>0</v>
      </c>
      <c r="N126" s="25">
        <f t="shared" si="5"/>
        <v>2.0049999999999999</v>
      </c>
    </row>
    <row r="127" spans="1:14" x14ac:dyDescent="0.2">
      <c r="A127" s="34" t="str">
        <f t="shared" si="4"/>
        <v>ANF/56-14Klondyke</v>
      </c>
      <c r="B127" s="6" t="s">
        <v>35</v>
      </c>
      <c r="C127" s="6" t="s">
        <v>133</v>
      </c>
      <c r="D127" s="6" t="s">
        <v>11</v>
      </c>
      <c r="E127" s="25">
        <v>0</v>
      </c>
      <c r="F127" s="25">
        <v>0</v>
      </c>
      <c r="G127" s="43">
        <v>1.3</v>
      </c>
      <c r="H127" s="25">
        <v>0</v>
      </c>
      <c r="I127" s="25">
        <f t="shared" si="3"/>
        <v>1.3</v>
      </c>
      <c r="J127" s="25"/>
      <c r="K127" s="25">
        <v>0</v>
      </c>
      <c r="L127" s="25">
        <v>0</v>
      </c>
      <c r="M127" s="25">
        <v>0</v>
      </c>
      <c r="N127" s="25">
        <f t="shared" si="5"/>
        <v>1.3</v>
      </c>
    </row>
    <row r="128" spans="1:14" x14ac:dyDescent="0.2">
      <c r="A128" s="34" t="str">
        <f t="shared" si="4"/>
        <v>ANF/56-14Lowestoft</v>
      </c>
      <c r="B128" s="6" t="s">
        <v>35</v>
      </c>
      <c r="C128" s="6" t="s">
        <v>133</v>
      </c>
      <c r="D128" s="6" t="s">
        <v>21</v>
      </c>
      <c r="E128" s="25">
        <v>0</v>
      </c>
      <c r="F128" s="25">
        <v>0</v>
      </c>
      <c r="G128" s="43">
        <v>0</v>
      </c>
      <c r="H128" s="25">
        <v>0</v>
      </c>
      <c r="I128" s="25">
        <f t="shared" si="3"/>
        <v>0</v>
      </c>
      <c r="J128" s="25"/>
      <c r="K128" s="25">
        <v>0</v>
      </c>
      <c r="L128" s="25">
        <v>0</v>
      </c>
      <c r="M128" s="25">
        <v>0</v>
      </c>
      <c r="N128" s="25">
        <f t="shared" si="5"/>
        <v>0</v>
      </c>
    </row>
    <row r="129" spans="1:14" x14ac:dyDescent="0.2">
      <c r="A129" s="34" t="str">
        <f t="shared" si="4"/>
        <v>ANF/56-14Lunar</v>
      </c>
      <c r="B129" s="6" t="s">
        <v>35</v>
      </c>
      <c r="C129" s="6" t="s">
        <v>133</v>
      </c>
      <c r="D129" s="6" t="s">
        <v>12</v>
      </c>
      <c r="E129" s="25">
        <v>0</v>
      </c>
      <c r="F129" s="25">
        <v>0</v>
      </c>
      <c r="G129" s="43">
        <v>45.1</v>
      </c>
      <c r="H129" s="25">
        <v>0</v>
      </c>
      <c r="I129" s="25">
        <f t="shared" si="3"/>
        <v>45.1</v>
      </c>
      <c r="J129" s="25"/>
      <c r="K129" s="25">
        <v>0</v>
      </c>
      <c r="L129" s="25">
        <v>0</v>
      </c>
      <c r="M129" s="25">
        <v>0</v>
      </c>
      <c r="N129" s="25">
        <f t="shared" si="5"/>
        <v>45.1</v>
      </c>
    </row>
    <row r="130" spans="1:14" x14ac:dyDescent="0.2">
      <c r="A130" s="34" t="str">
        <f t="shared" si="4"/>
        <v>ANF/56-14Mourne</v>
      </c>
      <c r="B130" s="38" t="s">
        <v>35</v>
      </c>
      <c r="C130" s="6" t="s">
        <v>133</v>
      </c>
      <c r="D130" s="6" t="s">
        <v>49</v>
      </c>
      <c r="E130" s="25">
        <v>0</v>
      </c>
      <c r="F130" s="25">
        <v>0</v>
      </c>
      <c r="G130" s="43">
        <v>0</v>
      </c>
      <c r="H130" s="25">
        <v>0</v>
      </c>
      <c r="I130" s="25">
        <f t="shared" si="3"/>
        <v>0</v>
      </c>
      <c r="J130" s="25"/>
      <c r="K130" s="25">
        <v>0</v>
      </c>
      <c r="L130" s="25">
        <v>0</v>
      </c>
      <c r="M130" s="25">
        <v>0</v>
      </c>
      <c r="N130" s="25">
        <f t="shared" si="5"/>
        <v>0</v>
      </c>
    </row>
    <row r="131" spans="1:14" x14ac:dyDescent="0.2">
      <c r="A131" s="34" t="str">
        <f t="shared" si="4"/>
        <v>ANF/56-14NESFO</v>
      </c>
      <c r="B131" s="6" t="s">
        <v>35</v>
      </c>
      <c r="C131" s="6" t="s">
        <v>133</v>
      </c>
      <c r="D131" s="6" t="s">
        <v>5</v>
      </c>
      <c r="E131" s="25">
        <v>0</v>
      </c>
      <c r="F131" s="25">
        <v>0</v>
      </c>
      <c r="G131" s="43">
        <v>96.800000000000011</v>
      </c>
      <c r="H131" s="25">
        <v>0</v>
      </c>
      <c r="I131" s="25">
        <f t="shared" si="3"/>
        <v>96.800000000000011</v>
      </c>
      <c r="J131" s="25"/>
      <c r="K131" s="25">
        <v>2.0630000000000002</v>
      </c>
      <c r="L131" s="25">
        <v>0</v>
      </c>
      <c r="M131" s="25">
        <v>0</v>
      </c>
      <c r="N131" s="25">
        <f t="shared" si="5"/>
        <v>98.863</v>
      </c>
    </row>
    <row r="132" spans="1:14" x14ac:dyDescent="0.2">
      <c r="A132" s="34" t="str">
        <f t="shared" si="4"/>
        <v>ANF/56-14NIFPO</v>
      </c>
      <c r="B132" s="6" t="s">
        <v>35</v>
      </c>
      <c r="C132" s="6" t="s">
        <v>133</v>
      </c>
      <c r="D132" s="6" t="s">
        <v>16</v>
      </c>
      <c r="E132" s="25">
        <v>0.33400000000000002</v>
      </c>
      <c r="F132" s="25">
        <v>79.841999999999999</v>
      </c>
      <c r="G132" s="43">
        <v>102.30000000000001</v>
      </c>
      <c r="H132" s="25">
        <v>0</v>
      </c>
      <c r="I132" s="25">
        <f t="shared" si="3"/>
        <v>182.476</v>
      </c>
      <c r="J132" s="25"/>
      <c r="K132" s="25">
        <v>46.945</v>
      </c>
      <c r="L132" s="25">
        <v>0</v>
      </c>
      <c r="M132" s="25">
        <v>0</v>
      </c>
      <c r="N132" s="25">
        <f t="shared" si="5"/>
        <v>229.42099999999999</v>
      </c>
    </row>
    <row r="133" spans="1:14" x14ac:dyDescent="0.2">
      <c r="A133" s="34" t="str">
        <f t="shared" si="4"/>
        <v>ANF/56-14Non Sector - England</v>
      </c>
      <c r="B133" s="6" t="s">
        <v>35</v>
      </c>
      <c r="C133" s="6" t="s">
        <v>133</v>
      </c>
      <c r="D133" s="6" t="s">
        <v>25</v>
      </c>
      <c r="E133" s="25">
        <v>18.411999999999999</v>
      </c>
      <c r="F133" s="25">
        <v>0</v>
      </c>
      <c r="G133" s="43">
        <v>0</v>
      </c>
      <c r="H133" s="25">
        <v>0</v>
      </c>
      <c r="I133" s="25">
        <f t="shared" si="3"/>
        <v>18.411999999999999</v>
      </c>
      <c r="J133" s="25"/>
      <c r="K133" s="25">
        <v>0</v>
      </c>
      <c r="L133" s="25">
        <v>0</v>
      </c>
      <c r="M133" s="25">
        <v>0</v>
      </c>
      <c r="N133" s="25">
        <f t="shared" si="5"/>
        <v>18.411999999999999</v>
      </c>
    </row>
    <row r="134" spans="1:14" x14ac:dyDescent="0.2">
      <c r="A134" s="34" t="str">
        <f t="shared" si="4"/>
        <v>ANF/56-14Non Sector - Northern Ireland</v>
      </c>
      <c r="B134" s="6" t="s">
        <v>35</v>
      </c>
      <c r="C134" s="6" t="s">
        <v>133</v>
      </c>
      <c r="D134" s="6" t="s">
        <v>28</v>
      </c>
      <c r="E134" s="25">
        <v>0</v>
      </c>
      <c r="F134" s="25">
        <v>0.3</v>
      </c>
      <c r="G134" s="43">
        <v>0</v>
      </c>
      <c r="H134" s="25">
        <v>0</v>
      </c>
      <c r="I134" s="25">
        <f t="shared" si="3"/>
        <v>0.3</v>
      </c>
      <c r="J134" s="25"/>
      <c r="K134" s="25">
        <v>0</v>
      </c>
      <c r="L134" s="25">
        <v>0</v>
      </c>
      <c r="M134" s="25">
        <v>0</v>
      </c>
      <c r="N134" s="25">
        <f t="shared" si="5"/>
        <v>0.3</v>
      </c>
    </row>
    <row r="135" spans="1:14" x14ac:dyDescent="0.2">
      <c r="A135" s="34" t="str">
        <f t="shared" si="4"/>
        <v>ANF/56-14Non Sector - Scotland</v>
      </c>
      <c r="B135" s="6" t="s">
        <v>35</v>
      </c>
      <c r="C135" s="6" t="s">
        <v>133</v>
      </c>
      <c r="D135" s="6" t="s">
        <v>27</v>
      </c>
      <c r="E135" s="25">
        <v>0</v>
      </c>
      <c r="F135" s="25">
        <v>0</v>
      </c>
      <c r="G135" s="43">
        <v>1</v>
      </c>
      <c r="H135" s="25">
        <v>0</v>
      </c>
      <c r="I135" s="25">
        <f t="shared" si="3"/>
        <v>1</v>
      </c>
      <c r="J135" s="25"/>
      <c r="K135" s="25">
        <v>0</v>
      </c>
      <c r="L135" s="25">
        <v>0</v>
      </c>
      <c r="M135" s="25">
        <v>0</v>
      </c>
      <c r="N135" s="25">
        <f t="shared" si="5"/>
        <v>1</v>
      </c>
    </row>
    <row r="136" spans="1:14" x14ac:dyDescent="0.2">
      <c r="A136" s="34" t="str">
        <f t="shared" si="4"/>
        <v>ANF/56-14Non Sector - Wales</v>
      </c>
      <c r="B136" s="6" t="s">
        <v>35</v>
      </c>
      <c r="C136" s="6" t="s">
        <v>133</v>
      </c>
      <c r="D136" s="6" t="s">
        <v>26</v>
      </c>
      <c r="E136" s="25">
        <v>0</v>
      </c>
      <c r="F136" s="25">
        <v>0</v>
      </c>
      <c r="G136" s="43">
        <v>0</v>
      </c>
      <c r="H136" s="25">
        <v>0</v>
      </c>
      <c r="I136" s="25">
        <f t="shared" ref="I136:I201" si="12">E136+F136+G136+H136</f>
        <v>0</v>
      </c>
      <c r="J136" s="25"/>
      <c r="K136" s="25">
        <v>1.7999999999999999E-2</v>
      </c>
      <c r="L136" s="25">
        <v>0</v>
      </c>
      <c r="M136" s="25">
        <v>0</v>
      </c>
      <c r="N136" s="25">
        <f t="shared" si="5"/>
        <v>1.7999999999999999E-2</v>
      </c>
    </row>
    <row r="137" spans="1:14" x14ac:dyDescent="0.2">
      <c r="A137" s="34" t="str">
        <f t="shared" ref="A137:A202" si="13">CONCATENATE(B137,D137)</f>
        <v>ANF/56-14Humberside</v>
      </c>
      <c r="B137" s="6" t="s">
        <v>35</v>
      </c>
      <c r="C137" s="6" t="s">
        <v>133</v>
      </c>
      <c r="D137" s="6" t="s">
        <v>288</v>
      </c>
      <c r="E137" s="25">
        <v>0.66800000000000004</v>
      </c>
      <c r="F137" s="25">
        <v>0</v>
      </c>
      <c r="G137" s="43">
        <v>0</v>
      </c>
      <c r="H137" s="25">
        <v>0</v>
      </c>
      <c r="I137" s="25">
        <f t="shared" si="12"/>
        <v>0.66800000000000004</v>
      </c>
      <c r="J137" s="25"/>
      <c r="K137" s="25">
        <v>0</v>
      </c>
      <c r="L137" s="25">
        <v>0</v>
      </c>
      <c r="M137" s="25">
        <v>0</v>
      </c>
      <c r="N137" s="25">
        <f t="shared" ref="N137:N202" si="14">ROUND(I137+K137+L137+M137+J137,3)</f>
        <v>0.66800000000000004</v>
      </c>
    </row>
    <row r="138" spans="1:14" x14ac:dyDescent="0.2">
      <c r="A138" s="34" t="str">
        <f t="shared" si="13"/>
        <v>ANF/56-14North Sea</v>
      </c>
      <c r="B138" s="6" t="s">
        <v>35</v>
      </c>
      <c r="C138" s="6" t="s">
        <v>133</v>
      </c>
      <c r="D138" s="6" t="s">
        <v>20</v>
      </c>
      <c r="E138" s="25">
        <v>1.1140000000000001</v>
      </c>
      <c r="F138" s="25">
        <v>0</v>
      </c>
      <c r="G138" s="43">
        <v>5.8</v>
      </c>
      <c r="H138" s="25">
        <v>0</v>
      </c>
      <c r="I138" s="25">
        <f t="shared" si="12"/>
        <v>6.9139999999999997</v>
      </c>
      <c r="J138" s="25"/>
      <c r="K138" s="25">
        <v>0</v>
      </c>
      <c r="L138" s="25">
        <v>0</v>
      </c>
      <c r="M138" s="25">
        <v>0</v>
      </c>
      <c r="N138" s="25">
        <f t="shared" si="14"/>
        <v>6.9139999999999997</v>
      </c>
    </row>
    <row r="139" spans="1:14" x14ac:dyDescent="0.2">
      <c r="A139" s="34" t="str">
        <f t="shared" si="13"/>
        <v>ANF/56-14Northern</v>
      </c>
      <c r="B139" s="6" t="s">
        <v>35</v>
      </c>
      <c r="C139" s="6" t="s">
        <v>133</v>
      </c>
      <c r="D139" s="6" t="s">
        <v>10</v>
      </c>
      <c r="E139" s="25">
        <v>0</v>
      </c>
      <c r="F139" s="25">
        <v>0</v>
      </c>
      <c r="G139" s="43">
        <v>0</v>
      </c>
      <c r="H139" s="25">
        <v>0</v>
      </c>
      <c r="I139" s="25">
        <f t="shared" si="12"/>
        <v>0</v>
      </c>
      <c r="J139" s="25"/>
      <c r="K139" s="25">
        <v>0</v>
      </c>
      <c r="L139" s="25">
        <v>0</v>
      </c>
      <c r="M139" s="25">
        <v>0</v>
      </c>
      <c r="N139" s="25">
        <f t="shared" si="14"/>
        <v>0</v>
      </c>
    </row>
    <row r="140" spans="1:14" x14ac:dyDescent="0.2">
      <c r="A140" s="34" t="str">
        <f t="shared" si="13"/>
        <v>ANF/56-14Orkney</v>
      </c>
      <c r="B140" s="6" t="s">
        <v>35</v>
      </c>
      <c r="C140" s="6" t="s">
        <v>133</v>
      </c>
      <c r="D140" s="6" t="s">
        <v>9</v>
      </c>
      <c r="E140" s="25">
        <v>0</v>
      </c>
      <c r="F140" s="25">
        <v>0</v>
      </c>
      <c r="G140" s="43">
        <v>12.2</v>
      </c>
      <c r="H140" s="25">
        <v>0</v>
      </c>
      <c r="I140" s="25">
        <f t="shared" si="12"/>
        <v>12.2</v>
      </c>
      <c r="J140" s="25"/>
      <c r="K140" s="25">
        <v>2E-3</v>
      </c>
      <c r="L140" s="25">
        <v>0</v>
      </c>
      <c r="M140" s="25">
        <v>0</v>
      </c>
      <c r="N140" s="25">
        <f t="shared" si="14"/>
        <v>12.202</v>
      </c>
    </row>
    <row r="141" spans="1:14" x14ac:dyDescent="0.2">
      <c r="A141" s="34" t="str">
        <f t="shared" si="13"/>
        <v>ANF/56-14SFO</v>
      </c>
      <c r="B141" s="6" t="s">
        <v>35</v>
      </c>
      <c r="C141" s="6" t="s">
        <v>133</v>
      </c>
      <c r="D141" s="6" t="s">
        <v>2</v>
      </c>
      <c r="E141" s="25">
        <v>7.907</v>
      </c>
      <c r="F141" s="25">
        <v>0</v>
      </c>
      <c r="G141" s="43">
        <v>2448.6999999999998</v>
      </c>
      <c r="H141" s="25">
        <v>0</v>
      </c>
      <c r="I141" s="25">
        <f t="shared" si="12"/>
        <v>2456.607</v>
      </c>
      <c r="J141" s="25"/>
      <c r="K141" s="25">
        <v>301.8</v>
      </c>
      <c r="L141" s="25">
        <v>0</v>
      </c>
      <c r="M141" s="25">
        <v>0</v>
      </c>
      <c r="N141" s="25">
        <f t="shared" si="14"/>
        <v>2758.4070000000002</v>
      </c>
    </row>
    <row r="142" spans="1:14" x14ac:dyDescent="0.2">
      <c r="A142" s="34" t="str">
        <f t="shared" si="13"/>
        <v>ANF/56-14Shetland</v>
      </c>
      <c r="B142" s="6" t="s">
        <v>35</v>
      </c>
      <c r="C142" s="6" t="s">
        <v>133</v>
      </c>
      <c r="D142" s="6" t="s">
        <v>6</v>
      </c>
      <c r="E142" s="25">
        <v>0</v>
      </c>
      <c r="F142" s="25">
        <v>0</v>
      </c>
      <c r="G142" s="43">
        <v>377.8</v>
      </c>
      <c r="H142" s="25">
        <v>0</v>
      </c>
      <c r="I142" s="25">
        <f t="shared" si="12"/>
        <v>377.8</v>
      </c>
      <c r="J142" s="25"/>
      <c r="K142" s="25">
        <v>10.412000000000001</v>
      </c>
      <c r="L142" s="25">
        <v>0</v>
      </c>
      <c r="M142" s="25">
        <v>0</v>
      </c>
      <c r="N142" s="25">
        <f t="shared" si="14"/>
        <v>388.21199999999999</v>
      </c>
    </row>
    <row r="143" spans="1:14" x14ac:dyDescent="0.2">
      <c r="A143" s="34" t="str">
        <f t="shared" si="13"/>
        <v>ANF/56-14South West</v>
      </c>
      <c r="B143" s="6" t="s">
        <v>35</v>
      </c>
      <c r="C143" s="6" t="s">
        <v>133</v>
      </c>
      <c r="D143" s="6" t="s">
        <v>19</v>
      </c>
      <c r="E143" s="25">
        <v>2.895</v>
      </c>
      <c r="F143" s="25">
        <v>0</v>
      </c>
      <c r="G143" s="43">
        <v>1.1000000000000001</v>
      </c>
      <c r="H143" s="25">
        <v>0</v>
      </c>
      <c r="I143" s="25">
        <f t="shared" si="12"/>
        <v>3.9950000000000001</v>
      </c>
      <c r="J143" s="25"/>
      <c r="K143" s="25">
        <v>0</v>
      </c>
      <c r="L143" s="25">
        <v>0</v>
      </c>
      <c r="M143" s="25">
        <v>0</v>
      </c>
      <c r="N143" s="25">
        <f t="shared" si="14"/>
        <v>3.9950000000000001</v>
      </c>
    </row>
    <row r="144" spans="1:14" x14ac:dyDescent="0.2">
      <c r="A144" s="34" t="str">
        <f t="shared" si="13"/>
        <v>ANF/56-14Unallocated</v>
      </c>
      <c r="B144" s="6" t="s">
        <v>35</v>
      </c>
      <c r="C144" s="6" t="s">
        <v>133</v>
      </c>
      <c r="D144" s="6" t="s">
        <v>33</v>
      </c>
      <c r="E144" s="25">
        <v>0</v>
      </c>
      <c r="F144" s="25">
        <v>0</v>
      </c>
      <c r="G144" s="43">
        <v>69.900000000000006</v>
      </c>
      <c r="H144" s="25">
        <v>0</v>
      </c>
      <c r="I144" s="25">
        <f t="shared" si="12"/>
        <v>69.900000000000006</v>
      </c>
      <c r="J144" s="25"/>
      <c r="K144" s="25">
        <v>0</v>
      </c>
      <c r="L144" s="25">
        <v>0</v>
      </c>
      <c r="M144" s="25">
        <v>0</v>
      </c>
      <c r="N144" s="25">
        <f t="shared" si="14"/>
        <v>69.900000000000006</v>
      </c>
    </row>
    <row r="145" spans="1:14" x14ac:dyDescent="0.2">
      <c r="A145" s="34" t="str">
        <f t="shared" si="13"/>
        <v>ANF/56-14W. Scotland</v>
      </c>
      <c r="B145" s="6" t="s">
        <v>35</v>
      </c>
      <c r="C145" s="6" t="s">
        <v>133</v>
      </c>
      <c r="D145" s="6" t="s">
        <v>8</v>
      </c>
      <c r="E145" s="25">
        <v>0.223</v>
      </c>
      <c r="F145" s="25">
        <v>0</v>
      </c>
      <c r="G145" s="43">
        <v>82.5</v>
      </c>
      <c r="H145" s="25">
        <v>0</v>
      </c>
      <c r="I145" s="25">
        <f t="shared" si="12"/>
        <v>82.722999999999999</v>
      </c>
      <c r="J145" s="25"/>
      <c r="K145" s="25">
        <v>5.0000000000000001E-3</v>
      </c>
      <c r="L145" s="25">
        <v>0</v>
      </c>
      <c r="M145" s="25">
        <v>0</v>
      </c>
      <c r="N145" s="25">
        <f t="shared" si="14"/>
        <v>82.727999999999994</v>
      </c>
    </row>
    <row r="146" spans="1:14" x14ac:dyDescent="0.2">
      <c r="A146" s="34" t="str">
        <f t="shared" si="13"/>
        <v>ANF/56-14Wales &amp; WC</v>
      </c>
      <c r="B146" s="6" t="s">
        <v>35</v>
      </c>
      <c r="C146" s="6" t="s">
        <v>133</v>
      </c>
      <c r="D146" s="6" t="s">
        <v>22</v>
      </c>
      <c r="E146" s="25">
        <v>93.099000000000004</v>
      </c>
      <c r="F146" s="25">
        <v>0</v>
      </c>
      <c r="G146" s="43">
        <v>0</v>
      </c>
      <c r="H146" s="25">
        <v>0</v>
      </c>
      <c r="I146" s="25">
        <f t="shared" si="12"/>
        <v>93.099000000000004</v>
      </c>
      <c r="J146" s="25"/>
      <c r="K146" s="25">
        <v>0</v>
      </c>
      <c r="L146" s="25">
        <v>0</v>
      </c>
      <c r="M146" s="25">
        <v>0</v>
      </c>
      <c r="N146" s="25">
        <f t="shared" si="14"/>
        <v>93.099000000000004</v>
      </c>
    </row>
    <row r="147" spans="1:14" x14ac:dyDescent="0.2">
      <c r="A147" s="34" t="str">
        <f t="shared" si="13"/>
        <v>ANF/56-14Western</v>
      </c>
      <c r="B147" s="38" t="s">
        <v>35</v>
      </c>
      <c r="C147" s="6" t="s">
        <v>133</v>
      </c>
      <c r="D147" s="6" t="s">
        <v>107</v>
      </c>
      <c r="E147" s="25">
        <v>24.834</v>
      </c>
      <c r="F147" s="25">
        <v>0</v>
      </c>
      <c r="G147" s="43">
        <v>0</v>
      </c>
      <c r="H147" s="25">
        <v>0</v>
      </c>
      <c r="I147" s="25">
        <f t="shared" si="12"/>
        <v>24.834</v>
      </c>
      <c r="J147" s="25"/>
      <c r="K147" s="25">
        <v>0</v>
      </c>
      <c r="L147" s="25">
        <v>0</v>
      </c>
      <c r="M147" s="25">
        <v>0</v>
      </c>
      <c r="N147" s="25">
        <f t="shared" si="14"/>
        <v>24.834</v>
      </c>
    </row>
    <row r="148" spans="1:14" x14ac:dyDescent="0.2">
      <c r="A148" s="60" t="str">
        <f t="shared" ref="A148:A149" si="15">CONCATENATE(B148,D148)</f>
        <v>ANF/56-14QAM - sector</v>
      </c>
      <c r="B148" s="57" t="s">
        <v>35</v>
      </c>
      <c r="C148" s="60" t="s">
        <v>133</v>
      </c>
      <c r="D148" s="62" t="s">
        <v>302</v>
      </c>
      <c r="E148" s="25">
        <v>192.2</v>
      </c>
      <c r="F148" s="25">
        <v>0</v>
      </c>
      <c r="G148" s="43">
        <v>0</v>
      </c>
      <c r="H148" s="25">
        <v>0</v>
      </c>
      <c r="I148" s="25">
        <f t="shared" ref="I148:I149" si="16">E148+F148+G148+H148</f>
        <v>192.2</v>
      </c>
      <c r="J148" s="25"/>
      <c r="K148" s="25">
        <v>0</v>
      </c>
      <c r="L148" s="25">
        <v>0</v>
      </c>
      <c r="M148" s="25">
        <v>0</v>
      </c>
      <c r="N148" s="25">
        <f t="shared" ref="N148:N149" si="17">ROUND(I148+K148+L148+M148+J148,3)</f>
        <v>192.2</v>
      </c>
    </row>
    <row r="149" spans="1:14" x14ac:dyDescent="0.2">
      <c r="A149" s="60" t="str">
        <f t="shared" si="15"/>
        <v>ANF/56-14QAM - non-sector</v>
      </c>
      <c r="B149" s="57" t="s">
        <v>35</v>
      </c>
      <c r="C149" s="60" t="s">
        <v>133</v>
      </c>
      <c r="D149" s="62" t="s">
        <v>303</v>
      </c>
      <c r="E149" s="25">
        <v>0</v>
      </c>
      <c r="F149" s="25">
        <v>0</v>
      </c>
      <c r="G149" s="43">
        <v>0</v>
      </c>
      <c r="H149" s="25">
        <v>0</v>
      </c>
      <c r="I149" s="25">
        <f t="shared" si="16"/>
        <v>0</v>
      </c>
      <c r="J149" s="25"/>
      <c r="K149" s="25">
        <v>0</v>
      </c>
      <c r="L149" s="25">
        <v>0</v>
      </c>
      <c r="M149" s="25">
        <v>0</v>
      </c>
      <c r="N149" s="25">
        <f t="shared" si="17"/>
        <v>0</v>
      </c>
    </row>
    <row r="150" spans="1:14" x14ac:dyDescent="0.2">
      <c r="A150" s="34" t="str">
        <f t="shared" si="13"/>
        <v>ARU/567.10m and under (pool) - England</v>
      </c>
      <c r="B150" s="6" t="s">
        <v>95</v>
      </c>
      <c r="C150" s="6" t="s">
        <v>134</v>
      </c>
      <c r="D150" s="6" t="s">
        <v>29</v>
      </c>
      <c r="E150" s="25">
        <v>0</v>
      </c>
      <c r="F150" s="25">
        <v>0</v>
      </c>
      <c r="G150" s="43">
        <v>0</v>
      </c>
      <c r="H150" s="25">
        <v>0</v>
      </c>
      <c r="I150" s="25">
        <f t="shared" si="12"/>
        <v>0</v>
      </c>
      <c r="J150" s="25"/>
      <c r="K150" s="25">
        <v>0</v>
      </c>
      <c r="L150" s="25">
        <v>0</v>
      </c>
      <c r="M150" s="25">
        <v>0</v>
      </c>
      <c r="N150" s="25">
        <f t="shared" si="14"/>
        <v>0</v>
      </c>
    </row>
    <row r="151" spans="1:14" x14ac:dyDescent="0.2">
      <c r="A151" s="34" t="str">
        <f t="shared" si="13"/>
        <v>ARU/567.10m and under (pool) - Northern Ireland</v>
      </c>
      <c r="B151" s="6" t="s">
        <v>95</v>
      </c>
      <c r="C151" s="6" t="s">
        <v>134</v>
      </c>
      <c r="D151" s="6" t="s">
        <v>32</v>
      </c>
      <c r="E151" s="25">
        <v>0</v>
      </c>
      <c r="F151" s="25">
        <v>0</v>
      </c>
      <c r="G151" s="43">
        <v>0</v>
      </c>
      <c r="H151" s="25">
        <v>0</v>
      </c>
      <c r="I151" s="25">
        <f t="shared" si="12"/>
        <v>0</v>
      </c>
      <c r="J151" s="25"/>
      <c r="K151" s="25">
        <v>0</v>
      </c>
      <c r="L151" s="25">
        <v>0</v>
      </c>
      <c r="M151" s="25">
        <v>0</v>
      </c>
      <c r="N151" s="25">
        <f t="shared" si="14"/>
        <v>0</v>
      </c>
    </row>
    <row r="152" spans="1:14" x14ac:dyDescent="0.2">
      <c r="A152" s="34" t="str">
        <f t="shared" si="13"/>
        <v>ARU/567.10m and under (pool) - Scotland</v>
      </c>
      <c r="B152" s="6" t="s">
        <v>95</v>
      </c>
      <c r="C152" s="6" t="s">
        <v>134</v>
      </c>
      <c r="D152" s="6" t="s">
        <v>31</v>
      </c>
      <c r="E152" s="25">
        <v>0</v>
      </c>
      <c r="F152" s="25">
        <v>0</v>
      </c>
      <c r="G152" s="43">
        <v>0</v>
      </c>
      <c r="H152" s="25">
        <v>0</v>
      </c>
      <c r="I152" s="25">
        <f t="shared" si="12"/>
        <v>0</v>
      </c>
      <c r="J152" s="25"/>
      <c r="K152" s="25">
        <v>0</v>
      </c>
      <c r="L152" s="25">
        <v>0</v>
      </c>
      <c r="M152" s="25">
        <v>0</v>
      </c>
      <c r="N152" s="25">
        <f t="shared" si="14"/>
        <v>0</v>
      </c>
    </row>
    <row r="153" spans="1:14" x14ac:dyDescent="0.2">
      <c r="A153" s="34" t="str">
        <f t="shared" si="13"/>
        <v>ARU/567.10m and under (pool) - Wales</v>
      </c>
      <c r="B153" s="6" t="s">
        <v>95</v>
      </c>
      <c r="C153" s="6" t="s">
        <v>134</v>
      </c>
      <c r="D153" s="6" t="s">
        <v>30</v>
      </c>
      <c r="E153" s="25">
        <v>0</v>
      </c>
      <c r="F153" s="25">
        <v>0</v>
      </c>
      <c r="G153" s="43">
        <v>0</v>
      </c>
      <c r="H153" s="25">
        <v>0</v>
      </c>
      <c r="I153" s="25">
        <f t="shared" si="12"/>
        <v>0</v>
      </c>
      <c r="J153" s="25"/>
      <c r="K153" s="25">
        <v>0</v>
      </c>
      <c r="L153" s="25">
        <v>0</v>
      </c>
      <c r="M153" s="25">
        <v>0</v>
      </c>
      <c r="N153" s="25">
        <f t="shared" si="14"/>
        <v>0</v>
      </c>
    </row>
    <row r="154" spans="1:14" x14ac:dyDescent="0.2">
      <c r="A154" s="34" t="str">
        <f t="shared" si="13"/>
        <v>ARU/567.Aberdeen</v>
      </c>
      <c r="B154" s="6" t="s">
        <v>95</v>
      </c>
      <c r="C154" s="6" t="s">
        <v>134</v>
      </c>
      <c r="D154" s="6" t="s">
        <v>4</v>
      </c>
      <c r="E154" s="25">
        <v>2.8039999999999998</v>
      </c>
      <c r="F154" s="25">
        <v>0</v>
      </c>
      <c r="G154" s="43">
        <v>0</v>
      </c>
      <c r="H154" s="25">
        <v>0</v>
      </c>
      <c r="I154" s="25">
        <f t="shared" si="12"/>
        <v>2.8039999999999998</v>
      </c>
      <c r="J154" s="25"/>
      <c r="K154" s="25">
        <v>0</v>
      </c>
      <c r="L154" s="25">
        <v>0</v>
      </c>
      <c r="M154" s="25">
        <v>0</v>
      </c>
      <c r="N154" s="25">
        <f t="shared" si="14"/>
        <v>2.8039999999999998</v>
      </c>
    </row>
    <row r="155" spans="1:14" x14ac:dyDescent="0.2">
      <c r="A155" s="34" t="str">
        <f t="shared" si="13"/>
        <v>ARU/567.Anglo Scot.</v>
      </c>
      <c r="B155" s="6" t="s">
        <v>95</v>
      </c>
      <c r="C155" s="6" t="s">
        <v>134</v>
      </c>
      <c r="D155" s="6" t="s">
        <v>13</v>
      </c>
      <c r="E155" s="25">
        <v>0.11</v>
      </c>
      <c r="F155" s="25">
        <v>0</v>
      </c>
      <c r="G155" s="43">
        <v>0</v>
      </c>
      <c r="H155" s="25">
        <v>0</v>
      </c>
      <c r="I155" s="25">
        <f t="shared" si="12"/>
        <v>0.11</v>
      </c>
      <c r="J155" s="25"/>
      <c r="K155" s="25">
        <v>0</v>
      </c>
      <c r="L155" s="25">
        <v>0</v>
      </c>
      <c r="M155" s="25">
        <v>0</v>
      </c>
      <c r="N155" s="25">
        <f t="shared" si="14"/>
        <v>0.11</v>
      </c>
    </row>
    <row r="156" spans="1:14" x14ac:dyDescent="0.2">
      <c r="A156" s="34" t="str">
        <f t="shared" si="13"/>
        <v>ARU/567.ANIFPO</v>
      </c>
      <c r="B156" s="6" t="s">
        <v>95</v>
      </c>
      <c r="C156" s="6" t="s">
        <v>134</v>
      </c>
      <c r="D156" s="6" t="s">
        <v>17</v>
      </c>
      <c r="E156" s="25">
        <v>0</v>
      </c>
      <c r="F156" s="25">
        <v>0</v>
      </c>
      <c r="G156" s="43">
        <v>0</v>
      </c>
      <c r="H156" s="25">
        <v>0</v>
      </c>
      <c r="I156" s="25">
        <f t="shared" si="12"/>
        <v>0</v>
      </c>
      <c r="J156" s="25"/>
      <c r="K156" s="25">
        <v>0</v>
      </c>
      <c r="L156" s="25">
        <v>0</v>
      </c>
      <c r="M156" s="25">
        <v>0</v>
      </c>
      <c r="N156" s="25">
        <f t="shared" si="14"/>
        <v>0</v>
      </c>
    </row>
    <row r="157" spans="1:14" x14ac:dyDescent="0.2">
      <c r="A157" s="34" t="str">
        <f t="shared" si="13"/>
        <v>ARU/567.Cornish</v>
      </c>
      <c r="B157" s="6" t="s">
        <v>95</v>
      </c>
      <c r="C157" s="6" t="s">
        <v>134</v>
      </c>
      <c r="D157" s="6" t="s">
        <v>18</v>
      </c>
      <c r="E157" s="25">
        <v>3.3000000000000002E-2</v>
      </c>
      <c r="F157" s="25">
        <v>0</v>
      </c>
      <c r="G157" s="43">
        <v>0</v>
      </c>
      <c r="H157" s="25">
        <v>0</v>
      </c>
      <c r="I157" s="25">
        <f t="shared" si="12"/>
        <v>3.3000000000000002E-2</v>
      </c>
      <c r="J157" s="25"/>
      <c r="K157" s="25">
        <v>0</v>
      </c>
      <c r="L157" s="25">
        <v>0</v>
      </c>
      <c r="M157" s="25">
        <v>0</v>
      </c>
      <c r="N157" s="25">
        <f t="shared" si="14"/>
        <v>3.3000000000000002E-2</v>
      </c>
    </row>
    <row r="158" spans="1:14" x14ac:dyDescent="0.2">
      <c r="A158" s="34" t="str">
        <f t="shared" si="13"/>
        <v>ARU/567.EEFPO</v>
      </c>
      <c r="B158" s="6" t="s">
        <v>95</v>
      </c>
      <c r="C158" s="6" t="s">
        <v>134</v>
      </c>
      <c r="D158" s="6" t="s">
        <v>14</v>
      </c>
      <c r="E158" s="25">
        <v>8.4109999999999996</v>
      </c>
      <c r="F158" s="25">
        <v>0</v>
      </c>
      <c r="G158" s="43">
        <v>0</v>
      </c>
      <c r="H158" s="25">
        <v>0</v>
      </c>
      <c r="I158" s="25">
        <f t="shared" si="12"/>
        <v>8.4109999999999996</v>
      </c>
      <c r="J158" s="25"/>
      <c r="K158" s="25">
        <v>0</v>
      </c>
      <c r="L158" s="25">
        <v>0</v>
      </c>
      <c r="M158" s="25">
        <v>0</v>
      </c>
      <c r="N158" s="25">
        <f t="shared" si="14"/>
        <v>8.4109999999999996</v>
      </c>
    </row>
    <row r="159" spans="1:14" x14ac:dyDescent="0.2">
      <c r="A159" s="34" t="str">
        <f t="shared" si="13"/>
        <v>ARU/567.Fife</v>
      </c>
      <c r="B159" s="6" t="s">
        <v>95</v>
      </c>
      <c r="C159" s="6" t="s">
        <v>134</v>
      </c>
      <c r="D159" s="6" t="s">
        <v>7</v>
      </c>
      <c r="E159" s="25">
        <v>0</v>
      </c>
      <c r="F159" s="25">
        <v>0</v>
      </c>
      <c r="G159" s="43">
        <v>0</v>
      </c>
      <c r="H159" s="25">
        <v>0</v>
      </c>
      <c r="I159" s="25">
        <f t="shared" si="12"/>
        <v>0</v>
      </c>
      <c r="J159" s="25"/>
      <c r="K159" s="25">
        <v>0</v>
      </c>
      <c r="L159" s="25">
        <v>0</v>
      </c>
      <c r="M159" s="25">
        <v>0</v>
      </c>
      <c r="N159" s="25">
        <f t="shared" si="14"/>
        <v>0</v>
      </c>
    </row>
    <row r="160" spans="1:14" x14ac:dyDescent="0.2">
      <c r="A160" s="34" t="str">
        <f t="shared" si="13"/>
        <v>ARU/567.FPO</v>
      </c>
      <c r="B160" s="6" t="s">
        <v>95</v>
      </c>
      <c r="C160" s="6" t="s">
        <v>134</v>
      </c>
      <c r="D160" s="6" t="s">
        <v>15</v>
      </c>
      <c r="E160" s="25">
        <v>1.0999999999999999E-2</v>
      </c>
      <c r="F160" s="25">
        <v>0</v>
      </c>
      <c r="G160" s="43">
        <v>0</v>
      </c>
      <c r="H160" s="25">
        <v>0</v>
      </c>
      <c r="I160" s="25">
        <f t="shared" si="12"/>
        <v>1.0999999999999999E-2</v>
      </c>
      <c r="J160" s="25"/>
      <c r="K160" s="25">
        <v>0</v>
      </c>
      <c r="L160" s="25">
        <v>0</v>
      </c>
      <c r="M160" s="25">
        <v>0</v>
      </c>
      <c r="N160" s="25">
        <f t="shared" si="14"/>
        <v>1.0999999999999999E-2</v>
      </c>
    </row>
    <row r="161" spans="1:14" x14ac:dyDescent="0.2">
      <c r="A161" s="34" t="str">
        <f t="shared" si="13"/>
        <v>ARU/567.Handliners</v>
      </c>
      <c r="B161" s="6" t="s">
        <v>95</v>
      </c>
      <c r="C161" s="6" t="s">
        <v>134</v>
      </c>
      <c r="D161" s="6" t="s">
        <v>66</v>
      </c>
      <c r="E161" s="25">
        <v>0</v>
      </c>
      <c r="F161" s="25">
        <v>0</v>
      </c>
      <c r="G161" s="43">
        <v>0</v>
      </c>
      <c r="H161" s="25">
        <v>0</v>
      </c>
      <c r="I161" s="25">
        <f t="shared" si="12"/>
        <v>0</v>
      </c>
      <c r="J161" s="25"/>
      <c r="K161" s="25">
        <v>0</v>
      </c>
      <c r="L161" s="25">
        <v>0</v>
      </c>
      <c r="M161" s="25">
        <v>0</v>
      </c>
      <c r="N161" s="25">
        <f t="shared" si="14"/>
        <v>0</v>
      </c>
    </row>
    <row r="162" spans="1:14" x14ac:dyDescent="0.2">
      <c r="A162" s="34" t="str">
        <f t="shared" si="13"/>
        <v>ARU/567.Interfish</v>
      </c>
      <c r="B162" s="6" t="s">
        <v>95</v>
      </c>
      <c r="C162" s="6" t="s">
        <v>134</v>
      </c>
      <c r="D162" s="6" t="s">
        <v>23</v>
      </c>
      <c r="E162" s="25">
        <v>0</v>
      </c>
      <c r="F162" s="25">
        <v>0</v>
      </c>
      <c r="G162" s="43">
        <v>0</v>
      </c>
      <c r="H162" s="25">
        <v>0</v>
      </c>
      <c r="I162" s="25">
        <f t="shared" si="12"/>
        <v>0</v>
      </c>
      <c r="J162" s="25"/>
      <c r="K162" s="25">
        <v>0</v>
      </c>
      <c r="L162" s="25">
        <v>0</v>
      </c>
      <c r="M162" s="25">
        <v>0</v>
      </c>
      <c r="N162" s="25">
        <f t="shared" si="14"/>
        <v>0</v>
      </c>
    </row>
    <row r="163" spans="1:14" x14ac:dyDescent="0.2">
      <c r="A163" s="34" t="str">
        <f t="shared" si="13"/>
        <v>ARU/567.IOM</v>
      </c>
      <c r="B163" s="6" t="s">
        <v>95</v>
      </c>
      <c r="C163" s="6" t="s">
        <v>134</v>
      </c>
      <c r="D163" s="6" t="s">
        <v>24</v>
      </c>
      <c r="E163" s="25">
        <v>0</v>
      </c>
      <c r="F163" s="25">
        <v>0</v>
      </c>
      <c r="G163" s="43">
        <v>0</v>
      </c>
      <c r="H163" s="25">
        <v>0</v>
      </c>
      <c r="I163" s="25">
        <f t="shared" si="12"/>
        <v>0</v>
      </c>
      <c r="J163" s="25"/>
      <c r="K163" s="25">
        <v>0</v>
      </c>
      <c r="L163" s="25">
        <v>0</v>
      </c>
      <c r="M163" s="25">
        <v>0</v>
      </c>
      <c r="N163" s="25">
        <f t="shared" si="14"/>
        <v>0</v>
      </c>
    </row>
    <row r="164" spans="1:14" x14ac:dyDescent="0.2">
      <c r="A164" s="34" t="str">
        <f t="shared" si="13"/>
        <v>ARU/567.Klondyke</v>
      </c>
      <c r="B164" s="6" t="s">
        <v>95</v>
      </c>
      <c r="C164" s="6" t="s">
        <v>134</v>
      </c>
      <c r="D164" s="6" t="s">
        <v>11</v>
      </c>
      <c r="E164" s="25">
        <v>0</v>
      </c>
      <c r="F164" s="25">
        <v>0</v>
      </c>
      <c r="G164" s="43">
        <v>0</v>
      </c>
      <c r="H164" s="25">
        <v>0</v>
      </c>
      <c r="I164" s="25">
        <f t="shared" si="12"/>
        <v>0</v>
      </c>
      <c r="J164" s="25"/>
      <c r="K164" s="25">
        <v>0</v>
      </c>
      <c r="L164" s="25">
        <v>0</v>
      </c>
      <c r="M164" s="25">
        <v>0</v>
      </c>
      <c r="N164" s="25">
        <f t="shared" si="14"/>
        <v>0</v>
      </c>
    </row>
    <row r="165" spans="1:14" x14ac:dyDescent="0.2">
      <c r="A165" s="34" t="str">
        <f t="shared" si="13"/>
        <v>ARU/567.Lowestoft</v>
      </c>
      <c r="B165" s="6" t="s">
        <v>95</v>
      </c>
      <c r="C165" s="6" t="s">
        <v>134</v>
      </c>
      <c r="D165" s="6" t="s">
        <v>21</v>
      </c>
      <c r="E165" s="25">
        <v>0</v>
      </c>
      <c r="F165" s="25">
        <v>0</v>
      </c>
      <c r="G165" s="43">
        <v>0</v>
      </c>
      <c r="H165" s="25">
        <v>0</v>
      </c>
      <c r="I165" s="25">
        <f t="shared" si="12"/>
        <v>0</v>
      </c>
      <c r="J165" s="25"/>
      <c r="K165" s="25">
        <v>0</v>
      </c>
      <c r="L165" s="25">
        <v>0</v>
      </c>
      <c r="M165" s="25">
        <v>0</v>
      </c>
      <c r="N165" s="25">
        <f t="shared" si="14"/>
        <v>0</v>
      </c>
    </row>
    <row r="166" spans="1:14" x14ac:dyDescent="0.2">
      <c r="A166" s="34" t="str">
        <f t="shared" si="13"/>
        <v>ARU/567.Lunar</v>
      </c>
      <c r="B166" s="6" t="s">
        <v>95</v>
      </c>
      <c r="C166" s="6" t="s">
        <v>134</v>
      </c>
      <c r="D166" s="6" t="s">
        <v>12</v>
      </c>
      <c r="E166" s="25">
        <v>0</v>
      </c>
      <c r="F166" s="25">
        <v>0</v>
      </c>
      <c r="G166" s="43">
        <v>180.5</v>
      </c>
      <c r="H166" s="25">
        <v>0</v>
      </c>
      <c r="I166" s="25">
        <f t="shared" si="12"/>
        <v>180.5</v>
      </c>
      <c r="J166" s="25"/>
      <c r="K166" s="25">
        <v>0</v>
      </c>
      <c r="L166" s="25">
        <v>0</v>
      </c>
      <c r="M166" s="25">
        <v>0</v>
      </c>
      <c r="N166" s="25">
        <f t="shared" si="14"/>
        <v>180.5</v>
      </c>
    </row>
    <row r="167" spans="1:14" x14ac:dyDescent="0.2">
      <c r="A167" s="34" t="str">
        <f t="shared" si="13"/>
        <v>ARU/567.Mourne</v>
      </c>
      <c r="B167" s="38" t="s">
        <v>95</v>
      </c>
      <c r="C167" s="6" t="s">
        <v>134</v>
      </c>
      <c r="D167" s="6" t="s">
        <v>49</v>
      </c>
      <c r="E167" s="25">
        <v>0</v>
      </c>
      <c r="F167" s="25">
        <v>0</v>
      </c>
      <c r="G167" s="43">
        <v>0</v>
      </c>
      <c r="H167" s="25">
        <v>0</v>
      </c>
      <c r="I167" s="25">
        <f t="shared" si="12"/>
        <v>0</v>
      </c>
      <c r="J167" s="25"/>
      <c r="K167" s="25">
        <v>0</v>
      </c>
      <c r="L167" s="25">
        <v>0</v>
      </c>
      <c r="M167" s="25">
        <v>0</v>
      </c>
      <c r="N167" s="25">
        <f t="shared" si="14"/>
        <v>0</v>
      </c>
    </row>
    <row r="168" spans="1:14" x14ac:dyDescent="0.2">
      <c r="A168" s="34" t="str">
        <f t="shared" si="13"/>
        <v>ARU/567.NESFO</v>
      </c>
      <c r="B168" s="6" t="s">
        <v>95</v>
      </c>
      <c r="C168" s="6" t="s">
        <v>134</v>
      </c>
      <c r="D168" s="6" t="s">
        <v>5</v>
      </c>
      <c r="E168" s="25">
        <v>0</v>
      </c>
      <c r="F168" s="25">
        <v>0</v>
      </c>
      <c r="G168" s="43">
        <v>0</v>
      </c>
      <c r="H168" s="25">
        <v>0</v>
      </c>
      <c r="I168" s="25">
        <f t="shared" si="12"/>
        <v>0</v>
      </c>
      <c r="J168" s="25"/>
      <c r="K168" s="25">
        <v>0</v>
      </c>
      <c r="L168" s="25">
        <v>0</v>
      </c>
      <c r="M168" s="25">
        <v>0</v>
      </c>
      <c r="N168" s="25">
        <f t="shared" si="14"/>
        <v>0</v>
      </c>
    </row>
    <row r="169" spans="1:14" x14ac:dyDescent="0.2">
      <c r="A169" s="34" t="str">
        <f t="shared" si="13"/>
        <v>ARU/567.NIFPO</v>
      </c>
      <c r="B169" s="6" t="s">
        <v>95</v>
      </c>
      <c r="C169" s="6" t="s">
        <v>134</v>
      </c>
      <c r="D169" s="6" t="s">
        <v>16</v>
      </c>
      <c r="E169" s="25">
        <v>0</v>
      </c>
      <c r="F169" s="25">
        <v>0</v>
      </c>
      <c r="G169" s="43">
        <v>0</v>
      </c>
      <c r="H169" s="25">
        <v>0</v>
      </c>
      <c r="I169" s="25">
        <f t="shared" si="12"/>
        <v>0</v>
      </c>
      <c r="J169" s="25"/>
      <c r="K169" s="25">
        <v>0</v>
      </c>
      <c r="L169" s="25">
        <v>0</v>
      </c>
      <c r="M169" s="25">
        <v>0</v>
      </c>
      <c r="N169" s="25">
        <f t="shared" si="14"/>
        <v>0</v>
      </c>
    </row>
    <row r="170" spans="1:14" x14ac:dyDescent="0.2">
      <c r="A170" s="34" t="str">
        <f t="shared" si="13"/>
        <v>ARU/567.Non Sector - England</v>
      </c>
      <c r="B170" s="6" t="s">
        <v>95</v>
      </c>
      <c r="C170" s="6" t="s">
        <v>134</v>
      </c>
      <c r="D170" s="6" t="s">
        <v>25</v>
      </c>
      <c r="E170" s="25">
        <v>0</v>
      </c>
      <c r="F170" s="25">
        <v>0</v>
      </c>
      <c r="G170" s="43">
        <v>0</v>
      </c>
      <c r="H170" s="25">
        <v>0</v>
      </c>
      <c r="I170" s="25">
        <f t="shared" si="12"/>
        <v>0</v>
      </c>
      <c r="J170" s="25"/>
      <c r="K170" s="25">
        <v>0</v>
      </c>
      <c r="L170" s="25">
        <v>0</v>
      </c>
      <c r="M170" s="25">
        <v>0</v>
      </c>
      <c r="N170" s="25">
        <f t="shared" si="14"/>
        <v>0</v>
      </c>
    </row>
    <row r="171" spans="1:14" x14ac:dyDescent="0.2">
      <c r="A171" s="34" t="str">
        <f t="shared" si="13"/>
        <v>ARU/567.Non Sector - Northern Ireland</v>
      </c>
      <c r="B171" s="6" t="s">
        <v>95</v>
      </c>
      <c r="C171" s="6" t="s">
        <v>134</v>
      </c>
      <c r="D171" s="6" t="s">
        <v>28</v>
      </c>
      <c r="E171" s="25">
        <v>0</v>
      </c>
      <c r="F171" s="25">
        <v>0</v>
      </c>
      <c r="G171" s="43">
        <v>0</v>
      </c>
      <c r="H171" s="25">
        <v>0</v>
      </c>
      <c r="I171" s="25">
        <f t="shared" si="12"/>
        <v>0</v>
      </c>
      <c r="J171" s="25"/>
      <c r="K171" s="25">
        <v>0</v>
      </c>
      <c r="L171" s="25">
        <v>0</v>
      </c>
      <c r="M171" s="25">
        <v>0</v>
      </c>
      <c r="N171" s="25">
        <f t="shared" si="14"/>
        <v>0</v>
      </c>
    </row>
    <row r="172" spans="1:14" x14ac:dyDescent="0.2">
      <c r="A172" s="34" t="str">
        <f t="shared" si="13"/>
        <v>ARU/567.Non Sector - Scotland</v>
      </c>
      <c r="B172" s="6" t="s">
        <v>95</v>
      </c>
      <c r="C172" s="6" t="s">
        <v>134</v>
      </c>
      <c r="D172" s="6" t="s">
        <v>27</v>
      </c>
      <c r="E172" s="25">
        <v>0</v>
      </c>
      <c r="F172" s="25">
        <v>0</v>
      </c>
      <c r="G172" s="43">
        <v>0</v>
      </c>
      <c r="H172" s="25">
        <v>0</v>
      </c>
      <c r="I172" s="25">
        <f t="shared" si="12"/>
        <v>0</v>
      </c>
      <c r="J172" s="25"/>
      <c r="K172" s="25">
        <v>0</v>
      </c>
      <c r="L172" s="25">
        <v>0</v>
      </c>
      <c r="M172" s="25">
        <v>0</v>
      </c>
      <c r="N172" s="25">
        <f t="shared" si="14"/>
        <v>0</v>
      </c>
    </row>
    <row r="173" spans="1:14" x14ac:dyDescent="0.2">
      <c r="A173" s="34" t="str">
        <f t="shared" si="13"/>
        <v>ARU/567.Non Sector - Wales</v>
      </c>
      <c r="B173" s="6" t="s">
        <v>95</v>
      </c>
      <c r="C173" s="6" t="s">
        <v>134</v>
      </c>
      <c r="D173" s="6" t="s">
        <v>26</v>
      </c>
      <c r="E173" s="25">
        <v>0</v>
      </c>
      <c r="F173" s="25">
        <v>0</v>
      </c>
      <c r="G173" s="43">
        <v>0</v>
      </c>
      <c r="H173" s="25">
        <v>0</v>
      </c>
      <c r="I173" s="25">
        <f t="shared" si="12"/>
        <v>0</v>
      </c>
      <c r="J173" s="25"/>
      <c r="K173" s="25">
        <v>0</v>
      </c>
      <c r="L173" s="25">
        <v>0</v>
      </c>
      <c r="M173" s="25">
        <v>0</v>
      </c>
      <c r="N173" s="25">
        <f t="shared" si="14"/>
        <v>0</v>
      </c>
    </row>
    <row r="174" spans="1:14" x14ac:dyDescent="0.2">
      <c r="A174" s="34" t="str">
        <f t="shared" si="13"/>
        <v>ARU/567.Humberside</v>
      </c>
      <c r="B174" s="6" t="s">
        <v>95</v>
      </c>
      <c r="C174" s="6" t="s">
        <v>134</v>
      </c>
      <c r="D174" s="6" t="s">
        <v>288</v>
      </c>
      <c r="E174" s="25">
        <v>0</v>
      </c>
      <c r="F174" s="25">
        <v>0</v>
      </c>
      <c r="G174" s="43">
        <v>0</v>
      </c>
      <c r="H174" s="25">
        <v>0</v>
      </c>
      <c r="I174" s="25">
        <f t="shared" si="12"/>
        <v>0</v>
      </c>
      <c r="J174" s="25"/>
      <c r="K174" s="25">
        <v>0</v>
      </c>
      <c r="L174" s="25">
        <v>0</v>
      </c>
      <c r="M174" s="25">
        <v>0</v>
      </c>
      <c r="N174" s="25">
        <f t="shared" si="14"/>
        <v>0</v>
      </c>
    </row>
    <row r="175" spans="1:14" x14ac:dyDescent="0.2">
      <c r="A175" s="34" t="str">
        <f t="shared" si="13"/>
        <v>ARU/567.North Sea</v>
      </c>
      <c r="B175" s="6" t="s">
        <v>95</v>
      </c>
      <c r="C175" s="6" t="s">
        <v>134</v>
      </c>
      <c r="D175" s="6" t="s">
        <v>20</v>
      </c>
      <c r="E175" s="25">
        <v>0</v>
      </c>
      <c r="F175" s="25">
        <v>0</v>
      </c>
      <c r="G175" s="43">
        <v>0</v>
      </c>
      <c r="H175" s="25">
        <v>0</v>
      </c>
      <c r="I175" s="25">
        <f t="shared" si="12"/>
        <v>0</v>
      </c>
      <c r="J175" s="25"/>
      <c r="K175" s="25">
        <v>0</v>
      </c>
      <c r="L175" s="25">
        <v>0</v>
      </c>
      <c r="M175" s="25">
        <v>0</v>
      </c>
      <c r="N175" s="25">
        <f t="shared" si="14"/>
        <v>0</v>
      </c>
    </row>
    <row r="176" spans="1:14" x14ac:dyDescent="0.2">
      <c r="A176" s="34" t="str">
        <f t="shared" si="13"/>
        <v>ARU/567.Northern</v>
      </c>
      <c r="B176" s="6" t="s">
        <v>95</v>
      </c>
      <c r="C176" s="6" t="s">
        <v>134</v>
      </c>
      <c r="D176" s="6" t="s">
        <v>10</v>
      </c>
      <c r="E176" s="25">
        <v>0</v>
      </c>
      <c r="F176" s="25">
        <v>0</v>
      </c>
      <c r="G176" s="43">
        <v>0</v>
      </c>
      <c r="H176" s="25">
        <v>0</v>
      </c>
      <c r="I176" s="25">
        <f t="shared" si="12"/>
        <v>0</v>
      </c>
      <c r="J176" s="25"/>
      <c r="K176" s="25">
        <v>0</v>
      </c>
      <c r="L176" s="25">
        <v>0</v>
      </c>
      <c r="M176" s="25">
        <v>0</v>
      </c>
      <c r="N176" s="25">
        <f t="shared" si="14"/>
        <v>0</v>
      </c>
    </row>
    <row r="177" spans="1:14" x14ac:dyDescent="0.2">
      <c r="A177" s="34" t="str">
        <f t="shared" si="13"/>
        <v>ARU/567.Orkney</v>
      </c>
      <c r="B177" s="6" t="s">
        <v>95</v>
      </c>
      <c r="C177" s="6" t="s">
        <v>134</v>
      </c>
      <c r="D177" s="6" t="s">
        <v>9</v>
      </c>
      <c r="E177" s="25">
        <v>0</v>
      </c>
      <c r="F177" s="25">
        <v>0</v>
      </c>
      <c r="G177" s="43">
        <v>269.70000000000005</v>
      </c>
      <c r="H177" s="25">
        <v>0</v>
      </c>
      <c r="I177" s="25">
        <f t="shared" si="12"/>
        <v>269.70000000000005</v>
      </c>
      <c r="J177" s="25"/>
      <c r="K177" s="25">
        <v>0</v>
      </c>
      <c r="L177" s="25">
        <v>0</v>
      </c>
      <c r="M177" s="25">
        <v>0</v>
      </c>
      <c r="N177" s="25">
        <f t="shared" si="14"/>
        <v>269.7</v>
      </c>
    </row>
    <row r="178" spans="1:14" x14ac:dyDescent="0.2">
      <c r="A178" s="34" t="str">
        <f t="shared" si="13"/>
        <v>ARU/567.SFO</v>
      </c>
      <c r="B178" s="6" t="s">
        <v>95</v>
      </c>
      <c r="C178" s="6" t="s">
        <v>134</v>
      </c>
      <c r="D178" s="6" t="s">
        <v>2</v>
      </c>
      <c r="E178" s="25">
        <v>1.073</v>
      </c>
      <c r="F178" s="25">
        <v>0</v>
      </c>
      <c r="G178" s="43">
        <v>25.1</v>
      </c>
      <c r="H178" s="25">
        <v>0</v>
      </c>
      <c r="I178" s="25">
        <f t="shared" si="12"/>
        <v>26.173000000000002</v>
      </c>
      <c r="J178" s="25"/>
      <c r="K178" s="25">
        <v>0</v>
      </c>
      <c r="L178" s="25">
        <v>0</v>
      </c>
      <c r="M178" s="25">
        <v>0</v>
      </c>
      <c r="N178" s="25">
        <f t="shared" si="14"/>
        <v>26.172999999999998</v>
      </c>
    </row>
    <row r="179" spans="1:14" x14ac:dyDescent="0.2">
      <c r="A179" s="34" t="str">
        <f t="shared" si="13"/>
        <v>ARU/567.Shetland</v>
      </c>
      <c r="B179" s="6" t="s">
        <v>95</v>
      </c>
      <c r="C179" s="6" t="s">
        <v>134</v>
      </c>
      <c r="D179" s="6" t="s">
        <v>6</v>
      </c>
      <c r="E179" s="25">
        <v>0</v>
      </c>
      <c r="F179" s="25">
        <v>0</v>
      </c>
      <c r="G179" s="43">
        <v>0.2</v>
      </c>
      <c r="H179" s="25">
        <v>0</v>
      </c>
      <c r="I179" s="25">
        <f t="shared" si="12"/>
        <v>0.2</v>
      </c>
      <c r="J179" s="25"/>
      <c r="K179" s="25">
        <v>0</v>
      </c>
      <c r="L179" s="25">
        <v>0</v>
      </c>
      <c r="M179" s="25">
        <v>0</v>
      </c>
      <c r="N179" s="25">
        <f t="shared" si="14"/>
        <v>0.2</v>
      </c>
    </row>
    <row r="180" spans="1:14" x14ac:dyDescent="0.2">
      <c r="A180" s="34" t="str">
        <f t="shared" si="13"/>
        <v>ARU/567.South West</v>
      </c>
      <c r="B180" s="6" t="s">
        <v>95</v>
      </c>
      <c r="C180" s="6" t="s">
        <v>134</v>
      </c>
      <c r="D180" s="6" t="s">
        <v>19</v>
      </c>
      <c r="E180" s="25">
        <v>0</v>
      </c>
      <c r="F180" s="25">
        <v>0</v>
      </c>
      <c r="G180" s="43">
        <v>0</v>
      </c>
      <c r="H180" s="25">
        <v>0</v>
      </c>
      <c r="I180" s="25">
        <f t="shared" si="12"/>
        <v>0</v>
      </c>
      <c r="J180" s="25"/>
      <c r="K180" s="25">
        <v>0</v>
      </c>
      <c r="L180" s="25">
        <v>0</v>
      </c>
      <c r="M180" s="25">
        <v>0</v>
      </c>
      <c r="N180" s="25">
        <f t="shared" si="14"/>
        <v>0</v>
      </c>
    </row>
    <row r="181" spans="1:14" x14ac:dyDescent="0.2">
      <c r="A181" s="34" t="str">
        <f t="shared" si="13"/>
        <v>ARU/567.Unallocated</v>
      </c>
      <c r="B181" s="6" t="s">
        <v>95</v>
      </c>
      <c r="C181" s="6" t="s">
        <v>134</v>
      </c>
      <c r="D181" s="6" t="s">
        <v>33</v>
      </c>
      <c r="E181" s="25">
        <v>0</v>
      </c>
      <c r="F181" s="25">
        <v>0</v>
      </c>
      <c r="G181" s="43">
        <v>0</v>
      </c>
      <c r="H181" s="25">
        <v>0</v>
      </c>
      <c r="I181" s="25">
        <f t="shared" si="12"/>
        <v>0</v>
      </c>
      <c r="J181" s="25"/>
      <c r="K181" s="25">
        <v>0</v>
      </c>
      <c r="L181" s="25">
        <v>0</v>
      </c>
      <c r="M181" s="25">
        <v>0</v>
      </c>
      <c r="N181" s="25">
        <f t="shared" si="14"/>
        <v>0</v>
      </c>
    </row>
    <row r="182" spans="1:14" x14ac:dyDescent="0.2">
      <c r="A182" s="34" t="str">
        <f t="shared" si="13"/>
        <v>ARU/567.W. Scotland</v>
      </c>
      <c r="B182" s="6" t="s">
        <v>95</v>
      </c>
      <c r="C182" s="6" t="s">
        <v>134</v>
      </c>
      <c r="D182" s="6" t="s">
        <v>8</v>
      </c>
      <c r="E182" s="25">
        <v>0</v>
      </c>
      <c r="F182" s="25">
        <v>0</v>
      </c>
      <c r="G182" s="43">
        <v>0</v>
      </c>
      <c r="H182" s="25">
        <v>0</v>
      </c>
      <c r="I182" s="25">
        <f t="shared" si="12"/>
        <v>0</v>
      </c>
      <c r="J182" s="25"/>
      <c r="K182" s="25">
        <v>0</v>
      </c>
      <c r="L182" s="25">
        <v>0</v>
      </c>
      <c r="M182" s="25">
        <v>0</v>
      </c>
      <c r="N182" s="25">
        <f t="shared" si="14"/>
        <v>0</v>
      </c>
    </row>
    <row r="183" spans="1:14" x14ac:dyDescent="0.2">
      <c r="A183" s="34" t="str">
        <f t="shared" si="13"/>
        <v>ARU/567.Wales &amp; WC</v>
      </c>
      <c r="B183" s="6" t="s">
        <v>95</v>
      </c>
      <c r="C183" s="6" t="s">
        <v>134</v>
      </c>
      <c r="D183" s="6" t="s">
        <v>22</v>
      </c>
      <c r="E183" s="25">
        <v>1.0999999999999999E-2</v>
      </c>
      <c r="F183" s="25">
        <v>0</v>
      </c>
      <c r="G183" s="43">
        <v>0</v>
      </c>
      <c r="H183" s="25">
        <v>0</v>
      </c>
      <c r="I183" s="25">
        <f t="shared" si="12"/>
        <v>1.0999999999999999E-2</v>
      </c>
      <c r="J183" s="25"/>
      <c r="K183" s="25">
        <v>0</v>
      </c>
      <c r="L183" s="25">
        <v>0</v>
      </c>
      <c r="M183" s="25">
        <v>0</v>
      </c>
      <c r="N183" s="25">
        <f t="shared" si="14"/>
        <v>1.0999999999999999E-2</v>
      </c>
    </row>
    <row r="184" spans="1:14" x14ac:dyDescent="0.2">
      <c r="A184" s="34" t="str">
        <f t="shared" si="13"/>
        <v>ARU/567.Western</v>
      </c>
      <c r="B184" s="38" t="s">
        <v>95</v>
      </c>
      <c r="C184" s="6" t="s">
        <v>134</v>
      </c>
      <c r="D184" s="6" t="s">
        <v>107</v>
      </c>
      <c r="E184" s="25">
        <v>0</v>
      </c>
      <c r="F184" s="25">
        <v>0</v>
      </c>
      <c r="G184" s="43">
        <v>0</v>
      </c>
      <c r="H184" s="25">
        <v>0</v>
      </c>
      <c r="I184" s="25">
        <f t="shared" si="12"/>
        <v>0</v>
      </c>
      <c r="J184" s="25"/>
      <c r="K184" s="25">
        <v>0</v>
      </c>
      <c r="L184" s="25">
        <v>0</v>
      </c>
      <c r="M184" s="25">
        <v>0</v>
      </c>
      <c r="N184" s="25">
        <f t="shared" si="14"/>
        <v>0</v>
      </c>
    </row>
    <row r="185" spans="1:14" x14ac:dyDescent="0.2">
      <c r="A185" s="34" t="str">
        <f t="shared" si="13"/>
        <v>B/L/05B-F10m and under (pool) - England</v>
      </c>
      <c r="B185" s="38" t="s">
        <v>242</v>
      </c>
      <c r="D185" s="6" t="s">
        <v>29</v>
      </c>
      <c r="E185" s="25">
        <v>0</v>
      </c>
      <c r="F185" s="25">
        <v>0</v>
      </c>
      <c r="G185" s="43">
        <v>0</v>
      </c>
      <c r="H185" s="25">
        <v>0</v>
      </c>
      <c r="I185" s="25">
        <f t="shared" si="12"/>
        <v>0</v>
      </c>
      <c r="J185" s="25"/>
      <c r="K185" s="25">
        <v>0</v>
      </c>
      <c r="L185" s="25">
        <v>0</v>
      </c>
      <c r="M185" s="25">
        <v>0</v>
      </c>
      <c r="N185" s="25">
        <f t="shared" si="14"/>
        <v>0</v>
      </c>
    </row>
    <row r="186" spans="1:14" x14ac:dyDescent="0.2">
      <c r="A186" s="34" t="str">
        <f t="shared" si="13"/>
        <v>B/L/05B-F10m and under (pool) - Northern Ireland</v>
      </c>
      <c r="B186" s="38" t="s">
        <v>242</v>
      </c>
      <c r="D186" s="6" t="s">
        <v>32</v>
      </c>
      <c r="E186" s="25">
        <v>0</v>
      </c>
      <c r="F186" s="25">
        <v>0</v>
      </c>
      <c r="G186" s="43">
        <v>0</v>
      </c>
      <c r="H186" s="25">
        <v>0</v>
      </c>
      <c r="I186" s="25">
        <f t="shared" si="12"/>
        <v>0</v>
      </c>
      <c r="J186" s="25"/>
      <c r="K186" s="25">
        <v>0</v>
      </c>
      <c r="L186" s="25">
        <v>0</v>
      </c>
      <c r="M186" s="25">
        <v>0</v>
      </c>
      <c r="N186" s="25">
        <f t="shared" si="14"/>
        <v>0</v>
      </c>
    </row>
    <row r="187" spans="1:14" x14ac:dyDescent="0.2">
      <c r="A187" s="34" t="str">
        <f t="shared" si="13"/>
        <v>B/L/05B-F10m and under (pool) - Scotland</v>
      </c>
      <c r="B187" s="38" t="s">
        <v>242</v>
      </c>
      <c r="D187" s="6" t="s">
        <v>31</v>
      </c>
      <c r="E187" s="25">
        <v>0</v>
      </c>
      <c r="F187" s="25">
        <v>0</v>
      </c>
      <c r="G187" s="43">
        <v>0</v>
      </c>
      <c r="H187" s="25">
        <v>0</v>
      </c>
      <c r="I187" s="25">
        <f t="shared" si="12"/>
        <v>0</v>
      </c>
      <c r="J187" s="25"/>
      <c r="K187" s="25">
        <v>0</v>
      </c>
      <c r="L187" s="25">
        <v>0</v>
      </c>
      <c r="M187" s="25">
        <v>0</v>
      </c>
      <c r="N187" s="25">
        <f t="shared" si="14"/>
        <v>0</v>
      </c>
    </row>
    <row r="188" spans="1:14" x14ac:dyDescent="0.2">
      <c r="A188" s="34" t="str">
        <f t="shared" si="13"/>
        <v>B/L/05B-F10m and under (pool) - Wales</v>
      </c>
      <c r="B188" s="38" t="s">
        <v>242</v>
      </c>
      <c r="D188" s="6" t="s">
        <v>30</v>
      </c>
      <c r="E188" s="25">
        <v>0</v>
      </c>
      <c r="F188" s="25">
        <v>0</v>
      </c>
      <c r="G188" s="43">
        <v>0</v>
      </c>
      <c r="H188" s="25">
        <v>0</v>
      </c>
      <c r="I188" s="25">
        <f t="shared" si="12"/>
        <v>0</v>
      </c>
      <c r="J188" s="25"/>
      <c r="K188" s="25">
        <v>0</v>
      </c>
      <c r="L188" s="25">
        <v>0</v>
      </c>
      <c r="M188" s="25">
        <v>0</v>
      </c>
      <c r="N188" s="25">
        <f t="shared" si="14"/>
        <v>0</v>
      </c>
    </row>
    <row r="189" spans="1:14" x14ac:dyDescent="0.2">
      <c r="A189" s="34" t="str">
        <f t="shared" si="13"/>
        <v>B/L/05B-FAberdeen</v>
      </c>
      <c r="B189" s="38" t="s">
        <v>242</v>
      </c>
      <c r="D189" s="6" t="s">
        <v>4</v>
      </c>
      <c r="E189" s="25">
        <v>0</v>
      </c>
      <c r="F189" s="25">
        <v>0</v>
      </c>
      <c r="G189" s="43">
        <v>0.1</v>
      </c>
      <c r="H189" s="25">
        <v>0</v>
      </c>
      <c r="I189" s="25">
        <f t="shared" si="12"/>
        <v>0.1</v>
      </c>
      <c r="J189" s="25"/>
      <c r="K189" s="25">
        <v>0</v>
      </c>
      <c r="L189" s="25">
        <v>0</v>
      </c>
      <c r="M189" s="25">
        <v>0</v>
      </c>
      <c r="N189" s="25">
        <f t="shared" si="14"/>
        <v>0.1</v>
      </c>
    </row>
    <row r="190" spans="1:14" x14ac:dyDescent="0.2">
      <c r="A190" s="34" t="str">
        <f t="shared" si="13"/>
        <v>B/L/05B-FAnglo Scot.</v>
      </c>
      <c r="B190" s="38" t="s">
        <v>242</v>
      </c>
      <c r="D190" s="6" t="s">
        <v>13</v>
      </c>
      <c r="E190" s="25">
        <v>15.569000000000001</v>
      </c>
      <c r="F190" s="25">
        <v>0</v>
      </c>
      <c r="G190" s="43">
        <v>1.4</v>
      </c>
      <c r="H190" s="25">
        <v>0</v>
      </c>
      <c r="I190" s="25">
        <f t="shared" si="12"/>
        <v>16.969000000000001</v>
      </c>
      <c r="J190" s="25"/>
      <c r="K190" s="25">
        <v>0</v>
      </c>
      <c r="L190" s="25">
        <v>0</v>
      </c>
      <c r="M190" s="25">
        <v>0</v>
      </c>
      <c r="N190" s="25">
        <f t="shared" si="14"/>
        <v>16.969000000000001</v>
      </c>
    </row>
    <row r="191" spans="1:14" x14ac:dyDescent="0.2">
      <c r="A191" s="34" t="str">
        <f t="shared" si="13"/>
        <v>B/L/05B-FANIFPO</v>
      </c>
      <c r="B191" s="38" t="s">
        <v>242</v>
      </c>
      <c r="D191" s="6" t="s">
        <v>17</v>
      </c>
      <c r="E191" s="25">
        <v>0</v>
      </c>
      <c r="F191" s="25">
        <v>0</v>
      </c>
      <c r="G191" s="43">
        <v>0</v>
      </c>
      <c r="H191" s="25">
        <v>0</v>
      </c>
      <c r="I191" s="25">
        <f t="shared" si="12"/>
        <v>0</v>
      </c>
      <c r="J191" s="25"/>
      <c r="K191" s="25">
        <v>0</v>
      </c>
      <c r="L191" s="25">
        <v>0</v>
      </c>
      <c r="M191" s="25">
        <v>0</v>
      </c>
      <c r="N191" s="25">
        <f t="shared" si="14"/>
        <v>0</v>
      </c>
    </row>
    <row r="192" spans="1:14" x14ac:dyDescent="0.2">
      <c r="A192" s="34" t="str">
        <f t="shared" si="13"/>
        <v>B/L/05B-FCornish</v>
      </c>
      <c r="B192" s="38" t="s">
        <v>242</v>
      </c>
      <c r="D192" s="6" t="s">
        <v>18</v>
      </c>
      <c r="E192" s="25">
        <v>0</v>
      </c>
      <c r="F192" s="25">
        <v>0</v>
      </c>
      <c r="G192" s="43">
        <v>0</v>
      </c>
      <c r="H192" s="25">
        <v>0</v>
      </c>
      <c r="I192" s="25">
        <f t="shared" si="12"/>
        <v>0</v>
      </c>
      <c r="J192" s="25"/>
      <c r="K192" s="25">
        <v>0</v>
      </c>
      <c r="L192" s="25">
        <v>0</v>
      </c>
      <c r="M192" s="25">
        <v>0</v>
      </c>
      <c r="N192" s="25">
        <f t="shared" si="14"/>
        <v>0</v>
      </c>
    </row>
    <row r="193" spans="1:14" x14ac:dyDescent="0.2">
      <c r="A193" s="34" t="str">
        <f t="shared" si="13"/>
        <v>B/L/05B-FEEFPO</v>
      </c>
      <c r="B193" s="38" t="s">
        <v>242</v>
      </c>
      <c r="D193" s="6" t="s">
        <v>14</v>
      </c>
      <c r="E193" s="25">
        <v>8.5999999999999993E-2</v>
      </c>
      <c r="F193" s="25">
        <v>0</v>
      </c>
      <c r="G193" s="43">
        <v>0</v>
      </c>
      <c r="H193" s="25">
        <v>0</v>
      </c>
      <c r="I193" s="25">
        <f t="shared" si="12"/>
        <v>8.5999999999999993E-2</v>
      </c>
      <c r="J193" s="25"/>
      <c r="K193" s="25">
        <v>0</v>
      </c>
      <c r="L193" s="25">
        <v>0</v>
      </c>
      <c r="M193" s="25">
        <v>0</v>
      </c>
      <c r="N193" s="25">
        <f t="shared" si="14"/>
        <v>8.5999999999999993E-2</v>
      </c>
    </row>
    <row r="194" spans="1:14" x14ac:dyDescent="0.2">
      <c r="A194" s="34" t="str">
        <f t="shared" si="13"/>
        <v>B/L/05B-FFife</v>
      </c>
      <c r="B194" s="38" t="s">
        <v>242</v>
      </c>
      <c r="D194" s="6" t="s">
        <v>7</v>
      </c>
      <c r="E194" s="25">
        <v>0</v>
      </c>
      <c r="F194" s="25">
        <v>0</v>
      </c>
      <c r="G194" s="43">
        <v>0</v>
      </c>
      <c r="H194" s="25">
        <v>0</v>
      </c>
      <c r="I194" s="25">
        <f t="shared" si="12"/>
        <v>0</v>
      </c>
      <c r="J194" s="25"/>
      <c r="K194" s="25">
        <v>0</v>
      </c>
      <c r="L194" s="25">
        <v>0</v>
      </c>
      <c r="M194" s="25">
        <v>0</v>
      </c>
      <c r="N194" s="25">
        <f t="shared" si="14"/>
        <v>0</v>
      </c>
    </row>
    <row r="195" spans="1:14" x14ac:dyDescent="0.2">
      <c r="A195" s="34" t="str">
        <f t="shared" si="13"/>
        <v>B/L/05B-FFPO</v>
      </c>
      <c r="B195" s="38" t="s">
        <v>242</v>
      </c>
      <c r="D195" s="6" t="s">
        <v>15</v>
      </c>
      <c r="E195" s="25">
        <v>8.64</v>
      </c>
      <c r="F195" s="25">
        <v>0</v>
      </c>
      <c r="G195" s="43">
        <v>0</v>
      </c>
      <c r="H195" s="25">
        <v>0</v>
      </c>
      <c r="I195" s="25">
        <f t="shared" si="12"/>
        <v>8.64</v>
      </c>
      <c r="J195" s="25"/>
      <c r="K195" s="25">
        <v>0</v>
      </c>
      <c r="L195" s="25">
        <v>0</v>
      </c>
      <c r="M195" s="25">
        <v>0</v>
      </c>
      <c r="N195" s="25">
        <f t="shared" si="14"/>
        <v>8.64</v>
      </c>
    </row>
    <row r="196" spans="1:14" x14ac:dyDescent="0.2">
      <c r="A196" s="34" t="str">
        <f t="shared" si="13"/>
        <v>B/L/05B-FHandliners</v>
      </c>
      <c r="B196" s="38" t="s">
        <v>242</v>
      </c>
      <c r="D196" s="6" t="s">
        <v>66</v>
      </c>
      <c r="E196" s="25">
        <v>0</v>
      </c>
      <c r="F196" s="25">
        <v>0</v>
      </c>
      <c r="G196" s="43">
        <v>0</v>
      </c>
      <c r="H196" s="25">
        <v>0</v>
      </c>
      <c r="I196" s="25">
        <f t="shared" si="12"/>
        <v>0</v>
      </c>
      <c r="J196" s="25"/>
      <c r="K196" s="25">
        <v>0</v>
      </c>
      <c r="L196" s="25">
        <v>0</v>
      </c>
      <c r="M196" s="25">
        <v>0</v>
      </c>
      <c r="N196" s="25">
        <f t="shared" si="14"/>
        <v>0</v>
      </c>
    </row>
    <row r="197" spans="1:14" x14ac:dyDescent="0.2">
      <c r="A197" s="34" t="str">
        <f t="shared" si="13"/>
        <v>B/L/05B-FInterfish</v>
      </c>
      <c r="B197" s="38" t="s">
        <v>242</v>
      </c>
      <c r="D197" s="6" t="s">
        <v>23</v>
      </c>
      <c r="E197" s="25">
        <v>0</v>
      </c>
      <c r="F197" s="25">
        <v>0</v>
      </c>
      <c r="G197" s="43">
        <v>0</v>
      </c>
      <c r="H197" s="25">
        <v>0</v>
      </c>
      <c r="I197" s="25">
        <f t="shared" si="12"/>
        <v>0</v>
      </c>
      <c r="J197" s="25"/>
      <c r="K197" s="25">
        <v>0</v>
      </c>
      <c r="L197" s="25">
        <v>0</v>
      </c>
      <c r="M197" s="25">
        <v>0</v>
      </c>
      <c r="N197" s="25">
        <f t="shared" si="14"/>
        <v>0</v>
      </c>
    </row>
    <row r="198" spans="1:14" x14ac:dyDescent="0.2">
      <c r="A198" s="34" t="str">
        <f t="shared" si="13"/>
        <v>B/L/05B-FIOM</v>
      </c>
      <c r="B198" s="38" t="s">
        <v>242</v>
      </c>
      <c r="D198" s="6" t="s">
        <v>24</v>
      </c>
      <c r="E198" s="25">
        <v>0</v>
      </c>
      <c r="F198" s="25">
        <v>0</v>
      </c>
      <c r="G198" s="43">
        <v>0</v>
      </c>
      <c r="H198" s="25">
        <v>0</v>
      </c>
      <c r="I198" s="25">
        <f t="shared" si="12"/>
        <v>0</v>
      </c>
      <c r="J198" s="25"/>
      <c r="K198" s="25">
        <v>0</v>
      </c>
      <c r="L198" s="25">
        <v>0</v>
      </c>
      <c r="M198" s="25">
        <v>0</v>
      </c>
      <c r="N198" s="25">
        <f t="shared" si="14"/>
        <v>0</v>
      </c>
    </row>
    <row r="199" spans="1:14" x14ac:dyDescent="0.2">
      <c r="A199" s="34" t="str">
        <f t="shared" si="13"/>
        <v>B/L/05B-FKlondyke</v>
      </c>
      <c r="B199" s="38" t="s">
        <v>242</v>
      </c>
      <c r="D199" s="6" t="s">
        <v>11</v>
      </c>
      <c r="E199" s="25">
        <v>0</v>
      </c>
      <c r="F199" s="25">
        <v>0</v>
      </c>
      <c r="G199" s="43">
        <v>0</v>
      </c>
      <c r="H199" s="25">
        <v>0</v>
      </c>
      <c r="I199" s="25">
        <f t="shared" si="12"/>
        <v>0</v>
      </c>
      <c r="J199" s="25"/>
      <c r="K199" s="25">
        <v>0</v>
      </c>
      <c r="L199" s="25">
        <v>0</v>
      </c>
      <c r="M199" s="25">
        <v>0</v>
      </c>
      <c r="N199" s="25">
        <f t="shared" si="14"/>
        <v>0</v>
      </c>
    </row>
    <row r="200" spans="1:14" x14ac:dyDescent="0.2">
      <c r="A200" s="34" t="str">
        <f t="shared" si="13"/>
        <v>B/L/05B-FLowestoft</v>
      </c>
      <c r="B200" s="38" t="s">
        <v>242</v>
      </c>
      <c r="D200" s="6" t="s">
        <v>21</v>
      </c>
      <c r="E200" s="25">
        <v>0</v>
      </c>
      <c r="F200" s="25">
        <v>0</v>
      </c>
      <c r="G200" s="43">
        <v>0</v>
      </c>
      <c r="H200" s="25">
        <v>0</v>
      </c>
      <c r="I200" s="25">
        <f t="shared" si="12"/>
        <v>0</v>
      </c>
      <c r="J200" s="25"/>
      <c r="K200" s="25">
        <v>0</v>
      </c>
      <c r="L200" s="25">
        <v>0</v>
      </c>
      <c r="M200" s="25">
        <v>0</v>
      </c>
      <c r="N200" s="25">
        <f t="shared" si="14"/>
        <v>0</v>
      </c>
    </row>
    <row r="201" spans="1:14" x14ac:dyDescent="0.2">
      <c r="A201" s="34" t="str">
        <f t="shared" si="13"/>
        <v>B/L/05B-FLunar</v>
      </c>
      <c r="B201" s="38" t="s">
        <v>242</v>
      </c>
      <c r="D201" s="6" t="s">
        <v>12</v>
      </c>
      <c r="E201" s="25">
        <v>0</v>
      </c>
      <c r="F201" s="25">
        <v>0</v>
      </c>
      <c r="G201" s="43">
        <v>0</v>
      </c>
      <c r="H201" s="25">
        <v>0</v>
      </c>
      <c r="I201" s="25">
        <f t="shared" si="12"/>
        <v>0</v>
      </c>
      <c r="J201" s="25"/>
      <c r="K201" s="25">
        <v>0</v>
      </c>
      <c r="L201" s="25">
        <v>0</v>
      </c>
      <c r="M201" s="25">
        <v>0</v>
      </c>
      <c r="N201" s="25">
        <f t="shared" si="14"/>
        <v>0</v>
      </c>
    </row>
    <row r="202" spans="1:14" x14ac:dyDescent="0.2">
      <c r="A202" s="34" t="str">
        <f t="shared" si="13"/>
        <v>B/L/05B-FMourne</v>
      </c>
      <c r="B202" s="38" t="s">
        <v>242</v>
      </c>
      <c r="D202" s="6" t="s">
        <v>49</v>
      </c>
      <c r="E202" s="25">
        <v>0</v>
      </c>
      <c r="F202" s="25">
        <v>0</v>
      </c>
      <c r="G202" s="43">
        <v>0</v>
      </c>
      <c r="H202" s="25">
        <v>0</v>
      </c>
      <c r="I202" s="25">
        <f t="shared" ref="I202:I265" si="18">E202+F202+G202+H202</f>
        <v>0</v>
      </c>
      <c r="J202" s="25"/>
      <c r="K202" s="25">
        <v>0</v>
      </c>
      <c r="L202" s="25">
        <v>0</v>
      </c>
      <c r="M202" s="25">
        <v>0</v>
      </c>
      <c r="N202" s="25">
        <f t="shared" si="14"/>
        <v>0</v>
      </c>
    </row>
    <row r="203" spans="1:14" x14ac:dyDescent="0.2">
      <c r="A203" s="34" t="str">
        <f t="shared" ref="A203:A301" si="19">CONCATENATE(B203,D203)</f>
        <v>B/L/05B-FNESFO</v>
      </c>
      <c r="B203" s="38" t="s">
        <v>242</v>
      </c>
      <c r="D203" s="6" t="s">
        <v>5</v>
      </c>
      <c r="E203" s="25">
        <v>0</v>
      </c>
      <c r="F203" s="25">
        <v>0</v>
      </c>
      <c r="G203" s="43">
        <v>0</v>
      </c>
      <c r="H203" s="25">
        <v>0</v>
      </c>
      <c r="I203" s="25">
        <f t="shared" si="18"/>
        <v>0</v>
      </c>
      <c r="J203" s="25"/>
      <c r="K203" s="25">
        <v>0</v>
      </c>
      <c r="L203" s="25">
        <v>0</v>
      </c>
      <c r="M203" s="25">
        <v>0</v>
      </c>
      <c r="N203" s="25">
        <f t="shared" ref="N203:N266" si="20">ROUND(I203+K203+L203+M203+J203,3)</f>
        <v>0</v>
      </c>
    </row>
    <row r="204" spans="1:14" x14ac:dyDescent="0.2">
      <c r="A204" s="34" t="str">
        <f t="shared" si="19"/>
        <v>B/L/05B-FNIFPO</v>
      </c>
      <c r="B204" s="38" t="s">
        <v>242</v>
      </c>
      <c r="D204" s="6" t="s">
        <v>16</v>
      </c>
      <c r="E204" s="25">
        <v>0</v>
      </c>
      <c r="F204" s="25">
        <v>0.2</v>
      </c>
      <c r="G204" s="43">
        <v>0</v>
      </c>
      <c r="H204" s="25">
        <v>0</v>
      </c>
      <c r="I204" s="25">
        <f t="shared" si="18"/>
        <v>0.2</v>
      </c>
      <c r="J204" s="25"/>
      <c r="K204" s="25">
        <v>0</v>
      </c>
      <c r="L204" s="25">
        <v>0</v>
      </c>
      <c r="M204" s="25">
        <v>0</v>
      </c>
      <c r="N204" s="25">
        <f t="shared" si="20"/>
        <v>0.2</v>
      </c>
    </row>
    <row r="205" spans="1:14" x14ac:dyDescent="0.2">
      <c r="A205" s="34" t="str">
        <f t="shared" si="19"/>
        <v>B/L/05B-FNon Sector - England</v>
      </c>
      <c r="B205" s="38" t="s">
        <v>242</v>
      </c>
      <c r="D205" s="6" t="s">
        <v>25</v>
      </c>
      <c r="E205" s="25">
        <v>0</v>
      </c>
      <c r="F205" s="25">
        <v>0</v>
      </c>
      <c r="G205" s="43">
        <v>0</v>
      </c>
      <c r="H205" s="25">
        <v>0</v>
      </c>
      <c r="I205" s="25">
        <f t="shared" si="18"/>
        <v>0</v>
      </c>
      <c r="J205" s="25"/>
      <c r="K205" s="25">
        <v>0</v>
      </c>
      <c r="L205" s="25">
        <v>0</v>
      </c>
      <c r="M205" s="25">
        <v>0</v>
      </c>
      <c r="N205" s="25">
        <f t="shared" si="20"/>
        <v>0</v>
      </c>
    </row>
    <row r="206" spans="1:14" x14ac:dyDescent="0.2">
      <c r="A206" s="34" t="str">
        <f t="shared" si="19"/>
        <v>B/L/05B-FNon Sector - Northern Ireland</v>
      </c>
      <c r="B206" s="38" t="s">
        <v>242</v>
      </c>
      <c r="D206" s="6" t="s">
        <v>28</v>
      </c>
      <c r="E206" s="25">
        <v>0</v>
      </c>
      <c r="F206" s="25">
        <v>0</v>
      </c>
      <c r="G206" s="43">
        <v>0</v>
      </c>
      <c r="H206" s="25">
        <v>0</v>
      </c>
      <c r="I206" s="25">
        <f t="shared" si="18"/>
        <v>0</v>
      </c>
      <c r="J206" s="25"/>
      <c r="K206" s="25">
        <v>0</v>
      </c>
      <c r="L206" s="25">
        <v>0</v>
      </c>
      <c r="M206" s="25">
        <v>0</v>
      </c>
      <c r="N206" s="25">
        <f t="shared" si="20"/>
        <v>0</v>
      </c>
    </row>
    <row r="207" spans="1:14" x14ac:dyDescent="0.2">
      <c r="A207" s="34" t="str">
        <f t="shared" si="19"/>
        <v>B/L/05B-FNon Sector - Scotland</v>
      </c>
      <c r="B207" s="38" t="s">
        <v>242</v>
      </c>
      <c r="D207" s="6" t="s">
        <v>27</v>
      </c>
      <c r="E207" s="25">
        <v>0</v>
      </c>
      <c r="F207" s="25">
        <v>0</v>
      </c>
      <c r="G207" s="43">
        <v>0</v>
      </c>
      <c r="H207" s="25">
        <v>0</v>
      </c>
      <c r="I207" s="25">
        <f t="shared" si="18"/>
        <v>0</v>
      </c>
      <c r="J207" s="25"/>
      <c r="K207" s="25">
        <v>0</v>
      </c>
      <c r="L207" s="25">
        <v>0</v>
      </c>
      <c r="M207" s="25">
        <v>0</v>
      </c>
      <c r="N207" s="25">
        <f t="shared" si="20"/>
        <v>0</v>
      </c>
    </row>
    <row r="208" spans="1:14" x14ac:dyDescent="0.2">
      <c r="A208" s="34" t="str">
        <f t="shared" si="19"/>
        <v>B/L/05B-FNon Sector - Wales</v>
      </c>
      <c r="B208" s="38" t="s">
        <v>242</v>
      </c>
      <c r="D208" s="6" t="s">
        <v>26</v>
      </c>
      <c r="E208" s="25">
        <v>0</v>
      </c>
      <c r="F208" s="25">
        <v>0</v>
      </c>
      <c r="G208" s="43">
        <v>0</v>
      </c>
      <c r="H208" s="25">
        <v>0</v>
      </c>
      <c r="I208" s="25">
        <f t="shared" si="18"/>
        <v>0</v>
      </c>
      <c r="J208" s="25"/>
      <c r="K208" s="25">
        <v>0</v>
      </c>
      <c r="L208" s="25">
        <v>0</v>
      </c>
      <c r="M208" s="25">
        <v>0</v>
      </c>
      <c r="N208" s="25">
        <f t="shared" si="20"/>
        <v>0</v>
      </c>
    </row>
    <row r="209" spans="1:14" x14ac:dyDescent="0.2">
      <c r="A209" s="34" t="str">
        <f t="shared" si="19"/>
        <v>B/L/05B-FHumberside</v>
      </c>
      <c r="B209" s="38" t="s">
        <v>242</v>
      </c>
      <c r="D209" s="6" t="s">
        <v>288</v>
      </c>
      <c r="E209" s="25">
        <v>0</v>
      </c>
      <c r="F209" s="25">
        <v>0</v>
      </c>
      <c r="G209" s="43">
        <v>0</v>
      </c>
      <c r="H209" s="25">
        <v>0</v>
      </c>
      <c r="I209" s="25">
        <f t="shared" si="18"/>
        <v>0</v>
      </c>
      <c r="J209" s="25"/>
      <c r="K209" s="25">
        <v>0</v>
      </c>
      <c r="L209" s="25">
        <v>0</v>
      </c>
      <c r="M209" s="25">
        <v>0</v>
      </c>
      <c r="N209" s="25">
        <f t="shared" si="20"/>
        <v>0</v>
      </c>
    </row>
    <row r="210" spans="1:14" x14ac:dyDescent="0.2">
      <c r="A210" s="34" t="str">
        <f t="shared" si="19"/>
        <v>B/L/05B-FNorth Sea</v>
      </c>
      <c r="B210" s="38" t="s">
        <v>242</v>
      </c>
      <c r="D210" s="6" t="s">
        <v>20</v>
      </c>
      <c r="E210" s="25">
        <v>0</v>
      </c>
      <c r="F210" s="25">
        <v>0</v>
      </c>
      <c r="G210" s="43">
        <v>0</v>
      </c>
      <c r="H210" s="25">
        <v>0</v>
      </c>
      <c r="I210" s="25">
        <f t="shared" si="18"/>
        <v>0</v>
      </c>
      <c r="J210" s="25"/>
      <c r="K210" s="25">
        <v>0</v>
      </c>
      <c r="L210" s="25">
        <v>0</v>
      </c>
      <c r="M210" s="25">
        <v>0</v>
      </c>
      <c r="N210" s="25">
        <f t="shared" si="20"/>
        <v>0</v>
      </c>
    </row>
    <row r="211" spans="1:14" x14ac:dyDescent="0.2">
      <c r="A211" s="34" t="str">
        <f t="shared" si="19"/>
        <v>B/L/05B-FNorthern</v>
      </c>
      <c r="B211" s="38" t="s">
        <v>242</v>
      </c>
      <c r="D211" s="6" t="s">
        <v>10</v>
      </c>
      <c r="E211" s="25">
        <v>0</v>
      </c>
      <c r="F211" s="25">
        <v>0</v>
      </c>
      <c r="G211" s="43">
        <v>0</v>
      </c>
      <c r="H211" s="25">
        <v>0</v>
      </c>
      <c r="I211" s="25">
        <f t="shared" si="18"/>
        <v>0</v>
      </c>
      <c r="J211" s="25"/>
      <c r="K211" s="25">
        <v>0</v>
      </c>
      <c r="L211" s="25">
        <v>0</v>
      </c>
      <c r="M211" s="25">
        <v>0</v>
      </c>
      <c r="N211" s="25">
        <f t="shared" si="20"/>
        <v>0</v>
      </c>
    </row>
    <row r="212" spans="1:14" x14ac:dyDescent="0.2">
      <c r="A212" s="34" t="str">
        <f t="shared" si="19"/>
        <v>B/L/05B-FOrkney</v>
      </c>
      <c r="B212" s="38" t="s">
        <v>242</v>
      </c>
      <c r="D212" s="6" t="s">
        <v>9</v>
      </c>
      <c r="E212" s="25">
        <v>0</v>
      </c>
      <c r="F212" s="25">
        <v>0</v>
      </c>
      <c r="G212" s="43">
        <v>0</v>
      </c>
      <c r="H212" s="25">
        <v>0</v>
      </c>
      <c r="I212" s="25">
        <f t="shared" si="18"/>
        <v>0</v>
      </c>
      <c r="J212" s="25"/>
      <c r="K212" s="25">
        <v>0</v>
      </c>
      <c r="L212" s="25">
        <v>0</v>
      </c>
      <c r="M212" s="25">
        <v>0</v>
      </c>
      <c r="N212" s="25">
        <f t="shared" si="20"/>
        <v>0</v>
      </c>
    </row>
    <row r="213" spans="1:14" x14ac:dyDescent="0.2">
      <c r="A213" s="34" t="str">
        <f t="shared" si="19"/>
        <v>B/L/05B-FSFO</v>
      </c>
      <c r="B213" s="38" t="s">
        <v>242</v>
      </c>
      <c r="D213" s="6" t="s">
        <v>2</v>
      </c>
      <c r="E213" s="25">
        <v>0</v>
      </c>
      <c r="F213" s="25">
        <v>0</v>
      </c>
      <c r="G213" s="43">
        <v>101.4</v>
      </c>
      <c r="H213" s="25">
        <v>0</v>
      </c>
      <c r="I213" s="25">
        <f t="shared" si="18"/>
        <v>101.4</v>
      </c>
      <c r="J213" s="25"/>
      <c r="K213" s="25">
        <v>0</v>
      </c>
      <c r="L213" s="25">
        <v>0</v>
      </c>
      <c r="M213" s="25">
        <v>0</v>
      </c>
      <c r="N213" s="25">
        <f t="shared" si="20"/>
        <v>101.4</v>
      </c>
    </row>
    <row r="214" spans="1:14" x14ac:dyDescent="0.2">
      <c r="A214" s="34" t="str">
        <f t="shared" si="19"/>
        <v>B/L/05B-FShetland</v>
      </c>
      <c r="B214" s="38" t="s">
        <v>242</v>
      </c>
      <c r="D214" s="6" t="s">
        <v>6</v>
      </c>
      <c r="E214" s="25">
        <v>0</v>
      </c>
      <c r="F214" s="25">
        <v>0</v>
      </c>
      <c r="G214" s="43">
        <v>27.9</v>
      </c>
      <c r="H214" s="25">
        <v>0</v>
      </c>
      <c r="I214" s="25">
        <f t="shared" si="18"/>
        <v>27.9</v>
      </c>
      <c r="J214" s="25"/>
      <c r="K214" s="25">
        <v>0</v>
      </c>
      <c r="L214" s="25">
        <v>0</v>
      </c>
      <c r="M214" s="25">
        <v>0</v>
      </c>
      <c r="N214" s="25">
        <f t="shared" si="20"/>
        <v>27.9</v>
      </c>
    </row>
    <row r="215" spans="1:14" x14ac:dyDescent="0.2">
      <c r="A215" s="34" t="str">
        <f t="shared" si="19"/>
        <v>B/L/05B-FSouth West</v>
      </c>
      <c r="B215" s="38" t="s">
        <v>242</v>
      </c>
      <c r="D215" s="6" t="s">
        <v>19</v>
      </c>
      <c r="E215" s="25">
        <v>0</v>
      </c>
      <c r="F215" s="25">
        <v>0</v>
      </c>
      <c r="G215" s="43">
        <v>0</v>
      </c>
      <c r="H215" s="25">
        <v>0</v>
      </c>
      <c r="I215" s="25">
        <f t="shared" si="18"/>
        <v>0</v>
      </c>
      <c r="J215" s="25"/>
      <c r="K215" s="25">
        <v>0</v>
      </c>
      <c r="L215" s="25">
        <v>0</v>
      </c>
      <c r="M215" s="25">
        <v>0</v>
      </c>
      <c r="N215" s="25">
        <f t="shared" si="20"/>
        <v>0</v>
      </c>
    </row>
    <row r="216" spans="1:14" x14ac:dyDescent="0.2">
      <c r="A216" s="34" t="str">
        <f t="shared" si="19"/>
        <v>B/L/05B-FUnallocated</v>
      </c>
      <c r="B216" s="38" t="s">
        <v>242</v>
      </c>
      <c r="D216" s="6" t="s">
        <v>33</v>
      </c>
      <c r="E216" s="25">
        <v>0</v>
      </c>
      <c r="F216" s="25">
        <v>0</v>
      </c>
      <c r="G216" s="43">
        <v>4.7</v>
      </c>
      <c r="H216" s="25">
        <v>0</v>
      </c>
      <c r="I216" s="25">
        <f t="shared" si="18"/>
        <v>4.7</v>
      </c>
      <c r="J216" s="25"/>
      <c r="K216" s="25">
        <v>0</v>
      </c>
      <c r="L216" s="25">
        <v>0</v>
      </c>
      <c r="M216" s="25">
        <v>0</v>
      </c>
      <c r="N216" s="25">
        <f t="shared" si="20"/>
        <v>4.7</v>
      </c>
    </row>
    <row r="217" spans="1:14" x14ac:dyDescent="0.2">
      <c r="A217" s="34" t="str">
        <f t="shared" si="19"/>
        <v>B/L/05B-FW. Scotland</v>
      </c>
      <c r="B217" s="38" t="s">
        <v>242</v>
      </c>
      <c r="D217" s="6" t="s">
        <v>8</v>
      </c>
      <c r="E217" s="25">
        <v>0</v>
      </c>
      <c r="F217" s="25">
        <v>0</v>
      </c>
      <c r="G217" s="43">
        <v>0</v>
      </c>
      <c r="H217" s="25">
        <v>0</v>
      </c>
      <c r="I217" s="25">
        <f t="shared" si="18"/>
        <v>0</v>
      </c>
      <c r="J217" s="25"/>
      <c r="K217" s="25">
        <v>0</v>
      </c>
      <c r="L217" s="25">
        <v>0</v>
      </c>
      <c r="M217" s="25">
        <v>0</v>
      </c>
      <c r="N217" s="25">
        <f t="shared" si="20"/>
        <v>0</v>
      </c>
    </row>
    <row r="218" spans="1:14" x14ac:dyDescent="0.2">
      <c r="A218" s="34" t="str">
        <f t="shared" si="19"/>
        <v>B/L/05B-FWales &amp; WC</v>
      </c>
      <c r="B218" s="38" t="s">
        <v>242</v>
      </c>
      <c r="D218" s="6" t="s">
        <v>22</v>
      </c>
      <c r="E218" s="25">
        <v>0</v>
      </c>
      <c r="F218" s="25">
        <v>0</v>
      </c>
      <c r="G218" s="43">
        <v>0</v>
      </c>
      <c r="H218" s="25">
        <v>0</v>
      </c>
      <c r="I218" s="25">
        <f t="shared" si="18"/>
        <v>0</v>
      </c>
      <c r="J218" s="25"/>
      <c r="K218" s="25">
        <v>0</v>
      </c>
      <c r="L218" s="25">
        <v>0</v>
      </c>
      <c r="M218" s="25">
        <v>0</v>
      </c>
      <c r="N218" s="25">
        <f t="shared" si="20"/>
        <v>0</v>
      </c>
    </row>
    <row r="219" spans="1:14" x14ac:dyDescent="0.2">
      <c r="A219" s="34" t="str">
        <f t="shared" si="19"/>
        <v>B/L/05B-FWestern</v>
      </c>
      <c r="B219" s="38" t="s">
        <v>242</v>
      </c>
      <c r="D219" s="6" t="s">
        <v>107</v>
      </c>
      <c r="E219" s="25">
        <v>0</v>
      </c>
      <c r="F219" s="25">
        <v>0</v>
      </c>
      <c r="G219" s="43">
        <v>0</v>
      </c>
      <c r="H219" s="25">
        <v>0</v>
      </c>
      <c r="I219" s="25">
        <f t="shared" si="18"/>
        <v>0</v>
      </c>
      <c r="J219" s="25"/>
      <c r="K219" s="25">
        <v>0</v>
      </c>
      <c r="L219" s="25">
        <v>0</v>
      </c>
      <c r="M219" s="25">
        <v>0</v>
      </c>
      <c r="N219" s="25">
        <f t="shared" si="20"/>
        <v>0</v>
      </c>
    </row>
    <row r="220" spans="1:14" x14ac:dyDescent="0.2">
      <c r="A220" s="34" t="str">
        <f t="shared" si="19"/>
        <v>BLI/5B67-10m and under (pool) - England</v>
      </c>
      <c r="B220" s="6" t="s">
        <v>36</v>
      </c>
      <c r="C220" s="6" t="s">
        <v>135</v>
      </c>
      <c r="D220" s="6" t="s">
        <v>29</v>
      </c>
      <c r="E220" s="25">
        <v>4.2999999999999997E-2</v>
      </c>
      <c r="F220" s="25">
        <v>0</v>
      </c>
      <c r="G220" s="43">
        <v>0</v>
      </c>
      <c r="H220" s="25">
        <v>0</v>
      </c>
      <c r="I220" s="25">
        <f t="shared" si="18"/>
        <v>4.2999999999999997E-2</v>
      </c>
      <c r="J220" s="25"/>
      <c r="K220" s="25">
        <v>0</v>
      </c>
      <c r="L220" s="25">
        <v>0</v>
      </c>
      <c r="M220" s="25">
        <v>0</v>
      </c>
      <c r="N220" s="25">
        <f t="shared" si="20"/>
        <v>4.2999999999999997E-2</v>
      </c>
    </row>
    <row r="221" spans="1:14" x14ac:dyDescent="0.2">
      <c r="A221" s="34" t="str">
        <f t="shared" si="19"/>
        <v>BLI/5B67-10m and under (pool) - Northern Ireland</v>
      </c>
      <c r="B221" s="6" t="s">
        <v>36</v>
      </c>
      <c r="C221" s="6" t="s">
        <v>135</v>
      </c>
      <c r="D221" s="6" t="s">
        <v>32</v>
      </c>
      <c r="E221" s="25">
        <v>0</v>
      </c>
      <c r="F221" s="25">
        <v>0</v>
      </c>
      <c r="G221" s="43">
        <v>0</v>
      </c>
      <c r="H221" s="25">
        <v>0</v>
      </c>
      <c r="I221" s="25">
        <f t="shared" si="18"/>
        <v>0</v>
      </c>
      <c r="J221" s="25"/>
      <c r="K221" s="25">
        <v>0</v>
      </c>
      <c r="L221" s="25">
        <v>0</v>
      </c>
      <c r="M221" s="25">
        <v>0</v>
      </c>
      <c r="N221" s="25">
        <f t="shared" si="20"/>
        <v>0</v>
      </c>
    </row>
    <row r="222" spans="1:14" x14ac:dyDescent="0.2">
      <c r="A222" s="34" t="str">
        <f t="shared" si="19"/>
        <v>BLI/5B67-10m and under (pool) - Scotland</v>
      </c>
      <c r="B222" s="6" t="s">
        <v>36</v>
      </c>
      <c r="C222" s="6" t="s">
        <v>135</v>
      </c>
      <c r="D222" s="6" t="s">
        <v>31</v>
      </c>
      <c r="E222" s="25">
        <v>0</v>
      </c>
      <c r="F222" s="25">
        <v>0</v>
      </c>
      <c r="G222" s="43">
        <v>0.1</v>
      </c>
      <c r="H222" s="25">
        <v>0</v>
      </c>
      <c r="I222" s="25">
        <f t="shared" si="18"/>
        <v>0.1</v>
      </c>
      <c r="J222" s="25"/>
      <c r="K222" s="25">
        <v>0</v>
      </c>
      <c r="L222" s="25">
        <v>0</v>
      </c>
      <c r="M222" s="25">
        <v>0</v>
      </c>
      <c r="N222" s="25">
        <f t="shared" si="20"/>
        <v>0.1</v>
      </c>
    </row>
    <row r="223" spans="1:14" x14ac:dyDescent="0.2">
      <c r="A223" s="34" t="str">
        <f t="shared" si="19"/>
        <v>BLI/5B67-10m and under (pool) - Wales</v>
      </c>
      <c r="B223" s="6" t="s">
        <v>36</v>
      </c>
      <c r="C223" s="6" t="s">
        <v>135</v>
      </c>
      <c r="D223" s="6" t="s">
        <v>30</v>
      </c>
      <c r="E223" s="25">
        <v>0</v>
      </c>
      <c r="F223" s="25">
        <v>0</v>
      </c>
      <c r="G223" s="43">
        <v>0</v>
      </c>
      <c r="H223" s="25">
        <v>4.2999999999999997E-2</v>
      </c>
      <c r="I223" s="25">
        <f t="shared" si="18"/>
        <v>4.2999999999999997E-2</v>
      </c>
      <c r="J223" s="25"/>
      <c r="K223" s="25">
        <v>0</v>
      </c>
      <c r="L223" s="25">
        <v>0</v>
      </c>
      <c r="M223" s="25">
        <v>0</v>
      </c>
      <c r="N223" s="25">
        <f t="shared" si="20"/>
        <v>4.2999999999999997E-2</v>
      </c>
    </row>
    <row r="224" spans="1:14" x14ac:dyDescent="0.2">
      <c r="A224" s="34" t="str">
        <f t="shared" si="19"/>
        <v>BLI/5B67-Aberdeen</v>
      </c>
      <c r="B224" s="6" t="s">
        <v>36</v>
      </c>
      <c r="C224" s="6" t="s">
        <v>135</v>
      </c>
      <c r="D224" s="6" t="s">
        <v>4</v>
      </c>
      <c r="E224" s="25">
        <v>37.765999999999998</v>
      </c>
      <c r="F224" s="25">
        <v>0</v>
      </c>
      <c r="G224" s="43">
        <v>26.7</v>
      </c>
      <c r="H224" s="25">
        <v>0</v>
      </c>
      <c r="I224" s="25">
        <f t="shared" si="18"/>
        <v>64.465999999999994</v>
      </c>
      <c r="J224" s="25"/>
      <c r="K224" s="25">
        <v>24.068000000000001</v>
      </c>
      <c r="L224" s="25">
        <v>0</v>
      </c>
      <c r="M224" s="25">
        <v>0</v>
      </c>
      <c r="N224" s="25">
        <f t="shared" si="20"/>
        <v>88.534000000000006</v>
      </c>
    </row>
    <row r="225" spans="1:14" x14ac:dyDescent="0.2">
      <c r="A225" s="34" t="str">
        <f t="shared" si="19"/>
        <v>BLI/5B67-Anglo Scot.</v>
      </c>
      <c r="B225" s="6" t="s">
        <v>36</v>
      </c>
      <c r="C225" s="6" t="s">
        <v>135</v>
      </c>
      <c r="D225" s="6" t="s">
        <v>13</v>
      </c>
      <c r="E225" s="25">
        <v>78.882000000000005</v>
      </c>
      <c r="F225" s="25">
        <v>0</v>
      </c>
      <c r="G225" s="43">
        <v>0</v>
      </c>
      <c r="H225" s="25">
        <v>0</v>
      </c>
      <c r="I225" s="25">
        <f t="shared" si="18"/>
        <v>78.882000000000005</v>
      </c>
      <c r="J225" s="25"/>
      <c r="K225" s="25">
        <v>0</v>
      </c>
      <c r="L225" s="25">
        <v>0</v>
      </c>
      <c r="M225" s="25">
        <v>0</v>
      </c>
      <c r="N225" s="25">
        <f t="shared" si="20"/>
        <v>78.882000000000005</v>
      </c>
    </row>
    <row r="226" spans="1:14" x14ac:dyDescent="0.2">
      <c r="A226" s="34" t="str">
        <f t="shared" si="19"/>
        <v>BLI/5B67-ANIFPO</v>
      </c>
      <c r="B226" s="6" t="s">
        <v>36</v>
      </c>
      <c r="C226" s="6" t="s">
        <v>135</v>
      </c>
      <c r="D226" s="6" t="s">
        <v>17</v>
      </c>
      <c r="E226" s="25">
        <v>0</v>
      </c>
      <c r="F226" s="25">
        <v>0.11600000000000001</v>
      </c>
      <c r="G226" s="43">
        <v>0</v>
      </c>
      <c r="H226" s="25">
        <v>0</v>
      </c>
      <c r="I226" s="25">
        <f t="shared" si="18"/>
        <v>0.11600000000000001</v>
      </c>
      <c r="J226" s="25"/>
      <c r="K226" s="25">
        <v>0</v>
      </c>
      <c r="L226" s="25">
        <v>0</v>
      </c>
      <c r="M226" s="25">
        <v>0</v>
      </c>
      <c r="N226" s="25">
        <f t="shared" si="20"/>
        <v>0.11600000000000001</v>
      </c>
    </row>
    <row r="227" spans="1:14" x14ac:dyDescent="0.2">
      <c r="A227" s="34" t="str">
        <f t="shared" si="19"/>
        <v>BLI/5B67-Cornish</v>
      </c>
      <c r="B227" s="6" t="s">
        <v>36</v>
      </c>
      <c r="C227" s="6" t="s">
        <v>135</v>
      </c>
      <c r="D227" s="6" t="s">
        <v>18</v>
      </c>
      <c r="E227" s="25">
        <v>6.6989999999999998</v>
      </c>
      <c r="F227" s="25">
        <v>0</v>
      </c>
      <c r="G227" s="43">
        <v>0</v>
      </c>
      <c r="H227" s="25">
        <v>0</v>
      </c>
      <c r="I227" s="25">
        <f t="shared" si="18"/>
        <v>6.6989999999999998</v>
      </c>
      <c r="J227" s="25"/>
      <c r="K227" s="25">
        <v>0</v>
      </c>
      <c r="L227" s="25">
        <v>0</v>
      </c>
      <c r="M227" s="25">
        <v>0</v>
      </c>
      <c r="N227" s="25">
        <f t="shared" si="20"/>
        <v>6.6989999999999998</v>
      </c>
    </row>
    <row r="228" spans="1:14" x14ac:dyDescent="0.2">
      <c r="A228" s="34" t="str">
        <f t="shared" si="19"/>
        <v>BLI/5B67-EEFPO</v>
      </c>
      <c r="B228" s="6" t="s">
        <v>36</v>
      </c>
      <c r="C228" s="6" t="s">
        <v>135</v>
      </c>
      <c r="D228" s="6" t="s">
        <v>14</v>
      </c>
      <c r="E228" s="25">
        <v>376.39100000000002</v>
      </c>
      <c r="F228" s="25">
        <v>0</v>
      </c>
      <c r="G228" s="43">
        <v>2.9</v>
      </c>
      <c r="H228" s="25">
        <v>0</v>
      </c>
      <c r="I228" s="25">
        <f t="shared" si="18"/>
        <v>379.291</v>
      </c>
      <c r="J228" s="25"/>
      <c r="K228" s="25">
        <v>0.03</v>
      </c>
      <c r="L228" s="25">
        <v>0</v>
      </c>
      <c r="M228" s="25">
        <v>0</v>
      </c>
      <c r="N228" s="25">
        <f t="shared" si="20"/>
        <v>379.32100000000003</v>
      </c>
    </row>
    <row r="229" spans="1:14" x14ac:dyDescent="0.2">
      <c r="A229" s="34" t="str">
        <f t="shared" si="19"/>
        <v>BLI/5B67-Fife</v>
      </c>
      <c r="B229" s="6" t="s">
        <v>36</v>
      </c>
      <c r="C229" s="6" t="s">
        <v>135</v>
      </c>
      <c r="D229" s="6" t="s">
        <v>7</v>
      </c>
      <c r="E229" s="25">
        <v>0</v>
      </c>
      <c r="F229" s="25">
        <v>0</v>
      </c>
      <c r="G229" s="43">
        <v>0</v>
      </c>
      <c r="H229" s="25">
        <v>0</v>
      </c>
      <c r="I229" s="25">
        <f t="shared" si="18"/>
        <v>0</v>
      </c>
      <c r="J229" s="25"/>
      <c r="K229" s="25">
        <v>0</v>
      </c>
      <c r="L229" s="25">
        <v>0</v>
      </c>
      <c r="M229" s="25">
        <v>0</v>
      </c>
      <c r="N229" s="25">
        <f t="shared" si="20"/>
        <v>0</v>
      </c>
    </row>
    <row r="230" spans="1:14" x14ac:dyDescent="0.2">
      <c r="A230" s="34" t="str">
        <f t="shared" si="19"/>
        <v>BLI/5B67-FPO</v>
      </c>
      <c r="B230" s="6" t="s">
        <v>36</v>
      </c>
      <c r="C230" s="6" t="s">
        <v>135</v>
      </c>
      <c r="D230" s="6" t="s">
        <v>15</v>
      </c>
      <c r="E230" s="25">
        <v>195.41399999999999</v>
      </c>
      <c r="F230" s="25">
        <v>0</v>
      </c>
      <c r="G230" s="43">
        <v>0</v>
      </c>
      <c r="H230" s="25">
        <v>0</v>
      </c>
      <c r="I230" s="25">
        <f t="shared" si="18"/>
        <v>195.41399999999999</v>
      </c>
      <c r="J230" s="72">
        <v>-50</v>
      </c>
      <c r="K230" s="25">
        <v>0</v>
      </c>
      <c r="L230" s="25">
        <v>0</v>
      </c>
      <c r="M230" s="25">
        <v>0</v>
      </c>
      <c r="N230" s="25">
        <f t="shared" si="20"/>
        <v>145.41399999999999</v>
      </c>
    </row>
    <row r="231" spans="1:14" x14ac:dyDescent="0.2">
      <c r="A231" s="34" t="str">
        <f t="shared" si="19"/>
        <v>BLI/5B67-Handliners</v>
      </c>
      <c r="B231" s="6" t="s">
        <v>36</v>
      </c>
      <c r="C231" s="6" t="s">
        <v>135</v>
      </c>
      <c r="D231" s="6" t="s">
        <v>66</v>
      </c>
      <c r="E231" s="25">
        <v>0</v>
      </c>
      <c r="F231" s="25">
        <v>0</v>
      </c>
      <c r="G231" s="43">
        <v>0</v>
      </c>
      <c r="H231" s="25">
        <v>0</v>
      </c>
      <c r="I231" s="25">
        <f t="shared" si="18"/>
        <v>0</v>
      </c>
      <c r="J231" s="25"/>
      <c r="K231" s="25">
        <v>0</v>
      </c>
      <c r="L231" s="25">
        <v>0</v>
      </c>
      <c r="M231" s="25">
        <v>0</v>
      </c>
      <c r="N231" s="25">
        <f t="shared" si="20"/>
        <v>0</v>
      </c>
    </row>
    <row r="232" spans="1:14" x14ac:dyDescent="0.2">
      <c r="A232" s="34" t="str">
        <f t="shared" si="19"/>
        <v>BLI/5B67-Interfish</v>
      </c>
      <c r="B232" s="6" t="s">
        <v>36</v>
      </c>
      <c r="C232" s="6" t="s">
        <v>135</v>
      </c>
      <c r="D232" s="6" t="s">
        <v>23</v>
      </c>
      <c r="E232" s="25">
        <v>0</v>
      </c>
      <c r="F232" s="25">
        <v>0</v>
      </c>
      <c r="G232" s="43">
        <v>0</v>
      </c>
      <c r="H232" s="25">
        <v>0</v>
      </c>
      <c r="I232" s="25">
        <f t="shared" si="18"/>
        <v>0</v>
      </c>
      <c r="J232" s="25"/>
      <c r="K232" s="25">
        <v>0</v>
      </c>
      <c r="L232" s="25">
        <v>0</v>
      </c>
      <c r="M232" s="25">
        <v>0</v>
      </c>
      <c r="N232" s="25">
        <f t="shared" si="20"/>
        <v>0</v>
      </c>
    </row>
    <row r="233" spans="1:14" x14ac:dyDescent="0.2">
      <c r="A233" s="34" t="str">
        <f t="shared" si="19"/>
        <v>BLI/5B67-IOM</v>
      </c>
      <c r="B233" s="6" t="s">
        <v>36</v>
      </c>
      <c r="C233" s="6" t="s">
        <v>135</v>
      </c>
      <c r="D233" s="6" t="s">
        <v>24</v>
      </c>
      <c r="E233" s="25">
        <v>0</v>
      </c>
      <c r="F233" s="25">
        <v>0</v>
      </c>
      <c r="G233" s="43">
        <v>0</v>
      </c>
      <c r="H233" s="25">
        <v>0</v>
      </c>
      <c r="I233" s="25">
        <f t="shared" si="18"/>
        <v>0</v>
      </c>
      <c r="J233" s="25"/>
      <c r="K233" s="25">
        <v>0</v>
      </c>
      <c r="L233" s="25">
        <v>0</v>
      </c>
      <c r="M233" s="25">
        <v>0</v>
      </c>
      <c r="N233" s="25">
        <f t="shared" si="20"/>
        <v>0</v>
      </c>
    </row>
    <row r="234" spans="1:14" x14ac:dyDescent="0.2">
      <c r="A234" s="34" t="str">
        <f t="shared" si="19"/>
        <v>BLI/5B67-Klondyke</v>
      </c>
      <c r="B234" s="6" t="s">
        <v>36</v>
      </c>
      <c r="C234" s="6" t="s">
        <v>135</v>
      </c>
      <c r="D234" s="6" t="s">
        <v>11</v>
      </c>
      <c r="E234" s="25">
        <v>0</v>
      </c>
      <c r="F234" s="25">
        <v>0</v>
      </c>
      <c r="G234" s="43">
        <v>1.4</v>
      </c>
      <c r="H234" s="25">
        <v>0</v>
      </c>
      <c r="I234" s="25">
        <f t="shared" si="18"/>
        <v>1.4</v>
      </c>
      <c r="J234" s="25"/>
      <c r="K234" s="25">
        <v>0</v>
      </c>
      <c r="L234" s="25">
        <v>0</v>
      </c>
      <c r="M234" s="25">
        <v>0</v>
      </c>
      <c r="N234" s="25">
        <f t="shared" si="20"/>
        <v>1.4</v>
      </c>
    </row>
    <row r="235" spans="1:14" x14ac:dyDescent="0.2">
      <c r="A235" s="34" t="str">
        <f t="shared" si="19"/>
        <v>BLI/5B67-Lowestoft</v>
      </c>
      <c r="B235" s="6" t="s">
        <v>36</v>
      </c>
      <c r="C235" s="6" t="s">
        <v>135</v>
      </c>
      <c r="D235" s="6" t="s">
        <v>21</v>
      </c>
      <c r="E235" s="25">
        <v>0</v>
      </c>
      <c r="F235" s="25">
        <v>0</v>
      </c>
      <c r="G235" s="43">
        <v>0</v>
      </c>
      <c r="H235" s="25">
        <v>0</v>
      </c>
      <c r="I235" s="25">
        <f t="shared" si="18"/>
        <v>0</v>
      </c>
      <c r="J235" s="25"/>
      <c r="K235" s="25">
        <v>0</v>
      </c>
      <c r="L235" s="25">
        <v>0</v>
      </c>
      <c r="M235" s="25">
        <v>0</v>
      </c>
      <c r="N235" s="25">
        <f t="shared" si="20"/>
        <v>0</v>
      </c>
    </row>
    <row r="236" spans="1:14" x14ac:dyDescent="0.2">
      <c r="A236" s="34" t="str">
        <f t="shared" si="19"/>
        <v>BLI/5B67-Lunar</v>
      </c>
      <c r="B236" s="6" t="s">
        <v>36</v>
      </c>
      <c r="C236" s="6" t="s">
        <v>135</v>
      </c>
      <c r="D236" s="6" t="s">
        <v>12</v>
      </c>
      <c r="E236" s="25">
        <v>0</v>
      </c>
      <c r="F236" s="25">
        <v>0</v>
      </c>
      <c r="G236" s="43">
        <v>0</v>
      </c>
      <c r="H236" s="25">
        <v>0</v>
      </c>
      <c r="I236" s="25">
        <f t="shared" si="18"/>
        <v>0</v>
      </c>
      <c r="J236" s="25"/>
      <c r="K236" s="25">
        <v>0</v>
      </c>
      <c r="L236" s="25">
        <v>0</v>
      </c>
      <c r="M236" s="25">
        <v>0</v>
      </c>
      <c r="N236" s="25">
        <f t="shared" si="20"/>
        <v>0</v>
      </c>
    </row>
    <row r="237" spans="1:14" x14ac:dyDescent="0.2">
      <c r="A237" s="34" t="str">
        <f t="shared" si="19"/>
        <v>BLI/5B67-Mourne</v>
      </c>
      <c r="B237" s="38" t="s">
        <v>36</v>
      </c>
      <c r="C237" s="6" t="s">
        <v>135</v>
      </c>
      <c r="D237" s="6" t="s">
        <v>49</v>
      </c>
      <c r="E237" s="25">
        <v>0</v>
      </c>
      <c r="F237" s="25">
        <v>0</v>
      </c>
      <c r="G237" s="43">
        <v>0</v>
      </c>
      <c r="H237" s="25">
        <v>0</v>
      </c>
      <c r="I237" s="25">
        <f t="shared" si="18"/>
        <v>0</v>
      </c>
      <c r="J237" s="25"/>
      <c r="K237" s="25">
        <v>0</v>
      </c>
      <c r="L237" s="25">
        <v>0</v>
      </c>
      <c r="M237" s="25">
        <v>0</v>
      </c>
      <c r="N237" s="25">
        <f t="shared" si="20"/>
        <v>0</v>
      </c>
    </row>
    <row r="238" spans="1:14" x14ac:dyDescent="0.2">
      <c r="A238" s="34" t="str">
        <f t="shared" si="19"/>
        <v>BLI/5B67-NESFO</v>
      </c>
      <c r="B238" s="6" t="s">
        <v>36</v>
      </c>
      <c r="C238" s="6" t="s">
        <v>135</v>
      </c>
      <c r="D238" s="6" t="s">
        <v>5</v>
      </c>
      <c r="E238" s="25">
        <v>0</v>
      </c>
      <c r="F238" s="25">
        <v>0</v>
      </c>
      <c r="G238" s="43">
        <v>41.2</v>
      </c>
      <c r="H238" s="25">
        <v>0</v>
      </c>
      <c r="I238" s="25">
        <f t="shared" si="18"/>
        <v>41.2</v>
      </c>
      <c r="J238" s="25"/>
      <c r="K238" s="25">
        <v>0</v>
      </c>
      <c r="L238" s="25">
        <v>0</v>
      </c>
      <c r="M238" s="25">
        <v>0</v>
      </c>
      <c r="N238" s="25">
        <f t="shared" si="20"/>
        <v>41.2</v>
      </c>
    </row>
    <row r="239" spans="1:14" x14ac:dyDescent="0.2">
      <c r="A239" s="34" t="str">
        <f t="shared" si="19"/>
        <v>BLI/5B67-NIFPO</v>
      </c>
      <c r="B239" s="6" t="s">
        <v>36</v>
      </c>
      <c r="C239" s="6" t="s">
        <v>135</v>
      </c>
      <c r="D239" s="6" t="s">
        <v>16</v>
      </c>
      <c r="E239" s="25">
        <v>0</v>
      </c>
      <c r="F239" s="25">
        <v>3.8839999999999999</v>
      </c>
      <c r="G239" s="43">
        <v>72.5</v>
      </c>
      <c r="H239" s="25">
        <v>0</v>
      </c>
      <c r="I239" s="25">
        <f t="shared" si="18"/>
        <v>76.384</v>
      </c>
      <c r="J239" s="25"/>
      <c r="K239" s="25">
        <v>1.1739999999999999</v>
      </c>
      <c r="L239" s="25">
        <v>0</v>
      </c>
      <c r="M239" s="25">
        <v>0</v>
      </c>
      <c r="N239" s="25">
        <f t="shared" si="20"/>
        <v>77.558000000000007</v>
      </c>
    </row>
    <row r="240" spans="1:14" x14ac:dyDescent="0.2">
      <c r="A240" s="34" t="str">
        <f t="shared" si="19"/>
        <v>BLI/5B67-Non Sector - England</v>
      </c>
      <c r="B240" s="6" t="s">
        <v>36</v>
      </c>
      <c r="C240" s="6" t="s">
        <v>135</v>
      </c>
      <c r="D240" s="6" t="s">
        <v>25</v>
      </c>
      <c r="E240" s="25">
        <v>2.0129999999999999</v>
      </c>
      <c r="F240" s="25">
        <v>0</v>
      </c>
      <c r="G240" s="43">
        <v>0</v>
      </c>
      <c r="H240" s="25">
        <v>0</v>
      </c>
      <c r="I240" s="25">
        <f t="shared" si="18"/>
        <v>2.0129999999999999</v>
      </c>
      <c r="J240" s="25"/>
      <c r="K240" s="25">
        <v>0</v>
      </c>
      <c r="L240" s="25">
        <v>0</v>
      </c>
      <c r="M240" s="25">
        <v>0</v>
      </c>
      <c r="N240" s="25">
        <f t="shared" si="20"/>
        <v>2.0129999999999999</v>
      </c>
    </row>
    <row r="241" spans="1:14" x14ac:dyDescent="0.2">
      <c r="A241" s="34" t="str">
        <f t="shared" si="19"/>
        <v>BLI/5B67-Non Sector - Northern Ireland</v>
      </c>
      <c r="B241" s="6" t="s">
        <v>36</v>
      </c>
      <c r="C241" s="6" t="s">
        <v>135</v>
      </c>
      <c r="D241" s="6" t="s">
        <v>28</v>
      </c>
      <c r="E241" s="25">
        <v>0</v>
      </c>
      <c r="F241" s="25">
        <v>0</v>
      </c>
      <c r="G241" s="43">
        <v>0</v>
      </c>
      <c r="H241" s="25">
        <v>0</v>
      </c>
      <c r="I241" s="25">
        <f t="shared" si="18"/>
        <v>0</v>
      </c>
      <c r="J241" s="25"/>
      <c r="K241" s="25">
        <v>0</v>
      </c>
      <c r="L241" s="25">
        <v>0</v>
      </c>
      <c r="M241" s="25">
        <v>0</v>
      </c>
      <c r="N241" s="25">
        <f t="shared" si="20"/>
        <v>0</v>
      </c>
    </row>
    <row r="242" spans="1:14" x14ac:dyDescent="0.2">
      <c r="A242" s="34" t="str">
        <f t="shared" si="19"/>
        <v>BLI/5B67-Non Sector - Scotland</v>
      </c>
      <c r="B242" s="6" t="s">
        <v>36</v>
      </c>
      <c r="C242" s="6" t="s">
        <v>135</v>
      </c>
      <c r="D242" s="6" t="s">
        <v>27</v>
      </c>
      <c r="E242" s="25">
        <v>0</v>
      </c>
      <c r="F242" s="25">
        <v>0</v>
      </c>
      <c r="G242" s="43">
        <v>0</v>
      </c>
      <c r="H242" s="25">
        <v>0</v>
      </c>
      <c r="I242" s="25">
        <f t="shared" si="18"/>
        <v>0</v>
      </c>
      <c r="J242" s="25"/>
      <c r="K242" s="25">
        <v>0</v>
      </c>
      <c r="L242" s="25">
        <v>0</v>
      </c>
      <c r="M242" s="25">
        <v>0</v>
      </c>
      <c r="N242" s="25">
        <f t="shared" si="20"/>
        <v>0</v>
      </c>
    </row>
    <row r="243" spans="1:14" x14ac:dyDescent="0.2">
      <c r="A243" s="34" t="str">
        <f t="shared" si="19"/>
        <v>BLI/5B67-Non Sector - Wales</v>
      </c>
      <c r="B243" s="6" t="s">
        <v>36</v>
      </c>
      <c r="C243" s="6" t="s">
        <v>135</v>
      </c>
      <c r="D243" s="6" t="s">
        <v>26</v>
      </c>
      <c r="E243" s="25">
        <v>0</v>
      </c>
      <c r="F243" s="25">
        <v>0</v>
      </c>
      <c r="G243" s="43">
        <v>0</v>
      </c>
      <c r="H243" s="25">
        <v>0</v>
      </c>
      <c r="I243" s="25">
        <f t="shared" si="18"/>
        <v>0</v>
      </c>
      <c r="J243" s="25"/>
      <c r="K243" s="25">
        <v>0</v>
      </c>
      <c r="L243" s="25">
        <v>0</v>
      </c>
      <c r="M243" s="25">
        <v>0</v>
      </c>
      <c r="N243" s="25">
        <f t="shared" si="20"/>
        <v>0</v>
      </c>
    </row>
    <row r="244" spans="1:14" x14ac:dyDescent="0.2">
      <c r="A244" s="34" t="str">
        <f t="shared" si="19"/>
        <v>BLI/5B67-Humberside</v>
      </c>
      <c r="B244" s="6" t="s">
        <v>36</v>
      </c>
      <c r="C244" s="6" t="s">
        <v>135</v>
      </c>
      <c r="D244" s="6" t="s">
        <v>288</v>
      </c>
      <c r="E244" s="25">
        <v>0</v>
      </c>
      <c r="F244" s="25">
        <v>0</v>
      </c>
      <c r="G244" s="43">
        <v>0</v>
      </c>
      <c r="H244" s="25">
        <v>0</v>
      </c>
      <c r="I244" s="25">
        <f t="shared" si="18"/>
        <v>0</v>
      </c>
      <c r="J244" s="25"/>
      <c r="K244" s="25">
        <v>0</v>
      </c>
      <c r="L244" s="25">
        <v>0</v>
      </c>
      <c r="M244" s="25">
        <v>0</v>
      </c>
      <c r="N244" s="25">
        <f t="shared" si="20"/>
        <v>0</v>
      </c>
    </row>
    <row r="245" spans="1:14" x14ac:dyDescent="0.2">
      <c r="A245" s="34" t="str">
        <f t="shared" si="19"/>
        <v>BLI/5B67-North Sea</v>
      </c>
      <c r="B245" s="6" t="s">
        <v>36</v>
      </c>
      <c r="C245" s="6" t="s">
        <v>135</v>
      </c>
      <c r="D245" s="6" t="s">
        <v>20</v>
      </c>
      <c r="E245" s="25">
        <v>0</v>
      </c>
      <c r="F245" s="25">
        <v>0</v>
      </c>
      <c r="G245" s="43">
        <v>0</v>
      </c>
      <c r="H245" s="25">
        <v>0</v>
      </c>
      <c r="I245" s="25">
        <f t="shared" si="18"/>
        <v>0</v>
      </c>
      <c r="J245" s="25"/>
      <c r="K245" s="25">
        <v>0</v>
      </c>
      <c r="L245" s="25">
        <v>0</v>
      </c>
      <c r="M245" s="25">
        <v>0</v>
      </c>
      <c r="N245" s="25">
        <f t="shared" si="20"/>
        <v>0</v>
      </c>
    </row>
    <row r="246" spans="1:14" x14ac:dyDescent="0.2">
      <c r="A246" s="34" t="str">
        <f t="shared" si="19"/>
        <v>BLI/5B67-Northern</v>
      </c>
      <c r="B246" s="6" t="s">
        <v>36</v>
      </c>
      <c r="C246" s="6" t="s">
        <v>135</v>
      </c>
      <c r="D246" s="6" t="s">
        <v>10</v>
      </c>
      <c r="E246" s="25">
        <v>0</v>
      </c>
      <c r="F246" s="25">
        <v>0</v>
      </c>
      <c r="G246" s="43">
        <v>0</v>
      </c>
      <c r="H246" s="25">
        <v>0</v>
      </c>
      <c r="I246" s="25">
        <f t="shared" si="18"/>
        <v>0</v>
      </c>
      <c r="J246" s="25"/>
      <c r="K246" s="25">
        <v>0</v>
      </c>
      <c r="L246" s="25">
        <v>0</v>
      </c>
      <c r="M246" s="25">
        <v>0</v>
      </c>
      <c r="N246" s="25">
        <f t="shared" si="20"/>
        <v>0</v>
      </c>
    </row>
    <row r="247" spans="1:14" x14ac:dyDescent="0.2">
      <c r="A247" s="34" t="str">
        <f t="shared" si="19"/>
        <v>BLI/5B67-Orkney</v>
      </c>
      <c r="B247" s="6" t="s">
        <v>36</v>
      </c>
      <c r="C247" s="6" t="s">
        <v>135</v>
      </c>
      <c r="D247" s="6" t="s">
        <v>9</v>
      </c>
      <c r="E247" s="25">
        <v>0</v>
      </c>
      <c r="F247" s="25">
        <v>0</v>
      </c>
      <c r="G247" s="43">
        <v>0</v>
      </c>
      <c r="H247" s="25">
        <v>0</v>
      </c>
      <c r="I247" s="25">
        <f t="shared" si="18"/>
        <v>0</v>
      </c>
      <c r="J247" s="25"/>
      <c r="K247" s="25">
        <v>0</v>
      </c>
      <c r="L247" s="25">
        <v>0</v>
      </c>
      <c r="M247" s="25">
        <v>0</v>
      </c>
      <c r="N247" s="25">
        <f t="shared" si="20"/>
        <v>0</v>
      </c>
    </row>
    <row r="248" spans="1:14" x14ac:dyDescent="0.2">
      <c r="A248" s="34" t="str">
        <f t="shared" si="19"/>
        <v>BLI/5B67-SFO</v>
      </c>
      <c r="B248" s="6" t="s">
        <v>36</v>
      </c>
      <c r="C248" s="6" t="s">
        <v>135</v>
      </c>
      <c r="D248" s="6" t="s">
        <v>2</v>
      </c>
      <c r="E248" s="25">
        <v>0.28899999999999998</v>
      </c>
      <c r="F248" s="25">
        <v>0</v>
      </c>
      <c r="G248" s="43">
        <v>1708.6</v>
      </c>
      <c r="H248" s="25">
        <v>0</v>
      </c>
      <c r="I248" s="25">
        <f t="shared" si="18"/>
        <v>1708.8889999999999</v>
      </c>
      <c r="J248" s="25"/>
      <c r="K248" s="25">
        <v>210.251</v>
      </c>
      <c r="L248" s="25">
        <v>0</v>
      </c>
      <c r="M248" s="25">
        <v>0</v>
      </c>
      <c r="N248" s="25">
        <f t="shared" si="20"/>
        <v>1919.14</v>
      </c>
    </row>
    <row r="249" spans="1:14" x14ac:dyDescent="0.2">
      <c r="A249" s="34" t="str">
        <f t="shared" si="19"/>
        <v>BLI/5B67-Shetland</v>
      </c>
      <c r="B249" s="6" t="s">
        <v>36</v>
      </c>
      <c r="C249" s="6" t="s">
        <v>135</v>
      </c>
      <c r="D249" s="6" t="s">
        <v>6</v>
      </c>
      <c r="E249" s="25">
        <v>0</v>
      </c>
      <c r="F249" s="25">
        <v>0</v>
      </c>
      <c r="G249" s="43">
        <v>137.30000000000001</v>
      </c>
      <c r="H249" s="25">
        <v>0</v>
      </c>
      <c r="I249" s="25">
        <f t="shared" si="18"/>
        <v>137.30000000000001</v>
      </c>
      <c r="J249" s="25"/>
      <c r="K249" s="25">
        <v>0</v>
      </c>
      <c r="L249" s="25">
        <v>0</v>
      </c>
      <c r="M249" s="25">
        <v>0</v>
      </c>
      <c r="N249" s="25">
        <f t="shared" si="20"/>
        <v>137.30000000000001</v>
      </c>
    </row>
    <row r="250" spans="1:14" x14ac:dyDescent="0.2">
      <c r="A250" s="34" t="str">
        <f t="shared" si="19"/>
        <v>BLI/5B67-South West</v>
      </c>
      <c r="B250" s="6" t="s">
        <v>36</v>
      </c>
      <c r="C250" s="6" t="s">
        <v>135</v>
      </c>
      <c r="D250" s="6" t="s">
        <v>19</v>
      </c>
      <c r="E250" s="25">
        <v>0</v>
      </c>
      <c r="F250" s="25">
        <v>0</v>
      </c>
      <c r="G250" s="43">
        <v>0</v>
      </c>
      <c r="H250" s="25">
        <v>0</v>
      </c>
      <c r="I250" s="25">
        <f t="shared" si="18"/>
        <v>0</v>
      </c>
      <c r="J250" s="25"/>
      <c r="K250" s="25">
        <v>0</v>
      </c>
      <c r="L250" s="25">
        <v>0</v>
      </c>
      <c r="M250" s="25">
        <v>0</v>
      </c>
      <c r="N250" s="25">
        <f t="shared" si="20"/>
        <v>0</v>
      </c>
    </row>
    <row r="251" spans="1:14" x14ac:dyDescent="0.2">
      <c r="A251" s="34" t="str">
        <f t="shared" si="19"/>
        <v>BLI/5B67-Unallocated</v>
      </c>
      <c r="B251" s="6" t="s">
        <v>36</v>
      </c>
      <c r="C251" s="6" t="s">
        <v>135</v>
      </c>
      <c r="D251" s="6" t="s">
        <v>33</v>
      </c>
      <c r="E251" s="25">
        <v>0</v>
      </c>
      <c r="F251" s="25">
        <v>0</v>
      </c>
      <c r="G251" s="43">
        <v>5.8</v>
      </c>
      <c r="H251" s="25">
        <v>0</v>
      </c>
      <c r="I251" s="25">
        <f t="shared" si="18"/>
        <v>5.8</v>
      </c>
      <c r="J251" s="25"/>
      <c r="K251" s="25">
        <v>0</v>
      </c>
      <c r="L251" s="25">
        <v>0</v>
      </c>
      <c r="M251" s="25">
        <v>0</v>
      </c>
      <c r="N251" s="25">
        <f t="shared" si="20"/>
        <v>5.8</v>
      </c>
    </row>
    <row r="252" spans="1:14" x14ac:dyDescent="0.2">
      <c r="A252" s="34" t="str">
        <f t="shared" si="19"/>
        <v>BLI/5B67-W. Scotland</v>
      </c>
      <c r="B252" s="6" t="s">
        <v>36</v>
      </c>
      <c r="C252" s="6" t="s">
        <v>135</v>
      </c>
      <c r="D252" s="6" t="s">
        <v>8</v>
      </c>
      <c r="E252" s="25">
        <v>0</v>
      </c>
      <c r="F252" s="25">
        <v>0</v>
      </c>
      <c r="G252" s="43">
        <v>0</v>
      </c>
      <c r="H252" s="25">
        <v>0</v>
      </c>
      <c r="I252" s="25">
        <f t="shared" si="18"/>
        <v>0</v>
      </c>
      <c r="J252" s="25"/>
      <c r="K252" s="25">
        <v>0</v>
      </c>
      <c r="L252" s="25">
        <v>0</v>
      </c>
      <c r="M252" s="25">
        <v>0</v>
      </c>
      <c r="N252" s="25">
        <f t="shared" si="20"/>
        <v>0</v>
      </c>
    </row>
    <row r="253" spans="1:14" x14ac:dyDescent="0.2">
      <c r="A253" s="34" t="str">
        <f t="shared" si="19"/>
        <v>BLI/5B67-Wales &amp; WC</v>
      </c>
      <c r="B253" s="6" t="s">
        <v>36</v>
      </c>
      <c r="C253" s="6" t="s">
        <v>135</v>
      </c>
      <c r="D253" s="6" t="s">
        <v>22</v>
      </c>
      <c r="E253" s="25">
        <v>41.173000000000002</v>
      </c>
      <c r="F253" s="25">
        <v>0</v>
      </c>
      <c r="G253" s="43">
        <v>13.8</v>
      </c>
      <c r="H253" s="25">
        <v>0</v>
      </c>
      <c r="I253" s="25">
        <f t="shared" si="18"/>
        <v>54.972999999999999</v>
      </c>
      <c r="J253" s="25"/>
      <c r="K253" s="25">
        <v>11.343999999999999</v>
      </c>
      <c r="L253" s="25">
        <v>0</v>
      </c>
      <c r="M253" s="25">
        <v>0</v>
      </c>
      <c r="N253" s="25">
        <f t="shared" si="20"/>
        <v>66.316999999999993</v>
      </c>
    </row>
    <row r="254" spans="1:14" x14ac:dyDescent="0.2">
      <c r="A254" s="34" t="str">
        <f t="shared" si="19"/>
        <v>BLI/5B67-Western</v>
      </c>
      <c r="B254" s="38" t="s">
        <v>36</v>
      </c>
      <c r="C254" s="6" t="s">
        <v>135</v>
      </c>
      <c r="D254" s="6" t="s">
        <v>107</v>
      </c>
      <c r="E254" s="25">
        <v>0</v>
      </c>
      <c r="F254" s="25">
        <v>0</v>
      </c>
      <c r="G254" s="43">
        <v>0</v>
      </c>
      <c r="H254" s="25">
        <v>0</v>
      </c>
      <c r="I254" s="25">
        <f t="shared" si="18"/>
        <v>0</v>
      </c>
      <c r="J254" s="25"/>
      <c r="K254" s="25">
        <v>0</v>
      </c>
      <c r="L254" s="25">
        <v>0</v>
      </c>
      <c r="M254" s="25">
        <v>0</v>
      </c>
      <c r="N254" s="25">
        <f t="shared" si="20"/>
        <v>0</v>
      </c>
    </row>
    <row r="255" spans="1:14" x14ac:dyDescent="0.2">
      <c r="A255" s="34" t="str">
        <f t="shared" ref="A255:A289" si="21">CONCATENATE(B255,D255)</f>
        <v>BLL/7DE10m and under (pool) - England</v>
      </c>
      <c r="B255" s="24" t="s">
        <v>262</v>
      </c>
      <c r="C255" s="6" t="s">
        <v>284</v>
      </c>
      <c r="D255" s="6" t="s">
        <v>29</v>
      </c>
      <c r="E255" s="25">
        <v>35.061</v>
      </c>
      <c r="F255" s="25">
        <v>0</v>
      </c>
      <c r="G255" s="43">
        <v>0</v>
      </c>
      <c r="H255" s="25">
        <v>0</v>
      </c>
      <c r="I255" s="25">
        <f t="shared" si="18"/>
        <v>35.061</v>
      </c>
      <c r="J255" s="25"/>
      <c r="K255" s="25">
        <v>5.5279999999999996</v>
      </c>
      <c r="L255" s="25">
        <v>0</v>
      </c>
      <c r="M255" s="25">
        <v>0</v>
      </c>
      <c r="N255" s="25">
        <f t="shared" si="20"/>
        <v>40.588999999999999</v>
      </c>
    </row>
    <row r="256" spans="1:14" x14ac:dyDescent="0.2">
      <c r="A256" s="34" t="str">
        <f t="shared" si="21"/>
        <v>BLL/7DE10m and under (pool) - Northern Ireland</v>
      </c>
      <c r="B256" s="24" t="s">
        <v>262</v>
      </c>
      <c r="C256" s="6" t="s">
        <v>284</v>
      </c>
      <c r="D256" s="6" t="s">
        <v>32</v>
      </c>
      <c r="E256" s="25">
        <v>0</v>
      </c>
      <c r="F256" s="25">
        <v>0</v>
      </c>
      <c r="G256" s="43">
        <v>0</v>
      </c>
      <c r="H256" s="25">
        <v>0</v>
      </c>
      <c r="I256" s="25">
        <f t="shared" si="18"/>
        <v>0</v>
      </c>
      <c r="J256" s="25"/>
      <c r="K256" s="25">
        <v>0</v>
      </c>
      <c r="L256" s="25">
        <v>0</v>
      </c>
      <c r="M256" s="25">
        <v>0</v>
      </c>
      <c r="N256" s="25">
        <f t="shared" si="20"/>
        <v>0</v>
      </c>
    </row>
    <row r="257" spans="1:14" x14ac:dyDescent="0.2">
      <c r="A257" s="34" t="str">
        <f t="shared" si="21"/>
        <v>BLL/7DE10m and under (pool) - Scotland</v>
      </c>
      <c r="B257" s="24" t="s">
        <v>262</v>
      </c>
      <c r="C257" s="6" t="s">
        <v>284</v>
      </c>
      <c r="D257" s="6" t="s">
        <v>31</v>
      </c>
      <c r="E257" s="25">
        <v>0</v>
      </c>
      <c r="F257" s="25">
        <v>0</v>
      </c>
      <c r="G257" s="43">
        <v>0</v>
      </c>
      <c r="H257" s="25">
        <v>0</v>
      </c>
      <c r="I257" s="25">
        <f t="shared" si="18"/>
        <v>0</v>
      </c>
      <c r="J257" s="25"/>
      <c r="K257" s="25">
        <v>0</v>
      </c>
      <c r="L257" s="25">
        <v>0</v>
      </c>
      <c r="M257" s="25">
        <v>0</v>
      </c>
      <c r="N257" s="25">
        <f t="shared" si="20"/>
        <v>0</v>
      </c>
    </row>
    <row r="258" spans="1:14" x14ac:dyDescent="0.2">
      <c r="A258" s="34" t="str">
        <f t="shared" si="21"/>
        <v>BLL/7DE10m and under (pool) - Wales</v>
      </c>
      <c r="B258" s="24" t="s">
        <v>262</v>
      </c>
      <c r="C258" s="6" t="s">
        <v>284</v>
      </c>
      <c r="D258" s="6" t="s">
        <v>30</v>
      </c>
      <c r="E258" s="25">
        <v>0</v>
      </c>
      <c r="F258" s="25">
        <v>0</v>
      </c>
      <c r="G258" s="43">
        <v>0</v>
      </c>
      <c r="H258" s="25">
        <v>1E-3</v>
      </c>
      <c r="I258" s="25">
        <f t="shared" si="18"/>
        <v>1E-3</v>
      </c>
      <c r="J258" s="25"/>
      <c r="K258" s="25">
        <v>0</v>
      </c>
      <c r="L258" s="25">
        <v>0</v>
      </c>
      <c r="M258" s="25">
        <v>0</v>
      </c>
      <c r="N258" s="25">
        <f t="shared" si="20"/>
        <v>1E-3</v>
      </c>
    </row>
    <row r="259" spans="1:14" x14ac:dyDescent="0.2">
      <c r="A259" s="34" t="str">
        <f t="shared" si="21"/>
        <v>BLL/7DEAberdeen</v>
      </c>
      <c r="B259" s="24" t="s">
        <v>262</v>
      </c>
      <c r="C259" s="6" t="s">
        <v>284</v>
      </c>
      <c r="D259" s="6" t="s">
        <v>4</v>
      </c>
      <c r="E259" s="25">
        <v>0</v>
      </c>
      <c r="F259" s="25">
        <v>0</v>
      </c>
      <c r="G259" s="43">
        <v>0</v>
      </c>
      <c r="H259" s="25">
        <v>0</v>
      </c>
      <c r="I259" s="25">
        <f t="shared" si="18"/>
        <v>0</v>
      </c>
      <c r="J259" s="25"/>
      <c r="K259" s="25">
        <v>0</v>
      </c>
      <c r="L259" s="25">
        <v>0</v>
      </c>
      <c r="M259" s="25">
        <v>0</v>
      </c>
      <c r="N259" s="25">
        <f t="shared" si="20"/>
        <v>0</v>
      </c>
    </row>
    <row r="260" spans="1:14" x14ac:dyDescent="0.2">
      <c r="A260" s="34" t="str">
        <f t="shared" si="21"/>
        <v>BLL/7DEAnglo Scot.</v>
      </c>
      <c r="B260" s="24" t="s">
        <v>262</v>
      </c>
      <c r="C260" s="6" t="s">
        <v>284</v>
      </c>
      <c r="D260" s="6" t="s">
        <v>13</v>
      </c>
      <c r="E260" s="25">
        <v>3.0000000000000001E-3</v>
      </c>
      <c r="F260" s="25">
        <v>0</v>
      </c>
      <c r="G260" s="43">
        <v>0</v>
      </c>
      <c r="H260" s="25">
        <v>0</v>
      </c>
      <c r="I260" s="25">
        <f t="shared" si="18"/>
        <v>3.0000000000000001E-3</v>
      </c>
      <c r="J260" s="25"/>
      <c r="K260" s="25">
        <v>0</v>
      </c>
      <c r="L260" s="25">
        <v>0</v>
      </c>
      <c r="M260" s="25">
        <v>0</v>
      </c>
      <c r="N260" s="25">
        <f t="shared" si="20"/>
        <v>3.0000000000000001E-3</v>
      </c>
    </row>
    <row r="261" spans="1:14" x14ac:dyDescent="0.2">
      <c r="A261" s="34" t="str">
        <f t="shared" si="21"/>
        <v>BLL/7DEANIFPO</v>
      </c>
      <c r="B261" s="24" t="s">
        <v>262</v>
      </c>
      <c r="C261" s="6" t="s">
        <v>284</v>
      </c>
      <c r="D261" s="6" t="s">
        <v>17</v>
      </c>
      <c r="E261" s="25">
        <v>0.64800000000000002</v>
      </c>
      <c r="F261" s="25">
        <v>0.216</v>
      </c>
      <c r="G261" s="43">
        <v>0</v>
      </c>
      <c r="H261" s="25">
        <v>0</v>
      </c>
      <c r="I261" s="25">
        <f t="shared" si="18"/>
        <v>0.86399999999999999</v>
      </c>
      <c r="J261" s="25"/>
      <c r="K261" s="25">
        <v>0</v>
      </c>
      <c r="L261" s="25">
        <v>0</v>
      </c>
      <c r="M261" s="25">
        <v>0</v>
      </c>
      <c r="N261" s="25">
        <f t="shared" si="20"/>
        <v>0.86399999999999999</v>
      </c>
    </row>
    <row r="262" spans="1:14" x14ac:dyDescent="0.2">
      <c r="A262" s="34" t="str">
        <f t="shared" si="21"/>
        <v>BLL/7DECornish</v>
      </c>
      <c r="B262" s="24" t="s">
        <v>262</v>
      </c>
      <c r="C262" s="6" t="s">
        <v>284</v>
      </c>
      <c r="D262" s="6" t="s">
        <v>18</v>
      </c>
      <c r="E262" s="25">
        <v>40.267000000000003</v>
      </c>
      <c r="F262" s="25">
        <v>6.8000000000000005E-2</v>
      </c>
      <c r="G262" s="43">
        <v>0</v>
      </c>
      <c r="H262" s="25">
        <v>0</v>
      </c>
      <c r="I262" s="25">
        <f t="shared" si="18"/>
        <v>40.335000000000001</v>
      </c>
      <c r="J262" s="25"/>
      <c r="K262" s="25">
        <v>2.3380000000000001</v>
      </c>
      <c r="L262" s="25">
        <v>0</v>
      </c>
      <c r="M262" s="25">
        <v>0.1</v>
      </c>
      <c r="N262" s="25">
        <f t="shared" si="20"/>
        <v>42.773000000000003</v>
      </c>
    </row>
    <row r="263" spans="1:14" x14ac:dyDescent="0.2">
      <c r="A263" s="34" t="str">
        <f t="shared" si="21"/>
        <v>BLL/7DEEEFPO</v>
      </c>
      <c r="B263" s="24" t="s">
        <v>262</v>
      </c>
      <c r="C263" s="6" t="s">
        <v>284</v>
      </c>
      <c r="D263" s="6" t="s">
        <v>14</v>
      </c>
      <c r="E263" s="25">
        <v>4.0000000000000001E-3</v>
      </c>
      <c r="F263" s="25">
        <v>0</v>
      </c>
      <c r="G263" s="43">
        <v>0</v>
      </c>
      <c r="H263" s="25">
        <v>0</v>
      </c>
      <c r="I263" s="25">
        <f t="shared" si="18"/>
        <v>4.0000000000000001E-3</v>
      </c>
      <c r="J263" s="25"/>
      <c r="K263" s="25">
        <v>0</v>
      </c>
      <c r="L263" s="25">
        <v>0</v>
      </c>
      <c r="M263" s="25">
        <v>0</v>
      </c>
      <c r="N263" s="25">
        <f t="shared" si="20"/>
        <v>4.0000000000000001E-3</v>
      </c>
    </row>
    <row r="264" spans="1:14" x14ac:dyDescent="0.2">
      <c r="A264" s="34" t="str">
        <f t="shared" si="21"/>
        <v>BLL/7DEFife</v>
      </c>
      <c r="B264" s="24" t="s">
        <v>262</v>
      </c>
      <c r="C264" s="6" t="s">
        <v>284</v>
      </c>
      <c r="D264" s="6" t="s">
        <v>7</v>
      </c>
      <c r="E264" s="25">
        <v>0.14899999999999999</v>
      </c>
      <c r="F264" s="25">
        <v>0</v>
      </c>
      <c r="G264" s="43">
        <v>1.5</v>
      </c>
      <c r="H264" s="25">
        <v>0</v>
      </c>
      <c r="I264" s="25">
        <f t="shared" si="18"/>
        <v>1.649</v>
      </c>
      <c r="J264" s="25"/>
      <c r="K264" s="25">
        <v>0</v>
      </c>
      <c r="L264" s="76">
        <v>-0.56999999999999995</v>
      </c>
      <c r="M264" s="25">
        <v>0</v>
      </c>
      <c r="N264" s="25">
        <f t="shared" si="20"/>
        <v>1.079</v>
      </c>
    </row>
    <row r="265" spans="1:14" x14ac:dyDescent="0.2">
      <c r="A265" s="34" t="str">
        <f t="shared" si="21"/>
        <v>BLL/7DEFPO</v>
      </c>
      <c r="B265" s="24" t="s">
        <v>262</v>
      </c>
      <c r="C265" s="6" t="s">
        <v>284</v>
      </c>
      <c r="D265" s="6" t="s">
        <v>15</v>
      </c>
      <c r="E265" s="25">
        <v>0.128</v>
      </c>
      <c r="F265" s="25">
        <v>0</v>
      </c>
      <c r="G265" s="43">
        <v>0</v>
      </c>
      <c r="H265" s="25">
        <v>0</v>
      </c>
      <c r="I265" s="25">
        <f t="shared" si="18"/>
        <v>0.128</v>
      </c>
      <c r="J265" s="25"/>
      <c r="K265" s="25">
        <v>0</v>
      </c>
      <c r="L265" s="25">
        <v>0</v>
      </c>
      <c r="M265" s="25">
        <v>0</v>
      </c>
      <c r="N265" s="25">
        <f t="shared" si="20"/>
        <v>0.128</v>
      </c>
    </row>
    <row r="266" spans="1:14" x14ac:dyDescent="0.2">
      <c r="A266" s="34" t="str">
        <f t="shared" si="21"/>
        <v>BLL/7DEHandliners</v>
      </c>
      <c r="B266" s="24" t="s">
        <v>262</v>
      </c>
      <c r="C266" s="6" t="s">
        <v>284</v>
      </c>
      <c r="D266" s="6" t="s">
        <v>66</v>
      </c>
      <c r="E266" s="25">
        <v>0</v>
      </c>
      <c r="F266" s="25">
        <v>0</v>
      </c>
      <c r="G266" s="43">
        <v>0</v>
      </c>
      <c r="H266" s="25">
        <v>0</v>
      </c>
      <c r="I266" s="25">
        <f t="shared" ref="I266:I329" si="22">E266+F266+G266+H266</f>
        <v>0</v>
      </c>
      <c r="J266" s="25"/>
      <c r="K266" s="25">
        <v>0</v>
      </c>
      <c r="L266" s="25">
        <v>0</v>
      </c>
      <c r="M266" s="25">
        <v>0</v>
      </c>
      <c r="N266" s="25">
        <f t="shared" si="20"/>
        <v>0</v>
      </c>
    </row>
    <row r="267" spans="1:14" x14ac:dyDescent="0.2">
      <c r="A267" s="34" t="str">
        <f t="shared" si="21"/>
        <v>BLL/7DEInterfish</v>
      </c>
      <c r="B267" s="24" t="s">
        <v>262</v>
      </c>
      <c r="C267" s="6" t="s">
        <v>284</v>
      </c>
      <c r="D267" s="6" t="s">
        <v>23</v>
      </c>
      <c r="E267" s="25">
        <v>6.84</v>
      </c>
      <c r="F267" s="25">
        <v>0</v>
      </c>
      <c r="G267" s="43">
        <v>0</v>
      </c>
      <c r="H267" s="25">
        <v>0</v>
      </c>
      <c r="I267" s="25">
        <f t="shared" si="22"/>
        <v>6.84</v>
      </c>
      <c r="J267" s="25"/>
      <c r="K267" s="25">
        <v>1.8959999999999999</v>
      </c>
      <c r="L267" s="25">
        <v>0</v>
      </c>
      <c r="M267" s="25">
        <v>0</v>
      </c>
      <c r="N267" s="25">
        <f t="shared" ref="N267:N330" si="23">ROUND(I267+K267+L267+M267+J267,3)</f>
        <v>8.7360000000000007</v>
      </c>
    </row>
    <row r="268" spans="1:14" x14ac:dyDescent="0.2">
      <c r="A268" s="34" t="str">
        <f t="shared" si="21"/>
        <v>BLL/7DEIOM</v>
      </c>
      <c r="B268" s="24" t="s">
        <v>262</v>
      </c>
      <c r="C268" s="6" t="s">
        <v>284</v>
      </c>
      <c r="D268" s="6" t="s">
        <v>24</v>
      </c>
      <c r="E268" s="25">
        <v>0</v>
      </c>
      <c r="F268" s="25">
        <v>0</v>
      </c>
      <c r="G268" s="43">
        <v>0</v>
      </c>
      <c r="H268" s="25">
        <v>0</v>
      </c>
      <c r="I268" s="25">
        <f t="shared" si="22"/>
        <v>0</v>
      </c>
      <c r="J268" s="25"/>
      <c r="K268" s="25">
        <v>0</v>
      </c>
      <c r="L268" s="25">
        <v>0</v>
      </c>
      <c r="M268" s="25">
        <v>0</v>
      </c>
      <c r="N268" s="25">
        <f t="shared" si="23"/>
        <v>0</v>
      </c>
    </row>
    <row r="269" spans="1:14" x14ac:dyDescent="0.2">
      <c r="A269" s="34" t="str">
        <f t="shared" si="21"/>
        <v>BLL/7DEKlondyke</v>
      </c>
      <c r="B269" s="24" t="s">
        <v>262</v>
      </c>
      <c r="C269" s="6" t="s">
        <v>284</v>
      </c>
      <c r="D269" s="6" t="s">
        <v>11</v>
      </c>
      <c r="E269" s="25">
        <v>0</v>
      </c>
      <c r="F269" s="25">
        <v>0</v>
      </c>
      <c r="G269" s="43">
        <v>0</v>
      </c>
      <c r="H269" s="25">
        <v>0</v>
      </c>
      <c r="I269" s="25">
        <f t="shared" si="22"/>
        <v>0</v>
      </c>
      <c r="J269" s="25"/>
      <c r="K269" s="25">
        <v>0</v>
      </c>
      <c r="L269" s="25">
        <v>0</v>
      </c>
      <c r="M269" s="25">
        <v>0</v>
      </c>
      <c r="N269" s="25">
        <f t="shared" si="23"/>
        <v>0</v>
      </c>
    </row>
    <row r="270" spans="1:14" x14ac:dyDescent="0.2">
      <c r="A270" s="34" t="str">
        <f t="shared" si="21"/>
        <v>BLL/7DELowestoft</v>
      </c>
      <c r="B270" s="24" t="s">
        <v>262</v>
      </c>
      <c r="C270" s="6" t="s">
        <v>284</v>
      </c>
      <c r="D270" s="6" t="s">
        <v>21</v>
      </c>
      <c r="E270" s="25">
        <v>0</v>
      </c>
      <c r="F270" s="25">
        <v>0</v>
      </c>
      <c r="G270" s="43">
        <v>0</v>
      </c>
      <c r="H270" s="25">
        <v>0</v>
      </c>
      <c r="I270" s="25">
        <f t="shared" si="22"/>
        <v>0</v>
      </c>
      <c r="J270" s="25"/>
      <c r="K270" s="25">
        <v>0</v>
      </c>
      <c r="L270" s="25">
        <v>0</v>
      </c>
      <c r="M270" s="25">
        <v>0</v>
      </c>
      <c r="N270" s="25">
        <f t="shared" si="23"/>
        <v>0</v>
      </c>
    </row>
    <row r="271" spans="1:14" x14ac:dyDescent="0.2">
      <c r="A271" s="34" t="str">
        <f t="shared" si="21"/>
        <v>BLL/7DELunar</v>
      </c>
      <c r="B271" s="24" t="s">
        <v>262</v>
      </c>
      <c r="C271" s="6" t="s">
        <v>284</v>
      </c>
      <c r="D271" s="6" t="s">
        <v>12</v>
      </c>
      <c r="E271" s="25">
        <v>0</v>
      </c>
      <c r="F271" s="25">
        <v>0</v>
      </c>
      <c r="G271" s="43">
        <v>0</v>
      </c>
      <c r="H271" s="25">
        <v>0</v>
      </c>
      <c r="I271" s="25">
        <f t="shared" si="22"/>
        <v>0</v>
      </c>
      <c r="J271" s="25"/>
      <c r="K271" s="25">
        <v>0</v>
      </c>
      <c r="L271" s="25">
        <v>0</v>
      </c>
      <c r="M271" s="25">
        <v>0</v>
      </c>
      <c r="N271" s="25">
        <f t="shared" si="23"/>
        <v>0</v>
      </c>
    </row>
    <row r="272" spans="1:14" x14ac:dyDescent="0.2">
      <c r="A272" s="34" t="str">
        <f t="shared" si="21"/>
        <v>BLL/7DEMourne</v>
      </c>
      <c r="B272" s="24" t="s">
        <v>262</v>
      </c>
      <c r="C272" s="6" t="s">
        <v>284</v>
      </c>
      <c r="D272" s="6" t="s">
        <v>49</v>
      </c>
      <c r="E272" s="25">
        <v>0</v>
      </c>
      <c r="F272" s="25">
        <v>0</v>
      </c>
      <c r="G272" s="43">
        <v>0</v>
      </c>
      <c r="H272" s="25">
        <v>0</v>
      </c>
      <c r="I272" s="25">
        <f t="shared" si="22"/>
        <v>0</v>
      </c>
      <c r="J272" s="25"/>
      <c r="K272" s="25">
        <v>0</v>
      </c>
      <c r="L272" s="25">
        <v>0</v>
      </c>
      <c r="M272" s="25">
        <v>0</v>
      </c>
      <c r="N272" s="25">
        <f t="shared" si="23"/>
        <v>0</v>
      </c>
    </row>
    <row r="273" spans="1:14" x14ac:dyDescent="0.2">
      <c r="A273" s="34" t="str">
        <f t="shared" si="21"/>
        <v>BLL/7DENESFO</v>
      </c>
      <c r="B273" s="24" t="s">
        <v>262</v>
      </c>
      <c r="C273" s="6" t="s">
        <v>284</v>
      </c>
      <c r="D273" s="6" t="s">
        <v>5</v>
      </c>
      <c r="E273" s="25">
        <v>0</v>
      </c>
      <c r="F273" s="25">
        <v>0</v>
      </c>
      <c r="G273" s="43">
        <v>0</v>
      </c>
      <c r="H273" s="25">
        <v>0</v>
      </c>
      <c r="I273" s="25">
        <f t="shared" si="22"/>
        <v>0</v>
      </c>
      <c r="J273" s="25"/>
      <c r="K273" s="25">
        <v>0</v>
      </c>
      <c r="L273" s="25">
        <v>0</v>
      </c>
      <c r="M273" s="25">
        <v>0</v>
      </c>
      <c r="N273" s="25">
        <f t="shared" si="23"/>
        <v>0</v>
      </c>
    </row>
    <row r="274" spans="1:14" x14ac:dyDescent="0.2">
      <c r="A274" s="34" t="str">
        <f t="shared" si="21"/>
        <v>BLL/7DENIFPO</v>
      </c>
      <c r="B274" s="24" t="s">
        <v>262</v>
      </c>
      <c r="C274" s="6" t="s">
        <v>284</v>
      </c>
      <c r="D274" s="6" t="s">
        <v>16</v>
      </c>
      <c r="E274" s="25">
        <v>3.2240000000000002</v>
      </c>
      <c r="F274" s="25">
        <v>0.61599999999999999</v>
      </c>
      <c r="G274" s="43">
        <v>0</v>
      </c>
      <c r="H274" s="25">
        <v>0</v>
      </c>
      <c r="I274" s="25">
        <f t="shared" si="22"/>
        <v>3.8400000000000003</v>
      </c>
      <c r="J274" s="25"/>
      <c r="K274" s="25">
        <v>0</v>
      </c>
      <c r="L274" s="25">
        <v>0</v>
      </c>
      <c r="M274" s="25">
        <v>0</v>
      </c>
      <c r="N274" s="25">
        <f t="shared" si="23"/>
        <v>3.84</v>
      </c>
    </row>
    <row r="275" spans="1:14" x14ac:dyDescent="0.2">
      <c r="A275" s="34" t="str">
        <f t="shared" si="21"/>
        <v>BLL/7DENon Sector - England</v>
      </c>
      <c r="B275" s="24" t="s">
        <v>262</v>
      </c>
      <c r="C275" s="6" t="s">
        <v>284</v>
      </c>
      <c r="D275" s="6" t="s">
        <v>25</v>
      </c>
      <c r="E275" s="25">
        <v>19.908999999999999</v>
      </c>
      <c r="F275" s="25">
        <v>0</v>
      </c>
      <c r="G275" s="43">
        <v>0</v>
      </c>
      <c r="H275" s="25">
        <v>0</v>
      </c>
      <c r="I275" s="25">
        <f t="shared" si="22"/>
        <v>19.908999999999999</v>
      </c>
      <c r="J275" s="25"/>
      <c r="K275" s="25">
        <v>1.948</v>
      </c>
      <c r="L275" s="25">
        <v>0</v>
      </c>
      <c r="M275" s="25">
        <v>0</v>
      </c>
      <c r="N275" s="25">
        <f t="shared" si="23"/>
        <v>21.856999999999999</v>
      </c>
    </row>
    <row r="276" spans="1:14" x14ac:dyDescent="0.2">
      <c r="A276" s="34" t="str">
        <f t="shared" si="21"/>
        <v>BLL/7DENon Sector - Northern Ireland</v>
      </c>
      <c r="B276" s="24" t="s">
        <v>262</v>
      </c>
      <c r="C276" s="6" t="s">
        <v>284</v>
      </c>
      <c r="D276" s="6" t="s">
        <v>28</v>
      </c>
      <c r="E276" s="25">
        <v>0</v>
      </c>
      <c r="F276" s="25">
        <v>0</v>
      </c>
      <c r="G276" s="43">
        <v>0</v>
      </c>
      <c r="H276" s="25">
        <v>0</v>
      </c>
      <c r="I276" s="25">
        <f t="shared" si="22"/>
        <v>0</v>
      </c>
      <c r="J276" s="25"/>
      <c r="K276" s="25">
        <v>0</v>
      </c>
      <c r="L276" s="25">
        <v>0</v>
      </c>
      <c r="M276" s="25">
        <v>0</v>
      </c>
      <c r="N276" s="25">
        <f t="shared" si="23"/>
        <v>0</v>
      </c>
    </row>
    <row r="277" spans="1:14" x14ac:dyDescent="0.2">
      <c r="A277" s="34" t="str">
        <f t="shared" si="21"/>
        <v>BLL/7DENon Sector - Scotland</v>
      </c>
      <c r="B277" s="24" t="s">
        <v>262</v>
      </c>
      <c r="C277" s="6" t="s">
        <v>284</v>
      </c>
      <c r="D277" s="6" t="s">
        <v>27</v>
      </c>
      <c r="E277" s="25">
        <v>0</v>
      </c>
      <c r="F277" s="25">
        <v>0</v>
      </c>
      <c r="G277" s="43">
        <v>0</v>
      </c>
      <c r="H277" s="25">
        <v>0</v>
      </c>
      <c r="I277" s="25">
        <f t="shared" si="22"/>
        <v>0</v>
      </c>
      <c r="J277" s="25"/>
      <c r="K277" s="25">
        <v>0</v>
      </c>
      <c r="L277" s="25">
        <v>0</v>
      </c>
      <c r="M277" s="25">
        <v>0</v>
      </c>
      <c r="N277" s="25">
        <f t="shared" si="23"/>
        <v>0</v>
      </c>
    </row>
    <row r="278" spans="1:14" x14ac:dyDescent="0.2">
      <c r="A278" s="34" t="str">
        <f t="shared" si="21"/>
        <v>BLL/7DENon Sector - Wales</v>
      </c>
      <c r="B278" s="24" t="s">
        <v>262</v>
      </c>
      <c r="C278" s="6" t="s">
        <v>284</v>
      </c>
      <c r="D278" s="6" t="s">
        <v>26</v>
      </c>
      <c r="E278" s="25">
        <v>0</v>
      </c>
      <c r="F278" s="25">
        <v>0</v>
      </c>
      <c r="G278" s="43">
        <v>0</v>
      </c>
      <c r="H278" s="25">
        <v>3.0000000000000001E-3</v>
      </c>
      <c r="I278" s="25">
        <f t="shared" si="22"/>
        <v>3.0000000000000001E-3</v>
      </c>
      <c r="J278" s="25"/>
      <c r="K278" s="25">
        <v>0</v>
      </c>
      <c r="L278" s="25">
        <v>0</v>
      </c>
      <c r="M278" s="25">
        <v>0</v>
      </c>
      <c r="N278" s="25">
        <f t="shared" si="23"/>
        <v>3.0000000000000001E-3</v>
      </c>
    </row>
    <row r="279" spans="1:14" x14ac:dyDescent="0.2">
      <c r="A279" s="34" t="str">
        <f t="shared" si="21"/>
        <v>BLL/7DEHumberside</v>
      </c>
      <c r="B279" s="24" t="s">
        <v>262</v>
      </c>
      <c r="C279" s="6" t="s">
        <v>284</v>
      </c>
      <c r="D279" s="6" t="s">
        <v>288</v>
      </c>
      <c r="E279" s="25">
        <v>0.29599999999999999</v>
      </c>
      <c r="F279" s="25">
        <v>0</v>
      </c>
      <c r="G279" s="43">
        <v>0</v>
      </c>
      <c r="H279" s="25">
        <v>0</v>
      </c>
      <c r="I279" s="25">
        <f t="shared" si="22"/>
        <v>0.29599999999999999</v>
      </c>
      <c r="J279" s="25"/>
      <c r="K279" s="25">
        <v>9.4E-2</v>
      </c>
      <c r="L279" s="25">
        <v>0</v>
      </c>
      <c r="M279" s="25">
        <v>0</v>
      </c>
      <c r="N279" s="25">
        <f t="shared" si="23"/>
        <v>0.39</v>
      </c>
    </row>
    <row r="280" spans="1:14" x14ac:dyDescent="0.2">
      <c r="A280" s="34" t="str">
        <f t="shared" si="21"/>
        <v>BLL/7DENorth Sea</v>
      </c>
      <c r="B280" s="24" t="s">
        <v>262</v>
      </c>
      <c r="C280" s="6" t="s">
        <v>284</v>
      </c>
      <c r="D280" s="6" t="s">
        <v>20</v>
      </c>
      <c r="E280" s="25">
        <v>0.45300000000000001</v>
      </c>
      <c r="F280" s="25">
        <v>0</v>
      </c>
      <c r="G280" s="43">
        <v>1.5</v>
      </c>
      <c r="H280" s="25">
        <v>0</v>
      </c>
      <c r="I280" s="25">
        <f t="shared" si="22"/>
        <v>1.9530000000000001</v>
      </c>
      <c r="J280" s="25"/>
      <c r="K280" s="25">
        <v>1E-3</v>
      </c>
      <c r="L280" s="25">
        <v>0</v>
      </c>
      <c r="M280" s="25">
        <v>0</v>
      </c>
      <c r="N280" s="25">
        <f t="shared" si="23"/>
        <v>1.954</v>
      </c>
    </row>
    <row r="281" spans="1:14" x14ac:dyDescent="0.2">
      <c r="A281" s="34" t="str">
        <f t="shared" si="21"/>
        <v>BLL/7DENorthern</v>
      </c>
      <c r="B281" s="24" t="s">
        <v>262</v>
      </c>
      <c r="C281" s="6" t="s">
        <v>284</v>
      </c>
      <c r="D281" s="6" t="s">
        <v>10</v>
      </c>
      <c r="E281" s="25">
        <v>0</v>
      </c>
      <c r="F281" s="25">
        <v>0</v>
      </c>
      <c r="G281" s="43">
        <v>0</v>
      </c>
      <c r="H281" s="25">
        <v>0</v>
      </c>
      <c r="I281" s="25">
        <f t="shared" si="22"/>
        <v>0</v>
      </c>
      <c r="J281" s="25"/>
      <c r="K281" s="25">
        <v>0</v>
      </c>
      <c r="L281" s="25">
        <v>0</v>
      </c>
      <c r="M281" s="25">
        <v>0</v>
      </c>
      <c r="N281" s="25">
        <f t="shared" si="23"/>
        <v>0</v>
      </c>
    </row>
    <row r="282" spans="1:14" x14ac:dyDescent="0.2">
      <c r="A282" s="34" t="str">
        <f t="shared" si="21"/>
        <v>BLL/7DEOrkney</v>
      </c>
      <c r="B282" s="24" t="s">
        <v>262</v>
      </c>
      <c r="C282" s="6" t="s">
        <v>284</v>
      </c>
      <c r="D282" s="6" t="s">
        <v>9</v>
      </c>
      <c r="E282" s="25">
        <v>0</v>
      </c>
      <c r="F282" s="25">
        <v>0</v>
      </c>
      <c r="G282" s="43">
        <v>0</v>
      </c>
      <c r="H282" s="25">
        <v>0</v>
      </c>
      <c r="I282" s="25">
        <f t="shared" si="22"/>
        <v>0</v>
      </c>
      <c r="J282" s="25"/>
      <c r="K282" s="25">
        <v>0</v>
      </c>
      <c r="L282" s="25">
        <v>0</v>
      </c>
      <c r="M282" s="25">
        <v>0</v>
      </c>
      <c r="N282" s="25">
        <f t="shared" si="23"/>
        <v>0</v>
      </c>
    </row>
    <row r="283" spans="1:14" x14ac:dyDescent="0.2">
      <c r="A283" s="34" t="str">
        <f t="shared" si="21"/>
        <v>BLL/7DESFO</v>
      </c>
      <c r="B283" s="24" t="s">
        <v>262</v>
      </c>
      <c r="C283" s="6" t="s">
        <v>284</v>
      </c>
      <c r="D283" s="6" t="s">
        <v>2</v>
      </c>
      <c r="E283" s="25">
        <v>2.3359999999999999</v>
      </c>
      <c r="F283" s="25">
        <v>0</v>
      </c>
      <c r="G283" s="43">
        <v>0.3</v>
      </c>
      <c r="H283" s="25">
        <v>0</v>
      </c>
      <c r="I283" s="25">
        <f t="shared" si="22"/>
        <v>2.6359999999999997</v>
      </c>
      <c r="J283" s="25"/>
      <c r="K283" s="25">
        <v>1E-3</v>
      </c>
      <c r="L283" s="25">
        <v>0</v>
      </c>
      <c r="M283" s="25">
        <v>0</v>
      </c>
      <c r="N283" s="25">
        <f t="shared" si="23"/>
        <v>2.637</v>
      </c>
    </row>
    <row r="284" spans="1:14" x14ac:dyDescent="0.2">
      <c r="A284" s="34" t="str">
        <f t="shared" si="21"/>
        <v>BLL/7DEShetland</v>
      </c>
      <c r="B284" s="24" t="s">
        <v>262</v>
      </c>
      <c r="C284" s="6" t="s">
        <v>284</v>
      </c>
      <c r="D284" s="6" t="s">
        <v>6</v>
      </c>
      <c r="E284" s="25">
        <v>0.372</v>
      </c>
      <c r="F284" s="25">
        <v>0</v>
      </c>
      <c r="G284" s="43">
        <v>0</v>
      </c>
      <c r="H284" s="25">
        <v>0</v>
      </c>
      <c r="I284" s="25">
        <f t="shared" si="22"/>
        <v>0.372</v>
      </c>
      <c r="J284" s="25"/>
      <c r="K284" s="25">
        <v>3.0000000000000001E-3</v>
      </c>
      <c r="L284" s="25">
        <v>0</v>
      </c>
      <c r="M284" s="25">
        <v>0</v>
      </c>
      <c r="N284" s="25">
        <f t="shared" si="23"/>
        <v>0.375</v>
      </c>
    </row>
    <row r="285" spans="1:14" x14ac:dyDescent="0.2">
      <c r="A285" s="34" t="str">
        <f t="shared" si="21"/>
        <v>BLL/7DESouth West</v>
      </c>
      <c r="B285" s="24" t="s">
        <v>262</v>
      </c>
      <c r="C285" s="6" t="s">
        <v>284</v>
      </c>
      <c r="D285" s="6" t="s">
        <v>19</v>
      </c>
      <c r="E285" s="25">
        <v>54.993000000000002</v>
      </c>
      <c r="F285" s="25">
        <v>0</v>
      </c>
      <c r="G285" s="43">
        <v>2.7</v>
      </c>
      <c r="H285" s="25">
        <v>9.5079999999999991</v>
      </c>
      <c r="I285" s="25">
        <f t="shared" si="22"/>
        <v>67.201000000000008</v>
      </c>
      <c r="J285" s="25"/>
      <c r="K285" s="25">
        <v>8.4480000000000004</v>
      </c>
      <c r="L285" s="25">
        <v>0</v>
      </c>
      <c r="M285" s="25">
        <v>0.1</v>
      </c>
      <c r="N285" s="25">
        <f t="shared" si="23"/>
        <v>75.748999999999995</v>
      </c>
    </row>
    <row r="286" spans="1:14" x14ac:dyDescent="0.2">
      <c r="A286" s="34" t="str">
        <f t="shared" si="21"/>
        <v>BLL/7DEUnallocated</v>
      </c>
      <c r="B286" s="24" t="s">
        <v>262</v>
      </c>
      <c r="C286" s="6" t="s">
        <v>284</v>
      </c>
      <c r="D286" s="6" t="s">
        <v>33</v>
      </c>
      <c r="E286" s="25">
        <v>0</v>
      </c>
      <c r="F286" s="25">
        <v>0</v>
      </c>
      <c r="G286" s="43">
        <v>0</v>
      </c>
      <c r="H286" s="25">
        <v>0</v>
      </c>
      <c r="I286" s="25">
        <f t="shared" si="22"/>
        <v>0</v>
      </c>
      <c r="J286" s="25"/>
      <c r="K286" s="25">
        <v>0</v>
      </c>
      <c r="L286" s="25">
        <v>0</v>
      </c>
      <c r="M286" s="25">
        <v>0</v>
      </c>
      <c r="N286" s="25">
        <f t="shared" si="23"/>
        <v>0</v>
      </c>
    </row>
    <row r="287" spans="1:14" x14ac:dyDescent="0.2">
      <c r="A287" s="34" t="str">
        <f t="shared" si="21"/>
        <v>BLL/7DEW. Scotland</v>
      </c>
      <c r="B287" s="24" t="s">
        <v>262</v>
      </c>
      <c r="C287" s="6" t="s">
        <v>284</v>
      </c>
      <c r="D287" s="6" t="s">
        <v>8</v>
      </c>
      <c r="E287" s="25">
        <v>0.71399999999999997</v>
      </c>
      <c r="F287" s="25">
        <v>0</v>
      </c>
      <c r="G287" s="43">
        <v>0.3</v>
      </c>
      <c r="H287" s="25">
        <v>0</v>
      </c>
      <c r="I287" s="25">
        <f t="shared" si="22"/>
        <v>1.014</v>
      </c>
      <c r="J287" s="25"/>
      <c r="K287" s="25">
        <v>0</v>
      </c>
      <c r="L287" s="25">
        <v>0</v>
      </c>
      <c r="M287" s="25">
        <v>0</v>
      </c>
      <c r="N287" s="25">
        <f t="shared" si="23"/>
        <v>1.014</v>
      </c>
    </row>
    <row r="288" spans="1:14" x14ac:dyDescent="0.2">
      <c r="A288" s="34" t="str">
        <f t="shared" si="21"/>
        <v>BLL/7DEWales &amp; WC</v>
      </c>
      <c r="B288" s="24" t="s">
        <v>262</v>
      </c>
      <c r="C288" s="6" t="s">
        <v>284</v>
      </c>
      <c r="D288" s="6" t="s">
        <v>22</v>
      </c>
      <c r="E288" s="25">
        <v>0</v>
      </c>
      <c r="F288" s="25">
        <v>0</v>
      </c>
      <c r="G288" s="43">
        <v>0</v>
      </c>
      <c r="H288" s="25">
        <v>0</v>
      </c>
      <c r="I288" s="25">
        <f t="shared" si="22"/>
        <v>0</v>
      </c>
      <c r="J288" s="25"/>
      <c r="K288" s="25">
        <v>0</v>
      </c>
      <c r="L288" s="25">
        <v>0</v>
      </c>
      <c r="M288" s="25">
        <v>0</v>
      </c>
      <c r="N288" s="25">
        <f t="shared" si="23"/>
        <v>0</v>
      </c>
    </row>
    <row r="289" spans="1:14" x14ac:dyDescent="0.2">
      <c r="A289" s="34" t="str">
        <f t="shared" si="21"/>
        <v>BLL/7DEWestern</v>
      </c>
      <c r="B289" s="24" t="s">
        <v>262</v>
      </c>
      <c r="C289" s="6" t="s">
        <v>284</v>
      </c>
      <c r="D289" s="6" t="s">
        <v>107</v>
      </c>
      <c r="E289" s="25">
        <v>169.79400000000001</v>
      </c>
      <c r="F289" s="25">
        <v>0</v>
      </c>
      <c r="G289" s="43">
        <v>1.1000000000000001</v>
      </c>
      <c r="H289" s="25">
        <v>0</v>
      </c>
      <c r="I289" s="25">
        <f t="shared" si="22"/>
        <v>170.89400000000001</v>
      </c>
      <c r="J289" s="25"/>
      <c r="K289" s="25">
        <v>16.545000000000002</v>
      </c>
      <c r="L289" s="25">
        <v>0</v>
      </c>
      <c r="M289" s="25">
        <v>0.3</v>
      </c>
      <c r="N289" s="25">
        <f t="shared" si="23"/>
        <v>187.739</v>
      </c>
    </row>
    <row r="290" spans="1:14" x14ac:dyDescent="0.2">
      <c r="A290" s="34" t="str">
        <f t="shared" si="19"/>
        <v>BOR/678-10m and under (pool) - England</v>
      </c>
      <c r="B290" s="6" t="s">
        <v>37</v>
      </c>
      <c r="C290" s="6" t="s">
        <v>136</v>
      </c>
      <c r="D290" s="6" t="s">
        <v>29</v>
      </c>
      <c r="E290" s="25">
        <v>0</v>
      </c>
      <c r="F290" s="25">
        <v>0</v>
      </c>
      <c r="G290" s="43">
        <v>0</v>
      </c>
      <c r="H290" s="25">
        <v>0</v>
      </c>
      <c r="I290" s="25">
        <f t="shared" si="22"/>
        <v>0</v>
      </c>
      <c r="J290" s="25"/>
      <c r="K290" s="25">
        <v>0</v>
      </c>
      <c r="L290" s="25">
        <v>0</v>
      </c>
      <c r="M290" s="25">
        <v>0</v>
      </c>
      <c r="N290" s="25">
        <f t="shared" si="23"/>
        <v>0</v>
      </c>
    </row>
    <row r="291" spans="1:14" x14ac:dyDescent="0.2">
      <c r="A291" s="34" t="str">
        <f t="shared" si="19"/>
        <v>BOR/678-10m and under (pool) - Northern Ireland</v>
      </c>
      <c r="B291" s="6" t="s">
        <v>37</v>
      </c>
      <c r="C291" s="6" t="s">
        <v>136</v>
      </c>
      <c r="D291" s="6" t="s">
        <v>32</v>
      </c>
      <c r="E291" s="25">
        <v>0</v>
      </c>
      <c r="F291" s="25">
        <v>0</v>
      </c>
      <c r="G291" s="43">
        <v>0</v>
      </c>
      <c r="H291" s="25">
        <v>0</v>
      </c>
      <c r="I291" s="25">
        <f t="shared" si="22"/>
        <v>0</v>
      </c>
      <c r="J291" s="25"/>
      <c r="K291" s="25">
        <v>0</v>
      </c>
      <c r="L291" s="25">
        <v>0</v>
      </c>
      <c r="M291" s="25">
        <v>0</v>
      </c>
      <c r="N291" s="25">
        <f t="shared" si="23"/>
        <v>0</v>
      </c>
    </row>
    <row r="292" spans="1:14" x14ac:dyDescent="0.2">
      <c r="A292" s="34" t="str">
        <f t="shared" si="19"/>
        <v>BOR/678-10m and under (pool) - Scotland</v>
      </c>
      <c r="B292" s="6" t="s">
        <v>37</v>
      </c>
      <c r="C292" s="6" t="s">
        <v>136</v>
      </c>
      <c r="D292" s="6" t="s">
        <v>31</v>
      </c>
      <c r="E292" s="25">
        <v>0</v>
      </c>
      <c r="F292" s="25">
        <v>0</v>
      </c>
      <c r="G292" s="43">
        <v>0</v>
      </c>
      <c r="H292" s="25">
        <v>0</v>
      </c>
      <c r="I292" s="25">
        <f t="shared" si="22"/>
        <v>0</v>
      </c>
      <c r="J292" s="25"/>
      <c r="K292" s="25">
        <v>0</v>
      </c>
      <c r="L292" s="25">
        <v>0</v>
      </c>
      <c r="M292" s="25">
        <v>0</v>
      </c>
      <c r="N292" s="25">
        <f t="shared" si="23"/>
        <v>0</v>
      </c>
    </row>
    <row r="293" spans="1:14" x14ac:dyDescent="0.2">
      <c r="A293" s="34" t="str">
        <f t="shared" si="19"/>
        <v>BOR/678-10m and under (pool) - Wales</v>
      </c>
      <c r="B293" s="6" t="s">
        <v>37</v>
      </c>
      <c r="C293" s="6" t="s">
        <v>136</v>
      </c>
      <c r="D293" s="6" t="s">
        <v>30</v>
      </c>
      <c r="E293" s="25">
        <v>0</v>
      </c>
      <c r="F293" s="25">
        <v>0</v>
      </c>
      <c r="G293" s="43">
        <v>0</v>
      </c>
      <c r="H293" s="25">
        <v>0</v>
      </c>
      <c r="I293" s="25">
        <f t="shared" si="22"/>
        <v>0</v>
      </c>
      <c r="J293" s="25"/>
      <c r="K293" s="25">
        <v>0</v>
      </c>
      <c r="L293" s="25">
        <v>0</v>
      </c>
      <c r="M293" s="25">
        <v>0</v>
      </c>
      <c r="N293" s="25">
        <f t="shared" si="23"/>
        <v>0</v>
      </c>
    </row>
    <row r="294" spans="1:14" x14ac:dyDescent="0.2">
      <c r="A294" s="34" t="str">
        <f t="shared" si="19"/>
        <v>BOR/678-Aberdeen</v>
      </c>
      <c r="B294" s="6" t="s">
        <v>37</v>
      </c>
      <c r="C294" s="6" t="s">
        <v>136</v>
      </c>
      <c r="D294" s="6" t="s">
        <v>4</v>
      </c>
      <c r="E294" s="25">
        <v>0</v>
      </c>
      <c r="F294" s="25">
        <v>0</v>
      </c>
      <c r="G294" s="43">
        <v>0</v>
      </c>
      <c r="H294" s="25">
        <v>0</v>
      </c>
      <c r="I294" s="25">
        <f t="shared" si="22"/>
        <v>0</v>
      </c>
      <c r="J294" s="25"/>
      <c r="K294" s="25">
        <v>0</v>
      </c>
      <c r="L294" s="25">
        <v>0</v>
      </c>
      <c r="M294" s="25">
        <v>0</v>
      </c>
      <c r="N294" s="25">
        <f t="shared" si="23"/>
        <v>0</v>
      </c>
    </row>
    <row r="295" spans="1:14" x14ac:dyDescent="0.2">
      <c r="A295" s="34" t="str">
        <f t="shared" si="19"/>
        <v>BOR/678-Anglo Scot.</v>
      </c>
      <c r="B295" s="6" t="s">
        <v>37</v>
      </c>
      <c r="C295" s="6" t="s">
        <v>136</v>
      </c>
      <c r="D295" s="6" t="s">
        <v>13</v>
      </c>
      <c r="E295" s="25">
        <v>0</v>
      </c>
      <c r="F295" s="25">
        <v>0</v>
      </c>
      <c r="G295" s="43">
        <v>0</v>
      </c>
      <c r="H295" s="25">
        <v>0</v>
      </c>
      <c r="I295" s="25">
        <f t="shared" si="22"/>
        <v>0</v>
      </c>
      <c r="J295" s="25"/>
      <c r="K295" s="25">
        <v>0</v>
      </c>
      <c r="L295" s="25">
        <v>0</v>
      </c>
      <c r="M295" s="25">
        <v>0</v>
      </c>
      <c r="N295" s="25">
        <f t="shared" si="23"/>
        <v>0</v>
      </c>
    </row>
    <row r="296" spans="1:14" x14ac:dyDescent="0.2">
      <c r="A296" s="34" t="str">
        <f t="shared" si="19"/>
        <v>BOR/678-ANIFPO</v>
      </c>
      <c r="B296" s="6" t="s">
        <v>37</v>
      </c>
      <c r="C296" s="6" t="s">
        <v>136</v>
      </c>
      <c r="D296" s="6" t="s">
        <v>17</v>
      </c>
      <c r="E296" s="25">
        <v>0</v>
      </c>
      <c r="F296" s="25">
        <v>0</v>
      </c>
      <c r="G296" s="43">
        <v>0</v>
      </c>
      <c r="H296" s="25">
        <v>0</v>
      </c>
      <c r="I296" s="25">
        <f t="shared" si="22"/>
        <v>0</v>
      </c>
      <c r="J296" s="25"/>
      <c r="K296" s="25">
        <v>0</v>
      </c>
      <c r="L296" s="72">
        <v>-3.8</v>
      </c>
      <c r="M296" s="25">
        <v>0</v>
      </c>
      <c r="N296" s="25">
        <f t="shared" si="23"/>
        <v>-3.8</v>
      </c>
    </row>
    <row r="297" spans="1:14" x14ac:dyDescent="0.2">
      <c r="A297" s="34" t="str">
        <f t="shared" si="19"/>
        <v>BOR/678-Cornish</v>
      </c>
      <c r="B297" s="6" t="s">
        <v>37</v>
      </c>
      <c r="C297" s="6" t="s">
        <v>136</v>
      </c>
      <c r="D297" s="6" t="s">
        <v>18</v>
      </c>
      <c r="E297" s="25">
        <v>0</v>
      </c>
      <c r="F297" s="25">
        <v>0</v>
      </c>
      <c r="G297" s="43">
        <v>0</v>
      </c>
      <c r="H297" s="25">
        <v>0</v>
      </c>
      <c r="I297" s="25">
        <f t="shared" si="22"/>
        <v>0</v>
      </c>
      <c r="J297" s="25"/>
      <c r="K297" s="25">
        <v>0</v>
      </c>
      <c r="L297" s="25">
        <v>0</v>
      </c>
      <c r="M297" s="25">
        <v>0</v>
      </c>
      <c r="N297" s="25">
        <f t="shared" si="23"/>
        <v>0</v>
      </c>
    </row>
    <row r="298" spans="1:14" x14ac:dyDescent="0.2">
      <c r="A298" s="34" t="str">
        <f t="shared" si="19"/>
        <v>BOR/678-EEFPO</v>
      </c>
      <c r="B298" s="6" t="s">
        <v>37</v>
      </c>
      <c r="C298" s="6" t="s">
        <v>136</v>
      </c>
      <c r="D298" s="6" t="s">
        <v>14</v>
      </c>
      <c r="E298" s="25">
        <v>0</v>
      </c>
      <c r="F298" s="25">
        <v>0</v>
      </c>
      <c r="G298" s="43">
        <v>0</v>
      </c>
      <c r="H298" s="25">
        <v>0</v>
      </c>
      <c r="I298" s="25">
        <f t="shared" si="22"/>
        <v>0</v>
      </c>
      <c r="J298" s="25"/>
      <c r="K298" s="25">
        <v>0</v>
      </c>
      <c r="L298" s="25">
        <v>0</v>
      </c>
      <c r="M298" s="25">
        <v>0</v>
      </c>
      <c r="N298" s="25">
        <f t="shared" si="23"/>
        <v>0</v>
      </c>
    </row>
    <row r="299" spans="1:14" x14ac:dyDescent="0.2">
      <c r="A299" s="34" t="str">
        <f t="shared" si="19"/>
        <v>BOR/678-Fife</v>
      </c>
      <c r="B299" s="6" t="s">
        <v>37</v>
      </c>
      <c r="C299" s="6" t="s">
        <v>136</v>
      </c>
      <c r="D299" s="6" t="s">
        <v>7</v>
      </c>
      <c r="E299" s="25">
        <v>0</v>
      </c>
      <c r="F299" s="25">
        <v>0</v>
      </c>
      <c r="G299" s="43">
        <v>0</v>
      </c>
      <c r="H299" s="25">
        <v>0</v>
      </c>
      <c r="I299" s="25">
        <f t="shared" si="22"/>
        <v>0</v>
      </c>
      <c r="J299" s="25"/>
      <c r="K299" s="25">
        <v>0</v>
      </c>
      <c r="L299" s="25">
        <v>0</v>
      </c>
      <c r="M299" s="25">
        <v>0</v>
      </c>
      <c r="N299" s="25">
        <f t="shared" si="23"/>
        <v>0</v>
      </c>
    </row>
    <row r="300" spans="1:14" x14ac:dyDescent="0.2">
      <c r="A300" s="34" t="str">
        <f t="shared" si="19"/>
        <v>BOR/678-FPO</v>
      </c>
      <c r="B300" s="6" t="s">
        <v>37</v>
      </c>
      <c r="C300" s="6" t="s">
        <v>136</v>
      </c>
      <c r="D300" s="6" t="s">
        <v>15</v>
      </c>
      <c r="E300" s="25">
        <v>0</v>
      </c>
      <c r="F300" s="25">
        <v>0</v>
      </c>
      <c r="G300" s="43">
        <v>0</v>
      </c>
      <c r="H300" s="25">
        <v>0</v>
      </c>
      <c r="I300" s="25">
        <f t="shared" si="22"/>
        <v>0</v>
      </c>
      <c r="J300" s="25"/>
      <c r="K300" s="25">
        <v>0</v>
      </c>
      <c r="L300" s="25">
        <v>0</v>
      </c>
      <c r="M300" s="25">
        <v>0</v>
      </c>
      <c r="N300" s="25">
        <f t="shared" si="23"/>
        <v>0</v>
      </c>
    </row>
    <row r="301" spans="1:14" x14ac:dyDescent="0.2">
      <c r="A301" s="34" t="str">
        <f t="shared" si="19"/>
        <v>BOR/678-Handliners</v>
      </c>
      <c r="B301" s="6" t="s">
        <v>37</v>
      </c>
      <c r="C301" s="6" t="s">
        <v>136</v>
      </c>
      <c r="D301" s="6" t="s">
        <v>66</v>
      </c>
      <c r="E301" s="25">
        <v>0</v>
      </c>
      <c r="F301" s="25">
        <v>0</v>
      </c>
      <c r="G301" s="43">
        <v>0</v>
      </c>
      <c r="H301" s="25">
        <v>0</v>
      </c>
      <c r="I301" s="25">
        <f t="shared" si="22"/>
        <v>0</v>
      </c>
      <c r="J301" s="25"/>
      <c r="K301" s="25">
        <v>0</v>
      </c>
      <c r="L301" s="25">
        <v>0</v>
      </c>
      <c r="M301" s="25">
        <v>0</v>
      </c>
      <c r="N301" s="25">
        <f t="shared" si="23"/>
        <v>0</v>
      </c>
    </row>
    <row r="302" spans="1:14" x14ac:dyDescent="0.2">
      <c r="A302" s="34" t="str">
        <f t="shared" ref="A302:A365" si="24">CONCATENATE(B302,D302)</f>
        <v>BOR/678-Interfish</v>
      </c>
      <c r="B302" s="6" t="s">
        <v>37</v>
      </c>
      <c r="C302" s="6" t="s">
        <v>136</v>
      </c>
      <c r="D302" s="6" t="s">
        <v>23</v>
      </c>
      <c r="E302" s="25">
        <v>0</v>
      </c>
      <c r="F302" s="25">
        <v>0</v>
      </c>
      <c r="G302" s="43">
        <v>380.3</v>
      </c>
      <c r="H302" s="25">
        <v>0</v>
      </c>
      <c r="I302" s="25">
        <f t="shared" si="22"/>
        <v>380.3</v>
      </c>
      <c r="J302" s="25"/>
      <c r="K302" s="25">
        <v>0</v>
      </c>
      <c r="L302" s="25">
        <v>0</v>
      </c>
      <c r="M302" s="25">
        <v>0.8</v>
      </c>
      <c r="N302" s="25">
        <f t="shared" si="23"/>
        <v>381.1</v>
      </c>
    </row>
    <row r="303" spans="1:14" x14ac:dyDescent="0.2">
      <c r="A303" s="34" t="str">
        <f t="shared" si="24"/>
        <v>BOR/678-IOM</v>
      </c>
      <c r="B303" s="6" t="s">
        <v>37</v>
      </c>
      <c r="C303" s="6" t="s">
        <v>136</v>
      </c>
      <c r="D303" s="6" t="s">
        <v>24</v>
      </c>
      <c r="E303" s="25">
        <v>0</v>
      </c>
      <c r="F303" s="25">
        <v>0</v>
      </c>
      <c r="G303" s="43">
        <v>0</v>
      </c>
      <c r="H303" s="25">
        <v>0</v>
      </c>
      <c r="I303" s="25">
        <f t="shared" si="22"/>
        <v>0</v>
      </c>
      <c r="J303" s="25"/>
      <c r="K303" s="25">
        <v>0</v>
      </c>
      <c r="L303" s="25">
        <v>0</v>
      </c>
      <c r="M303" s="25">
        <v>0</v>
      </c>
      <c r="N303" s="25">
        <f t="shared" si="23"/>
        <v>0</v>
      </c>
    </row>
    <row r="304" spans="1:14" x14ac:dyDescent="0.2">
      <c r="A304" s="34" t="str">
        <f t="shared" si="24"/>
        <v>BOR/678-Klondyke</v>
      </c>
      <c r="B304" s="6" t="s">
        <v>37</v>
      </c>
      <c r="C304" s="6" t="s">
        <v>136</v>
      </c>
      <c r="D304" s="6" t="s">
        <v>11</v>
      </c>
      <c r="E304" s="25">
        <v>0</v>
      </c>
      <c r="F304" s="25">
        <v>0</v>
      </c>
      <c r="G304" s="43">
        <v>2</v>
      </c>
      <c r="H304" s="25">
        <v>0</v>
      </c>
      <c r="I304" s="25">
        <f t="shared" si="22"/>
        <v>2</v>
      </c>
      <c r="J304" s="25"/>
      <c r="K304" s="25">
        <v>0</v>
      </c>
      <c r="L304" s="25">
        <v>0</v>
      </c>
      <c r="M304" s="25">
        <v>0</v>
      </c>
      <c r="N304" s="25">
        <f t="shared" si="23"/>
        <v>2</v>
      </c>
    </row>
    <row r="305" spans="1:14" x14ac:dyDescent="0.2">
      <c r="A305" s="34" t="str">
        <f t="shared" si="24"/>
        <v>BOR/678-Lowestoft</v>
      </c>
      <c r="B305" s="6" t="s">
        <v>37</v>
      </c>
      <c r="C305" s="6" t="s">
        <v>136</v>
      </c>
      <c r="D305" s="6" t="s">
        <v>21</v>
      </c>
      <c r="E305" s="25">
        <v>0</v>
      </c>
      <c r="F305" s="25">
        <v>0</v>
      </c>
      <c r="G305" s="43">
        <v>0</v>
      </c>
      <c r="H305" s="25">
        <v>0</v>
      </c>
      <c r="I305" s="25">
        <f t="shared" si="22"/>
        <v>0</v>
      </c>
      <c r="J305" s="25"/>
      <c r="K305" s="25">
        <v>0</v>
      </c>
      <c r="L305" s="25">
        <v>0</v>
      </c>
      <c r="M305" s="25">
        <v>0</v>
      </c>
      <c r="N305" s="25">
        <f t="shared" si="23"/>
        <v>0</v>
      </c>
    </row>
    <row r="306" spans="1:14" x14ac:dyDescent="0.2">
      <c r="A306" s="34" t="str">
        <f t="shared" si="24"/>
        <v>BOR/678-Lunar</v>
      </c>
      <c r="B306" s="6" t="s">
        <v>37</v>
      </c>
      <c r="C306" s="6" t="s">
        <v>136</v>
      </c>
      <c r="D306" s="6" t="s">
        <v>12</v>
      </c>
      <c r="E306" s="25">
        <v>0</v>
      </c>
      <c r="F306" s="25">
        <v>0</v>
      </c>
      <c r="G306" s="43">
        <v>0</v>
      </c>
      <c r="H306" s="25">
        <v>0</v>
      </c>
      <c r="I306" s="25">
        <f t="shared" si="22"/>
        <v>0</v>
      </c>
      <c r="J306" s="25"/>
      <c r="K306" s="25">
        <v>0</v>
      </c>
      <c r="L306" s="25">
        <v>0</v>
      </c>
      <c r="M306" s="25">
        <v>0</v>
      </c>
      <c r="N306" s="25">
        <f t="shared" si="23"/>
        <v>0</v>
      </c>
    </row>
    <row r="307" spans="1:14" x14ac:dyDescent="0.2">
      <c r="A307" s="34" t="str">
        <f t="shared" si="24"/>
        <v>BOR/678-Mourne</v>
      </c>
      <c r="B307" s="38" t="s">
        <v>37</v>
      </c>
      <c r="C307" s="6" t="s">
        <v>136</v>
      </c>
      <c r="D307" s="6" t="s">
        <v>49</v>
      </c>
      <c r="E307" s="25">
        <v>0</v>
      </c>
      <c r="F307" s="25">
        <v>0</v>
      </c>
      <c r="G307" s="43">
        <v>0</v>
      </c>
      <c r="H307" s="25">
        <v>0</v>
      </c>
      <c r="I307" s="25">
        <f t="shared" si="22"/>
        <v>0</v>
      </c>
      <c r="J307" s="25"/>
      <c r="K307" s="25">
        <v>0</v>
      </c>
      <c r="L307" s="25">
        <v>0</v>
      </c>
      <c r="M307" s="25">
        <v>0</v>
      </c>
      <c r="N307" s="25">
        <f t="shared" si="23"/>
        <v>0</v>
      </c>
    </row>
    <row r="308" spans="1:14" x14ac:dyDescent="0.2">
      <c r="A308" s="34" t="str">
        <f t="shared" si="24"/>
        <v>BOR/678-NESFO</v>
      </c>
      <c r="B308" s="6" t="s">
        <v>37</v>
      </c>
      <c r="C308" s="6" t="s">
        <v>136</v>
      </c>
      <c r="D308" s="6" t="s">
        <v>5</v>
      </c>
      <c r="E308" s="25">
        <v>0</v>
      </c>
      <c r="F308" s="25">
        <v>0</v>
      </c>
      <c r="G308" s="43">
        <v>0</v>
      </c>
      <c r="H308" s="25">
        <v>0</v>
      </c>
      <c r="I308" s="25">
        <f t="shared" si="22"/>
        <v>0</v>
      </c>
      <c r="J308" s="25"/>
      <c r="K308" s="25">
        <v>0</v>
      </c>
      <c r="L308" s="25">
        <v>0</v>
      </c>
      <c r="M308" s="25">
        <v>0</v>
      </c>
      <c r="N308" s="25">
        <f t="shared" si="23"/>
        <v>0</v>
      </c>
    </row>
    <row r="309" spans="1:14" x14ac:dyDescent="0.2">
      <c r="A309" s="34" t="str">
        <f t="shared" si="24"/>
        <v>BOR/678-NIFPO</v>
      </c>
      <c r="B309" s="6" t="s">
        <v>37</v>
      </c>
      <c r="C309" s="6" t="s">
        <v>136</v>
      </c>
      <c r="D309" s="6" t="s">
        <v>16</v>
      </c>
      <c r="E309" s="25">
        <v>0</v>
      </c>
      <c r="F309" s="25">
        <v>0</v>
      </c>
      <c r="G309" s="43">
        <v>0</v>
      </c>
      <c r="H309" s="25">
        <v>0</v>
      </c>
      <c r="I309" s="25">
        <f t="shared" si="22"/>
        <v>0</v>
      </c>
      <c r="J309" s="25"/>
      <c r="K309" s="25">
        <v>0</v>
      </c>
      <c r="L309" s="25">
        <v>0</v>
      </c>
      <c r="M309" s="25">
        <v>0</v>
      </c>
      <c r="N309" s="25">
        <f t="shared" si="23"/>
        <v>0</v>
      </c>
    </row>
    <row r="310" spans="1:14" x14ac:dyDescent="0.2">
      <c r="A310" s="34" t="str">
        <f t="shared" si="24"/>
        <v>BOR/678-Non Sector - England</v>
      </c>
      <c r="B310" s="6" t="s">
        <v>37</v>
      </c>
      <c r="C310" s="6" t="s">
        <v>136</v>
      </c>
      <c r="D310" s="6" t="s">
        <v>25</v>
      </c>
      <c r="E310" s="25">
        <v>0</v>
      </c>
      <c r="F310" s="25">
        <v>0</v>
      </c>
      <c r="G310" s="43">
        <v>0</v>
      </c>
      <c r="H310" s="25">
        <v>0</v>
      </c>
      <c r="I310" s="25">
        <f t="shared" si="22"/>
        <v>0</v>
      </c>
      <c r="J310" s="25"/>
      <c r="K310" s="25">
        <v>0</v>
      </c>
      <c r="L310" s="25">
        <v>0</v>
      </c>
      <c r="M310" s="25">
        <v>0</v>
      </c>
      <c r="N310" s="25">
        <f t="shared" si="23"/>
        <v>0</v>
      </c>
    </row>
    <row r="311" spans="1:14" x14ac:dyDescent="0.2">
      <c r="A311" s="34" t="str">
        <f t="shared" si="24"/>
        <v>BOR/678-Non Sector - Northern Ireland</v>
      </c>
      <c r="B311" s="6" t="s">
        <v>37</v>
      </c>
      <c r="C311" s="6" t="s">
        <v>136</v>
      </c>
      <c r="D311" s="6" t="s">
        <v>28</v>
      </c>
      <c r="E311" s="25">
        <v>0</v>
      </c>
      <c r="F311" s="25">
        <v>0</v>
      </c>
      <c r="G311" s="43">
        <v>0</v>
      </c>
      <c r="H311" s="25">
        <v>0</v>
      </c>
      <c r="I311" s="25">
        <f t="shared" si="22"/>
        <v>0</v>
      </c>
      <c r="J311" s="25"/>
      <c r="K311" s="25">
        <v>0</v>
      </c>
      <c r="L311" s="25">
        <v>0</v>
      </c>
      <c r="M311" s="25">
        <v>0</v>
      </c>
      <c r="N311" s="25">
        <f t="shared" si="23"/>
        <v>0</v>
      </c>
    </row>
    <row r="312" spans="1:14" x14ac:dyDescent="0.2">
      <c r="A312" s="34" t="str">
        <f t="shared" si="24"/>
        <v>BOR/678-Non Sector - Scotland</v>
      </c>
      <c r="B312" s="6" t="s">
        <v>37</v>
      </c>
      <c r="C312" s="6" t="s">
        <v>136</v>
      </c>
      <c r="D312" s="6" t="s">
        <v>27</v>
      </c>
      <c r="E312" s="25">
        <v>0</v>
      </c>
      <c r="F312" s="25">
        <v>0</v>
      </c>
      <c r="G312" s="43">
        <v>0</v>
      </c>
      <c r="H312" s="25">
        <v>0</v>
      </c>
      <c r="I312" s="25">
        <f t="shared" si="22"/>
        <v>0</v>
      </c>
      <c r="J312" s="25"/>
      <c r="K312" s="25">
        <v>0</v>
      </c>
      <c r="L312" s="25">
        <v>0</v>
      </c>
      <c r="M312" s="25">
        <v>0</v>
      </c>
      <c r="N312" s="25">
        <f t="shared" si="23"/>
        <v>0</v>
      </c>
    </row>
    <row r="313" spans="1:14" x14ac:dyDescent="0.2">
      <c r="A313" s="34" t="str">
        <f t="shared" si="24"/>
        <v>BOR/678-Non Sector - Wales</v>
      </c>
      <c r="B313" s="6" t="s">
        <v>37</v>
      </c>
      <c r="C313" s="6" t="s">
        <v>136</v>
      </c>
      <c r="D313" s="6" t="s">
        <v>26</v>
      </c>
      <c r="E313" s="25">
        <v>0</v>
      </c>
      <c r="F313" s="25">
        <v>0</v>
      </c>
      <c r="G313" s="43">
        <v>0</v>
      </c>
      <c r="H313" s="25">
        <v>0</v>
      </c>
      <c r="I313" s="25">
        <f t="shared" si="22"/>
        <v>0</v>
      </c>
      <c r="J313" s="25"/>
      <c r="K313" s="25">
        <v>0</v>
      </c>
      <c r="L313" s="25">
        <v>0</v>
      </c>
      <c r="M313" s="25">
        <v>0</v>
      </c>
      <c r="N313" s="25">
        <f t="shared" si="23"/>
        <v>0</v>
      </c>
    </row>
    <row r="314" spans="1:14" x14ac:dyDescent="0.2">
      <c r="A314" s="34" t="str">
        <f t="shared" si="24"/>
        <v>BOR/678-Humberside</v>
      </c>
      <c r="B314" s="6" t="s">
        <v>37</v>
      </c>
      <c r="C314" s="6" t="s">
        <v>136</v>
      </c>
      <c r="D314" s="6" t="s">
        <v>288</v>
      </c>
      <c r="E314" s="25">
        <v>0</v>
      </c>
      <c r="F314" s="25">
        <v>0</v>
      </c>
      <c r="G314" s="43">
        <v>0</v>
      </c>
      <c r="H314" s="25">
        <v>0</v>
      </c>
      <c r="I314" s="25">
        <f t="shared" si="22"/>
        <v>0</v>
      </c>
      <c r="J314" s="25"/>
      <c r="K314" s="25">
        <v>17.509</v>
      </c>
      <c r="L314" s="25">
        <v>0</v>
      </c>
      <c r="M314" s="25">
        <v>0</v>
      </c>
      <c r="N314" s="25">
        <f t="shared" si="23"/>
        <v>17.509</v>
      </c>
    </row>
    <row r="315" spans="1:14" x14ac:dyDescent="0.2">
      <c r="A315" s="34" t="str">
        <f t="shared" si="24"/>
        <v>BOR/678-North Sea</v>
      </c>
      <c r="B315" s="6" t="s">
        <v>37</v>
      </c>
      <c r="C315" s="6" t="s">
        <v>136</v>
      </c>
      <c r="D315" s="6" t="s">
        <v>20</v>
      </c>
      <c r="E315" s="25">
        <v>0</v>
      </c>
      <c r="F315" s="25">
        <v>0</v>
      </c>
      <c r="G315" s="43">
        <v>0</v>
      </c>
      <c r="H315" s="25">
        <v>0</v>
      </c>
      <c r="I315" s="25">
        <f t="shared" si="22"/>
        <v>0</v>
      </c>
      <c r="J315" s="25"/>
      <c r="K315" s="25">
        <v>0</v>
      </c>
      <c r="L315" s="25">
        <v>0</v>
      </c>
      <c r="M315" s="25">
        <v>0</v>
      </c>
      <c r="N315" s="25">
        <f t="shared" si="23"/>
        <v>0</v>
      </c>
    </row>
    <row r="316" spans="1:14" x14ac:dyDescent="0.2">
      <c r="A316" s="34" t="str">
        <f t="shared" si="24"/>
        <v>BOR/678-Northern</v>
      </c>
      <c r="B316" s="6" t="s">
        <v>37</v>
      </c>
      <c r="C316" s="6" t="s">
        <v>136</v>
      </c>
      <c r="D316" s="6" t="s">
        <v>10</v>
      </c>
      <c r="E316" s="25">
        <v>0</v>
      </c>
      <c r="F316" s="25">
        <v>0</v>
      </c>
      <c r="G316" s="43">
        <v>0</v>
      </c>
      <c r="H316" s="25">
        <v>0</v>
      </c>
      <c r="I316" s="25">
        <f t="shared" si="22"/>
        <v>0</v>
      </c>
      <c r="J316" s="25"/>
      <c r="K316" s="25">
        <v>0</v>
      </c>
      <c r="L316" s="25">
        <v>0</v>
      </c>
      <c r="M316" s="25">
        <v>0</v>
      </c>
      <c r="N316" s="25">
        <f t="shared" si="23"/>
        <v>0</v>
      </c>
    </row>
    <row r="317" spans="1:14" x14ac:dyDescent="0.2">
      <c r="A317" s="34" t="str">
        <f t="shared" si="24"/>
        <v>BOR/678-Orkney</v>
      </c>
      <c r="B317" s="6" t="s">
        <v>37</v>
      </c>
      <c r="C317" s="6" t="s">
        <v>136</v>
      </c>
      <c r="D317" s="6" t="s">
        <v>9</v>
      </c>
      <c r="E317" s="25">
        <v>0</v>
      </c>
      <c r="F317" s="25">
        <v>0</v>
      </c>
      <c r="G317" s="43">
        <v>0</v>
      </c>
      <c r="H317" s="25">
        <v>0</v>
      </c>
      <c r="I317" s="25">
        <f t="shared" si="22"/>
        <v>0</v>
      </c>
      <c r="J317" s="25"/>
      <c r="K317" s="25">
        <v>0</v>
      </c>
      <c r="L317" s="25">
        <v>0</v>
      </c>
      <c r="M317" s="25">
        <v>0</v>
      </c>
      <c r="N317" s="25">
        <f t="shared" si="23"/>
        <v>0</v>
      </c>
    </row>
    <row r="318" spans="1:14" x14ac:dyDescent="0.2">
      <c r="A318" s="34" t="str">
        <f t="shared" si="24"/>
        <v>BOR/678-SFO</v>
      </c>
      <c r="B318" s="6" t="s">
        <v>37</v>
      </c>
      <c r="C318" s="6" t="s">
        <v>136</v>
      </c>
      <c r="D318" s="6" t="s">
        <v>2</v>
      </c>
      <c r="E318" s="25">
        <v>0</v>
      </c>
      <c r="F318" s="25">
        <v>0</v>
      </c>
      <c r="G318" s="43">
        <v>1037.8</v>
      </c>
      <c r="H318" s="25">
        <v>0</v>
      </c>
      <c r="I318" s="25">
        <f t="shared" si="22"/>
        <v>1037.8</v>
      </c>
      <c r="J318" s="25"/>
      <c r="K318" s="25">
        <v>166.89099999999999</v>
      </c>
      <c r="L318" s="25">
        <v>0</v>
      </c>
      <c r="M318" s="25">
        <v>2.1</v>
      </c>
      <c r="N318" s="25">
        <f t="shared" si="23"/>
        <v>1206.7909999999999</v>
      </c>
    </row>
    <row r="319" spans="1:14" x14ac:dyDescent="0.2">
      <c r="A319" s="34" t="str">
        <f t="shared" si="24"/>
        <v>BOR/678-Shetland</v>
      </c>
      <c r="B319" s="6" t="s">
        <v>37</v>
      </c>
      <c r="C319" s="6" t="s">
        <v>136</v>
      </c>
      <c r="D319" s="6" t="s">
        <v>6</v>
      </c>
      <c r="E319" s="25">
        <v>0</v>
      </c>
      <c r="F319" s="25">
        <v>0</v>
      </c>
      <c r="G319" s="43">
        <v>469.9</v>
      </c>
      <c r="H319" s="25">
        <v>0</v>
      </c>
      <c r="I319" s="25">
        <f t="shared" si="22"/>
        <v>469.9</v>
      </c>
      <c r="J319" s="25"/>
      <c r="K319" s="25">
        <v>0</v>
      </c>
      <c r="L319" s="25">
        <v>0</v>
      </c>
      <c r="M319" s="25">
        <v>0.9</v>
      </c>
      <c r="N319" s="25">
        <f t="shared" si="23"/>
        <v>470.8</v>
      </c>
    </row>
    <row r="320" spans="1:14" x14ac:dyDescent="0.2">
      <c r="A320" s="34" t="str">
        <f t="shared" si="24"/>
        <v>BOR/678-South West</v>
      </c>
      <c r="B320" s="6" t="s">
        <v>37</v>
      </c>
      <c r="C320" s="6" t="s">
        <v>136</v>
      </c>
      <c r="D320" s="6" t="s">
        <v>19</v>
      </c>
      <c r="E320" s="25">
        <v>0</v>
      </c>
      <c r="F320" s="25">
        <v>0</v>
      </c>
      <c r="G320" s="43">
        <v>0</v>
      </c>
      <c r="H320" s="25">
        <v>0</v>
      </c>
      <c r="I320" s="25">
        <f t="shared" si="22"/>
        <v>0</v>
      </c>
      <c r="J320" s="25"/>
      <c r="K320" s="25">
        <v>0</v>
      </c>
      <c r="L320" s="25">
        <v>0</v>
      </c>
      <c r="M320" s="25">
        <v>0</v>
      </c>
      <c r="N320" s="25">
        <f t="shared" si="23"/>
        <v>0</v>
      </c>
    </row>
    <row r="321" spans="1:14" x14ac:dyDescent="0.2">
      <c r="A321" s="34" t="str">
        <f t="shared" si="24"/>
        <v>BOR/678-Unallocated</v>
      </c>
      <c r="B321" s="6" t="s">
        <v>37</v>
      </c>
      <c r="C321" s="6" t="s">
        <v>136</v>
      </c>
      <c r="D321" s="6" t="s">
        <v>33</v>
      </c>
      <c r="E321" s="25">
        <v>0</v>
      </c>
      <c r="F321" s="25">
        <v>0</v>
      </c>
      <c r="G321" s="43">
        <v>0</v>
      </c>
      <c r="H321" s="25">
        <v>0</v>
      </c>
      <c r="I321" s="25">
        <f t="shared" si="22"/>
        <v>0</v>
      </c>
      <c r="J321" s="25"/>
      <c r="K321" s="25">
        <v>0</v>
      </c>
      <c r="L321" s="25">
        <v>0</v>
      </c>
      <c r="M321" s="25">
        <v>0</v>
      </c>
      <c r="N321" s="25">
        <f t="shared" si="23"/>
        <v>0</v>
      </c>
    </row>
    <row r="322" spans="1:14" x14ac:dyDescent="0.2">
      <c r="A322" s="34" t="str">
        <f t="shared" si="24"/>
        <v>BOR/678-W. Scotland</v>
      </c>
      <c r="B322" s="6" t="s">
        <v>37</v>
      </c>
      <c r="C322" s="6" t="s">
        <v>136</v>
      </c>
      <c r="D322" s="6" t="s">
        <v>8</v>
      </c>
      <c r="E322" s="25">
        <v>0</v>
      </c>
      <c r="F322" s="25">
        <v>0</v>
      </c>
      <c r="G322" s="43">
        <v>0</v>
      </c>
      <c r="H322" s="25">
        <v>0</v>
      </c>
      <c r="I322" s="25">
        <f t="shared" si="22"/>
        <v>0</v>
      </c>
      <c r="J322" s="25"/>
      <c r="K322" s="25">
        <v>0</v>
      </c>
      <c r="L322" s="25">
        <v>0</v>
      </c>
      <c r="M322" s="25">
        <v>0</v>
      </c>
      <c r="N322" s="25">
        <f t="shared" si="23"/>
        <v>0</v>
      </c>
    </row>
    <row r="323" spans="1:14" x14ac:dyDescent="0.2">
      <c r="A323" s="34" t="str">
        <f t="shared" si="24"/>
        <v>BOR/678-Wales &amp; WC</v>
      </c>
      <c r="B323" s="6" t="s">
        <v>37</v>
      </c>
      <c r="C323" s="6" t="s">
        <v>136</v>
      </c>
      <c r="D323" s="6" t="s">
        <v>22</v>
      </c>
      <c r="E323" s="25">
        <v>0</v>
      </c>
      <c r="F323" s="25">
        <v>0</v>
      </c>
      <c r="G323" s="43">
        <v>0</v>
      </c>
      <c r="H323" s="25">
        <v>0</v>
      </c>
      <c r="I323" s="25">
        <f t="shared" si="22"/>
        <v>0</v>
      </c>
      <c r="J323" s="25"/>
      <c r="K323" s="25">
        <v>0</v>
      </c>
      <c r="L323" s="25">
        <v>0</v>
      </c>
      <c r="M323" s="25">
        <v>0</v>
      </c>
      <c r="N323" s="25">
        <f t="shared" si="23"/>
        <v>0</v>
      </c>
    </row>
    <row r="324" spans="1:14" x14ac:dyDescent="0.2">
      <c r="A324" s="34" t="str">
        <f t="shared" si="24"/>
        <v>BOR/678-Western</v>
      </c>
      <c r="B324" s="38" t="s">
        <v>37</v>
      </c>
      <c r="C324" s="6" t="s">
        <v>136</v>
      </c>
      <c r="D324" s="6" t="s">
        <v>107</v>
      </c>
      <c r="E324" s="25">
        <v>0</v>
      </c>
      <c r="F324" s="25">
        <v>0</v>
      </c>
      <c r="G324" s="43">
        <v>0</v>
      </c>
      <c r="H324" s="25">
        <v>0</v>
      </c>
      <c r="I324" s="25">
        <f t="shared" si="22"/>
        <v>0</v>
      </c>
      <c r="J324" s="25"/>
      <c r="K324" s="25">
        <v>0</v>
      </c>
      <c r="L324" s="25">
        <v>0</v>
      </c>
      <c r="M324" s="25">
        <v>0</v>
      </c>
      <c r="N324" s="25">
        <f t="shared" si="23"/>
        <v>0</v>
      </c>
    </row>
    <row r="325" spans="1:14" x14ac:dyDescent="0.2">
      <c r="A325" s="34" t="str">
        <f t="shared" si="24"/>
        <v>BSF/56712-10m and under (pool) - England</v>
      </c>
      <c r="B325" s="6" t="s">
        <v>96</v>
      </c>
      <c r="C325" s="6" t="s">
        <v>137</v>
      </c>
      <c r="D325" s="6" t="s">
        <v>29</v>
      </c>
      <c r="E325" s="25">
        <v>0</v>
      </c>
      <c r="F325" s="25">
        <v>0</v>
      </c>
      <c r="G325" s="43">
        <v>0</v>
      </c>
      <c r="H325" s="25">
        <v>0</v>
      </c>
      <c r="I325" s="25">
        <f t="shared" si="22"/>
        <v>0</v>
      </c>
      <c r="J325" s="25"/>
      <c r="K325" s="25">
        <v>0</v>
      </c>
      <c r="L325" s="25">
        <v>0</v>
      </c>
      <c r="M325" s="25">
        <v>0</v>
      </c>
      <c r="N325" s="25">
        <f t="shared" si="23"/>
        <v>0</v>
      </c>
    </row>
    <row r="326" spans="1:14" x14ac:dyDescent="0.2">
      <c r="A326" s="34" t="str">
        <f t="shared" si="24"/>
        <v>BSF/56712-10m and under (pool) - Northern Ireland</v>
      </c>
      <c r="B326" s="6" t="s">
        <v>96</v>
      </c>
      <c r="C326" s="6" t="s">
        <v>137</v>
      </c>
      <c r="D326" s="6" t="s">
        <v>32</v>
      </c>
      <c r="E326" s="25">
        <v>0</v>
      </c>
      <c r="F326" s="25">
        <v>0</v>
      </c>
      <c r="G326" s="43">
        <v>0</v>
      </c>
      <c r="H326" s="25">
        <v>0</v>
      </c>
      <c r="I326" s="25">
        <f t="shared" si="22"/>
        <v>0</v>
      </c>
      <c r="J326" s="25"/>
      <c r="K326" s="25">
        <v>0</v>
      </c>
      <c r="L326" s="25">
        <v>0</v>
      </c>
      <c r="M326" s="25">
        <v>0</v>
      </c>
      <c r="N326" s="25">
        <f t="shared" si="23"/>
        <v>0</v>
      </c>
    </row>
    <row r="327" spans="1:14" x14ac:dyDescent="0.2">
      <c r="A327" s="34" t="str">
        <f t="shared" si="24"/>
        <v>BSF/56712-10m and under (pool) - Scotland</v>
      </c>
      <c r="B327" s="6" t="s">
        <v>96</v>
      </c>
      <c r="C327" s="6" t="s">
        <v>137</v>
      </c>
      <c r="D327" s="6" t="s">
        <v>31</v>
      </c>
      <c r="E327" s="25">
        <v>0</v>
      </c>
      <c r="F327" s="25">
        <v>0</v>
      </c>
      <c r="G327" s="43">
        <v>0</v>
      </c>
      <c r="H327" s="25">
        <v>0</v>
      </c>
      <c r="I327" s="25">
        <f t="shared" si="22"/>
        <v>0</v>
      </c>
      <c r="J327" s="25"/>
      <c r="K327" s="25">
        <v>0</v>
      </c>
      <c r="L327" s="25">
        <v>0</v>
      </c>
      <c r="M327" s="25">
        <v>0</v>
      </c>
      <c r="N327" s="25">
        <f t="shared" si="23"/>
        <v>0</v>
      </c>
    </row>
    <row r="328" spans="1:14" x14ac:dyDescent="0.2">
      <c r="A328" s="34" t="str">
        <f t="shared" si="24"/>
        <v>BSF/56712-10m and under (pool) - Wales</v>
      </c>
      <c r="B328" s="6" t="s">
        <v>96</v>
      </c>
      <c r="C328" s="6" t="s">
        <v>137</v>
      </c>
      <c r="D328" s="6" t="s">
        <v>30</v>
      </c>
      <c r="E328" s="25">
        <v>0</v>
      </c>
      <c r="F328" s="25">
        <v>0</v>
      </c>
      <c r="G328" s="43">
        <v>0</v>
      </c>
      <c r="H328" s="25">
        <v>0</v>
      </c>
      <c r="I328" s="25">
        <f t="shared" si="22"/>
        <v>0</v>
      </c>
      <c r="J328" s="25"/>
      <c r="K328" s="25">
        <v>0</v>
      </c>
      <c r="L328" s="25">
        <v>0</v>
      </c>
      <c r="M328" s="25">
        <v>0</v>
      </c>
      <c r="N328" s="25">
        <f t="shared" si="23"/>
        <v>0</v>
      </c>
    </row>
    <row r="329" spans="1:14" x14ac:dyDescent="0.2">
      <c r="A329" s="34" t="str">
        <f t="shared" si="24"/>
        <v>BSF/56712-Aberdeen</v>
      </c>
      <c r="B329" s="6" t="s">
        <v>96</v>
      </c>
      <c r="C329" s="6" t="s">
        <v>137</v>
      </c>
      <c r="D329" s="6" t="s">
        <v>4</v>
      </c>
      <c r="E329" s="25">
        <v>0.99299999999999999</v>
      </c>
      <c r="F329" s="25">
        <v>0</v>
      </c>
      <c r="G329" s="43">
        <v>0.2</v>
      </c>
      <c r="H329" s="25">
        <v>0</v>
      </c>
      <c r="I329" s="25">
        <f t="shared" si="22"/>
        <v>1.1930000000000001</v>
      </c>
      <c r="J329" s="25"/>
      <c r="K329" s="25">
        <v>3.0000000000000001E-3</v>
      </c>
      <c r="L329" s="25">
        <v>0</v>
      </c>
      <c r="M329" s="25">
        <v>0</v>
      </c>
      <c r="N329" s="25">
        <f t="shared" si="23"/>
        <v>1.196</v>
      </c>
    </row>
    <row r="330" spans="1:14" x14ac:dyDescent="0.2">
      <c r="A330" s="34" t="str">
        <f t="shared" si="24"/>
        <v>BSF/56712-Anglo Scot.</v>
      </c>
      <c r="B330" s="6" t="s">
        <v>96</v>
      </c>
      <c r="C330" s="6" t="s">
        <v>137</v>
      </c>
      <c r="D330" s="6" t="s">
        <v>13</v>
      </c>
      <c r="E330" s="25">
        <v>1.595</v>
      </c>
      <c r="F330" s="25">
        <v>0</v>
      </c>
      <c r="G330" s="43">
        <v>0</v>
      </c>
      <c r="H330" s="25">
        <v>0</v>
      </c>
      <c r="I330" s="25">
        <f t="shared" ref="I330:I393" si="25">E330+F330+G330+H330</f>
        <v>1.595</v>
      </c>
      <c r="J330" s="25"/>
      <c r="K330" s="25">
        <v>0</v>
      </c>
      <c r="L330" s="25">
        <v>0</v>
      </c>
      <c r="M330" s="25">
        <v>0</v>
      </c>
      <c r="N330" s="25">
        <f t="shared" si="23"/>
        <v>1.595</v>
      </c>
    </row>
    <row r="331" spans="1:14" x14ac:dyDescent="0.2">
      <c r="A331" s="34" t="str">
        <f t="shared" si="24"/>
        <v>BSF/56712-ANIFPO</v>
      </c>
      <c r="B331" s="6" t="s">
        <v>96</v>
      </c>
      <c r="C331" s="6" t="s">
        <v>137</v>
      </c>
      <c r="D331" s="6" t="s">
        <v>17</v>
      </c>
      <c r="E331" s="25">
        <v>0</v>
      </c>
      <c r="F331" s="25">
        <v>0</v>
      </c>
      <c r="G331" s="43">
        <v>0</v>
      </c>
      <c r="H331" s="25">
        <v>0</v>
      </c>
      <c r="I331" s="25">
        <f t="shared" si="25"/>
        <v>0</v>
      </c>
      <c r="J331" s="25"/>
      <c r="K331" s="25">
        <v>0</v>
      </c>
      <c r="L331" s="25">
        <v>0</v>
      </c>
      <c r="M331" s="25">
        <v>0</v>
      </c>
      <c r="N331" s="25">
        <f t="shared" ref="N331:N394" si="26">ROUND(I331+K331+L331+M331+J331,3)</f>
        <v>0</v>
      </c>
    </row>
    <row r="332" spans="1:14" x14ac:dyDescent="0.2">
      <c r="A332" s="34" t="str">
        <f t="shared" si="24"/>
        <v>BSF/56712-Cornish</v>
      </c>
      <c r="B332" s="6" t="s">
        <v>96</v>
      </c>
      <c r="C332" s="6" t="s">
        <v>137</v>
      </c>
      <c r="D332" s="6" t="s">
        <v>18</v>
      </c>
      <c r="E332" s="25">
        <v>0</v>
      </c>
      <c r="F332" s="25">
        <v>0</v>
      </c>
      <c r="G332" s="43">
        <v>0</v>
      </c>
      <c r="H332" s="25">
        <v>0</v>
      </c>
      <c r="I332" s="25">
        <f t="shared" si="25"/>
        <v>0</v>
      </c>
      <c r="J332" s="25"/>
      <c r="K332" s="25">
        <v>0</v>
      </c>
      <c r="L332" s="25">
        <v>0</v>
      </c>
      <c r="M332" s="25">
        <v>0</v>
      </c>
      <c r="N332" s="25">
        <f t="shared" si="26"/>
        <v>0</v>
      </c>
    </row>
    <row r="333" spans="1:14" x14ac:dyDescent="0.2">
      <c r="A333" s="34" t="str">
        <f t="shared" si="24"/>
        <v>BSF/56712-EEFPO</v>
      </c>
      <c r="B333" s="6" t="s">
        <v>96</v>
      </c>
      <c r="C333" s="6" t="s">
        <v>137</v>
      </c>
      <c r="D333" s="6" t="s">
        <v>14</v>
      </c>
      <c r="E333" s="25">
        <v>6.52</v>
      </c>
      <c r="F333" s="25">
        <v>0</v>
      </c>
      <c r="G333" s="43">
        <v>0</v>
      </c>
      <c r="H333" s="25">
        <v>0</v>
      </c>
      <c r="I333" s="25">
        <f t="shared" si="25"/>
        <v>6.52</v>
      </c>
      <c r="J333" s="25"/>
      <c r="K333" s="25">
        <v>0</v>
      </c>
      <c r="L333" s="25">
        <v>0</v>
      </c>
      <c r="M333" s="25">
        <v>0</v>
      </c>
      <c r="N333" s="25">
        <f t="shared" si="26"/>
        <v>6.52</v>
      </c>
    </row>
    <row r="334" spans="1:14" x14ac:dyDescent="0.2">
      <c r="A334" s="34" t="str">
        <f t="shared" si="24"/>
        <v>BSF/56712-Fife</v>
      </c>
      <c r="B334" s="6" t="s">
        <v>96</v>
      </c>
      <c r="C334" s="6" t="s">
        <v>137</v>
      </c>
      <c r="D334" s="6" t="s">
        <v>7</v>
      </c>
      <c r="E334" s="25">
        <v>0</v>
      </c>
      <c r="F334" s="25">
        <v>0</v>
      </c>
      <c r="G334" s="43">
        <v>0</v>
      </c>
      <c r="H334" s="25">
        <v>0</v>
      </c>
      <c r="I334" s="25">
        <f t="shared" si="25"/>
        <v>0</v>
      </c>
      <c r="J334" s="25"/>
      <c r="K334" s="25">
        <v>0</v>
      </c>
      <c r="L334" s="25">
        <v>0</v>
      </c>
      <c r="M334" s="25">
        <v>0</v>
      </c>
      <c r="N334" s="25">
        <f t="shared" si="26"/>
        <v>0</v>
      </c>
    </row>
    <row r="335" spans="1:14" x14ac:dyDescent="0.2">
      <c r="A335" s="34" t="str">
        <f t="shared" si="24"/>
        <v>BSF/56712-FPO</v>
      </c>
      <c r="B335" s="6" t="s">
        <v>96</v>
      </c>
      <c r="C335" s="6" t="s">
        <v>137</v>
      </c>
      <c r="D335" s="6" t="s">
        <v>15</v>
      </c>
      <c r="E335" s="25">
        <v>0.44600000000000001</v>
      </c>
      <c r="F335" s="25">
        <v>0</v>
      </c>
      <c r="G335" s="43">
        <v>0</v>
      </c>
      <c r="H335" s="25">
        <v>0</v>
      </c>
      <c r="I335" s="25">
        <f t="shared" si="25"/>
        <v>0.44600000000000001</v>
      </c>
      <c r="J335" s="25"/>
      <c r="K335" s="25">
        <v>0</v>
      </c>
      <c r="L335" s="25">
        <v>0</v>
      </c>
      <c r="M335" s="25">
        <v>0</v>
      </c>
      <c r="N335" s="25">
        <f t="shared" si="26"/>
        <v>0.44600000000000001</v>
      </c>
    </row>
    <row r="336" spans="1:14" x14ac:dyDescent="0.2">
      <c r="A336" s="34" t="str">
        <f t="shared" si="24"/>
        <v>BSF/56712-Handliners</v>
      </c>
      <c r="B336" s="6" t="s">
        <v>96</v>
      </c>
      <c r="C336" s="6" t="s">
        <v>137</v>
      </c>
      <c r="D336" s="6" t="s">
        <v>66</v>
      </c>
      <c r="E336" s="25">
        <v>0</v>
      </c>
      <c r="F336" s="25">
        <v>0</v>
      </c>
      <c r="G336" s="43">
        <v>0</v>
      </c>
      <c r="H336" s="25">
        <v>0</v>
      </c>
      <c r="I336" s="25">
        <f t="shared" si="25"/>
        <v>0</v>
      </c>
      <c r="J336" s="25"/>
      <c r="K336" s="25">
        <v>0</v>
      </c>
      <c r="L336" s="25">
        <v>0</v>
      </c>
      <c r="M336" s="25">
        <v>0</v>
      </c>
      <c r="N336" s="25">
        <f t="shared" si="26"/>
        <v>0</v>
      </c>
    </row>
    <row r="337" spans="1:14" x14ac:dyDescent="0.2">
      <c r="A337" s="34" t="str">
        <f t="shared" si="24"/>
        <v>BSF/56712-Interfish</v>
      </c>
      <c r="B337" s="6" t="s">
        <v>96</v>
      </c>
      <c r="C337" s="6" t="s">
        <v>137</v>
      </c>
      <c r="D337" s="6" t="s">
        <v>23</v>
      </c>
      <c r="E337" s="25">
        <v>0</v>
      </c>
      <c r="F337" s="25">
        <v>0</v>
      </c>
      <c r="G337" s="43">
        <v>0</v>
      </c>
      <c r="H337" s="25">
        <v>0</v>
      </c>
      <c r="I337" s="25">
        <f t="shared" si="25"/>
        <v>0</v>
      </c>
      <c r="J337" s="25"/>
      <c r="K337" s="25">
        <v>0</v>
      </c>
      <c r="L337" s="25">
        <v>0</v>
      </c>
      <c r="M337" s="25">
        <v>0</v>
      </c>
      <c r="N337" s="25">
        <f t="shared" si="26"/>
        <v>0</v>
      </c>
    </row>
    <row r="338" spans="1:14" x14ac:dyDescent="0.2">
      <c r="A338" s="34" t="str">
        <f t="shared" si="24"/>
        <v>BSF/56712-IOM</v>
      </c>
      <c r="B338" s="6" t="s">
        <v>96</v>
      </c>
      <c r="C338" s="6" t="s">
        <v>137</v>
      </c>
      <c r="D338" s="6" t="s">
        <v>24</v>
      </c>
      <c r="E338" s="25">
        <v>0</v>
      </c>
      <c r="F338" s="25">
        <v>0</v>
      </c>
      <c r="G338" s="43">
        <v>0</v>
      </c>
      <c r="H338" s="25">
        <v>0</v>
      </c>
      <c r="I338" s="25">
        <f t="shared" si="25"/>
        <v>0</v>
      </c>
      <c r="J338" s="25"/>
      <c r="K338" s="25">
        <v>0</v>
      </c>
      <c r="L338" s="25">
        <v>0</v>
      </c>
      <c r="M338" s="25">
        <v>0</v>
      </c>
      <c r="N338" s="25">
        <f t="shared" si="26"/>
        <v>0</v>
      </c>
    </row>
    <row r="339" spans="1:14" x14ac:dyDescent="0.2">
      <c r="A339" s="34" t="str">
        <f t="shared" si="24"/>
        <v>BSF/56712-Klondyke</v>
      </c>
      <c r="B339" s="6" t="s">
        <v>96</v>
      </c>
      <c r="C339" s="6" t="s">
        <v>137</v>
      </c>
      <c r="D339" s="6" t="s">
        <v>11</v>
      </c>
      <c r="E339" s="25">
        <v>0</v>
      </c>
      <c r="F339" s="25">
        <v>0</v>
      </c>
      <c r="G339" s="43">
        <v>0</v>
      </c>
      <c r="H339" s="25">
        <v>0</v>
      </c>
      <c r="I339" s="25">
        <f t="shared" si="25"/>
        <v>0</v>
      </c>
      <c r="J339" s="25"/>
      <c r="K339" s="25">
        <v>0</v>
      </c>
      <c r="L339" s="25">
        <v>0</v>
      </c>
      <c r="M339" s="25">
        <v>0</v>
      </c>
      <c r="N339" s="25">
        <f t="shared" si="26"/>
        <v>0</v>
      </c>
    </row>
    <row r="340" spans="1:14" x14ac:dyDescent="0.2">
      <c r="A340" s="34" t="str">
        <f t="shared" si="24"/>
        <v>BSF/56712-Lowestoft</v>
      </c>
      <c r="B340" s="6" t="s">
        <v>96</v>
      </c>
      <c r="C340" s="6" t="s">
        <v>137</v>
      </c>
      <c r="D340" s="6" t="s">
        <v>21</v>
      </c>
      <c r="E340" s="25">
        <v>0</v>
      </c>
      <c r="F340" s="25">
        <v>0</v>
      </c>
      <c r="G340" s="43">
        <v>0</v>
      </c>
      <c r="H340" s="25">
        <v>0</v>
      </c>
      <c r="I340" s="25">
        <f t="shared" si="25"/>
        <v>0</v>
      </c>
      <c r="J340" s="25"/>
      <c r="K340" s="25">
        <v>0</v>
      </c>
      <c r="L340" s="25">
        <v>0</v>
      </c>
      <c r="M340" s="25">
        <v>0</v>
      </c>
      <c r="N340" s="25">
        <f t="shared" si="26"/>
        <v>0</v>
      </c>
    </row>
    <row r="341" spans="1:14" x14ac:dyDescent="0.2">
      <c r="A341" s="34" t="str">
        <f t="shared" si="24"/>
        <v>BSF/56712-Lunar</v>
      </c>
      <c r="B341" s="6" t="s">
        <v>96</v>
      </c>
      <c r="C341" s="6" t="s">
        <v>137</v>
      </c>
      <c r="D341" s="6" t="s">
        <v>12</v>
      </c>
      <c r="E341" s="25">
        <v>0</v>
      </c>
      <c r="F341" s="25">
        <v>0</v>
      </c>
      <c r="G341" s="43">
        <v>0.8</v>
      </c>
      <c r="H341" s="25">
        <v>0</v>
      </c>
      <c r="I341" s="25">
        <f t="shared" si="25"/>
        <v>0.8</v>
      </c>
      <c r="J341" s="25"/>
      <c r="K341" s="25">
        <v>0</v>
      </c>
      <c r="L341" s="25">
        <v>0</v>
      </c>
      <c r="M341" s="25">
        <v>0</v>
      </c>
      <c r="N341" s="25">
        <f t="shared" si="26"/>
        <v>0.8</v>
      </c>
    </row>
    <row r="342" spans="1:14" x14ac:dyDescent="0.2">
      <c r="A342" s="34" t="str">
        <f t="shared" si="24"/>
        <v>BSF/56712-Mourne</v>
      </c>
      <c r="B342" s="38" t="s">
        <v>96</v>
      </c>
      <c r="C342" s="6" t="s">
        <v>137</v>
      </c>
      <c r="D342" s="6" t="s">
        <v>49</v>
      </c>
      <c r="E342" s="25">
        <v>0</v>
      </c>
      <c r="F342" s="25">
        <v>0</v>
      </c>
      <c r="G342" s="43">
        <v>0</v>
      </c>
      <c r="H342" s="25">
        <v>0</v>
      </c>
      <c r="I342" s="25">
        <f t="shared" si="25"/>
        <v>0</v>
      </c>
      <c r="J342" s="25"/>
      <c r="K342" s="25">
        <v>0</v>
      </c>
      <c r="L342" s="25">
        <v>0</v>
      </c>
      <c r="M342" s="25">
        <v>0</v>
      </c>
      <c r="N342" s="25">
        <f t="shared" si="26"/>
        <v>0</v>
      </c>
    </row>
    <row r="343" spans="1:14" x14ac:dyDescent="0.2">
      <c r="A343" s="34" t="str">
        <f t="shared" si="24"/>
        <v>BSF/56712-NESFO</v>
      </c>
      <c r="B343" s="6" t="s">
        <v>96</v>
      </c>
      <c r="C343" s="6" t="s">
        <v>137</v>
      </c>
      <c r="D343" s="6" t="s">
        <v>5</v>
      </c>
      <c r="E343" s="25">
        <v>0</v>
      </c>
      <c r="F343" s="25">
        <v>0</v>
      </c>
      <c r="G343" s="43">
        <v>0.3</v>
      </c>
      <c r="H343" s="25">
        <v>0</v>
      </c>
      <c r="I343" s="25">
        <f t="shared" si="25"/>
        <v>0.3</v>
      </c>
      <c r="J343" s="25"/>
      <c r="K343" s="25">
        <v>0</v>
      </c>
      <c r="L343" s="25">
        <v>0</v>
      </c>
      <c r="M343" s="25">
        <v>0</v>
      </c>
      <c r="N343" s="25">
        <f t="shared" si="26"/>
        <v>0.3</v>
      </c>
    </row>
    <row r="344" spans="1:14" x14ac:dyDescent="0.2">
      <c r="A344" s="34" t="str">
        <f t="shared" si="24"/>
        <v>BSF/56712-NIFPO</v>
      </c>
      <c r="B344" s="6" t="s">
        <v>96</v>
      </c>
      <c r="C344" s="6" t="s">
        <v>137</v>
      </c>
      <c r="D344" s="6" t="s">
        <v>16</v>
      </c>
      <c r="E344" s="25">
        <v>0</v>
      </c>
      <c r="F344" s="25">
        <v>0.7</v>
      </c>
      <c r="G344" s="43">
        <v>0.1</v>
      </c>
      <c r="H344" s="25">
        <v>0</v>
      </c>
      <c r="I344" s="25">
        <f t="shared" si="25"/>
        <v>0.79999999999999993</v>
      </c>
      <c r="J344" s="25"/>
      <c r="K344" s="25">
        <v>0</v>
      </c>
      <c r="L344" s="25">
        <v>0</v>
      </c>
      <c r="M344" s="25">
        <v>0</v>
      </c>
      <c r="N344" s="25">
        <f t="shared" si="26"/>
        <v>0.8</v>
      </c>
    </row>
    <row r="345" spans="1:14" x14ac:dyDescent="0.2">
      <c r="A345" s="34" t="str">
        <f t="shared" si="24"/>
        <v>BSF/56712-Non Sector - England</v>
      </c>
      <c r="B345" s="6" t="s">
        <v>96</v>
      </c>
      <c r="C345" s="6" t="s">
        <v>137</v>
      </c>
      <c r="D345" s="6" t="s">
        <v>25</v>
      </c>
      <c r="E345" s="25">
        <v>0</v>
      </c>
      <c r="F345" s="25">
        <v>0</v>
      </c>
      <c r="G345" s="43">
        <v>0</v>
      </c>
      <c r="H345" s="25">
        <v>0</v>
      </c>
      <c r="I345" s="25">
        <f t="shared" si="25"/>
        <v>0</v>
      </c>
      <c r="J345" s="25"/>
      <c r="K345" s="25">
        <v>0</v>
      </c>
      <c r="L345" s="25">
        <v>0</v>
      </c>
      <c r="M345" s="25">
        <v>0</v>
      </c>
      <c r="N345" s="25">
        <f t="shared" si="26"/>
        <v>0</v>
      </c>
    </row>
    <row r="346" spans="1:14" x14ac:dyDescent="0.2">
      <c r="A346" s="34" t="str">
        <f t="shared" si="24"/>
        <v>BSF/56712-Non Sector - Northern Ireland</v>
      </c>
      <c r="B346" s="6" t="s">
        <v>96</v>
      </c>
      <c r="C346" s="6" t="s">
        <v>137</v>
      </c>
      <c r="D346" s="6" t="s">
        <v>28</v>
      </c>
      <c r="E346" s="25">
        <v>0</v>
      </c>
      <c r="F346" s="25">
        <v>0</v>
      </c>
      <c r="G346" s="43">
        <v>0</v>
      </c>
      <c r="H346" s="25">
        <v>0</v>
      </c>
      <c r="I346" s="25">
        <f t="shared" si="25"/>
        <v>0</v>
      </c>
      <c r="J346" s="25"/>
      <c r="K346" s="25">
        <v>0</v>
      </c>
      <c r="L346" s="25">
        <v>0</v>
      </c>
      <c r="M346" s="25">
        <v>0</v>
      </c>
      <c r="N346" s="25">
        <f t="shared" si="26"/>
        <v>0</v>
      </c>
    </row>
    <row r="347" spans="1:14" x14ac:dyDescent="0.2">
      <c r="A347" s="34" t="str">
        <f t="shared" si="24"/>
        <v>BSF/56712-Non Sector - Scotland</v>
      </c>
      <c r="B347" s="6" t="s">
        <v>96</v>
      </c>
      <c r="C347" s="6" t="s">
        <v>137</v>
      </c>
      <c r="D347" s="6" t="s">
        <v>27</v>
      </c>
      <c r="E347" s="25">
        <v>0</v>
      </c>
      <c r="F347" s="25">
        <v>0</v>
      </c>
      <c r="G347" s="43">
        <v>0</v>
      </c>
      <c r="H347" s="25">
        <v>0</v>
      </c>
      <c r="I347" s="25">
        <f t="shared" si="25"/>
        <v>0</v>
      </c>
      <c r="J347" s="25"/>
      <c r="K347" s="25">
        <v>0</v>
      </c>
      <c r="L347" s="25">
        <v>0</v>
      </c>
      <c r="M347" s="25">
        <v>0</v>
      </c>
      <c r="N347" s="25">
        <f t="shared" si="26"/>
        <v>0</v>
      </c>
    </row>
    <row r="348" spans="1:14" x14ac:dyDescent="0.2">
      <c r="A348" s="34" t="str">
        <f t="shared" si="24"/>
        <v>BSF/56712-Non Sector - Wales</v>
      </c>
      <c r="B348" s="6" t="s">
        <v>96</v>
      </c>
      <c r="C348" s="6" t="s">
        <v>137</v>
      </c>
      <c r="D348" s="6" t="s">
        <v>26</v>
      </c>
      <c r="E348" s="25">
        <v>0</v>
      </c>
      <c r="F348" s="25">
        <v>0</v>
      </c>
      <c r="G348" s="43">
        <v>0</v>
      </c>
      <c r="H348" s="25">
        <v>0</v>
      </c>
      <c r="I348" s="25">
        <f t="shared" si="25"/>
        <v>0</v>
      </c>
      <c r="J348" s="25"/>
      <c r="K348" s="25">
        <v>0</v>
      </c>
      <c r="L348" s="25">
        <v>0</v>
      </c>
      <c r="M348" s="25">
        <v>0</v>
      </c>
      <c r="N348" s="25">
        <f t="shared" si="26"/>
        <v>0</v>
      </c>
    </row>
    <row r="349" spans="1:14" x14ac:dyDescent="0.2">
      <c r="A349" s="34" t="str">
        <f t="shared" si="24"/>
        <v>BSF/56712-Humberside</v>
      </c>
      <c r="B349" s="6" t="s">
        <v>96</v>
      </c>
      <c r="C349" s="6" t="s">
        <v>137</v>
      </c>
      <c r="D349" s="6" t="s">
        <v>288</v>
      </c>
      <c r="E349" s="25">
        <v>0</v>
      </c>
      <c r="F349" s="25">
        <v>0</v>
      </c>
      <c r="G349" s="43">
        <v>0</v>
      </c>
      <c r="H349" s="25">
        <v>0</v>
      </c>
      <c r="I349" s="25">
        <f t="shared" si="25"/>
        <v>0</v>
      </c>
      <c r="J349" s="25"/>
      <c r="K349" s="25">
        <v>0</v>
      </c>
      <c r="L349" s="25">
        <v>0</v>
      </c>
      <c r="M349" s="25">
        <v>0</v>
      </c>
      <c r="N349" s="25">
        <f t="shared" si="26"/>
        <v>0</v>
      </c>
    </row>
    <row r="350" spans="1:14" x14ac:dyDescent="0.2">
      <c r="A350" s="34" t="str">
        <f t="shared" si="24"/>
        <v>BSF/56712-North Sea</v>
      </c>
      <c r="B350" s="6" t="s">
        <v>96</v>
      </c>
      <c r="C350" s="6" t="s">
        <v>137</v>
      </c>
      <c r="D350" s="6" t="s">
        <v>20</v>
      </c>
      <c r="E350" s="25">
        <v>0</v>
      </c>
      <c r="F350" s="25">
        <v>0</v>
      </c>
      <c r="G350" s="43">
        <v>0</v>
      </c>
      <c r="H350" s="25">
        <v>0</v>
      </c>
      <c r="I350" s="25">
        <f t="shared" si="25"/>
        <v>0</v>
      </c>
      <c r="J350" s="25"/>
      <c r="K350" s="25">
        <v>0</v>
      </c>
      <c r="L350" s="25">
        <v>0</v>
      </c>
      <c r="M350" s="25">
        <v>0</v>
      </c>
      <c r="N350" s="25">
        <f t="shared" si="26"/>
        <v>0</v>
      </c>
    </row>
    <row r="351" spans="1:14" x14ac:dyDescent="0.2">
      <c r="A351" s="34" t="str">
        <f t="shared" si="24"/>
        <v>BSF/56712-Northern</v>
      </c>
      <c r="B351" s="6" t="s">
        <v>96</v>
      </c>
      <c r="C351" s="6" t="s">
        <v>137</v>
      </c>
      <c r="D351" s="6" t="s">
        <v>10</v>
      </c>
      <c r="E351" s="25">
        <v>0</v>
      </c>
      <c r="F351" s="25">
        <v>0</v>
      </c>
      <c r="G351" s="43">
        <v>0</v>
      </c>
      <c r="H351" s="25">
        <v>0</v>
      </c>
      <c r="I351" s="25">
        <f t="shared" si="25"/>
        <v>0</v>
      </c>
      <c r="J351" s="25"/>
      <c r="K351" s="25">
        <v>0</v>
      </c>
      <c r="L351" s="25">
        <v>0</v>
      </c>
      <c r="M351" s="25">
        <v>0</v>
      </c>
      <c r="N351" s="25">
        <f t="shared" si="26"/>
        <v>0</v>
      </c>
    </row>
    <row r="352" spans="1:14" x14ac:dyDescent="0.2">
      <c r="A352" s="34" t="str">
        <f t="shared" si="24"/>
        <v>BSF/56712-Orkney</v>
      </c>
      <c r="B352" s="6" t="s">
        <v>96</v>
      </c>
      <c r="C352" s="6" t="s">
        <v>137</v>
      </c>
      <c r="D352" s="6" t="s">
        <v>9</v>
      </c>
      <c r="E352" s="25">
        <v>0</v>
      </c>
      <c r="F352" s="25">
        <v>0</v>
      </c>
      <c r="G352" s="43">
        <v>0</v>
      </c>
      <c r="H352" s="25">
        <v>0</v>
      </c>
      <c r="I352" s="25">
        <f t="shared" si="25"/>
        <v>0</v>
      </c>
      <c r="J352" s="25"/>
      <c r="K352" s="25">
        <v>0</v>
      </c>
      <c r="L352" s="25">
        <v>0</v>
      </c>
      <c r="M352" s="25">
        <v>0</v>
      </c>
      <c r="N352" s="25">
        <f t="shared" si="26"/>
        <v>0</v>
      </c>
    </row>
    <row r="353" spans="1:14" x14ac:dyDescent="0.2">
      <c r="A353" s="34" t="str">
        <f t="shared" si="24"/>
        <v>BSF/56712-SFO</v>
      </c>
      <c r="B353" s="6" t="s">
        <v>96</v>
      </c>
      <c r="C353" s="6" t="s">
        <v>137</v>
      </c>
      <c r="D353" s="6" t="s">
        <v>2</v>
      </c>
      <c r="E353" s="25">
        <v>0</v>
      </c>
      <c r="F353" s="25">
        <v>0</v>
      </c>
      <c r="G353" s="43">
        <v>20.6</v>
      </c>
      <c r="H353" s="25">
        <v>0</v>
      </c>
      <c r="I353" s="25">
        <f t="shared" si="25"/>
        <v>20.6</v>
      </c>
      <c r="J353" s="25"/>
      <c r="K353" s="25">
        <v>8.6969999999999992</v>
      </c>
      <c r="L353" s="25">
        <v>0</v>
      </c>
      <c r="M353" s="25">
        <v>0</v>
      </c>
      <c r="N353" s="25">
        <f t="shared" si="26"/>
        <v>29.297000000000001</v>
      </c>
    </row>
    <row r="354" spans="1:14" x14ac:dyDescent="0.2">
      <c r="A354" s="34" t="str">
        <f t="shared" si="24"/>
        <v>BSF/56712-Shetland</v>
      </c>
      <c r="B354" s="6" t="s">
        <v>96</v>
      </c>
      <c r="C354" s="6" t="s">
        <v>137</v>
      </c>
      <c r="D354" s="6" t="s">
        <v>6</v>
      </c>
      <c r="E354" s="25">
        <v>0</v>
      </c>
      <c r="F354" s="25">
        <v>0</v>
      </c>
      <c r="G354" s="43">
        <v>2.2999999999999998</v>
      </c>
      <c r="H354" s="25">
        <v>0</v>
      </c>
      <c r="I354" s="25">
        <f t="shared" si="25"/>
        <v>2.2999999999999998</v>
      </c>
      <c r="J354" s="25"/>
      <c r="K354" s="25">
        <v>0</v>
      </c>
      <c r="L354" s="25">
        <v>0</v>
      </c>
      <c r="M354" s="25">
        <v>0</v>
      </c>
      <c r="N354" s="25">
        <f t="shared" si="26"/>
        <v>2.2999999999999998</v>
      </c>
    </row>
    <row r="355" spans="1:14" x14ac:dyDescent="0.2">
      <c r="A355" s="34" t="str">
        <f t="shared" si="24"/>
        <v>BSF/56712-South West</v>
      </c>
      <c r="B355" s="6" t="s">
        <v>96</v>
      </c>
      <c r="C355" s="6" t="s">
        <v>137</v>
      </c>
      <c r="D355" s="6" t="s">
        <v>19</v>
      </c>
      <c r="E355" s="25">
        <v>0</v>
      </c>
      <c r="F355" s="25">
        <v>0</v>
      </c>
      <c r="G355" s="43">
        <v>0</v>
      </c>
      <c r="H355" s="25">
        <v>0</v>
      </c>
      <c r="I355" s="25">
        <f t="shared" si="25"/>
        <v>0</v>
      </c>
      <c r="J355" s="25"/>
      <c r="K355" s="25">
        <v>0</v>
      </c>
      <c r="L355" s="25">
        <v>0</v>
      </c>
      <c r="M355" s="25">
        <v>0</v>
      </c>
      <c r="N355" s="25">
        <f t="shared" si="26"/>
        <v>0</v>
      </c>
    </row>
    <row r="356" spans="1:14" x14ac:dyDescent="0.2">
      <c r="A356" s="34" t="str">
        <f t="shared" si="24"/>
        <v>BSF/56712-Unallocated</v>
      </c>
      <c r="B356" s="6" t="s">
        <v>96</v>
      </c>
      <c r="C356" s="6" t="s">
        <v>137</v>
      </c>
      <c r="D356" s="6" t="s">
        <v>33</v>
      </c>
      <c r="E356" s="25">
        <v>0</v>
      </c>
      <c r="F356" s="25">
        <v>0</v>
      </c>
      <c r="G356" s="43">
        <v>0</v>
      </c>
      <c r="H356" s="25">
        <v>0</v>
      </c>
      <c r="I356" s="25">
        <f t="shared" si="25"/>
        <v>0</v>
      </c>
      <c r="J356" s="25"/>
      <c r="K356" s="25">
        <v>0</v>
      </c>
      <c r="L356" s="25">
        <v>0</v>
      </c>
      <c r="M356" s="25">
        <v>0</v>
      </c>
      <c r="N356" s="25">
        <f t="shared" si="26"/>
        <v>0</v>
      </c>
    </row>
    <row r="357" spans="1:14" x14ac:dyDescent="0.2">
      <c r="A357" s="34" t="str">
        <f t="shared" si="24"/>
        <v>BSF/56712-W. Scotland</v>
      </c>
      <c r="B357" s="6" t="s">
        <v>96</v>
      </c>
      <c r="C357" s="6" t="s">
        <v>137</v>
      </c>
      <c r="D357" s="6" t="s">
        <v>8</v>
      </c>
      <c r="E357" s="25">
        <v>0</v>
      </c>
      <c r="F357" s="25">
        <v>0</v>
      </c>
      <c r="G357" s="43">
        <v>0</v>
      </c>
      <c r="H357" s="25">
        <v>0</v>
      </c>
      <c r="I357" s="25">
        <f t="shared" si="25"/>
        <v>0</v>
      </c>
      <c r="J357" s="25"/>
      <c r="K357" s="25">
        <v>0</v>
      </c>
      <c r="L357" s="25">
        <v>0</v>
      </c>
      <c r="M357" s="25">
        <v>0</v>
      </c>
      <c r="N357" s="25">
        <f t="shared" si="26"/>
        <v>0</v>
      </c>
    </row>
    <row r="358" spans="1:14" x14ac:dyDescent="0.2">
      <c r="A358" s="34" t="str">
        <f t="shared" si="24"/>
        <v>BSF/56712-Wales &amp; WC</v>
      </c>
      <c r="B358" s="6" t="s">
        <v>96</v>
      </c>
      <c r="C358" s="6" t="s">
        <v>137</v>
      </c>
      <c r="D358" s="6" t="s">
        <v>22</v>
      </c>
      <c r="E358" s="25">
        <v>0.28100000000000003</v>
      </c>
      <c r="F358" s="25">
        <v>0</v>
      </c>
      <c r="G358" s="43">
        <v>0.2</v>
      </c>
      <c r="H358" s="25">
        <v>0</v>
      </c>
      <c r="I358" s="25">
        <f t="shared" si="25"/>
        <v>0.48100000000000004</v>
      </c>
      <c r="J358" s="25"/>
      <c r="K358" s="25">
        <v>0</v>
      </c>
      <c r="L358" s="25">
        <v>0</v>
      </c>
      <c r="M358" s="25">
        <v>0</v>
      </c>
      <c r="N358" s="25">
        <f t="shared" si="26"/>
        <v>0.48099999999999998</v>
      </c>
    </row>
    <row r="359" spans="1:14" x14ac:dyDescent="0.2">
      <c r="A359" s="34" t="str">
        <f t="shared" si="24"/>
        <v>BSF/56712-Western</v>
      </c>
      <c r="B359" s="38" t="s">
        <v>96</v>
      </c>
      <c r="C359" s="6" t="s">
        <v>137</v>
      </c>
      <c r="D359" s="6" t="s">
        <v>107</v>
      </c>
      <c r="E359" s="25">
        <v>0</v>
      </c>
      <c r="F359" s="25">
        <v>0</v>
      </c>
      <c r="G359" s="43">
        <v>0</v>
      </c>
      <c r="H359" s="25">
        <v>0</v>
      </c>
      <c r="I359" s="25">
        <f t="shared" si="25"/>
        <v>0</v>
      </c>
      <c r="J359" s="25"/>
      <c r="K359" s="25">
        <v>0</v>
      </c>
      <c r="L359" s="25">
        <v>0</v>
      </c>
      <c r="M359" s="25">
        <v>0</v>
      </c>
      <c r="N359" s="25">
        <f t="shared" si="26"/>
        <v>0</v>
      </c>
    </row>
    <row r="360" spans="1:14" x14ac:dyDescent="0.2">
      <c r="A360" s="34" t="str">
        <f t="shared" si="24"/>
        <v>C/H/05B-F10m and under (pool) - England</v>
      </c>
      <c r="B360" s="38" t="s">
        <v>239</v>
      </c>
      <c r="D360" s="6" t="s">
        <v>29</v>
      </c>
      <c r="E360" s="25">
        <v>0</v>
      </c>
      <c r="F360" s="25">
        <v>0</v>
      </c>
      <c r="G360" s="43">
        <v>0</v>
      </c>
      <c r="H360" s="25">
        <v>0</v>
      </c>
      <c r="I360" s="25">
        <f t="shared" si="25"/>
        <v>0</v>
      </c>
      <c r="J360" s="25"/>
      <c r="K360" s="25">
        <v>0</v>
      </c>
      <c r="L360" s="25">
        <v>0</v>
      </c>
      <c r="M360" s="25">
        <v>0</v>
      </c>
      <c r="N360" s="25">
        <f t="shared" si="26"/>
        <v>0</v>
      </c>
    </row>
    <row r="361" spans="1:14" x14ac:dyDescent="0.2">
      <c r="A361" s="34" t="str">
        <f t="shared" si="24"/>
        <v>C/H/05B-F10m and under (pool) - Northern Ireland</v>
      </c>
      <c r="B361" s="38" t="s">
        <v>239</v>
      </c>
      <c r="D361" s="6" t="s">
        <v>32</v>
      </c>
      <c r="E361" s="25">
        <v>0</v>
      </c>
      <c r="F361" s="25">
        <v>0</v>
      </c>
      <c r="G361" s="43">
        <v>0</v>
      </c>
      <c r="H361" s="25">
        <v>0</v>
      </c>
      <c r="I361" s="25">
        <f t="shared" si="25"/>
        <v>0</v>
      </c>
      <c r="J361" s="25"/>
      <c r="K361" s="25">
        <v>0</v>
      </c>
      <c r="L361" s="25">
        <v>0</v>
      </c>
      <c r="M361" s="25">
        <v>0</v>
      </c>
      <c r="N361" s="25">
        <f t="shared" si="26"/>
        <v>0</v>
      </c>
    </row>
    <row r="362" spans="1:14" x14ac:dyDescent="0.2">
      <c r="A362" s="34" t="str">
        <f t="shared" si="24"/>
        <v>C/H/05B-F10m and under (pool) - Scotland</v>
      </c>
      <c r="B362" s="38" t="s">
        <v>239</v>
      </c>
      <c r="D362" s="6" t="s">
        <v>31</v>
      </c>
      <c r="E362" s="25">
        <v>0</v>
      </c>
      <c r="F362" s="25">
        <v>0</v>
      </c>
      <c r="G362" s="43">
        <v>0</v>
      </c>
      <c r="H362" s="25">
        <v>0</v>
      </c>
      <c r="I362" s="25">
        <f t="shared" si="25"/>
        <v>0</v>
      </c>
      <c r="J362" s="25"/>
      <c r="K362" s="25">
        <v>0</v>
      </c>
      <c r="L362" s="25">
        <v>0</v>
      </c>
      <c r="M362" s="25">
        <v>0</v>
      </c>
      <c r="N362" s="25">
        <f t="shared" si="26"/>
        <v>0</v>
      </c>
    </row>
    <row r="363" spans="1:14" x14ac:dyDescent="0.2">
      <c r="A363" s="34" t="str">
        <f t="shared" si="24"/>
        <v>C/H/05B-F10m and under (pool) - Wales</v>
      </c>
      <c r="B363" s="38" t="s">
        <v>239</v>
      </c>
      <c r="D363" s="6" t="s">
        <v>30</v>
      </c>
      <c r="E363" s="25">
        <v>0</v>
      </c>
      <c r="F363" s="25">
        <v>0</v>
      </c>
      <c r="G363" s="43">
        <v>0</v>
      </c>
      <c r="H363" s="25">
        <v>0</v>
      </c>
      <c r="I363" s="25">
        <f t="shared" si="25"/>
        <v>0</v>
      </c>
      <c r="J363" s="25"/>
      <c r="K363" s="25">
        <v>0</v>
      </c>
      <c r="L363" s="25">
        <v>0</v>
      </c>
      <c r="M363" s="25">
        <v>0</v>
      </c>
      <c r="N363" s="25">
        <f t="shared" si="26"/>
        <v>0</v>
      </c>
    </row>
    <row r="364" spans="1:14" x14ac:dyDescent="0.2">
      <c r="A364" s="34" t="str">
        <f t="shared" si="24"/>
        <v>C/H/05B-FAberdeen</v>
      </c>
      <c r="B364" s="38" t="s">
        <v>239</v>
      </c>
      <c r="D364" s="6" t="s">
        <v>4</v>
      </c>
      <c r="E364" s="25">
        <v>0</v>
      </c>
      <c r="F364" s="25">
        <v>0</v>
      </c>
      <c r="G364" s="43">
        <v>0</v>
      </c>
      <c r="H364" s="25">
        <v>0</v>
      </c>
      <c r="I364" s="25">
        <f t="shared" si="25"/>
        <v>0</v>
      </c>
      <c r="J364" s="25"/>
      <c r="K364" s="25">
        <v>0</v>
      </c>
      <c r="L364" s="25">
        <v>0</v>
      </c>
      <c r="M364" s="25">
        <v>0</v>
      </c>
      <c r="N364" s="25">
        <f t="shared" si="26"/>
        <v>0</v>
      </c>
    </row>
    <row r="365" spans="1:14" x14ac:dyDescent="0.2">
      <c r="A365" s="34" t="str">
        <f t="shared" si="24"/>
        <v>C/H/05B-FAnglo Scot.</v>
      </c>
      <c r="B365" s="38" t="s">
        <v>239</v>
      </c>
      <c r="D365" s="6" t="s">
        <v>13</v>
      </c>
      <c r="E365" s="25">
        <v>57.247</v>
      </c>
      <c r="F365" s="25">
        <v>0</v>
      </c>
      <c r="G365" s="43">
        <v>42.1</v>
      </c>
      <c r="H365" s="25">
        <v>0</v>
      </c>
      <c r="I365" s="25">
        <f t="shared" si="25"/>
        <v>99.347000000000008</v>
      </c>
      <c r="J365" s="25"/>
      <c r="K365" s="25">
        <v>0</v>
      </c>
      <c r="L365" s="25">
        <v>0</v>
      </c>
      <c r="M365" s="25">
        <v>0</v>
      </c>
      <c r="N365" s="25">
        <f t="shared" si="26"/>
        <v>99.346999999999994</v>
      </c>
    </row>
    <row r="366" spans="1:14" x14ac:dyDescent="0.2">
      <c r="A366" s="34" t="str">
        <f t="shared" ref="A366:A429" si="27">CONCATENATE(B366,D366)</f>
        <v>C/H/05B-FANIFPO</v>
      </c>
      <c r="B366" s="38" t="s">
        <v>239</v>
      </c>
      <c r="D366" s="6" t="s">
        <v>17</v>
      </c>
      <c r="E366" s="25">
        <v>0</v>
      </c>
      <c r="F366" s="25">
        <v>0</v>
      </c>
      <c r="G366" s="43">
        <v>0</v>
      </c>
      <c r="H366" s="25">
        <v>0</v>
      </c>
      <c r="I366" s="25">
        <f t="shared" si="25"/>
        <v>0</v>
      </c>
      <c r="J366" s="25"/>
      <c r="K366" s="25">
        <v>0</v>
      </c>
      <c r="L366" s="25">
        <v>0</v>
      </c>
      <c r="M366" s="25">
        <v>0</v>
      </c>
      <c r="N366" s="25">
        <f t="shared" si="26"/>
        <v>0</v>
      </c>
    </row>
    <row r="367" spans="1:14" x14ac:dyDescent="0.2">
      <c r="A367" s="34" t="str">
        <f t="shared" si="27"/>
        <v>C/H/05B-FCornish</v>
      </c>
      <c r="B367" s="38" t="s">
        <v>239</v>
      </c>
      <c r="D367" s="6" t="s">
        <v>18</v>
      </c>
      <c r="E367" s="25">
        <v>0</v>
      </c>
      <c r="F367" s="25">
        <v>0</v>
      </c>
      <c r="G367" s="43">
        <v>0</v>
      </c>
      <c r="H367" s="25">
        <v>0</v>
      </c>
      <c r="I367" s="25">
        <f t="shared" si="25"/>
        <v>0</v>
      </c>
      <c r="J367" s="25"/>
      <c r="K367" s="25">
        <v>0</v>
      </c>
      <c r="L367" s="25">
        <v>0</v>
      </c>
      <c r="M367" s="25">
        <v>0</v>
      </c>
      <c r="N367" s="25">
        <f t="shared" si="26"/>
        <v>0</v>
      </c>
    </row>
    <row r="368" spans="1:14" x14ac:dyDescent="0.2">
      <c r="A368" s="34" t="str">
        <f t="shared" si="27"/>
        <v>C/H/05B-FEEFPO</v>
      </c>
      <c r="B368" s="38" t="s">
        <v>239</v>
      </c>
      <c r="D368" s="6" t="s">
        <v>14</v>
      </c>
      <c r="E368" s="25">
        <v>4.0460000000000003</v>
      </c>
      <c r="F368" s="25">
        <v>0</v>
      </c>
      <c r="G368" s="43">
        <v>0</v>
      </c>
      <c r="H368" s="25">
        <v>0</v>
      </c>
      <c r="I368" s="25">
        <f t="shared" si="25"/>
        <v>4.0460000000000003</v>
      </c>
      <c r="J368" s="25"/>
      <c r="K368" s="25">
        <v>0</v>
      </c>
      <c r="L368" s="25">
        <v>0</v>
      </c>
      <c r="M368" s="25">
        <v>0</v>
      </c>
      <c r="N368" s="25">
        <f t="shared" si="26"/>
        <v>4.0460000000000003</v>
      </c>
    </row>
    <row r="369" spans="1:14" x14ac:dyDescent="0.2">
      <c r="A369" s="34" t="str">
        <f t="shared" si="27"/>
        <v>C/H/05B-FFife</v>
      </c>
      <c r="B369" s="38" t="s">
        <v>239</v>
      </c>
      <c r="D369" s="6" t="s">
        <v>7</v>
      </c>
      <c r="E369" s="25">
        <v>0</v>
      </c>
      <c r="F369" s="25">
        <v>0</v>
      </c>
      <c r="G369" s="43">
        <v>0</v>
      </c>
      <c r="H369" s="25">
        <v>0</v>
      </c>
      <c r="I369" s="25">
        <f t="shared" si="25"/>
        <v>0</v>
      </c>
      <c r="J369" s="25"/>
      <c r="K369" s="25">
        <v>0</v>
      </c>
      <c r="L369" s="25">
        <v>0</v>
      </c>
      <c r="M369" s="25">
        <v>0</v>
      </c>
      <c r="N369" s="25">
        <f t="shared" si="26"/>
        <v>0</v>
      </c>
    </row>
    <row r="370" spans="1:14" x14ac:dyDescent="0.2">
      <c r="A370" s="34" t="str">
        <f t="shared" si="27"/>
        <v>C/H/05B-FFPO</v>
      </c>
      <c r="B370" s="38" t="s">
        <v>239</v>
      </c>
      <c r="D370" s="6" t="s">
        <v>15</v>
      </c>
      <c r="E370" s="25">
        <v>208.35499999999999</v>
      </c>
      <c r="F370" s="25">
        <v>0</v>
      </c>
      <c r="G370" s="43">
        <v>0</v>
      </c>
      <c r="H370" s="25">
        <v>0</v>
      </c>
      <c r="I370" s="25">
        <f t="shared" si="25"/>
        <v>208.35499999999999</v>
      </c>
      <c r="J370" s="25"/>
      <c r="K370" s="25">
        <v>0</v>
      </c>
      <c r="L370" s="25">
        <v>0</v>
      </c>
      <c r="M370" s="25">
        <v>0</v>
      </c>
      <c r="N370" s="25">
        <f t="shared" si="26"/>
        <v>208.35499999999999</v>
      </c>
    </row>
    <row r="371" spans="1:14" x14ac:dyDescent="0.2">
      <c r="A371" s="34" t="str">
        <f t="shared" si="27"/>
        <v>C/H/05B-FHandliners</v>
      </c>
      <c r="B371" s="38" t="s">
        <v>239</v>
      </c>
      <c r="D371" s="6" t="s">
        <v>66</v>
      </c>
      <c r="E371" s="25">
        <v>0</v>
      </c>
      <c r="F371" s="25">
        <v>0</v>
      </c>
      <c r="G371" s="43">
        <v>0</v>
      </c>
      <c r="H371" s="25">
        <v>0</v>
      </c>
      <c r="I371" s="25">
        <f t="shared" si="25"/>
        <v>0</v>
      </c>
      <c r="J371" s="25"/>
      <c r="K371" s="25">
        <v>0</v>
      </c>
      <c r="L371" s="25">
        <v>0</v>
      </c>
      <c r="M371" s="25">
        <v>0</v>
      </c>
      <c r="N371" s="25">
        <f t="shared" si="26"/>
        <v>0</v>
      </c>
    </row>
    <row r="372" spans="1:14" x14ac:dyDescent="0.2">
      <c r="A372" s="34" t="str">
        <f t="shared" si="27"/>
        <v>C/H/05B-FInterfish</v>
      </c>
      <c r="B372" s="38" t="s">
        <v>239</v>
      </c>
      <c r="D372" s="6" t="s">
        <v>23</v>
      </c>
      <c r="E372" s="25">
        <v>0</v>
      </c>
      <c r="F372" s="25">
        <v>0</v>
      </c>
      <c r="G372" s="43">
        <v>0</v>
      </c>
      <c r="H372" s="25">
        <v>0</v>
      </c>
      <c r="I372" s="25">
        <f t="shared" si="25"/>
        <v>0</v>
      </c>
      <c r="J372" s="25"/>
      <c r="K372" s="25">
        <v>0</v>
      </c>
      <c r="L372" s="25">
        <v>0</v>
      </c>
      <c r="M372" s="25">
        <v>0</v>
      </c>
      <c r="N372" s="25">
        <f t="shared" si="26"/>
        <v>0</v>
      </c>
    </row>
    <row r="373" spans="1:14" x14ac:dyDescent="0.2">
      <c r="A373" s="34" t="str">
        <f t="shared" si="27"/>
        <v>C/H/05B-FIOM</v>
      </c>
      <c r="B373" s="38" t="s">
        <v>239</v>
      </c>
      <c r="D373" s="6" t="s">
        <v>24</v>
      </c>
      <c r="E373" s="25">
        <v>0</v>
      </c>
      <c r="F373" s="25">
        <v>0</v>
      </c>
      <c r="G373" s="43">
        <v>0</v>
      </c>
      <c r="H373" s="25">
        <v>0</v>
      </c>
      <c r="I373" s="25">
        <f t="shared" si="25"/>
        <v>0</v>
      </c>
      <c r="J373" s="25"/>
      <c r="K373" s="25">
        <v>0</v>
      </c>
      <c r="L373" s="25">
        <v>0</v>
      </c>
      <c r="M373" s="25">
        <v>0</v>
      </c>
      <c r="N373" s="25">
        <f t="shared" si="26"/>
        <v>0</v>
      </c>
    </row>
    <row r="374" spans="1:14" x14ac:dyDescent="0.2">
      <c r="A374" s="34" t="str">
        <f t="shared" si="27"/>
        <v>C/H/05B-FKlondyke</v>
      </c>
      <c r="B374" s="38" t="s">
        <v>239</v>
      </c>
      <c r="D374" s="6" t="s">
        <v>11</v>
      </c>
      <c r="E374" s="25">
        <v>0</v>
      </c>
      <c r="F374" s="25">
        <v>0</v>
      </c>
      <c r="G374" s="43">
        <v>0</v>
      </c>
      <c r="H374" s="25">
        <v>0</v>
      </c>
      <c r="I374" s="25">
        <f t="shared" si="25"/>
        <v>0</v>
      </c>
      <c r="J374" s="25"/>
      <c r="K374" s="25">
        <v>0</v>
      </c>
      <c r="L374" s="25">
        <v>0</v>
      </c>
      <c r="M374" s="25">
        <v>0</v>
      </c>
      <c r="N374" s="25">
        <f t="shared" si="26"/>
        <v>0</v>
      </c>
    </row>
    <row r="375" spans="1:14" x14ac:dyDescent="0.2">
      <c r="A375" s="34" t="str">
        <f t="shared" si="27"/>
        <v>C/H/05B-FLowestoft</v>
      </c>
      <c r="B375" s="38" t="s">
        <v>239</v>
      </c>
      <c r="D375" s="6" t="s">
        <v>21</v>
      </c>
      <c r="E375" s="25">
        <v>0</v>
      </c>
      <c r="F375" s="25">
        <v>0</v>
      </c>
      <c r="G375" s="43">
        <v>0</v>
      </c>
      <c r="H375" s="25">
        <v>0</v>
      </c>
      <c r="I375" s="25">
        <f t="shared" si="25"/>
        <v>0</v>
      </c>
      <c r="J375" s="25"/>
      <c r="K375" s="25">
        <v>0</v>
      </c>
      <c r="L375" s="25">
        <v>0</v>
      </c>
      <c r="M375" s="25">
        <v>0</v>
      </c>
      <c r="N375" s="25">
        <f t="shared" si="26"/>
        <v>0</v>
      </c>
    </row>
    <row r="376" spans="1:14" x14ac:dyDescent="0.2">
      <c r="A376" s="34" t="str">
        <f t="shared" si="27"/>
        <v>C/H/05B-FLunar</v>
      </c>
      <c r="B376" s="38" t="s">
        <v>239</v>
      </c>
      <c r="D376" s="6" t="s">
        <v>12</v>
      </c>
      <c r="E376" s="25">
        <v>0</v>
      </c>
      <c r="F376" s="25">
        <v>0</v>
      </c>
      <c r="G376" s="43">
        <v>0</v>
      </c>
      <c r="H376" s="25">
        <v>0</v>
      </c>
      <c r="I376" s="25">
        <f t="shared" si="25"/>
        <v>0</v>
      </c>
      <c r="J376" s="25"/>
      <c r="K376" s="25">
        <v>0</v>
      </c>
      <c r="L376" s="25">
        <v>0</v>
      </c>
      <c r="M376" s="25">
        <v>0</v>
      </c>
      <c r="N376" s="25">
        <f t="shared" si="26"/>
        <v>0</v>
      </c>
    </row>
    <row r="377" spans="1:14" x14ac:dyDescent="0.2">
      <c r="A377" s="34" t="str">
        <f t="shared" si="27"/>
        <v>C/H/05B-FMourne</v>
      </c>
      <c r="B377" s="38" t="s">
        <v>239</v>
      </c>
      <c r="D377" s="6" t="s">
        <v>49</v>
      </c>
      <c r="E377" s="25">
        <v>0</v>
      </c>
      <c r="F377" s="25">
        <v>0</v>
      </c>
      <c r="G377" s="43">
        <v>0</v>
      </c>
      <c r="H377" s="25">
        <v>0</v>
      </c>
      <c r="I377" s="25">
        <f t="shared" si="25"/>
        <v>0</v>
      </c>
      <c r="J377" s="25"/>
      <c r="K377" s="25">
        <v>0</v>
      </c>
      <c r="L377" s="25">
        <v>0</v>
      </c>
      <c r="M377" s="25">
        <v>0</v>
      </c>
      <c r="N377" s="25">
        <f t="shared" si="26"/>
        <v>0</v>
      </c>
    </row>
    <row r="378" spans="1:14" x14ac:dyDescent="0.2">
      <c r="A378" s="34" t="str">
        <f t="shared" si="27"/>
        <v>C/H/05B-FNESFO</v>
      </c>
      <c r="B378" s="38" t="s">
        <v>239</v>
      </c>
      <c r="D378" s="6" t="s">
        <v>5</v>
      </c>
      <c r="E378" s="25">
        <v>0</v>
      </c>
      <c r="F378" s="25">
        <v>0</v>
      </c>
      <c r="G378" s="43">
        <v>0</v>
      </c>
      <c r="H378" s="25">
        <v>0</v>
      </c>
      <c r="I378" s="25">
        <f t="shared" si="25"/>
        <v>0</v>
      </c>
      <c r="J378" s="25"/>
      <c r="K378" s="25">
        <v>0</v>
      </c>
      <c r="L378" s="25">
        <v>0</v>
      </c>
      <c r="M378" s="25">
        <v>0</v>
      </c>
      <c r="N378" s="25">
        <f t="shared" si="26"/>
        <v>0</v>
      </c>
    </row>
    <row r="379" spans="1:14" x14ac:dyDescent="0.2">
      <c r="A379" s="34" t="str">
        <f t="shared" si="27"/>
        <v>C/H/05B-FNIFPO</v>
      </c>
      <c r="B379" s="38" t="s">
        <v>239</v>
      </c>
      <c r="D379" s="6" t="s">
        <v>16</v>
      </c>
      <c r="E379" s="25">
        <v>0</v>
      </c>
      <c r="F379" s="25">
        <v>5.9</v>
      </c>
      <c r="G379" s="43">
        <v>0</v>
      </c>
      <c r="H379" s="25">
        <v>0</v>
      </c>
      <c r="I379" s="25">
        <f t="shared" si="25"/>
        <v>5.9</v>
      </c>
      <c r="J379" s="25"/>
      <c r="K379" s="25">
        <v>0</v>
      </c>
      <c r="L379" s="25">
        <v>0</v>
      </c>
      <c r="M379" s="25">
        <v>0</v>
      </c>
      <c r="N379" s="25">
        <f t="shared" si="26"/>
        <v>5.9</v>
      </c>
    </row>
    <row r="380" spans="1:14" x14ac:dyDescent="0.2">
      <c r="A380" s="34" t="str">
        <f t="shared" si="27"/>
        <v>C/H/05B-FNon Sector - England</v>
      </c>
      <c r="B380" s="38" t="s">
        <v>239</v>
      </c>
      <c r="D380" s="6" t="s">
        <v>25</v>
      </c>
      <c r="E380" s="25">
        <v>0</v>
      </c>
      <c r="F380" s="25">
        <v>0</v>
      </c>
      <c r="G380" s="43">
        <v>0</v>
      </c>
      <c r="H380" s="25">
        <v>0</v>
      </c>
      <c r="I380" s="25">
        <f t="shared" si="25"/>
        <v>0</v>
      </c>
      <c r="J380" s="25"/>
      <c r="K380" s="25">
        <v>0</v>
      </c>
      <c r="L380" s="25">
        <v>0</v>
      </c>
      <c r="M380" s="25">
        <v>0</v>
      </c>
      <c r="N380" s="25">
        <f t="shared" si="26"/>
        <v>0</v>
      </c>
    </row>
    <row r="381" spans="1:14" x14ac:dyDescent="0.2">
      <c r="A381" s="34" t="str">
        <f t="shared" si="27"/>
        <v>C/H/05B-FNon Sector - Northern Ireland</v>
      </c>
      <c r="B381" s="38" t="s">
        <v>239</v>
      </c>
      <c r="D381" s="6" t="s">
        <v>28</v>
      </c>
      <c r="E381" s="25">
        <v>0</v>
      </c>
      <c r="F381" s="25">
        <v>0</v>
      </c>
      <c r="G381" s="43">
        <v>0</v>
      </c>
      <c r="H381" s="25">
        <v>0</v>
      </c>
      <c r="I381" s="25">
        <f t="shared" si="25"/>
        <v>0</v>
      </c>
      <c r="J381" s="25"/>
      <c r="K381" s="25">
        <v>0</v>
      </c>
      <c r="L381" s="25">
        <v>0</v>
      </c>
      <c r="M381" s="25">
        <v>0</v>
      </c>
      <c r="N381" s="25">
        <f t="shared" si="26"/>
        <v>0</v>
      </c>
    </row>
    <row r="382" spans="1:14" x14ac:dyDescent="0.2">
      <c r="A382" s="34" t="str">
        <f t="shared" si="27"/>
        <v>C/H/05B-FNon Sector - Scotland</v>
      </c>
      <c r="B382" s="38" t="s">
        <v>239</v>
      </c>
      <c r="D382" s="6" t="s">
        <v>27</v>
      </c>
      <c r="E382" s="25">
        <v>0</v>
      </c>
      <c r="F382" s="25">
        <v>0</v>
      </c>
      <c r="G382" s="43">
        <v>0</v>
      </c>
      <c r="H382" s="25">
        <v>0</v>
      </c>
      <c r="I382" s="25">
        <f t="shared" si="25"/>
        <v>0</v>
      </c>
      <c r="J382" s="25"/>
      <c r="K382" s="25">
        <v>0</v>
      </c>
      <c r="L382" s="25">
        <v>0</v>
      </c>
      <c r="M382" s="25">
        <v>0</v>
      </c>
      <c r="N382" s="25">
        <f t="shared" si="26"/>
        <v>0</v>
      </c>
    </row>
    <row r="383" spans="1:14" x14ac:dyDescent="0.2">
      <c r="A383" s="34" t="str">
        <f t="shared" si="27"/>
        <v>C/H/05B-FNon Sector - Wales</v>
      </c>
      <c r="B383" s="38" t="s">
        <v>239</v>
      </c>
      <c r="D383" s="6" t="s">
        <v>26</v>
      </c>
      <c r="E383" s="25">
        <v>0</v>
      </c>
      <c r="F383" s="25">
        <v>0</v>
      </c>
      <c r="G383" s="43">
        <v>0</v>
      </c>
      <c r="H383" s="25">
        <v>0</v>
      </c>
      <c r="I383" s="25">
        <f t="shared" si="25"/>
        <v>0</v>
      </c>
      <c r="J383" s="25"/>
      <c r="K383" s="25">
        <v>0</v>
      </c>
      <c r="L383" s="25">
        <v>0</v>
      </c>
      <c r="M383" s="25">
        <v>0</v>
      </c>
      <c r="N383" s="25">
        <f t="shared" si="26"/>
        <v>0</v>
      </c>
    </row>
    <row r="384" spans="1:14" x14ac:dyDescent="0.2">
      <c r="A384" s="34" t="str">
        <f t="shared" si="27"/>
        <v>C/H/05B-FHumberside</v>
      </c>
      <c r="B384" s="38" t="s">
        <v>239</v>
      </c>
      <c r="D384" s="6" t="s">
        <v>288</v>
      </c>
      <c r="E384" s="25">
        <v>0</v>
      </c>
      <c r="F384" s="25">
        <v>0</v>
      </c>
      <c r="G384" s="43">
        <v>0</v>
      </c>
      <c r="H384" s="25">
        <v>0</v>
      </c>
      <c r="I384" s="25">
        <f t="shared" si="25"/>
        <v>0</v>
      </c>
      <c r="J384" s="25"/>
      <c r="K384" s="25">
        <v>0</v>
      </c>
      <c r="L384" s="25">
        <v>0</v>
      </c>
      <c r="M384" s="25">
        <v>0</v>
      </c>
      <c r="N384" s="25">
        <f t="shared" si="26"/>
        <v>0</v>
      </c>
    </row>
    <row r="385" spans="1:14" x14ac:dyDescent="0.2">
      <c r="A385" s="34" t="str">
        <f t="shared" si="27"/>
        <v>C/H/05B-FNorth Sea</v>
      </c>
      <c r="B385" s="38" t="s">
        <v>239</v>
      </c>
      <c r="D385" s="6" t="s">
        <v>20</v>
      </c>
      <c r="E385" s="25">
        <v>0</v>
      </c>
      <c r="F385" s="25">
        <v>0</v>
      </c>
      <c r="G385" s="43">
        <v>0</v>
      </c>
      <c r="H385" s="25">
        <v>0</v>
      </c>
      <c r="I385" s="25">
        <f t="shared" si="25"/>
        <v>0</v>
      </c>
      <c r="J385" s="25"/>
      <c r="K385" s="25">
        <v>0</v>
      </c>
      <c r="L385" s="25">
        <v>0</v>
      </c>
      <c r="M385" s="25">
        <v>0</v>
      </c>
      <c r="N385" s="25">
        <f t="shared" si="26"/>
        <v>0</v>
      </c>
    </row>
    <row r="386" spans="1:14" x14ac:dyDescent="0.2">
      <c r="A386" s="34" t="str">
        <f t="shared" si="27"/>
        <v>C/H/05B-FNorthern</v>
      </c>
      <c r="B386" s="38" t="s">
        <v>239</v>
      </c>
      <c r="D386" s="6" t="s">
        <v>10</v>
      </c>
      <c r="E386" s="25">
        <v>0</v>
      </c>
      <c r="F386" s="25">
        <v>0</v>
      </c>
      <c r="G386" s="43">
        <v>0</v>
      </c>
      <c r="H386" s="25">
        <v>0</v>
      </c>
      <c r="I386" s="25">
        <f t="shared" si="25"/>
        <v>0</v>
      </c>
      <c r="J386" s="25"/>
      <c r="K386" s="25">
        <v>0</v>
      </c>
      <c r="L386" s="25">
        <v>0</v>
      </c>
      <c r="M386" s="25">
        <v>0</v>
      </c>
      <c r="N386" s="25">
        <f t="shared" si="26"/>
        <v>0</v>
      </c>
    </row>
    <row r="387" spans="1:14" x14ac:dyDescent="0.2">
      <c r="A387" s="34" t="str">
        <f t="shared" si="27"/>
        <v>C/H/05B-FOrkney</v>
      </c>
      <c r="B387" s="38" t="s">
        <v>239</v>
      </c>
      <c r="D387" s="6" t="s">
        <v>9</v>
      </c>
      <c r="E387" s="25">
        <v>0</v>
      </c>
      <c r="F387" s="25">
        <v>0</v>
      </c>
      <c r="G387" s="43">
        <v>0</v>
      </c>
      <c r="H387" s="25">
        <v>0</v>
      </c>
      <c r="I387" s="25">
        <f t="shared" si="25"/>
        <v>0</v>
      </c>
      <c r="J387" s="25"/>
      <c r="K387" s="25">
        <v>0</v>
      </c>
      <c r="L387" s="25">
        <v>0</v>
      </c>
      <c r="M387" s="25">
        <v>0</v>
      </c>
      <c r="N387" s="25">
        <f t="shared" si="26"/>
        <v>0</v>
      </c>
    </row>
    <row r="388" spans="1:14" x14ac:dyDescent="0.2">
      <c r="A388" s="34" t="str">
        <f t="shared" si="27"/>
        <v>C/H/05B-FSFO</v>
      </c>
      <c r="B388" s="38" t="s">
        <v>239</v>
      </c>
      <c r="D388" s="6" t="s">
        <v>2</v>
      </c>
      <c r="E388" s="25">
        <v>8.6980000000000004</v>
      </c>
      <c r="F388" s="25">
        <v>0</v>
      </c>
      <c r="G388" s="43">
        <v>333.9</v>
      </c>
      <c r="H388" s="25">
        <v>0</v>
      </c>
      <c r="I388" s="25">
        <f t="shared" si="25"/>
        <v>342.59799999999996</v>
      </c>
      <c r="J388" s="25"/>
      <c r="K388" s="25">
        <v>0</v>
      </c>
      <c r="L388" s="25">
        <v>0</v>
      </c>
      <c r="M388" s="25">
        <v>0</v>
      </c>
      <c r="N388" s="25">
        <f t="shared" si="26"/>
        <v>342.59800000000001</v>
      </c>
    </row>
    <row r="389" spans="1:14" x14ac:dyDescent="0.2">
      <c r="A389" s="34" t="str">
        <f t="shared" si="27"/>
        <v>C/H/05B-FShetland</v>
      </c>
      <c r="B389" s="38" t="s">
        <v>239</v>
      </c>
      <c r="D389" s="6" t="s">
        <v>6</v>
      </c>
      <c r="E389" s="25">
        <v>0</v>
      </c>
      <c r="F389" s="25">
        <v>0</v>
      </c>
      <c r="G389" s="43">
        <v>185.4</v>
      </c>
      <c r="H389" s="25">
        <v>0</v>
      </c>
      <c r="I389" s="25">
        <f t="shared" si="25"/>
        <v>185.4</v>
      </c>
      <c r="J389" s="25"/>
      <c r="K389" s="25">
        <v>0</v>
      </c>
      <c r="L389" s="25">
        <v>0</v>
      </c>
      <c r="M389" s="25">
        <v>0</v>
      </c>
      <c r="N389" s="25">
        <f t="shared" si="26"/>
        <v>185.4</v>
      </c>
    </row>
    <row r="390" spans="1:14" x14ac:dyDescent="0.2">
      <c r="A390" s="34" t="str">
        <f t="shared" si="27"/>
        <v>C/H/05B-FSouth West</v>
      </c>
      <c r="B390" s="38" t="s">
        <v>239</v>
      </c>
      <c r="D390" s="6" t="s">
        <v>19</v>
      </c>
      <c r="E390" s="25">
        <v>0</v>
      </c>
      <c r="F390" s="25">
        <v>0</v>
      </c>
      <c r="G390" s="43">
        <v>0</v>
      </c>
      <c r="H390" s="25">
        <v>0</v>
      </c>
      <c r="I390" s="25">
        <f t="shared" si="25"/>
        <v>0</v>
      </c>
      <c r="J390" s="25"/>
      <c r="K390" s="25">
        <v>0</v>
      </c>
      <c r="L390" s="25">
        <v>0</v>
      </c>
      <c r="M390" s="25">
        <v>0</v>
      </c>
      <c r="N390" s="25">
        <f t="shared" si="26"/>
        <v>0</v>
      </c>
    </row>
    <row r="391" spans="1:14" x14ac:dyDescent="0.2">
      <c r="A391" s="34" t="str">
        <f t="shared" si="27"/>
        <v>C/H/05B-FUnallocated</v>
      </c>
      <c r="B391" s="38" t="s">
        <v>239</v>
      </c>
      <c r="D391" s="6" t="s">
        <v>33</v>
      </c>
      <c r="E391" s="25">
        <v>0</v>
      </c>
      <c r="F391" s="25">
        <v>0</v>
      </c>
      <c r="G391" s="43">
        <v>4.4000000000000004</v>
      </c>
      <c r="H391" s="25">
        <v>0</v>
      </c>
      <c r="I391" s="25">
        <f t="shared" si="25"/>
        <v>4.4000000000000004</v>
      </c>
      <c r="J391" s="25"/>
      <c r="K391" s="25">
        <v>0</v>
      </c>
      <c r="L391" s="25">
        <v>0</v>
      </c>
      <c r="M391" s="25">
        <v>0</v>
      </c>
      <c r="N391" s="25">
        <f t="shared" si="26"/>
        <v>4.4000000000000004</v>
      </c>
    </row>
    <row r="392" spans="1:14" x14ac:dyDescent="0.2">
      <c r="A392" s="34" t="str">
        <f t="shared" si="27"/>
        <v>C/H/05B-FW. Scotland</v>
      </c>
      <c r="B392" s="38" t="s">
        <v>239</v>
      </c>
      <c r="D392" s="6" t="s">
        <v>8</v>
      </c>
      <c r="E392" s="25">
        <v>0</v>
      </c>
      <c r="F392" s="25">
        <v>0</v>
      </c>
      <c r="G392" s="43">
        <v>0</v>
      </c>
      <c r="H392" s="25">
        <v>0</v>
      </c>
      <c r="I392" s="25">
        <f t="shared" si="25"/>
        <v>0</v>
      </c>
      <c r="J392" s="25"/>
      <c r="K392" s="25">
        <v>0</v>
      </c>
      <c r="L392" s="25">
        <v>0</v>
      </c>
      <c r="M392" s="25">
        <v>0</v>
      </c>
      <c r="N392" s="25">
        <f t="shared" si="26"/>
        <v>0</v>
      </c>
    </row>
    <row r="393" spans="1:14" x14ac:dyDescent="0.2">
      <c r="A393" s="34" t="str">
        <f t="shared" si="27"/>
        <v>C/H/05B-FWales &amp; WC</v>
      </c>
      <c r="B393" s="38" t="s">
        <v>239</v>
      </c>
      <c r="D393" s="6" t="s">
        <v>22</v>
      </c>
      <c r="E393" s="25">
        <v>0</v>
      </c>
      <c r="F393" s="25">
        <v>0</v>
      </c>
      <c r="G393" s="43">
        <v>0</v>
      </c>
      <c r="H393" s="25">
        <v>0</v>
      </c>
      <c r="I393" s="25">
        <f t="shared" si="25"/>
        <v>0</v>
      </c>
      <c r="J393" s="25"/>
      <c r="K393" s="25">
        <v>0</v>
      </c>
      <c r="L393" s="25">
        <v>0</v>
      </c>
      <c r="M393" s="25">
        <v>0</v>
      </c>
      <c r="N393" s="25">
        <f t="shared" si="26"/>
        <v>0</v>
      </c>
    </row>
    <row r="394" spans="1:14" x14ac:dyDescent="0.2">
      <c r="A394" s="34" t="str">
        <f t="shared" si="27"/>
        <v>C/H/05B-FWestern</v>
      </c>
      <c r="B394" s="38" t="s">
        <v>239</v>
      </c>
      <c r="D394" s="6" t="s">
        <v>107</v>
      </c>
      <c r="E394" s="25">
        <v>0</v>
      </c>
      <c r="F394" s="25">
        <v>0</v>
      </c>
      <c r="G394" s="43">
        <v>0</v>
      </c>
      <c r="H394" s="25">
        <v>0</v>
      </c>
      <c r="I394" s="25">
        <f t="shared" ref="I394:I457" si="28">E394+F394+G394+H394</f>
        <v>0</v>
      </c>
      <c r="J394" s="25"/>
      <c r="K394" s="25">
        <v>0</v>
      </c>
      <c r="L394" s="25">
        <v>0</v>
      </c>
      <c r="M394" s="25">
        <v>0</v>
      </c>
      <c r="N394" s="25">
        <f t="shared" si="26"/>
        <v>0</v>
      </c>
    </row>
    <row r="395" spans="1:14" x14ac:dyDescent="0.2">
      <c r="A395" s="34" t="str">
        <f t="shared" si="27"/>
        <v>COD/07A.10m and under (pool) - England</v>
      </c>
      <c r="B395" s="6" t="s">
        <v>38</v>
      </c>
      <c r="C395" s="6" t="s">
        <v>138</v>
      </c>
      <c r="D395" s="6" t="s">
        <v>29</v>
      </c>
      <c r="E395" s="25">
        <v>2.8860000000000001</v>
      </c>
      <c r="F395" s="25">
        <v>0</v>
      </c>
      <c r="G395" s="43">
        <v>0</v>
      </c>
      <c r="H395" s="25">
        <v>0</v>
      </c>
      <c r="I395" s="25">
        <f t="shared" si="28"/>
        <v>2.8860000000000001</v>
      </c>
      <c r="J395" s="25"/>
      <c r="K395" s="25">
        <v>0</v>
      </c>
      <c r="L395" s="25">
        <v>0</v>
      </c>
      <c r="M395" s="25">
        <v>0</v>
      </c>
      <c r="N395" s="25">
        <f t="shared" ref="N395:N458" si="29">ROUND(I395+K395+L395+M395+J395,3)</f>
        <v>2.8860000000000001</v>
      </c>
    </row>
    <row r="396" spans="1:14" x14ac:dyDescent="0.2">
      <c r="A396" s="34" t="str">
        <f t="shared" si="27"/>
        <v>COD/07A.10m and under (pool) - Northern Ireland</v>
      </c>
      <c r="B396" s="6" t="s">
        <v>38</v>
      </c>
      <c r="C396" s="6" t="s">
        <v>138</v>
      </c>
      <c r="D396" s="6" t="s">
        <v>32</v>
      </c>
      <c r="E396" s="25">
        <v>0</v>
      </c>
      <c r="F396" s="25">
        <v>0.1</v>
      </c>
      <c r="G396" s="43">
        <v>0</v>
      </c>
      <c r="H396" s="25">
        <v>0</v>
      </c>
      <c r="I396" s="25">
        <f t="shared" si="28"/>
        <v>0.1</v>
      </c>
      <c r="J396" s="25"/>
      <c r="K396" s="25">
        <v>0</v>
      </c>
      <c r="L396" s="25">
        <v>0</v>
      </c>
      <c r="M396" s="25">
        <v>0</v>
      </c>
      <c r="N396" s="25">
        <f t="shared" si="29"/>
        <v>0.1</v>
      </c>
    </row>
    <row r="397" spans="1:14" x14ac:dyDescent="0.2">
      <c r="A397" s="34" t="str">
        <f t="shared" si="27"/>
        <v>COD/07A.10m and under (pool) - Scotland</v>
      </c>
      <c r="B397" s="6" t="s">
        <v>38</v>
      </c>
      <c r="C397" s="6" t="s">
        <v>138</v>
      </c>
      <c r="D397" s="6" t="s">
        <v>31</v>
      </c>
      <c r="E397" s="25">
        <v>0</v>
      </c>
      <c r="F397" s="25">
        <v>0</v>
      </c>
      <c r="G397" s="43">
        <v>0.1</v>
      </c>
      <c r="H397" s="25">
        <v>0</v>
      </c>
      <c r="I397" s="25">
        <f t="shared" si="28"/>
        <v>0.1</v>
      </c>
      <c r="J397" s="25"/>
      <c r="K397" s="25">
        <v>0</v>
      </c>
      <c r="L397" s="25">
        <v>0</v>
      </c>
      <c r="M397" s="25">
        <v>0</v>
      </c>
      <c r="N397" s="25">
        <f t="shared" si="29"/>
        <v>0.1</v>
      </c>
    </row>
    <row r="398" spans="1:14" x14ac:dyDescent="0.2">
      <c r="A398" s="34" t="str">
        <f t="shared" si="27"/>
        <v>COD/07A.10m and under (pool) - Wales</v>
      </c>
      <c r="B398" s="6" t="s">
        <v>38</v>
      </c>
      <c r="C398" s="6" t="s">
        <v>138</v>
      </c>
      <c r="D398" s="6" t="s">
        <v>30</v>
      </c>
      <c r="E398" s="25">
        <v>0</v>
      </c>
      <c r="F398" s="25">
        <v>0</v>
      </c>
      <c r="G398" s="43">
        <v>0</v>
      </c>
      <c r="H398" s="25">
        <v>0</v>
      </c>
      <c r="I398" s="25">
        <f t="shared" si="28"/>
        <v>0</v>
      </c>
      <c r="J398" s="25"/>
      <c r="K398" s="25">
        <v>0</v>
      </c>
      <c r="L398" s="25">
        <v>0</v>
      </c>
      <c r="M398" s="25">
        <v>0</v>
      </c>
      <c r="N398" s="25">
        <f t="shared" si="29"/>
        <v>0</v>
      </c>
    </row>
    <row r="399" spans="1:14" x14ac:dyDescent="0.2">
      <c r="A399" s="34" t="str">
        <f t="shared" si="27"/>
        <v>COD/07A.Aberdeen</v>
      </c>
      <c r="B399" s="6" t="s">
        <v>38</v>
      </c>
      <c r="C399" s="6" t="s">
        <v>138</v>
      </c>
      <c r="D399" s="6" t="s">
        <v>4</v>
      </c>
      <c r="E399" s="25">
        <v>6.0000000000000001E-3</v>
      </c>
      <c r="F399" s="25">
        <v>0</v>
      </c>
      <c r="G399" s="43">
        <v>0.4</v>
      </c>
      <c r="H399" s="25">
        <v>0</v>
      </c>
      <c r="I399" s="25">
        <f t="shared" si="28"/>
        <v>0.40600000000000003</v>
      </c>
      <c r="J399" s="25"/>
      <c r="K399" s="25">
        <v>0</v>
      </c>
      <c r="L399" s="25">
        <v>0</v>
      </c>
      <c r="M399" s="25">
        <v>0</v>
      </c>
      <c r="N399" s="25">
        <f t="shared" si="29"/>
        <v>0.40600000000000003</v>
      </c>
    </row>
    <row r="400" spans="1:14" x14ac:dyDescent="0.2">
      <c r="A400" s="34" t="str">
        <f t="shared" si="27"/>
        <v>COD/07A.Anglo Scot.</v>
      </c>
      <c r="B400" s="6" t="s">
        <v>38</v>
      </c>
      <c r="C400" s="6" t="s">
        <v>138</v>
      </c>
      <c r="D400" s="6" t="s">
        <v>13</v>
      </c>
      <c r="E400" s="25">
        <v>0.25</v>
      </c>
      <c r="F400" s="25">
        <v>0</v>
      </c>
      <c r="G400" s="43">
        <v>0</v>
      </c>
      <c r="H400" s="25">
        <v>0</v>
      </c>
      <c r="I400" s="25">
        <f t="shared" si="28"/>
        <v>0.25</v>
      </c>
      <c r="J400" s="25"/>
      <c r="K400" s="25">
        <v>0</v>
      </c>
      <c r="L400" s="25">
        <v>0</v>
      </c>
      <c r="M400" s="25">
        <v>0</v>
      </c>
      <c r="N400" s="25">
        <f t="shared" si="29"/>
        <v>0.25</v>
      </c>
    </row>
    <row r="401" spans="1:14" x14ac:dyDescent="0.2">
      <c r="A401" s="34" t="str">
        <f t="shared" si="27"/>
        <v>COD/07A.ANIFPO</v>
      </c>
      <c r="B401" s="6" t="s">
        <v>38</v>
      </c>
      <c r="C401" s="6" t="s">
        <v>138</v>
      </c>
      <c r="D401" s="6" t="s">
        <v>17</v>
      </c>
      <c r="E401" s="25">
        <v>0.17599999999999999</v>
      </c>
      <c r="F401" s="25">
        <v>16.808</v>
      </c>
      <c r="G401" s="43">
        <v>0</v>
      </c>
      <c r="H401" s="25">
        <v>0</v>
      </c>
      <c r="I401" s="25">
        <f t="shared" si="28"/>
        <v>16.983999999999998</v>
      </c>
      <c r="J401" s="25"/>
      <c r="K401" s="25">
        <v>0</v>
      </c>
      <c r="L401" s="25">
        <v>0</v>
      </c>
      <c r="M401" s="25">
        <v>0</v>
      </c>
      <c r="N401" s="25">
        <f t="shared" si="29"/>
        <v>16.984000000000002</v>
      </c>
    </row>
    <row r="402" spans="1:14" x14ac:dyDescent="0.2">
      <c r="A402" s="34" t="str">
        <f t="shared" si="27"/>
        <v>COD/07A.Cornish</v>
      </c>
      <c r="B402" s="6" t="s">
        <v>38</v>
      </c>
      <c r="C402" s="6" t="s">
        <v>138</v>
      </c>
      <c r="D402" s="6" t="s">
        <v>18</v>
      </c>
      <c r="E402" s="25">
        <v>3.214</v>
      </c>
      <c r="F402" s="25">
        <v>0</v>
      </c>
      <c r="G402" s="43">
        <v>0</v>
      </c>
      <c r="H402" s="25">
        <v>0</v>
      </c>
      <c r="I402" s="25">
        <f t="shared" si="28"/>
        <v>3.214</v>
      </c>
      <c r="J402" s="25"/>
      <c r="K402" s="25">
        <v>0</v>
      </c>
      <c r="L402" s="25">
        <v>0</v>
      </c>
      <c r="M402" s="25">
        <v>0</v>
      </c>
      <c r="N402" s="25">
        <f t="shared" si="29"/>
        <v>3.214</v>
      </c>
    </row>
    <row r="403" spans="1:14" x14ac:dyDescent="0.2">
      <c r="A403" s="34" t="str">
        <f t="shared" si="27"/>
        <v>COD/07A.EEFPO</v>
      </c>
      <c r="B403" s="6" t="s">
        <v>38</v>
      </c>
      <c r="C403" s="6" t="s">
        <v>138</v>
      </c>
      <c r="D403" s="6" t="s">
        <v>14</v>
      </c>
      <c r="E403" s="25">
        <v>4.1150000000000002</v>
      </c>
      <c r="F403" s="25">
        <v>0</v>
      </c>
      <c r="G403" s="43">
        <v>0</v>
      </c>
      <c r="H403" s="25">
        <v>0</v>
      </c>
      <c r="I403" s="25">
        <f t="shared" si="28"/>
        <v>4.1150000000000002</v>
      </c>
      <c r="J403" s="25"/>
      <c r="K403" s="25">
        <v>0</v>
      </c>
      <c r="L403" s="25">
        <v>0</v>
      </c>
      <c r="M403" s="25">
        <v>0</v>
      </c>
      <c r="N403" s="25">
        <f t="shared" si="29"/>
        <v>4.1150000000000002</v>
      </c>
    </row>
    <row r="404" spans="1:14" x14ac:dyDescent="0.2">
      <c r="A404" s="34" t="str">
        <f t="shared" si="27"/>
        <v>COD/07A.Fife</v>
      </c>
      <c r="B404" s="6" t="s">
        <v>38</v>
      </c>
      <c r="C404" s="6" t="s">
        <v>138</v>
      </c>
      <c r="D404" s="6" t="s">
        <v>7</v>
      </c>
      <c r="E404" s="25">
        <v>1.4E-2</v>
      </c>
      <c r="F404" s="25">
        <v>0</v>
      </c>
      <c r="G404" s="43">
        <v>0</v>
      </c>
      <c r="H404" s="25">
        <v>0</v>
      </c>
      <c r="I404" s="25">
        <f t="shared" si="28"/>
        <v>1.4E-2</v>
      </c>
      <c r="J404" s="25"/>
      <c r="K404" s="25">
        <v>0</v>
      </c>
      <c r="L404" s="25">
        <v>0</v>
      </c>
      <c r="M404" s="25">
        <v>0</v>
      </c>
      <c r="N404" s="25">
        <f t="shared" si="29"/>
        <v>1.4E-2</v>
      </c>
    </row>
    <row r="405" spans="1:14" x14ac:dyDescent="0.2">
      <c r="A405" s="34" t="str">
        <f t="shared" si="27"/>
        <v>COD/07A.FPO</v>
      </c>
      <c r="B405" s="6" t="s">
        <v>38</v>
      </c>
      <c r="C405" s="6" t="s">
        <v>138</v>
      </c>
      <c r="D405" s="6" t="s">
        <v>15</v>
      </c>
      <c r="E405" s="25">
        <v>3.6999999999999998E-2</v>
      </c>
      <c r="F405" s="25">
        <v>0</v>
      </c>
      <c r="G405" s="43">
        <v>0</v>
      </c>
      <c r="H405" s="25">
        <v>0</v>
      </c>
      <c r="I405" s="25">
        <f t="shared" si="28"/>
        <v>3.6999999999999998E-2</v>
      </c>
      <c r="J405" s="25"/>
      <c r="K405" s="25">
        <v>0</v>
      </c>
      <c r="L405" s="25">
        <v>0</v>
      </c>
      <c r="M405" s="25">
        <v>0</v>
      </c>
      <c r="N405" s="25">
        <f t="shared" si="29"/>
        <v>3.6999999999999998E-2</v>
      </c>
    </row>
    <row r="406" spans="1:14" x14ac:dyDescent="0.2">
      <c r="A406" s="34" t="str">
        <f t="shared" si="27"/>
        <v>COD/07A.Handliners</v>
      </c>
      <c r="B406" s="6" t="s">
        <v>38</v>
      </c>
      <c r="C406" s="6" t="s">
        <v>138</v>
      </c>
      <c r="D406" s="6" t="s">
        <v>66</v>
      </c>
      <c r="E406" s="25">
        <v>0</v>
      </c>
      <c r="F406" s="25">
        <v>0</v>
      </c>
      <c r="G406" s="43">
        <v>0</v>
      </c>
      <c r="H406" s="25">
        <v>0</v>
      </c>
      <c r="I406" s="25">
        <f t="shared" si="28"/>
        <v>0</v>
      </c>
      <c r="J406" s="25"/>
      <c r="K406" s="25">
        <v>0</v>
      </c>
      <c r="L406" s="25">
        <v>0</v>
      </c>
      <c r="M406" s="25">
        <v>0</v>
      </c>
      <c r="N406" s="25">
        <f t="shared" si="29"/>
        <v>0</v>
      </c>
    </row>
    <row r="407" spans="1:14" x14ac:dyDescent="0.2">
      <c r="A407" s="34" t="str">
        <f t="shared" si="27"/>
        <v>COD/07A.Interfish</v>
      </c>
      <c r="B407" s="6" t="s">
        <v>38</v>
      </c>
      <c r="C407" s="6" t="s">
        <v>138</v>
      </c>
      <c r="D407" s="6" t="s">
        <v>23</v>
      </c>
      <c r="E407" s="25">
        <v>1.333</v>
      </c>
      <c r="F407" s="25">
        <v>0</v>
      </c>
      <c r="G407" s="43">
        <v>0</v>
      </c>
      <c r="H407" s="25">
        <v>0</v>
      </c>
      <c r="I407" s="25">
        <f t="shared" si="28"/>
        <v>1.333</v>
      </c>
      <c r="J407" s="25"/>
      <c r="K407" s="25">
        <v>0</v>
      </c>
      <c r="L407" s="25">
        <v>0</v>
      </c>
      <c r="M407" s="25">
        <v>0</v>
      </c>
      <c r="N407" s="25">
        <f t="shared" si="29"/>
        <v>1.333</v>
      </c>
    </row>
    <row r="408" spans="1:14" x14ac:dyDescent="0.2">
      <c r="A408" s="34" t="str">
        <f t="shared" si="27"/>
        <v>COD/07A.IOM</v>
      </c>
      <c r="B408" s="6" t="s">
        <v>38</v>
      </c>
      <c r="C408" s="6" t="s">
        <v>138</v>
      </c>
      <c r="D408" s="6" t="s">
        <v>24</v>
      </c>
      <c r="E408" s="25">
        <v>0.44600000000000001</v>
      </c>
      <c r="F408" s="25">
        <v>0</v>
      </c>
      <c r="G408" s="43">
        <v>0</v>
      </c>
      <c r="H408" s="25">
        <v>0</v>
      </c>
      <c r="I408" s="25">
        <f t="shared" si="28"/>
        <v>0.44600000000000001</v>
      </c>
      <c r="J408" s="25"/>
      <c r="K408" s="25">
        <v>0</v>
      </c>
      <c r="L408" s="25">
        <v>0</v>
      </c>
      <c r="M408" s="25">
        <v>0</v>
      </c>
      <c r="N408" s="25">
        <f t="shared" si="29"/>
        <v>0.44600000000000001</v>
      </c>
    </row>
    <row r="409" spans="1:14" x14ac:dyDescent="0.2">
      <c r="A409" s="34" t="str">
        <f t="shared" si="27"/>
        <v>COD/07A.Klondyke</v>
      </c>
      <c r="B409" s="6" t="s">
        <v>38</v>
      </c>
      <c r="C409" s="6" t="s">
        <v>138</v>
      </c>
      <c r="D409" s="6" t="s">
        <v>11</v>
      </c>
      <c r="E409" s="25">
        <v>0</v>
      </c>
      <c r="F409" s="25">
        <v>0</v>
      </c>
      <c r="G409" s="43">
        <v>0</v>
      </c>
      <c r="H409" s="25">
        <v>0</v>
      </c>
      <c r="I409" s="25">
        <f t="shared" si="28"/>
        <v>0</v>
      </c>
      <c r="J409" s="25"/>
      <c r="K409" s="25">
        <v>0</v>
      </c>
      <c r="L409" s="25">
        <v>0</v>
      </c>
      <c r="M409" s="25">
        <v>0</v>
      </c>
      <c r="N409" s="25">
        <f t="shared" si="29"/>
        <v>0</v>
      </c>
    </row>
    <row r="410" spans="1:14" x14ac:dyDescent="0.2">
      <c r="A410" s="34" t="str">
        <f t="shared" si="27"/>
        <v>COD/07A.Lowestoft</v>
      </c>
      <c r="B410" s="6" t="s">
        <v>38</v>
      </c>
      <c r="C410" s="6" t="s">
        <v>138</v>
      </c>
      <c r="D410" s="6" t="s">
        <v>21</v>
      </c>
      <c r="E410" s="25">
        <v>0</v>
      </c>
      <c r="F410" s="25">
        <v>0</v>
      </c>
      <c r="G410" s="43">
        <v>0</v>
      </c>
      <c r="H410" s="25">
        <v>0</v>
      </c>
      <c r="I410" s="25">
        <f t="shared" si="28"/>
        <v>0</v>
      </c>
      <c r="J410" s="25"/>
      <c r="K410" s="25">
        <v>0</v>
      </c>
      <c r="L410" s="25">
        <v>0</v>
      </c>
      <c r="M410" s="25">
        <v>0</v>
      </c>
      <c r="N410" s="25">
        <f t="shared" si="29"/>
        <v>0</v>
      </c>
    </row>
    <row r="411" spans="1:14" x14ac:dyDescent="0.2">
      <c r="A411" s="34" t="str">
        <f t="shared" si="27"/>
        <v>COD/07A.Lunar</v>
      </c>
      <c r="B411" s="6" t="s">
        <v>38</v>
      </c>
      <c r="C411" s="6" t="s">
        <v>138</v>
      </c>
      <c r="D411" s="6" t="s">
        <v>12</v>
      </c>
      <c r="E411" s="25">
        <v>0</v>
      </c>
      <c r="F411" s="25">
        <v>0</v>
      </c>
      <c r="G411" s="43">
        <v>0.1</v>
      </c>
      <c r="H411" s="25">
        <v>0</v>
      </c>
      <c r="I411" s="25">
        <f t="shared" si="28"/>
        <v>0.1</v>
      </c>
      <c r="J411" s="25"/>
      <c r="K411" s="25">
        <v>0</v>
      </c>
      <c r="L411" s="25">
        <v>0</v>
      </c>
      <c r="M411" s="25">
        <v>0</v>
      </c>
      <c r="N411" s="25">
        <f t="shared" si="29"/>
        <v>0.1</v>
      </c>
    </row>
    <row r="412" spans="1:14" x14ac:dyDescent="0.2">
      <c r="A412" s="34" t="str">
        <f t="shared" si="27"/>
        <v>COD/07A.Mourne</v>
      </c>
      <c r="B412" s="38" t="s">
        <v>38</v>
      </c>
      <c r="C412" s="6" t="s">
        <v>138</v>
      </c>
      <c r="D412" s="6" t="s">
        <v>49</v>
      </c>
      <c r="E412" s="25">
        <v>0</v>
      </c>
      <c r="F412" s="25">
        <v>0</v>
      </c>
      <c r="G412" s="43">
        <v>0</v>
      </c>
      <c r="H412" s="25">
        <v>0</v>
      </c>
      <c r="I412" s="25">
        <f t="shared" si="28"/>
        <v>0</v>
      </c>
      <c r="J412" s="25"/>
      <c r="K412" s="25">
        <v>0</v>
      </c>
      <c r="L412" s="25">
        <v>0</v>
      </c>
      <c r="M412" s="25">
        <v>0</v>
      </c>
      <c r="N412" s="25">
        <f t="shared" si="29"/>
        <v>0</v>
      </c>
    </row>
    <row r="413" spans="1:14" x14ac:dyDescent="0.2">
      <c r="A413" s="34" t="str">
        <f t="shared" si="27"/>
        <v>COD/07A.NESFO</v>
      </c>
      <c r="B413" s="6" t="s">
        <v>38</v>
      </c>
      <c r="C413" s="6" t="s">
        <v>138</v>
      </c>
      <c r="D413" s="6" t="s">
        <v>5</v>
      </c>
      <c r="E413" s="25">
        <v>0</v>
      </c>
      <c r="F413" s="25">
        <v>0</v>
      </c>
      <c r="G413" s="43">
        <v>1.4</v>
      </c>
      <c r="H413" s="25">
        <v>0</v>
      </c>
      <c r="I413" s="25">
        <f t="shared" si="28"/>
        <v>1.4</v>
      </c>
      <c r="J413" s="25"/>
      <c r="K413" s="25">
        <v>0</v>
      </c>
      <c r="L413" s="25">
        <v>0</v>
      </c>
      <c r="M413" s="25">
        <v>0</v>
      </c>
      <c r="N413" s="25">
        <f t="shared" si="29"/>
        <v>1.4</v>
      </c>
    </row>
    <row r="414" spans="1:14" x14ac:dyDescent="0.2">
      <c r="A414" s="34" t="str">
        <f t="shared" si="27"/>
        <v>COD/07A.NIFPO</v>
      </c>
      <c r="B414" s="6" t="s">
        <v>38</v>
      </c>
      <c r="C414" s="6" t="s">
        <v>138</v>
      </c>
      <c r="D414" s="6" t="s">
        <v>16</v>
      </c>
      <c r="E414" s="25">
        <v>0.55400000000000005</v>
      </c>
      <c r="F414" s="25">
        <v>31.692</v>
      </c>
      <c r="G414" s="43">
        <v>0.1</v>
      </c>
      <c r="H414" s="25">
        <v>0</v>
      </c>
      <c r="I414" s="25">
        <f t="shared" si="28"/>
        <v>32.346000000000004</v>
      </c>
      <c r="J414" s="25"/>
      <c r="K414" s="25">
        <v>0</v>
      </c>
      <c r="L414" s="25">
        <v>0</v>
      </c>
      <c r="M414" s="25">
        <v>0</v>
      </c>
      <c r="N414" s="25">
        <f t="shared" si="29"/>
        <v>32.345999999999997</v>
      </c>
    </row>
    <row r="415" spans="1:14" x14ac:dyDescent="0.2">
      <c r="A415" s="34" t="str">
        <f t="shared" si="27"/>
        <v>COD/07A.Non Sector - England</v>
      </c>
      <c r="B415" s="6" t="s">
        <v>38</v>
      </c>
      <c r="C415" s="6" t="s">
        <v>138</v>
      </c>
      <c r="D415" s="6" t="s">
        <v>25</v>
      </c>
      <c r="E415" s="25">
        <v>8.7999999999999995E-2</v>
      </c>
      <c r="F415" s="25">
        <v>0</v>
      </c>
      <c r="G415" s="43">
        <v>0</v>
      </c>
      <c r="H415" s="25">
        <v>0</v>
      </c>
      <c r="I415" s="25">
        <f t="shared" si="28"/>
        <v>8.7999999999999995E-2</v>
      </c>
      <c r="J415" s="25"/>
      <c r="K415" s="25">
        <v>0</v>
      </c>
      <c r="L415" s="25">
        <v>0</v>
      </c>
      <c r="M415" s="25">
        <v>0</v>
      </c>
      <c r="N415" s="25">
        <f t="shared" si="29"/>
        <v>8.7999999999999995E-2</v>
      </c>
    </row>
    <row r="416" spans="1:14" x14ac:dyDescent="0.2">
      <c r="A416" s="34" t="str">
        <f t="shared" si="27"/>
        <v>COD/07A.Non Sector - Northern Ireland</v>
      </c>
      <c r="B416" s="6" t="s">
        <v>38</v>
      </c>
      <c r="C416" s="6" t="s">
        <v>138</v>
      </c>
      <c r="D416" s="6" t="s">
        <v>28</v>
      </c>
      <c r="E416" s="25">
        <v>0</v>
      </c>
      <c r="F416" s="25">
        <v>0.1</v>
      </c>
      <c r="G416" s="43">
        <v>0</v>
      </c>
      <c r="H416" s="25">
        <v>0</v>
      </c>
      <c r="I416" s="25">
        <f t="shared" si="28"/>
        <v>0.1</v>
      </c>
      <c r="J416" s="25"/>
      <c r="K416" s="25">
        <v>0</v>
      </c>
      <c r="L416" s="25">
        <v>0</v>
      </c>
      <c r="M416" s="25">
        <v>0</v>
      </c>
      <c r="N416" s="25">
        <f t="shared" si="29"/>
        <v>0.1</v>
      </c>
    </row>
    <row r="417" spans="1:14" x14ac:dyDescent="0.2">
      <c r="A417" s="34" t="str">
        <f t="shared" si="27"/>
        <v>COD/07A.Non Sector - Scotland</v>
      </c>
      <c r="B417" s="6" t="s">
        <v>38</v>
      </c>
      <c r="C417" s="6" t="s">
        <v>138</v>
      </c>
      <c r="D417" s="6" t="s">
        <v>27</v>
      </c>
      <c r="E417" s="25">
        <v>0</v>
      </c>
      <c r="F417" s="25">
        <v>0</v>
      </c>
      <c r="G417" s="43">
        <v>0.1</v>
      </c>
      <c r="H417" s="25">
        <v>0</v>
      </c>
      <c r="I417" s="25">
        <f t="shared" si="28"/>
        <v>0.1</v>
      </c>
      <c r="J417" s="25"/>
      <c r="K417" s="25">
        <v>0</v>
      </c>
      <c r="L417" s="25">
        <v>0</v>
      </c>
      <c r="M417" s="25">
        <v>0</v>
      </c>
      <c r="N417" s="25">
        <f t="shared" si="29"/>
        <v>0.1</v>
      </c>
    </row>
    <row r="418" spans="1:14" x14ac:dyDescent="0.2">
      <c r="A418" s="34" t="str">
        <f t="shared" si="27"/>
        <v>COD/07A.Non Sector - Wales</v>
      </c>
      <c r="B418" s="6" t="s">
        <v>38</v>
      </c>
      <c r="C418" s="6" t="s">
        <v>138</v>
      </c>
      <c r="D418" s="6" t="s">
        <v>26</v>
      </c>
      <c r="E418" s="25">
        <v>0</v>
      </c>
      <c r="F418" s="25">
        <v>0</v>
      </c>
      <c r="G418" s="43">
        <v>0</v>
      </c>
      <c r="H418" s="25">
        <v>0.1</v>
      </c>
      <c r="I418" s="25">
        <f t="shared" si="28"/>
        <v>0.1</v>
      </c>
      <c r="J418" s="25"/>
      <c r="K418" s="25">
        <v>0</v>
      </c>
      <c r="L418" s="25">
        <v>0</v>
      </c>
      <c r="M418" s="25">
        <v>0</v>
      </c>
      <c r="N418" s="25">
        <f t="shared" si="29"/>
        <v>0.1</v>
      </c>
    </row>
    <row r="419" spans="1:14" x14ac:dyDescent="0.2">
      <c r="A419" s="34" t="str">
        <f t="shared" si="27"/>
        <v>COD/07A.Humberside</v>
      </c>
      <c r="B419" s="6" t="s">
        <v>38</v>
      </c>
      <c r="C419" s="6" t="s">
        <v>138</v>
      </c>
      <c r="D419" s="6" t="s">
        <v>288</v>
      </c>
      <c r="E419" s="25">
        <v>1.4E-2</v>
      </c>
      <c r="F419" s="25">
        <v>0</v>
      </c>
      <c r="G419" s="43">
        <v>0</v>
      </c>
      <c r="H419" s="25">
        <v>0</v>
      </c>
      <c r="I419" s="25">
        <f t="shared" si="28"/>
        <v>1.4E-2</v>
      </c>
      <c r="J419" s="25"/>
      <c r="K419" s="25">
        <v>0</v>
      </c>
      <c r="L419" s="25">
        <v>0</v>
      </c>
      <c r="M419" s="25">
        <v>0</v>
      </c>
      <c r="N419" s="25">
        <f t="shared" si="29"/>
        <v>1.4E-2</v>
      </c>
    </row>
    <row r="420" spans="1:14" x14ac:dyDescent="0.2">
      <c r="A420" s="34" t="str">
        <f t="shared" si="27"/>
        <v>COD/07A.North Sea</v>
      </c>
      <c r="B420" s="6" t="s">
        <v>38</v>
      </c>
      <c r="C420" s="6" t="s">
        <v>138</v>
      </c>
      <c r="D420" s="6" t="s">
        <v>20</v>
      </c>
      <c r="E420" s="25">
        <v>6.3E-2</v>
      </c>
      <c r="F420" s="25">
        <v>0</v>
      </c>
      <c r="G420" s="43">
        <v>0</v>
      </c>
      <c r="H420" s="25">
        <v>0</v>
      </c>
      <c r="I420" s="25">
        <f t="shared" si="28"/>
        <v>6.3E-2</v>
      </c>
      <c r="J420" s="25"/>
      <c r="K420" s="25">
        <v>0</v>
      </c>
      <c r="L420" s="25">
        <v>0</v>
      </c>
      <c r="M420" s="25">
        <v>0</v>
      </c>
      <c r="N420" s="25">
        <f t="shared" si="29"/>
        <v>6.3E-2</v>
      </c>
    </row>
    <row r="421" spans="1:14" x14ac:dyDescent="0.2">
      <c r="A421" s="34" t="str">
        <f t="shared" si="27"/>
        <v>COD/07A.Northern</v>
      </c>
      <c r="B421" s="6" t="s">
        <v>38</v>
      </c>
      <c r="C421" s="6" t="s">
        <v>138</v>
      </c>
      <c r="D421" s="6" t="s">
        <v>10</v>
      </c>
      <c r="E421" s="25">
        <v>0</v>
      </c>
      <c r="F421" s="25">
        <v>0</v>
      </c>
      <c r="G421" s="43">
        <v>0</v>
      </c>
      <c r="H421" s="25">
        <v>0</v>
      </c>
      <c r="I421" s="25">
        <f t="shared" si="28"/>
        <v>0</v>
      </c>
      <c r="J421" s="25"/>
      <c r="K421" s="25">
        <v>0</v>
      </c>
      <c r="L421" s="25">
        <v>0</v>
      </c>
      <c r="M421" s="25">
        <v>0</v>
      </c>
      <c r="N421" s="25">
        <f t="shared" si="29"/>
        <v>0</v>
      </c>
    </row>
    <row r="422" spans="1:14" x14ac:dyDescent="0.2">
      <c r="A422" s="34" t="str">
        <f t="shared" si="27"/>
        <v>COD/07A.Orkney</v>
      </c>
      <c r="B422" s="6" t="s">
        <v>38</v>
      </c>
      <c r="C422" s="6" t="s">
        <v>138</v>
      </c>
      <c r="D422" s="6" t="s">
        <v>9</v>
      </c>
      <c r="E422" s="25">
        <v>0</v>
      </c>
      <c r="F422" s="25">
        <v>0</v>
      </c>
      <c r="G422" s="43">
        <v>0</v>
      </c>
      <c r="H422" s="25">
        <v>0</v>
      </c>
      <c r="I422" s="25">
        <f t="shared" si="28"/>
        <v>0</v>
      </c>
      <c r="J422" s="25"/>
      <c r="K422" s="25">
        <v>0</v>
      </c>
      <c r="L422" s="25">
        <v>0</v>
      </c>
      <c r="M422" s="25">
        <v>0</v>
      </c>
      <c r="N422" s="25">
        <f t="shared" si="29"/>
        <v>0</v>
      </c>
    </row>
    <row r="423" spans="1:14" x14ac:dyDescent="0.2">
      <c r="A423" s="34" t="str">
        <f t="shared" si="27"/>
        <v>COD/07A.SFO</v>
      </c>
      <c r="B423" s="6" t="s">
        <v>38</v>
      </c>
      <c r="C423" s="6" t="s">
        <v>138</v>
      </c>
      <c r="D423" s="6" t="s">
        <v>2</v>
      </c>
      <c r="E423" s="25">
        <v>3.4000000000000002E-2</v>
      </c>
      <c r="F423" s="25">
        <v>0</v>
      </c>
      <c r="G423" s="43">
        <v>3</v>
      </c>
      <c r="H423" s="25">
        <v>0</v>
      </c>
      <c r="I423" s="25">
        <f t="shared" si="28"/>
        <v>3.0339999999999998</v>
      </c>
      <c r="J423" s="25"/>
      <c r="K423" s="25">
        <v>0</v>
      </c>
      <c r="L423" s="25">
        <v>0</v>
      </c>
      <c r="M423" s="25">
        <v>0</v>
      </c>
      <c r="N423" s="25">
        <f t="shared" si="29"/>
        <v>3.0339999999999998</v>
      </c>
    </row>
    <row r="424" spans="1:14" x14ac:dyDescent="0.2">
      <c r="A424" s="34" t="str">
        <f t="shared" si="27"/>
        <v>COD/07A.Shetland</v>
      </c>
      <c r="B424" s="6" t="s">
        <v>38</v>
      </c>
      <c r="C424" s="6" t="s">
        <v>138</v>
      </c>
      <c r="D424" s="6" t="s">
        <v>6</v>
      </c>
      <c r="E424" s="25">
        <v>0</v>
      </c>
      <c r="F424" s="25">
        <v>0</v>
      </c>
      <c r="G424" s="43">
        <v>0.5</v>
      </c>
      <c r="H424" s="25">
        <v>0</v>
      </c>
      <c r="I424" s="25">
        <f t="shared" si="28"/>
        <v>0.5</v>
      </c>
      <c r="J424" s="25"/>
      <c r="K424" s="25">
        <v>0</v>
      </c>
      <c r="L424" s="25">
        <v>0</v>
      </c>
      <c r="M424" s="25">
        <v>0</v>
      </c>
      <c r="N424" s="25">
        <f t="shared" si="29"/>
        <v>0.5</v>
      </c>
    </row>
    <row r="425" spans="1:14" x14ac:dyDescent="0.2">
      <c r="A425" s="34" t="str">
        <f t="shared" si="27"/>
        <v>COD/07A.South West</v>
      </c>
      <c r="B425" s="6" t="s">
        <v>38</v>
      </c>
      <c r="C425" s="6" t="s">
        <v>138</v>
      </c>
      <c r="D425" s="6" t="s">
        <v>19</v>
      </c>
      <c r="E425" s="25">
        <v>0.13900000000000001</v>
      </c>
      <c r="F425" s="25">
        <v>0</v>
      </c>
      <c r="G425" s="43">
        <v>0</v>
      </c>
      <c r="H425" s="25">
        <v>2.8000000000000001E-2</v>
      </c>
      <c r="I425" s="25">
        <f t="shared" si="28"/>
        <v>0.16700000000000001</v>
      </c>
      <c r="J425" s="25"/>
      <c r="K425" s="25">
        <v>0</v>
      </c>
      <c r="L425" s="25">
        <v>0</v>
      </c>
      <c r="M425" s="25">
        <v>0</v>
      </c>
      <c r="N425" s="25">
        <f t="shared" si="29"/>
        <v>0.16700000000000001</v>
      </c>
    </row>
    <row r="426" spans="1:14" x14ac:dyDescent="0.2">
      <c r="A426" s="34" t="str">
        <f t="shared" si="27"/>
        <v>COD/07A.Unallocated</v>
      </c>
      <c r="B426" s="6" t="s">
        <v>38</v>
      </c>
      <c r="C426" s="6" t="s">
        <v>138</v>
      </c>
      <c r="D426" s="6" t="s">
        <v>33</v>
      </c>
      <c r="E426" s="25">
        <v>0</v>
      </c>
      <c r="F426" s="25">
        <v>0</v>
      </c>
      <c r="G426" s="43">
        <v>0</v>
      </c>
      <c r="H426" s="25">
        <v>1</v>
      </c>
      <c r="I426" s="25">
        <f t="shared" si="28"/>
        <v>1</v>
      </c>
      <c r="J426" s="25"/>
      <c r="K426" s="25">
        <v>0</v>
      </c>
      <c r="L426" s="25">
        <v>0</v>
      </c>
      <c r="M426" s="25">
        <v>0</v>
      </c>
      <c r="N426" s="25">
        <f t="shared" si="29"/>
        <v>1</v>
      </c>
    </row>
    <row r="427" spans="1:14" x14ac:dyDescent="0.2">
      <c r="A427" s="34" t="str">
        <f t="shared" si="27"/>
        <v>COD/07A.W. Scotland</v>
      </c>
      <c r="B427" s="6" t="s">
        <v>38</v>
      </c>
      <c r="C427" s="6" t="s">
        <v>138</v>
      </c>
      <c r="D427" s="6" t="s">
        <v>8</v>
      </c>
      <c r="E427" s="25">
        <v>3.0000000000000001E-3</v>
      </c>
      <c r="F427" s="25">
        <v>0</v>
      </c>
      <c r="G427" s="43">
        <v>0.1</v>
      </c>
      <c r="H427" s="25">
        <v>0</v>
      </c>
      <c r="I427" s="25">
        <f t="shared" si="28"/>
        <v>0.10300000000000001</v>
      </c>
      <c r="J427" s="25"/>
      <c r="K427" s="25">
        <v>0</v>
      </c>
      <c r="L427" s="25">
        <v>0</v>
      </c>
      <c r="M427" s="25">
        <v>0</v>
      </c>
      <c r="N427" s="25">
        <f t="shared" si="29"/>
        <v>0.10299999999999999</v>
      </c>
    </row>
    <row r="428" spans="1:14" x14ac:dyDescent="0.2">
      <c r="A428" s="34" t="str">
        <f t="shared" si="27"/>
        <v>COD/07A.Wales &amp; WC</v>
      </c>
      <c r="B428" s="6" t="s">
        <v>38</v>
      </c>
      <c r="C428" s="6" t="s">
        <v>138</v>
      </c>
      <c r="D428" s="6" t="s">
        <v>22</v>
      </c>
      <c r="E428" s="25">
        <v>0.28999999999999998</v>
      </c>
      <c r="F428" s="25">
        <v>0</v>
      </c>
      <c r="G428" s="43">
        <v>0</v>
      </c>
      <c r="H428" s="25">
        <v>1.4E-2</v>
      </c>
      <c r="I428" s="25">
        <f t="shared" si="28"/>
        <v>0.30399999999999999</v>
      </c>
      <c r="J428" s="25"/>
      <c r="K428" s="25">
        <v>0</v>
      </c>
      <c r="L428" s="25">
        <v>0</v>
      </c>
      <c r="M428" s="25">
        <v>0</v>
      </c>
      <c r="N428" s="25">
        <f t="shared" si="29"/>
        <v>0.30399999999999999</v>
      </c>
    </row>
    <row r="429" spans="1:14" x14ac:dyDescent="0.2">
      <c r="A429" s="34" t="str">
        <f t="shared" si="27"/>
        <v>COD/07A.Western</v>
      </c>
      <c r="B429" s="38" t="s">
        <v>38</v>
      </c>
      <c r="C429" s="6" t="s">
        <v>138</v>
      </c>
      <c r="D429" s="6" t="s">
        <v>107</v>
      </c>
      <c r="E429" s="25">
        <v>4.7480000000000002</v>
      </c>
      <c r="F429" s="25">
        <v>0</v>
      </c>
      <c r="G429" s="43">
        <v>0</v>
      </c>
      <c r="H429" s="25">
        <v>0</v>
      </c>
      <c r="I429" s="25">
        <f t="shared" si="28"/>
        <v>4.7480000000000002</v>
      </c>
      <c r="J429" s="25"/>
      <c r="K429" s="25">
        <v>0</v>
      </c>
      <c r="L429" s="25">
        <v>0</v>
      </c>
      <c r="M429" s="25">
        <v>0</v>
      </c>
      <c r="N429" s="25">
        <f t="shared" si="29"/>
        <v>4.7480000000000002</v>
      </c>
    </row>
    <row r="430" spans="1:14" x14ac:dyDescent="0.2">
      <c r="A430" s="34" t="str">
        <f t="shared" ref="A430:A528" si="30">CONCATENATE(B430,D430)</f>
        <v>COD/07D.10m and under (pool) - England</v>
      </c>
      <c r="B430" s="6" t="s">
        <v>39</v>
      </c>
      <c r="C430" s="6" t="s">
        <v>139</v>
      </c>
      <c r="D430" s="6" t="s">
        <v>29</v>
      </c>
      <c r="E430" s="25">
        <v>20.834</v>
      </c>
      <c r="F430" s="25">
        <v>0</v>
      </c>
      <c r="G430" s="43">
        <v>0</v>
      </c>
      <c r="H430" s="25">
        <v>0</v>
      </c>
      <c r="I430" s="25">
        <f t="shared" si="28"/>
        <v>20.834</v>
      </c>
      <c r="J430" s="25"/>
      <c r="K430" s="25">
        <v>0</v>
      </c>
      <c r="L430" s="25">
        <v>0</v>
      </c>
      <c r="M430" s="25">
        <v>0</v>
      </c>
      <c r="N430" s="25">
        <f t="shared" si="29"/>
        <v>20.834</v>
      </c>
    </row>
    <row r="431" spans="1:14" x14ac:dyDescent="0.2">
      <c r="A431" s="34" t="str">
        <f t="shared" si="30"/>
        <v>COD/07D.10m and under (pool) - Northern Ireland</v>
      </c>
      <c r="B431" s="6" t="s">
        <v>39</v>
      </c>
      <c r="C431" s="6" t="s">
        <v>139</v>
      </c>
      <c r="D431" s="6" t="s">
        <v>32</v>
      </c>
      <c r="E431" s="25">
        <v>0</v>
      </c>
      <c r="F431" s="25">
        <v>0</v>
      </c>
      <c r="G431" s="43">
        <v>0</v>
      </c>
      <c r="H431" s="25">
        <v>0</v>
      </c>
      <c r="I431" s="25">
        <f t="shared" si="28"/>
        <v>0</v>
      </c>
      <c r="J431" s="25"/>
      <c r="K431" s="25">
        <v>0</v>
      </c>
      <c r="L431" s="25">
        <v>0</v>
      </c>
      <c r="M431" s="25">
        <v>0</v>
      </c>
      <c r="N431" s="25">
        <f t="shared" si="29"/>
        <v>0</v>
      </c>
    </row>
    <row r="432" spans="1:14" x14ac:dyDescent="0.2">
      <c r="A432" s="34" t="str">
        <f t="shared" si="30"/>
        <v>COD/07D.10m and under (pool) - Scotland</v>
      </c>
      <c r="B432" s="6" t="s">
        <v>39</v>
      </c>
      <c r="C432" s="6" t="s">
        <v>139</v>
      </c>
      <c r="D432" s="6" t="s">
        <v>31</v>
      </c>
      <c r="E432" s="25">
        <v>0</v>
      </c>
      <c r="F432" s="25">
        <v>0</v>
      </c>
      <c r="G432" s="43">
        <v>0.1</v>
      </c>
      <c r="H432" s="25">
        <v>0</v>
      </c>
      <c r="I432" s="25">
        <f t="shared" si="28"/>
        <v>0.1</v>
      </c>
      <c r="J432" s="25"/>
      <c r="K432" s="25">
        <v>0</v>
      </c>
      <c r="L432" s="25">
        <v>0</v>
      </c>
      <c r="M432" s="25">
        <v>0</v>
      </c>
      <c r="N432" s="25">
        <f t="shared" si="29"/>
        <v>0.1</v>
      </c>
    </row>
    <row r="433" spans="1:14" x14ac:dyDescent="0.2">
      <c r="A433" s="34" t="str">
        <f t="shared" si="30"/>
        <v>COD/07D.10m and under (pool) - Wales</v>
      </c>
      <c r="B433" s="6" t="s">
        <v>39</v>
      </c>
      <c r="C433" s="6" t="s">
        <v>139</v>
      </c>
      <c r="D433" s="6" t="s">
        <v>30</v>
      </c>
      <c r="E433" s="25">
        <v>0</v>
      </c>
      <c r="F433" s="25">
        <v>0</v>
      </c>
      <c r="G433" s="43">
        <v>0</v>
      </c>
      <c r="H433" s="25">
        <v>7.1999999999999995E-2</v>
      </c>
      <c r="I433" s="25">
        <f t="shared" si="28"/>
        <v>7.1999999999999995E-2</v>
      </c>
      <c r="J433" s="25"/>
      <c r="K433" s="25">
        <v>0</v>
      </c>
      <c r="L433" s="25">
        <v>0</v>
      </c>
      <c r="M433" s="25">
        <v>0</v>
      </c>
      <c r="N433" s="25">
        <f t="shared" si="29"/>
        <v>7.1999999999999995E-2</v>
      </c>
    </row>
    <row r="434" spans="1:14" x14ac:dyDescent="0.2">
      <c r="A434" s="34" t="str">
        <f t="shared" si="30"/>
        <v>COD/07D.Aberdeen</v>
      </c>
      <c r="B434" s="6" t="s">
        <v>39</v>
      </c>
      <c r="C434" s="6" t="s">
        <v>139</v>
      </c>
      <c r="D434" s="6" t="s">
        <v>4</v>
      </c>
      <c r="E434" s="25">
        <v>0.221</v>
      </c>
      <c r="F434" s="25">
        <v>0</v>
      </c>
      <c r="G434" s="43">
        <v>0.5</v>
      </c>
      <c r="H434" s="25">
        <v>0</v>
      </c>
      <c r="I434" s="25">
        <f t="shared" si="28"/>
        <v>0.72099999999999997</v>
      </c>
      <c r="J434" s="25"/>
      <c r="K434" s="25">
        <v>0</v>
      </c>
      <c r="L434" s="25">
        <v>0</v>
      </c>
      <c r="M434" s="25">
        <v>0</v>
      </c>
      <c r="N434" s="25">
        <f t="shared" si="29"/>
        <v>0.72099999999999997</v>
      </c>
    </row>
    <row r="435" spans="1:14" x14ac:dyDescent="0.2">
      <c r="A435" s="34" t="str">
        <f t="shared" si="30"/>
        <v>COD/07D.Anglo Scot.</v>
      </c>
      <c r="B435" s="6" t="s">
        <v>39</v>
      </c>
      <c r="C435" s="6" t="s">
        <v>139</v>
      </c>
      <c r="D435" s="6" t="s">
        <v>13</v>
      </c>
      <c r="E435" s="25">
        <v>8.0000000000000002E-3</v>
      </c>
      <c r="F435" s="25">
        <v>0</v>
      </c>
      <c r="G435" s="43">
        <v>0</v>
      </c>
      <c r="H435" s="25">
        <v>0</v>
      </c>
      <c r="I435" s="25">
        <f t="shared" si="28"/>
        <v>8.0000000000000002E-3</v>
      </c>
      <c r="J435" s="25"/>
      <c r="K435" s="25">
        <v>0</v>
      </c>
      <c r="L435" s="25">
        <v>0</v>
      </c>
      <c r="M435" s="25">
        <v>0</v>
      </c>
      <c r="N435" s="25">
        <f t="shared" si="29"/>
        <v>8.0000000000000002E-3</v>
      </c>
    </row>
    <row r="436" spans="1:14" x14ac:dyDescent="0.2">
      <c r="A436" s="34" t="str">
        <f t="shared" si="30"/>
        <v>COD/07D.ANIFPO</v>
      </c>
      <c r="B436" s="6" t="s">
        <v>39</v>
      </c>
      <c r="C436" s="6" t="s">
        <v>139</v>
      </c>
      <c r="D436" s="6" t="s">
        <v>17</v>
      </c>
      <c r="E436" s="25">
        <v>4.7E-2</v>
      </c>
      <c r="F436" s="25">
        <v>0.68600000000000005</v>
      </c>
      <c r="G436" s="43">
        <v>0</v>
      </c>
      <c r="H436" s="25">
        <v>0</v>
      </c>
      <c r="I436" s="25">
        <f t="shared" si="28"/>
        <v>0.7330000000000001</v>
      </c>
      <c r="J436" s="25"/>
      <c r="K436" s="25">
        <v>0</v>
      </c>
      <c r="L436" s="25">
        <v>0</v>
      </c>
      <c r="M436" s="25">
        <v>0</v>
      </c>
      <c r="N436" s="25">
        <f t="shared" si="29"/>
        <v>0.73299999999999998</v>
      </c>
    </row>
    <row r="437" spans="1:14" x14ac:dyDescent="0.2">
      <c r="A437" s="34" t="str">
        <f t="shared" si="30"/>
        <v>COD/07D.Cornish</v>
      </c>
      <c r="B437" s="6" t="s">
        <v>39</v>
      </c>
      <c r="C437" s="6" t="s">
        <v>139</v>
      </c>
      <c r="D437" s="6" t="s">
        <v>18</v>
      </c>
      <c r="E437" s="25">
        <v>15.568</v>
      </c>
      <c r="F437" s="25">
        <v>0</v>
      </c>
      <c r="G437" s="43">
        <v>0</v>
      </c>
      <c r="H437" s="25">
        <v>9.0999999999999998E-2</v>
      </c>
      <c r="I437" s="25">
        <f t="shared" si="28"/>
        <v>15.658999999999999</v>
      </c>
      <c r="J437" s="25"/>
      <c r="K437" s="25">
        <v>0</v>
      </c>
      <c r="L437" s="25">
        <v>0</v>
      </c>
      <c r="M437" s="25">
        <v>0</v>
      </c>
      <c r="N437" s="25">
        <f t="shared" si="29"/>
        <v>15.659000000000001</v>
      </c>
    </row>
    <row r="438" spans="1:14" x14ac:dyDescent="0.2">
      <c r="A438" s="34" t="str">
        <f t="shared" si="30"/>
        <v>COD/07D.EEFPO</v>
      </c>
      <c r="B438" s="6" t="s">
        <v>39</v>
      </c>
      <c r="C438" s="6" t="s">
        <v>139</v>
      </c>
      <c r="D438" s="6" t="s">
        <v>14</v>
      </c>
      <c r="E438" s="25">
        <v>2.0099999999999998</v>
      </c>
      <c r="F438" s="25">
        <v>0</v>
      </c>
      <c r="G438" s="43">
        <v>0</v>
      </c>
      <c r="H438" s="25">
        <v>0</v>
      </c>
      <c r="I438" s="25">
        <f t="shared" si="28"/>
        <v>2.0099999999999998</v>
      </c>
      <c r="J438" s="25"/>
      <c r="K438" s="25">
        <v>0</v>
      </c>
      <c r="L438" s="25">
        <v>0</v>
      </c>
      <c r="M438" s="25">
        <v>0</v>
      </c>
      <c r="N438" s="25">
        <f t="shared" si="29"/>
        <v>2.0099999999999998</v>
      </c>
    </row>
    <row r="439" spans="1:14" x14ac:dyDescent="0.2">
      <c r="A439" s="34" t="str">
        <f t="shared" si="30"/>
        <v>COD/07D.Fife</v>
      </c>
      <c r="B439" s="6" t="s">
        <v>39</v>
      </c>
      <c r="C439" s="6" t="s">
        <v>139</v>
      </c>
      <c r="D439" s="6" t="s">
        <v>7</v>
      </c>
      <c r="E439" s="25">
        <v>0</v>
      </c>
      <c r="F439" s="25">
        <v>0</v>
      </c>
      <c r="G439" s="43">
        <v>0</v>
      </c>
      <c r="H439" s="25">
        <v>0</v>
      </c>
      <c r="I439" s="25">
        <f t="shared" si="28"/>
        <v>0</v>
      </c>
      <c r="J439" s="25"/>
      <c r="K439" s="25">
        <v>0</v>
      </c>
      <c r="L439" s="25">
        <v>0</v>
      </c>
      <c r="M439" s="25">
        <v>0</v>
      </c>
      <c r="N439" s="25">
        <f t="shared" si="29"/>
        <v>0</v>
      </c>
    </row>
    <row r="440" spans="1:14" x14ac:dyDescent="0.2">
      <c r="A440" s="34" t="str">
        <f t="shared" si="30"/>
        <v>COD/07D.FPO</v>
      </c>
      <c r="B440" s="6" t="s">
        <v>39</v>
      </c>
      <c r="C440" s="6" t="s">
        <v>139</v>
      </c>
      <c r="D440" s="6" t="s">
        <v>15</v>
      </c>
      <c r="E440" s="25">
        <v>1.248</v>
      </c>
      <c r="F440" s="25">
        <v>0</v>
      </c>
      <c r="G440" s="43">
        <v>0</v>
      </c>
      <c r="H440" s="25">
        <v>0</v>
      </c>
      <c r="I440" s="25">
        <f t="shared" si="28"/>
        <v>1.248</v>
      </c>
      <c r="J440" s="25"/>
      <c r="K440" s="25">
        <v>0</v>
      </c>
      <c r="L440" s="25">
        <v>0</v>
      </c>
      <c r="M440" s="25">
        <v>0</v>
      </c>
      <c r="N440" s="25">
        <f t="shared" si="29"/>
        <v>1.248</v>
      </c>
    </row>
    <row r="441" spans="1:14" x14ac:dyDescent="0.2">
      <c r="A441" s="34" t="str">
        <f t="shared" si="30"/>
        <v>COD/07D.Handliners</v>
      </c>
      <c r="B441" s="6" t="s">
        <v>39</v>
      </c>
      <c r="C441" s="6" t="s">
        <v>139</v>
      </c>
      <c r="D441" s="6" t="s">
        <v>66</v>
      </c>
      <c r="E441" s="25">
        <v>0</v>
      </c>
      <c r="F441" s="25">
        <v>0</v>
      </c>
      <c r="G441" s="43">
        <v>0</v>
      </c>
      <c r="H441" s="25">
        <v>0</v>
      </c>
      <c r="I441" s="25">
        <f t="shared" si="28"/>
        <v>0</v>
      </c>
      <c r="J441" s="25"/>
      <c r="K441" s="25">
        <v>0</v>
      </c>
      <c r="L441" s="25">
        <v>0</v>
      </c>
      <c r="M441" s="25">
        <v>0</v>
      </c>
      <c r="N441" s="25">
        <f t="shared" si="29"/>
        <v>0</v>
      </c>
    </row>
    <row r="442" spans="1:14" x14ac:dyDescent="0.2">
      <c r="A442" s="34" t="str">
        <f t="shared" si="30"/>
        <v>COD/07D.Interfish</v>
      </c>
      <c r="B442" s="6" t="s">
        <v>39</v>
      </c>
      <c r="C442" s="6" t="s">
        <v>139</v>
      </c>
      <c r="D442" s="6" t="s">
        <v>23</v>
      </c>
      <c r="E442" s="25">
        <v>0.56499999999999995</v>
      </c>
      <c r="F442" s="25">
        <v>0</v>
      </c>
      <c r="G442" s="43">
        <v>0</v>
      </c>
      <c r="H442" s="25">
        <v>0</v>
      </c>
      <c r="I442" s="25">
        <f t="shared" si="28"/>
        <v>0.56499999999999995</v>
      </c>
      <c r="J442" s="25"/>
      <c r="K442" s="25">
        <v>0</v>
      </c>
      <c r="L442" s="25">
        <v>0</v>
      </c>
      <c r="M442" s="25">
        <v>0</v>
      </c>
      <c r="N442" s="25">
        <f t="shared" si="29"/>
        <v>0.56499999999999995</v>
      </c>
    </row>
    <row r="443" spans="1:14" x14ac:dyDescent="0.2">
      <c r="A443" s="34" t="str">
        <f t="shared" si="30"/>
        <v>COD/07D.IOM</v>
      </c>
      <c r="B443" s="6" t="s">
        <v>39</v>
      </c>
      <c r="C443" s="6" t="s">
        <v>139</v>
      </c>
      <c r="D443" s="6" t="s">
        <v>24</v>
      </c>
      <c r="E443" s="25">
        <v>2.4E-2</v>
      </c>
      <c r="F443" s="25">
        <v>0</v>
      </c>
      <c r="G443" s="43">
        <v>0</v>
      </c>
      <c r="H443" s="25">
        <v>0</v>
      </c>
      <c r="I443" s="25">
        <f t="shared" si="28"/>
        <v>2.4E-2</v>
      </c>
      <c r="J443" s="25"/>
      <c r="K443" s="25">
        <v>0</v>
      </c>
      <c r="L443" s="25">
        <v>0</v>
      </c>
      <c r="M443" s="25">
        <v>0</v>
      </c>
      <c r="N443" s="25">
        <f t="shared" si="29"/>
        <v>2.4E-2</v>
      </c>
    </row>
    <row r="444" spans="1:14" x14ac:dyDescent="0.2">
      <c r="A444" s="34" t="str">
        <f t="shared" si="30"/>
        <v>COD/07D.Klondyke</v>
      </c>
      <c r="B444" s="6" t="s">
        <v>39</v>
      </c>
      <c r="C444" s="6" t="s">
        <v>139</v>
      </c>
      <c r="D444" s="6" t="s">
        <v>11</v>
      </c>
      <c r="E444" s="25">
        <v>0</v>
      </c>
      <c r="F444" s="25">
        <v>0</v>
      </c>
      <c r="G444" s="43">
        <v>0</v>
      </c>
      <c r="H444" s="25">
        <v>0</v>
      </c>
      <c r="I444" s="25">
        <f t="shared" si="28"/>
        <v>0</v>
      </c>
      <c r="J444" s="25"/>
      <c r="K444" s="25">
        <v>0</v>
      </c>
      <c r="L444" s="25">
        <v>0</v>
      </c>
      <c r="M444" s="25">
        <v>0</v>
      </c>
      <c r="N444" s="25">
        <f t="shared" si="29"/>
        <v>0</v>
      </c>
    </row>
    <row r="445" spans="1:14" x14ac:dyDescent="0.2">
      <c r="A445" s="34" t="str">
        <f t="shared" si="30"/>
        <v>COD/07D.Lowestoft</v>
      </c>
      <c r="B445" s="6" t="s">
        <v>39</v>
      </c>
      <c r="C445" s="6" t="s">
        <v>139</v>
      </c>
      <c r="D445" s="6" t="s">
        <v>21</v>
      </c>
      <c r="E445" s="25">
        <v>0</v>
      </c>
      <c r="F445" s="25">
        <v>0</v>
      </c>
      <c r="G445" s="43">
        <v>0</v>
      </c>
      <c r="H445" s="25">
        <v>0</v>
      </c>
      <c r="I445" s="25">
        <f t="shared" si="28"/>
        <v>0</v>
      </c>
      <c r="J445" s="25"/>
      <c r="K445" s="25">
        <v>0</v>
      </c>
      <c r="L445" s="25">
        <v>0</v>
      </c>
      <c r="M445" s="25">
        <v>0</v>
      </c>
      <c r="N445" s="25">
        <f t="shared" si="29"/>
        <v>0</v>
      </c>
    </row>
    <row r="446" spans="1:14" x14ac:dyDescent="0.2">
      <c r="A446" s="34" t="str">
        <f t="shared" si="30"/>
        <v>COD/07D.Lunar</v>
      </c>
      <c r="B446" s="6" t="s">
        <v>39</v>
      </c>
      <c r="C446" s="6" t="s">
        <v>139</v>
      </c>
      <c r="D446" s="6" t="s">
        <v>12</v>
      </c>
      <c r="E446" s="25">
        <v>0</v>
      </c>
      <c r="F446" s="25">
        <v>0</v>
      </c>
      <c r="G446" s="43">
        <v>0.1</v>
      </c>
      <c r="H446" s="25">
        <v>0</v>
      </c>
      <c r="I446" s="25">
        <f t="shared" si="28"/>
        <v>0.1</v>
      </c>
      <c r="J446" s="25"/>
      <c r="K446" s="25">
        <v>0</v>
      </c>
      <c r="L446" s="25">
        <v>0</v>
      </c>
      <c r="M446" s="25">
        <v>0</v>
      </c>
      <c r="N446" s="25">
        <f t="shared" si="29"/>
        <v>0.1</v>
      </c>
    </row>
    <row r="447" spans="1:14" x14ac:dyDescent="0.2">
      <c r="A447" s="34" t="str">
        <f t="shared" si="30"/>
        <v>COD/07D.Mourne</v>
      </c>
      <c r="B447" s="38" t="s">
        <v>39</v>
      </c>
      <c r="C447" s="6" t="s">
        <v>139</v>
      </c>
      <c r="D447" s="6" t="s">
        <v>49</v>
      </c>
      <c r="E447" s="25">
        <v>0</v>
      </c>
      <c r="F447" s="25">
        <v>0</v>
      </c>
      <c r="G447" s="43">
        <v>0</v>
      </c>
      <c r="H447" s="25">
        <v>0</v>
      </c>
      <c r="I447" s="25">
        <f t="shared" si="28"/>
        <v>0</v>
      </c>
      <c r="J447" s="25"/>
      <c r="K447" s="25">
        <v>0</v>
      </c>
      <c r="L447" s="25">
        <v>0</v>
      </c>
      <c r="M447" s="25">
        <v>0</v>
      </c>
      <c r="N447" s="25">
        <f t="shared" si="29"/>
        <v>0</v>
      </c>
    </row>
    <row r="448" spans="1:14" x14ac:dyDescent="0.2">
      <c r="A448" s="34" t="str">
        <f t="shared" si="30"/>
        <v>COD/07D.NESFO</v>
      </c>
      <c r="B448" s="6" t="s">
        <v>39</v>
      </c>
      <c r="C448" s="6" t="s">
        <v>139</v>
      </c>
      <c r="D448" s="6" t="s">
        <v>5</v>
      </c>
      <c r="E448" s="25">
        <v>0</v>
      </c>
      <c r="F448" s="25">
        <v>0</v>
      </c>
      <c r="G448" s="43">
        <v>0.2</v>
      </c>
      <c r="H448" s="25">
        <v>0</v>
      </c>
      <c r="I448" s="25">
        <f t="shared" si="28"/>
        <v>0.2</v>
      </c>
      <c r="J448" s="25"/>
      <c r="K448" s="25">
        <v>0</v>
      </c>
      <c r="L448" s="25">
        <v>0</v>
      </c>
      <c r="M448" s="25">
        <v>0</v>
      </c>
      <c r="N448" s="25">
        <f t="shared" si="29"/>
        <v>0.2</v>
      </c>
    </row>
    <row r="449" spans="1:14" x14ac:dyDescent="0.2">
      <c r="A449" s="34" t="str">
        <f t="shared" si="30"/>
        <v>COD/07D.NIFPO</v>
      </c>
      <c r="B449" s="6" t="s">
        <v>39</v>
      </c>
      <c r="C449" s="6" t="s">
        <v>139</v>
      </c>
      <c r="D449" s="6" t="s">
        <v>16</v>
      </c>
      <c r="E449" s="25">
        <v>4.0000000000000001E-3</v>
      </c>
      <c r="F449" s="25">
        <v>1.4139999999999999</v>
      </c>
      <c r="G449" s="43">
        <v>0.6</v>
      </c>
      <c r="H449" s="25">
        <v>0</v>
      </c>
      <c r="I449" s="25">
        <f t="shared" si="28"/>
        <v>2.0179999999999998</v>
      </c>
      <c r="J449" s="25"/>
      <c r="K449" s="25">
        <v>0</v>
      </c>
      <c r="L449" s="25">
        <v>0</v>
      </c>
      <c r="M449" s="25">
        <v>0</v>
      </c>
      <c r="N449" s="25">
        <f t="shared" si="29"/>
        <v>2.0179999999999998</v>
      </c>
    </row>
    <row r="450" spans="1:14" x14ac:dyDescent="0.2">
      <c r="A450" s="34" t="str">
        <f t="shared" si="30"/>
        <v>COD/07D.Non Sector - England</v>
      </c>
      <c r="B450" s="6" t="s">
        <v>39</v>
      </c>
      <c r="C450" s="6" t="s">
        <v>139</v>
      </c>
      <c r="D450" s="6" t="s">
        <v>25</v>
      </c>
      <c r="E450" s="25">
        <v>1.7490000000000001</v>
      </c>
      <c r="F450" s="25">
        <v>0</v>
      </c>
      <c r="G450" s="43">
        <v>0</v>
      </c>
      <c r="H450" s="25">
        <v>0</v>
      </c>
      <c r="I450" s="25">
        <f t="shared" si="28"/>
        <v>1.7490000000000001</v>
      </c>
      <c r="J450" s="25"/>
      <c r="K450" s="25">
        <v>0</v>
      </c>
      <c r="L450" s="25">
        <v>0</v>
      </c>
      <c r="M450" s="25">
        <v>0</v>
      </c>
      <c r="N450" s="25">
        <f t="shared" si="29"/>
        <v>1.7490000000000001</v>
      </c>
    </row>
    <row r="451" spans="1:14" x14ac:dyDescent="0.2">
      <c r="A451" s="34" t="str">
        <f t="shared" si="30"/>
        <v>COD/07D.Non Sector - Northern Ireland</v>
      </c>
      <c r="B451" s="6" t="s">
        <v>39</v>
      </c>
      <c r="C451" s="6" t="s">
        <v>139</v>
      </c>
      <c r="D451" s="6" t="s">
        <v>28</v>
      </c>
      <c r="E451" s="25">
        <v>0</v>
      </c>
      <c r="F451" s="25">
        <v>0.1</v>
      </c>
      <c r="G451" s="43">
        <v>0</v>
      </c>
      <c r="H451" s="25">
        <v>0</v>
      </c>
      <c r="I451" s="25">
        <f t="shared" si="28"/>
        <v>0.1</v>
      </c>
      <c r="J451" s="25"/>
      <c r="K451" s="25">
        <v>0</v>
      </c>
      <c r="L451" s="25">
        <v>0</v>
      </c>
      <c r="M451" s="25">
        <v>0</v>
      </c>
      <c r="N451" s="25">
        <f t="shared" si="29"/>
        <v>0.1</v>
      </c>
    </row>
    <row r="452" spans="1:14" x14ac:dyDescent="0.2">
      <c r="A452" s="34" t="str">
        <f t="shared" si="30"/>
        <v>COD/07D.Non Sector - Scotland</v>
      </c>
      <c r="B452" s="6" t="s">
        <v>39</v>
      </c>
      <c r="C452" s="6" t="s">
        <v>139</v>
      </c>
      <c r="D452" s="6" t="s">
        <v>27</v>
      </c>
      <c r="E452" s="25">
        <v>0</v>
      </c>
      <c r="F452" s="25">
        <v>0</v>
      </c>
      <c r="G452" s="43">
        <v>0</v>
      </c>
      <c r="H452" s="25">
        <v>0</v>
      </c>
      <c r="I452" s="25">
        <f t="shared" si="28"/>
        <v>0</v>
      </c>
      <c r="J452" s="25"/>
      <c r="K452" s="25">
        <v>0</v>
      </c>
      <c r="L452" s="25">
        <v>0</v>
      </c>
      <c r="M452" s="25">
        <v>0</v>
      </c>
      <c r="N452" s="25">
        <f t="shared" si="29"/>
        <v>0</v>
      </c>
    </row>
    <row r="453" spans="1:14" x14ac:dyDescent="0.2">
      <c r="A453" s="34" t="str">
        <f t="shared" si="30"/>
        <v>COD/07D.Non Sector - Wales</v>
      </c>
      <c r="B453" s="6" t="s">
        <v>39</v>
      </c>
      <c r="C453" s="6" t="s">
        <v>139</v>
      </c>
      <c r="D453" s="6" t="s">
        <v>26</v>
      </c>
      <c r="E453" s="25">
        <v>0</v>
      </c>
      <c r="F453" s="25">
        <v>0</v>
      </c>
      <c r="G453" s="43">
        <v>0</v>
      </c>
      <c r="H453" s="25">
        <v>1.2E-2</v>
      </c>
      <c r="I453" s="25">
        <f t="shared" si="28"/>
        <v>1.2E-2</v>
      </c>
      <c r="J453" s="25"/>
      <c r="K453" s="25">
        <v>0</v>
      </c>
      <c r="L453" s="25">
        <v>0</v>
      </c>
      <c r="M453" s="25">
        <v>0</v>
      </c>
      <c r="N453" s="25">
        <f t="shared" si="29"/>
        <v>1.2E-2</v>
      </c>
    </row>
    <row r="454" spans="1:14" x14ac:dyDescent="0.2">
      <c r="A454" s="34" t="str">
        <f t="shared" si="30"/>
        <v>COD/07D.Humberside</v>
      </c>
      <c r="B454" s="6" t="s">
        <v>39</v>
      </c>
      <c r="C454" s="6" t="s">
        <v>139</v>
      </c>
      <c r="D454" s="6" t="s">
        <v>288</v>
      </c>
      <c r="E454" s="25">
        <v>0</v>
      </c>
      <c r="F454" s="25">
        <v>0</v>
      </c>
      <c r="G454" s="43">
        <v>0</v>
      </c>
      <c r="H454" s="25">
        <v>0</v>
      </c>
      <c r="I454" s="25">
        <f t="shared" si="28"/>
        <v>0</v>
      </c>
      <c r="J454" s="25"/>
      <c r="K454" s="25">
        <v>0</v>
      </c>
      <c r="L454" s="25">
        <v>0</v>
      </c>
      <c r="M454" s="25">
        <v>0</v>
      </c>
      <c r="N454" s="25">
        <f t="shared" si="29"/>
        <v>0</v>
      </c>
    </row>
    <row r="455" spans="1:14" x14ac:dyDescent="0.2">
      <c r="A455" s="34" t="str">
        <f t="shared" si="30"/>
        <v>COD/07D.North Sea</v>
      </c>
      <c r="B455" s="6" t="s">
        <v>39</v>
      </c>
      <c r="C455" s="6" t="s">
        <v>139</v>
      </c>
      <c r="D455" s="6" t="s">
        <v>20</v>
      </c>
      <c r="E455" s="25">
        <v>9.9000000000000005E-2</v>
      </c>
      <c r="F455" s="25">
        <v>0</v>
      </c>
      <c r="G455" s="43">
        <v>0</v>
      </c>
      <c r="H455" s="25">
        <v>0</v>
      </c>
      <c r="I455" s="25">
        <f t="shared" si="28"/>
        <v>9.9000000000000005E-2</v>
      </c>
      <c r="J455" s="25"/>
      <c r="K455" s="25">
        <v>0</v>
      </c>
      <c r="L455" s="25">
        <v>0</v>
      </c>
      <c r="M455" s="25">
        <v>0</v>
      </c>
      <c r="N455" s="25">
        <f t="shared" si="29"/>
        <v>9.9000000000000005E-2</v>
      </c>
    </row>
    <row r="456" spans="1:14" x14ac:dyDescent="0.2">
      <c r="A456" s="34" t="str">
        <f t="shared" si="30"/>
        <v>COD/07D.Northern</v>
      </c>
      <c r="B456" s="6" t="s">
        <v>39</v>
      </c>
      <c r="C456" s="6" t="s">
        <v>139</v>
      </c>
      <c r="D456" s="6" t="s">
        <v>10</v>
      </c>
      <c r="E456" s="25">
        <v>0</v>
      </c>
      <c r="F456" s="25">
        <v>0</v>
      </c>
      <c r="G456" s="43">
        <v>0</v>
      </c>
      <c r="H456" s="25">
        <v>0</v>
      </c>
      <c r="I456" s="25">
        <f t="shared" si="28"/>
        <v>0</v>
      </c>
      <c r="J456" s="25"/>
      <c r="K456" s="25">
        <v>0</v>
      </c>
      <c r="L456" s="25">
        <v>0</v>
      </c>
      <c r="M456" s="25">
        <v>0</v>
      </c>
      <c r="N456" s="25">
        <f t="shared" si="29"/>
        <v>0</v>
      </c>
    </row>
    <row r="457" spans="1:14" x14ac:dyDescent="0.2">
      <c r="A457" s="34" t="str">
        <f t="shared" si="30"/>
        <v>COD/07D.Orkney</v>
      </c>
      <c r="B457" s="6" t="s">
        <v>39</v>
      </c>
      <c r="C457" s="6" t="s">
        <v>139</v>
      </c>
      <c r="D457" s="6" t="s">
        <v>9</v>
      </c>
      <c r="E457" s="25">
        <v>0</v>
      </c>
      <c r="F457" s="25">
        <v>0</v>
      </c>
      <c r="G457" s="43">
        <v>0</v>
      </c>
      <c r="H457" s="25">
        <v>0</v>
      </c>
      <c r="I457" s="25">
        <f t="shared" si="28"/>
        <v>0</v>
      </c>
      <c r="J457" s="25"/>
      <c r="K457" s="25">
        <v>0</v>
      </c>
      <c r="L457" s="25">
        <v>0</v>
      </c>
      <c r="M457" s="25">
        <v>0</v>
      </c>
      <c r="N457" s="25">
        <f t="shared" si="29"/>
        <v>0</v>
      </c>
    </row>
    <row r="458" spans="1:14" x14ac:dyDescent="0.2">
      <c r="A458" s="34" t="str">
        <f t="shared" si="30"/>
        <v>COD/07D.SFO</v>
      </c>
      <c r="B458" s="6" t="s">
        <v>39</v>
      </c>
      <c r="C458" s="6" t="s">
        <v>139</v>
      </c>
      <c r="D458" s="6" t="s">
        <v>2</v>
      </c>
      <c r="E458" s="25">
        <v>0.02</v>
      </c>
      <c r="F458" s="25">
        <v>0</v>
      </c>
      <c r="G458" s="43">
        <v>1</v>
      </c>
      <c r="H458" s="25">
        <v>0</v>
      </c>
      <c r="I458" s="25">
        <f t="shared" ref="I458:I521" si="31">E458+F458+G458+H458</f>
        <v>1.02</v>
      </c>
      <c r="J458" s="25"/>
      <c r="K458" s="25">
        <v>0</v>
      </c>
      <c r="L458" s="25">
        <v>0</v>
      </c>
      <c r="M458" s="25">
        <v>0</v>
      </c>
      <c r="N458" s="25">
        <f t="shared" si="29"/>
        <v>1.02</v>
      </c>
    </row>
    <row r="459" spans="1:14" x14ac:dyDescent="0.2">
      <c r="A459" s="34" t="str">
        <f t="shared" si="30"/>
        <v>COD/07D.Shetland</v>
      </c>
      <c r="B459" s="6" t="s">
        <v>39</v>
      </c>
      <c r="C459" s="6" t="s">
        <v>139</v>
      </c>
      <c r="D459" s="6" t="s">
        <v>6</v>
      </c>
      <c r="E459" s="25">
        <v>0</v>
      </c>
      <c r="F459" s="25">
        <v>0</v>
      </c>
      <c r="G459" s="43">
        <v>0.7</v>
      </c>
      <c r="H459" s="25">
        <v>0</v>
      </c>
      <c r="I459" s="25">
        <f t="shared" si="31"/>
        <v>0.7</v>
      </c>
      <c r="J459" s="25"/>
      <c r="K459" s="25">
        <v>0</v>
      </c>
      <c r="L459" s="25">
        <v>0</v>
      </c>
      <c r="M459" s="25">
        <v>0</v>
      </c>
      <c r="N459" s="25">
        <f t="shared" ref="N459:N522" si="32">ROUND(I459+K459+L459+M459+J459,3)</f>
        <v>0.7</v>
      </c>
    </row>
    <row r="460" spans="1:14" x14ac:dyDescent="0.2">
      <c r="A460" s="34" t="str">
        <f t="shared" si="30"/>
        <v>COD/07D.South West</v>
      </c>
      <c r="B460" s="6" t="s">
        <v>39</v>
      </c>
      <c r="C460" s="6" t="s">
        <v>139</v>
      </c>
      <c r="D460" s="6" t="s">
        <v>19</v>
      </c>
      <c r="E460" s="25">
        <v>2.2389999999999999</v>
      </c>
      <c r="F460" s="25">
        <v>0</v>
      </c>
      <c r="G460" s="43">
        <v>0.1</v>
      </c>
      <c r="H460" s="25">
        <v>6.3E-2</v>
      </c>
      <c r="I460" s="25">
        <f t="shared" si="31"/>
        <v>2.4020000000000001</v>
      </c>
      <c r="J460" s="25"/>
      <c r="K460" s="25">
        <v>0</v>
      </c>
      <c r="L460" s="25">
        <v>0</v>
      </c>
      <c r="M460" s="25">
        <v>0</v>
      </c>
      <c r="N460" s="25">
        <f t="shared" si="32"/>
        <v>2.4020000000000001</v>
      </c>
    </row>
    <row r="461" spans="1:14" x14ac:dyDescent="0.2">
      <c r="A461" s="34" t="str">
        <f t="shared" si="30"/>
        <v>COD/07D.Unallocated</v>
      </c>
      <c r="B461" s="6" t="s">
        <v>39</v>
      </c>
      <c r="C461" s="6" t="s">
        <v>139</v>
      </c>
      <c r="D461" s="6" t="s">
        <v>33</v>
      </c>
      <c r="E461" s="25">
        <v>0</v>
      </c>
      <c r="F461" s="25">
        <v>0</v>
      </c>
      <c r="G461" s="43">
        <v>0</v>
      </c>
      <c r="H461" s="25">
        <v>0</v>
      </c>
      <c r="I461" s="25">
        <f t="shared" si="31"/>
        <v>0</v>
      </c>
      <c r="J461" s="25"/>
      <c r="K461" s="25">
        <v>0</v>
      </c>
      <c r="L461" s="25">
        <v>0</v>
      </c>
      <c r="M461" s="25">
        <v>0</v>
      </c>
      <c r="N461" s="25">
        <f t="shared" si="32"/>
        <v>0</v>
      </c>
    </row>
    <row r="462" spans="1:14" x14ac:dyDescent="0.2">
      <c r="A462" s="34" t="str">
        <f t="shared" si="30"/>
        <v>COD/07D.W. Scotland</v>
      </c>
      <c r="B462" s="6" t="s">
        <v>39</v>
      </c>
      <c r="C462" s="6" t="s">
        <v>139</v>
      </c>
      <c r="D462" s="6" t="s">
        <v>8</v>
      </c>
      <c r="E462" s="25">
        <v>8.0000000000000002E-3</v>
      </c>
      <c r="F462" s="25">
        <v>0</v>
      </c>
      <c r="G462" s="43">
        <v>0</v>
      </c>
      <c r="H462" s="25">
        <v>0</v>
      </c>
      <c r="I462" s="25">
        <f t="shared" si="31"/>
        <v>8.0000000000000002E-3</v>
      </c>
      <c r="J462" s="25"/>
      <c r="K462" s="25">
        <v>0</v>
      </c>
      <c r="L462" s="25">
        <v>0</v>
      </c>
      <c r="M462" s="25">
        <v>0</v>
      </c>
      <c r="N462" s="25">
        <f t="shared" si="32"/>
        <v>8.0000000000000002E-3</v>
      </c>
    </row>
    <row r="463" spans="1:14" x14ac:dyDescent="0.2">
      <c r="A463" s="34" t="str">
        <f t="shared" si="30"/>
        <v>COD/07D.Wales &amp; WC</v>
      </c>
      <c r="B463" s="6" t="s">
        <v>39</v>
      </c>
      <c r="C463" s="6" t="s">
        <v>139</v>
      </c>
      <c r="D463" s="6" t="s">
        <v>22</v>
      </c>
      <c r="E463" s="25">
        <v>2.3370000000000002</v>
      </c>
      <c r="F463" s="25">
        <v>0</v>
      </c>
      <c r="G463" s="43">
        <v>0</v>
      </c>
      <c r="H463" s="25">
        <v>0.438</v>
      </c>
      <c r="I463" s="25">
        <f t="shared" si="31"/>
        <v>2.7750000000000004</v>
      </c>
      <c r="J463" s="25"/>
      <c r="K463" s="25">
        <v>0</v>
      </c>
      <c r="L463" s="25">
        <v>0</v>
      </c>
      <c r="M463" s="25">
        <v>0</v>
      </c>
      <c r="N463" s="25">
        <f t="shared" si="32"/>
        <v>2.7749999999999999</v>
      </c>
    </row>
    <row r="464" spans="1:14" x14ac:dyDescent="0.2">
      <c r="A464" s="34" t="str">
        <f t="shared" si="30"/>
        <v>COD/07D.Western</v>
      </c>
      <c r="B464" s="38" t="s">
        <v>39</v>
      </c>
      <c r="C464" s="6" t="s">
        <v>139</v>
      </c>
      <c r="D464" s="6" t="s">
        <v>107</v>
      </c>
      <c r="E464" s="25">
        <v>6.7789999999999999</v>
      </c>
      <c r="F464" s="25">
        <v>0</v>
      </c>
      <c r="G464" s="43">
        <v>0</v>
      </c>
      <c r="H464" s="25">
        <v>0</v>
      </c>
      <c r="I464" s="25">
        <f t="shared" si="31"/>
        <v>6.7789999999999999</v>
      </c>
      <c r="J464" s="25"/>
      <c r="K464" s="25">
        <v>0</v>
      </c>
      <c r="L464" s="25">
        <v>0</v>
      </c>
      <c r="M464" s="25">
        <v>0</v>
      </c>
      <c r="N464" s="25">
        <f t="shared" si="32"/>
        <v>6.7789999999999999</v>
      </c>
    </row>
    <row r="465" spans="1:14" x14ac:dyDescent="0.2">
      <c r="A465" s="34" t="str">
        <f t="shared" ref="A465:A499" si="33">CONCATENATE(B465,D465)</f>
        <v>COD/5BE6A10m and under (pool) - England</v>
      </c>
      <c r="B465" s="6" t="s">
        <v>260</v>
      </c>
      <c r="C465" s="6" t="s">
        <v>285</v>
      </c>
      <c r="D465" s="6" t="s">
        <v>29</v>
      </c>
      <c r="E465" s="25">
        <v>3.891</v>
      </c>
      <c r="F465" s="25">
        <v>0</v>
      </c>
      <c r="G465" s="43">
        <v>0</v>
      </c>
      <c r="H465" s="25">
        <v>0</v>
      </c>
      <c r="I465" s="25">
        <f t="shared" si="31"/>
        <v>3.891</v>
      </c>
      <c r="J465" s="25"/>
      <c r="K465" s="25">
        <v>0</v>
      </c>
      <c r="L465" s="25">
        <v>0</v>
      </c>
      <c r="M465" s="25">
        <v>0</v>
      </c>
      <c r="N465" s="25">
        <f t="shared" si="32"/>
        <v>3.891</v>
      </c>
    </row>
    <row r="466" spans="1:14" x14ac:dyDescent="0.2">
      <c r="A466" s="34" t="str">
        <f t="shared" si="33"/>
        <v>COD/5BE6A10m and under (pool) - Northern Ireland</v>
      </c>
      <c r="B466" s="6" t="s">
        <v>260</v>
      </c>
      <c r="C466" s="6" t="s">
        <v>285</v>
      </c>
      <c r="D466" s="6" t="s">
        <v>32</v>
      </c>
      <c r="E466" s="25">
        <v>0</v>
      </c>
      <c r="F466" s="25">
        <v>2.5</v>
      </c>
      <c r="G466" s="43">
        <v>0</v>
      </c>
      <c r="H466" s="25">
        <v>0</v>
      </c>
      <c r="I466" s="25">
        <f t="shared" si="31"/>
        <v>2.5</v>
      </c>
      <c r="J466" s="25"/>
      <c r="K466" s="25">
        <v>0</v>
      </c>
      <c r="L466" s="25">
        <v>0</v>
      </c>
      <c r="M466" s="25">
        <v>0</v>
      </c>
      <c r="N466" s="25">
        <f t="shared" si="32"/>
        <v>2.5</v>
      </c>
    </row>
    <row r="467" spans="1:14" x14ac:dyDescent="0.2">
      <c r="A467" s="34" t="str">
        <f t="shared" si="33"/>
        <v>COD/5BE6A10m and under (pool) - Scotland</v>
      </c>
      <c r="B467" s="6" t="s">
        <v>260</v>
      </c>
      <c r="C467" s="6" t="s">
        <v>285</v>
      </c>
      <c r="D467" s="6" t="s">
        <v>31</v>
      </c>
      <c r="E467" s="25">
        <v>0</v>
      </c>
      <c r="F467" s="25">
        <v>0</v>
      </c>
      <c r="G467" s="43">
        <v>5</v>
      </c>
      <c r="H467" s="25">
        <v>0</v>
      </c>
      <c r="I467" s="25">
        <f t="shared" si="31"/>
        <v>5</v>
      </c>
      <c r="J467" s="25"/>
      <c r="K467" s="25">
        <v>0</v>
      </c>
      <c r="L467" s="25">
        <v>0</v>
      </c>
      <c r="M467" s="25">
        <v>0</v>
      </c>
      <c r="N467" s="25">
        <f t="shared" si="32"/>
        <v>5</v>
      </c>
    </row>
    <row r="468" spans="1:14" x14ac:dyDescent="0.2">
      <c r="A468" s="34" t="str">
        <f t="shared" si="33"/>
        <v>COD/5BE6A10m and under (pool) - Wales</v>
      </c>
      <c r="B468" s="6" t="s">
        <v>260</v>
      </c>
      <c r="C468" s="6" t="s">
        <v>285</v>
      </c>
      <c r="D468" s="6" t="s">
        <v>30</v>
      </c>
      <c r="E468" s="25">
        <v>0</v>
      </c>
      <c r="F468" s="25">
        <v>0</v>
      </c>
      <c r="G468" s="43">
        <v>0</v>
      </c>
      <c r="H468" s="25">
        <v>2.5</v>
      </c>
      <c r="I468" s="25">
        <f t="shared" si="31"/>
        <v>2.5</v>
      </c>
      <c r="J468" s="25"/>
      <c r="K468" s="25">
        <v>0</v>
      </c>
      <c r="L468" s="25">
        <v>0</v>
      </c>
      <c r="M468" s="25">
        <v>0</v>
      </c>
      <c r="N468" s="25">
        <f t="shared" si="32"/>
        <v>2.5</v>
      </c>
    </row>
    <row r="469" spans="1:14" x14ac:dyDescent="0.2">
      <c r="A469" s="34" t="str">
        <f t="shared" si="33"/>
        <v>COD/5BE6AAberdeen</v>
      </c>
      <c r="B469" s="6" t="s">
        <v>260</v>
      </c>
      <c r="C469" s="6" t="s">
        <v>285</v>
      </c>
      <c r="D469" s="6" t="s">
        <v>4</v>
      </c>
      <c r="E469" s="25">
        <v>0.24199999999999999</v>
      </c>
      <c r="F469" s="25">
        <v>0</v>
      </c>
      <c r="G469" s="43">
        <v>33.799999999999997</v>
      </c>
      <c r="H469" s="25">
        <v>0</v>
      </c>
      <c r="I469" s="25">
        <f t="shared" si="31"/>
        <v>34.041999999999994</v>
      </c>
      <c r="J469" s="25"/>
      <c r="K469" s="25">
        <v>0</v>
      </c>
      <c r="L469" s="25">
        <v>0</v>
      </c>
      <c r="M469" s="25">
        <v>0</v>
      </c>
      <c r="N469" s="25">
        <f t="shared" si="32"/>
        <v>34.042000000000002</v>
      </c>
    </row>
    <row r="470" spans="1:14" x14ac:dyDescent="0.2">
      <c r="A470" s="34" t="str">
        <f t="shared" si="33"/>
        <v>COD/5BE6AAnglo Scot.</v>
      </c>
      <c r="B470" s="6" t="s">
        <v>260</v>
      </c>
      <c r="C470" s="6" t="s">
        <v>285</v>
      </c>
      <c r="D470" s="6" t="s">
        <v>13</v>
      </c>
      <c r="E470" s="25">
        <v>11.414999999999999</v>
      </c>
      <c r="F470" s="25">
        <v>0</v>
      </c>
      <c r="G470" s="43">
        <v>11.4</v>
      </c>
      <c r="H470" s="25">
        <v>0</v>
      </c>
      <c r="I470" s="25">
        <f t="shared" si="31"/>
        <v>22.814999999999998</v>
      </c>
      <c r="J470" s="25"/>
      <c r="K470" s="25">
        <v>0</v>
      </c>
      <c r="L470" s="25">
        <v>0</v>
      </c>
      <c r="M470" s="25">
        <v>0</v>
      </c>
      <c r="N470" s="25">
        <f t="shared" si="32"/>
        <v>22.815000000000001</v>
      </c>
    </row>
    <row r="471" spans="1:14" x14ac:dyDescent="0.2">
      <c r="A471" s="34" t="str">
        <f t="shared" si="33"/>
        <v>COD/5BE6AANIFPO</v>
      </c>
      <c r="B471" s="6" t="s">
        <v>260</v>
      </c>
      <c r="C471" s="6" t="s">
        <v>285</v>
      </c>
      <c r="D471" s="6" t="s">
        <v>17</v>
      </c>
      <c r="E471" s="25">
        <v>6.0000000000000001E-3</v>
      </c>
      <c r="F471" s="25">
        <v>11.084</v>
      </c>
      <c r="G471" s="43">
        <v>0</v>
      </c>
      <c r="H471" s="25">
        <v>0</v>
      </c>
      <c r="I471" s="25">
        <f t="shared" si="31"/>
        <v>11.09</v>
      </c>
      <c r="J471" s="25"/>
      <c r="K471" s="25">
        <v>0</v>
      </c>
      <c r="L471" s="25">
        <v>0</v>
      </c>
      <c r="M471" s="25">
        <v>0</v>
      </c>
      <c r="N471" s="25">
        <f t="shared" si="32"/>
        <v>11.09</v>
      </c>
    </row>
    <row r="472" spans="1:14" x14ac:dyDescent="0.2">
      <c r="A472" s="34" t="str">
        <f t="shared" si="33"/>
        <v>COD/5BE6ACornish</v>
      </c>
      <c r="B472" s="6" t="s">
        <v>260</v>
      </c>
      <c r="C472" s="6" t="s">
        <v>285</v>
      </c>
      <c r="D472" s="6" t="s">
        <v>18</v>
      </c>
      <c r="E472" s="25">
        <v>20.288</v>
      </c>
      <c r="F472" s="25">
        <v>0</v>
      </c>
      <c r="G472" s="43">
        <v>0.9</v>
      </c>
      <c r="H472" s="25">
        <v>0</v>
      </c>
      <c r="I472" s="25">
        <f t="shared" si="31"/>
        <v>21.187999999999999</v>
      </c>
      <c r="J472" s="25"/>
      <c r="K472" s="25">
        <v>0</v>
      </c>
      <c r="L472" s="25">
        <v>0</v>
      </c>
      <c r="M472" s="25">
        <v>0</v>
      </c>
      <c r="N472" s="25">
        <f t="shared" si="32"/>
        <v>21.187999999999999</v>
      </c>
    </row>
    <row r="473" spans="1:14" x14ac:dyDescent="0.2">
      <c r="A473" s="34" t="str">
        <f t="shared" si="33"/>
        <v>COD/5BE6AEEFPO</v>
      </c>
      <c r="B473" s="6" t="s">
        <v>260</v>
      </c>
      <c r="C473" s="6" t="s">
        <v>285</v>
      </c>
      <c r="D473" s="6" t="s">
        <v>14</v>
      </c>
      <c r="E473" s="25">
        <v>16.824999999999999</v>
      </c>
      <c r="F473" s="25">
        <v>0</v>
      </c>
      <c r="G473" s="43">
        <v>6</v>
      </c>
      <c r="H473" s="25">
        <v>0</v>
      </c>
      <c r="I473" s="25">
        <f t="shared" si="31"/>
        <v>22.824999999999999</v>
      </c>
      <c r="J473" s="25"/>
      <c r="K473" s="25">
        <v>0</v>
      </c>
      <c r="L473" s="25">
        <v>0</v>
      </c>
      <c r="M473" s="25">
        <v>0</v>
      </c>
      <c r="N473" s="25">
        <f t="shared" si="32"/>
        <v>22.824999999999999</v>
      </c>
    </row>
    <row r="474" spans="1:14" x14ac:dyDescent="0.2">
      <c r="A474" s="34" t="str">
        <f t="shared" si="33"/>
        <v>COD/5BE6AFife</v>
      </c>
      <c r="B474" s="6" t="s">
        <v>260</v>
      </c>
      <c r="C474" s="6" t="s">
        <v>285</v>
      </c>
      <c r="D474" s="6" t="s">
        <v>7</v>
      </c>
      <c r="E474" s="25">
        <v>8.7999999999999995E-2</v>
      </c>
      <c r="F474" s="25">
        <v>6.0000000000000001E-3</v>
      </c>
      <c r="G474" s="43">
        <v>0.3</v>
      </c>
      <c r="H474" s="25">
        <v>0</v>
      </c>
      <c r="I474" s="25">
        <f t="shared" si="31"/>
        <v>0.39400000000000002</v>
      </c>
      <c r="J474" s="25"/>
      <c r="K474" s="25">
        <v>0</v>
      </c>
      <c r="L474" s="25">
        <v>0</v>
      </c>
      <c r="M474" s="25">
        <v>0</v>
      </c>
      <c r="N474" s="25">
        <f t="shared" si="32"/>
        <v>0.39400000000000002</v>
      </c>
    </row>
    <row r="475" spans="1:14" x14ac:dyDescent="0.2">
      <c r="A475" s="34" t="str">
        <f t="shared" si="33"/>
        <v>COD/5BE6AFPO</v>
      </c>
      <c r="B475" s="6" t="s">
        <v>260</v>
      </c>
      <c r="C475" s="6" t="s">
        <v>285</v>
      </c>
      <c r="D475" s="6" t="s">
        <v>15</v>
      </c>
      <c r="E475" s="25">
        <v>5.5449999999999999</v>
      </c>
      <c r="F475" s="25">
        <v>0</v>
      </c>
      <c r="G475" s="43">
        <v>0</v>
      </c>
      <c r="H475" s="25">
        <v>0</v>
      </c>
      <c r="I475" s="25">
        <f t="shared" si="31"/>
        <v>5.5449999999999999</v>
      </c>
      <c r="J475" s="72">
        <v>-5</v>
      </c>
      <c r="K475" s="25">
        <v>0</v>
      </c>
      <c r="L475" s="25">
        <v>0</v>
      </c>
      <c r="M475" s="25">
        <v>0</v>
      </c>
      <c r="N475" s="25">
        <f t="shared" si="32"/>
        <v>0.54500000000000004</v>
      </c>
    </row>
    <row r="476" spans="1:14" x14ac:dyDescent="0.2">
      <c r="A476" s="34" t="str">
        <f t="shared" si="33"/>
        <v>COD/5BE6AHandliners</v>
      </c>
      <c r="B476" s="6" t="s">
        <v>260</v>
      </c>
      <c r="C476" s="6" t="s">
        <v>285</v>
      </c>
      <c r="D476" s="6" t="s">
        <v>66</v>
      </c>
      <c r="E476" s="25">
        <v>0</v>
      </c>
      <c r="F476" s="25">
        <v>0</v>
      </c>
      <c r="G476" s="43">
        <v>0</v>
      </c>
      <c r="H476" s="25">
        <v>0</v>
      </c>
      <c r="I476" s="25">
        <f t="shared" si="31"/>
        <v>0</v>
      </c>
      <c r="J476" s="25"/>
      <c r="K476" s="25">
        <v>0</v>
      </c>
      <c r="L476" s="25">
        <v>0</v>
      </c>
      <c r="M476" s="25">
        <v>0</v>
      </c>
      <c r="N476" s="25">
        <f t="shared" si="32"/>
        <v>0</v>
      </c>
    </row>
    <row r="477" spans="1:14" x14ac:dyDescent="0.2">
      <c r="A477" s="34" t="str">
        <f t="shared" si="33"/>
        <v>COD/5BE6AInterfish</v>
      </c>
      <c r="B477" s="6" t="s">
        <v>260</v>
      </c>
      <c r="C477" s="6" t="s">
        <v>285</v>
      </c>
      <c r="D477" s="6" t="s">
        <v>23</v>
      </c>
      <c r="E477" s="25">
        <v>0.28299999999999997</v>
      </c>
      <c r="F477" s="25">
        <v>0</v>
      </c>
      <c r="G477" s="43">
        <v>0</v>
      </c>
      <c r="H477" s="25">
        <v>0</v>
      </c>
      <c r="I477" s="25">
        <f t="shared" si="31"/>
        <v>0.28299999999999997</v>
      </c>
      <c r="J477" s="25"/>
      <c r="K477" s="25">
        <v>0</v>
      </c>
      <c r="L477" s="25">
        <v>0</v>
      </c>
      <c r="M477" s="25">
        <v>0</v>
      </c>
      <c r="N477" s="25">
        <f t="shared" si="32"/>
        <v>0.28299999999999997</v>
      </c>
    </row>
    <row r="478" spans="1:14" x14ac:dyDescent="0.2">
      <c r="A478" s="34" t="str">
        <f t="shared" si="33"/>
        <v>COD/5BE6AIOM</v>
      </c>
      <c r="B478" s="6" t="s">
        <v>260</v>
      </c>
      <c r="C478" s="6" t="s">
        <v>285</v>
      </c>
      <c r="D478" s="6" t="s">
        <v>24</v>
      </c>
      <c r="E478" s="25">
        <v>8.3000000000000004E-2</v>
      </c>
      <c r="F478" s="25">
        <v>0</v>
      </c>
      <c r="G478" s="43">
        <v>0</v>
      </c>
      <c r="H478" s="25">
        <v>0</v>
      </c>
      <c r="I478" s="25">
        <f t="shared" si="31"/>
        <v>8.3000000000000004E-2</v>
      </c>
      <c r="J478" s="25"/>
      <c r="K478" s="25">
        <v>0</v>
      </c>
      <c r="L478" s="25">
        <v>0</v>
      </c>
      <c r="M478" s="25">
        <v>0</v>
      </c>
      <c r="N478" s="25">
        <f t="shared" si="32"/>
        <v>8.3000000000000004E-2</v>
      </c>
    </row>
    <row r="479" spans="1:14" x14ac:dyDescent="0.2">
      <c r="A479" s="34" t="str">
        <f t="shared" si="33"/>
        <v>COD/5BE6AKlondyke</v>
      </c>
      <c r="B479" s="6" t="s">
        <v>260</v>
      </c>
      <c r="C479" s="6" t="s">
        <v>285</v>
      </c>
      <c r="D479" s="6" t="s">
        <v>11</v>
      </c>
      <c r="E479" s="25">
        <v>0</v>
      </c>
      <c r="F479" s="25">
        <v>0</v>
      </c>
      <c r="G479" s="43">
        <v>0</v>
      </c>
      <c r="H479" s="25">
        <v>0</v>
      </c>
      <c r="I479" s="25">
        <f t="shared" si="31"/>
        <v>0</v>
      </c>
      <c r="J479" s="25"/>
      <c r="K479" s="25">
        <v>0</v>
      </c>
      <c r="L479" s="25">
        <v>0</v>
      </c>
      <c r="M479" s="25">
        <v>0</v>
      </c>
      <c r="N479" s="25">
        <f t="shared" si="32"/>
        <v>0</v>
      </c>
    </row>
    <row r="480" spans="1:14" x14ac:dyDescent="0.2">
      <c r="A480" s="34" t="str">
        <f t="shared" si="33"/>
        <v>COD/5BE6ALowestoft</v>
      </c>
      <c r="B480" s="6" t="s">
        <v>260</v>
      </c>
      <c r="C480" s="6" t="s">
        <v>285</v>
      </c>
      <c r="D480" s="6" t="s">
        <v>21</v>
      </c>
      <c r="E480" s="25">
        <v>0</v>
      </c>
      <c r="F480" s="25">
        <v>0</v>
      </c>
      <c r="G480" s="43">
        <v>0</v>
      </c>
      <c r="H480" s="25">
        <v>0</v>
      </c>
      <c r="I480" s="25">
        <f t="shared" si="31"/>
        <v>0</v>
      </c>
      <c r="J480" s="25"/>
      <c r="K480" s="25">
        <v>0</v>
      </c>
      <c r="L480" s="25">
        <v>0</v>
      </c>
      <c r="M480" s="25">
        <v>0</v>
      </c>
      <c r="N480" s="25">
        <f t="shared" si="32"/>
        <v>0</v>
      </c>
    </row>
    <row r="481" spans="1:14" x14ac:dyDescent="0.2">
      <c r="A481" s="34" t="str">
        <f t="shared" si="33"/>
        <v>COD/5BE6ALunar</v>
      </c>
      <c r="B481" s="6" t="s">
        <v>260</v>
      </c>
      <c r="C481" s="6" t="s">
        <v>285</v>
      </c>
      <c r="D481" s="6" t="s">
        <v>12</v>
      </c>
      <c r="E481" s="25">
        <v>0</v>
      </c>
      <c r="F481" s="25">
        <v>0</v>
      </c>
      <c r="G481" s="43">
        <v>22.7</v>
      </c>
      <c r="H481" s="25">
        <v>0</v>
      </c>
      <c r="I481" s="25">
        <f t="shared" si="31"/>
        <v>22.7</v>
      </c>
      <c r="J481" s="25"/>
      <c r="K481" s="25">
        <v>0</v>
      </c>
      <c r="L481" s="25">
        <v>0</v>
      </c>
      <c r="M481" s="25">
        <v>0</v>
      </c>
      <c r="N481" s="25">
        <f t="shared" si="32"/>
        <v>22.7</v>
      </c>
    </row>
    <row r="482" spans="1:14" x14ac:dyDescent="0.2">
      <c r="A482" s="34" t="str">
        <f t="shared" si="33"/>
        <v>COD/5BE6AMourne</v>
      </c>
      <c r="B482" s="6" t="s">
        <v>260</v>
      </c>
      <c r="C482" s="6" t="s">
        <v>285</v>
      </c>
      <c r="D482" s="6" t="s">
        <v>49</v>
      </c>
      <c r="E482" s="25">
        <v>0</v>
      </c>
      <c r="F482" s="25">
        <v>0</v>
      </c>
      <c r="G482" s="43">
        <v>0</v>
      </c>
      <c r="H482" s="25">
        <v>0</v>
      </c>
      <c r="I482" s="25">
        <f t="shared" si="31"/>
        <v>0</v>
      </c>
      <c r="J482" s="25"/>
      <c r="K482" s="25">
        <v>0</v>
      </c>
      <c r="L482" s="25">
        <v>0</v>
      </c>
      <c r="M482" s="25">
        <v>0</v>
      </c>
      <c r="N482" s="25">
        <f t="shared" si="32"/>
        <v>0</v>
      </c>
    </row>
    <row r="483" spans="1:14" x14ac:dyDescent="0.2">
      <c r="A483" s="34" t="str">
        <f t="shared" si="33"/>
        <v>COD/5BE6ANESFO</v>
      </c>
      <c r="B483" s="6" t="s">
        <v>260</v>
      </c>
      <c r="C483" s="6" t="s">
        <v>285</v>
      </c>
      <c r="D483" s="6" t="s">
        <v>5</v>
      </c>
      <c r="E483" s="25">
        <v>0</v>
      </c>
      <c r="F483" s="25">
        <v>0</v>
      </c>
      <c r="G483" s="43">
        <v>27.8</v>
      </c>
      <c r="H483" s="25">
        <v>0</v>
      </c>
      <c r="I483" s="25">
        <f t="shared" si="31"/>
        <v>27.8</v>
      </c>
      <c r="J483" s="25"/>
      <c r="K483" s="25">
        <v>0</v>
      </c>
      <c r="L483" s="25">
        <v>0</v>
      </c>
      <c r="M483" s="25">
        <v>0</v>
      </c>
      <c r="N483" s="25">
        <f t="shared" si="32"/>
        <v>27.8</v>
      </c>
    </row>
    <row r="484" spans="1:14" x14ac:dyDescent="0.2">
      <c r="A484" s="34" t="str">
        <f t="shared" si="33"/>
        <v>COD/5BE6ANIFPO</v>
      </c>
      <c r="B484" s="6" t="s">
        <v>260</v>
      </c>
      <c r="C484" s="6" t="s">
        <v>285</v>
      </c>
      <c r="D484" s="6" t="s">
        <v>16</v>
      </c>
      <c r="E484" s="25">
        <v>5.2999999999999999E-2</v>
      </c>
      <c r="F484" s="25">
        <v>14.11</v>
      </c>
      <c r="G484" s="43">
        <v>5.2</v>
      </c>
      <c r="H484" s="25">
        <v>0</v>
      </c>
      <c r="I484" s="25">
        <f t="shared" si="31"/>
        <v>19.363</v>
      </c>
      <c r="J484" s="25"/>
      <c r="K484" s="25">
        <v>0</v>
      </c>
      <c r="L484" s="25">
        <v>0</v>
      </c>
      <c r="M484" s="25">
        <v>0</v>
      </c>
      <c r="N484" s="25">
        <f t="shared" si="32"/>
        <v>19.363</v>
      </c>
    </row>
    <row r="485" spans="1:14" x14ac:dyDescent="0.2">
      <c r="A485" s="34" t="str">
        <f t="shared" si="33"/>
        <v>COD/5BE6ANon Sector - England</v>
      </c>
      <c r="B485" s="6" t="s">
        <v>260</v>
      </c>
      <c r="C485" s="6" t="s">
        <v>285</v>
      </c>
      <c r="D485" s="6" t="s">
        <v>25</v>
      </c>
      <c r="E485" s="25">
        <v>0.53600000000000003</v>
      </c>
      <c r="F485" s="25">
        <v>0</v>
      </c>
      <c r="G485" s="43">
        <v>0</v>
      </c>
      <c r="H485" s="25">
        <v>0</v>
      </c>
      <c r="I485" s="25">
        <f t="shared" si="31"/>
        <v>0.53600000000000003</v>
      </c>
      <c r="J485" s="25"/>
      <c r="K485" s="25">
        <v>0</v>
      </c>
      <c r="L485" s="25">
        <v>0</v>
      </c>
      <c r="M485" s="25">
        <v>0</v>
      </c>
      <c r="N485" s="25">
        <f t="shared" si="32"/>
        <v>0.53600000000000003</v>
      </c>
    </row>
    <row r="486" spans="1:14" x14ac:dyDescent="0.2">
      <c r="A486" s="34" t="str">
        <f t="shared" si="33"/>
        <v>COD/5BE6ANon Sector - Northern Ireland</v>
      </c>
      <c r="B486" s="6" t="s">
        <v>260</v>
      </c>
      <c r="C486" s="6" t="s">
        <v>285</v>
      </c>
      <c r="D486" s="6" t="s">
        <v>28</v>
      </c>
      <c r="E486" s="25">
        <v>0</v>
      </c>
      <c r="F486" s="25">
        <v>0</v>
      </c>
      <c r="G486" s="43">
        <v>0</v>
      </c>
      <c r="H486" s="25">
        <v>0</v>
      </c>
      <c r="I486" s="25">
        <f t="shared" si="31"/>
        <v>0</v>
      </c>
      <c r="J486" s="25"/>
      <c r="K486" s="25">
        <v>0</v>
      </c>
      <c r="L486" s="25">
        <v>0</v>
      </c>
      <c r="M486" s="25">
        <v>0</v>
      </c>
      <c r="N486" s="25">
        <f t="shared" si="32"/>
        <v>0</v>
      </c>
    </row>
    <row r="487" spans="1:14" x14ac:dyDescent="0.2">
      <c r="A487" s="34" t="str">
        <f t="shared" si="33"/>
        <v>COD/5BE6ANon Sector - Scotland</v>
      </c>
      <c r="B487" s="6" t="s">
        <v>260</v>
      </c>
      <c r="C487" s="6" t="s">
        <v>285</v>
      </c>
      <c r="D487" s="6" t="s">
        <v>27</v>
      </c>
      <c r="E487" s="25">
        <v>0</v>
      </c>
      <c r="F487" s="25">
        <v>0</v>
      </c>
      <c r="G487" s="43">
        <v>2.5</v>
      </c>
      <c r="H487" s="25">
        <v>0</v>
      </c>
      <c r="I487" s="25">
        <f t="shared" si="31"/>
        <v>2.5</v>
      </c>
      <c r="J487" s="25"/>
      <c r="K487" s="25">
        <v>0</v>
      </c>
      <c r="L487" s="25">
        <v>0</v>
      </c>
      <c r="M487" s="25">
        <v>0</v>
      </c>
      <c r="N487" s="25">
        <f t="shared" si="32"/>
        <v>2.5</v>
      </c>
    </row>
    <row r="488" spans="1:14" x14ac:dyDescent="0.2">
      <c r="A488" s="34" t="str">
        <f t="shared" si="33"/>
        <v>COD/5BE6ANon Sector - Wales</v>
      </c>
      <c r="B488" s="6" t="s">
        <v>260</v>
      </c>
      <c r="C488" s="6" t="s">
        <v>285</v>
      </c>
      <c r="D488" s="6" t="s">
        <v>26</v>
      </c>
      <c r="E488" s="25">
        <v>0</v>
      </c>
      <c r="F488" s="25">
        <v>0</v>
      </c>
      <c r="G488" s="43">
        <v>0</v>
      </c>
      <c r="H488" s="25">
        <v>0</v>
      </c>
      <c r="I488" s="25">
        <f t="shared" si="31"/>
        <v>0</v>
      </c>
      <c r="J488" s="25"/>
      <c r="K488" s="25">
        <v>0</v>
      </c>
      <c r="L488" s="25">
        <v>0</v>
      </c>
      <c r="M488" s="25">
        <v>0</v>
      </c>
      <c r="N488" s="25">
        <f t="shared" si="32"/>
        <v>0</v>
      </c>
    </row>
    <row r="489" spans="1:14" x14ac:dyDescent="0.2">
      <c r="A489" s="34" t="str">
        <f t="shared" si="33"/>
        <v>COD/5BE6AHumberside</v>
      </c>
      <c r="B489" s="6" t="s">
        <v>260</v>
      </c>
      <c r="C489" s="6" t="s">
        <v>285</v>
      </c>
      <c r="D489" s="6" t="s">
        <v>288</v>
      </c>
      <c r="E489" s="25">
        <v>6.0000000000000001E-3</v>
      </c>
      <c r="F489" s="25">
        <v>0</v>
      </c>
      <c r="G489" s="43">
        <v>0</v>
      </c>
      <c r="H489" s="25">
        <v>0</v>
      </c>
      <c r="I489" s="25">
        <f t="shared" si="31"/>
        <v>6.0000000000000001E-3</v>
      </c>
      <c r="J489" s="25"/>
      <c r="K489" s="25">
        <v>0</v>
      </c>
      <c r="L489" s="25">
        <v>0</v>
      </c>
      <c r="M489" s="25">
        <v>0</v>
      </c>
      <c r="N489" s="25">
        <f t="shared" si="32"/>
        <v>6.0000000000000001E-3</v>
      </c>
    </row>
    <row r="490" spans="1:14" x14ac:dyDescent="0.2">
      <c r="A490" s="34" t="str">
        <f t="shared" si="33"/>
        <v>COD/5BE6ANorth Sea</v>
      </c>
      <c r="B490" s="6" t="s">
        <v>260</v>
      </c>
      <c r="C490" s="6" t="s">
        <v>285</v>
      </c>
      <c r="D490" s="6" t="s">
        <v>20</v>
      </c>
      <c r="E490" s="25">
        <v>6.0000000000000001E-3</v>
      </c>
      <c r="F490" s="25">
        <v>0</v>
      </c>
      <c r="G490" s="43">
        <v>0.2</v>
      </c>
      <c r="H490" s="25">
        <v>0</v>
      </c>
      <c r="I490" s="25">
        <f t="shared" si="31"/>
        <v>0.20600000000000002</v>
      </c>
      <c r="J490" s="25"/>
      <c r="K490" s="25">
        <v>0</v>
      </c>
      <c r="L490" s="25">
        <v>0</v>
      </c>
      <c r="M490" s="25">
        <v>0</v>
      </c>
      <c r="N490" s="25">
        <f t="shared" si="32"/>
        <v>0.20599999999999999</v>
      </c>
    </row>
    <row r="491" spans="1:14" x14ac:dyDescent="0.2">
      <c r="A491" s="34" t="str">
        <f t="shared" si="33"/>
        <v>COD/5BE6ANorthern</v>
      </c>
      <c r="B491" s="6" t="s">
        <v>260</v>
      </c>
      <c r="C491" s="6" t="s">
        <v>285</v>
      </c>
      <c r="D491" s="6" t="s">
        <v>10</v>
      </c>
      <c r="E491" s="25">
        <v>0</v>
      </c>
      <c r="F491" s="25">
        <v>0</v>
      </c>
      <c r="G491" s="43">
        <v>0</v>
      </c>
      <c r="H491" s="25">
        <v>0</v>
      </c>
      <c r="I491" s="25">
        <f t="shared" si="31"/>
        <v>0</v>
      </c>
      <c r="J491" s="25"/>
      <c r="K491" s="25">
        <v>0</v>
      </c>
      <c r="L491" s="25">
        <v>0</v>
      </c>
      <c r="M491" s="25">
        <v>0</v>
      </c>
      <c r="N491" s="25">
        <f t="shared" si="32"/>
        <v>0</v>
      </c>
    </row>
    <row r="492" spans="1:14" x14ac:dyDescent="0.2">
      <c r="A492" s="34" t="str">
        <f t="shared" si="33"/>
        <v>COD/5BE6AOrkney</v>
      </c>
      <c r="B492" s="6" t="s">
        <v>260</v>
      </c>
      <c r="C492" s="6" t="s">
        <v>285</v>
      </c>
      <c r="D492" s="6" t="s">
        <v>9</v>
      </c>
      <c r="E492" s="25">
        <v>0</v>
      </c>
      <c r="F492" s="25">
        <v>0</v>
      </c>
      <c r="G492" s="43">
        <v>6.5</v>
      </c>
      <c r="H492" s="25">
        <v>0</v>
      </c>
      <c r="I492" s="25">
        <f t="shared" si="31"/>
        <v>6.5</v>
      </c>
      <c r="J492" s="25"/>
      <c r="K492" s="25">
        <v>0</v>
      </c>
      <c r="L492" s="25">
        <v>0</v>
      </c>
      <c r="M492" s="25">
        <v>0</v>
      </c>
      <c r="N492" s="25">
        <f t="shared" si="32"/>
        <v>6.5</v>
      </c>
    </row>
    <row r="493" spans="1:14" x14ac:dyDescent="0.2">
      <c r="A493" s="34" t="str">
        <f t="shared" si="33"/>
        <v>COD/5BE6ASFO</v>
      </c>
      <c r="B493" s="6" t="s">
        <v>260</v>
      </c>
      <c r="C493" s="6" t="s">
        <v>285</v>
      </c>
      <c r="D493" s="6" t="s">
        <v>2</v>
      </c>
      <c r="E493" s="25">
        <v>2.1709999999999998</v>
      </c>
      <c r="F493" s="25">
        <v>0</v>
      </c>
      <c r="G493" s="43">
        <v>217.5</v>
      </c>
      <c r="H493" s="25">
        <v>0</v>
      </c>
      <c r="I493" s="25">
        <f t="shared" si="31"/>
        <v>219.67099999999999</v>
      </c>
      <c r="J493" s="25"/>
      <c r="K493" s="25">
        <v>0</v>
      </c>
      <c r="L493" s="25">
        <v>0</v>
      </c>
      <c r="M493" s="25">
        <v>0</v>
      </c>
      <c r="N493" s="25">
        <f t="shared" si="32"/>
        <v>219.67099999999999</v>
      </c>
    </row>
    <row r="494" spans="1:14" x14ac:dyDescent="0.2">
      <c r="A494" s="34" t="str">
        <f t="shared" si="33"/>
        <v>COD/5BE6AShetland</v>
      </c>
      <c r="B494" s="6" t="s">
        <v>260</v>
      </c>
      <c r="C494" s="6" t="s">
        <v>285</v>
      </c>
      <c r="D494" s="6" t="s">
        <v>6</v>
      </c>
      <c r="E494" s="25">
        <v>0</v>
      </c>
      <c r="F494" s="25">
        <v>0</v>
      </c>
      <c r="G494" s="43">
        <v>52.300000000000004</v>
      </c>
      <c r="H494" s="25">
        <v>0</v>
      </c>
      <c r="I494" s="25">
        <f t="shared" si="31"/>
        <v>52.300000000000004</v>
      </c>
      <c r="J494" s="25"/>
      <c r="K494" s="25">
        <v>0</v>
      </c>
      <c r="L494" s="25">
        <v>0</v>
      </c>
      <c r="M494" s="25">
        <v>0</v>
      </c>
      <c r="N494" s="25">
        <f t="shared" si="32"/>
        <v>52.3</v>
      </c>
    </row>
    <row r="495" spans="1:14" x14ac:dyDescent="0.2">
      <c r="A495" s="34" t="str">
        <f t="shared" si="33"/>
        <v>COD/5BE6ASouth West</v>
      </c>
      <c r="B495" s="6" t="s">
        <v>260</v>
      </c>
      <c r="C495" s="6" t="s">
        <v>285</v>
      </c>
      <c r="D495" s="6" t="s">
        <v>19</v>
      </c>
      <c r="E495" s="25">
        <v>1.7999999999999999E-2</v>
      </c>
      <c r="F495" s="25">
        <v>0</v>
      </c>
      <c r="G495" s="43">
        <v>0</v>
      </c>
      <c r="H495" s="25">
        <v>0</v>
      </c>
      <c r="I495" s="25">
        <f t="shared" si="31"/>
        <v>1.7999999999999999E-2</v>
      </c>
      <c r="J495" s="25"/>
      <c r="K495" s="25">
        <v>0</v>
      </c>
      <c r="L495" s="25">
        <v>0</v>
      </c>
      <c r="M495" s="25">
        <v>0</v>
      </c>
      <c r="N495" s="25">
        <f t="shared" si="32"/>
        <v>1.7999999999999999E-2</v>
      </c>
    </row>
    <row r="496" spans="1:14" x14ac:dyDescent="0.2">
      <c r="A496" s="34" t="str">
        <f t="shared" si="33"/>
        <v>COD/5BE6AUnallocated</v>
      </c>
      <c r="B496" s="6" t="s">
        <v>260</v>
      </c>
      <c r="C496" s="6" t="s">
        <v>285</v>
      </c>
      <c r="D496" s="6" t="s">
        <v>33</v>
      </c>
      <c r="E496" s="25">
        <v>0</v>
      </c>
      <c r="F496" s="25">
        <v>0</v>
      </c>
      <c r="G496" s="43">
        <v>0.1</v>
      </c>
      <c r="H496" s="25">
        <v>0</v>
      </c>
      <c r="I496" s="25">
        <f t="shared" si="31"/>
        <v>0.1</v>
      </c>
      <c r="J496" s="25"/>
      <c r="K496" s="25">
        <v>0</v>
      </c>
      <c r="L496" s="25">
        <v>0</v>
      </c>
      <c r="M496" s="25">
        <v>0</v>
      </c>
      <c r="N496" s="25">
        <f t="shared" si="32"/>
        <v>0.1</v>
      </c>
    </row>
    <row r="497" spans="1:14" x14ac:dyDescent="0.2">
      <c r="A497" s="34" t="str">
        <f t="shared" si="33"/>
        <v>COD/5BE6AW. Scotland</v>
      </c>
      <c r="B497" s="6" t="s">
        <v>260</v>
      </c>
      <c r="C497" s="6" t="s">
        <v>285</v>
      </c>
      <c r="D497" s="6" t="s">
        <v>8</v>
      </c>
      <c r="E497" s="25">
        <v>0.66700000000000004</v>
      </c>
      <c r="F497" s="25">
        <v>0</v>
      </c>
      <c r="G497" s="43">
        <v>6.4</v>
      </c>
      <c r="H497" s="25">
        <v>0</v>
      </c>
      <c r="I497" s="25">
        <f t="shared" si="31"/>
        <v>7.0670000000000002</v>
      </c>
      <c r="J497" s="25"/>
      <c r="K497" s="25">
        <v>0</v>
      </c>
      <c r="L497" s="25">
        <v>0</v>
      </c>
      <c r="M497" s="25">
        <v>0</v>
      </c>
      <c r="N497" s="25">
        <f t="shared" si="32"/>
        <v>7.0670000000000002</v>
      </c>
    </row>
    <row r="498" spans="1:14" x14ac:dyDescent="0.2">
      <c r="A498" s="34" t="str">
        <f t="shared" si="33"/>
        <v>COD/5BE6AWales &amp; WC</v>
      </c>
      <c r="B498" s="6" t="s">
        <v>260</v>
      </c>
      <c r="C498" s="6" t="s">
        <v>285</v>
      </c>
      <c r="D498" s="6" t="s">
        <v>22</v>
      </c>
      <c r="E498" s="25">
        <v>1.31</v>
      </c>
      <c r="F498" s="25">
        <v>0</v>
      </c>
      <c r="G498" s="43">
        <v>4.4000000000000004</v>
      </c>
      <c r="H498" s="25">
        <v>0.41499999999999998</v>
      </c>
      <c r="I498" s="25">
        <f t="shared" si="31"/>
        <v>6.1250000000000009</v>
      </c>
      <c r="J498" s="25"/>
      <c r="K498" s="25">
        <v>0</v>
      </c>
      <c r="L498" s="25">
        <v>0</v>
      </c>
      <c r="M498" s="25">
        <v>0</v>
      </c>
      <c r="N498" s="25">
        <f t="shared" si="32"/>
        <v>6.125</v>
      </c>
    </row>
    <row r="499" spans="1:14" x14ac:dyDescent="0.2">
      <c r="A499" s="34" t="str">
        <f t="shared" si="33"/>
        <v>COD/5BE6AWestern</v>
      </c>
      <c r="B499" s="6" t="s">
        <v>260</v>
      </c>
      <c r="C499" s="6" t="s">
        <v>285</v>
      </c>
      <c r="D499" s="6" t="s">
        <v>107</v>
      </c>
      <c r="E499" s="25">
        <v>6.0170000000000003</v>
      </c>
      <c r="F499" s="25">
        <v>0</v>
      </c>
      <c r="G499" s="43">
        <v>0</v>
      </c>
      <c r="H499" s="25">
        <v>0</v>
      </c>
      <c r="I499" s="25">
        <f t="shared" si="31"/>
        <v>6.0170000000000003</v>
      </c>
      <c r="J499" s="25"/>
      <c r="K499" s="25">
        <v>0</v>
      </c>
      <c r="L499" s="25">
        <v>0</v>
      </c>
      <c r="M499" s="25">
        <v>0</v>
      </c>
      <c r="N499" s="25">
        <f t="shared" si="32"/>
        <v>6.0170000000000003</v>
      </c>
    </row>
    <row r="500" spans="1:14" x14ac:dyDescent="0.2">
      <c r="A500" s="34" t="str">
        <f t="shared" si="30"/>
        <v>COD/1/2B.10m and under (pool) - England</v>
      </c>
      <c r="B500" s="6" t="s">
        <v>103</v>
      </c>
      <c r="C500" s="6" t="s">
        <v>197</v>
      </c>
      <c r="D500" s="6" t="s">
        <v>29</v>
      </c>
      <c r="E500" s="25">
        <v>0</v>
      </c>
      <c r="F500" s="25">
        <v>0</v>
      </c>
      <c r="G500" s="43">
        <v>0</v>
      </c>
      <c r="H500" s="25">
        <v>0</v>
      </c>
      <c r="I500" s="25">
        <f t="shared" si="31"/>
        <v>0</v>
      </c>
      <c r="J500" s="25"/>
      <c r="K500" s="25">
        <v>0</v>
      </c>
      <c r="L500" s="25">
        <v>0</v>
      </c>
      <c r="M500" s="25">
        <v>0</v>
      </c>
      <c r="N500" s="25">
        <f t="shared" si="32"/>
        <v>0</v>
      </c>
    </row>
    <row r="501" spans="1:14" x14ac:dyDescent="0.2">
      <c r="A501" s="34" t="str">
        <f t="shared" si="30"/>
        <v>COD/1/2B.10m and under (pool) - Northern Ireland</v>
      </c>
      <c r="B501" s="6" t="s">
        <v>103</v>
      </c>
      <c r="C501" s="6" t="s">
        <v>197</v>
      </c>
      <c r="D501" s="6" t="s">
        <v>32</v>
      </c>
      <c r="E501" s="25">
        <v>0</v>
      </c>
      <c r="F501" s="25">
        <v>0</v>
      </c>
      <c r="G501" s="43">
        <v>0</v>
      </c>
      <c r="H501" s="25">
        <v>0</v>
      </c>
      <c r="I501" s="25">
        <f t="shared" si="31"/>
        <v>0</v>
      </c>
      <c r="J501" s="25"/>
      <c r="K501" s="25">
        <v>0</v>
      </c>
      <c r="L501" s="25">
        <v>0</v>
      </c>
      <c r="M501" s="25">
        <v>0</v>
      </c>
      <c r="N501" s="25">
        <f t="shared" si="32"/>
        <v>0</v>
      </c>
    </row>
    <row r="502" spans="1:14" x14ac:dyDescent="0.2">
      <c r="A502" s="34" t="str">
        <f t="shared" si="30"/>
        <v>COD/1/2B.10m and under (pool) - Scotland</v>
      </c>
      <c r="B502" s="6" t="s">
        <v>103</v>
      </c>
      <c r="C502" s="6" t="s">
        <v>197</v>
      </c>
      <c r="D502" s="6" t="s">
        <v>31</v>
      </c>
      <c r="E502" s="25">
        <v>0</v>
      </c>
      <c r="F502" s="25">
        <v>0</v>
      </c>
      <c r="G502" s="43">
        <v>0</v>
      </c>
      <c r="H502" s="25">
        <v>0</v>
      </c>
      <c r="I502" s="25">
        <f t="shared" si="31"/>
        <v>0</v>
      </c>
      <c r="J502" s="25"/>
      <c r="K502" s="25">
        <v>0</v>
      </c>
      <c r="L502" s="25">
        <v>0</v>
      </c>
      <c r="M502" s="25">
        <v>0</v>
      </c>
      <c r="N502" s="25">
        <f t="shared" si="32"/>
        <v>0</v>
      </c>
    </row>
    <row r="503" spans="1:14" x14ac:dyDescent="0.2">
      <c r="A503" s="34" t="str">
        <f t="shared" si="30"/>
        <v>COD/1/2B.10m and under (pool) - Wales</v>
      </c>
      <c r="B503" s="6" t="s">
        <v>103</v>
      </c>
      <c r="C503" s="6" t="s">
        <v>197</v>
      </c>
      <c r="D503" s="6" t="s">
        <v>30</v>
      </c>
      <c r="E503" s="25">
        <v>0</v>
      </c>
      <c r="F503" s="25">
        <v>0</v>
      </c>
      <c r="G503" s="43">
        <v>0</v>
      </c>
      <c r="H503" s="25">
        <v>0</v>
      </c>
      <c r="I503" s="25">
        <f t="shared" si="31"/>
        <v>0</v>
      </c>
      <c r="J503" s="25"/>
      <c r="K503" s="25">
        <v>0</v>
      </c>
      <c r="L503" s="25">
        <v>0</v>
      </c>
      <c r="M503" s="25">
        <v>0</v>
      </c>
      <c r="N503" s="25">
        <f t="shared" si="32"/>
        <v>0</v>
      </c>
    </row>
    <row r="504" spans="1:14" x14ac:dyDescent="0.2">
      <c r="A504" s="34" t="str">
        <f t="shared" si="30"/>
        <v>COD/1/2B.Aberdeen</v>
      </c>
      <c r="B504" s="6" t="s">
        <v>103</v>
      </c>
      <c r="C504" s="6" t="s">
        <v>197</v>
      </c>
      <c r="D504" s="6" t="s">
        <v>4</v>
      </c>
      <c r="E504" s="25">
        <v>0</v>
      </c>
      <c r="F504" s="25">
        <v>0</v>
      </c>
      <c r="G504" s="43">
        <v>0</v>
      </c>
      <c r="H504" s="25">
        <v>0</v>
      </c>
      <c r="I504" s="25">
        <f t="shared" si="31"/>
        <v>0</v>
      </c>
      <c r="J504" s="25"/>
      <c r="K504" s="25">
        <v>0</v>
      </c>
      <c r="L504" s="25">
        <v>0</v>
      </c>
      <c r="M504" s="25">
        <v>0</v>
      </c>
      <c r="N504" s="25">
        <f t="shared" si="32"/>
        <v>0</v>
      </c>
    </row>
    <row r="505" spans="1:14" x14ac:dyDescent="0.2">
      <c r="A505" s="34" t="str">
        <f t="shared" si="30"/>
        <v>COD/1/2B.Anglo Scot.</v>
      </c>
      <c r="B505" s="6" t="s">
        <v>103</v>
      </c>
      <c r="C505" s="6" t="s">
        <v>197</v>
      </c>
      <c r="D505" s="6" t="s">
        <v>13</v>
      </c>
      <c r="E505" s="25">
        <v>0</v>
      </c>
      <c r="F505" s="25">
        <v>0</v>
      </c>
      <c r="G505" s="43">
        <v>0</v>
      </c>
      <c r="H505" s="25">
        <v>0</v>
      </c>
      <c r="I505" s="25">
        <f t="shared" si="31"/>
        <v>0</v>
      </c>
      <c r="J505" s="25"/>
      <c r="K505" s="25">
        <v>0</v>
      </c>
      <c r="L505" s="25">
        <v>0</v>
      </c>
      <c r="M505" s="25">
        <v>0</v>
      </c>
      <c r="N505" s="25">
        <f t="shared" si="32"/>
        <v>0</v>
      </c>
    </row>
    <row r="506" spans="1:14" x14ac:dyDescent="0.2">
      <c r="A506" s="34" t="str">
        <f t="shared" si="30"/>
        <v>COD/1/2B.ANIFPO</v>
      </c>
      <c r="B506" s="6" t="s">
        <v>103</v>
      </c>
      <c r="C506" s="6" t="s">
        <v>197</v>
      </c>
      <c r="D506" s="6" t="s">
        <v>17</v>
      </c>
      <c r="E506" s="25">
        <v>0</v>
      </c>
      <c r="F506" s="25">
        <v>0</v>
      </c>
      <c r="G506" s="43">
        <v>0</v>
      </c>
      <c r="H506" s="25">
        <v>0</v>
      </c>
      <c r="I506" s="25">
        <f t="shared" si="31"/>
        <v>0</v>
      </c>
      <c r="J506" s="25"/>
      <c r="K506" s="25">
        <v>0</v>
      </c>
      <c r="L506" s="25">
        <v>0</v>
      </c>
      <c r="M506" s="25">
        <v>0</v>
      </c>
      <c r="N506" s="25">
        <f t="shared" si="32"/>
        <v>0</v>
      </c>
    </row>
    <row r="507" spans="1:14" x14ac:dyDescent="0.2">
      <c r="A507" s="34" t="str">
        <f t="shared" si="30"/>
        <v>COD/1/2B.Cornish</v>
      </c>
      <c r="B507" s="6" t="s">
        <v>103</v>
      </c>
      <c r="C507" s="6" t="s">
        <v>197</v>
      </c>
      <c r="D507" s="6" t="s">
        <v>18</v>
      </c>
      <c r="E507" s="25">
        <v>0</v>
      </c>
      <c r="F507" s="25">
        <v>0</v>
      </c>
      <c r="G507" s="43">
        <v>0</v>
      </c>
      <c r="H507" s="25">
        <v>0</v>
      </c>
      <c r="I507" s="25">
        <f t="shared" si="31"/>
        <v>0</v>
      </c>
      <c r="J507" s="25"/>
      <c r="K507" s="25">
        <v>0</v>
      </c>
      <c r="L507" s="25">
        <v>0</v>
      </c>
      <c r="M507" s="25">
        <v>0</v>
      </c>
      <c r="N507" s="25">
        <f t="shared" si="32"/>
        <v>0</v>
      </c>
    </row>
    <row r="508" spans="1:14" x14ac:dyDescent="0.2">
      <c r="A508" s="34" t="str">
        <f t="shared" si="30"/>
        <v>COD/1/2B.EEFPO</v>
      </c>
      <c r="B508" s="6" t="s">
        <v>103</v>
      </c>
      <c r="C508" s="6" t="s">
        <v>197</v>
      </c>
      <c r="D508" s="6" t="s">
        <v>14</v>
      </c>
      <c r="E508" s="25">
        <v>0</v>
      </c>
      <c r="F508" s="25">
        <v>0</v>
      </c>
      <c r="G508" s="43">
        <v>0</v>
      </c>
      <c r="H508" s="25">
        <v>0</v>
      </c>
      <c r="I508" s="25">
        <f t="shared" si="31"/>
        <v>0</v>
      </c>
      <c r="J508" s="25"/>
      <c r="K508" s="25">
        <v>0</v>
      </c>
      <c r="L508" s="25">
        <v>0</v>
      </c>
      <c r="M508" s="25">
        <v>0</v>
      </c>
      <c r="N508" s="25">
        <f t="shared" si="32"/>
        <v>0</v>
      </c>
    </row>
    <row r="509" spans="1:14" x14ac:dyDescent="0.2">
      <c r="A509" s="34" t="str">
        <f t="shared" si="30"/>
        <v>COD/1/2B.Fife</v>
      </c>
      <c r="B509" s="6" t="s">
        <v>103</v>
      </c>
      <c r="C509" s="6" t="s">
        <v>197</v>
      </c>
      <c r="D509" s="6" t="s">
        <v>7</v>
      </c>
      <c r="E509" s="25">
        <v>0</v>
      </c>
      <c r="F509" s="25">
        <v>0</v>
      </c>
      <c r="G509" s="43">
        <v>0</v>
      </c>
      <c r="H509" s="25">
        <v>0</v>
      </c>
      <c r="I509" s="25">
        <f t="shared" si="31"/>
        <v>0</v>
      </c>
      <c r="J509" s="25"/>
      <c r="K509" s="25">
        <v>0</v>
      </c>
      <c r="L509" s="25">
        <v>0</v>
      </c>
      <c r="M509" s="25">
        <v>0</v>
      </c>
      <c r="N509" s="25">
        <f t="shared" si="32"/>
        <v>0</v>
      </c>
    </row>
    <row r="510" spans="1:14" x14ac:dyDescent="0.2">
      <c r="A510" s="34" t="str">
        <f t="shared" si="30"/>
        <v>COD/1/2B.FPO</v>
      </c>
      <c r="B510" s="6" t="s">
        <v>103</v>
      </c>
      <c r="C510" s="6" t="s">
        <v>197</v>
      </c>
      <c r="D510" s="6" t="s">
        <v>15</v>
      </c>
      <c r="E510" s="25">
        <v>2556</v>
      </c>
      <c r="F510" s="25">
        <v>0</v>
      </c>
      <c r="G510" s="43">
        <v>0</v>
      </c>
      <c r="H510" s="25">
        <v>0</v>
      </c>
      <c r="I510" s="25">
        <f t="shared" si="31"/>
        <v>2556</v>
      </c>
      <c r="J510" s="25"/>
      <c r="K510" s="25">
        <v>0</v>
      </c>
      <c r="L510" s="25">
        <v>0</v>
      </c>
      <c r="M510" s="25">
        <v>0</v>
      </c>
      <c r="N510" s="25">
        <f t="shared" si="32"/>
        <v>2556</v>
      </c>
    </row>
    <row r="511" spans="1:14" x14ac:dyDescent="0.2">
      <c r="A511" s="34" t="str">
        <f t="shared" si="30"/>
        <v>COD/1/2B.Handliners</v>
      </c>
      <c r="B511" s="6" t="s">
        <v>103</v>
      </c>
      <c r="C511" s="6" t="s">
        <v>197</v>
      </c>
      <c r="D511" s="6" t="s">
        <v>66</v>
      </c>
      <c r="E511" s="25">
        <v>0</v>
      </c>
      <c r="F511" s="25">
        <v>0</v>
      </c>
      <c r="G511" s="43">
        <v>0</v>
      </c>
      <c r="H511" s="25">
        <v>0</v>
      </c>
      <c r="I511" s="25">
        <f t="shared" si="31"/>
        <v>0</v>
      </c>
      <c r="J511" s="25"/>
      <c r="K511" s="25">
        <v>0</v>
      </c>
      <c r="L511" s="25">
        <v>0</v>
      </c>
      <c r="M511" s="25">
        <v>0</v>
      </c>
      <c r="N511" s="25">
        <f t="shared" si="32"/>
        <v>0</v>
      </c>
    </row>
    <row r="512" spans="1:14" x14ac:dyDescent="0.2">
      <c r="A512" s="34" t="str">
        <f t="shared" si="30"/>
        <v>COD/1/2B.Interfish</v>
      </c>
      <c r="B512" s="6" t="s">
        <v>103</v>
      </c>
      <c r="C512" s="6" t="s">
        <v>197</v>
      </c>
      <c r="D512" s="6" t="s">
        <v>23</v>
      </c>
      <c r="E512" s="25">
        <v>0</v>
      </c>
      <c r="F512" s="25">
        <v>0</v>
      </c>
      <c r="G512" s="43">
        <v>0</v>
      </c>
      <c r="H512" s="25">
        <v>0</v>
      </c>
      <c r="I512" s="25">
        <f t="shared" si="31"/>
        <v>0</v>
      </c>
      <c r="J512" s="25"/>
      <c r="K512" s="25">
        <v>0</v>
      </c>
      <c r="L512" s="25">
        <v>0</v>
      </c>
      <c r="M512" s="25">
        <v>0</v>
      </c>
      <c r="N512" s="25">
        <f t="shared" si="32"/>
        <v>0</v>
      </c>
    </row>
    <row r="513" spans="1:14" x14ac:dyDescent="0.2">
      <c r="A513" s="34" t="str">
        <f t="shared" si="30"/>
        <v>COD/1/2B.IOM</v>
      </c>
      <c r="B513" s="6" t="s">
        <v>103</v>
      </c>
      <c r="C513" s="6" t="s">
        <v>197</v>
      </c>
      <c r="D513" s="6" t="s">
        <v>24</v>
      </c>
      <c r="E513" s="25">
        <v>0</v>
      </c>
      <c r="F513" s="25">
        <v>0</v>
      </c>
      <c r="G513" s="43">
        <v>0</v>
      </c>
      <c r="H513" s="25">
        <v>0</v>
      </c>
      <c r="I513" s="25">
        <f t="shared" si="31"/>
        <v>0</v>
      </c>
      <c r="J513" s="25"/>
      <c r="K513" s="25">
        <v>0</v>
      </c>
      <c r="L513" s="25">
        <v>0</v>
      </c>
      <c r="M513" s="25">
        <v>0</v>
      </c>
      <c r="N513" s="25">
        <f t="shared" si="32"/>
        <v>0</v>
      </c>
    </row>
    <row r="514" spans="1:14" x14ac:dyDescent="0.2">
      <c r="A514" s="34" t="str">
        <f t="shared" si="30"/>
        <v>COD/1/2B.Klondyke</v>
      </c>
      <c r="B514" s="6" t="s">
        <v>103</v>
      </c>
      <c r="C514" s="6" t="s">
        <v>197</v>
      </c>
      <c r="D514" s="6" t="s">
        <v>11</v>
      </c>
      <c r="E514" s="25">
        <v>0</v>
      </c>
      <c r="F514" s="25">
        <v>0</v>
      </c>
      <c r="G514" s="43">
        <v>0</v>
      </c>
      <c r="H514" s="25">
        <v>0</v>
      </c>
      <c r="I514" s="25">
        <f t="shared" si="31"/>
        <v>0</v>
      </c>
      <c r="J514" s="25"/>
      <c r="K514" s="25">
        <v>0</v>
      </c>
      <c r="L514" s="25">
        <v>0</v>
      </c>
      <c r="M514" s="25">
        <v>0</v>
      </c>
      <c r="N514" s="25">
        <f t="shared" si="32"/>
        <v>0</v>
      </c>
    </row>
    <row r="515" spans="1:14" x14ac:dyDescent="0.2">
      <c r="A515" s="34" t="str">
        <f t="shared" si="30"/>
        <v>COD/1/2B.Lowestoft</v>
      </c>
      <c r="B515" s="6" t="s">
        <v>103</v>
      </c>
      <c r="C515" s="6" t="s">
        <v>197</v>
      </c>
      <c r="D515" s="6" t="s">
        <v>21</v>
      </c>
      <c r="E515" s="25">
        <v>0</v>
      </c>
      <c r="F515" s="25">
        <v>0</v>
      </c>
      <c r="G515" s="43">
        <v>0</v>
      </c>
      <c r="H515" s="25">
        <v>0</v>
      </c>
      <c r="I515" s="25">
        <f t="shared" si="31"/>
        <v>0</v>
      </c>
      <c r="J515" s="25"/>
      <c r="K515" s="25">
        <v>0</v>
      </c>
      <c r="L515" s="25">
        <v>0</v>
      </c>
      <c r="M515" s="25">
        <v>0</v>
      </c>
      <c r="N515" s="25">
        <f t="shared" si="32"/>
        <v>0</v>
      </c>
    </row>
    <row r="516" spans="1:14" x14ac:dyDescent="0.2">
      <c r="A516" s="34" t="str">
        <f t="shared" si="30"/>
        <v>COD/1/2B.Lunar</v>
      </c>
      <c r="B516" s="6" t="s">
        <v>103</v>
      </c>
      <c r="C516" s="6" t="s">
        <v>197</v>
      </c>
      <c r="D516" s="6" t="s">
        <v>12</v>
      </c>
      <c r="E516" s="25">
        <v>0</v>
      </c>
      <c r="F516" s="25">
        <v>0</v>
      </c>
      <c r="G516" s="43">
        <v>0</v>
      </c>
      <c r="H516" s="25">
        <v>0</v>
      </c>
      <c r="I516" s="25">
        <f t="shared" si="31"/>
        <v>0</v>
      </c>
      <c r="J516" s="25"/>
      <c r="K516" s="25">
        <v>0</v>
      </c>
      <c r="L516" s="25">
        <v>0</v>
      </c>
      <c r="M516" s="25">
        <v>0</v>
      </c>
      <c r="N516" s="25">
        <f t="shared" si="32"/>
        <v>0</v>
      </c>
    </row>
    <row r="517" spans="1:14" x14ac:dyDescent="0.2">
      <c r="A517" s="34" t="str">
        <f t="shared" si="30"/>
        <v>COD/1/2B.Mourne</v>
      </c>
      <c r="B517" s="38" t="s">
        <v>103</v>
      </c>
      <c r="C517" s="6" t="s">
        <v>197</v>
      </c>
      <c r="D517" s="6" t="s">
        <v>49</v>
      </c>
      <c r="E517" s="25">
        <v>0</v>
      </c>
      <c r="F517" s="25">
        <v>0</v>
      </c>
      <c r="G517" s="43">
        <v>0</v>
      </c>
      <c r="H517" s="25">
        <v>0</v>
      </c>
      <c r="I517" s="25">
        <f t="shared" si="31"/>
        <v>0</v>
      </c>
      <c r="J517" s="25"/>
      <c r="K517" s="25">
        <v>0</v>
      </c>
      <c r="L517" s="25">
        <v>0</v>
      </c>
      <c r="M517" s="25">
        <v>0</v>
      </c>
      <c r="N517" s="25">
        <f t="shared" si="32"/>
        <v>0</v>
      </c>
    </row>
    <row r="518" spans="1:14" x14ac:dyDescent="0.2">
      <c r="A518" s="34" t="str">
        <f t="shared" si="30"/>
        <v>COD/1/2B.NESFO</v>
      </c>
      <c r="B518" s="6" t="s">
        <v>103</v>
      </c>
      <c r="C518" s="6" t="s">
        <v>197</v>
      </c>
      <c r="D518" s="6" t="s">
        <v>5</v>
      </c>
      <c r="E518" s="25">
        <v>0</v>
      </c>
      <c r="F518" s="25">
        <v>0</v>
      </c>
      <c r="G518" s="43">
        <v>0</v>
      </c>
      <c r="H518" s="25">
        <v>0</v>
      </c>
      <c r="I518" s="25">
        <f t="shared" si="31"/>
        <v>0</v>
      </c>
      <c r="J518" s="25"/>
      <c r="K518" s="25">
        <v>0</v>
      </c>
      <c r="L518" s="25">
        <v>0</v>
      </c>
      <c r="M518" s="25">
        <v>0</v>
      </c>
      <c r="N518" s="25">
        <f t="shared" si="32"/>
        <v>0</v>
      </c>
    </row>
    <row r="519" spans="1:14" x14ac:dyDescent="0.2">
      <c r="A519" s="34" t="str">
        <f t="shared" si="30"/>
        <v>COD/1/2B.NIFPO</v>
      </c>
      <c r="B519" s="6" t="s">
        <v>103</v>
      </c>
      <c r="C519" s="6" t="s">
        <v>197</v>
      </c>
      <c r="D519" s="6" t="s">
        <v>16</v>
      </c>
      <c r="E519" s="25">
        <v>0</v>
      </c>
      <c r="F519" s="25">
        <v>0</v>
      </c>
      <c r="G519" s="43">
        <v>0</v>
      </c>
      <c r="H519" s="25">
        <v>0</v>
      </c>
      <c r="I519" s="25">
        <f t="shared" si="31"/>
        <v>0</v>
      </c>
      <c r="J519" s="25"/>
      <c r="K519" s="25">
        <v>0</v>
      </c>
      <c r="L519" s="25">
        <v>0</v>
      </c>
      <c r="M519" s="25">
        <v>0</v>
      </c>
      <c r="N519" s="25">
        <f t="shared" si="32"/>
        <v>0</v>
      </c>
    </row>
    <row r="520" spans="1:14" x14ac:dyDescent="0.2">
      <c r="A520" s="34" t="str">
        <f t="shared" si="30"/>
        <v>COD/1/2B.Non Sector - England</v>
      </c>
      <c r="B520" s="6" t="s">
        <v>103</v>
      </c>
      <c r="C520" s="6" t="s">
        <v>197</v>
      </c>
      <c r="D520" s="6" t="s">
        <v>25</v>
      </c>
      <c r="E520" s="25">
        <v>0</v>
      </c>
      <c r="F520" s="25">
        <v>0</v>
      </c>
      <c r="G520" s="43">
        <v>0</v>
      </c>
      <c r="H520" s="25">
        <v>0</v>
      </c>
      <c r="I520" s="25">
        <f t="shared" si="31"/>
        <v>0</v>
      </c>
      <c r="J520" s="25"/>
      <c r="K520" s="25">
        <v>0</v>
      </c>
      <c r="L520" s="25">
        <v>0</v>
      </c>
      <c r="M520" s="25">
        <v>0</v>
      </c>
      <c r="N520" s="25">
        <f t="shared" si="32"/>
        <v>0</v>
      </c>
    </row>
    <row r="521" spans="1:14" x14ac:dyDescent="0.2">
      <c r="A521" s="34" t="str">
        <f t="shared" si="30"/>
        <v>COD/1/2B.Non Sector - Northern Ireland</v>
      </c>
      <c r="B521" s="6" t="s">
        <v>103</v>
      </c>
      <c r="C521" s="6" t="s">
        <v>197</v>
      </c>
      <c r="D521" s="6" t="s">
        <v>28</v>
      </c>
      <c r="E521" s="25">
        <v>0</v>
      </c>
      <c r="F521" s="25">
        <v>0</v>
      </c>
      <c r="G521" s="43">
        <v>0</v>
      </c>
      <c r="H521" s="25">
        <v>0</v>
      </c>
      <c r="I521" s="25">
        <f t="shared" si="31"/>
        <v>0</v>
      </c>
      <c r="J521" s="25"/>
      <c r="K521" s="25">
        <v>0</v>
      </c>
      <c r="L521" s="25">
        <v>0</v>
      </c>
      <c r="M521" s="25">
        <v>0</v>
      </c>
      <c r="N521" s="25">
        <f t="shared" si="32"/>
        <v>0</v>
      </c>
    </row>
    <row r="522" spans="1:14" x14ac:dyDescent="0.2">
      <c r="A522" s="34" t="str">
        <f t="shared" si="30"/>
        <v>COD/1/2B.Non Sector - Scotland</v>
      </c>
      <c r="B522" s="6" t="s">
        <v>103</v>
      </c>
      <c r="C522" s="6" t="s">
        <v>197</v>
      </c>
      <c r="D522" s="6" t="s">
        <v>27</v>
      </c>
      <c r="E522" s="25">
        <v>0</v>
      </c>
      <c r="F522" s="25">
        <v>0</v>
      </c>
      <c r="G522" s="43">
        <v>0</v>
      </c>
      <c r="H522" s="25">
        <v>0</v>
      </c>
      <c r="I522" s="25">
        <f t="shared" ref="I522:I585" si="34">E522+F522+G522+H522</f>
        <v>0</v>
      </c>
      <c r="J522" s="25"/>
      <c r="K522" s="25">
        <v>0</v>
      </c>
      <c r="L522" s="25">
        <v>0</v>
      </c>
      <c r="M522" s="25">
        <v>0</v>
      </c>
      <c r="N522" s="25">
        <f t="shared" si="32"/>
        <v>0</v>
      </c>
    </row>
    <row r="523" spans="1:14" x14ac:dyDescent="0.2">
      <c r="A523" s="34" t="str">
        <f t="shared" si="30"/>
        <v>COD/1/2B.Non Sector - Wales</v>
      </c>
      <c r="B523" s="6" t="s">
        <v>103</v>
      </c>
      <c r="C523" s="6" t="s">
        <v>197</v>
      </c>
      <c r="D523" s="6" t="s">
        <v>26</v>
      </c>
      <c r="E523" s="25">
        <v>0</v>
      </c>
      <c r="F523" s="25">
        <v>0</v>
      </c>
      <c r="G523" s="43">
        <v>0</v>
      </c>
      <c r="H523" s="25">
        <v>0</v>
      </c>
      <c r="I523" s="25">
        <f t="shared" si="34"/>
        <v>0</v>
      </c>
      <c r="J523" s="25"/>
      <c r="K523" s="25">
        <v>0</v>
      </c>
      <c r="L523" s="25">
        <v>0</v>
      </c>
      <c r="M523" s="25">
        <v>0</v>
      </c>
      <c r="N523" s="25">
        <f t="shared" ref="N523:N586" si="35">ROUND(I523+K523+L523+M523+J523,3)</f>
        <v>0</v>
      </c>
    </row>
    <row r="524" spans="1:14" x14ac:dyDescent="0.2">
      <c r="A524" s="34" t="str">
        <f t="shared" si="30"/>
        <v>COD/1/2B.Humberside</v>
      </c>
      <c r="B524" s="6" t="s">
        <v>103</v>
      </c>
      <c r="C524" s="6" t="s">
        <v>197</v>
      </c>
      <c r="D524" s="6" t="s">
        <v>288</v>
      </c>
      <c r="E524" s="25">
        <v>0</v>
      </c>
      <c r="F524" s="25">
        <v>0</v>
      </c>
      <c r="G524" s="43">
        <v>0</v>
      </c>
      <c r="H524" s="25">
        <v>0</v>
      </c>
      <c r="I524" s="25">
        <f t="shared" si="34"/>
        <v>0</v>
      </c>
      <c r="J524" s="25"/>
      <c r="K524" s="25">
        <v>0</v>
      </c>
      <c r="L524" s="25">
        <v>0</v>
      </c>
      <c r="M524" s="25">
        <v>0</v>
      </c>
      <c r="N524" s="25">
        <f t="shared" si="35"/>
        <v>0</v>
      </c>
    </row>
    <row r="525" spans="1:14" x14ac:dyDescent="0.2">
      <c r="A525" s="34" t="str">
        <f t="shared" si="30"/>
        <v>COD/1/2B.North Sea</v>
      </c>
      <c r="B525" s="6" t="s">
        <v>103</v>
      </c>
      <c r="C525" s="6" t="s">
        <v>197</v>
      </c>
      <c r="D525" s="6" t="s">
        <v>20</v>
      </c>
      <c r="E525" s="25">
        <v>0</v>
      </c>
      <c r="F525" s="25">
        <v>0</v>
      </c>
      <c r="G525" s="43">
        <v>0</v>
      </c>
      <c r="H525" s="25">
        <v>0</v>
      </c>
      <c r="I525" s="25">
        <f t="shared" si="34"/>
        <v>0</v>
      </c>
      <c r="J525" s="25"/>
      <c r="K525" s="25">
        <v>0</v>
      </c>
      <c r="L525" s="25">
        <v>0</v>
      </c>
      <c r="M525" s="25">
        <v>0</v>
      </c>
      <c r="N525" s="25">
        <f t="shared" si="35"/>
        <v>0</v>
      </c>
    </row>
    <row r="526" spans="1:14" x14ac:dyDescent="0.2">
      <c r="A526" s="34" t="str">
        <f t="shared" si="30"/>
        <v>COD/1/2B.Northern</v>
      </c>
      <c r="B526" s="6" t="s">
        <v>103</v>
      </c>
      <c r="C526" s="6" t="s">
        <v>197</v>
      </c>
      <c r="D526" s="6" t="s">
        <v>10</v>
      </c>
      <c r="E526" s="25">
        <v>0</v>
      </c>
      <c r="F526" s="25">
        <v>0</v>
      </c>
      <c r="G526" s="43">
        <v>0</v>
      </c>
      <c r="H526" s="25">
        <v>0</v>
      </c>
      <c r="I526" s="25">
        <f t="shared" si="34"/>
        <v>0</v>
      </c>
      <c r="J526" s="25"/>
      <c r="K526" s="25">
        <v>0</v>
      </c>
      <c r="L526" s="25">
        <v>0</v>
      </c>
      <c r="M526" s="25">
        <v>0</v>
      </c>
      <c r="N526" s="25">
        <f t="shared" si="35"/>
        <v>0</v>
      </c>
    </row>
    <row r="527" spans="1:14" x14ac:dyDescent="0.2">
      <c r="A527" s="34" t="str">
        <f t="shared" si="30"/>
        <v>COD/1/2B.Orkney</v>
      </c>
      <c r="B527" s="6" t="s">
        <v>103</v>
      </c>
      <c r="C527" s="6" t="s">
        <v>197</v>
      </c>
      <c r="D527" s="6" t="s">
        <v>9</v>
      </c>
      <c r="E527" s="25">
        <v>0</v>
      </c>
      <c r="F527" s="25">
        <v>0</v>
      </c>
      <c r="G527" s="43">
        <v>0</v>
      </c>
      <c r="H527" s="25">
        <v>0</v>
      </c>
      <c r="I527" s="25">
        <f t="shared" si="34"/>
        <v>0</v>
      </c>
      <c r="J527" s="25"/>
      <c r="K527" s="25">
        <v>0</v>
      </c>
      <c r="L527" s="25">
        <v>0</v>
      </c>
      <c r="M527" s="25">
        <v>0</v>
      </c>
      <c r="N527" s="25">
        <f t="shared" si="35"/>
        <v>0</v>
      </c>
    </row>
    <row r="528" spans="1:14" x14ac:dyDescent="0.2">
      <c r="A528" s="34" t="str">
        <f t="shared" si="30"/>
        <v>COD/1/2B.SFO</v>
      </c>
      <c r="B528" s="6" t="s">
        <v>103</v>
      </c>
      <c r="C528" s="6" t="s">
        <v>197</v>
      </c>
      <c r="D528" s="6" t="s">
        <v>2</v>
      </c>
      <c r="E528" s="25">
        <v>0</v>
      </c>
      <c r="F528" s="25">
        <v>0</v>
      </c>
      <c r="G528" s="43">
        <v>0</v>
      </c>
      <c r="H528" s="25">
        <v>0</v>
      </c>
      <c r="I528" s="25">
        <f t="shared" si="34"/>
        <v>0</v>
      </c>
      <c r="J528" s="25"/>
      <c r="K528" s="25">
        <v>0</v>
      </c>
      <c r="L528" s="25">
        <v>0</v>
      </c>
      <c r="M528" s="25">
        <v>0</v>
      </c>
      <c r="N528" s="25">
        <f t="shared" si="35"/>
        <v>0</v>
      </c>
    </row>
    <row r="529" spans="1:14" x14ac:dyDescent="0.2">
      <c r="A529" s="34" t="str">
        <f t="shared" ref="A529:A592" si="36">CONCATENATE(B529,D529)</f>
        <v>COD/1/2B.Shetland</v>
      </c>
      <c r="B529" s="6" t="s">
        <v>103</v>
      </c>
      <c r="C529" s="6" t="s">
        <v>197</v>
      </c>
      <c r="D529" s="6" t="s">
        <v>6</v>
      </c>
      <c r="E529" s="25">
        <v>0</v>
      </c>
      <c r="F529" s="25">
        <v>0</v>
      </c>
      <c r="G529" s="43">
        <v>0</v>
      </c>
      <c r="H529" s="25">
        <v>0</v>
      </c>
      <c r="I529" s="25">
        <f t="shared" si="34"/>
        <v>0</v>
      </c>
      <c r="J529" s="25"/>
      <c r="K529" s="25">
        <v>0</v>
      </c>
      <c r="L529" s="25">
        <v>0</v>
      </c>
      <c r="M529" s="25">
        <v>0</v>
      </c>
      <c r="N529" s="25">
        <f t="shared" si="35"/>
        <v>0</v>
      </c>
    </row>
    <row r="530" spans="1:14" x14ac:dyDescent="0.2">
      <c r="A530" s="34" t="str">
        <f t="shared" si="36"/>
        <v>COD/1/2B.South West</v>
      </c>
      <c r="B530" s="6" t="s">
        <v>103</v>
      </c>
      <c r="C530" s="6" t="s">
        <v>197</v>
      </c>
      <c r="D530" s="6" t="s">
        <v>19</v>
      </c>
      <c r="E530" s="25">
        <v>0</v>
      </c>
      <c r="F530" s="25">
        <v>0</v>
      </c>
      <c r="G530" s="43">
        <v>0</v>
      </c>
      <c r="H530" s="25">
        <v>0</v>
      </c>
      <c r="I530" s="25">
        <f t="shared" si="34"/>
        <v>0</v>
      </c>
      <c r="J530" s="25"/>
      <c r="K530" s="25">
        <v>0</v>
      </c>
      <c r="L530" s="25">
        <v>0</v>
      </c>
      <c r="M530" s="25">
        <v>0</v>
      </c>
      <c r="N530" s="25">
        <f t="shared" si="35"/>
        <v>0</v>
      </c>
    </row>
    <row r="531" spans="1:14" x14ac:dyDescent="0.2">
      <c r="A531" s="34" t="str">
        <f t="shared" si="36"/>
        <v>COD/1/2B.Unallocated</v>
      </c>
      <c r="B531" s="6" t="s">
        <v>103</v>
      </c>
      <c r="C531" s="6" t="s">
        <v>197</v>
      </c>
      <c r="D531" s="6" t="s">
        <v>33</v>
      </c>
      <c r="E531" s="25">
        <v>0</v>
      </c>
      <c r="F531" s="25">
        <v>0</v>
      </c>
      <c r="G531" s="43">
        <v>0</v>
      </c>
      <c r="H531" s="25">
        <v>0</v>
      </c>
      <c r="I531" s="25">
        <f t="shared" si="34"/>
        <v>0</v>
      </c>
      <c r="J531" s="25"/>
      <c r="K531" s="25">
        <v>0</v>
      </c>
      <c r="L531" s="25">
        <v>0</v>
      </c>
      <c r="M531" s="25">
        <v>0</v>
      </c>
      <c r="N531" s="25">
        <f t="shared" si="35"/>
        <v>0</v>
      </c>
    </row>
    <row r="532" spans="1:14" x14ac:dyDescent="0.2">
      <c r="A532" s="34" t="str">
        <f t="shared" si="36"/>
        <v>COD/1/2B.W. Scotland</v>
      </c>
      <c r="B532" s="6" t="s">
        <v>103</v>
      </c>
      <c r="C532" s="6" t="s">
        <v>197</v>
      </c>
      <c r="D532" s="6" t="s">
        <v>8</v>
      </c>
      <c r="E532" s="25">
        <v>0</v>
      </c>
      <c r="F532" s="25">
        <v>0</v>
      </c>
      <c r="G532" s="43">
        <v>0</v>
      </c>
      <c r="H532" s="25">
        <v>0</v>
      </c>
      <c r="I532" s="25">
        <f t="shared" si="34"/>
        <v>0</v>
      </c>
      <c r="J532" s="25"/>
      <c r="K532" s="25">
        <v>0</v>
      </c>
      <c r="L532" s="25">
        <v>0</v>
      </c>
      <c r="M532" s="25">
        <v>0</v>
      </c>
      <c r="N532" s="25">
        <f t="shared" si="35"/>
        <v>0</v>
      </c>
    </row>
    <row r="533" spans="1:14" x14ac:dyDescent="0.2">
      <c r="A533" s="34" t="str">
        <f t="shared" si="36"/>
        <v>COD/1/2B.Wales &amp; WC</v>
      </c>
      <c r="B533" s="6" t="s">
        <v>103</v>
      </c>
      <c r="C533" s="6" t="s">
        <v>197</v>
      </c>
      <c r="D533" s="6" t="s">
        <v>22</v>
      </c>
      <c r="E533" s="25">
        <v>0</v>
      </c>
      <c r="F533" s="25">
        <v>0</v>
      </c>
      <c r="G533" s="43">
        <v>0</v>
      </c>
      <c r="H533" s="25">
        <v>0</v>
      </c>
      <c r="I533" s="25">
        <f t="shared" si="34"/>
        <v>0</v>
      </c>
      <c r="J533" s="25"/>
      <c r="K533" s="25">
        <v>0</v>
      </c>
      <c r="L533" s="25">
        <v>0</v>
      </c>
      <c r="M533" s="25">
        <v>0</v>
      </c>
      <c r="N533" s="25">
        <f t="shared" si="35"/>
        <v>0</v>
      </c>
    </row>
    <row r="534" spans="1:14" x14ac:dyDescent="0.2">
      <c r="A534" s="34" t="str">
        <f t="shared" si="36"/>
        <v>COD/1/2B.Western</v>
      </c>
      <c r="B534" s="38" t="s">
        <v>103</v>
      </c>
      <c r="C534" s="6" t="s">
        <v>197</v>
      </c>
      <c r="D534" s="6" t="s">
        <v>107</v>
      </c>
      <c r="E534" s="25">
        <v>0</v>
      </c>
      <c r="F534" s="25">
        <v>0</v>
      </c>
      <c r="G534" s="43">
        <v>0</v>
      </c>
      <c r="H534" s="25">
        <v>0</v>
      </c>
      <c r="I534" s="25">
        <f t="shared" si="34"/>
        <v>0</v>
      </c>
      <c r="J534" s="25"/>
      <c r="K534" s="25">
        <v>0</v>
      </c>
      <c r="L534" s="25">
        <v>0</v>
      </c>
      <c r="M534" s="25">
        <v>0</v>
      </c>
      <c r="N534" s="25">
        <f t="shared" si="35"/>
        <v>0</v>
      </c>
    </row>
    <row r="535" spans="1:14" x14ac:dyDescent="0.2">
      <c r="A535" s="34" t="str">
        <f t="shared" si="36"/>
        <v>COD/1N2AB.10m and under (pool) - England</v>
      </c>
      <c r="B535" s="38" t="s">
        <v>244</v>
      </c>
      <c r="C535" s="6" t="s">
        <v>286</v>
      </c>
      <c r="D535" s="6" t="s">
        <v>29</v>
      </c>
      <c r="E535" s="25">
        <v>0</v>
      </c>
      <c r="F535" s="25">
        <v>0</v>
      </c>
      <c r="G535" s="43">
        <v>0</v>
      </c>
      <c r="H535" s="25">
        <v>0</v>
      </c>
      <c r="I535" s="25">
        <f t="shared" si="34"/>
        <v>0</v>
      </c>
      <c r="J535" s="25"/>
      <c r="K535" s="25">
        <v>0</v>
      </c>
      <c r="L535" s="25">
        <v>0</v>
      </c>
      <c r="M535" s="25">
        <v>0</v>
      </c>
      <c r="N535" s="25">
        <f t="shared" si="35"/>
        <v>0</v>
      </c>
    </row>
    <row r="536" spans="1:14" x14ac:dyDescent="0.2">
      <c r="A536" s="34" t="str">
        <f t="shared" si="36"/>
        <v>COD/1N2AB.10m and under (pool) - Northern Ireland</v>
      </c>
      <c r="B536" s="38" t="s">
        <v>244</v>
      </c>
      <c r="C536" s="6" t="s">
        <v>286</v>
      </c>
      <c r="D536" s="6" t="s">
        <v>32</v>
      </c>
      <c r="E536" s="25">
        <v>0</v>
      </c>
      <c r="F536" s="25">
        <v>0</v>
      </c>
      <c r="G536" s="43">
        <v>0</v>
      </c>
      <c r="H536" s="25">
        <v>0</v>
      </c>
      <c r="I536" s="25">
        <f t="shared" si="34"/>
        <v>0</v>
      </c>
      <c r="J536" s="25"/>
      <c r="K536" s="25">
        <v>0</v>
      </c>
      <c r="L536" s="25">
        <v>0</v>
      </c>
      <c r="M536" s="25">
        <v>0</v>
      </c>
      <c r="N536" s="25">
        <f t="shared" si="35"/>
        <v>0</v>
      </c>
    </row>
    <row r="537" spans="1:14" x14ac:dyDescent="0.2">
      <c r="A537" s="34" t="str">
        <f t="shared" si="36"/>
        <v>COD/1N2AB.10m and under (pool) - Scotland</v>
      </c>
      <c r="B537" s="38" t="s">
        <v>244</v>
      </c>
      <c r="C537" s="6" t="s">
        <v>286</v>
      </c>
      <c r="D537" s="6" t="s">
        <v>31</v>
      </c>
      <c r="E537" s="25">
        <v>0</v>
      </c>
      <c r="F537" s="25">
        <v>0</v>
      </c>
      <c r="G537" s="43">
        <v>0</v>
      </c>
      <c r="H537" s="25">
        <v>0</v>
      </c>
      <c r="I537" s="25">
        <f t="shared" si="34"/>
        <v>0</v>
      </c>
      <c r="J537" s="25"/>
      <c r="K537" s="25">
        <v>0</v>
      </c>
      <c r="L537" s="25">
        <v>0</v>
      </c>
      <c r="M537" s="25">
        <v>0</v>
      </c>
      <c r="N537" s="25">
        <f t="shared" si="35"/>
        <v>0</v>
      </c>
    </row>
    <row r="538" spans="1:14" x14ac:dyDescent="0.2">
      <c r="A538" s="34" t="str">
        <f t="shared" si="36"/>
        <v>COD/1N2AB.10m and under (pool) - Wales</v>
      </c>
      <c r="B538" s="38" t="s">
        <v>244</v>
      </c>
      <c r="C538" s="6" t="s">
        <v>286</v>
      </c>
      <c r="D538" s="6" t="s">
        <v>30</v>
      </c>
      <c r="E538" s="25">
        <v>0</v>
      </c>
      <c r="F538" s="25">
        <v>0</v>
      </c>
      <c r="G538" s="43">
        <v>0</v>
      </c>
      <c r="H538" s="25">
        <v>0</v>
      </c>
      <c r="I538" s="25">
        <f t="shared" si="34"/>
        <v>0</v>
      </c>
      <c r="J538" s="25"/>
      <c r="K538" s="25">
        <v>0</v>
      </c>
      <c r="L538" s="25">
        <v>0</v>
      </c>
      <c r="M538" s="25">
        <v>0</v>
      </c>
      <c r="N538" s="25">
        <f t="shared" si="35"/>
        <v>0</v>
      </c>
    </row>
    <row r="539" spans="1:14" x14ac:dyDescent="0.2">
      <c r="A539" s="34" t="str">
        <f t="shared" si="36"/>
        <v>COD/1N2AB.Aberdeen</v>
      </c>
      <c r="B539" s="38" t="s">
        <v>244</v>
      </c>
      <c r="C539" s="6" t="s">
        <v>286</v>
      </c>
      <c r="D539" s="6" t="s">
        <v>4</v>
      </c>
      <c r="E539" s="25">
        <v>0</v>
      </c>
      <c r="F539" s="25">
        <v>0</v>
      </c>
      <c r="G539" s="43">
        <v>0</v>
      </c>
      <c r="H539" s="25">
        <v>0</v>
      </c>
      <c r="I539" s="25">
        <f t="shared" si="34"/>
        <v>0</v>
      </c>
      <c r="J539" s="25"/>
      <c r="K539" s="25">
        <v>0</v>
      </c>
      <c r="L539" s="25">
        <v>0</v>
      </c>
      <c r="M539" s="25">
        <v>0</v>
      </c>
      <c r="N539" s="25">
        <f t="shared" si="35"/>
        <v>0</v>
      </c>
    </row>
    <row r="540" spans="1:14" x14ac:dyDescent="0.2">
      <c r="A540" s="34" t="str">
        <f t="shared" si="36"/>
        <v>COD/1N2AB.Anglo Scot.</v>
      </c>
      <c r="B540" s="38" t="s">
        <v>244</v>
      </c>
      <c r="C540" s="6" t="s">
        <v>286</v>
      </c>
      <c r="D540" s="6" t="s">
        <v>13</v>
      </c>
      <c r="E540" s="25">
        <v>0</v>
      </c>
      <c r="F540" s="25">
        <v>0</v>
      </c>
      <c r="G540" s="43">
        <v>0</v>
      </c>
      <c r="H540" s="25">
        <v>0</v>
      </c>
      <c r="I540" s="25">
        <f t="shared" si="34"/>
        <v>0</v>
      </c>
      <c r="J540" s="25"/>
      <c r="K540" s="25">
        <v>0</v>
      </c>
      <c r="L540" s="25">
        <v>0</v>
      </c>
      <c r="M540" s="25">
        <v>0</v>
      </c>
      <c r="N540" s="25">
        <f t="shared" si="35"/>
        <v>0</v>
      </c>
    </row>
    <row r="541" spans="1:14" x14ac:dyDescent="0.2">
      <c r="A541" s="34" t="str">
        <f t="shared" si="36"/>
        <v>COD/1N2AB.ANIFPO</v>
      </c>
      <c r="B541" s="38" t="s">
        <v>244</v>
      </c>
      <c r="C541" s="6" t="s">
        <v>286</v>
      </c>
      <c r="D541" s="6" t="s">
        <v>17</v>
      </c>
      <c r="E541" s="25">
        <v>0</v>
      </c>
      <c r="F541" s="25">
        <v>0</v>
      </c>
      <c r="G541" s="43">
        <v>0</v>
      </c>
      <c r="H541" s="25">
        <v>0</v>
      </c>
      <c r="I541" s="25">
        <f t="shared" si="34"/>
        <v>0</v>
      </c>
      <c r="J541" s="25"/>
      <c r="K541" s="25">
        <v>0</v>
      </c>
      <c r="L541" s="25">
        <v>0</v>
      </c>
      <c r="M541" s="25">
        <v>0</v>
      </c>
      <c r="N541" s="25">
        <f t="shared" si="35"/>
        <v>0</v>
      </c>
    </row>
    <row r="542" spans="1:14" x14ac:dyDescent="0.2">
      <c r="A542" s="34" t="str">
        <f t="shared" si="36"/>
        <v>COD/1N2AB.Cornish</v>
      </c>
      <c r="B542" s="38" t="s">
        <v>244</v>
      </c>
      <c r="C542" s="6" t="s">
        <v>286</v>
      </c>
      <c r="D542" s="6" t="s">
        <v>18</v>
      </c>
      <c r="E542" s="25">
        <v>0</v>
      </c>
      <c r="F542" s="25">
        <v>0</v>
      </c>
      <c r="G542" s="43">
        <v>0</v>
      </c>
      <c r="H542" s="25">
        <v>0</v>
      </c>
      <c r="I542" s="25">
        <f t="shared" si="34"/>
        <v>0</v>
      </c>
      <c r="J542" s="25"/>
      <c r="K542" s="25">
        <v>0</v>
      </c>
      <c r="L542" s="25">
        <v>0</v>
      </c>
      <c r="M542" s="25">
        <v>0</v>
      </c>
      <c r="N542" s="25">
        <f t="shared" si="35"/>
        <v>0</v>
      </c>
    </row>
    <row r="543" spans="1:14" x14ac:dyDescent="0.2">
      <c r="A543" s="34" t="str">
        <f t="shared" si="36"/>
        <v>COD/1N2AB.EEFPO</v>
      </c>
      <c r="B543" s="38" t="s">
        <v>244</v>
      </c>
      <c r="C543" s="6" t="s">
        <v>286</v>
      </c>
      <c r="D543" s="6" t="s">
        <v>14</v>
      </c>
      <c r="E543" s="25">
        <v>0</v>
      </c>
      <c r="F543" s="25">
        <v>0</v>
      </c>
      <c r="G543" s="43">
        <v>0</v>
      </c>
      <c r="H543" s="25">
        <v>0</v>
      </c>
      <c r="I543" s="25">
        <f t="shared" si="34"/>
        <v>0</v>
      </c>
      <c r="J543" s="25"/>
      <c r="K543" s="25">
        <v>0</v>
      </c>
      <c r="L543" s="25">
        <v>0</v>
      </c>
      <c r="M543" s="25">
        <v>0</v>
      </c>
      <c r="N543" s="25">
        <f t="shared" si="35"/>
        <v>0</v>
      </c>
    </row>
    <row r="544" spans="1:14" x14ac:dyDescent="0.2">
      <c r="A544" s="34" t="str">
        <f t="shared" si="36"/>
        <v>COD/1N2AB.Fife</v>
      </c>
      <c r="B544" s="38" t="s">
        <v>244</v>
      </c>
      <c r="C544" s="6" t="s">
        <v>286</v>
      </c>
      <c r="D544" s="6" t="s">
        <v>7</v>
      </c>
      <c r="E544" s="25">
        <v>0</v>
      </c>
      <c r="F544" s="25">
        <v>0</v>
      </c>
      <c r="G544" s="43">
        <v>0</v>
      </c>
      <c r="H544" s="25">
        <v>0</v>
      </c>
      <c r="I544" s="25">
        <f t="shared" si="34"/>
        <v>0</v>
      </c>
      <c r="J544" s="25"/>
      <c r="K544" s="25">
        <v>0</v>
      </c>
      <c r="L544" s="25">
        <v>0</v>
      </c>
      <c r="M544" s="25">
        <v>0</v>
      </c>
      <c r="N544" s="25">
        <f t="shared" si="35"/>
        <v>0</v>
      </c>
    </row>
    <row r="545" spans="1:14" x14ac:dyDescent="0.2">
      <c r="A545" s="34" t="str">
        <f t="shared" si="36"/>
        <v>COD/1N2AB.FPO</v>
      </c>
      <c r="B545" s="38" t="s">
        <v>244</v>
      </c>
      <c r="C545" s="6" t="s">
        <v>286</v>
      </c>
      <c r="D545" s="6" t="s">
        <v>15</v>
      </c>
      <c r="E545" s="25">
        <v>850</v>
      </c>
      <c r="F545" s="25">
        <v>0</v>
      </c>
      <c r="G545" s="43">
        <v>0</v>
      </c>
      <c r="H545" s="25">
        <v>0</v>
      </c>
      <c r="I545" s="25">
        <f t="shared" si="34"/>
        <v>850</v>
      </c>
      <c r="J545" s="25"/>
      <c r="K545" s="25">
        <v>0</v>
      </c>
      <c r="L545" s="25">
        <v>0</v>
      </c>
      <c r="M545" s="25">
        <v>0</v>
      </c>
      <c r="N545" s="25">
        <f t="shared" si="35"/>
        <v>850</v>
      </c>
    </row>
    <row r="546" spans="1:14" x14ac:dyDescent="0.2">
      <c r="A546" s="34" t="str">
        <f t="shared" si="36"/>
        <v>COD/1N2AB.Handliners</v>
      </c>
      <c r="B546" s="38" t="s">
        <v>244</v>
      </c>
      <c r="C546" s="6" t="s">
        <v>286</v>
      </c>
      <c r="D546" s="6" t="s">
        <v>66</v>
      </c>
      <c r="E546" s="25">
        <v>0</v>
      </c>
      <c r="F546" s="25">
        <v>0</v>
      </c>
      <c r="G546" s="43">
        <v>0</v>
      </c>
      <c r="H546" s="25">
        <v>0</v>
      </c>
      <c r="I546" s="25">
        <f t="shared" si="34"/>
        <v>0</v>
      </c>
      <c r="J546" s="25"/>
      <c r="K546" s="25">
        <v>0</v>
      </c>
      <c r="L546" s="25">
        <v>0</v>
      </c>
      <c r="M546" s="25">
        <v>0</v>
      </c>
      <c r="N546" s="25">
        <f t="shared" si="35"/>
        <v>0</v>
      </c>
    </row>
    <row r="547" spans="1:14" x14ac:dyDescent="0.2">
      <c r="A547" s="34" t="str">
        <f t="shared" si="36"/>
        <v>COD/1N2AB.Interfish</v>
      </c>
      <c r="B547" s="38" t="s">
        <v>244</v>
      </c>
      <c r="C547" s="6" t="s">
        <v>286</v>
      </c>
      <c r="D547" s="6" t="s">
        <v>23</v>
      </c>
      <c r="E547" s="25">
        <v>0</v>
      </c>
      <c r="F547" s="25">
        <v>0</v>
      </c>
      <c r="G547" s="43">
        <v>0</v>
      </c>
      <c r="H547" s="25">
        <v>0</v>
      </c>
      <c r="I547" s="25">
        <f t="shared" si="34"/>
        <v>0</v>
      </c>
      <c r="J547" s="25"/>
      <c r="K547" s="25">
        <v>0</v>
      </c>
      <c r="L547" s="25">
        <v>0</v>
      </c>
      <c r="M547" s="25">
        <v>0</v>
      </c>
      <c r="N547" s="25">
        <f t="shared" si="35"/>
        <v>0</v>
      </c>
    </row>
    <row r="548" spans="1:14" x14ac:dyDescent="0.2">
      <c r="A548" s="34" t="str">
        <f t="shared" si="36"/>
        <v>COD/1N2AB.IOM</v>
      </c>
      <c r="B548" s="38" t="s">
        <v>244</v>
      </c>
      <c r="C548" s="6" t="s">
        <v>286</v>
      </c>
      <c r="D548" s="6" t="s">
        <v>24</v>
      </c>
      <c r="E548" s="25">
        <v>0</v>
      </c>
      <c r="F548" s="25">
        <v>0</v>
      </c>
      <c r="G548" s="43">
        <v>0</v>
      </c>
      <c r="H548" s="25">
        <v>0</v>
      </c>
      <c r="I548" s="25">
        <f t="shared" si="34"/>
        <v>0</v>
      </c>
      <c r="J548" s="25"/>
      <c r="K548" s="25">
        <v>0</v>
      </c>
      <c r="L548" s="25">
        <v>0</v>
      </c>
      <c r="M548" s="25">
        <v>0</v>
      </c>
      <c r="N548" s="25">
        <f t="shared" si="35"/>
        <v>0</v>
      </c>
    </row>
    <row r="549" spans="1:14" x14ac:dyDescent="0.2">
      <c r="A549" s="34" t="str">
        <f t="shared" si="36"/>
        <v>COD/1N2AB.Klondyke</v>
      </c>
      <c r="B549" s="38" t="s">
        <v>244</v>
      </c>
      <c r="C549" s="6" t="s">
        <v>286</v>
      </c>
      <c r="D549" s="6" t="s">
        <v>11</v>
      </c>
      <c r="E549" s="25">
        <v>0</v>
      </c>
      <c r="F549" s="25">
        <v>0</v>
      </c>
      <c r="G549" s="43">
        <v>0</v>
      </c>
      <c r="H549" s="25">
        <v>0</v>
      </c>
      <c r="I549" s="25">
        <f t="shared" si="34"/>
        <v>0</v>
      </c>
      <c r="J549" s="25"/>
      <c r="K549" s="25">
        <v>0</v>
      </c>
      <c r="L549" s="25">
        <v>0</v>
      </c>
      <c r="M549" s="25">
        <v>0</v>
      </c>
      <c r="N549" s="25">
        <f t="shared" si="35"/>
        <v>0</v>
      </c>
    </row>
    <row r="550" spans="1:14" x14ac:dyDescent="0.2">
      <c r="A550" s="34" t="str">
        <f t="shared" si="36"/>
        <v>COD/1N2AB.Lowestoft</v>
      </c>
      <c r="B550" s="38" t="s">
        <v>244</v>
      </c>
      <c r="C550" s="6" t="s">
        <v>286</v>
      </c>
      <c r="D550" s="6" t="s">
        <v>21</v>
      </c>
      <c r="E550" s="25">
        <v>0</v>
      </c>
      <c r="F550" s="25">
        <v>0</v>
      </c>
      <c r="G550" s="43">
        <v>0</v>
      </c>
      <c r="H550" s="25">
        <v>0</v>
      </c>
      <c r="I550" s="25">
        <f t="shared" si="34"/>
        <v>0</v>
      </c>
      <c r="J550" s="25"/>
      <c r="K550" s="25">
        <v>0</v>
      </c>
      <c r="L550" s="25">
        <v>0</v>
      </c>
      <c r="M550" s="25">
        <v>0</v>
      </c>
      <c r="N550" s="25">
        <f t="shared" si="35"/>
        <v>0</v>
      </c>
    </row>
    <row r="551" spans="1:14" x14ac:dyDescent="0.2">
      <c r="A551" s="34" t="str">
        <f t="shared" si="36"/>
        <v>COD/1N2AB.Lunar</v>
      </c>
      <c r="B551" s="38" t="s">
        <v>244</v>
      </c>
      <c r="C551" s="6" t="s">
        <v>286</v>
      </c>
      <c r="D551" s="6" t="s">
        <v>12</v>
      </c>
      <c r="E551" s="25">
        <v>0</v>
      </c>
      <c r="F551" s="25">
        <v>0</v>
      </c>
      <c r="G551" s="43">
        <v>0</v>
      </c>
      <c r="H551" s="25">
        <v>0</v>
      </c>
      <c r="I551" s="25">
        <f t="shared" si="34"/>
        <v>0</v>
      </c>
      <c r="J551" s="25"/>
      <c r="K551" s="25">
        <v>0</v>
      </c>
      <c r="L551" s="25">
        <v>0</v>
      </c>
      <c r="M551" s="25">
        <v>0</v>
      </c>
      <c r="N551" s="25">
        <f t="shared" si="35"/>
        <v>0</v>
      </c>
    </row>
    <row r="552" spans="1:14" x14ac:dyDescent="0.2">
      <c r="A552" s="34" t="str">
        <f t="shared" si="36"/>
        <v>COD/1N2AB.Mourne</v>
      </c>
      <c r="B552" s="38" t="s">
        <v>244</v>
      </c>
      <c r="C552" s="6" t="s">
        <v>286</v>
      </c>
      <c r="D552" s="6" t="s">
        <v>49</v>
      </c>
      <c r="E552" s="25">
        <v>0</v>
      </c>
      <c r="F552" s="25">
        <v>0</v>
      </c>
      <c r="G552" s="43">
        <v>0</v>
      </c>
      <c r="H552" s="25">
        <v>0</v>
      </c>
      <c r="I552" s="25">
        <f t="shared" si="34"/>
        <v>0</v>
      </c>
      <c r="J552" s="25"/>
      <c r="K552" s="25">
        <v>0</v>
      </c>
      <c r="L552" s="25">
        <v>0</v>
      </c>
      <c r="M552" s="25">
        <v>0</v>
      </c>
      <c r="N552" s="25">
        <f t="shared" si="35"/>
        <v>0</v>
      </c>
    </row>
    <row r="553" spans="1:14" x14ac:dyDescent="0.2">
      <c r="A553" s="34" t="str">
        <f t="shared" si="36"/>
        <v>COD/1N2AB.NESFO</v>
      </c>
      <c r="B553" s="38" t="s">
        <v>244</v>
      </c>
      <c r="C553" s="6" t="s">
        <v>286</v>
      </c>
      <c r="D553" s="6" t="s">
        <v>5</v>
      </c>
      <c r="E553" s="25">
        <v>0</v>
      </c>
      <c r="F553" s="25">
        <v>0</v>
      </c>
      <c r="G553" s="43">
        <v>0</v>
      </c>
      <c r="H553" s="25">
        <v>0</v>
      </c>
      <c r="I553" s="25">
        <f t="shared" si="34"/>
        <v>0</v>
      </c>
      <c r="J553" s="25"/>
      <c r="K553" s="25">
        <v>0</v>
      </c>
      <c r="L553" s="25">
        <v>0</v>
      </c>
      <c r="M553" s="25">
        <v>0</v>
      </c>
      <c r="N553" s="25">
        <f t="shared" si="35"/>
        <v>0</v>
      </c>
    </row>
    <row r="554" spans="1:14" x14ac:dyDescent="0.2">
      <c r="A554" s="34" t="str">
        <f t="shared" si="36"/>
        <v>COD/1N2AB.NIFPO</v>
      </c>
      <c r="B554" s="38" t="s">
        <v>244</v>
      </c>
      <c r="C554" s="6" t="s">
        <v>286</v>
      </c>
      <c r="D554" s="6" t="s">
        <v>16</v>
      </c>
      <c r="E554" s="25">
        <v>0</v>
      </c>
      <c r="F554" s="25">
        <v>0</v>
      </c>
      <c r="G554" s="43">
        <v>0</v>
      </c>
      <c r="H554" s="25">
        <v>0</v>
      </c>
      <c r="I554" s="25">
        <f t="shared" si="34"/>
        <v>0</v>
      </c>
      <c r="J554" s="25"/>
      <c r="K554" s="25">
        <v>0</v>
      </c>
      <c r="L554" s="25">
        <v>0</v>
      </c>
      <c r="M554" s="25">
        <v>0</v>
      </c>
      <c r="N554" s="25">
        <f t="shared" si="35"/>
        <v>0</v>
      </c>
    </row>
    <row r="555" spans="1:14" x14ac:dyDescent="0.2">
      <c r="A555" s="34" t="str">
        <f t="shared" si="36"/>
        <v>COD/1N2AB.Non Sector - England</v>
      </c>
      <c r="B555" s="38" t="s">
        <v>244</v>
      </c>
      <c r="C555" s="6" t="s">
        <v>286</v>
      </c>
      <c r="D555" s="6" t="s">
        <v>25</v>
      </c>
      <c r="E555" s="25">
        <v>0</v>
      </c>
      <c r="F555" s="25">
        <v>0</v>
      </c>
      <c r="G555" s="43">
        <v>0</v>
      </c>
      <c r="H555" s="25">
        <v>0</v>
      </c>
      <c r="I555" s="25">
        <f t="shared" si="34"/>
        <v>0</v>
      </c>
      <c r="J555" s="25"/>
      <c r="K555" s="25">
        <v>0</v>
      </c>
      <c r="L555" s="25">
        <v>0</v>
      </c>
      <c r="M555" s="25">
        <v>0</v>
      </c>
      <c r="N555" s="25">
        <f t="shared" si="35"/>
        <v>0</v>
      </c>
    </row>
    <row r="556" spans="1:14" x14ac:dyDescent="0.2">
      <c r="A556" s="34" t="str">
        <f t="shared" si="36"/>
        <v>COD/1N2AB.Non Sector - Northern Ireland</v>
      </c>
      <c r="B556" s="38" t="s">
        <v>244</v>
      </c>
      <c r="C556" s="6" t="s">
        <v>286</v>
      </c>
      <c r="D556" s="6" t="s">
        <v>28</v>
      </c>
      <c r="E556" s="25">
        <v>0</v>
      </c>
      <c r="F556" s="25">
        <v>0</v>
      </c>
      <c r="G556" s="43">
        <v>0</v>
      </c>
      <c r="H556" s="25">
        <v>0</v>
      </c>
      <c r="I556" s="25">
        <f t="shared" si="34"/>
        <v>0</v>
      </c>
      <c r="J556" s="25"/>
      <c r="K556" s="25">
        <v>0</v>
      </c>
      <c r="L556" s="25">
        <v>0</v>
      </c>
      <c r="M556" s="25">
        <v>0</v>
      </c>
      <c r="N556" s="25">
        <f t="shared" si="35"/>
        <v>0</v>
      </c>
    </row>
    <row r="557" spans="1:14" x14ac:dyDescent="0.2">
      <c r="A557" s="34" t="str">
        <f t="shared" si="36"/>
        <v>COD/1N2AB.Non Sector - Scotland</v>
      </c>
      <c r="B557" s="38" t="s">
        <v>244</v>
      </c>
      <c r="C557" s="6" t="s">
        <v>286</v>
      </c>
      <c r="D557" s="6" t="s">
        <v>27</v>
      </c>
      <c r="E557" s="25">
        <v>0</v>
      </c>
      <c r="F557" s="25">
        <v>0</v>
      </c>
      <c r="G557" s="43">
        <v>0</v>
      </c>
      <c r="H557" s="25">
        <v>0</v>
      </c>
      <c r="I557" s="25">
        <f t="shared" si="34"/>
        <v>0</v>
      </c>
      <c r="J557" s="25"/>
      <c r="K557" s="25">
        <v>0</v>
      </c>
      <c r="L557" s="25">
        <v>0</v>
      </c>
      <c r="M557" s="25">
        <v>0</v>
      </c>
      <c r="N557" s="25">
        <f t="shared" si="35"/>
        <v>0</v>
      </c>
    </row>
    <row r="558" spans="1:14" x14ac:dyDescent="0.2">
      <c r="A558" s="34" t="str">
        <f t="shared" si="36"/>
        <v>COD/1N2AB.Non Sector - Wales</v>
      </c>
      <c r="B558" s="38" t="s">
        <v>244</v>
      </c>
      <c r="C558" s="6" t="s">
        <v>286</v>
      </c>
      <c r="D558" s="6" t="s">
        <v>26</v>
      </c>
      <c r="E558" s="25">
        <v>0</v>
      </c>
      <c r="F558" s="25">
        <v>0</v>
      </c>
      <c r="G558" s="43">
        <v>0</v>
      </c>
      <c r="H558" s="25">
        <v>0</v>
      </c>
      <c r="I558" s="25">
        <f t="shared" si="34"/>
        <v>0</v>
      </c>
      <c r="J558" s="25"/>
      <c r="K558" s="25">
        <v>0</v>
      </c>
      <c r="L558" s="25">
        <v>0</v>
      </c>
      <c r="M558" s="25">
        <v>0</v>
      </c>
      <c r="N558" s="25">
        <f t="shared" si="35"/>
        <v>0</v>
      </c>
    </row>
    <row r="559" spans="1:14" x14ac:dyDescent="0.2">
      <c r="A559" s="34" t="str">
        <f t="shared" si="36"/>
        <v>COD/1N2AB.Humberside</v>
      </c>
      <c r="B559" s="38" t="s">
        <v>244</v>
      </c>
      <c r="C559" s="6" t="s">
        <v>286</v>
      </c>
      <c r="D559" s="6" t="s">
        <v>288</v>
      </c>
      <c r="E559" s="25">
        <v>0</v>
      </c>
      <c r="F559" s="25">
        <v>0</v>
      </c>
      <c r="G559" s="43">
        <v>0</v>
      </c>
      <c r="H559" s="25">
        <v>0</v>
      </c>
      <c r="I559" s="25">
        <f t="shared" si="34"/>
        <v>0</v>
      </c>
      <c r="J559" s="25"/>
      <c r="K559" s="25">
        <v>0</v>
      </c>
      <c r="L559" s="25">
        <v>0</v>
      </c>
      <c r="M559" s="25">
        <v>0</v>
      </c>
      <c r="N559" s="25">
        <f t="shared" si="35"/>
        <v>0</v>
      </c>
    </row>
    <row r="560" spans="1:14" x14ac:dyDescent="0.2">
      <c r="A560" s="34" t="str">
        <f t="shared" si="36"/>
        <v>COD/1N2AB.North Sea</v>
      </c>
      <c r="B560" s="38" t="s">
        <v>244</v>
      </c>
      <c r="C560" s="6" t="s">
        <v>286</v>
      </c>
      <c r="D560" s="6" t="s">
        <v>20</v>
      </c>
      <c r="E560" s="25">
        <v>0</v>
      </c>
      <c r="F560" s="25">
        <v>0</v>
      </c>
      <c r="G560" s="43">
        <v>0</v>
      </c>
      <c r="H560" s="25">
        <v>0</v>
      </c>
      <c r="I560" s="25">
        <f t="shared" si="34"/>
        <v>0</v>
      </c>
      <c r="J560" s="25"/>
      <c r="K560" s="25">
        <v>0</v>
      </c>
      <c r="L560" s="25">
        <v>0</v>
      </c>
      <c r="M560" s="25">
        <v>0</v>
      </c>
      <c r="N560" s="25">
        <f t="shared" si="35"/>
        <v>0</v>
      </c>
    </row>
    <row r="561" spans="1:14" x14ac:dyDescent="0.2">
      <c r="A561" s="34" t="str">
        <f t="shared" si="36"/>
        <v>COD/1N2AB.Northern</v>
      </c>
      <c r="B561" s="38" t="s">
        <v>244</v>
      </c>
      <c r="C561" s="6" t="s">
        <v>286</v>
      </c>
      <c r="D561" s="6" t="s">
        <v>10</v>
      </c>
      <c r="E561" s="25">
        <v>0</v>
      </c>
      <c r="F561" s="25">
        <v>0</v>
      </c>
      <c r="G561" s="43">
        <v>0</v>
      </c>
      <c r="H561" s="25">
        <v>0</v>
      </c>
      <c r="I561" s="25">
        <f t="shared" si="34"/>
        <v>0</v>
      </c>
      <c r="J561" s="25"/>
      <c r="K561" s="25">
        <v>0</v>
      </c>
      <c r="L561" s="25">
        <v>0</v>
      </c>
      <c r="M561" s="25">
        <v>0</v>
      </c>
      <c r="N561" s="25">
        <f t="shared" si="35"/>
        <v>0</v>
      </c>
    </row>
    <row r="562" spans="1:14" x14ac:dyDescent="0.2">
      <c r="A562" s="34" t="str">
        <f t="shared" si="36"/>
        <v>COD/1N2AB.Orkney</v>
      </c>
      <c r="B562" s="38" t="s">
        <v>244</v>
      </c>
      <c r="C562" s="6" t="s">
        <v>286</v>
      </c>
      <c r="D562" s="6" t="s">
        <v>9</v>
      </c>
      <c r="E562" s="25">
        <v>0</v>
      </c>
      <c r="F562" s="25">
        <v>0</v>
      </c>
      <c r="G562" s="43">
        <v>0</v>
      </c>
      <c r="H562" s="25">
        <v>0</v>
      </c>
      <c r="I562" s="25">
        <f t="shared" si="34"/>
        <v>0</v>
      </c>
      <c r="J562" s="25"/>
      <c r="K562" s="25">
        <v>0</v>
      </c>
      <c r="L562" s="25">
        <v>0</v>
      </c>
      <c r="M562" s="25">
        <v>0</v>
      </c>
      <c r="N562" s="25">
        <f t="shared" si="35"/>
        <v>0</v>
      </c>
    </row>
    <row r="563" spans="1:14" x14ac:dyDescent="0.2">
      <c r="A563" s="34" t="str">
        <f t="shared" si="36"/>
        <v>COD/1N2AB.SFO</v>
      </c>
      <c r="B563" s="38" t="s">
        <v>244</v>
      </c>
      <c r="C563" s="6" t="s">
        <v>286</v>
      </c>
      <c r="D563" s="6" t="s">
        <v>2</v>
      </c>
      <c r="E563" s="25">
        <v>0</v>
      </c>
      <c r="F563" s="25">
        <v>0</v>
      </c>
      <c r="G563" s="43">
        <v>0</v>
      </c>
      <c r="H563" s="25">
        <v>0</v>
      </c>
      <c r="I563" s="25">
        <f t="shared" si="34"/>
        <v>0</v>
      </c>
      <c r="J563" s="25"/>
      <c r="K563" s="25">
        <v>0</v>
      </c>
      <c r="L563" s="25">
        <v>0</v>
      </c>
      <c r="M563" s="25">
        <v>0</v>
      </c>
      <c r="N563" s="25">
        <f t="shared" si="35"/>
        <v>0</v>
      </c>
    </row>
    <row r="564" spans="1:14" x14ac:dyDescent="0.2">
      <c r="A564" s="34" t="str">
        <f t="shared" si="36"/>
        <v>COD/1N2AB.Shetland</v>
      </c>
      <c r="B564" s="38" t="s">
        <v>244</v>
      </c>
      <c r="C564" s="6" t="s">
        <v>286</v>
      </c>
      <c r="D564" s="6" t="s">
        <v>6</v>
      </c>
      <c r="E564" s="25">
        <v>0</v>
      </c>
      <c r="F564" s="25">
        <v>0</v>
      </c>
      <c r="G564" s="43">
        <v>0</v>
      </c>
      <c r="H564" s="25">
        <v>0</v>
      </c>
      <c r="I564" s="25">
        <f t="shared" si="34"/>
        <v>0</v>
      </c>
      <c r="J564" s="25"/>
      <c r="K564" s="25">
        <v>0</v>
      </c>
      <c r="L564" s="25">
        <v>0</v>
      </c>
      <c r="M564" s="25">
        <v>0</v>
      </c>
      <c r="N564" s="25">
        <f t="shared" si="35"/>
        <v>0</v>
      </c>
    </row>
    <row r="565" spans="1:14" x14ac:dyDescent="0.2">
      <c r="A565" s="34" t="str">
        <f t="shared" si="36"/>
        <v>COD/1N2AB.South West</v>
      </c>
      <c r="B565" s="38" t="s">
        <v>244</v>
      </c>
      <c r="C565" s="6" t="s">
        <v>286</v>
      </c>
      <c r="D565" s="6" t="s">
        <v>19</v>
      </c>
      <c r="E565" s="25">
        <v>0</v>
      </c>
      <c r="F565" s="25">
        <v>0</v>
      </c>
      <c r="G565" s="43">
        <v>0</v>
      </c>
      <c r="H565" s="25">
        <v>0</v>
      </c>
      <c r="I565" s="25">
        <f t="shared" si="34"/>
        <v>0</v>
      </c>
      <c r="J565" s="25"/>
      <c r="K565" s="25">
        <v>0</v>
      </c>
      <c r="L565" s="25">
        <v>0</v>
      </c>
      <c r="M565" s="25">
        <v>0</v>
      </c>
      <c r="N565" s="25">
        <f t="shared" si="35"/>
        <v>0</v>
      </c>
    </row>
    <row r="566" spans="1:14" x14ac:dyDescent="0.2">
      <c r="A566" s="34" t="str">
        <f t="shared" si="36"/>
        <v>COD/1N2AB.Unallocated</v>
      </c>
      <c r="B566" s="38" t="s">
        <v>244</v>
      </c>
      <c r="C566" s="6" t="s">
        <v>286</v>
      </c>
      <c r="D566" s="6" t="s">
        <v>33</v>
      </c>
      <c r="E566" s="25">
        <v>0</v>
      </c>
      <c r="F566" s="25">
        <v>0</v>
      </c>
      <c r="G566" s="43">
        <v>0</v>
      </c>
      <c r="H566" s="25">
        <v>0</v>
      </c>
      <c r="I566" s="25">
        <f t="shared" si="34"/>
        <v>0</v>
      </c>
      <c r="J566" s="25"/>
      <c r="K566" s="25">
        <v>0</v>
      </c>
      <c r="L566" s="25">
        <v>0</v>
      </c>
      <c r="M566" s="25">
        <v>0</v>
      </c>
      <c r="N566" s="25">
        <f t="shared" si="35"/>
        <v>0</v>
      </c>
    </row>
    <row r="567" spans="1:14" x14ac:dyDescent="0.2">
      <c r="A567" s="34" t="str">
        <f t="shared" si="36"/>
        <v>COD/1N2AB.W. Scotland</v>
      </c>
      <c r="B567" s="38" t="s">
        <v>244</v>
      </c>
      <c r="C567" s="6" t="s">
        <v>286</v>
      </c>
      <c r="D567" s="6" t="s">
        <v>8</v>
      </c>
      <c r="E567" s="25">
        <v>0</v>
      </c>
      <c r="F567" s="25">
        <v>0</v>
      </c>
      <c r="G567" s="43">
        <v>0</v>
      </c>
      <c r="H567" s="25">
        <v>0</v>
      </c>
      <c r="I567" s="25">
        <f t="shared" si="34"/>
        <v>0</v>
      </c>
      <c r="J567" s="25"/>
      <c r="K567" s="25">
        <v>0</v>
      </c>
      <c r="L567" s="25">
        <v>0</v>
      </c>
      <c r="M567" s="25">
        <v>0</v>
      </c>
      <c r="N567" s="25">
        <f t="shared" si="35"/>
        <v>0</v>
      </c>
    </row>
    <row r="568" spans="1:14" x14ac:dyDescent="0.2">
      <c r="A568" s="34" t="str">
        <f t="shared" si="36"/>
        <v>COD/1N2AB.Wales &amp; WC</v>
      </c>
      <c r="B568" s="38" t="s">
        <v>244</v>
      </c>
      <c r="C568" s="6" t="s">
        <v>286</v>
      </c>
      <c r="D568" s="6" t="s">
        <v>22</v>
      </c>
      <c r="E568" s="25">
        <v>0</v>
      </c>
      <c r="F568" s="25">
        <v>0</v>
      </c>
      <c r="G568" s="43">
        <v>0</v>
      </c>
      <c r="H568" s="25">
        <v>0</v>
      </c>
      <c r="I568" s="25">
        <f t="shared" si="34"/>
        <v>0</v>
      </c>
      <c r="J568" s="25"/>
      <c r="K568" s="25">
        <v>0</v>
      </c>
      <c r="L568" s="25">
        <v>0</v>
      </c>
      <c r="M568" s="25">
        <v>0</v>
      </c>
      <c r="N568" s="25">
        <f t="shared" si="35"/>
        <v>0</v>
      </c>
    </row>
    <row r="569" spans="1:14" x14ac:dyDescent="0.2">
      <c r="A569" s="34" t="str">
        <f t="shared" si="36"/>
        <v>COD/1N2AB.Western</v>
      </c>
      <c r="B569" s="38" t="s">
        <v>244</v>
      </c>
      <c r="C569" s="6" t="s">
        <v>286</v>
      </c>
      <c r="D569" s="6" t="s">
        <v>107</v>
      </c>
      <c r="E569" s="25">
        <v>0</v>
      </c>
      <c r="F569" s="25">
        <v>0</v>
      </c>
      <c r="G569" s="43">
        <v>0</v>
      </c>
      <c r="H569" s="25">
        <v>0</v>
      </c>
      <c r="I569" s="25">
        <f t="shared" si="34"/>
        <v>0</v>
      </c>
      <c r="J569" s="25"/>
      <c r="K569" s="25">
        <v>0</v>
      </c>
      <c r="L569" s="25">
        <v>0</v>
      </c>
      <c r="M569" s="25">
        <v>0</v>
      </c>
      <c r="N569" s="25">
        <f t="shared" si="35"/>
        <v>0</v>
      </c>
    </row>
    <row r="570" spans="1:14" x14ac:dyDescent="0.2">
      <c r="A570" s="34" t="str">
        <f t="shared" si="36"/>
        <v>COD/2A3AX410m and under (pool) - England</v>
      </c>
      <c r="B570" s="6" t="s">
        <v>40</v>
      </c>
      <c r="C570" s="6" t="s">
        <v>186</v>
      </c>
      <c r="D570" s="6" t="s">
        <v>29</v>
      </c>
      <c r="E570" s="25">
        <v>207.38</v>
      </c>
      <c r="F570" s="25">
        <v>0</v>
      </c>
      <c r="G570" s="43">
        <v>0</v>
      </c>
      <c r="H570" s="25">
        <v>0</v>
      </c>
      <c r="I570" s="25">
        <f t="shared" si="34"/>
        <v>207.38</v>
      </c>
      <c r="J570" s="25"/>
      <c r="K570" s="25">
        <v>0</v>
      </c>
      <c r="L570" s="25">
        <v>0</v>
      </c>
      <c r="M570" s="25">
        <v>0</v>
      </c>
      <c r="N570" s="25">
        <f t="shared" si="35"/>
        <v>207.38</v>
      </c>
    </row>
    <row r="571" spans="1:14" x14ac:dyDescent="0.2">
      <c r="A571" s="34" t="str">
        <f t="shared" si="36"/>
        <v>COD/2A3AX410m and under (pool) - Northern Ireland</v>
      </c>
      <c r="B571" s="6" t="s">
        <v>40</v>
      </c>
      <c r="C571" s="6" t="s">
        <v>186</v>
      </c>
      <c r="D571" s="6" t="s">
        <v>32</v>
      </c>
      <c r="E571" s="25">
        <v>0</v>
      </c>
      <c r="F571" s="25">
        <v>0.7</v>
      </c>
      <c r="G571" s="43">
        <v>0</v>
      </c>
      <c r="H571" s="25">
        <v>0</v>
      </c>
      <c r="I571" s="25">
        <f t="shared" si="34"/>
        <v>0.7</v>
      </c>
      <c r="J571" s="25"/>
      <c r="K571" s="25">
        <v>0</v>
      </c>
      <c r="L571" s="25">
        <v>0</v>
      </c>
      <c r="M571" s="25">
        <v>0</v>
      </c>
      <c r="N571" s="25">
        <f t="shared" si="35"/>
        <v>0.7</v>
      </c>
    </row>
    <row r="572" spans="1:14" x14ac:dyDescent="0.2">
      <c r="A572" s="34" t="str">
        <f t="shared" si="36"/>
        <v>COD/2A3AX410m and under (pool) - Scotland</v>
      </c>
      <c r="B572" s="6" t="s">
        <v>40</v>
      </c>
      <c r="C572" s="6" t="s">
        <v>186</v>
      </c>
      <c r="D572" s="6" t="s">
        <v>31</v>
      </c>
      <c r="E572" s="25">
        <v>0</v>
      </c>
      <c r="F572" s="25">
        <v>0</v>
      </c>
      <c r="G572" s="43">
        <v>150</v>
      </c>
      <c r="H572" s="25">
        <v>0</v>
      </c>
      <c r="I572" s="25">
        <f t="shared" si="34"/>
        <v>150</v>
      </c>
      <c r="J572" s="25"/>
      <c r="K572" s="25">
        <v>0</v>
      </c>
      <c r="L572" s="25">
        <v>0</v>
      </c>
      <c r="M572" s="25">
        <v>0</v>
      </c>
      <c r="N572" s="25">
        <f t="shared" si="35"/>
        <v>150</v>
      </c>
    </row>
    <row r="573" spans="1:14" x14ac:dyDescent="0.2">
      <c r="A573" s="34" t="str">
        <f t="shared" si="36"/>
        <v>COD/2A3AX410m and under (pool) - Wales</v>
      </c>
      <c r="B573" s="6" t="s">
        <v>40</v>
      </c>
      <c r="C573" s="6" t="s">
        <v>186</v>
      </c>
      <c r="D573" s="6" t="s">
        <v>30</v>
      </c>
      <c r="E573" s="25">
        <v>0</v>
      </c>
      <c r="F573" s="25">
        <v>0</v>
      </c>
      <c r="G573" s="43">
        <v>0</v>
      </c>
      <c r="H573" s="25">
        <v>0.79</v>
      </c>
      <c r="I573" s="25">
        <f t="shared" si="34"/>
        <v>0.79</v>
      </c>
      <c r="J573" s="25"/>
      <c r="K573" s="25">
        <v>0</v>
      </c>
      <c r="L573" s="25">
        <v>0</v>
      </c>
      <c r="M573" s="25">
        <v>0</v>
      </c>
      <c r="N573" s="25">
        <f t="shared" si="35"/>
        <v>0.79</v>
      </c>
    </row>
    <row r="574" spans="1:14" x14ac:dyDescent="0.2">
      <c r="A574" s="34" t="str">
        <f t="shared" si="36"/>
        <v>COD/2A3AX4Aberdeen</v>
      </c>
      <c r="B574" s="6" t="s">
        <v>40</v>
      </c>
      <c r="C574" s="6" t="s">
        <v>186</v>
      </c>
      <c r="D574" s="6" t="s">
        <v>4</v>
      </c>
      <c r="E574" s="25">
        <v>0.58199999999999996</v>
      </c>
      <c r="F574" s="25">
        <v>0</v>
      </c>
      <c r="G574" s="43">
        <v>264.2</v>
      </c>
      <c r="H574" s="25">
        <v>0</v>
      </c>
      <c r="I574" s="25">
        <f t="shared" si="34"/>
        <v>264.78199999999998</v>
      </c>
      <c r="J574" s="25"/>
      <c r="K574" s="25">
        <v>0</v>
      </c>
      <c r="L574" s="25">
        <v>0</v>
      </c>
      <c r="M574" s="25">
        <v>0</v>
      </c>
      <c r="N574" s="25">
        <f t="shared" si="35"/>
        <v>264.78199999999998</v>
      </c>
    </row>
    <row r="575" spans="1:14" x14ac:dyDescent="0.2">
      <c r="A575" s="34" t="str">
        <f t="shared" si="36"/>
        <v>COD/2A3AX4Anglo Scot.</v>
      </c>
      <c r="B575" s="6" t="s">
        <v>40</v>
      </c>
      <c r="C575" s="6" t="s">
        <v>186</v>
      </c>
      <c r="D575" s="6" t="s">
        <v>13</v>
      </c>
      <c r="E575" s="25">
        <v>96.778000000000006</v>
      </c>
      <c r="F575" s="25">
        <v>0</v>
      </c>
      <c r="G575" s="43">
        <v>64.8</v>
      </c>
      <c r="H575" s="25">
        <v>0</v>
      </c>
      <c r="I575" s="25">
        <f t="shared" si="34"/>
        <v>161.578</v>
      </c>
      <c r="J575" s="25"/>
      <c r="K575" s="25">
        <v>0</v>
      </c>
      <c r="L575" s="25">
        <v>0</v>
      </c>
      <c r="M575" s="25">
        <v>0</v>
      </c>
      <c r="N575" s="25">
        <f t="shared" si="35"/>
        <v>161.578</v>
      </c>
    </row>
    <row r="576" spans="1:14" x14ac:dyDescent="0.2">
      <c r="A576" s="34" t="str">
        <f t="shared" si="36"/>
        <v>COD/2A3AX4ANIFPO</v>
      </c>
      <c r="B576" s="6" t="s">
        <v>40</v>
      </c>
      <c r="C576" s="6" t="s">
        <v>186</v>
      </c>
      <c r="D576" s="6" t="s">
        <v>17</v>
      </c>
      <c r="E576" s="25">
        <v>8.9999999999999993E-3</v>
      </c>
      <c r="F576" s="25">
        <v>44.279000000000003</v>
      </c>
      <c r="G576" s="43">
        <v>0</v>
      </c>
      <c r="H576" s="25">
        <v>0</v>
      </c>
      <c r="I576" s="25">
        <f t="shared" si="34"/>
        <v>44.288000000000004</v>
      </c>
      <c r="J576" s="25"/>
      <c r="K576" s="25">
        <v>0</v>
      </c>
      <c r="L576" s="25">
        <v>0</v>
      </c>
      <c r="M576" s="25">
        <v>0</v>
      </c>
      <c r="N576" s="25">
        <f t="shared" si="35"/>
        <v>44.287999999999997</v>
      </c>
    </row>
    <row r="577" spans="1:14" x14ac:dyDescent="0.2">
      <c r="A577" s="34" t="str">
        <f t="shared" si="36"/>
        <v>COD/2A3AX4Cornish</v>
      </c>
      <c r="B577" s="6" t="s">
        <v>40</v>
      </c>
      <c r="C577" s="6" t="s">
        <v>186</v>
      </c>
      <c r="D577" s="6" t="s">
        <v>18</v>
      </c>
      <c r="E577" s="25">
        <v>204.43100000000001</v>
      </c>
      <c r="F577" s="25">
        <v>0</v>
      </c>
      <c r="G577" s="43">
        <v>13.8</v>
      </c>
      <c r="H577" s="25">
        <v>0</v>
      </c>
      <c r="I577" s="25">
        <f t="shared" si="34"/>
        <v>218.23100000000002</v>
      </c>
      <c r="J577" s="25"/>
      <c r="K577" s="25">
        <v>0</v>
      </c>
      <c r="L577" s="25">
        <v>0</v>
      </c>
      <c r="M577" s="25">
        <v>0</v>
      </c>
      <c r="N577" s="25">
        <f t="shared" si="35"/>
        <v>218.23099999999999</v>
      </c>
    </row>
    <row r="578" spans="1:14" x14ac:dyDescent="0.2">
      <c r="A578" s="34" t="str">
        <f t="shared" si="36"/>
        <v>COD/2A3AX4EEFPO</v>
      </c>
      <c r="B578" s="6" t="s">
        <v>40</v>
      </c>
      <c r="C578" s="6" t="s">
        <v>186</v>
      </c>
      <c r="D578" s="6" t="s">
        <v>14</v>
      </c>
      <c r="E578" s="25">
        <v>667.21299999999997</v>
      </c>
      <c r="F578" s="25">
        <v>0</v>
      </c>
      <c r="G578" s="43">
        <v>30.1</v>
      </c>
      <c r="H578" s="25">
        <v>0</v>
      </c>
      <c r="I578" s="25">
        <f t="shared" si="34"/>
        <v>697.31299999999999</v>
      </c>
      <c r="J578" s="25"/>
      <c r="K578" s="25">
        <v>0</v>
      </c>
      <c r="L578" s="25">
        <v>0</v>
      </c>
      <c r="M578" s="25">
        <v>0</v>
      </c>
      <c r="N578" s="25">
        <f t="shared" si="35"/>
        <v>697.31299999999999</v>
      </c>
    </row>
    <row r="579" spans="1:14" x14ac:dyDescent="0.2">
      <c r="A579" s="34" t="str">
        <f t="shared" si="36"/>
        <v>COD/2A3AX4Fife</v>
      </c>
      <c r="B579" s="6" t="s">
        <v>40</v>
      </c>
      <c r="C579" s="6" t="s">
        <v>186</v>
      </c>
      <c r="D579" s="6" t="s">
        <v>7</v>
      </c>
      <c r="E579" s="25">
        <v>18.966999999999999</v>
      </c>
      <c r="F579" s="25">
        <v>0</v>
      </c>
      <c r="G579" s="43">
        <v>14</v>
      </c>
      <c r="H579" s="25">
        <v>0</v>
      </c>
      <c r="I579" s="25">
        <f t="shared" si="34"/>
        <v>32.966999999999999</v>
      </c>
      <c r="J579" s="25"/>
      <c r="K579" s="25">
        <v>0</v>
      </c>
      <c r="L579" s="25">
        <v>0</v>
      </c>
      <c r="M579" s="25">
        <v>0</v>
      </c>
      <c r="N579" s="25">
        <f t="shared" si="35"/>
        <v>32.966999999999999</v>
      </c>
    </row>
    <row r="580" spans="1:14" x14ac:dyDescent="0.2">
      <c r="A580" s="34" t="str">
        <f t="shared" si="36"/>
        <v>COD/2A3AX4FPO</v>
      </c>
      <c r="B580" s="6" t="s">
        <v>40</v>
      </c>
      <c r="C580" s="6" t="s">
        <v>186</v>
      </c>
      <c r="D580" s="6" t="s">
        <v>15</v>
      </c>
      <c r="E580" s="25">
        <v>85.843000000000004</v>
      </c>
      <c r="F580" s="25">
        <v>0</v>
      </c>
      <c r="G580" s="43">
        <v>0</v>
      </c>
      <c r="H580" s="25">
        <v>0</v>
      </c>
      <c r="I580" s="25">
        <f t="shared" si="34"/>
        <v>85.843000000000004</v>
      </c>
      <c r="J580" s="25"/>
      <c r="K580" s="25">
        <v>0</v>
      </c>
      <c r="L580" s="25">
        <v>0</v>
      </c>
      <c r="M580" s="25">
        <v>0</v>
      </c>
      <c r="N580" s="25">
        <f t="shared" si="35"/>
        <v>85.843000000000004</v>
      </c>
    </row>
    <row r="581" spans="1:14" x14ac:dyDescent="0.2">
      <c r="A581" s="34" t="str">
        <f t="shared" si="36"/>
        <v>COD/2A3AX4Handliners</v>
      </c>
      <c r="B581" s="6" t="s">
        <v>40</v>
      </c>
      <c r="C581" s="6" t="s">
        <v>186</v>
      </c>
      <c r="D581" s="6" t="s">
        <v>66</v>
      </c>
      <c r="E581" s="25">
        <v>0</v>
      </c>
      <c r="F581" s="25">
        <v>0</v>
      </c>
      <c r="G581" s="43">
        <v>0</v>
      </c>
      <c r="H581" s="25">
        <v>0</v>
      </c>
      <c r="I581" s="25">
        <f t="shared" si="34"/>
        <v>0</v>
      </c>
      <c r="J581" s="25"/>
      <c r="K581" s="25">
        <v>0</v>
      </c>
      <c r="L581" s="25">
        <v>0</v>
      </c>
      <c r="M581" s="25">
        <v>0</v>
      </c>
      <c r="N581" s="25">
        <f t="shared" si="35"/>
        <v>0</v>
      </c>
    </row>
    <row r="582" spans="1:14" x14ac:dyDescent="0.2">
      <c r="A582" s="34" t="str">
        <f t="shared" si="36"/>
        <v>COD/2A3AX4Interfish</v>
      </c>
      <c r="B582" s="6" t="s">
        <v>40</v>
      </c>
      <c r="C582" s="6" t="s">
        <v>186</v>
      </c>
      <c r="D582" s="6" t="s">
        <v>23</v>
      </c>
      <c r="E582" s="25">
        <v>11.157</v>
      </c>
      <c r="F582" s="25">
        <v>0</v>
      </c>
      <c r="G582" s="43">
        <v>0</v>
      </c>
      <c r="H582" s="25">
        <v>0</v>
      </c>
      <c r="I582" s="25">
        <f t="shared" si="34"/>
        <v>11.157</v>
      </c>
      <c r="J582" s="25"/>
      <c r="K582" s="25">
        <v>0</v>
      </c>
      <c r="L582" s="25">
        <v>0</v>
      </c>
      <c r="M582" s="25">
        <v>0</v>
      </c>
      <c r="N582" s="25">
        <f t="shared" si="35"/>
        <v>11.157</v>
      </c>
    </row>
    <row r="583" spans="1:14" x14ac:dyDescent="0.2">
      <c r="A583" s="34" t="str">
        <f t="shared" si="36"/>
        <v>COD/2A3AX4IOM</v>
      </c>
      <c r="B583" s="6" t="s">
        <v>40</v>
      </c>
      <c r="C583" s="6" t="s">
        <v>186</v>
      </c>
      <c r="D583" s="6" t="s">
        <v>24</v>
      </c>
      <c r="E583" s="25">
        <v>9.4E-2</v>
      </c>
      <c r="F583" s="25">
        <v>0</v>
      </c>
      <c r="G583" s="43">
        <v>0</v>
      </c>
      <c r="H583" s="25">
        <v>0</v>
      </c>
      <c r="I583" s="25">
        <f t="shared" si="34"/>
        <v>9.4E-2</v>
      </c>
      <c r="J583" s="25"/>
      <c r="K583" s="25">
        <v>0</v>
      </c>
      <c r="L583" s="25">
        <v>0</v>
      </c>
      <c r="M583" s="25">
        <v>0</v>
      </c>
      <c r="N583" s="25">
        <f t="shared" si="35"/>
        <v>9.4E-2</v>
      </c>
    </row>
    <row r="584" spans="1:14" x14ac:dyDescent="0.2">
      <c r="A584" s="34" t="str">
        <f t="shared" si="36"/>
        <v>COD/2A3AX4Klondyke</v>
      </c>
      <c r="B584" s="6" t="s">
        <v>40</v>
      </c>
      <c r="C584" s="6" t="s">
        <v>186</v>
      </c>
      <c r="D584" s="6" t="s">
        <v>11</v>
      </c>
      <c r="E584" s="25">
        <v>0</v>
      </c>
      <c r="F584" s="25">
        <v>0</v>
      </c>
      <c r="G584" s="43">
        <v>1.1000000000000001</v>
      </c>
      <c r="H584" s="25">
        <v>0</v>
      </c>
      <c r="I584" s="25">
        <f t="shared" si="34"/>
        <v>1.1000000000000001</v>
      </c>
      <c r="J584" s="25"/>
      <c r="K584" s="25">
        <v>0</v>
      </c>
      <c r="L584" s="25">
        <v>0</v>
      </c>
      <c r="M584" s="25">
        <v>0</v>
      </c>
      <c r="N584" s="25">
        <f t="shared" si="35"/>
        <v>1.1000000000000001</v>
      </c>
    </row>
    <row r="585" spans="1:14" x14ac:dyDescent="0.2">
      <c r="A585" s="34" t="str">
        <f t="shared" si="36"/>
        <v>COD/2A3AX4Lowestoft</v>
      </c>
      <c r="B585" s="6" t="s">
        <v>40</v>
      </c>
      <c r="C585" s="6" t="s">
        <v>186</v>
      </c>
      <c r="D585" s="6" t="s">
        <v>21</v>
      </c>
      <c r="E585" s="25">
        <v>0</v>
      </c>
      <c r="F585" s="25">
        <v>0</v>
      </c>
      <c r="G585" s="43">
        <v>0</v>
      </c>
      <c r="H585" s="25">
        <v>0</v>
      </c>
      <c r="I585" s="25">
        <f t="shared" si="34"/>
        <v>0</v>
      </c>
      <c r="J585" s="25"/>
      <c r="K585" s="25">
        <v>0</v>
      </c>
      <c r="L585" s="25">
        <v>0</v>
      </c>
      <c r="M585" s="25">
        <v>0</v>
      </c>
      <c r="N585" s="25">
        <f t="shared" si="35"/>
        <v>0</v>
      </c>
    </row>
    <row r="586" spans="1:14" x14ac:dyDescent="0.2">
      <c r="A586" s="34" t="str">
        <f t="shared" si="36"/>
        <v>COD/2A3AX4Lunar</v>
      </c>
      <c r="B586" s="6" t="s">
        <v>40</v>
      </c>
      <c r="C586" s="6" t="s">
        <v>186</v>
      </c>
      <c r="D586" s="6" t="s">
        <v>12</v>
      </c>
      <c r="E586" s="25">
        <v>0</v>
      </c>
      <c r="F586" s="25">
        <v>0</v>
      </c>
      <c r="G586" s="43">
        <v>216.7</v>
      </c>
      <c r="H586" s="25">
        <v>0</v>
      </c>
      <c r="I586" s="25">
        <f t="shared" ref="I586:I651" si="37">E586+F586+G586+H586</f>
        <v>216.7</v>
      </c>
      <c r="J586" s="25"/>
      <c r="K586" s="25">
        <v>0</v>
      </c>
      <c r="L586" s="25">
        <v>0</v>
      </c>
      <c r="M586" s="25">
        <v>0</v>
      </c>
      <c r="N586" s="25">
        <f t="shared" si="35"/>
        <v>216.7</v>
      </c>
    </row>
    <row r="587" spans="1:14" x14ac:dyDescent="0.2">
      <c r="A587" s="34" t="str">
        <f t="shared" si="36"/>
        <v>COD/2A3AX4Mourne</v>
      </c>
      <c r="B587" s="38" t="s">
        <v>40</v>
      </c>
      <c r="C587" s="6" t="s">
        <v>186</v>
      </c>
      <c r="D587" s="6" t="s">
        <v>49</v>
      </c>
      <c r="E587" s="25">
        <v>0</v>
      </c>
      <c r="F587" s="25">
        <v>0</v>
      </c>
      <c r="G587" s="43">
        <v>0</v>
      </c>
      <c r="H587" s="25">
        <v>0</v>
      </c>
      <c r="I587" s="25">
        <f t="shared" si="37"/>
        <v>0</v>
      </c>
      <c r="J587" s="25"/>
      <c r="K587" s="25">
        <v>0</v>
      </c>
      <c r="L587" s="25">
        <v>0</v>
      </c>
      <c r="M587" s="25">
        <v>0</v>
      </c>
      <c r="N587" s="25">
        <f t="shared" ref="N587:N650" si="38">ROUND(I587+K587+L587+M587+J587,3)</f>
        <v>0</v>
      </c>
    </row>
    <row r="588" spans="1:14" x14ac:dyDescent="0.2">
      <c r="A588" s="34" t="str">
        <f t="shared" si="36"/>
        <v>COD/2A3AX4NESFO</v>
      </c>
      <c r="B588" s="6" t="s">
        <v>40</v>
      </c>
      <c r="C588" s="6" t="s">
        <v>186</v>
      </c>
      <c r="D588" s="6" t="s">
        <v>5</v>
      </c>
      <c r="E588" s="25">
        <v>0</v>
      </c>
      <c r="F588" s="25">
        <v>0</v>
      </c>
      <c r="G588" s="43">
        <v>494.7</v>
      </c>
      <c r="H588" s="25">
        <v>0</v>
      </c>
      <c r="I588" s="25">
        <f t="shared" si="37"/>
        <v>494.7</v>
      </c>
      <c r="J588" s="25"/>
      <c r="K588" s="25">
        <v>0</v>
      </c>
      <c r="L588" s="25">
        <v>0</v>
      </c>
      <c r="M588" s="25">
        <v>0</v>
      </c>
      <c r="N588" s="25">
        <f t="shared" si="38"/>
        <v>494.7</v>
      </c>
    </row>
    <row r="589" spans="1:14" x14ac:dyDescent="0.2">
      <c r="A589" s="34" t="str">
        <f t="shared" si="36"/>
        <v>COD/2A3AX4NIFPO</v>
      </c>
      <c r="B589" s="6" t="s">
        <v>40</v>
      </c>
      <c r="C589" s="6" t="s">
        <v>186</v>
      </c>
      <c r="D589" s="6" t="s">
        <v>16</v>
      </c>
      <c r="E589" s="25">
        <v>2.089</v>
      </c>
      <c r="F589" s="25">
        <v>11.021000000000001</v>
      </c>
      <c r="G589" s="43">
        <v>25.799999999999997</v>
      </c>
      <c r="H589" s="25">
        <v>0</v>
      </c>
      <c r="I589" s="25">
        <f t="shared" si="37"/>
        <v>38.909999999999997</v>
      </c>
      <c r="J589" s="25"/>
      <c r="K589" s="25">
        <v>0</v>
      </c>
      <c r="L589" s="25">
        <v>0</v>
      </c>
      <c r="M589" s="25">
        <v>0</v>
      </c>
      <c r="N589" s="25">
        <f t="shared" si="38"/>
        <v>38.909999999999997</v>
      </c>
    </row>
    <row r="590" spans="1:14" x14ac:dyDescent="0.2">
      <c r="A590" s="34" t="str">
        <f t="shared" si="36"/>
        <v>COD/2A3AX4Non Sector - England</v>
      </c>
      <c r="B590" s="6" t="s">
        <v>40</v>
      </c>
      <c r="C590" s="6" t="s">
        <v>186</v>
      </c>
      <c r="D590" s="6" t="s">
        <v>25</v>
      </c>
      <c r="E590" s="25">
        <v>4.6870000000000003</v>
      </c>
      <c r="F590" s="25">
        <v>0</v>
      </c>
      <c r="G590" s="43">
        <v>0</v>
      </c>
      <c r="H590" s="25">
        <v>0</v>
      </c>
      <c r="I590" s="25">
        <f t="shared" si="37"/>
        <v>4.6870000000000003</v>
      </c>
      <c r="J590" s="25"/>
      <c r="K590" s="25">
        <v>0</v>
      </c>
      <c r="L590" s="25">
        <v>0</v>
      </c>
      <c r="M590" s="25">
        <v>0</v>
      </c>
      <c r="N590" s="25">
        <f t="shared" si="38"/>
        <v>4.6870000000000003</v>
      </c>
    </row>
    <row r="591" spans="1:14" x14ac:dyDescent="0.2">
      <c r="A591" s="34" t="str">
        <f t="shared" si="36"/>
        <v>COD/2A3AX4Non Sector - Northern Ireland</v>
      </c>
      <c r="B591" s="6" t="s">
        <v>40</v>
      </c>
      <c r="C591" s="6" t="s">
        <v>186</v>
      </c>
      <c r="D591" s="6" t="s">
        <v>28</v>
      </c>
      <c r="E591" s="25">
        <v>0</v>
      </c>
      <c r="F591" s="25">
        <v>0</v>
      </c>
      <c r="G591" s="43">
        <v>0</v>
      </c>
      <c r="H591" s="25">
        <v>0</v>
      </c>
      <c r="I591" s="25">
        <f t="shared" si="37"/>
        <v>0</v>
      </c>
      <c r="J591" s="25"/>
      <c r="K591" s="25">
        <v>0</v>
      </c>
      <c r="L591" s="25">
        <v>0</v>
      </c>
      <c r="M591" s="25">
        <v>0</v>
      </c>
      <c r="N591" s="25">
        <f t="shared" si="38"/>
        <v>0</v>
      </c>
    </row>
    <row r="592" spans="1:14" x14ac:dyDescent="0.2">
      <c r="A592" s="34" t="str">
        <f t="shared" si="36"/>
        <v>COD/2A3AX4Non Sector - Scotland</v>
      </c>
      <c r="B592" s="6" t="s">
        <v>40</v>
      </c>
      <c r="C592" s="6" t="s">
        <v>186</v>
      </c>
      <c r="D592" s="6" t="s">
        <v>27</v>
      </c>
      <c r="E592" s="25">
        <v>0</v>
      </c>
      <c r="F592" s="25">
        <v>0</v>
      </c>
      <c r="G592" s="43">
        <v>1</v>
      </c>
      <c r="H592" s="25">
        <v>0</v>
      </c>
      <c r="I592" s="25">
        <f t="shared" si="37"/>
        <v>1</v>
      </c>
      <c r="J592" s="25"/>
      <c r="K592" s="25">
        <v>0</v>
      </c>
      <c r="L592" s="25">
        <v>0</v>
      </c>
      <c r="M592" s="25">
        <v>0</v>
      </c>
      <c r="N592" s="25">
        <f t="shared" si="38"/>
        <v>1</v>
      </c>
    </row>
    <row r="593" spans="1:14" x14ac:dyDescent="0.2">
      <c r="A593" s="34" t="str">
        <f t="shared" ref="A593:A658" si="39">CONCATENATE(B593,D593)</f>
        <v>COD/2A3AX4Non Sector - Wales</v>
      </c>
      <c r="B593" s="6" t="s">
        <v>40</v>
      </c>
      <c r="C593" s="6" t="s">
        <v>186</v>
      </c>
      <c r="D593" s="6" t="s">
        <v>26</v>
      </c>
      <c r="E593" s="25">
        <v>0</v>
      </c>
      <c r="F593" s="25">
        <v>0</v>
      </c>
      <c r="G593" s="43">
        <v>0</v>
      </c>
      <c r="H593" s="25">
        <v>0</v>
      </c>
      <c r="I593" s="25">
        <f t="shared" si="37"/>
        <v>0</v>
      </c>
      <c r="J593" s="25"/>
      <c r="K593" s="25">
        <v>0</v>
      </c>
      <c r="L593" s="25">
        <v>0</v>
      </c>
      <c r="M593" s="25">
        <v>0</v>
      </c>
      <c r="N593" s="25">
        <f t="shared" si="38"/>
        <v>0</v>
      </c>
    </row>
    <row r="594" spans="1:14" x14ac:dyDescent="0.2">
      <c r="A594" s="34" t="str">
        <f t="shared" si="39"/>
        <v>COD/2A3AX4Humberside</v>
      </c>
      <c r="B594" s="6" t="s">
        <v>40</v>
      </c>
      <c r="C594" s="6" t="s">
        <v>186</v>
      </c>
      <c r="D594" s="6" t="s">
        <v>288</v>
      </c>
      <c r="E594" s="25">
        <v>25.201000000000001</v>
      </c>
      <c r="F594" s="25">
        <v>0</v>
      </c>
      <c r="G594" s="43">
        <v>0</v>
      </c>
      <c r="H594" s="25">
        <v>0</v>
      </c>
      <c r="I594" s="25">
        <f t="shared" si="37"/>
        <v>25.201000000000001</v>
      </c>
      <c r="J594" s="25"/>
      <c r="K594" s="25">
        <v>0</v>
      </c>
      <c r="L594" s="25">
        <v>0</v>
      </c>
      <c r="M594" s="25">
        <v>0</v>
      </c>
      <c r="N594" s="25">
        <f t="shared" si="38"/>
        <v>25.201000000000001</v>
      </c>
    </row>
    <row r="595" spans="1:14" x14ac:dyDescent="0.2">
      <c r="A595" s="34" t="str">
        <f t="shared" si="39"/>
        <v>COD/2A3AX4North Sea</v>
      </c>
      <c r="B595" s="6" t="s">
        <v>40</v>
      </c>
      <c r="C595" s="6" t="s">
        <v>186</v>
      </c>
      <c r="D595" s="6" t="s">
        <v>20</v>
      </c>
      <c r="E595" s="25">
        <v>94.911000000000001</v>
      </c>
      <c r="F595" s="25">
        <v>0</v>
      </c>
      <c r="G595" s="43">
        <v>16.100000000000001</v>
      </c>
      <c r="H595" s="25">
        <v>0</v>
      </c>
      <c r="I595" s="25">
        <f t="shared" si="37"/>
        <v>111.011</v>
      </c>
      <c r="J595" s="25"/>
      <c r="K595" s="25">
        <v>0</v>
      </c>
      <c r="L595" s="25">
        <v>0</v>
      </c>
      <c r="M595" s="25">
        <v>0</v>
      </c>
      <c r="N595" s="25">
        <f t="shared" si="38"/>
        <v>111.011</v>
      </c>
    </row>
    <row r="596" spans="1:14" x14ac:dyDescent="0.2">
      <c r="A596" s="34" t="str">
        <f t="shared" si="39"/>
        <v>COD/2A3AX4Northern</v>
      </c>
      <c r="B596" s="6" t="s">
        <v>40</v>
      </c>
      <c r="C596" s="6" t="s">
        <v>186</v>
      </c>
      <c r="D596" s="6" t="s">
        <v>10</v>
      </c>
      <c r="E596" s="25">
        <v>0</v>
      </c>
      <c r="F596" s="25">
        <v>0</v>
      </c>
      <c r="G596" s="43">
        <v>0</v>
      </c>
      <c r="H596" s="25">
        <v>0</v>
      </c>
      <c r="I596" s="25">
        <f t="shared" si="37"/>
        <v>0</v>
      </c>
      <c r="J596" s="25"/>
      <c r="K596" s="25">
        <v>0</v>
      </c>
      <c r="L596" s="25">
        <v>0</v>
      </c>
      <c r="M596" s="25">
        <v>0</v>
      </c>
      <c r="N596" s="25">
        <f t="shared" si="38"/>
        <v>0</v>
      </c>
    </row>
    <row r="597" spans="1:14" x14ac:dyDescent="0.2">
      <c r="A597" s="34" t="str">
        <f t="shared" si="39"/>
        <v>COD/2A3AX4Orkney</v>
      </c>
      <c r="B597" s="6" t="s">
        <v>40</v>
      </c>
      <c r="C597" s="6" t="s">
        <v>186</v>
      </c>
      <c r="D597" s="6" t="s">
        <v>9</v>
      </c>
      <c r="E597" s="25">
        <v>0</v>
      </c>
      <c r="F597" s="25">
        <v>0</v>
      </c>
      <c r="G597" s="43">
        <v>24.599999999999998</v>
      </c>
      <c r="H597" s="25">
        <v>0</v>
      </c>
      <c r="I597" s="25">
        <f t="shared" si="37"/>
        <v>24.599999999999998</v>
      </c>
      <c r="J597" s="25"/>
      <c r="K597" s="25">
        <v>0</v>
      </c>
      <c r="L597" s="25">
        <v>0</v>
      </c>
      <c r="M597" s="25">
        <v>0</v>
      </c>
      <c r="N597" s="25">
        <f t="shared" si="38"/>
        <v>24.6</v>
      </c>
    </row>
    <row r="598" spans="1:14" x14ac:dyDescent="0.2">
      <c r="A598" s="34" t="str">
        <f t="shared" si="39"/>
        <v>COD/2A3AX4SFO</v>
      </c>
      <c r="B598" s="6" t="s">
        <v>40</v>
      </c>
      <c r="C598" s="6" t="s">
        <v>186</v>
      </c>
      <c r="D598" s="6" t="s">
        <v>2</v>
      </c>
      <c r="E598" s="25">
        <v>73.546999999999997</v>
      </c>
      <c r="F598" s="25">
        <v>0</v>
      </c>
      <c r="G598" s="43">
        <v>1107.9000000000001</v>
      </c>
      <c r="H598" s="25">
        <v>0</v>
      </c>
      <c r="I598" s="25">
        <f t="shared" si="37"/>
        <v>1181.4470000000001</v>
      </c>
      <c r="J598" s="25"/>
      <c r="K598" s="25">
        <v>0</v>
      </c>
      <c r="L598" s="25">
        <v>0</v>
      </c>
      <c r="M598" s="25">
        <v>0</v>
      </c>
      <c r="N598" s="25">
        <f t="shared" si="38"/>
        <v>1181.4469999999999</v>
      </c>
    </row>
    <row r="599" spans="1:14" x14ac:dyDescent="0.2">
      <c r="A599" s="34" t="str">
        <f t="shared" si="39"/>
        <v>COD/2A3AX4Shetland</v>
      </c>
      <c r="B599" s="6" t="s">
        <v>40</v>
      </c>
      <c r="C599" s="6" t="s">
        <v>186</v>
      </c>
      <c r="D599" s="6" t="s">
        <v>6</v>
      </c>
      <c r="E599" s="25">
        <v>35.057000000000002</v>
      </c>
      <c r="F599" s="25">
        <v>0</v>
      </c>
      <c r="G599" s="43">
        <v>980.1</v>
      </c>
      <c r="H599" s="25">
        <v>0</v>
      </c>
      <c r="I599" s="25">
        <f t="shared" si="37"/>
        <v>1015.157</v>
      </c>
      <c r="J599" s="25"/>
      <c r="K599" s="25">
        <v>0</v>
      </c>
      <c r="L599" s="25">
        <v>0</v>
      </c>
      <c r="M599" s="25">
        <v>0</v>
      </c>
      <c r="N599" s="25">
        <f t="shared" si="38"/>
        <v>1015.157</v>
      </c>
    </row>
    <row r="600" spans="1:14" x14ac:dyDescent="0.2">
      <c r="A600" s="34" t="str">
        <f t="shared" si="39"/>
        <v>COD/2A3AX4South West</v>
      </c>
      <c r="B600" s="6" t="s">
        <v>40</v>
      </c>
      <c r="C600" s="6" t="s">
        <v>186</v>
      </c>
      <c r="D600" s="6" t="s">
        <v>19</v>
      </c>
      <c r="E600" s="25">
        <v>2.1579999999999999</v>
      </c>
      <c r="F600" s="25">
        <v>0</v>
      </c>
      <c r="G600" s="43">
        <v>0</v>
      </c>
      <c r="H600" s="25">
        <v>0</v>
      </c>
      <c r="I600" s="25">
        <f t="shared" si="37"/>
        <v>2.1579999999999999</v>
      </c>
      <c r="J600" s="25"/>
      <c r="K600" s="25">
        <v>0</v>
      </c>
      <c r="L600" s="25">
        <v>0</v>
      </c>
      <c r="M600" s="25">
        <v>0</v>
      </c>
      <c r="N600" s="25">
        <f t="shared" si="38"/>
        <v>2.1579999999999999</v>
      </c>
    </row>
    <row r="601" spans="1:14" x14ac:dyDescent="0.2">
      <c r="A601" s="34" t="str">
        <f t="shared" si="39"/>
        <v>COD/2A3AX4Unallocated</v>
      </c>
      <c r="B601" s="6" t="s">
        <v>40</v>
      </c>
      <c r="C601" s="6" t="s">
        <v>186</v>
      </c>
      <c r="D601" s="6" t="s">
        <v>33</v>
      </c>
      <c r="E601" s="25">
        <v>0</v>
      </c>
      <c r="F601" s="25">
        <v>0</v>
      </c>
      <c r="G601" s="43">
        <v>7.5</v>
      </c>
      <c r="H601" s="25">
        <v>0.2</v>
      </c>
      <c r="I601" s="25">
        <f t="shared" si="37"/>
        <v>7.7</v>
      </c>
      <c r="J601" s="25"/>
      <c r="K601" s="25">
        <v>0</v>
      </c>
      <c r="L601" s="25">
        <v>0</v>
      </c>
      <c r="M601" s="25">
        <v>0</v>
      </c>
      <c r="N601" s="25">
        <f t="shared" si="38"/>
        <v>7.7</v>
      </c>
    </row>
    <row r="602" spans="1:14" x14ac:dyDescent="0.2">
      <c r="A602" s="34" t="str">
        <f t="shared" si="39"/>
        <v>COD/2A3AX4W. Scotland</v>
      </c>
      <c r="B602" s="6" t="s">
        <v>40</v>
      </c>
      <c r="C602" s="6" t="s">
        <v>186</v>
      </c>
      <c r="D602" s="6" t="s">
        <v>8</v>
      </c>
      <c r="E602" s="25">
        <v>6.0629999999999997</v>
      </c>
      <c r="F602" s="25">
        <v>0</v>
      </c>
      <c r="G602" s="43">
        <v>44.199999999999996</v>
      </c>
      <c r="H602" s="25">
        <v>0</v>
      </c>
      <c r="I602" s="25">
        <f t="shared" si="37"/>
        <v>50.262999999999998</v>
      </c>
      <c r="J602" s="25"/>
      <c r="K602" s="25">
        <v>0</v>
      </c>
      <c r="L602" s="25">
        <v>0</v>
      </c>
      <c r="M602" s="25">
        <v>0</v>
      </c>
      <c r="N602" s="25">
        <f t="shared" si="38"/>
        <v>50.262999999999998</v>
      </c>
    </row>
    <row r="603" spans="1:14" x14ac:dyDescent="0.2">
      <c r="A603" s="34" t="str">
        <f t="shared" si="39"/>
        <v>COD/2A3AX4Wales &amp; WC</v>
      </c>
      <c r="B603" s="6" t="s">
        <v>40</v>
      </c>
      <c r="C603" s="6" t="s">
        <v>186</v>
      </c>
      <c r="D603" s="6" t="s">
        <v>22</v>
      </c>
      <c r="E603" s="25">
        <v>7.6999999999999999E-2</v>
      </c>
      <c r="F603" s="25">
        <v>0</v>
      </c>
      <c r="G603" s="43">
        <v>0</v>
      </c>
      <c r="H603" s="25">
        <v>0</v>
      </c>
      <c r="I603" s="25">
        <f t="shared" si="37"/>
        <v>7.6999999999999999E-2</v>
      </c>
      <c r="J603" s="25"/>
      <c r="K603" s="25">
        <v>0</v>
      </c>
      <c r="L603" s="25">
        <v>0</v>
      </c>
      <c r="M603" s="25">
        <v>0</v>
      </c>
      <c r="N603" s="25">
        <f t="shared" si="38"/>
        <v>7.6999999999999999E-2</v>
      </c>
    </row>
    <row r="604" spans="1:14" x14ac:dyDescent="0.2">
      <c r="A604" s="34" t="str">
        <f t="shared" si="39"/>
        <v>COD/2A3AX4Western</v>
      </c>
      <c r="B604" s="38" t="s">
        <v>40</v>
      </c>
      <c r="C604" s="6" t="s">
        <v>186</v>
      </c>
      <c r="D604" s="6" t="s">
        <v>107</v>
      </c>
      <c r="E604" s="25">
        <v>43.988</v>
      </c>
      <c r="F604" s="25">
        <v>0</v>
      </c>
      <c r="G604" s="43">
        <v>0</v>
      </c>
      <c r="H604" s="25">
        <v>0</v>
      </c>
      <c r="I604" s="25">
        <f t="shared" si="37"/>
        <v>43.988</v>
      </c>
      <c r="J604" s="25"/>
      <c r="K604" s="25">
        <v>0</v>
      </c>
      <c r="L604" s="25">
        <v>0</v>
      </c>
      <c r="M604" s="25">
        <v>0</v>
      </c>
      <c r="N604" s="25">
        <f t="shared" si="38"/>
        <v>43.988</v>
      </c>
    </row>
    <row r="605" spans="1:14" x14ac:dyDescent="0.2">
      <c r="A605" s="60" t="str">
        <f t="shared" si="39"/>
        <v>COD/2A3AX4QAM - sector</v>
      </c>
      <c r="B605" s="61" t="s">
        <v>40</v>
      </c>
      <c r="C605" s="60" t="s">
        <v>186</v>
      </c>
      <c r="D605" s="62" t="s">
        <v>302</v>
      </c>
      <c r="E605" s="25">
        <v>137.9</v>
      </c>
      <c r="F605" s="25">
        <v>0</v>
      </c>
      <c r="G605" s="43">
        <v>0</v>
      </c>
      <c r="H605" s="25">
        <v>0</v>
      </c>
      <c r="I605" s="25">
        <f t="shared" si="37"/>
        <v>137.9</v>
      </c>
      <c r="J605" s="25"/>
      <c r="K605" s="25">
        <v>0</v>
      </c>
      <c r="L605" s="25">
        <v>0</v>
      </c>
      <c r="M605" s="25">
        <v>0</v>
      </c>
      <c r="N605" s="25">
        <f t="shared" si="38"/>
        <v>137.9</v>
      </c>
    </row>
    <row r="606" spans="1:14" x14ac:dyDescent="0.2">
      <c r="A606" s="60" t="str">
        <f t="shared" si="39"/>
        <v>COD/2A3AX4QAM - non-sector</v>
      </c>
      <c r="B606" s="61" t="s">
        <v>40</v>
      </c>
      <c r="C606" s="60" t="s">
        <v>186</v>
      </c>
      <c r="D606" s="62" t="s">
        <v>303</v>
      </c>
      <c r="E606" s="25">
        <v>50.3</v>
      </c>
      <c r="F606" s="25">
        <v>0</v>
      </c>
      <c r="G606" s="43">
        <v>0</v>
      </c>
      <c r="H606" s="25">
        <v>0</v>
      </c>
      <c r="I606" s="25">
        <f t="shared" si="37"/>
        <v>50.3</v>
      </c>
      <c r="J606" s="25"/>
      <c r="K606" s="25">
        <v>0</v>
      </c>
      <c r="L606" s="25">
        <v>0</v>
      </c>
      <c r="M606" s="25">
        <v>0</v>
      </c>
      <c r="N606" s="25">
        <f t="shared" si="38"/>
        <v>50.3</v>
      </c>
    </row>
    <row r="607" spans="1:14" x14ac:dyDescent="0.2">
      <c r="A607" s="34" t="str">
        <f t="shared" si="39"/>
        <v>COD/7XAD3410m and under (pool) - England</v>
      </c>
      <c r="B607" s="6" t="s">
        <v>41</v>
      </c>
      <c r="C607" s="6" t="s">
        <v>140</v>
      </c>
      <c r="D607" s="6" t="s">
        <v>29</v>
      </c>
      <c r="E607" s="25">
        <v>4.5730000000000004</v>
      </c>
      <c r="F607" s="25">
        <v>0</v>
      </c>
      <c r="G607" s="43">
        <v>0</v>
      </c>
      <c r="H607" s="25">
        <v>0</v>
      </c>
      <c r="I607" s="25">
        <f t="shared" si="37"/>
        <v>4.5730000000000004</v>
      </c>
      <c r="J607" s="25"/>
      <c r="K607" s="25">
        <v>0</v>
      </c>
      <c r="L607" s="25">
        <v>0</v>
      </c>
      <c r="M607" s="25">
        <v>0</v>
      </c>
      <c r="N607" s="25">
        <f t="shared" si="38"/>
        <v>4.5730000000000004</v>
      </c>
    </row>
    <row r="608" spans="1:14" x14ac:dyDescent="0.2">
      <c r="A608" s="34" t="str">
        <f t="shared" si="39"/>
        <v>COD/7XAD3410m and under (pool) - Northern Ireland</v>
      </c>
      <c r="B608" s="6" t="s">
        <v>41</v>
      </c>
      <c r="C608" s="6" t="s">
        <v>140</v>
      </c>
      <c r="D608" s="6" t="s">
        <v>32</v>
      </c>
      <c r="E608" s="25">
        <v>0</v>
      </c>
      <c r="F608" s="25">
        <v>0</v>
      </c>
      <c r="G608" s="43">
        <v>0</v>
      </c>
      <c r="H608" s="25">
        <v>0</v>
      </c>
      <c r="I608" s="25">
        <f t="shared" si="37"/>
        <v>0</v>
      </c>
      <c r="J608" s="25"/>
      <c r="K608" s="25">
        <v>0</v>
      </c>
      <c r="L608" s="25">
        <v>0</v>
      </c>
      <c r="M608" s="25">
        <v>0</v>
      </c>
      <c r="N608" s="25">
        <f t="shared" si="38"/>
        <v>0</v>
      </c>
    </row>
    <row r="609" spans="1:14" x14ac:dyDescent="0.2">
      <c r="A609" s="34" t="str">
        <f t="shared" si="39"/>
        <v>COD/7XAD3410m and under (pool) - Scotland</v>
      </c>
      <c r="B609" s="6" t="s">
        <v>41</v>
      </c>
      <c r="C609" s="6" t="s">
        <v>140</v>
      </c>
      <c r="D609" s="6" t="s">
        <v>31</v>
      </c>
      <c r="E609" s="25">
        <v>0</v>
      </c>
      <c r="F609" s="25">
        <v>0</v>
      </c>
      <c r="G609" s="43">
        <v>0</v>
      </c>
      <c r="H609" s="25">
        <v>0</v>
      </c>
      <c r="I609" s="25">
        <f t="shared" si="37"/>
        <v>0</v>
      </c>
      <c r="J609" s="25"/>
      <c r="K609" s="25">
        <v>0</v>
      </c>
      <c r="L609" s="25">
        <v>0</v>
      </c>
      <c r="M609" s="25">
        <v>0</v>
      </c>
      <c r="N609" s="25">
        <f t="shared" si="38"/>
        <v>0</v>
      </c>
    </row>
    <row r="610" spans="1:14" x14ac:dyDescent="0.2">
      <c r="A610" s="34" t="str">
        <f t="shared" si="39"/>
        <v>COD/7XAD3410m and under (pool) - Wales</v>
      </c>
      <c r="B610" s="6" t="s">
        <v>41</v>
      </c>
      <c r="C610" s="6" t="s">
        <v>140</v>
      </c>
      <c r="D610" s="6" t="s">
        <v>30</v>
      </c>
      <c r="E610" s="25">
        <v>0</v>
      </c>
      <c r="F610" s="25">
        <v>0</v>
      </c>
      <c r="G610" s="43">
        <v>0</v>
      </c>
      <c r="H610" s="25">
        <v>7.3999999999999996E-2</v>
      </c>
      <c r="I610" s="25">
        <f t="shared" si="37"/>
        <v>7.3999999999999996E-2</v>
      </c>
      <c r="J610" s="25"/>
      <c r="K610" s="25">
        <v>0</v>
      </c>
      <c r="L610" s="25">
        <v>0</v>
      </c>
      <c r="M610" s="25">
        <v>0</v>
      </c>
      <c r="N610" s="25">
        <f t="shared" si="38"/>
        <v>7.3999999999999996E-2</v>
      </c>
    </row>
    <row r="611" spans="1:14" x14ac:dyDescent="0.2">
      <c r="A611" s="34" t="str">
        <f t="shared" si="39"/>
        <v>COD/7XAD34Aberdeen</v>
      </c>
      <c r="B611" s="6" t="s">
        <v>41</v>
      </c>
      <c r="C611" s="6" t="s">
        <v>140</v>
      </c>
      <c r="D611" s="6" t="s">
        <v>4</v>
      </c>
      <c r="E611" s="25">
        <v>6.0999999999999999E-2</v>
      </c>
      <c r="F611" s="25">
        <v>0</v>
      </c>
      <c r="G611" s="43">
        <v>0.1</v>
      </c>
      <c r="H611" s="25">
        <v>0</v>
      </c>
      <c r="I611" s="25">
        <f t="shared" si="37"/>
        <v>0.161</v>
      </c>
      <c r="J611" s="25"/>
      <c r="K611" s="25">
        <v>0</v>
      </c>
      <c r="L611" s="25">
        <v>0</v>
      </c>
      <c r="M611" s="25">
        <v>0</v>
      </c>
      <c r="N611" s="25">
        <f t="shared" si="38"/>
        <v>0.161</v>
      </c>
    </row>
    <row r="612" spans="1:14" x14ac:dyDescent="0.2">
      <c r="A612" s="34" t="str">
        <f t="shared" si="39"/>
        <v>COD/7XAD34Anglo Scot.</v>
      </c>
      <c r="B612" s="6" t="s">
        <v>41</v>
      </c>
      <c r="C612" s="6" t="s">
        <v>140</v>
      </c>
      <c r="D612" s="6" t="s">
        <v>13</v>
      </c>
      <c r="E612" s="25">
        <v>2E-3</v>
      </c>
      <c r="F612" s="25">
        <v>0</v>
      </c>
      <c r="G612" s="43">
        <v>0</v>
      </c>
      <c r="H612" s="25">
        <v>0</v>
      </c>
      <c r="I612" s="25">
        <f t="shared" si="37"/>
        <v>2E-3</v>
      </c>
      <c r="J612" s="25"/>
      <c r="K612" s="25">
        <v>0</v>
      </c>
      <c r="L612" s="25">
        <v>0</v>
      </c>
      <c r="M612" s="25">
        <v>0</v>
      </c>
      <c r="N612" s="25">
        <f t="shared" si="38"/>
        <v>2E-3</v>
      </c>
    </row>
    <row r="613" spans="1:14" x14ac:dyDescent="0.2">
      <c r="A613" s="34" t="str">
        <f t="shared" si="39"/>
        <v>COD/7XAD34ANIFPO</v>
      </c>
      <c r="B613" s="6" t="s">
        <v>41</v>
      </c>
      <c r="C613" s="6" t="s">
        <v>140</v>
      </c>
      <c r="D613" s="6" t="s">
        <v>17</v>
      </c>
      <c r="E613" s="25">
        <v>1.2999999999999999E-2</v>
      </c>
      <c r="F613" s="25">
        <v>0.19600000000000001</v>
      </c>
      <c r="G613" s="43">
        <v>0</v>
      </c>
      <c r="H613" s="25">
        <v>0</v>
      </c>
      <c r="I613" s="25">
        <f t="shared" si="37"/>
        <v>0.20900000000000002</v>
      </c>
      <c r="J613" s="25"/>
      <c r="K613" s="25">
        <v>0</v>
      </c>
      <c r="L613" s="25">
        <v>0</v>
      </c>
      <c r="M613" s="25">
        <v>0</v>
      </c>
      <c r="N613" s="25">
        <f t="shared" si="38"/>
        <v>0.20899999999999999</v>
      </c>
    </row>
    <row r="614" spans="1:14" x14ac:dyDescent="0.2">
      <c r="A614" s="34" t="str">
        <f t="shared" si="39"/>
        <v>COD/7XAD34Cornish</v>
      </c>
      <c r="B614" s="6" t="s">
        <v>41</v>
      </c>
      <c r="C614" s="6" t="s">
        <v>140</v>
      </c>
      <c r="D614" s="6" t="s">
        <v>18</v>
      </c>
      <c r="E614" s="25">
        <v>4.7060000000000004</v>
      </c>
      <c r="F614" s="25">
        <v>0</v>
      </c>
      <c r="G614" s="43">
        <v>0</v>
      </c>
      <c r="H614" s="25">
        <v>2.3E-2</v>
      </c>
      <c r="I614" s="25">
        <f t="shared" si="37"/>
        <v>4.7290000000000001</v>
      </c>
      <c r="J614" s="25"/>
      <c r="K614" s="25">
        <v>0</v>
      </c>
      <c r="L614" s="25">
        <v>0</v>
      </c>
      <c r="M614" s="25">
        <v>0</v>
      </c>
      <c r="N614" s="25">
        <f t="shared" si="38"/>
        <v>4.7290000000000001</v>
      </c>
    </row>
    <row r="615" spans="1:14" x14ac:dyDescent="0.2">
      <c r="A615" s="34" t="str">
        <f t="shared" si="39"/>
        <v>COD/7XAD34EEFPO</v>
      </c>
      <c r="B615" s="6" t="s">
        <v>41</v>
      </c>
      <c r="C615" s="6" t="s">
        <v>140</v>
      </c>
      <c r="D615" s="6" t="s">
        <v>14</v>
      </c>
      <c r="E615" s="25">
        <v>0.55100000000000005</v>
      </c>
      <c r="F615" s="25">
        <v>0</v>
      </c>
      <c r="G615" s="43">
        <v>0</v>
      </c>
      <c r="H615" s="25">
        <v>0</v>
      </c>
      <c r="I615" s="25">
        <f t="shared" si="37"/>
        <v>0.55100000000000005</v>
      </c>
      <c r="J615" s="25"/>
      <c r="K615" s="25">
        <v>0</v>
      </c>
      <c r="L615" s="25">
        <v>0</v>
      </c>
      <c r="M615" s="25">
        <v>0</v>
      </c>
      <c r="N615" s="25">
        <f t="shared" si="38"/>
        <v>0.55100000000000005</v>
      </c>
    </row>
    <row r="616" spans="1:14" x14ac:dyDescent="0.2">
      <c r="A616" s="34" t="str">
        <f t="shared" si="39"/>
        <v>COD/7XAD34Fife</v>
      </c>
      <c r="B616" s="6" t="s">
        <v>41</v>
      </c>
      <c r="C616" s="6" t="s">
        <v>140</v>
      </c>
      <c r="D616" s="6" t="s">
        <v>7</v>
      </c>
      <c r="E616" s="25">
        <v>0</v>
      </c>
      <c r="F616" s="25">
        <v>0</v>
      </c>
      <c r="G616" s="43">
        <v>0</v>
      </c>
      <c r="H616" s="25">
        <v>0</v>
      </c>
      <c r="I616" s="25">
        <f t="shared" si="37"/>
        <v>0</v>
      </c>
      <c r="J616" s="25"/>
      <c r="K616" s="25">
        <v>0</v>
      </c>
      <c r="L616" s="25">
        <v>0</v>
      </c>
      <c r="M616" s="25">
        <v>0</v>
      </c>
      <c r="N616" s="25">
        <f t="shared" si="38"/>
        <v>0</v>
      </c>
    </row>
    <row r="617" spans="1:14" x14ac:dyDescent="0.2">
      <c r="A617" s="34" t="str">
        <f t="shared" si="39"/>
        <v>COD/7XAD34FPO</v>
      </c>
      <c r="B617" s="6" t="s">
        <v>41</v>
      </c>
      <c r="C617" s="6" t="s">
        <v>140</v>
      </c>
      <c r="D617" s="6" t="s">
        <v>15</v>
      </c>
      <c r="E617" s="25">
        <v>0.34200000000000003</v>
      </c>
      <c r="F617" s="25">
        <v>0</v>
      </c>
      <c r="G617" s="43">
        <v>0</v>
      </c>
      <c r="H617" s="25">
        <v>0</v>
      </c>
      <c r="I617" s="25">
        <f t="shared" si="37"/>
        <v>0.34200000000000003</v>
      </c>
      <c r="J617" s="25"/>
      <c r="K617" s="25">
        <v>0</v>
      </c>
      <c r="L617" s="25">
        <v>0</v>
      </c>
      <c r="M617" s="25">
        <v>0</v>
      </c>
      <c r="N617" s="25">
        <f t="shared" si="38"/>
        <v>0.34200000000000003</v>
      </c>
    </row>
    <row r="618" spans="1:14" x14ac:dyDescent="0.2">
      <c r="A618" s="34" t="str">
        <f t="shared" si="39"/>
        <v>COD/7XAD34Handliners</v>
      </c>
      <c r="B618" s="6" t="s">
        <v>41</v>
      </c>
      <c r="C618" s="6" t="s">
        <v>140</v>
      </c>
      <c r="D618" s="6" t="s">
        <v>66</v>
      </c>
      <c r="E618" s="25">
        <v>0</v>
      </c>
      <c r="F618" s="25">
        <v>0</v>
      </c>
      <c r="G618" s="43">
        <v>0</v>
      </c>
      <c r="H618" s="25">
        <v>0</v>
      </c>
      <c r="I618" s="25">
        <f t="shared" si="37"/>
        <v>0</v>
      </c>
      <c r="J618" s="25"/>
      <c r="K618" s="25">
        <v>0</v>
      </c>
      <c r="L618" s="25">
        <v>0</v>
      </c>
      <c r="M618" s="25">
        <v>0</v>
      </c>
      <c r="N618" s="25">
        <f t="shared" si="38"/>
        <v>0</v>
      </c>
    </row>
    <row r="619" spans="1:14" x14ac:dyDescent="0.2">
      <c r="A619" s="34" t="str">
        <f t="shared" si="39"/>
        <v>COD/7XAD34Interfish</v>
      </c>
      <c r="B619" s="6" t="s">
        <v>41</v>
      </c>
      <c r="C619" s="6" t="s">
        <v>140</v>
      </c>
      <c r="D619" s="6" t="s">
        <v>23</v>
      </c>
      <c r="E619" s="25">
        <v>0.155</v>
      </c>
      <c r="F619" s="25">
        <v>0</v>
      </c>
      <c r="G619" s="43">
        <v>0</v>
      </c>
      <c r="H619" s="25">
        <v>0</v>
      </c>
      <c r="I619" s="25">
        <f t="shared" si="37"/>
        <v>0.155</v>
      </c>
      <c r="J619" s="25"/>
      <c r="K619" s="25">
        <v>0</v>
      </c>
      <c r="L619" s="25">
        <v>0</v>
      </c>
      <c r="M619" s="25">
        <v>0</v>
      </c>
      <c r="N619" s="25">
        <f t="shared" si="38"/>
        <v>0.155</v>
      </c>
    </row>
    <row r="620" spans="1:14" x14ac:dyDescent="0.2">
      <c r="A620" s="34" t="str">
        <f t="shared" si="39"/>
        <v>COD/7XAD34IOM</v>
      </c>
      <c r="B620" s="6" t="s">
        <v>41</v>
      </c>
      <c r="C620" s="6" t="s">
        <v>140</v>
      </c>
      <c r="D620" s="6" t="s">
        <v>24</v>
      </c>
      <c r="E620" s="25">
        <v>6.0000000000000001E-3</v>
      </c>
      <c r="F620" s="25">
        <v>0</v>
      </c>
      <c r="G620" s="43">
        <v>0</v>
      </c>
      <c r="H620" s="25">
        <v>0</v>
      </c>
      <c r="I620" s="25">
        <f t="shared" si="37"/>
        <v>6.0000000000000001E-3</v>
      </c>
      <c r="J620" s="25"/>
      <c r="K620" s="25">
        <v>0</v>
      </c>
      <c r="L620" s="25">
        <v>0</v>
      </c>
      <c r="M620" s="25">
        <v>0</v>
      </c>
      <c r="N620" s="25">
        <f t="shared" si="38"/>
        <v>6.0000000000000001E-3</v>
      </c>
    </row>
    <row r="621" spans="1:14" x14ac:dyDescent="0.2">
      <c r="A621" s="34" t="str">
        <f t="shared" si="39"/>
        <v>COD/7XAD34Klondyke</v>
      </c>
      <c r="B621" s="6" t="s">
        <v>41</v>
      </c>
      <c r="C621" s="6" t="s">
        <v>140</v>
      </c>
      <c r="D621" s="6" t="s">
        <v>11</v>
      </c>
      <c r="E621" s="25">
        <v>0</v>
      </c>
      <c r="F621" s="25">
        <v>0</v>
      </c>
      <c r="G621" s="43">
        <v>0</v>
      </c>
      <c r="H621" s="25">
        <v>0</v>
      </c>
      <c r="I621" s="25">
        <f t="shared" si="37"/>
        <v>0</v>
      </c>
      <c r="J621" s="25"/>
      <c r="K621" s="25">
        <v>0</v>
      </c>
      <c r="L621" s="25">
        <v>0</v>
      </c>
      <c r="M621" s="25">
        <v>0</v>
      </c>
      <c r="N621" s="25">
        <f t="shared" si="38"/>
        <v>0</v>
      </c>
    </row>
    <row r="622" spans="1:14" x14ac:dyDescent="0.2">
      <c r="A622" s="34" t="str">
        <f t="shared" si="39"/>
        <v>COD/7XAD34Lowestoft</v>
      </c>
      <c r="B622" s="6" t="s">
        <v>41</v>
      </c>
      <c r="C622" s="6" t="s">
        <v>140</v>
      </c>
      <c r="D622" s="6" t="s">
        <v>21</v>
      </c>
      <c r="E622" s="25">
        <v>0</v>
      </c>
      <c r="F622" s="25">
        <v>0</v>
      </c>
      <c r="G622" s="43">
        <v>0</v>
      </c>
      <c r="H622" s="25">
        <v>0</v>
      </c>
      <c r="I622" s="25">
        <f t="shared" si="37"/>
        <v>0</v>
      </c>
      <c r="J622" s="25"/>
      <c r="K622" s="25">
        <v>0</v>
      </c>
      <c r="L622" s="25">
        <v>0</v>
      </c>
      <c r="M622" s="25">
        <v>0</v>
      </c>
      <c r="N622" s="25">
        <f t="shared" si="38"/>
        <v>0</v>
      </c>
    </row>
    <row r="623" spans="1:14" x14ac:dyDescent="0.2">
      <c r="A623" s="34" t="str">
        <f t="shared" si="39"/>
        <v>COD/7XAD34Lunar</v>
      </c>
      <c r="B623" s="6" t="s">
        <v>41</v>
      </c>
      <c r="C623" s="6" t="s">
        <v>140</v>
      </c>
      <c r="D623" s="6" t="s">
        <v>12</v>
      </c>
      <c r="E623" s="25">
        <v>0</v>
      </c>
      <c r="F623" s="25">
        <v>0</v>
      </c>
      <c r="G623" s="43">
        <v>0</v>
      </c>
      <c r="H623" s="25">
        <v>0</v>
      </c>
      <c r="I623" s="25">
        <f t="shared" si="37"/>
        <v>0</v>
      </c>
      <c r="J623" s="25"/>
      <c r="K623" s="25">
        <v>0</v>
      </c>
      <c r="L623" s="25">
        <v>0</v>
      </c>
      <c r="M623" s="25">
        <v>0</v>
      </c>
      <c r="N623" s="25">
        <f t="shared" si="38"/>
        <v>0</v>
      </c>
    </row>
    <row r="624" spans="1:14" x14ac:dyDescent="0.2">
      <c r="A624" s="34" t="str">
        <f t="shared" si="39"/>
        <v>COD/7XAD34Mourne</v>
      </c>
      <c r="B624" s="38" t="s">
        <v>41</v>
      </c>
      <c r="C624" s="6" t="s">
        <v>140</v>
      </c>
      <c r="D624" s="6" t="s">
        <v>49</v>
      </c>
      <c r="E624" s="25">
        <v>0</v>
      </c>
      <c r="F624" s="25">
        <v>0</v>
      </c>
      <c r="G624" s="43">
        <v>0</v>
      </c>
      <c r="H624" s="25">
        <v>0</v>
      </c>
      <c r="I624" s="25">
        <f t="shared" si="37"/>
        <v>0</v>
      </c>
      <c r="J624" s="25"/>
      <c r="K624" s="25">
        <v>0</v>
      </c>
      <c r="L624" s="25">
        <v>0</v>
      </c>
      <c r="M624" s="25">
        <v>0</v>
      </c>
      <c r="N624" s="25">
        <f t="shared" si="38"/>
        <v>0</v>
      </c>
    </row>
    <row r="625" spans="1:14" x14ac:dyDescent="0.2">
      <c r="A625" s="34" t="str">
        <f t="shared" si="39"/>
        <v>COD/7XAD34NESFO</v>
      </c>
      <c r="B625" s="6" t="s">
        <v>41</v>
      </c>
      <c r="C625" s="6" t="s">
        <v>140</v>
      </c>
      <c r="D625" s="6" t="s">
        <v>5</v>
      </c>
      <c r="E625" s="25">
        <v>0</v>
      </c>
      <c r="F625" s="25">
        <v>0</v>
      </c>
      <c r="G625" s="43">
        <v>0.1</v>
      </c>
      <c r="H625" s="25">
        <v>0</v>
      </c>
      <c r="I625" s="25">
        <f t="shared" si="37"/>
        <v>0.1</v>
      </c>
      <c r="J625" s="25"/>
      <c r="K625" s="25">
        <v>0</v>
      </c>
      <c r="L625" s="25">
        <v>0</v>
      </c>
      <c r="M625" s="25">
        <v>0</v>
      </c>
      <c r="N625" s="25">
        <f t="shared" si="38"/>
        <v>0.1</v>
      </c>
    </row>
    <row r="626" spans="1:14" x14ac:dyDescent="0.2">
      <c r="A626" s="34" t="str">
        <f t="shared" si="39"/>
        <v>COD/7XAD34NIFPO</v>
      </c>
      <c r="B626" s="6" t="s">
        <v>41</v>
      </c>
      <c r="C626" s="6" t="s">
        <v>140</v>
      </c>
      <c r="D626" s="6" t="s">
        <v>16</v>
      </c>
      <c r="E626" s="25">
        <v>1E-3</v>
      </c>
      <c r="F626" s="25">
        <v>0.40400000000000003</v>
      </c>
      <c r="G626" s="43">
        <v>0.30000000000000004</v>
      </c>
      <c r="H626" s="25">
        <v>0</v>
      </c>
      <c r="I626" s="25">
        <f t="shared" si="37"/>
        <v>0.70500000000000007</v>
      </c>
      <c r="J626" s="25"/>
      <c r="K626" s="25">
        <v>0</v>
      </c>
      <c r="L626" s="25">
        <v>0</v>
      </c>
      <c r="M626" s="25">
        <v>0</v>
      </c>
      <c r="N626" s="25">
        <f t="shared" si="38"/>
        <v>0.70499999999999996</v>
      </c>
    </row>
    <row r="627" spans="1:14" x14ac:dyDescent="0.2">
      <c r="A627" s="34" t="str">
        <f t="shared" si="39"/>
        <v>COD/7XAD34Non Sector - England</v>
      </c>
      <c r="B627" s="6" t="s">
        <v>41</v>
      </c>
      <c r="C627" s="6" t="s">
        <v>140</v>
      </c>
      <c r="D627" s="6" t="s">
        <v>25</v>
      </c>
      <c r="E627" s="25">
        <v>0.72399999999999998</v>
      </c>
      <c r="F627" s="25">
        <v>0</v>
      </c>
      <c r="G627" s="43">
        <v>0</v>
      </c>
      <c r="H627" s="25">
        <v>0</v>
      </c>
      <c r="I627" s="25">
        <f t="shared" si="37"/>
        <v>0.72399999999999998</v>
      </c>
      <c r="J627" s="25"/>
      <c r="K627" s="25">
        <v>0</v>
      </c>
      <c r="L627" s="25">
        <v>0</v>
      </c>
      <c r="M627" s="25">
        <v>0</v>
      </c>
      <c r="N627" s="25">
        <f t="shared" si="38"/>
        <v>0.72399999999999998</v>
      </c>
    </row>
    <row r="628" spans="1:14" x14ac:dyDescent="0.2">
      <c r="A628" s="34" t="str">
        <f t="shared" si="39"/>
        <v>COD/7XAD34Non Sector - Northern Ireland</v>
      </c>
      <c r="B628" s="6" t="s">
        <v>41</v>
      </c>
      <c r="C628" s="6" t="s">
        <v>140</v>
      </c>
      <c r="D628" s="6" t="s">
        <v>28</v>
      </c>
      <c r="E628" s="25">
        <v>0</v>
      </c>
      <c r="F628" s="25">
        <v>0</v>
      </c>
      <c r="G628" s="43">
        <v>0</v>
      </c>
      <c r="H628" s="25">
        <v>0</v>
      </c>
      <c r="I628" s="25">
        <f t="shared" si="37"/>
        <v>0</v>
      </c>
      <c r="J628" s="25"/>
      <c r="K628" s="25">
        <v>0</v>
      </c>
      <c r="L628" s="25">
        <v>0</v>
      </c>
      <c r="M628" s="25">
        <v>0</v>
      </c>
      <c r="N628" s="25">
        <f t="shared" si="38"/>
        <v>0</v>
      </c>
    </row>
    <row r="629" spans="1:14" x14ac:dyDescent="0.2">
      <c r="A629" s="34" t="str">
        <f t="shared" si="39"/>
        <v>COD/7XAD34Non Sector - Scotland</v>
      </c>
      <c r="B629" s="6" t="s">
        <v>41</v>
      </c>
      <c r="C629" s="6" t="s">
        <v>140</v>
      </c>
      <c r="D629" s="6" t="s">
        <v>27</v>
      </c>
      <c r="E629" s="25">
        <v>0</v>
      </c>
      <c r="F629" s="25">
        <v>0</v>
      </c>
      <c r="G629" s="43">
        <v>0</v>
      </c>
      <c r="H629" s="25">
        <v>0</v>
      </c>
      <c r="I629" s="25">
        <f t="shared" si="37"/>
        <v>0</v>
      </c>
      <c r="J629" s="25"/>
      <c r="K629" s="25">
        <v>0</v>
      </c>
      <c r="L629" s="25">
        <v>0</v>
      </c>
      <c r="M629" s="25">
        <v>0</v>
      </c>
      <c r="N629" s="25">
        <f t="shared" si="38"/>
        <v>0</v>
      </c>
    </row>
    <row r="630" spans="1:14" x14ac:dyDescent="0.2">
      <c r="A630" s="34" t="str">
        <f t="shared" si="39"/>
        <v>COD/7XAD34Non Sector - Wales</v>
      </c>
      <c r="B630" s="6" t="s">
        <v>41</v>
      </c>
      <c r="C630" s="6" t="s">
        <v>140</v>
      </c>
      <c r="D630" s="6" t="s">
        <v>26</v>
      </c>
      <c r="E630" s="25">
        <v>0</v>
      </c>
      <c r="F630" s="25">
        <v>0</v>
      </c>
      <c r="G630" s="43">
        <v>0</v>
      </c>
      <c r="H630" s="25">
        <v>3.0000000000000001E-3</v>
      </c>
      <c r="I630" s="25">
        <f t="shared" si="37"/>
        <v>3.0000000000000001E-3</v>
      </c>
      <c r="J630" s="25"/>
      <c r="K630" s="25">
        <v>0</v>
      </c>
      <c r="L630" s="25">
        <v>0</v>
      </c>
      <c r="M630" s="25">
        <v>0</v>
      </c>
      <c r="N630" s="25">
        <f t="shared" si="38"/>
        <v>3.0000000000000001E-3</v>
      </c>
    </row>
    <row r="631" spans="1:14" x14ac:dyDescent="0.2">
      <c r="A631" s="34" t="str">
        <f t="shared" si="39"/>
        <v>COD/7XAD34Humberside</v>
      </c>
      <c r="B631" s="6" t="s">
        <v>41</v>
      </c>
      <c r="C631" s="6" t="s">
        <v>140</v>
      </c>
      <c r="D631" s="6" t="s">
        <v>288</v>
      </c>
      <c r="E631" s="25">
        <v>0</v>
      </c>
      <c r="F631" s="25">
        <v>0</v>
      </c>
      <c r="G631" s="43">
        <v>0</v>
      </c>
      <c r="H631" s="25">
        <v>0</v>
      </c>
      <c r="I631" s="25">
        <f t="shared" si="37"/>
        <v>0</v>
      </c>
      <c r="J631" s="25"/>
      <c r="K631" s="25">
        <v>0</v>
      </c>
      <c r="L631" s="25">
        <v>0</v>
      </c>
      <c r="M631" s="25">
        <v>0</v>
      </c>
      <c r="N631" s="25">
        <f t="shared" si="38"/>
        <v>0</v>
      </c>
    </row>
    <row r="632" spans="1:14" x14ac:dyDescent="0.2">
      <c r="A632" s="34" t="str">
        <f t="shared" si="39"/>
        <v>COD/7XAD34North Sea</v>
      </c>
      <c r="B632" s="6" t="s">
        <v>41</v>
      </c>
      <c r="C632" s="6" t="s">
        <v>140</v>
      </c>
      <c r="D632" s="6" t="s">
        <v>20</v>
      </c>
      <c r="E632" s="25">
        <v>2.7E-2</v>
      </c>
      <c r="F632" s="25">
        <v>0</v>
      </c>
      <c r="G632" s="43">
        <v>0</v>
      </c>
      <c r="H632" s="25">
        <v>0</v>
      </c>
      <c r="I632" s="25">
        <f t="shared" si="37"/>
        <v>2.7E-2</v>
      </c>
      <c r="J632" s="25"/>
      <c r="K632" s="25">
        <v>0</v>
      </c>
      <c r="L632" s="25">
        <v>0</v>
      </c>
      <c r="M632" s="25">
        <v>0</v>
      </c>
      <c r="N632" s="25">
        <f t="shared" si="38"/>
        <v>2.7E-2</v>
      </c>
    </row>
    <row r="633" spans="1:14" x14ac:dyDescent="0.2">
      <c r="A633" s="34" t="str">
        <f t="shared" si="39"/>
        <v>COD/7XAD34Northern</v>
      </c>
      <c r="B633" s="6" t="s">
        <v>41</v>
      </c>
      <c r="C633" s="6" t="s">
        <v>140</v>
      </c>
      <c r="D633" s="6" t="s">
        <v>10</v>
      </c>
      <c r="E633" s="25">
        <v>0</v>
      </c>
      <c r="F633" s="25">
        <v>0</v>
      </c>
      <c r="G633" s="43">
        <v>0</v>
      </c>
      <c r="H633" s="25">
        <v>0</v>
      </c>
      <c r="I633" s="25">
        <f t="shared" si="37"/>
        <v>0</v>
      </c>
      <c r="J633" s="25"/>
      <c r="K633" s="25">
        <v>0</v>
      </c>
      <c r="L633" s="25">
        <v>0</v>
      </c>
      <c r="M633" s="25">
        <v>0</v>
      </c>
      <c r="N633" s="25">
        <f t="shared" si="38"/>
        <v>0</v>
      </c>
    </row>
    <row r="634" spans="1:14" x14ac:dyDescent="0.2">
      <c r="A634" s="34" t="str">
        <f t="shared" si="39"/>
        <v>COD/7XAD34Orkney</v>
      </c>
      <c r="B634" s="6" t="s">
        <v>41</v>
      </c>
      <c r="C634" s="6" t="s">
        <v>140</v>
      </c>
      <c r="D634" s="6" t="s">
        <v>9</v>
      </c>
      <c r="E634" s="25">
        <v>0</v>
      </c>
      <c r="F634" s="25">
        <v>0</v>
      </c>
      <c r="G634" s="43">
        <v>0</v>
      </c>
      <c r="H634" s="25">
        <v>0</v>
      </c>
      <c r="I634" s="25">
        <f t="shared" si="37"/>
        <v>0</v>
      </c>
      <c r="J634" s="25"/>
      <c r="K634" s="25">
        <v>0</v>
      </c>
      <c r="L634" s="25">
        <v>0</v>
      </c>
      <c r="M634" s="25">
        <v>0</v>
      </c>
      <c r="N634" s="25">
        <f t="shared" si="38"/>
        <v>0</v>
      </c>
    </row>
    <row r="635" spans="1:14" x14ac:dyDescent="0.2">
      <c r="A635" s="34" t="str">
        <f t="shared" si="39"/>
        <v>COD/7XAD34SFO</v>
      </c>
      <c r="B635" s="6" t="s">
        <v>41</v>
      </c>
      <c r="C635" s="6" t="s">
        <v>140</v>
      </c>
      <c r="D635" s="6" t="s">
        <v>2</v>
      </c>
      <c r="E635" s="25">
        <v>5.0000000000000001E-3</v>
      </c>
      <c r="F635" s="25">
        <v>0</v>
      </c>
      <c r="G635" s="43">
        <v>0.2</v>
      </c>
      <c r="H635" s="25">
        <v>0</v>
      </c>
      <c r="I635" s="25">
        <f t="shared" si="37"/>
        <v>0.20500000000000002</v>
      </c>
      <c r="J635" s="25"/>
      <c r="K635" s="25">
        <v>0</v>
      </c>
      <c r="L635" s="25">
        <v>0</v>
      </c>
      <c r="M635" s="25">
        <v>0</v>
      </c>
      <c r="N635" s="25">
        <f t="shared" si="38"/>
        <v>0.20499999999999999</v>
      </c>
    </row>
    <row r="636" spans="1:14" x14ac:dyDescent="0.2">
      <c r="A636" s="34" t="str">
        <f t="shared" si="39"/>
        <v>COD/7XAD34Shetland</v>
      </c>
      <c r="B636" s="6" t="s">
        <v>41</v>
      </c>
      <c r="C636" s="6" t="s">
        <v>140</v>
      </c>
      <c r="D636" s="6" t="s">
        <v>6</v>
      </c>
      <c r="E636" s="25">
        <v>0</v>
      </c>
      <c r="F636" s="25">
        <v>0</v>
      </c>
      <c r="G636" s="43">
        <v>0.2</v>
      </c>
      <c r="H636" s="25">
        <v>0</v>
      </c>
      <c r="I636" s="25">
        <f t="shared" si="37"/>
        <v>0.2</v>
      </c>
      <c r="J636" s="25"/>
      <c r="K636" s="25">
        <v>0</v>
      </c>
      <c r="L636" s="25">
        <v>0</v>
      </c>
      <c r="M636" s="25">
        <v>0</v>
      </c>
      <c r="N636" s="25">
        <f t="shared" si="38"/>
        <v>0.2</v>
      </c>
    </row>
    <row r="637" spans="1:14" x14ac:dyDescent="0.2">
      <c r="A637" s="34" t="str">
        <f t="shared" si="39"/>
        <v>COD/7XAD34South West</v>
      </c>
      <c r="B637" s="6" t="s">
        <v>41</v>
      </c>
      <c r="C637" s="6" t="s">
        <v>140</v>
      </c>
      <c r="D637" s="6" t="s">
        <v>19</v>
      </c>
      <c r="E637" s="25">
        <v>0.61399999999999999</v>
      </c>
      <c r="F637" s="25">
        <v>0</v>
      </c>
      <c r="G637" s="43">
        <v>0</v>
      </c>
      <c r="H637" s="25">
        <v>1.6E-2</v>
      </c>
      <c r="I637" s="25">
        <f t="shared" si="37"/>
        <v>0.63</v>
      </c>
      <c r="J637" s="25"/>
      <c r="K637" s="25">
        <v>0</v>
      </c>
      <c r="L637" s="25">
        <v>0</v>
      </c>
      <c r="M637" s="25">
        <v>0</v>
      </c>
      <c r="N637" s="25">
        <f t="shared" si="38"/>
        <v>0.63</v>
      </c>
    </row>
    <row r="638" spans="1:14" x14ac:dyDescent="0.2">
      <c r="A638" s="34" t="str">
        <f t="shared" si="39"/>
        <v>COD/7XAD34Unallocated</v>
      </c>
      <c r="B638" s="6" t="s">
        <v>41</v>
      </c>
      <c r="C638" s="6" t="s">
        <v>140</v>
      </c>
      <c r="D638" s="6" t="s">
        <v>33</v>
      </c>
      <c r="E638" s="25">
        <v>0.9</v>
      </c>
      <c r="F638" s="25">
        <v>0</v>
      </c>
      <c r="G638" s="43">
        <v>0</v>
      </c>
      <c r="H638" s="25">
        <v>2</v>
      </c>
      <c r="I638" s="25">
        <f t="shared" si="37"/>
        <v>2.9</v>
      </c>
      <c r="J638" s="25"/>
      <c r="K638" s="25">
        <v>0</v>
      </c>
      <c r="L638" s="25">
        <v>0</v>
      </c>
      <c r="M638" s="25">
        <v>0</v>
      </c>
      <c r="N638" s="25">
        <f t="shared" si="38"/>
        <v>2.9</v>
      </c>
    </row>
    <row r="639" spans="1:14" x14ac:dyDescent="0.2">
      <c r="A639" s="34" t="str">
        <f t="shared" si="39"/>
        <v>COD/7XAD34W. Scotland</v>
      </c>
      <c r="B639" s="6" t="s">
        <v>41</v>
      </c>
      <c r="C639" s="6" t="s">
        <v>140</v>
      </c>
      <c r="D639" s="6" t="s">
        <v>8</v>
      </c>
      <c r="E639" s="25">
        <v>2E-3</v>
      </c>
      <c r="F639" s="25">
        <v>0</v>
      </c>
      <c r="G639" s="43">
        <v>0</v>
      </c>
      <c r="H639" s="25">
        <v>0</v>
      </c>
      <c r="I639" s="25">
        <f t="shared" si="37"/>
        <v>2E-3</v>
      </c>
      <c r="J639" s="25"/>
      <c r="K639" s="25">
        <v>0</v>
      </c>
      <c r="L639" s="25">
        <v>0</v>
      </c>
      <c r="M639" s="25">
        <v>0</v>
      </c>
      <c r="N639" s="25">
        <f t="shared" si="38"/>
        <v>2E-3</v>
      </c>
    </row>
    <row r="640" spans="1:14" x14ac:dyDescent="0.2">
      <c r="A640" s="34" t="str">
        <f t="shared" si="39"/>
        <v>COD/7XAD34Wales &amp; WC</v>
      </c>
      <c r="B640" s="6" t="s">
        <v>41</v>
      </c>
      <c r="C640" s="6" t="s">
        <v>140</v>
      </c>
      <c r="D640" s="6" t="s">
        <v>22</v>
      </c>
      <c r="E640" s="25">
        <v>0.64100000000000001</v>
      </c>
      <c r="F640" s="25">
        <v>0</v>
      </c>
      <c r="G640" s="43">
        <v>0</v>
      </c>
      <c r="H640" s="25">
        <v>0.11</v>
      </c>
      <c r="I640" s="25">
        <f t="shared" si="37"/>
        <v>0.751</v>
      </c>
      <c r="J640" s="25"/>
      <c r="K640" s="25">
        <v>0</v>
      </c>
      <c r="L640" s="25">
        <v>0</v>
      </c>
      <c r="M640" s="25">
        <v>0</v>
      </c>
      <c r="N640" s="25">
        <f t="shared" si="38"/>
        <v>0.751</v>
      </c>
    </row>
    <row r="641" spans="1:14" x14ac:dyDescent="0.2">
      <c r="A641" s="34" t="str">
        <f t="shared" si="39"/>
        <v>COD/7XAD34Western</v>
      </c>
      <c r="B641" s="38" t="s">
        <v>41</v>
      </c>
      <c r="C641" s="6" t="s">
        <v>140</v>
      </c>
      <c r="D641" s="6" t="s">
        <v>107</v>
      </c>
      <c r="E641" s="25">
        <v>2.9550000000000001</v>
      </c>
      <c r="F641" s="25">
        <v>0</v>
      </c>
      <c r="G641" s="43">
        <v>0</v>
      </c>
      <c r="H641" s="25">
        <v>0</v>
      </c>
      <c r="I641" s="25">
        <f t="shared" si="37"/>
        <v>2.9550000000000001</v>
      </c>
      <c r="J641" s="25"/>
      <c r="K641" s="25">
        <v>0</v>
      </c>
      <c r="L641" s="25">
        <v>0</v>
      </c>
      <c r="M641" s="25">
        <v>0</v>
      </c>
      <c r="N641" s="25">
        <f t="shared" si="38"/>
        <v>2.9550000000000001</v>
      </c>
    </row>
    <row r="642" spans="1:14" x14ac:dyDescent="0.2">
      <c r="A642" s="34" t="str">
        <f t="shared" si="39"/>
        <v>COD/N3M.10m and under (pool) - England</v>
      </c>
      <c r="B642" s="6" t="s">
        <v>106</v>
      </c>
      <c r="C642" s="6" t="s">
        <v>196</v>
      </c>
      <c r="D642" s="6" t="s">
        <v>29</v>
      </c>
      <c r="E642" s="25">
        <v>0</v>
      </c>
      <c r="F642" s="25">
        <v>0</v>
      </c>
      <c r="G642" s="43">
        <v>0</v>
      </c>
      <c r="H642" s="25">
        <v>0</v>
      </c>
      <c r="I642" s="25">
        <f t="shared" si="37"/>
        <v>0</v>
      </c>
      <c r="J642" s="25"/>
      <c r="K642" s="25">
        <v>0</v>
      </c>
      <c r="L642" s="25">
        <v>0</v>
      </c>
      <c r="M642" s="25">
        <v>0</v>
      </c>
      <c r="N642" s="25">
        <f t="shared" si="38"/>
        <v>0</v>
      </c>
    </row>
    <row r="643" spans="1:14" x14ac:dyDescent="0.2">
      <c r="A643" s="34" t="str">
        <f t="shared" si="39"/>
        <v>COD/N3M.10m and under (pool) - Northern Ireland</v>
      </c>
      <c r="B643" s="6" t="s">
        <v>106</v>
      </c>
      <c r="C643" s="6" t="s">
        <v>196</v>
      </c>
      <c r="D643" s="6" t="s">
        <v>32</v>
      </c>
      <c r="E643" s="25">
        <v>0</v>
      </c>
      <c r="F643" s="25">
        <v>0</v>
      </c>
      <c r="G643" s="43">
        <v>0</v>
      </c>
      <c r="H643" s="25">
        <v>0</v>
      </c>
      <c r="I643" s="25">
        <f t="shared" si="37"/>
        <v>0</v>
      </c>
      <c r="J643" s="25"/>
      <c r="K643" s="25">
        <v>0</v>
      </c>
      <c r="L643" s="25">
        <v>0</v>
      </c>
      <c r="M643" s="25">
        <v>0</v>
      </c>
      <c r="N643" s="25">
        <f t="shared" si="38"/>
        <v>0</v>
      </c>
    </row>
    <row r="644" spans="1:14" x14ac:dyDescent="0.2">
      <c r="A644" s="34" t="str">
        <f t="shared" si="39"/>
        <v>COD/N3M.10m and under (pool) - Scotland</v>
      </c>
      <c r="B644" s="6" t="s">
        <v>106</v>
      </c>
      <c r="C644" s="6" t="s">
        <v>196</v>
      </c>
      <c r="D644" s="6" t="s">
        <v>31</v>
      </c>
      <c r="E644" s="25">
        <v>0</v>
      </c>
      <c r="F644" s="25">
        <v>0</v>
      </c>
      <c r="G644" s="43">
        <v>0</v>
      </c>
      <c r="H644" s="25">
        <v>0</v>
      </c>
      <c r="I644" s="25">
        <f t="shared" si="37"/>
        <v>0</v>
      </c>
      <c r="J644" s="25"/>
      <c r="K644" s="25">
        <v>0</v>
      </c>
      <c r="L644" s="25">
        <v>0</v>
      </c>
      <c r="M644" s="25">
        <v>0</v>
      </c>
      <c r="N644" s="25">
        <f t="shared" si="38"/>
        <v>0</v>
      </c>
    </row>
    <row r="645" spans="1:14" x14ac:dyDescent="0.2">
      <c r="A645" s="34" t="str">
        <f t="shared" si="39"/>
        <v>COD/N3M.10m and under (pool) - Wales</v>
      </c>
      <c r="B645" s="6" t="s">
        <v>106</v>
      </c>
      <c r="C645" s="6" t="s">
        <v>196</v>
      </c>
      <c r="D645" s="6" t="s">
        <v>30</v>
      </c>
      <c r="E645" s="25">
        <v>0</v>
      </c>
      <c r="F645" s="25">
        <v>0</v>
      </c>
      <c r="G645" s="43">
        <v>0</v>
      </c>
      <c r="H645" s="25">
        <v>0</v>
      </c>
      <c r="I645" s="25">
        <f t="shared" si="37"/>
        <v>0</v>
      </c>
      <c r="J645" s="25"/>
      <c r="K645" s="25">
        <v>0</v>
      </c>
      <c r="L645" s="25">
        <v>0</v>
      </c>
      <c r="M645" s="25">
        <v>0</v>
      </c>
      <c r="N645" s="25">
        <f t="shared" si="38"/>
        <v>0</v>
      </c>
    </row>
    <row r="646" spans="1:14" x14ac:dyDescent="0.2">
      <c r="A646" s="34" t="str">
        <f t="shared" si="39"/>
        <v>COD/N3M.Aberdeen</v>
      </c>
      <c r="B646" s="6" t="s">
        <v>106</v>
      </c>
      <c r="C646" s="6" t="s">
        <v>196</v>
      </c>
      <c r="D646" s="6" t="s">
        <v>4</v>
      </c>
      <c r="E646" s="25">
        <v>0</v>
      </c>
      <c r="F646" s="25">
        <v>0</v>
      </c>
      <c r="G646" s="43">
        <v>0</v>
      </c>
      <c r="H646" s="25">
        <v>0</v>
      </c>
      <c r="I646" s="25">
        <f t="shared" si="37"/>
        <v>0</v>
      </c>
      <c r="J646" s="25"/>
      <c r="K646" s="25">
        <v>0</v>
      </c>
      <c r="L646" s="25">
        <v>0</v>
      </c>
      <c r="M646" s="25">
        <v>0</v>
      </c>
      <c r="N646" s="25">
        <f t="shared" si="38"/>
        <v>0</v>
      </c>
    </row>
    <row r="647" spans="1:14" x14ac:dyDescent="0.2">
      <c r="A647" s="34" t="str">
        <f t="shared" si="39"/>
        <v>COD/N3M.Anglo Scot.</v>
      </c>
      <c r="B647" s="6" t="s">
        <v>106</v>
      </c>
      <c r="C647" s="6" t="s">
        <v>196</v>
      </c>
      <c r="D647" s="6" t="s">
        <v>13</v>
      </c>
      <c r="E647" s="25">
        <v>0</v>
      </c>
      <c r="F647" s="25">
        <v>0</v>
      </c>
      <c r="G647" s="43">
        <v>0</v>
      </c>
      <c r="H647" s="25">
        <v>0</v>
      </c>
      <c r="I647" s="25">
        <f t="shared" si="37"/>
        <v>0</v>
      </c>
      <c r="J647" s="25"/>
      <c r="K647" s="25">
        <v>0</v>
      </c>
      <c r="L647" s="25">
        <v>0</v>
      </c>
      <c r="M647" s="25">
        <v>0</v>
      </c>
      <c r="N647" s="25">
        <f t="shared" si="38"/>
        <v>0</v>
      </c>
    </row>
    <row r="648" spans="1:14" x14ac:dyDescent="0.2">
      <c r="A648" s="34" t="str">
        <f t="shared" si="39"/>
        <v>COD/N3M.ANIFPO</v>
      </c>
      <c r="B648" s="6" t="s">
        <v>106</v>
      </c>
      <c r="C648" s="6" t="s">
        <v>196</v>
      </c>
      <c r="D648" s="6" t="s">
        <v>17</v>
      </c>
      <c r="E648" s="25">
        <v>0</v>
      </c>
      <c r="F648" s="25">
        <v>0</v>
      </c>
      <c r="G648" s="43">
        <v>0</v>
      </c>
      <c r="H648" s="25">
        <v>0</v>
      </c>
      <c r="I648" s="25">
        <f t="shared" si="37"/>
        <v>0</v>
      </c>
      <c r="J648" s="25"/>
      <c r="K648" s="25">
        <v>0</v>
      </c>
      <c r="L648" s="25">
        <v>0</v>
      </c>
      <c r="M648" s="25">
        <v>0</v>
      </c>
      <c r="N648" s="25">
        <f t="shared" si="38"/>
        <v>0</v>
      </c>
    </row>
    <row r="649" spans="1:14" x14ac:dyDescent="0.2">
      <c r="A649" s="34" t="str">
        <f t="shared" si="39"/>
        <v>COD/N3M.Cornish</v>
      </c>
      <c r="B649" s="6" t="s">
        <v>106</v>
      </c>
      <c r="C649" s="6" t="s">
        <v>196</v>
      </c>
      <c r="D649" s="6" t="s">
        <v>18</v>
      </c>
      <c r="E649" s="25">
        <v>0</v>
      </c>
      <c r="F649" s="25">
        <v>0</v>
      </c>
      <c r="G649" s="43">
        <v>0</v>
      </c>
      <c r="H649" s="25">
        <v>0</v>
      </c>
      <c r="I649" s="25">
        <f t="shared" si="37"/>
        <v>0</v>
      </c>
      <c r="J649" s="25"/>
      <c r="K649" s="25">
        <v>0</v>
      </c>
      <c r="L649" s="25">
        <v>0</v>
      </c>
      <c r="M649" s="25">
        <v>0</v>
      </c>
      <c r="N649" s="25">
        <f t="shared" si="38"/>
        <v>0</v>
      </c>
    </row>
    <row r="650" spans="1:14" x14ac:dyDescent="0.2">
      <c r="A650" s="34" t="str">
        <f t="shared" si="39"/>
        <v>COD/N3M.EEFPO</v>
      </c>
      <c r="B650" s="6" t="s">
        <v>106</v>
      </c>
      <c r="C650" s="6" t="s">
        <v>196</v>
      </c>
      <c r="D650" s="6" t="s">
        <v>14</v>
      </c>
      <c r="E650" s="25">
        <v>0</v>
      </c>
      <c r="F650" s="25">
        <v>0</v>
      </c>
      <c r="G650" s="43">
        <v>0</v>
      </c>
      <c r="H650" s="25">
        <v>0</v>
      </c>
      <c r="I650" s="25">
        <f t="shared" si="37"/>
        <v>0</v>
      </c>
      <c r="J650" s="25"/>
      <c r="K650" s="25">
        <v>0</v>
      </c>
      <c r="L650" s="25">
        <v>0</v>
      </c>
      <c r="M650" s="25">
        <v>0</v>
      </c>
      <c r="N650" s="25">
        <f t="shared" si="38"/>
        <v>0</v>
      </c>
    </row>
    <row r="651" spans="1:14" x14ac:dyDescent="0.2">
      <c r="A651" s="34" t="str">
        <f t="shared" si="39"/>
        <v>COD/N3M.Fife</v>
      </c>
      <c r="B651" s="6" t="s">
        <v>106</v>
      </c>
      <c r="C651" s="6" t="s">
        <v>196</v>
      </c>
      <c r="D651" s="6" t="s">
        <v>7</v>
      </c>
      <c r="E651" s="25">
        <v>0</v>
      </c>
      <c r="F651" s="25">
        <v>0</v>
      </c>
      <c r="G651" s="43">
        <v>0</v>
      </c>
      <c r="H651" s="25">
        <v>0</v>
      </c>
      <c r="I651" s="25">
        <f t="shared" si="37"/>
        <v>0</v>
      </c>
      <c r="J651" s="25"/>
      <c r="K651" s="25">
        <v>0</v>
      </c>
      <c r="L651" s="25">
        <v>0</v>
      </c>
      <c r="M651" s="25">
        <v>0</v>
      </c>
      <c r="N651" s="25">
        <f t="shared" ref="N651:N714" si="40">ROUND(I651+K651+L651+M651+J651,3)</f>
        <v>0</v>
      </c>
    </row>
    <row r="652" spans="1:14" x14ac:dyDescent="0.2">
      <c r="A652" s="34" t="str">
        <f t="shared" si="39"/>
        <v>COD/N3M.FPO</v>
      </c>
      <c r="B652" s="6" t="s">
        <v>106</v>
      </c>
      <c r="C652" s="6" t="s">
        <v>196</v>
      </c>
      <c r="D652" s="6" t="s">
        <v>15</v>
      </c>
      <c r="E652" s="25">
        <v>1432</v>
      </c>
      <c r="F652" s="25">
        <v>0</v>
      </c>
      <c r="G652" s="43">
        <v>0</v>
      </c>
      <c r="H652" s="25">
        <v>0</v>
      </c>
      <c r="I652" s="25">
        <f t="shared" ref="I652:I715" si="41">E652+F652+G652+H652</f>
        <v>1432</v>
      </c>
      <c r="J652" s="25"/>
      <c r="K652" s="25">
        <v>0</v>
      </c>
      <c r="L652" s="25">
        <v>0</v>
      </c>
      <c r="M652" s="25">
        <v>0</v>
      </c>
      <c r="N652" s="25">
        <f t="shared" si="40"/>
        <v>1432</v>
      </c>
    </row>
    <row r="653" spans="1:14" x14ac:dyDescent="0.2">
      <c r="A653" s="34" t="str">
        <f t="shared" si="39"/>
        <v>COD/N3M.Handliners</v>
      </c>
      <c r="B653" s="6" t="s">
        <v>106</v>
      </c>
      <c r="C653" s="6" t="s">
        <v>196</v>
      </c>
      <c r="D653" s="6" t="s">
        <v>66</v>
      </c>
      <c r="E653" s="25">
        <v>0</v>
      </c>
      <c r="F653" s="25">
        <v>0</v>
      </c>
      <c r="G653" s="43">
        <v>0</v>
      </c>
      <c r="H653" s="25">
        <v>0</v>
      </c>
      <c r="I653" s="25">
        <f t="shared" si="41"/>
        <v>0</v>
      </c>
      <c r="J653" s="25"/>
      <c r="K653" s="25">
        <v>0</v>
      </c>
      <c r="L653" s="25">
        <v>0</v>
      </c>
      <c r="M653" s="25">
        <v>0</v>
      </c>
      <c r="N653" s="25">
        <f t="shared" si="40"/>
        <v>0</v>
      </c>
    </row>
    <row r="654" spans="1:14" x14ac:dyDescent="0.2">
      <c r="A654" s="34" t="str">
        <f t="shared" si="39"/>
        <v>COD/N3M.Interfish</v>
      </c>
      <c r="B654" s="6" t="s">
        <v>106</v>
      </c>
      <c r="C654" s="6" t="s">
        <v>196</v>
      </c>
      <c r="D654" s="6" t="s">
        <v>23</v>
      </c>
      <c r="E654" s="25">
        <v>0</v>
      </c>
      <c r="F654" s="25">
        <v>0</v>
      </c>
      <c r="G654" s="43">
        <v>0</v>
      </c>
      <c r="H654" s="25">
        <v>0</v>
      </c>
      <c r="I654" s="25">
        <f t="shared" si="41"/>
        <v>0</v>
      </c>
      <c r="J654" s="25"/>
      <c r="K654" s="25">
        <v>0</v>
      </c>
      <c r="L654" s="25">
        <v>0</v>
      </c>
      <c r="M654" s="25">
        <v>0</v>
      </c>
      <c r="N654" s="25">
        <f t="shared" si="40"/>
        <v>0</v>
      </c>
    </row>
    <row r="655" spans="1:14" x14ac:dyDescent="0.2">
      <c r="A655" s="34" t="str">
        <f t="shared" si="39"/>
        <v>COD/N3M.IOM</v>
      </c>
      <c r="B655" s="6" t="s">
        <v>106</v>
      </c>
      <c r="C655" s="6" t="s">
        <v>196</v>
      </c>
      <c r="D655" s="6" t="s">
        <v>24</v>
      </c>
      <c r="E655" s="25">
        <v>0</v>
      </c>
      <c r="F655" s="25">
        <v>0</v>
      </c>
      <c r="G655" s="43">
        <v>0</v>
      </c>
      <c r="H655" s="25">
        <v>0</v>
      </c>
      <c r="I655" s="25">
        <f t="shared" si="41"/>
        <v>0</v>
      </c>
      <c r="J655" s="25"/>
      <c r="K655" s="25">
        <v>0</v>
      </c>
      <c r="L655" s="25">
        <v>0</v>
      </c>
      <c r="M655" s="25">
        <v>0</v>
      </c>
      <c r="N655" s="25">
        <f t="shared" si="40"/>
        <v>0</v>
      </c>
    </row>
    <row r="656" spans="1:14" x14ac:dyDescent="0.2">
      <c r="A656" s="34" t="str">
        <f t="shared" si="39"/>
        <v>COD/N3M.Klondyke</v>
      </c>
      <c r="B656" s="6" t="s">
        <v>106</v>
      </c>
      <c r="C656" s="6" t="s">
        <v>196</v>
      </c>
      <c r="D656" s="6" t="s">
        <v>11</v>
      </c>
      <c r="E656" s="25">
        <v>0</v>
      </c>
      <c r="F656" s="25">
        <v>0</v>
      </c>
      <c r="G656" s="43">
        <v>0</v>
      </c>
      <c r="H656" s="25">
        <v>0</v>
      </c>
      <c r="I656" s="25">
        <f t="shared" si="41"/>
        <v>0</v>
      </c>
      <c r="J656" s="25"/>
      <c r="K656" s="25">
        <v>0</v>
      </c>
      <c r="L656" s="25">
        <v>0</v>
      </c>
      <c r="M656" s="25">
        <v>0</v>
      </c>
      <c r="N656" s="25">
        <f t="shared" si="40"/>
        <v>0</v>
      </c>
    </row>
    <row r="657" spans="1:14" x14ac:dyDescent="0.2">
      <c r="A657" s="34" t="str">
        <f t="shared" si="39"/>
        <v>COD/N3M.Lowestoft</v>
      </c>
      <c r="B657" s="6" t="s">
        <v>106</v>
      </c>
      <c r="C657" s="6" t="s">
        <v>196</v>
      </c>
      <c r="D657" s="6" t="s">
        <v>21</v>
      </c>
      <c r="E657" s="25">
        <v>0</v>
      </c>
      <c r="F657" s="25">
        <v>0</v>
      </c>
      <c r="G657" s="43">
        <v>0</v>
      </c>
      <c r="H657" s="25">
        <v>0</v>
      </c>
      <c r="I657" s="25">
        <f t="shared" si="41"/>
        <v>0</v>
      </c>
      <c r="J657" s="25"/>
      <c r="K657" s="25">
        <v>0</v>
      </c>
      <c r="L657" s="25">
        <v>0</v>
      </c>
      <c r="M657" s="25">
        <v>0</v>
      </c>
      <c r="N657" s="25">
        <f t="shared" si="40"/>
        <v>0</v>
      </c>
    </row>
    <row r="658" spans="1:14" x14ac:dyDescent="0.2">
      <c r="A658" s="34" t="str">
        <f t="shared" si="39"/>
        <v>COD/N3M.Lunar</v>
      </c>
      <c r="B658" s="6" t="s">
        <v>106</v>
      </c>
      <c r="C658" s="6" t="s">
        <v>196</v>
      </c>
      <c r="D658" s="6" t="s">
        <v>12</v>
      </c>
      <c r="E658" s="25">
        <v>0</v>
      </c>
      <c r="F658" s="25">
        <v>0</v>
      </c>
      <c r="G658" s="43">
        <v>0</v>
      </c>
      <c r="H658" s="25">
        <v>0</v>
      </c>
      <c r="I658" s="25">
        <f t="shared" si="41"/>
        <v>0</v>
      </c>
      <c r="J658" s="25"/>
      <c r="K658" s="25">
        <v>0</v>
      </c>
      <c r="L658" s="25">
        <v>0</v>
      </c>
      <c r="M658" s="25">
        <v>0</v>
      </c>
      <c r="N658" s="25">
        <f t="shared" si="40"/>
        <v>0</v>
      </c>
    </row>
    <row r="659" spans="1:14" x14ac:dyDescent="0.2">
      <c r="A659" s="34" t="str">
        <f t="shared" ref="A659:A722" si="42">CONCATENATE(B659,D659)</f>
        <v>COD/N3M.Mourne</v>
      </c>
      <c r="B659" s="38" t="s">
        <v>106</v>
      </c>
      <c r="C659" s="6" t="s">
        <v>196</v>
      </c>
      <c r="D659" s="6" t="s">
        <v>49</v>
      </c>
      <c r="E659" s="25">
        <v>0</v>
      </c>
      <c r="F659" s="25">
        <v>0</v>
      </c>
      <c r="G659" s="43">
        <v>0</v>
      </c>
      <c r="H659" s="25">
        <v>0</v>
      </c>
      <c r="I659" s="25">
        <f t="shared" si="41"/>
        <v>0</v>
      </c>
      <c r="J659" s="25"/>
      <c r="K659" s="25">
        <v>0</v>
      </c>
      <c r="L659" s="25">
        <v>0</v>
      </c>
      <c r="M659" s="25">
        <v>0</v>
      </c>
      <c r="N659" s="25">
        <f t="shared" si="40"/>
        <v>0</v>
      </c>
    </row>
    <row r="660" spans="1:14" x14ac:dyDescent="0.2">
      <c r="A660" s="34" t="str">
        <f t="shared" si="42"/>
        <v>COD/N3M.NESFO</v>
      </c>
      <c r="B660" s="6" t="s">
        <v>106</v>
      </c>
      <c r="C660" s="6" t="s">
        <v>196</v>
      </c>
      <c r="D660" s="6" t="s">
        <v>5</v>
      </c>
      <c r="E660" s="25">
        <v>0</v>
      </c>
      <c r="F660" s="25">
        <v>0</v>
      </c>
      <c r="G660" s="43">
        <v>0</v>
      </c>
      <c r="H660" s="25">
        <v>0</v>
      </c>
      <c r="I660" s="25">
        <f t="shared" si="41"/>
        <v>0</v>
      </c>
      <c r="J660" s="25"/>
      <c r="K660" s="25">
        <v>0</v>
      </c>
      <c r="L660" s="25">
        <v>0</v>
      </c>
      <c r="M660" s="25">
        <v>0</v>
      </c>
      <c r="N660" s="25">
        <f t="shared" si="40"/>
        <v>0</v>
      </c>
    </row>
    <row r="661" spans="1:14" x14ac:dyDescent="0.2">
      <c r="A661" s="34" t="str">
        <f t="shared" si="42"/>
        <v>COD/N3M.NIFPO</v>
      </c>
      <c r="B661" s="6" t="s">
        <v>106</v>
      </c>
      <c r="C661" s="6" t="s">
        <v>196</v>
      </c>
      <c r="D661" s="6" t="s">
        <v>16</v>
      </c>
      <c r="E661" s="25">
        <v>0</v>
      </c>
      <c r="F661" s="25">
        <v>0</v>
      </c>
      <c r="G661" s="43">
        <v>0</v>
      </c>
      <c r="H661" s="25">
        <v>0</v>
      </c>
      <c r="I661" s="25">
        <f t="shared" si="41"/>
        <v>0</v>
      </c>
      <c r="J661" s="25"/>
      <c r="K661" s="25">
        <v>0</v>
      </c>
      <c r="L661" s="25">
        <v>0</v>
      </c>
      <c r="M661" s="25">
        <v>0</v>
      </c>
      <c r="N661" s="25">
        <f t="shared" si="40"/>
        <v>0</v>
      </c>
    </row>
    <row r="662" spans="1:14" x14ac:dyDescent="0.2">
      <c r="A662" s="34" t="str">
        <f t="shared" si="42"/>
        <v>COD/N3M.Non Sector - England</v>
      </c>
      <c r="B662" s="6" t="s">
        <v>106</v>
      </c>
      <c r="C662" s="6" t="s">
        <v>196</v>
      </c>
      <c r="D662" s="6" t="s">
        <v>25</v>
      </c>
      <c r="E662" s="25">
        <v>0</v>
      </c>
      <c r="F662" s="25">
        <v>0</v>
      </c>
      <c r="G662" s="43">
        <v>0</v>
      </c>
      <c r="H662" s="25">
        <v>0</v>
      </c>
      <c r="I662" s="25">
        <f t="shared" si="41"/>
        <v>0</v>
      </c>
      <c r="J662" s="25"/>
      <c r="K662" s="25">
        <v>0</v>
      </c>
      <c r="L662" s="25">
        <v>0</v>
      </c>
      <c r="M662" s="25">
        <v>0</v>
      </c>
      <c r="N662" s="25">
        <f t="shared" si="40"/>
        <v>0</v>
      </c>
    </row>
    <row r="663" spans="1:14" x14ac:dyDescent="0.2">
      <c r="A663" s="34" t="str">
        <f t="shared" si="42"/>
        <v>COD/N3M.Non Sector - Northern Ireland</v>
      </c>
      <c r="B663" s="6" t="s">
        <v>106</v>
      </c>
      <c r="C663" s="6" t="s">
        <v>196</v>
      </c>
      <c r="D663" s="6" t="s">
        <v>28</v>
      </c>
      <c r="E663" s="25">
        <v>0</v>
      </c>
      <c r="F663" s="25">
        <v>0</v>
      </c>
      <c r="G663" s="43">
        <v>0</v>
      </c>
      <c r="H663" s="25">
        <v>0</v>
      </c>
      <c r="I663" s="25">
        <f t="shared" si="41"/>
        <v>0</v>
      </c>
      <c r="J663" s="25"/>
      <c r="K663" s="25">
        <v>0</v>
      </c>
      <c r="L663" s="25">
        <v>0</v>
      </c>
      <c r="M663" s="25">
        <v>0</v>
      </c>
      <c r="N663" s="25">
        <f t="shared" si="40"/>
        <v>0</v>
      </c>
    </row>
    <row r="664" spans="1:14" x14ac:dyDescent="0.2">
      <c r="A664" s="34" t="str">
        <f t="shared" si="42"/>
        <v>COD/N3M.Non Sector - Scotland</v>
      </c>
      <c r="B664" s="6" t="s">
        <v>106</v>
      </c>
      <c r="C664" s="6" t="s">
        <v>196</v>
      </c>
      <c r="D664" s="6" t="s">
        <v>27</v>
      </c>
      <c r="E664" s="25">
        <v>0</v>
      </c>
      <c r="F664" s="25">
        <v>0</v>
      </c>
      <c r="G664" s="43">
        <v>0</v>
      </c>
      <c r="H664" s="25">
        <v>0</v>
      </c>
      <c r="I664" s="25">
        <f t="shared" si="41"/>
        <v>0</v>
      </c>
      <c r="J664" s="25"/>
      <c r="K664" s="25">
        <v>0</v>
      </c>
      <c r="L664" s="25">
        <v>0</v>
      </c>
      <c r="M664" s="25">
        <v>0</v>
      </c>
      <c r="N664" s="25">
        <f t="shared" si="40"/>
        <v>0</v>
      </c>
    </row>
    <row r="665" spans="1:14" x14ac:dyDescent="0.2">
      <c r="A665" s="34" t="str">
        <f t="shared" si="42"/>
        <v>COD/N3M.Non Sector - Wales</v>
      </c>
      <c r="B665" s="6" t="s">
        <v>106</v>
      </c>
      <c r="C665" s="6" t="s">
        <v>196</v>
      </c>
      <c r="D665" s="6" t="s">
        <v>26</v>
      </c>
      <c r="E665" s="25">
        <v>0</v>
      </c>
      <c r="F665" s="25">
        <v>0</v>
      </c>
      <c r="G665" s="43">
        <v>0</v>
      </c>
      <c r="H665" s="25">
        <v>0</v>
      </c>
      <c r="I665" s="25">
        <f t="shared" si="41"/>
        <v>0</v>
      </c>
      <c r="J665" s="25"/>
      <c r="K665" s="25">
        <v>0</v>
      </c>
      <c r="L665" s="25">
        <v>0</v>
      </c>
      <c r="M665" s="25">
        <v>0</v>
      </c>
      <c r="N665" s="25">
        <f t="shared" si="40"/>
        <v>0</v>
      </c>
    </row>
    <row r="666" spans="1:14" x14ac:dyDescent="0.2">
      <c r="A666" s="34" t="str">
        <f t="shared" si="42"/>
        <v>COD/N3M.Humberside</v>
      </c>
      <c r="B666" s="6" t="s">
        <v>106</v>
      </c>
      <c r="C666" s="6" t="s">
        <v>196</v>
      </c>
      <c r="D666" s="6" t="s">
        <v>288</v>
      </c>
      <c r="E666" s="25">
        <v>0</v>
      </c>
      <c r="F666" s="25">
        <v>0</v>
      </c>
      <c r="G666" s="43">
        <v>0</v>
      </c>
      <c r="H666" s="25">
        <v>0</v>
      </c>
      <c r="I666" s="25">
        <f t="shared" si="41"/>
        <v>0</v>
      </c>
      <c r="J666" s="25"/>
      <c r="K666" s="25">
        <v>0</v>
      </c>
      <c r="L666" s="25">
        <v>0</v>
      </c>
      <c r="M666" s="25">
        <v>0</v>
      </c>
      <c r="N666" s="25">
        <f t="shared" si="40"/>
        <v>0</v>
      </c>
    </row>
    <row r="667" spans="1:14" x14ac:dyDescent="0.2">
      <c r="A667" s="34" t="str">
        <f t="shared" si="42"/>
        <v>COD/N3M.North Sea</v>
      </c>
      <c r="B667" s="6" t="s">
        <v>106</v>
      </c>
      <c r="C667" s="6" t="s">
        <v>196</v>
      </c>
      <c r="D667" s="6" t="s">
        <v>20</v>
      </c>
      <c r="E667" s="25">
        <v>0</v>
      </c>
      <c r="F667" s="25">
        <v>0</v>
      </c>
      <c r="G667" s="43">
        <v>0</v>
      </c>
      <c r="H667" s="25">
        <v>0</v>
      </c>
      <c r="I667" s="25">
        <f t="shared" si="41"/>
        <v>0</v>
      </c>
      <c r="J667" s="25"/>
      <c r="K667" s="25">
        <v>0</v>
      </c>
      <c r="L667" s="25">
        <v>0</v>
      </c>
      <c r="M667" s="25">
        <v>0</v>
      </c>
      <c r="N667" s="25">
        <f t="shared" si="40"/>
        <v>0</v>
      </c>
    </row>
    <row r="668" spans="1:14" x14ac:dyDescent="0.2">
      <c r="A668" s="34" t="str">
        <f t="shared" si="42"/>
        <v>COD/N3M.Northern</v>
      </c>
      <c r="B668" s="6" t="s">
        <v>106</v>
      </c>
      <c r="C668" s="6" t="s">
        <v>196</v>
      </c>
      <c r="D668" s="6" t="s">
        <v>10</v>
      </c>
      <c r="E668" s="25">
        <v>0</v>
      </c>
      <c r="F668" s="25">
        <v>0</v>
      </c>
      <c r="G668" s="43">
        <v>0</v>
      </c>
      <c r="H668" s="25">
        <v>0</v>
      </c>
      <c r="I668" s="25">
        <f t="shared" si="41"/>
        <v>0</v>
      </c>
      <c r="J668" s="25"/>
      <c r="K668" s="25">
        <v>0</v>
      </c>
      <c r="L668" s="25">
        <v>0</v>
      </c>
      <c r="M668" s="25">
        <v>0</v>
      </c>
      <c r="N668" s="25">
        <f t="shared" si="40"/>
        <v>0</v>
      </c>
    </row>
    <row r="669" spans="1:14" x14ac:dyDescent="0.2">
      <c r="A669" s="34" t="str">
        <f t="shared" si="42"/>
        <v>COD/N3M.Orkney</v>
      </c>
      <c r="B669" s="6" t="s">
        <v>106</v>
      </c>
      <c r="C669" s="6" t="s">
        <v>196</v>
      </c>
      <c r="D669" s="6" t="s">
        <v>9</v>
      </c>
      <c r="E669" s="25">
        <v>0</v>
      </c>
      <c r="F669" s="25">
        <v>0</v>
      </c>
      <c r="G669" s="43">
        <v>0</v>
      </c>
      <c r="H669" s="25">
        <v>0</v>
      </c>
      <c r="I669" s="25">
        <f t="shared" si="41"/>
        <v>0</v>
      </c>
      <c r="J669" s="25"/>
      <c r="K669" s="25">
        <v>0</v>
      </c>
      <c r="L669" s="25">
        <v>0</v>
      </c>
      <c r="M669" s="25">
        <v>0</v>
      </c>
      <c r="N669" s="25">
        <f t="shared" si="40"/>
        <v>0</v>
      </c>
    </row>
    <row r="670" spans="1:14" x14ac:dyDescent="0.2">
      <c r="A670" s="34" t="str">
        <f t="shared" si="42"/>
        <v>COD/N3M.SFO</v>
      </c>
      <c r="B670" s="6" t="s">
        <v>106</v>
      </c>
      <c r="C670" s="6" t="s">
        <v>196</v>
      </c>
      <c r="D670" s="6" t="s">
        <v>2</v>
      </c>
      <c r="E670" s="25">
        <v>0</v>
      </c>
      <c r="F670" s="25">
        <v>0</v>
      </c>
      <c r="G670" s="43">
        <v>0</v>
      </c>
      <c r="H670" s="25">
        <v>0</v>
      </c>
      <c r="I670" s="25">
        <f t="shared" si="41"/>
        <v>0</v>
      </c>
      <c r="J670" s="25"/>
      <c r="K670" s="25">
        <v>0</v>
      </c>
      <c r="L670" s="25">
        <v>0</v>
      </c>
      <c r="M670" s="25">
        <v>0</v>
      </c>
      <c r="N670" s="25">
        <f t="shared" si="40"/>
        <v>0</v>
      </c>
    </row>
    <row r="671" spans="1:14" x14ac:dyDescent="0.2">
      <c r="A671" s="34" t="str">
        <f t="shared" si="42"/>
        <v>COD/N3M.Shetland</v>
      </c>
      <c r="B671" s="6" t="s">
        <v>106</v>
      </c>
      <c r="C671" s="6" t="s">
        <v>196</v>
      </c>
      <c r="D671" s="6" t="s">
        <v>6</v>
      </c>
      <c r="E671" s="25">
        <v>0</v>
      </c>
      <c r="F671" s="25">
        <v>0</v>
      </c>
      <c r="G671" s="43">
        <v>0</v>
      </c>
      <c r="H671" s="25">
        <v>0</v>
      </c>
      <c r="I671" s="25">
        <f t="shared" si="41"/>
        <v>0</v>
      </c>
      <c r="J671" s="25"/>
      <c r="K671" s="25">
        <v>0</v>
      </c>
      <c r="L671" s="25">
        <v>0</v>
      </c>
      <c r="M671" s="25">
        <v>0</v>
      </c>
      <c r="N671" s="25">
        <f t="shared" si="40"/>
        <v>0</v>
      </c>
    </row>
    <row r="672" spans="1:14" x14ac:dyDescent="0.2">
      <c r="A672" s="34" t="str">
        <f t="shared" si="42"/>
        <v>COD/N3M.South West</v>
      </c>
      <c r="B672" s="6" t="s">
        <v>106</v>
      </c>
      <c r="C672" s="6" t="s">
        <v>196</v>
      </c>
      <c r="D672" s="6" t="s">
        <v>19</v>
      </c>
      <c r="E672" s="25">
        <v>0</v>
      </c>
      <c r="F672" s="25">
        <v>0</v>
      </c>
      <c r="G672" s="43">
        <v>0</v>
      </c>
      <c r="H672" s="25">
        <v>0</v>
      </c>
      <c r="I672" s="25">
        <f t="shared" si="41"/>
        <v>0</v>
      </c>
      <c r="J672" s="25"/>
      <c r="K672" s="25">
        <v>0</v>
      </c>
      <c r="L672" s="25">
        <v>0</v>
      </c>
      <c r="M672" s="25">
        <v>0</v>
      </c>
      <c r="N672" s="25">
        <f t="shared" si="40"/>
        <v>0</v>
      </c>
    </row>
    <row r="673" spans="1:14" x14ac:dyDescent="0.2">
      <c r="A673" s="34" t="str">
        <f t="shared" si="42"/>
        <v>COD/N3M.Unallocated</v>
      </c>
      <c r="B673" s="6" t="s">
        <v>106</v>
      </c>
      <c r="C673" s="6" t="s">
        <v>196</v>
      </c>
      <c r="D673" s="6" t="s">
        <v>33</v>
      </c>
      <c r="E673" s="25">
        <v>0</v>
      </c>
      <c r="F673" s="25">
        <v>0</v>
      </c>
      <c r="G673" s="43">
        <v>0</v>
      </c>
      <c r="H673" s="25">
        <v>0</v>
      </c>
      <c r="I673" s="25">
        <f t="shared" si="41"/>
        <v>0</v>
      </c>
      <c r="J673" s="25"/>
      <c r="K673" s="25">
        <v>0</v>
      </c>
      <c r="L673" s="25">
        <v>0</v>
      </c>
      <c r="M673" s="25">
        <v>0</v>
      </c>
      <c r="N673" s="25">
        <f t="shared" si="40"/>
        <v>0</v>
      </c>
    </row>
    <row r="674" spans="1:14" x14ac:dyDescent="0.2">
      <c r="A674" s="34" t="str">
        <f t="shared" si="42"/>
        <v>COD/N3M.W. Scotland</v>
      </c>
      <c r="B674" s="6" t="s">
        <v>106</v>
      </c>
      <c r="C674" s="6" t="s">
        <v>196</v>
      </c>
      <c r="D674" s="6" t="s">
        <v>8</v>
      </c>
      <c r="E674" s="25">
        <v>0</v>
      </c>
      <c r="F674" s="25">
        <v>0</v>
      </c>
      <c r="G674" s="43">
        <v>0</v>
      </c>
      <c r="H674" s="25">
        <v>0</v>
      </c>
      <c r="I674" s="25">
        <f t="shared" si="41"/>
        <v>0</v>
      </c>
      <c r="J674" s="25"/>
      <c r="K674" s="25">
        <v>0</v>
      </c>
      <c r="L674" s="25">
        <v>0</v>
      </c>
      <c r="M674" s="25">
        <v>0</v>
      </c>
      <c r="N674" s="25">
        <f t="shared" si="40"/>
        <v>0</v>
      </c>
    </row>
    <row r="675" spans="1:14" x14ac:dyDescent="0.2">
      <c r="A675" s="34" t="str">
        <f t="shared" si="42"/>
        <v>COD/N3M.Wales &amp; WC</v>
      </c>
      <c r="B675" s="6" t="s">
        <v>106</v>
      </c>
      <c r="C675" s="6" t="s">
        <v>196</v>
      </c>
      <c r="D675" s="6" t="s">
        <v>22</v>
      </c>
      <c r="E675" s="25">
        <v>0</v>
      </c>
      <c r="F675" s="25">
        <v>0</v>
      </c>
      <c r="G675" s="43">
        <v>0</v>
      </c>
      <c r="H675" s="25">
        <v>0</v>
      </c>
      <c r="I675" s="25">
        <f t="shared" si="41"/>
        <v>0</v>
      </c>
      <c r="J675" s="25"/>
      <c r="K675" s="25">
        <v>0</v>
      </c>
      <c r="L675" s="25">
        <v>0</v>
      </c>
      <c r="M675" s="25">
        <v>0</v>
      </c>
      <c r="N675" s="25">
        <f t="shared" si="40"/>
        <v>0</v>
      </c>
    </row>
    <row r="676" spans="1:14" x14ac:dyDescent="0.2">
      <c r="A676" s="34" t="str">
        <f t="shared" si="42"/>
        <v>COD/N3M.Western</v>
      </c>
      <c r="B676" s="38" t="s">
        <v>106</v>
      </c>
      <c r="C676" s="6" t="s">
        <v>196</v>
      </c>
      <c r="D676" s="6" t="s">
        <v>107</v>
      </c>
      <c r="E676" s="25">
        <v>0</v>
      </c>
      <c r="F676" s="25">
        <v>0</v>
      </c>
      <c r="G676" s="43">
        <v>0</v>
      </c>
      <c r="H676" s="25">
        <v>0</v>
      </c>
      <c r="I676" s="25">
        <f t="shared" si="41"/>
        <v>0</v>
      </c>
      <c r="J676" s="25"/>
      <c r="K676" s="25">
        <v>0</v>
      </c>
      <c r="L676" s="25">
        <v>0</v>
      </c>
      <c r="M676" s="25">
        <v>0</v>
      </c>
      <c r="N676" s="25">
        <f t="shared" si="40"/>
        <v>0</v>
      </c>
    </row>
    <row r="677" spans="1:14" x14ac:dyDescent="0.2">
      <c r="A677" s="34" t="str">
        <f t="shared" si="42"/>
        <v>DGS/2AC4-C10m and under (pool) - England</v>
      </c>
      <c r="B677" s="6" t="s">
        <v>249</v>
      </c>
      <c r="C677" s="6" t="s">
        <v>280</v>
      </c>
      <c r="D677" s="6" t="s">
        <v>29</v>
      </c>
      <c r="E677" s="25">
        <v>7.5880000000000001</v>
      </c>
      <c r="F677" s="25">
        <v>0</v>
      </c>
      <c r="G677" s="43">
        <v>0</v>
      </c>
      <c r="H677" s="25">
        <v>0</v>
      </c>
      <c r="I677" s="25">
        <f t="shared" si="41"/>
        <v>7.5880000000000001</v>
      </c>
      <c r="J677" s="25"/>
      <c r="K677" s="25">
        <v>4.5449999999999999</v>
      </c>
      <c r="L677" s="25">
        <v>0</v>
      </c>
      <c r="M677" s="25">
        <v>0</v>
      </c>
      <c r="N677" s="25">
        <f t="shared" si="40"/>
        <v>12.132999999999999</v>
      </c>
    </row>
    <row r="678" spans="1:14" x14ac:dyDescent="0.2">
      <c r="A678" s="34" t="str">
        <f t="shared" si="42"/>
        <v>DGS/2AC4-C10m and under (pool) - Northern Ireland</v>
      </c>
      <c r="B678" s="6" t="s">
        <v>249</v>
      </c>
      <c r="C678" s="6" t="s">
        <v>280</v>
      </c>
      <c r="D678" s="6" t="s">
        <v>32</v>
      </c>
      <c r="E678" s="25">
        <v>0</v>
      </c>
      <c r="F678" s="25">
        <v>0.8</v>
      </c>
      <c r="G678" s="43">
        <v>0</v>
      </c>
      <c r="H678" s="25">
        <v>0</v>
      </c>
      <c r="I678" s="25">
        <f t="shared" si="41"/>
        <v>0.8</v>
      </c>
      <c r="J678" s="25"/>
      <c r="K678" s="25">
        <v>0</v>
      </c>
      <c r="L678" s="25">
        <v>0</v>
      </c>
      <c r="M678" s="25">
        <v>0</v>
      </c>
      <c r="N678" s="25">
        <f t="shared" si="40"/>
        <v>0.8</v>
      </c>
    </row>
    <row r="679" spans="1:14" x14ac:dyDescent="0.2">
      <c r="A679" s="34" t="str">
        <f t="shared" si="42"/>
        <v>DGS/2AC4-C10m and under (pool) - Scotland</v>
      </c>
      <c r="B679" s="6" t="s">
        <v>249</v>
      </c>
      <c r="C679" s="6" t="s">
        <v>280</v>
      </c>
      <c r="D679" s="6" t="s">
        <v>31</v>
      </c>
      <c r="E679" s="25">
        <v>0</v>
      </c>
      <c r="F679" s="25">
        <v>0</v>
      </c>
      <c r="G679" s="43">
        <v>7.6</v>
      </c>
      <c r="H679" s="25">
        <v>0</v>
      </c>
      <c r="I679" s="25">
        <f t="shared" si="41"/>
        <v>7.6</v>
      </c>
      <c r="J679" s="25"/>
      <c r="K679" s="25">
        <v>0.35299999999999998</v>
      </c>
      <c r="L679" s="25">
        <v>0</v>
      </c>
      <c r="M679" s="25">
        <v>0</v>
      </c>
      <c r="N679" s="25">
        <f t="shared" si="40"/>
        <v>7.9530000000000003</v>
      </c>
    </row>
    <row r="680" spans="1:14" x14ac:dyDescent="0.2">
      <c r="A680" s="34" t="str">
        <f t="shared" si="42"/>
        <v>DGS/2AC4-C10m and under (pool) - Wales</v>
      </c>
      <c r="B680" s="6" t="s">
        <v>249</v>
      </c>
      <c r="C680" s="6" t="s">
        <v>280</v>
      </c>
      <c r="D680" s="6" t="s">
        <v>30</v>
      </c>
      <c r="E680" s="25">
        <v>0</v>
      </c>
      <c r="F680" s="25">
        <v>0</v>
      </c>
      <c r="G680" s="43">
        <v>0</v>
      </c>
      <c r="H680" s="25">
        <v>0.84299999999999997</v>
      </c>
      <c r="I680" s="25">
        <f t="shared" si="41"/>
        <v>0.84299999999999997</v>
      </c>
      <c r="J680" s="25"/>
      <c r="K680" s="25">
        <v>0</v>
      </c>
      <c r="L680" s="25">
        <v>0</v>
      </c>
      <c r="M680" s="25">
        <v>0</v>
      </c>
      <c r="N680" s="25">
        <f t="shared" si="40"/>
        <v>0.84299999999999997</v>
      </c>
    </row>
    <row r="681" spans="1:14" x14ac:dyDescent="0.2">
      <c r="A681" s="34" t="str">
        <f t="shared" si="42"/>
        <v>DGS/2AC4-CAberdeen</v>
      </c>
      <c r="B681" s="6" t="s">
        <v>249</v>
      </c>
      <c r="C681" s="6" t="s">
        <v>280</v>
      </c>
      <c r="D681" s="6" t="s">
        <v>4</v>
      </c>
      <c r="E681" s="25">
        <v>0.04</v>
      </c>
      <c r="F681" s="25">
        <v>0</v>
      </c>
      <c r="G681" s="43">
        <v>95</v>
      </c>
      <c r="H681" s="25">
        <v>0</v>
      </c>
      <c r="I681" s="25">
        <f t="shared" si="41"/>
        <v>95.04</v>
      </c>
      <c r="J681" s="25"/>
      <c r="K681" s="25">
        <v>1.786</v>
      </c>
      <c r="L681" s="25">
        <v>0</v>
      </c>
      <c r="M681" s="25">
        <v>0</v>
      </c>
      <c r="N681" s="25">
        <f t="shared" si="40"/>
        <v>96.825999999999993</v>
      </c>
    </row>
    <row r="682" spans="1:14" x14ac:dyDescent="0.2">
      <c r="A682" s="34" t="str">
        <f t="shared" si="42"/>
        <v>DGS/2AC4-CAnglo Scot.</v>
      </c>
      <c r="B682" s="6" t="s">
        <v>249</v>
      </c>
      <c r="C682" s="6" t="s">
        <v>280</v>
      </c>
      <c r="D682" s="6" t="s">
        <v>13</v>
      </c>
      <c r="E682" s="25">
        <v>58.899000000000001</v>
      </c>
      <c r="F682" s="25">
        <v>0</v>
      </c>
      <c r="G682" s="43">
        <v>4.8</v>
      </c>
      <c r="H682" s="25">
        <v>0</v>
      </c>
      <c r="I682" s="25">
        <f t="shared" si="41"/>
        <v>63.698999999999998</v>
      </c>
      <c r="J682" s="25"/>
      <c r="K682" s="25">
        <v>17.454000000000001</v>
      </c>
      <c r="L682" s="25">
        <v>0</v>
      </c>
      <c r="M682" s="25">
        <v>0</v>
      </c>
      <c r="N682" s="25">
        <f t="shared" si="40"/>
        <v>81.153000000000006</v>
      </c>
    </row>
    <row r="683" spans="1:14" x14ac:dyDescent="0.2">
      <c r="A683" s="34" t="str">
        <f t="shared" si="42"/>
        <v>DGS/2AC4-CANIFPO</v>
      </c>
      <c r="B683" s="6" t="s">
        <v>249</v>
      </c>
      <c r="C683" s="6" t="s">
        <v>280</v>
      </c>
      <c r="D683" s="6" t="s">
        <v>17</v>
      </c>
      <c r="E683" s="25">
        <v>0</v>
      </c>
      <c r="F683" s="25">
        <v>6.4509999999999996</v>
      </c>
      <c r="G683" s="43">
        <v>0</v>
      </c>
      <c r="H683" s="25">
        <v>0</v>
      </c>
      <c r="I683" s="25">
        <f t="shared" si="41"/>
        <v>6.4509999999999996</v>
      </c>
      <c r="J683" s="25"/>
      <c r="K683" s="25">
        <v>0</v>
      </c>
      <c r="L683" s="25">
        <v>0</v>
      </c>
      <c r="M683" s="25">
        <v>0</v>
      </c>
      <c r="N683" s="25">
        <f t="shared" si="40"/>
        <v>6.4509999999999996</v>
      </c>
    </row>
    <row r="684" spans="1:14" x14ac:dyDescent="0.2">
      <c r="A684" s="34" t="str">
        <f t="shared" si="42"/>
        <v>DGS/2AC4-CCornish</v>
      </c>
      <c r="B684" s="6" t="s">
        <v>249</v>
      </c>
      <c r="C684" s="6" t="s">
        <v>280</v>
      </c>
      <c r="D684" s="6" t="s">
        <v>18</v>
      </c>
      <c r="E684" s="25">
        <v>44.914999999999999</v>
      </c>
      <c r="F684" s="25">
        <v>0</v>
      </c>
      <c r="G684" s="43">
        <v>0.7</v>
      </c>
      <c r="H684" s="25">
        <v>0</v>
      </c>
      <c r="I684" s="25">
        <f t="shared" si="41"/>
        <v>45.615000000000002</v>
      </c>
      <c r="J684" s="25"/>
      <c r="K684" s="25">
        <v>1.363</v>
      </c>
      <c r="L684" s="25">
        <v>0</v>
      </c>
      <c r="M684" s="25">
        <v>0</v>
      </c>
      <c r="N684" s="25">
        <f t="shared" si="40"/>
        <v>46.978000000000002</v>
      </c>
    </row>
    <row r="685" spans="1:14" x14ac:dyDescent="0.2">
      <c r="A685" s="34" t="str">
        <f t="shared" si="42"/>
        <v>DGS/2AC4-CEEFPO</v>
      </c>
      <c r="B685" s="6" t="s">
        <v>249</v>
      </c>
      <c r="C685" s="6" t="s">
        <v>280</v>
      </c>
      <c r="D685" s="6" t="s">
        <v>14</v>
      </c>
      <c r="E685" s="25">
        <v>182.108</v>
      </c>
      <c r="F685" s="25">
        <v>0</v>
      </c>
      <c r="G685" s="43">
        <v>2.2999999999999998</v>
      </c>
      <c r="H685" s="25">
        <v>0</v>
      </c>
      <c r="I685" s="25">
        <f t="shared" si="41"/>
        <v>184.40800000000002</v>
      </c>
      <c r="J685" s="25"/>
      <c r="K685" s="25">
        <v>7.2999999999999995E-2</v>
      </c>
      <c r="L685" s="25">
        <v>0</v>
      </c>
      <c r="M685" s="25">
        <v>0</v>
      </c>
      <c r="N685" s="25">
        <f t="shared" si="40"/>
        <v>184.48099999999999</v>
      </c>
    </row>
    <row r="686" spans="1:14" x14ac:dyDescent="0.2">
      <c r="A686" s="34" t="str">
        <f t="shared" si="42"/>
        <v>DGS/2AC4-CFife</v>
      </c>
      <c r="B686" s="6" t="s">
        <v>249</v>
      </c>
      <c r="C686" s="6" t="s">
        <v>280</v>
      </c>
      <c r="D686" s="6" t="s">
        <v>7</v>
      </c>
      <c r="E686" s="25">
        <v>4.069</v>
      </c>
      <c r="F686" s="25">
        <v>0</v>
      </c>
      <c r="G686" s="43">
        <v>10.8</v>
      </c>
      <c r="H686" s="25">
        <v>0</v>
      </c>
      <c r="I686" s="25">
        <f t="shared" si="41"/>
        <v>14.869</v>
      </c>
      <c r="J686" s="25"/>
      <c r="K686" s="25">
        <v>3.3959999999999999</v>
      </c>
      <c r="L686" s="25">
        <v>0</v>
      </c>
      <c r="M686" s="25">
        <v>0</v>
      </c>
      <c r="N686" s="25">
        <f t="shared" si="40"/>
        <v>18.265000000000001</v>
      </c>
    </row>
    <row r="687" spans="1:14" x14ac:dyDescent="0.2">
      <c r="A687" s="34" t="str">
        <f t="shared" si="42"/>
        <v>DGS/2AC4-CFPO</v>
      </c>
      <c r="B687" s="6" t="s">
        <v>249</v>
      </c>
      <c r="C687" s="6" t="s">
        <v>280</v>
      </c>
      <c r="D687" s="6" t="s">
        <v>15</v>
      </c>
      <c r="E687" s="25">
        <v>6.1619999999999999</v>
      </c>
      <c r="F687" s="25">
        <v>0</v>
      </c>
      <c r="G687" s="43">
        <v>0</v>
      </c>
      <c r="H687" s="25">
        <v>0</v>
      </c>
      <c r="I687" s="25">
        <f t="shared" si="41"/>
        <v>6.1619999999999999</v>
      </c>
      <c r="J687" s="25"/>
      <c r="K687" s="25">
        <v>0.218</v>
      </c>
      <c r="L687" s="25">
        <v>0</v>
      </c>
      <c r="M687" s="25">
        <v>0</v>
      </c>
      <c r="N687" s="25">
        <f t="shared" si="40"/>
        <v>6.38</v>
      </c>
    </row>
    <row r="688" spans="1:14" x14ac:dyDescent="0.2">
      <c r="A688" s="34" t="str">
        <f t="shared" si="42"/>
        <v>DGS/2AC4-CHandliners</v>
      </c>
      <c r="B688" s="6" t="s">
        <v>249</v>
      </c>
      <c r="C688" s="6" t="s">
        <v>280</v>
      </c>
      <c r="D688" s="6" t="s">
        <v>66</v>
      </c>
      <c r="E688" s="25">
        <v>0</v>
      </c>
      <c r="F688" s="25">
        <v>0</v>
      </c>
      <c r="G688" s="43">
        <v>0</v>
      </c>
      <c r="H688" s="25">
        <v>0</v>
      </c>
      <c r="I688" s="25">
        <f t="shared" si="41"/>
        <v>0</v>
      </c>
      <c r="J688" s="25"/>
      <c r="K688" s="25">
        <v>0</v>
      </c>
      <c r="L688" s="25">
        <v>0</v>
      </c>
      <c r="M688" s="25">
        <v>0</v>
      </c>
      <c r="N688" s="25">
        <f t="shared" si="40"/>
        <v>0</v>
      </c>
    </row>
    <row r="689" spans="1:14" x14ac:dyDescent="0.2">
      <c r="A689" s="34" t="str">
        <f t="shared" si="42"/>
        <v>DGS/2AC4-CInterfish</v>
      </c>
      <c r="B689" s="6" t="s">
        <v>249</v>
      </c>
      <c r="C689" s="6" t="s">
        <v>280</v>
      </c>
      <c r="D689" s="6" t="s">
        <v>23</v>
      </c>
      <c r="E689" s="25">
        <v>0.316</v>
      </c>
      <c r="F689" s="25">
        <v>0</v>
      </c>
      <c r="G689" s="43">
        <v>0</v>
      </c>
      <c r="H689" s="25">
        <v>0</v>
      </c>
      <c r="I689" s="25">
        <f t="shared" si="41"/>
        <v>0.316</v>
      </c>
      <c r="J689" s="25"/>
      <c r="K689" s="25">
        <v>0</v>
      </c>
      <c r="L689" s="25">
        <v>0</v>
      </c>
      <c r="M689" s="25">
        <v>0</v>
      </c>
      <c r="N689" s="25">
        <f t="shared" si="40"/>
        <v>0.316</v>
      </c>
    </row>
    <row r="690" spans="1:14" x14ac:dyDescent="0.2">
      <c r="A690" s="34" t="str">
        <f t="shared" si="42"/>
        <v>DGS/2AC4-CIOM</v>
      </c>
      <c r="B690" s="6" t="s">
        <v>249</v>
      </c>
      <c r="C690" s="6" t="s">
        <v>280</v>
      </c>
      <c r="D690" s="6" t="s">
        <v>24</v>
      </c>
      <c r="E690" s="25">
        <v>0.04</v>
      </c>
      <c r="F690" s="25">
        <v>0</v>
      </c>
      <c r="G690" s="43">
        <v>0</v>
      </c>
      <c r="H690" s="25">
        <v>0</v>
      </c>
      <c r="I690" s="25">
        <f t="shared" si="41"/>
        <v>0.04</v>
      </c>
      <c r="J690" s="25"/>
      <c r="K690" s="25">
        <v>0</v>
      </c>
      <c r="L690" s="25">
        <v>0</v>
      </c>
      <c r="M690" s="25">
        <v>0</v>
      </c>
      <c r="N690" s="25">
        <f t="shared" si="40"/>
        <v>0.04</v>
      </c>
    </row>
    <row r="691" spans="1:14" x14ac:dyDescent="0.2">
      <c r="A691" s="34" t="str">
        <f t="shared" si="42"/>
        <v>DGS/2AC4-CKlondyke</v>
      </c>
      <c r="B691" s="6" t="s">
        <v>249</v>
      </c>
      <c r="C691" s="6" t="s">
        <v>280</v>
      </c>
      <c r="D691" s="6" t="s">
        <v>11</v>
      </c>
      <c r="E691" s="25">
        <v>0</v>
      </c>
      <c r="F691" s="25">
        <v>0</v>
      </c>
      <c r="G691" s="43">
        <v>0.5</v>
      </c>
      <c r="H691" s="25">
        <v>0</v>
      </c>
      <c r="I691" s="25">
        <f t="shared" si="41"/>
        <v>0.5</v>
      </c>
      <c r="J691" s="25"/>
      <c r="K691" s="25">
        <v>0</v>
      </c>
      <c r="L691" s="25">
        <v>0</v>
      </c>
      <c r="M691" s="25">
        <v>0</v>
      </c>
      <c r="N691" s="25">
        <f t="shared" si="40"/>
        <v>0.5</v>
      </c>
    </row>
    <row r="692" spans="1:14" x14ac:dyDescent="0.2">
      <c r="A692" s="34" t="str">
        <f t="shared" si="42"/>
        <v>DGS/2AC4-CLowestoft</v>
      </c>
      <c r="B692" s="6" t="s">
        <v>249</v>
      </c>
      <c r="C692" s="6" t="s">
        <v>280</v>
      </c>
      <c r="D692" s="6" t="s">
        <v>21</v>
      </c>
      <c r="E692" s="25">
        <v>0</v>
      </c>
      <c r="F692" s="25">
        <v>0</v>
      </c>
      <c r="G692" s="43">
        <v>0</v>
      </c>
      <c r="H692" s="25">
        <v>0</v>
      </c>
      <c r="I692" s="25">
        <f t="shared" si="41"/>
        <v>0</v>
      </c>
      <c r="J692" s="25"/>
      <c r="K692" s="25">
        <v>0</v>
      </c>
      <c r="L692" s="25">
        <v>0</v>
      </c>
      <c r="M692" s="25">
        <v>0</v>
      </c>
      <c r="N692" s="25">
        <f t="shared" si="40"/>
        <v>0</v>
      </c>
    </row>
    <row r="693" spans="1:14" x14ac:dyDescent="0.2">
      <c r="A693" s="34" t="str">
        <f t="shared" si="42"/>
        <v>DGS/2AC4-CLunar</v>
      </c>
      <c r="B693" s="6" t="s">
        <v>249</v>
      </c>
      <c r="C693" s="6" t="s">
        <v>280</v>
      </c>
      <c r="D693" s="6" t="s">
        <v>12</v>
      </c>
      <c r="E693" s="25">
        <v>0</v>
      </c>
      <c r="F693" s="25">
        <v>0</v>
      </c>
      <c r="G693" s="43">
        <v>43.8</v>
      </c>
      <c r="H693" s="25">
        <v>0</v>
      </c>
      <c r="I693" s="25">
        <f t="shared" si="41"/>
        <v>43.8</v>
      </c>
      <c r="J693" s="25"/>
      <c r="K693" s="25">
        <v>2.202</v>
      </c>
      <c r="L693" s="25">
        <v>0</v>
      </c>
      <c r="M693" s="25">
        <v>0</v>
      </c>
      <c r="N693" s="25">
        <f t="shared" si="40"/>
        <v>46.002000000000002</v>
      </c>
    </row>
    <row r="694" spans="1:14" x14ac:dyDescent="0.2">
      <c r="A694" s="34" t="str">
        <f t="shared" si="42"/>
        <v>DGS/2AC4-CMourne</v>
      </c>
      <c r="B694" s="6" t="s">
        <v>249</v>
      </c>
      <c r="C694" s="6" t="s">
        <v>280</v>
      </c>
      <c r="D694" s="6" t="s">
        <v>49</v>
      </c>
      <c r="E694" s="25">
        <v>0</v>
      </c>
      <c r="F694" s="25">
        <v>0</v>
      </c>
      <c r="G694" s="43">
        <v>0</v>
      </c>
      <c r="H694" s="25">
        <v>0</v>
      </c>
      <c r="I694" s="25">
        <f t="shared" si="41"/>
        <v>0</v>
      </c>
      <c r="J694" s="25"/>
      <c r="K694" s="25">
        <v>0</v>
      </c>
      <c r="L694" s="25">
        <v>0</v>
      </c>
      <c r="M694" s="25">
        <v>0</v>
      </c>
      <c r="N694" s="25">
        <f t="shared" si="40"/>
        <v>0</v>
      </c>
    </row>
    <row r="695" spans="1:14" x14ac:dyDescent="0.2">
      <c r="A695" s="34" t="str">
        <f t="shared" si="42"/>
        <v>DGS/2AC4-CNESFO</v>
      </c>
      <c r="B695" s="6" t="s">
        <v>249</v>
      </c>
      <c r="C695" s="6" t="s">
        <v>280</v>
      </c>
      <c r="D695" s="6" t="s">
        <v>5</v>
      </c>
      <c r="E695" s="25">
        <v>0</v>
      </c>
      <c r="F695" s="25">
        <v>0</v>
      </c>
      <c r="G695" s="43">
        <v>153.9</v>
      </c>
      <c r="H695" s="25">
        <v>0</v>
      </c>
      <c r="I695" s="25">
        <f t="shared" si="41"/>
        <v>153.9</v>
      </c>
      <c r="J695" s="25"/>
      <c r="K695" s="25">
        <v>7.7309999999999999</v>
      </c>
      <c r="L695" s="25">
        <v>0</v>
      </c>
      <c r="M695" s="25">
        <v>0</v>
      </c>
      <c r="N695" s="25">
        <f t="shared" si="40"/>
        <v>161.631</v>
      </c>
    </row>
    <row r="696" spans="1:14" x14ac:dyDescent="0.2">
      <c r="A696" s="34" t="str">
        <f t="shared" si="42"/>
        <v>DGS/2AC4-CNIFPO</v>
      </c>
      <c r="B696" s="6" t="s">
        <v>249</v>
      </c>
      <c r="C696" s="6" t="s">
        <v>280</v>
      </c>
      <c r="D696" s="6" t="s">
        <v>16</v>
      </c>
      <c r="E696" s="25">
        <v>0.11899999999999999</v>
      </c>
      <c r="F696" s="25">
        <v>14.249000000000001</v>
      </c>
      <c r="G696" s="43">
        <v>8.8000000000000007</v>
      </c>
      <c r="H696" s="25">
        <v>0</v>
      </c>
      <c r="I696" s="25">
        <f t="shared" si="41"/>
        <v>23.167999999999999</v>
      </c>
      <c r="J696" s="25"/>
      <c r="K696" s="25">
        <v>0</v>
      </c>
      <c r="L696" s="25">
        <v>0</v>
      </c>
      <c r="M696" s="25">
        <v>0</v>
      </c>
      <c r="N696" s="25">
        <f t="shared" si="40"/>
        <v>23.167999999999999</v>
      </c>
    </row>
    <row r="697" spans="1:14" x14ac:dyDescent="0.2">
      <c r="A697" s="34" t="str">
        <f t="shared" si="42"/>
        <v>DGS/2AC4-CNon Sector - England</v>
      </c>
      <c r="B697" s="6" t="s">
        <v>249</v>
      </c>
      <c r="C697" s="6" t="s">
        <v>280</v>
      </c>
      <c r="D697" s="6" t="s">
        <v>25</v>
      </c>
      <c r="E697" s="25">
        <v>1.3029999999999999</v>
      </c>
      <c r="F697" s="25">
        <v>0</v>
      </c>
      <c r="G697" s="43">
        <v>0</v>
      </c>
      <c r="H697" s="25">
        <v>0</v>
      </c>
      <c r="I697" s="25">
        <f t="shared" si="41"/>
        <v>1.3029999999999999</v>
      </c>
      <c r="J697" s="25"/>
      <c r="K697" s="25">
        <v>19.648</v>
      </c>
      <c r="L697" s="25">
        <v>0</v>
      </c>
      <c r="M697" s="25">
        <v>0</v>
      </c>
      <c r="N697" s="25">
        <f t="shared" si="40"/>
        <v>20.951000000000001</v>
      </c>
    </row>
    <row r="698" spans="1:14" x14ac:dyDescent="0.2">
      <c r="A698" s="34" t="str">
        <f t="shared" si="42"/>
        <v>DGS/2AC4-CNon Sector - Northern Ireland</v>
      </c>
      <c r="B698" s="6" t="s">
        <v>249</v>
      </c>
      <c r="C698" s="6" t="s">
        <v>280</v>
      </c>
      <c r="D698" s="6" t="s">
        <v>28</v>
      </c>
      <c r="E698" s="25">
        <v>0</v>
      </c>
      <c r="F698" s="25">
        <v>0</v>
      </c>
      <c r="G698" s="43">
        <v>0</v>
      </c>
      <c r="H698" s="25">
        <v>0</v>
      </c>
      <c r="I698" s="25">
        <f t="shared" si="41"/>
        <v>0</v>
      </c>
      <c r="J698" s="25"/>
      <c r="K698" s="25">
        <v>0</v>
      </c>
      <c r="L698" s="25">
        <v>0</v>
      </c>
      <c r="M698" s="25">
        <v>0</v>
      </c>
      <c r="N698" s="25">
        <f t="shared" si="40"/>
        <v>0</v>
      </c>
    </row>
    <row r="699" spans="1:14" x14ac:dyDescent="0.2">
      <c r="A699" s="34" t="str">
        <f t="shared" si="42"/>
        <v>DGS/2AC4-CNon Sector - Scotland</v>
      </c>
      <c r="B699" s="6" t="s">
        <v>249</v>
      </c>
      <c r="C699" s="6" t="s">
        <v>280</v>
      </c>
      <c r="D699" s="6" t="s">
        <v>27</v>
      </c>
      <c r="E699" s="25">
        <v>0</v>
      </c>
      <c r="F699" s="25">
        <v>0</v>
      </c>
      <c r="G699" s="43">
        <v>2.7</v>
      </c>
      <c r="H699" s="25">
        <v>0</v>
      </c>
      <c r="I699" s="25">
        <f t="shared" si="41"/>
        <v>2.7</v>
      </c>
      <c r="J699" s="25"/>
      <c r="K699" s="25">
        <v>0</v>
      </c>
      <c r="L699" s="25">
        <v>0</v>
      </c>
      <c r="M699" s="25">
        <v>0</v>
      </c>
      <c r="N699" s="25">
        <f t="shared" si="40"/>
        <v>2.7</v>
      </c>
    </row>
    <row r="700" spans="1:14" x14ac:dyDescent="0.2">
      <c r="A700" s="34" t="str">
        <f t="shared" si="42"/>
        <v>DGS/2AC4-CNon Sector - Wales</v>
      </c>
      <c r="B700" s="6" t="s">
        <v>249</v>
      </c>
      <c r="C700" s="6" t="s">
        <v>280</v>
      </c>
      <c r="D700" s="6" t="s">
        <v>26</v>
      </c>
      <c r="E700" s="25">
        <v>0</v>
      </c>
      <c r="F700" s="25">
        <v>0</v>
      </c>
      <c r="G700" s="43">
        <v>0</v>
      </c>
      <c r="H700" s="25">
        <v>0</v>
      </c>
      <c r="I700" s="25">
        <f t="shared" si="41"/>
        <v>0</v>
      </c>
      <c r="J700" s="25"/>
      <c r="K700" s="25">
        <v>0</v>
      </c>
      <c r="L700" s="25">
        <v>0</v>
      </c>
      <c r="M700" s="25">
        <v>0</v>
      </c>
      <c r="N700" s="25">
        <f t="shared" si="40"/>
        <v>0</v>
      </c>
    </row>
    <row r="701" spans="1:14" x14ac:dyDescent="0.2">
      <c r="A701" s="34" t="str">
        <f t="shared" si="42"/>
        <v>DGS/2AC4-CHumberside</v>
      </c>
      <c r="B701" s="6" t="s">
        <v>249</v>
      </c>
      <c r="C701" s="6" t="s">
        <v>280</v>
      </c>
      <c r="D701" s="6" t="s">
        <v>288</v>
      </c>
      <c r="E701" s="25">
        <v>2.7650000000000001</v>
      </c>
      <c r="F701" s="25">
        <v>0</v>
      </c>
      <c r="G701" s="43">
        <v>0</v>
      </c>
      <c r="H701" s="25">
        <v>0</v>
      </c>
      <c r="I701" s="25">
        <f t="shared" si="41"/>
        <v>2.7650000000000001</v>
      </c>
      <c r="J701" s="25"/>
      <c r="K701" s="25">
        <v>9.0619999999999994</v>
      </c>
      <c r="L701" s="25">
        <v>0</v>
      </c>
      <c r="M701" s="25">
        <v>0</v>
      </c>
      <c r="N701" s="25">
        <f t="shared" si="40"/>
        <v>11.827</v>
      </c>
    </row>
    <row r="702" spans="1:14" x14ac:dyDescent="0.2">
      <c r="A702" s="34" t="str">
        <f t="shared" si="42"/>
        <v>DGS/2AC4-CNorth Sea</v>
      </c>
      <c r="B702" s="6" t="s">
        <v>249</v>
      </c>
      <c r="C702" s="6" t="s">
        <v>280</v>
      </c>
      <c r="D702" s="6" t="s">
        <v>20</v>
      </c>
      <c r="E702" s="25">
        <v>3.081</v>
      </c>
      <c r="F702" s="25">
        <v>0</v>
      </c>
      <c r="G702" s="43">
        <v>0.3</v>
      </c>
      <c r="H702" s="25">
        <v>0</v>
      </c>
      <c r="I702" s="25">
        <f t="shared" si="41"/>
        <v>3.3809999999999998</v>
      </c>
      <c r="J702" s="25"/>
      <c r="K702" s="25">
        <v>2.3220000000000001</v>
      </c>
      <c r="L702" s="25">
        <v>0</v>
      </c>
      <c r="M702" s="25">
        <v>0</v>
      </c>
      <c r="N702" s="25">
        <f t="shared" si="40"/>
        <v>5.7030000000000003</v>
      </c>
    </row>
    <row r="703" spans="1:14" x14ac:dyDescent="0.2">
      <c r="A703" s="34" t="str">
        <f t="shared" si="42"/>
        <v>DGS/2AC4-CNorthern</v>
      </c>
      <c r="B703" s="6" t="s">
        <v>249</v>
      </c>
      <c r="C703" s="6" t="s">
        <v>280</v>
      </c>
      <c r="D703" s="6" t="s">
        <v>10</v>
      </c>
      <c r="E703" s="25">
        <v>0</v>
      </c>
      <c r="F703" s="25">
        <v>0</v>
      </c>
      <c r="G703" s="43">
        <v>0</v>
      </c>
      <c r="H703" s="25">
        <v>0</v>
      </c>
      <c r="I703" s="25">
        <f t="shared" si="41"/>
        <v>0</v>
      </c>
      <c r="J703" s="25"/>
      <c r="K703" s="25">
        <v>0</v>
      </c>
      <c r="L703" s="25">
        <v>0</v>
      </c>
      <c r="M703" s="25">
        <v>0</v>
      </c>
      <c r="N703" s="25">
        <f t="shared" si="40"/>
        <v>0</v>
      </c>
    </row>
    <row r="704" spans="1:14" x14ac:dyDescent="0.2">
      <c r="A704" s="34" t="str">
        <f t="shared" si="42"/>
        <v>DGS/2AC4-COrkney</v>
      </c>
      <c r="B704" s="6" t="s">
        <v>249</v>
      </c>
      <c r="C704" s="6" t="s">
        <v>280</v>
      </c>
      <c r="D704" s="6" t="s">
        <v>9</v>
      </c>
      <c r="E704" s="25">
        <v>0</v>
      </c>
      <c r="F704" s="25">
        <v>0</v>
      </c>
      <c r="G704" s="43">
        <v>7.2</v>
      </c>
      <c r="H704" s="25">
        <v>0</v>
      </c>
      <c r="I704" s="25">
        <f t="shared" si="41"/>
        <v>7.2</v>
      </c>
      <c r="J704" s="25"/>
      <c r="K704" s="25">
        <v>0</v>
      </c>
      <c r="L704" s="25">
        <v>0</v>
      </c>
      <c r="M704" s="25">
        <v>0</v>
      </c>
      <c r="N704" s="25">
        <f t="shared" si="40"/>
        <v>7.2</v>
      </c>
    </row>
    <row r="705" spans="1:14" x14ac:dyDescent="0.2">
      <c r="A705" s="34" t="str">
        <f t="shared" si="42"/>
        <v>DGS/2AC4-CSFO</v>
      </c>
      <c r="B705" s="6" t="s">
        <v>249</v>
      </c>
      <c r="C705" s="6" t="s">
        <v>280</v>
      </c>
      <c r="D705" s="6" t="s">
        <v>2</v>
      </c>
      <c r="E705" s="25">
        <v>26.704000000000001</v>
      </c>
      <c r="F705" s="25">
        <v>0</v>
      </c>
      <c r="G705" s="43">
        <v>477.79999999999995</v>
      </c>
      <c r="H705" s="25">
        <v>0</v>
      </c>
      <c r="I705" s="25">
        <f t="shared" si="41"/>
        <v>504.50399999999996</v>
      </c>
      <c r="J705" s="25"/>
      <c r="K705" s="25">
        <v>145.28800000000001</v>
      </c>
      <c r="L705" s="25">
        <v>0</v>
      </c>
      <c r="M705" s="25">
        <v>0</v>
      </c>
      <c r="N705" s="25">
        <f t="shared" si="40"/>
        <v>649.79200000000003</v>
      </c>
    </row>
    <row r="706" spans="1:14" x14ac:dyDescent="0.2">
      <c r="A706" s="34" t="str">
        <f t="shared" si="42"/>
        <v>DGS/2AC4-CShetland</v>
      </c>
      <c r="B706" s="6" t="s">
        <v>249</v>
      </c>
      <c r="C706" s="6" t="s">
        <v>280</v>
      </c>
      <c r="D706" s="6" t="s">
        <v>6</v>
      </c>
      <c r="E706" s="25">
        <v>1.0669999999999999</v>
      </c>
      <c r="F706" s="25">
        <v>0</v>
      </c>
      <c r="G706" s="43">
        <v>274.2</v>
      </c>
      <c r="H706" s="25">
        <v>0</v>
      </c>
      <c r="I706" s="25">
        <f t="shared" si="41"/>
        <v>275.267</v>
      </c>
      <c r="J706" s="25"/>
      <c r="K706" s="25">
        <v>157.376</v>
      </c>
      <c r="L706" s="25">
        <v>0</v>
      </c>
      <c r="M706" s="25">
        <v>0</v>
      </c>
      <c r="N706" s="25">
        <f t="shared" si="40"/>
        <v>432.64299999999997</v>
      </c>
    </row>
    <row r="707" spans="1:14" x14ac:dyDescent="0.2">
      <c r="A707" s="34" t="str">
        <f t="shared" si="42"/>
        <v>DGS/2AC4-CSouth West</v>
      </c>
      <c r="B707" s="6" t="s">
        <v>249</v>
      </c>
      <c r="C707" s="6" t="s">
        <v>280</v>
      </c>
      <c r="D707" s="6" t="s">
        <v>19</v>
      </c>
      <c r="E707" s="25">
        <v>0</v>
      </c>
      <c r="F707" s="25">
        <v>0</v>
      </c>
      <c r="G707" s="43">
        <v>0</v>
      </c>
      <c r="H707" s="25">
        <v>0</v>
      </c>
      <c r="I707" s="25">
        <f t="shared" si="41"/>
        <v>0</v>
      </c>
      <c r="J707" s="25"/>
      <c r="K707" s="25">
        <v>0</v>
      </c>
      <c r="L707" s="25">
        <v>0</v>
      </c>
      <c r="M707" s="25">
        <v>0</v>
      </c>
      <c r="N707" s="25">
        <f t="shared" si="40"/>
        <v>0</v>
      </c>
    </row>
    <row r="708" spans="1:14" x14ac:dyDescent="0.2">
      <c r="A708" s="34" t="str">
        <f t="shared" si="42"/>
        <v>DGS/2AC4-CUnallocated</v>
      </c>
      <c r="B708" s="6" t="s">
        <v>249</v>
      </c>
      <c r="C708" s="6" t="s">
        <v>280</v>
      </c>
      <c r="D708" s="6" t="s">
        <v>33</v>
      </c>
      <c r="E708" s="25">
        <v>0</v>
      </c>
      <c r="F708" s="25">
        <v>0</v>
      </c>
      <c r="G708" s="43">
        <v>0</v>
      </c>
      <c r="H708" s="25">
        <v>0</v>
      </c>
      <c r="I708" s="25">
        <f t="shared" si="41"/>
        <v>0</v>
      </c>
      <c r="J708" s="25"/>
      <c r="K708" s="25">
        <v>0</v>
      </c>
      <c r="L708" s="25">
        <v>0</v>
      </c>
      <c r="M708" s="25">
        <v>0</v>
      </c>
      <c r="N708" s="25">
        <f t="shared" si="40"/>
        <v>0</v>
      </c>
    </row>
    <row r="709" spans="1:14" x14ac:dyDescent="0.2">
      <c r="A709" s="34" t="str">
        <f t="shared" si="42"/>
        <v>DGS/2AC4-CW. Scotland</v>
      </c>
      <c r="B709" s="6" t="s">
        <v>249</v>
      </c>
      <c r="C709" s="6" t="s">
        <v>280</v>
      </c>
      <c r="D709" s="6" t="s">
        <v>8</v>
      </c>
      <c r="E709" s="25">
        <v>0.47399999999999998</v>
      </c>
      <c r="F709" s="25">
        <v>0</v>
      </c>
      <c r="G709" s="43">
        <v>4.8</v>
      </c>
      <c r="H709" s="25">
        <v>0</v>
      </c>
      <c r="I709" s="25">
        <f t="shared" si="41"/>
        <v>5.274</v>
      </c>
      <c r="J709" s="25"/>
      <c r="K709" s="25">
        <v>0</v>
      </c>
      <c r="L709" s="25">
        <v>0</v>
      </c>
      <c r="M709" s="25">
        <v>0</v>
      </c>
      <c r="N709" s="25">
        <f t="shared" si="40"/>
        <v>5.274</v>
      </c>
    </row>
    <row r="710" spans="1:14" x14ac:dyDescent="0.2">
      <c r="A710" s="34" t="str">
        <f t="shared" si="42"/>
        <v>DGS/2AC4-CWales &amp; WC</v>
      </c>
      <c r="B710" s="6" t="s">
        <v>249</v>
      </c>
      <c r="C710" s="6" t="s">
        <v>280</v>
      </c>
      <c r="D710" s="6" t="s">
        <v>22</v>
      </c>
      <c r="E710" s="25">
        <v>0</v>
      </c>
      <c r="F710" s="25">
        <v>0</v>
      </c>
      <c r="G710" s="43">
        <v>0</v>
      </c>
      <c r="H710" s="25">
        <v>0</v>
      </c>
      <c r="I710" s="25">
        <f t="shared" si="41"/>
        <v>0</v>
      </c>
      <c r="J710" s="25"/>
      <c r="K710" s="25">
        <v>0</v>
      </c>
      <c r="L710" s="25">
        <v>0</v>
      </c>
      <c r="M710" s="25">
        <v>0</v>
      </c>
      <c r="N710" s="25">
        <f t="shared" si="40"/>
        <v>0</v>
      </c>
    </row>
    <row r="711" spans="1:14" x14ac:dyDescent="0.2">
      <c r="A711" s="34" t="str">
        <f t="shared" si="42"/>
        <v>DGS/2AC4-CWestern</v>
      </c>
      <c r="B711" s="6" t="s">
        <v>249</v>
      </c>
      <c r="C711" s="6" t="s">
        <v>280</v>
      </c>
      <c r="D711" s="6" t="s">
        <v>107</v>
      </c>
      <c r="E711" s="25">
        <v>11.89</v>
      </c>
      <c r="F711" s="25">
        <v>0</v>
      </c>
      <c r="G711" s="43">
        <v>0</v>
      </c>
      <c r="H711" s="25">
        <v>0</v>
      </c>
      <c r="I711" s="25">
        <f t="shared" si="41"/>
        <v>11.89</v>
      </c>
      <c r="J711" s="25"/>
      <c r="K711" s="25">
        <v>8.2840000000000007</v>
      </c>
      <c r="L711" s="25">
        <v>0</v>
      </c>
      <c r="M711" s="25">
        <v>0</v>
      </c>
      <c r="N711" s="25">
        <f t="shared" si="40"/>
        <v>20.173999999999999</v>
      </c>
    </row>
    <row r="712" spans="1:14" x14ac:dyDescent="0.2">
      <c r="A712" s="34" t="str">
        <f t="shared" si="42"/>
        <v>GHL/2A-C4610m and under (pool) - England</v>
      </c>
      <c r="B712" s="6" t="s">
        <v>42</v>
      </c>
      <c r="C712" s="6" t="s">
        <v>198</v>
      </c>
      <c r="D712" s="6" t="s">
        <v>29</v>
      </c>
      <c r="E712" s="25">
        <v>0</v>
      </c>
      <c r="F712" s="25">
        <v>0</v>
      </c>
      <c r="G712" s="43">
        <v>0</v>
      </c>
      <c r="H712" s="25">
        <v>0</v>
      </c>
      <c r="I712" s="25">
        <f t="shared" si="41"/>
        <v>0</v>
      </c>
      <c r="J712" s="25"/>
      <c r="K712" s="25">
        <v>0</v>
      </c>
      <c r="L712" s="25">
        <v>0</v>
      </c>
      <c r="M712" s="25">
        <v>0</v>
      </c>
      <c r="N712" s="25">
        <f t="shared" si="40"/>
        <v>0</v>
      </c>
    </row>
    <row r="713" spans="1:14" x14ac:dyDescent="0.2">
      <c r="A713" s="34" t="str">
        <f t="shared" si="42"/>
        <v>GHL/2A-C4610m and under (pool) - Northern Ireland</v>
      </c>
      <c r="B713" s="6" t="s">
        <v>42</v>
      </c>
      <c r="C713" s="6" t="s">
        <v>198</v>
      </c>
      <c r="D713" s="6" t="s">
        <v>32</v>
      </c>
      <c r="E713" s="25">
        <v>0</v>
      </c>
      <c r="F713" s="25">
        <v>0</v>
      </c>
      <c r="G713" s="43">
        <v>0</v>
      </c>
      <c r="H713" s="25">
        <v>0</v>
      </c>
      <c r="I713" s="25">
        <f t="shared" si="41"/>
        <v>0</v>
      </c>
      <c r="J713" s="25"/>
      <c r="K713" s="25">
        <v>0</v>
      </c>
      <c r="L713" s="25">
        <v>0</v>
      </c>
      <c r="M713" s="25">
        <v>0</v>
      </c>
      <c r="N713" s="25">
        <f t="shared" si="40"/>
        <v>0</v>
      </c>
    </row>
    <row r="714" spans="1:14" x14ac:dyDescent="0.2">
      <c r="A714" s="34" t="str">
        <f t="shared" si="42"/>
        <v>GHL/2A-C4610m and under (pool) - Scotland</v>
      </c>
      <c r="B714" s="6" t="s">
        <v>42</v>
      </c>
      <c r="C714" s="6" t="s">
        <v>198</v>
      </c>
      <c r="D714" s="6" t="s">
        <v>31</v>
      </c>
      <c r="E714" s="25">
        <v>0</v>
      </c>
      <c r="F714" s="25">
        <v>0</v>
      </c>
      <c r="G714" s="43">
        <v>0</v>
      </c>
      <c r="H714" s="25">
        <v>0</v>
      </c>
      <c r="I714" s="25">
        <f t="shared" si="41"/>
        <v>0</v>
      </c>
      <c r="J714" s="25"/>
      <c r="K714" s="25">
        <v>0</v>
      </c>
      <c r="L714" s="25">
        <v>0</v>
      </c>
      <c r="M714" s="25">
        <v>0</v>
      </c>
      <c r="N714" s="25">
        <f t="shared" si="40"/>
        <v>0</v>
      </c>
    </row>
    <row r="715" spans="1:14" x14ac:dyDescent="0.2">
      <c r="A715" s="34" t="str">
        <f t="shared" si="42"/>
        <v>GHL/2A-C4610m and under (pool) - Wales</v>
      </c>
      <c r="B715" s="6" t="s">
        <v>42</v>
      </c>
      <c r="C715" s="6" t="s">
        <v>198</v>
      </c>
      <c r="D715" s="6" t="s">
        <v>30</v>
      </c>
      <c r="E715" s="25">
        <v>0</v>
      </c>
      <c r="F715" s="25">
        <v>0</v>
      </c>
      <c r="G715" s="43">
        <v>0</v>
      </c>
      <c r="H715" s="25">
        <v>0</v>
      </c>
      <c r="I715" s="25">
        <f t="shared" si="41"/>
        <v>0</v>
      </c>
      <c r="J715" s="25"/>
      <c r="K715" s="25">
        <v>0</v>
      </c>
      <c r="L715" s="25">
        <v>0</v>
      </c>
      <c r="M715" s="25">
        <v>0</v>
      </c>
      <c r="N715" s="25">
        <f t="shared" ref="N715:N778" si="43">ROUND(I715+K715+L715+M715+J715,3)</f>
        <v>0</v>
      </c>
    </row>
    <row r="716" spans="1:14" x14ac:dyDescent="0.2">
      <c r="A716" s="34" t="str">
        <f t="shared" si="42"/>
        <v>GHL/2A-C46Aberdeen</v>
      </c>
      <c r="B716" s="6" t="s">
        <v>42</v>
      </c>
      <c r="C716" s="6" t="s">
        <v>198</v>
      </c>
      <c r="D716" s="6" t="s">
        <v>4</v>
      </c>
      <c r="E716" s="25">
        <v>0.34</v>
      </c>
      <c r="F716" s="25">
        <v>0</v>
      </c>
      <c r="G716" s="43">
        <v>0.7</v>
      </c>
      <c r="H716" s="25">
        <v>0</v>
      </c>
      <c r="I716" s="25">
        <f t="shared" ref="I716:I779" si="44">E716+F716+G716+H716</f>
        <v>1.04</v>
      </c>
      <c r="J716" s="25"/>
      <c r="K716" s="25">
        <v>4.0000000000000001E-3</v>
      </c>
      <c r="L716" s="25">
        <v>0</v>
      </c>
      <c r="M716" s="25">
        <v>0</v>
      </c>
      <c r="N716" s="25">
        <f t="shared" si="43"/>
        <v>1.044</v>
      </c>
    </row>
    <row r="717" spans="1:14" x14ac:dyDescent="0.2">
      <c r="A717" s="34" t="str">
        <f t="shared" si="42"/>
        <v>GHL/2A-C46Anglo Scot.</v>
      </c>
      <c r="B717" s="6" t="s">
        <v>42</v>
      </c>
      <c r="C717" s="6" t="s">
        <v>198</v>
      </c>
      <c r="D717" s="6" t="s">
        <v>13</v>
      </c>
      <c r="E717" s="25">
        <v>3.3719999999999999</v>
      </c>
      <c r="F717" s="25">
        <v>0</v>
      </c>
      <c r="G717" s="43">
        <v>0.4</v>
      </c>
      <c r="H717" s="25">
        <v>0</v>
      </c>
      <c r="I717" s="25">
        <f t="shared" si="44"/>
        <v>3.7719999999999998</v>
      </c>
      <c r="J717" s="25"/>
      <c r="K717" s="25">
        <v>0</v>
      </c>
      <c r="L717" s="25">
        <v>0</v>
      </c>
      <c r="M717" s="25">
        <v>0</v>
      </c>
      <c r="N717" s="25">
        <f t="shared" si="43"/>
        <v>3.7719999999999998</v>
      </c>
    </row>
    <row r="718" spans="1:14" x14ac:dyDescent="0.2">
      <c r="A718" s="34" t="str">
        <f t="shared" si="42"/>
        <v>GHL/2A-C46ANIFPO</v>
      </c>
      <c r="B718" s="6" t="s">
        <v>42</v>
      </c>
      <c r="C718" s="6" t="s">
        <v>198</v>
      </c>
      <c r="D718" s="6" t="s">
        <v>17</v>
      </c>
      <c r="E718" s="25">
        <v>0</v>
      </c>
      <c r="F718" s="25">
        <v>0</v>
      </c>
      <c r="G718" s="43">
        <v>0</v>
      </c>
      <c r="H718" s="25">
        <v>0</v>
      </c>
      <c r="I718" s="25">
        <f t="shared" si="44"/>
        <v>0</v>
      </c>
      <c r="J718" s="25"/>
      <c r="K718" s="25">
        <v>0</v>
      </c>
      <c r="L718" s="25">
        <v>0</v>
      </c>
      <c r="M718" s="25">
        <v>0</v>
      </c>
      <c r="N718" s="25">
        <f t="shared" si="43"/>
        <v>0</v>
      </c>
    </row>
    <row r="719" spans="1:14" x14ac:dyDescent="0.2">
      <c r="A719" s="34" t="str">
        <f t="shared" si="42"/>
        <v>GHL/2A-C46Cornish</v>
      </c>
      <c r="B719" s="6" t="s">
        <v>42</v>
      </c>
      <c r="C719" s="6" t="s">
        <v>198</v>
      </c>
      <c r="D719" s="6" t="s">
        <v>18</v>
      </c>
      <c r="E719" s="25">
        <v>0.995</v>
      </c>
      <c r="F719" s="25">
        <v>0</v>
      </c>
      <c r="G719" s="43">
        <v>0</v>
      </c>
      <c r="H719" s="25">
        <v>0</v>
      </c>
      <c r="I719" s="25">
        <f t="shared" si="44"/>
        <v>0.995</v>
      </c>
      <c r="J719" s="25"/>
      <c r="K719" s="25">
        <v>0</v>
      </c>
      <c r="L719" s="25">
        <v>0</v>
      </c>
      <c r="M719" s="25">
        <v>0</v>
      </c>
      <c r="N719" s="25">
        <f t="shared" si="43"/>
        <v>0.995</v>
      </c>
    </row>
    <row r="720" spans="1:14" x14ac:dyDescent="0.2">
      <c r="A720" s="34" t="str">
        <f t="shared" si="42"/>
        <v>GHL/2A-C46EEFPO</v>
      </c>
      <c r="B720" s="6" t="s">
        <v>42</v>
      </c>
      <c r="C720" s="6" t="s">
        <v>198</v>
      </c>
      <c r="D720" s="6" t="s">
        <v>14</v>
      </c>
      <c r="E720" s="25">
        <v>5.1669999999999998</v>
      </c>
      <c r="F720" s="25">
        <v>0</v>
      </c>
      <c r="G720" s="43">
        <v>0.4</v>
      </c>
      <c r="H720" s="25">
        <v>0</v>
      </c>
      <c r="I720" s="25">
        <f t="shared" si="44"/>
        <v>5.5670000000000002</v>
      </c>
      <c r="J720" s="25"/>
      <c r="K720" s="25">
        <v>0</v>
      </c>
      <c r="L720" s="25">
        <v>0</v>
      </c>
      <c r="M720" s="25">
        <v>0</v>
      </c>
      <c r="N720" s="25">
        <f t="shared" si="43"/>
        <v>5.5670000000000002</v>
      </c>
    </row>
    <row r="721" spans="1:14" x14ac:dyDescent="0.2">
      <c r="A721" s="34" t="str">
        <f t="shared" si="42"/>
        <v>GHL/2A-C46Fife</v>
      </c>
      <c r="B721" s="6" t="s">
        <v>42</v>
      </c>
      <c r="C721" s="6" t="s">
        <v>198</v>
      </c>
      <c r="D721" s="6" t="s">
        <v>7</v>
      </c>
      <c r="E721" s="25">
        <v>0</v>
      </c>
      <c r="F721" s="25">
        <v>0</v>
      </c>
      <c r="G721" s="43">
        <v>0</v>
      </c>
      <c r="H721" s="25">
        <v>0</v>
      </c>
      <c r="I721" s="25">
        <f t="shared" si="44"/>
        <v>0</v>
      </c>
      <c r="J721" s="25"/>
      <c r="K721" s="25">
        <v>0</v>
      </c>
      <c r="L721" s="25">
        <v>0</v>
      </c>
      <c r="M721" s="25">
        <v>0</v>
      </c>
      <c r="N721" s="25">
        <f t="shared" si="43"/>
        <v>0</v>
      </c>
    </row>
    <row r="722" spans="1:14" x14ac:dyDescent="0.2">
      <c r="A722" s="34" t="str">
        <f t="shared" si="42"/>
        <v>GHL/2A-C46FPO</v>
      </c>
      <c r="B722" s="6" t="s">
        <v>42</v>
      </c>
      <c r="C722" s="6" t="s">
        <v>198</v>
      </c>
      <c r="D722" s="6" t="s">
        <v>15</v>
      </c>
      <c r="E722" s="25">
        <v>67.028999999999996</v>
      </c>
      <c r="F722" s="25">
        <v>0</v>
      </c>
      <c r="G722" s="43">
        <v>0</v>
      </c>
      <c r="H722" s="25">
        <v>0</v>
      </c>
      <c r="I722" s="25">
        <f t="shared" si="44"/>
        <v>67.028999999999996</v>
      </c>
      <c r="J722" s="72">
        <v>-72</v>
      </c>
      <c r="K722" s="25">
        <v>0</v>
      </c>
      <c r="L722" s="25">
        <v>0</v>
      </c>
      <c r="M722" s="25">
        <v>0</v>
      </c>
      <c r="N722" s="25">
        <f t="shared" si="43"/>
        <v>-4.9710000000000001</v>
      </c>
    </row>
    <row r="723" spans="1:14" x14ac:dyDescent="0.2">
      <c r="A723" s="34" t="str">
        <f t="shared" ref="A723:A786" si="45">CONCATENATE(B723,D723)</f>
        <v>GHL/2A-C46Handliners</v>
      </c>
      <c r="B723" s="6" t="s">
        <v>42</v>
      </c>
      <c r="C723" s="6" t="s">
        <v>198</v>
      </c>
      <c r="D723" s="6" t="s">
        <v>66</v>
      </c>
      <c r="E723" s="25">
        <v>0</v>
      </c>
      <c r="F723" s="25">
        <v>0</v>
      </c>
      <c r="G723" s="43">
        <v>0</v>
      </c>
      <c r="H723" s="25">
        <v>0</v>
      </c>
      <c r="I723" s="25">
        <f t="shared" si="44"/>
        <v>0</v>
      </c>
      <c r="J723" s="25"/>
      <c r="K723" s="25">
        <v>0</v>
      </c>
      <c r="L723" s="25">
        <v>0</v>
      </c>
      <c r="M723" s="25">
        <v>0</v>
      </c>
      <c r="N723" s="25">
        <f t="shared" si="43"/>
        <v>0</v>
      </c>
    </row>
    <row r="724" spans="1:14" x14ac:dyDescent="0.2">
      <c r="A724" s="34" t="str">
        <f t="shared" si="45"/>
        <v>GHL/2A-C46Interfish</v>
      </c>
      <c r="B724" s="6" t="s">
        <v>42</v>
      </c>
      <c r="C724" s="6" t="s">
        <v>198</v>
      </c>
      <c r="D724" s="6" t="s">
        <v>23</v>
      </c>
      <c r="E724" s="25">
        <v>0.218</v>
      </c>
      <c r="F724" s="25">
        <v>0</v>
      </c>
      <c r="G724" s="43">
        <v>0</v>
      </c>
      <c r="H724" s="25">
        <v>0</v>
      </c>
      <c r="I724" s="25">
        <f t="shared" si="44"/>
        <v>0.218</v>
      </c>
      <c r="J724" s="25"/>
      <c r="K724" s="25">
        <v>0</v>
      </c>
      <c r="L724" s="25">
        <v>0</v>
      </c>
      <c r="M724" s="25">
        <v>0</v>
      </c>
      <c r="N724" s="25">
        <f t="shared" si="43"/>
        <v>0.218</v>
      </c>
    </row>
    <row r="725" spans="1:14" x14ac:dyDescent="0.2">
      <c r="A725" s="34" t="str">
        <f t="shared" si="45"/>
        <v>GHL/2A-C46IOM</v>
      </c>
      <c r="B725" s="6" t="s">
        <v>42</v>
      </c>
      <c r="C725" s="6" t="s">
        <v>198</v>
      </c>
      <c r="D725" s="6" t="s">
        <v>24</v>
      </c>
      <c r="E725" s="25">
        <v>0</v>
      </c>
      <c r="F725" s="25">
        <v>0</v>
      </c>
      <c r="G725" s="43">
        <v>0</v>
      </c>
      <c r="H725" s="25">
        <v>0</v>
      </c>
      <c r="I725" s="25">
        <f t="shared" si="44"/>
        <v>0</v>
      </c>
      <c r="J725" s="25"/>
      <c r="K725" s="25">
        <v>0</v>
      </c>
      <c r="L725" s="25">
        <v>0</v>
      </c>
      <c r="M725" s="25">
        <v>0</v>
      </c>
      <c r="N725" s="25">
        <f t="shared" si="43"/>
        <v>0</v>
      </c>
    </row>
    <row r="726" spans="1:14" x14ac:dyDescent="0.2">
      <c r="A726" s="34" t="str">
        <f t="shared" si="45"/>
        <v>GHL/2A-C46Klondyke</v>
      </c>
      <c r="B726" s="6" t="s">
        <v>42</v>
      </c>
      <c r="C726" s="6" t="s">
        <v>198</v>
      </c>
      <c r="D726" s="6" t="s">
        <v>11</v>
      </c>
      <c r="E726" s="25">
        <v>0</v>
      </c>
      <c r="F726" s="25">
        <v>0</v>
      </c>
      <c r="G726" s="43">
        <v>0.8</v>
      </c>
      <c r="H726" s="25">
        <v>0</v>
      </c>
      <c r="I726" s="25">
        <f t="shared" si="44"/>
        <v>0.8</v>
      </c>
      <c r="J726" s="25"/>
      <c r="K726" s="25">
        <v>0</v>
      </c>
      <c r="L726" s="25">
        <v>0</v>
      </c>
      <c r="M726" s="25">
        <v>0</v>
      </c>
      <c r="N726" s="25">
        <f t="shared" si="43"/>
        <v>0.8</v>
      </c>
    </row>
    <row r="727" spans="1:14" x14ac:dyDescent="0.2">
      <c r="A727" s="34" t="str">
        <f t="shared" si="45"/>
        <v>GHL/2A-C46Lowestoft</v>
      </c>
      <c r="B727" s="6" t="s">
        <v>42</v>
      </c>
      <c r="C727" s="6" t="s">
        <v>198</v>
      </c>
      <c r="D727" s="6" t="s">
        <v>21</v>
      </c>
      <c r="E727" s="25">
        <v>0</v>
      </c>
      <c r="F727" s="25">
        <v>0</v>
      </c>
      <c r="G727" s="43">
        <v>0</v>
      </c>
      <c r="H727" s="25">
        <v>0</v>
      </c>
      <c r="I727" s="25">
        <f t="shared" si="44"/>
        <v>0</v>
      </c>
      <c r="J727" s="25"/>
      <c r="K727" s="25">
        <v>0</v>
      </c>
      <c r="L727" s="25">
        <v>0</v>
      </c>
      <c r="M727" s="25">
        <v>0</v>
      </c>
      <c r="N727" s="25">
        <f t="shared" si="43"/>
        <v>0</v>
      </c>
    </row>
    <row r="728" spans="1:14" x14ac:dyDescent="0.2">
      <c r="A728" s="34" t="str">
        <f t="shared" si="45"/>
        <v>GHL/2A-C46Lunar</v>
      </c>
      <c r="B728" s="6" t="s">
        <v>42</v>
      </c>
      <c r="C728" s="6" t="s">
        <v>198</v>
      </c>
      <c r="D728" s="6" t="s">
        <v>12</v>
      </c>
      <c r="E728" s="25">
        <v>0</v>
      </c>
      <c r="F728" s="25">
        <v>0</v>
      </c>
      <c r="G728" s="43">
        <v>0</v>
      </c>
      <c r="H728" s="25">
        <v>0</v>
      </c>
      <c r="I728" s="25">
        <f t="shared" si="44"/>
        <v>0</v>
      </c>
      <c r="J728" s="25"/>
      <c r="K728" s="25">
        <v>0</v>
      </c>
      <c r="L728" s="25">
        <v>0</v>
      </c>
      <c r="M728" s="25">
        <v>0</v>
      </c>
      <c r="N728" s="25">
        <f t="shared" si="43"/>
        <v>0</v>
      </c>
    </row>
    <row r="729" spans="1:14" x14ac:dyDescent="0.2">
      <c r="A729" s="34" t="str">
        <f t="shared" si="45"/>
        <v>GHL/2A-C46Mourne</v>
      </c>
      <c r="B729" s="38" t="s">
        <v>42</v>
      </c>
      <c r="C729" s="6" t="s">
        <v>198</v>
      </c>
      <c r="D729" s="6" t="s">
        <v>49</v>
      </c>
      <c r="E729" s="25">
        <v>0</v>
      </c>
      <c r="F729" s="25">
        <v>0</v>
      </c>
      <c r="G729" s="43">
        <v>0</v>
      </c>
      <c r="H729" s="25">
        <v>0</v>
      </c>
      <c r="I729" s="25">
        <f t="shared" si="44"/>
        <v>0</v>
      </c>
      <c r="J729" s="25"/>
      <c r="K729" s="25">
        <v>0</v>
      </c>
      <c r="L729" s="25">
        <v>0</v>
      </c>
      <c r="M729" s="25">
        <v>0</v>
      </c>
      <c r="N729" s="25">
        <f t="shared" si="43"/>
        <v>0</v>
      </c>
    </row>
    <row r="730" spans="1:14" x14ac:dyDescent="0.2">
      <c r="A730" s="34" t="str">
        <f t="shared" si="45"/>
        <v>GHL/2A-C46NESFO</v>
      </c>
      <c r="B730" s="6" t="s">
        <v>42</v>
      </c>
      <c r="C730" s="6" t="s">
        <v>198</v>
      </c>
      <c r="D730" s="6" t="s">
        <v>5</v>
      </c>
      <c r="E730" s="25">
        <v>0</v>
      </c>
      <c r="F730" s="25">
        <v>0</v>
      </c>
      <c r="G730" s="43">
        <v>5.5</v>
      </c>
      <c r="H730" s="25">
        <v>0</v>
      </c>
      <c r="I730" s="25">
        <f t="shared" si="44"/>
        <v>5.5</v>
      </c>
      <c r="J730" s="25"/>
      <c r="K730" s="25">
        <v>0</v>
      </c>
      <c r="L730" s="25">
        <v>0</v>
      </c>
      <c r="M730" s="25">
        <v>0</v>
      </c>
      <c r="N730" s="25">
        <f t="shared" si="43"/>
        <v>5.5</v>
      </c>
    </row>
    <row r="731" spans="1:14" x14ac:dyDescent="0.2">
      <c r="A731" s="34" t="str">
        <f t="shared" si="45"/>
        <v>GHL/2A-C46NIFPO</v>
      </c>
      <c r="B731" s="6" t="s">
        <v>42</v>
      </c>
      <c r="C731" s="6" t="s">
        <v>198</v>
      </c>
      <c r="D731" s="6" t="s">
        <v>16</v>
      </c>
      <c r="E731" s="25">
        <v>0</v>
      </c>
      <c r="F731" s="25">
        <v>0</v>
      </c>
      <c r="G731" s="43">
        <v>0</v>
      </c>
      <c r="H731" s="25">
        <v>0</v>
      </c>
      <c r="I731" s="25">
        <f t="shared" si="44"/>
        <v>0</v>
      </c>
      <c r="J731" s="25"/>
      <c r="K731" s="25">
        <v>0</v>
      </c>
      <c r="L731" s="25">
        <v>0</v>
      </c>
      <c r="M731" s="25">
        <v>0</v>
      </c>
      <c r="N731" s="25">
        <f t="shared" si="43"/>
        <v>0</v>
      </c>
    </row>
    <row r="732" spans="1:14" x14ac:dyDescent="0.2">
      <c r="A732" s="34" t="str">
        <f t="shared" si="45"/>
        <v>GHL/2A-C46Non Sector - England</v>
      </c>
      <c r="B732" s="6" t="s">
        <v>42</v>
      </c>
      <c r="C732" s="6" t="s">
        <v>198</v>
      </c>
      <c r="D732" s="6" t="s">
        <v>25</v>
      </c>
      <c r="E732" s="25">
        <v>0</v>
      </c>
      <c r="F732" s="25">
        <v>0</v>
      </c>
      <c r="G732" s="43">
        <v>0</v>
      </c>
      <c r="H732" s="25">
        <v>0</v>
      </c>
      <c r="I732" s="25">
        <f t="shared" si="44"/>
        <v>0</v>
      </c>
      <c r="J732" s="25"/>
      <c r="K732" s="25">
        <v>0</v>
      </c>
      <c r="L732" s="25">
        <v>0</v>
      </c>
      <c r="M732" s="25">
        <v>0</v>
      </c>
      <c r="N732" s="25">
        <f t="shared" si="43"/>
        <v>0</v>
      </c>
    </row>
    <row r="733" spans="1:14" x14ac:dyDescent="0.2">
      <c r="A733" s="34" t="str">
        <f t="shared" si="45"/>
        <v>GHL/2A-C46Non Sector - Northern Ireland</v>
      </c>
      <c r="B733" s="6" t="s">
        <v>42</v>
      </c>
      <c r="C733" s="6" t="s">
        <v>198</v>
      </c>
      <c r="D733" s="6" t="s">
        <v>28</v>
      </c>
      <c r="E733" s="25">
        <v>0</v>
      </c>
      <c r="F733" s="25">
        <v>0</v>
      </c>
      <c r="G733" s="43">
        <v>0</v>
      </c>
      <c r="H733" s="25">
        <v>0</v>
      </c>
      <c r="I733" s="25">
        <f t="shared" si="44"/>
        <v>0</v>
      </c>
      <c r="J733" s="25"/>
      <c r="K733" s="25">
        <v>0</v>
      </c>
      <c r="L733" s="25">
        <v>0</v>
      </c>
      <c r="M733" s="25">
        <v>0</v>
      </c>
      <c r="N733" s="25">
        <f t="shared" si="43"/>
        <v>0</v>
      </c>
    </row>
    <row r="734" spans="1:14" x14ac:dyDescent="0.2">
      <c r="A734" s="34" t="str">
        <f t="shared" si="45"/>
        <v>GHL/2A-C46Non Sector - Scotland</v>
      </c>
      <c r="B734" s="6" t="s">
        <v>42</v>
      </c>
      <c r="C734" s="6" t="s">
        <v>198</v>
      </c>
      <c r="D734" s="6" t="s">
        <v>27</v>
      </c>
      <c r="E734" s="25">
        <v>0</v>
      </c>
      <c r="F734" s="25">
        <v>0</v>
      </c>
      <c r="G734" s="43">
        <v>0</v>
      </c>
      <c r="H734" s="25">
        <v>0</v>
      </c>
      <c r="I734" s="25">
        <f t="shared" si="44"/>
        <v>0</v>
      </c>
      <c r="J734" s="25"/>
      <c r="K734" s="25">
        <v>0</v>
      </c>
      <c r="L734" s="25">
        <v>0</v>
      </c>
      <c r="M734" s="25">
        <v>0</v>
      </c>
      <c r="N734" s="25">
        <f t="shared" si="43"/>
        <v>0</v>
      </c>
    </row>
    <row r="735" spans="1:14" x14ac:dyDescent="0.2">
      <c r="A735" s="34" t="str">
        <f t="shared" si="45"/>
        <v>GHL/2A-C46Non Sector - Wales</v>
      </c>
      <c r="B735" s="6" t="s">
        <v>42</v>
      </c>
      <c r="C735" s="6" t="s">
        <v>198</v>
      </c>
      <c r="D735" s="6" t="s">
        <v>26</v>
      </c>
      <c r="E735" s="25">
        <v>0</v>
      </c>
      <c r="F735" s="25">
        <v>0</v>
      </c>
      <c r="G735" s="43">
        <v>0</v>
      </c>
      <c r="H735" s="25">
        <v>0</v>
      </c>
      <c r="I735" s="25">
        <f t="shared" si="44"/>
        <v>0</v>
      </c>
      <c r="J735" s="25"/>
      <c r="K735" s="25">
        <v>0</v>
      </c>
      <c r="L735" s="25">
        <v>0</v>
      </c>
      <c r="M735" s="25">
        <v>0</v>
      </c>
      <c r="N735" s="25">
        <f t="shared" si="43"/>
        <v>0</v>
      </c>
    </row>
    <row r="736" spans="1:14" x14ac:dyDescent="0.2">
      <c r="A736" s="34" t="str">
        <f t="shared" si="45"/>
        <v>GHL/2A-C46Humberside</v>
      </c>
      <c r="B736" s="6" t="s">
        <v>42</v>
      </c>
      <c r="C736" s="6" t="s">
        <v>198</v>
      </c>
      <c r="D736" s="6" t="s">
        <v>288</v>
      </c>
      <c r="E736" s="25">
        <v>0</v>
      </c>
      <c r="F736" s="25">
        <v>0</v>
      </c>
      <c r="G736" s="43">
        <v>0</v>
      </c>
      <c r="H736" s="25">
        <v>0</v>
      </c>
      <c r="I736" s="25">
        <f t="shared" si="44"/>
        <v>0</v>
      </c>
      <c r="J736" s="25"/>
      <c r="K736" s="25">
        <v>0</v>
      </c>
      <c r="L736" s="25">
        <v>0</v>
      </c>
      <c r="M736" s="25">
        <v>0</v>
      </c>
      <c r="N736" s="25">
        <f t="shared" si="43"/>
        <v>0</v>
      </c>
    </row>
    <row r="737" spans="1:14" x14ac:dyDescent="0.2">
      <c r="A737" s="34" t="str">
        <f t="shared" si="45"/>
        <v>GHL/2A-C46North Sea</v>
      </c>
      <c r="B737" s="6" t="s">
        <v>42</v>
      </c>
      <c r="C737" s="6" t="s">
        <v>198</v>
      </c>
      <c r="D737" s="6" t="s">
        <v>20</v>
      </c>
      <c r="E737" s="25">
        <v>0</v>
      </c>
      <c r="F737" s="25">
        <v>0</v>
      </c>
      <c r="G737" s="43">
        <v>0</v>
      </c>
      <c r="H737" s="25">
        <v>0</v>
      </c>
      <c r="I737" s="25">
        <f t="shared" si="44"/>
        <v>0</v>
      </c>
      <c r="J737" s="25"/>
      <c r="K737" s="25">
        <v>0</v>
      </c>
      <c r="L737" s="25">
        <v>0</v>
      </c>
      <c r="M737" s="25">
        <v>0</v>
      </c>
      <c r="N737" s="25">
        <f t="shared" si="43"/>
        <v>0</v>
      </c>
    </row>
    <row r="738" spans="1:14" x14ac:dyDescent="0.2">
      <c r="A738" s="34" t="str">
        <f t="shared" si="45"/>
        <v>GHL/2A-C46Northern</v>
      </c>
      <c r="B738" s="6" t="s">
        <v>42</v>
      </c>
      <c r="C738" s="6" t="s">
        <v>198</v>
      </c>
      <c r="D738" s="6" t="s">
        <v>10</v>
      </c>
      <c r="E738" s="25">
        <v>0</v>
      </c>
      <c r="F738" s="25">
        <v>0</v>
      </c>
      <c r="G738" s="43">
        <v>0</v>
      </c>
      <c r="H738" s="25">
        <v>0</v>
      </c>
      <c r="I738" s="25">
        <f t="shared" si="44"/>
        <v>0</v>
      </c>
      <c r="J738" s="25"/>
      <c r="K738" s="25">
        <v>0</v>
      </c>
      <c r="L738" s="25">
        <v>0</v>
      </c>
      <c r="M738" s="25">
        <v>0</v>
      </c>
      <c r="N738" s="25">
        <f t="shared" si="43"/>
        <v>0</v>
      </c>
    </row>
    <row r="739" spans="1:14" x14ac:dyDescent="0.2">
      <c r="A739" s="34" t="str">
        <f t="shared" si="45"/>
        <v>GHL/2A-C46Orkney</v>
      </c>
      <c r="B739" s="6" t="s">
        <v>42</v>
      </c>
      <c r="C739" s="6" t="s">
        <v>198</v>
      </c>
      <c r="D739" s="6" t="s">
        <v>9</v>
      </c>
      <c r="E739" s="25">
        <v>0</v>
      </c>
      <c r="F739" s="25">
        <v>0</v>
      </c>
      <c r="G739" s="43">
        <v>0</v>
      </c>
      <c r="H739" s="25">
        <v>0</v>
      </c>
      <c r="I739" s="25">
        <f t="shared" si="44"/>
        <v>0</v>
      </c>
      <c r="J739" s="25"/>
      <c r="K739" s="25">
        <v>0</v>
      </c>
      <c r="L739" s="25">
        <v>0</v>
      </c>
      <c r="M739" s="25">
        <v>0</v>
      </c>
      <c r="N739" s="25">
        <f t="shared" si="43"/>
        <v>0</v>
      </c>
    </row>
    <row r="740" spans="1:14" x14ac:dyDescent="0.2">
      <c r="A740" s="34" t="str">
        <f t="shared" si="45"/>
        <v>GHL/2A-C46SFO</v>
      </c>
      <c r="B740" s="6" t="s">
        <v>42</v>
      </c>
      <c r="C740" s="6" t="s">
        <v>198</v>
      </c>
      <c r="D740" s="6" t="s">
        <v>2</v>
      </c>
      <c r="E740" s="25">
        <v>0</v>
      </c>
      <c r="F740" s="25">
        <v>0</v>
      </c>
      <c r="G740" s="43">
        <v>144.30000000000001</v>
      </c>
      <c r="H740" s="25">
        <v>0</v>
      </c>
      <c r="I740" s="25">
        <f t="shared" si="44"/>
        <v>144.30000000000001</v>
      </c>
      <c r="J740" s="25"/>
      <c r="K740" s="25">
        <v>23.896000000000001</v>
      </c>
      <c r="L740" s="25">
        <v>0</v>
      </c>
      <c r="M740" s="25">
        <v>0</v>
      </c>
      <c r="N740" s="25">
        <f t="shared" si="43"/>
        <v>168.196</v>
      </c>
    </row>
    <row r="741" spans="1:14" x14ac:dyDescent="0.2">
      <c r="A741" s="34" t="str">
        <f t="shared" si="45"/>
        <v>GHL/2A-C46Shetland</v>
      </c>
      <c r="B741" s="6" t="s">
        <v>42</v>
      </c>
      <c r="C741" s="6" t="s">
        <v>198</v>
      </c>
      <c r="D741" s="6" t="s">
        <v>6</v>
      </c>
      <c r="E741" s="25">
        <v>0</v>
      </c>
      <c r="F741" s="25">
        <v>0</v>
      </c>
      <c r="G741" s="43">
        <v>10.8</v>
      </c>
      <c r="H741" s="25">
        <v>0</v>
      </c>
      <c r="I741" s="25">
        <f t="shared" si="44"/>
        <v>10.8</v>
      </c>
      <c r="J741" s="25"/>
      <c r="K741" s="25">
        <v>0</v>
      </c>
      <c r="L741" s="25">
        <v>0</v>
      </c>
      <c r="M741" s="25">
        <v>0</v>
      </c>
      <c r="N741" s="25">
        <f t="shared" si="43"/>
        <v>10.8</v>
      </c>
    </row>
    <row r="742" spans="1:14" x14ac:dyDescent="0.2">
      <c r="A742" s="34" t="str">
        <f t="shared" si="45"/>
        <v>GHL/2A-C46South West</v>
      </c>
      <c r="B742" s="6" t="s">
        <v>42</v>
      </c>
      <c r="C742" s="6" t="s">
        <v>198</v>
      </c>
      <c r="D742" s="6" t="s">
        <v>19</v>
      </c>
      <c r="E742" s="25">
        <v>0</v>
      </c>
      <c r="F742" s="25">
        <v>0</v>
      </c>
      <c r="G742" s="43">
        <v>0</v>
      </c>
      <c r="H742" s="25">
        <v>0</v>
      </c>
      <c r="I742" s="25">
        <f t="shared" si="44"/>
        <v>0</v>
      </c>
      <c r="J742" s="25"/>
      <c r="K742" s="25">
        <v>0</v>
      </c>
      <c r="L742" s="25">
        <v>0</v>
      </c>
      <c r="M742" s="25">
        <v>0</v>
      </c>
      <c r="N742" s="25">
        <f t="shared" si="43"/>
        <v>0</v>
      </c>
    </row>
    <row r="743" spans="1:14" x14ac:dyDescent="0.2">
      <c r="A743" s="34" t="str">
        <f t="shared" si="45"/>
        <v>GHL/2A-C46Unallocated</v>
      </c>
      <c r="B743" s="6" t="s">
        <v>42</v>
      </c>
      <c r="C743" s="6" t="s">
        <v>198</v>
      </c>
      <c r="D743" s="6" t="s">
        <v>33</v>
      </c>
      <c r="E743" s="25">
        <v>0</v>
      </c>
      <c r="F743" s="25">
        <v>0</v>
      </c>
      <c r="G743" s="43">
        <v>0</v>
      </c>
      <c r="H743" s="25">
        <v>0</v>
      </c>
      <c r="I743" s="25">
        <f t="shared" si="44"/>
        <v>0</v>
      </c>
      <c r="J743" s="25"/>
      <c r="K743" s="25">
        <v>0</v>
      </c>
      <c r="L743" s="25">
        <v>0</v>
      </c>
      <c r="M743" s="25">
        <v>0</v>
      </c>
      <c r="N743" s="25">
        <f t="shared" si="43"/>
        <v>0</v>
      </c>
    </row>
    <row r="744" spans="1:14" x14ac:dyDescent="0.2">
      <c r="A744" s="34" t="str">
        <f t="shared" si="45"/>
        <v>GHL/2A-C46W. Scotland</v>
      </c>
      <c r="B744" s="6" t="s">
        <v>42</v>
      </c>
      <c r="C744" s="6" t="s">
        <v>198</v>
      </c>
      <c r="D744" s="6" t="s">
        <v>8</v>
      </c>
      <c r="E744" s="25">
        <v>0</v>
      </c>
      <c r="F744" s="25">
        <v>0</v>
      </c>
      <c r="G744" s="43">
        <v>0</v>
      </c>
      <c r="H744" s="25">
        <v>0</v>
      </c>
      <c r="I744" s="25">
        <f t="shared" si="44"/>
        <v>0</v>
      </c>
      <c r="J744" s="25"/>
      <c r="K744" s="25">
        <v>0</v>
      </c>
      <c r="L744" s="25">
        <v>0</v>
      </c>
      <c r="M744" s="25">
        <v>0</v>
      </c>
      <c r="N744" s="25">
        <f t="shared" si="43"/>
        <v>0</v>
      </c>
    </row>
    <row r="745" spans="1:14" x14ac:dyDescent="0.2">
      <c r="A745" s="34" t="str">
        <f t="shared" si="45"/>
        <v>GHL/2A-C46Wales &amp; WC</v>
      </c>
      <c r="B745" s="6" t="s">
        <v>42</v>
      </c>
      <c r="C745" s="6" t="s">
        <v>198</v>
      </c>
      <c r="D745" s="6" t="s">
        <v>22</v>
      </c>
      <c r="E745" s="25">
        <v>2.4E-2</v>
      </c>
      <c r="F745" s="25">
        <v>0</v>
      </c>
      <c r="G745" s="43">
        <v>0</v>
      </c>
      <c r="H745" s="25">
        <v>0</v>
      </c>
      <c r="I745" s="25">
        <f t="shared" si="44"/>
        <v>2.4E-2</v>
      </c>
      <c r="J745" s="25"/>
      <c r="K745" s="25">
        <v>0</v>
      </c>
      <c r="L745" s="25">
        <v>0</v>
      </c>
      <c r="M745" s="25">
        <v>0</v>
      </c>
      <c r="N745" s="25">
        <f t="shared" si="43"/>
        <v>2.4E-2</v>
      </c>
    </row>
    <row r="746" spans="1:14" x14ac:dyDescent="0.2">
      <c r="A746" s="34" t="str">
        <f t="shared" si="45"/>
        <v>GHL/2A-C46Western</v>
      </c>
      <c r="B746" s="38" t="s">
        <v>42</v>
      </c>
      <c r="C746" s="6" t="s">
        <v>198</v>
      </c>
      <c r="D746" s="6" t="s">
        <v>107</v>
      </c>
      <c r="E746" s="25">
        <v>0</v>
      </c>
      <c r="F746" s="25">
        <v>0</v>
      </c>
      <c r="G746" s="43">
        <v>0</v>
      </c>
      <c r="H746" s="25">
        <v>0</v>
      </c>
      <c r="I746" s="25">
        <f t="shared" si="44"/>
        <v>0</v>
      </c>
      <c r="J746" s="25"/>
      <c r="K746" s="25">
        <v>0</v>
      </c>
      <c r="L746" s="25">
        <v>0</v>
      </c>
      <c r="M746" s="25">
        <v>0</v>
      </c>
      <c r="N746" s="25">
        <f t="shared" si="43"/>
        <v>0</v>
      </c>
    </row>
    <row r="747" spans="1:14" x14ac:dyDescent="0.2">
      <c r="A747" s="34" t="str">
        <f t="shared" si="45"/>
        <v>HAD/07A.10m and under (pool) - England</v>
      </c>
      <c r="B747" s="6" t="s">
        <v>43</v>
      </c>
      <c r="C747" s="6" t="s">
        <v>141</v>
      </c>
      <c r="D747" s="6" t="s">
        <v>29</v>
      </c>
      <c r="E747" s="25">
        <v>7.75</v>
      </c>
      <c r="F747" s="25">
        <v>0</v>
      </c>
      <c r="G747" s="43">
        <v>0</v>
      </c>
      <c r="H747" s="25">
        <v>0</v>
      </c>
      <c r="I747" s="25">
        <f t="shared" si="44"/>
        <v>7.75</v>
      </c>
      <c r="J747" s="25"/>
      <c r="K747" s="25">
        <v>1.6E-2</v>
      </c>
      <c r="L747" s="25">
        <v>0</v>
      </c>
      <c r="M747" s="25">
        <v>0</v>
      </c>
      <c r="N747" s="25">
        <f t="shared" si="43"/>
        <v>7.766</v>
      </c>
    </row>
    <row r="748" spans="1:14" x14ac:dyDescent="0.2">
      <c r="A748" s="34" t="str">
        <f t="shared" si="45"/>
        <v>HAD/07A.10m and under (pool) - Northern Ireland</v>
      </c>
      <c r="B748" s="6" t="s">
        <v>43</v>
      </c>
      <c r="C748" s="6" t="s">
        <v>141</v>
      </c>
      <c r="D748" s="6" t="s">
        <v>32</v>
      </c>
      <c r="E748" s="25">
        <v>0</v>
      </c>
      <c r="F748" s="25">
        <v>1</v>
      </c>
      <c r="G748" s="43">
        <v>0</v>
      </c>
      <c r="H748" s="25">
        <v>0</v>
      </c>
      <c r="I748" s="25">
        <f t="shared" si="44"/>
        <v>1</v>
      </c>
      <c r="J748" s="25"/>
      <c r="K748" s="25">
        <v>3.2000000000000001E-2</v>
      </c>
      <c r="L748" s="25">
        <v>0</v>
      </c>
      <c r="M748" s="25">
        <v>0</v>
      </c>
      <c r="N748" s="25">
        <f t="shared" si="43"/>
        <v>1.032</v>
      </c>
    </row>
    <row r="749" spans="1:14" x14ac:dyDescent="0.2">
      <c r="A749" s="34" t="str">
        <f t="shared" si="45"/>
        <v>HAD/07A.10m and under (pool) - Scotland</v>
      </c>
      <c r="B749" s="6" t="s">
        <v>43</v>
      </c>
      <c r="C749" s="6" t="s">
        <v>141</v>
      </c>
      <c r="D749" s="6" t="s">
        <v>31</v>
      </c>
      <c r="E749" s="25">
        <v>0</v>
      </c>
      <c r="F749" s="25">
        <v>0</v>
      </c>
      <c r="G749" s="43">
        <v>0</v>
      </c>
      <c r="H749" s="25">
        <v>0</v>
      </c>
      <c r="I749" s="25">
        <f t="shared" si="44"/>
        <v>0</v>
      </c>
      <c r="J749" s="25"/>
      <c r="K749" s="25">
        <v>0</v>
      </c>
      <c r="L749" s="25">
        <v>0</v>
      </c>
      <c r="M749" s="25">
        <v>0</v>
      </c>
      <c r="N749" s="25">
        <f t="shared" si="43"/>
        <v>0</v>
      </c>
    </row>
    <row r="750" spans="1:14" x14ac:dyDescent="0.2">
      <c r="A750" s="34" t="str">
        <f t="shared" si="45"/>
        <v>HAD/07A.10m and under (pool) - Wales</v>
      </c>
      <c r="B750" s="6" t="s">
        <v>43</v>
      </c>
      <c r="C750" s="6" t="s">
        <v>141</v>
      </c>
      <c r="D750" s="6" t="s">
        <v>30</v>
      </c>
      <c r="E750" s="25">
        <v>0</v>
      </c>
      <c r="F750" s="25">
        <v>0</v>
      </c>
      <c r="G750" s="43">
        <v>0</v>
      </c>
      <c r="H750" s="25">
        <v>0.33100000000000002</v>
      </c>
      <c r="I750" s="25">
        <f t="shared" si="44"/>
        <v>0.33100000000000002</v>
      </c>
      <c r="J750" s="25"/>
      <c r="K750" s="25">
        <v>0</v>
      </c>
      <c r="L750" s="25">
        <v>0</v>
      </c>
      <c r="M750" s="25">
        <v>0</v>
      </c>
      <c r="N750" s="25">
        <f t="shared" si="43"/>
        <v>0.33100000000000002</v>
      </c>
    </row>
    <row r="751" spans="1:14" x14ac:dyDescent="0.2">
      <c r="A751" s="34" t="str">
        <f t="shared" si="45"/>
        <v>HAD/07A.Aberdeen</v>
      </c>
      <c r="B751" s="6" t="s">
        <v>43</v>
      </c>
      <c r="C751" s="6" t="s">
        <v>141</v>
      </c>
      <c r="D751" s="6" t="s">
        <v>4</v>
      </c>
      <c r="E751" s="25">
        <v>1.2999999999999999E-2</v>
      </c>
      <c r="F751" s="25">
        <v>0</v>
      </c>
      <c r="G751" s="43">
        <v>1.4</v>
      </c>
      <c r="H751" s="25">
        <v>0</v>
      </c>
      <c r="I751" s="25">
        <f t="shared" si="44"/>
        <v>1.4129999999999998</v>
      </c>
      <c r="J751" s="25"/>
      <c r="K751" s="25">
        <v>0</v>
      </c>
      <c r="L751" s="25">
        <v>0</v>
      </c>
      <c r="M751" s="25">
        <v>0</v>
      </c>
      <c r="N751" s="25">
        <f t="shared" si="43"/>
        <v>1.413</v>
      </c>
    </row>
    <row r="752" spans="1:14" x14ac:dyDescent="0.2">
      <c r="A752" s="34" t="str">
        <f t="shared" si="45"/>
        <v>HAD/07A.Anglo Scot.</v>
      </c>
      <c r="B752" s="6" t="s">
        <v>43</v>
      </c>
      <c r="C752" s="6" t="s">
        <v>141</v>
      </c>
      <c r="D752" s="6" t="s">
        <v>13</v>
      </c>
      <c r="E752" s="25">
        <v>0.44</v>
      </c>
      <c r="F752" s="25">
        <v>0</v>
      </c>
      <c r="G752" s="43">
        <v>0.1</v>
      </c>
      <c r="H752" s="25">
        <v>0</v>
      </c>
      <c r="I752" s="25">
        <f t="shared" si="44"/>
        <v>0.54</v>
      </c>
      <c r="J752" s="25"/>
      <c r="K752" s="25">
        <v>0</v>
      </c>
      <c r="L752" s="25">
        <v>0</v>
      </c>
      <c r="M752" s="25">
        <v>0</v>
      </c>
      <c r="N752" s="25">
        <f t="shared" si="43"/>
        <v>0.54</v>
      </c>
    </row>
    <row r="753" spans="1:14" x14ac:dyDescent="0.2">
      <c r="A753" s="34" t="str">
        <f t="shared" si="45"/>
        <v>HAD/07A.ANIFPO</v>
      </c>
      <c r="B753" s="6" t="s">
        <v>43</v>
      </c>
      <c r="C753" s="6" t="s">
        <v>141</v>
      </c>
      <c r="D753" s="6" t="s">
        <v>17</v>
      </c>
      <c r="E753" s="25">
        <v>0.72799999999999998</v>
      </c>
      <c r="F753" s="25">
        <v>78.855999999999995</v>
      </c>
      <c r="G753" s="43">
        <v>0</v>
      </c>
      <c r="H753" s="25">
        <v>0</v>
      </c>
      <c r="I753" s="25">
        <f t="shared" si="44"/>
        <v>79.583999999999989</v>
      </c>
      <c r="J753" s="25"/>
      <c r="K753" s="25">
        <v>45.427999999999997</v>
      </c>
      <c r="L753" s="25">
        <v>0</v>
      </c>
      <c r="M753" s="25">
        <v>0</v>
      </c>
      <c r="N753" s="25">
        <f t="shared" si="43"/>
        <v>125.012</v>
      </c>
    </row>
    <row r="754" spans="1:14" x14ac:dyDescent="0.2">
      <c r="A754" s="34" t="str">
        <f t="shared" si="45"/>
        <v>HAD/07A.Cornish</v>
      </c>
      <c r="B754" s="6" t="s">
        <v>43</v>
      </c>
      <c r="C754" s="6" t="s">
        <v>141</v>
      </c>
      <c r="D754" s="6" t="s">
        <v>18</v>
      </c>
      <c r="E754" s="25">
        <v>9.3689999999999998</v>
      </c>
      <c r="F754" s="25">
        <v>0</v>
      </c>
      <c r="G754" s="43">
        <v>0</v>
      </c>
      <c r="H754" s="25">
        <v>0</v>
      </c>
      <c r="I754" s="25">
        <f t="shared" si="44"/>
        <v>9.3689999999999998</v>
      </c>
      <c r="J754" s="25"/>
      <c r="K754" s="25">
        <v>0</v>
      </c>
      <c r="L754" s="25">
        <v>0</v>
      </c>
      <c r="M754" s="25">
        <v>0</v>
      </c>
      <c r="N754" s="25">
        <f t="shared" si="43"/>
        <v>9.3689999999999998</v>
      </c>
    </row>
    <row r="755" spans="1:14" x14ac:dyDescent="0.2">
      <c r="A755" s="34" t="str">
        <f t="shared" si="45"/>
        <v>HAD/07A.EEFPO</v>
      </c>
      <c r="B755" s="6" t="s">
        <v>43</v>
      </c>
      <c r="C755" s="6" t="s">
        <v>141</v>
      </c>
      <c r="D755" s="6" t="s">
        <v>14</v>
      </c>
      <c r="E755" s="25">
        <v>10.586</v>
      </c>
      <c r="F755" s="25">
        <v>0</v>
      </c>
      <c r="G755" s="43">
        <v>0</v>
      </c>
      <c r="H755" s="25">
        <v>0</v>
      </c>
      <c r="I755" s="25">
        <f t="shared" si="44"/>
        <v>10.586</v>
      </c>
      <c r="J755" s="25"/>
      <c r="K755" s="25">
        <v>0</v>
      </c>
      <c r="L755" s="25">
        <v>0</v>
      </c>
      <c r="M755" s="25">
        <v>0</v>
      </c>
      <c r="N755" s="25">
        <f t="shared" si="43"/>
        <v>10.586</v>
      </c>
    </row>
    <row r="756" spans="1:14" x14ac:dyDescent="0.2">
      <c r="A756" s="34" t="str">
        <f t="shared" si="45"/>
        <v>HAD/07A.Fife</v>
      </c>
      <c r="B756" s="6" t="s">
        <v>43</v>
      </c>
      <c r="C756" s="6" t="s">
        <v>141</v>
      </c>
      <c r="D756" s="6" t="s">
        <v>7</v>
      </c>
      <c r="E756" s="25">
        <v>2.7E-2</v>
      </c>
      <c r="F756" s="25">
        <v>0</v>
      </c>
      <c r="G756" s="43">
        <v>0.4</v>
      </c>
      <c r="H756" s="25">
        <v>0</v>
      </c>
      <c r="I756" s="25">
        <f t="shared" si="44"/>
        <v>0.42700000000000005</v>
      </c>
      <c r="J756" s="25"/>
      <c r="K756" s="25">
        <v>0</v>
      </c>
      <c r="L756" s="25">
        <v>0</v>
      </c>
      <c r="M756" s="25">
        <v>0</v>
      </c>
      <c r="N756" s="25">
        <f t="shared" si="43"/>
        <v>0.42699999999999999</v>
      </c>
    </row>
    <row r="757" spans="1:14" x14ac:dyDescent="0.2">
      <c r="A757" s="34" t="str">
        <f t="shared" si="45"/>
        <v>HAD/07A.FPO</v>
      </c>
      <c r="B757" s="6" t="s">
        <v>43</v>
      </c>
      <c r="C757" s="6" t="s">
        <v>141</v>
      </c>
      <c r="D757" s="6" t="s">
        <v>15</v>
      </c>
      <c r="E757" s="25">
        <v>5.8000000000000003E-2</v>
      </c>
      <c r="F757" s="25">
        <v>0</v>
      </c>
      <c r="G757" s="43">
        <v>0</v>
      </c>
      <c r="H757" s="25">
        <v>0</v>
      </c>
      <c r="I757" s="25">
        <f t="shared" si="44"/>
        <v>5.8000000000000003E-2</v>
      </c>
      <c r="J757" s="25"/>
      <c r="K757" s="25">
        <v>0</v>
      </c>
      <c r="L757" s="25">
        <v>0</v>
      </c>
      <c r="M757" s="25">
        <v>0</v>
      </c>
      <c r="N757" s="25">
        <f t="shared" si="43"/>
        <v>5.8000000000000003E-2</v>
      </c>
    </row>
    <row r="758" spans="1:14" x14ac:dyDescent="0.2">
      <c r="A758" s="34" t="str">
        <f t="shared" si="45"/>
        <v>HAD/07A.Handliners</v>
      </c>
      <c r="B758" s="6" t="s">
        <v>43</v>
      </c>
      <c r="C758" s="6" t="s">
        <v>141</v>
      </c>
      <c r="D758" s="6" t="s">
        <v>66</v>
      </c>
      <c r="E758" s="25">
        <v>0</v>
      </c>
      <c r="F758" s="25">
        <v>0</v>
      </c>
      <c r="G758" s="43">
        <v>0</v>
      </c>
      <c r="H758" s="25">
        <v>0</v>
      </c>
      <c r="I758" s="25">
        <f t="shared" si="44"/>
        <v>0</v>
      </c>
      <c r="J758" s="25"/>
      <c r="K758" s="25">
        <v>0</v>
      </c>
      <c r="L758" s="25">
        <v>0</v>
      </c>
      <c r="M758" s="25">
        <v>0</v>
      </c>
      <c r="N758" s="25">
        <f t="shared" si="43"/>
        <v>0</v>
      </c>
    </row>
    <row r="759" spans="1:14" x14ac:dyDescent="0.2">
      <c r="A759" s="34" t="str">
        <f t="shared" si="45"/>
        <v>HAD/07A.Interfish</v>
      </c>
      <c r="B759" s="6" t="s">
        <v>43</v>
      </c>
      <c r="C759" s="6" t="s">
        <v>141</v>
      </c>
      <c r="D759" s="6" t="s">
        <v>23</v>
      </c>
      <c r="E759" s="25">
        <v>4.6440000000000001</v>
      </c>
      <c r="F759" s="25">
        <v>0</v>
      </c>
      <c r="G759" s="43">
        <v>0</v>
      </c>
      <c r="H759" s="25">
        <v>0</v>
      </c>
      <c r="I759" s="25">
        <f t="shared" si="44"/>
        <v>4.6440000000000001</v>
      </c>
      <c r="J759" s="25"/>
      <c r="K759" s="25">
        <v>0</v>
      </c>
      <c r="L759" s="25">
        <v>0</v>
      </c>
      <c r="M759" s="25">
        <v>0</v>
      </c>
      <c r="N759" s="25">
        <f t="shared" si="43"/>
        <v>4.6440000000000001</v>
      </c>
    </row>
    <row r="760" spans="1:14" x14ac:dyDescent="0.2">
      <c r="A760" s="34" t="str">
        <f t="shared" si="45"/>
        <v>HAD/07A.IOM</v>
      </c>
      <c r="B760" s="6" t="s">
        <v>43</v>
      </c>
      <c r="C760" s="6" t="s">
        <v>141</v>
      </c>
      <c r="D760" s="6" t="s">
        <v>24</v>
      </c>
      <c r="E760" s="25">
        <v>2.4390000000000001</v>
      </c>
      <c r="F760" s="25">
        <v>0</v>
      </c>
      <c r="G760" s="43">
        <v>0</v>
      </c>
      <c r="H760" s="25">
        <v>0</v>
      </c>
      <c r="I760" s="25">
        <f t="shared" si="44"/>
        <v>2.4390000000000001</v>
      </c>
      <c r="J760" s="25"/>
      <c r="K760" s="25">
        <v>8.9999999999999993E-3</v>
      </c>
      <c r="L760" s="25">
        <v>0</v>
      </c>
      <c r="M760" s="25">
        <v>0</v>
      </c>
      <c r="N760" s="25">
        <f t="shared" si="43"/>
        <v>2.448</v>
      </c>
    </row>
    <row r="761" spans="1:14" x14ac:dyDescent="0.2">
      <c r="A761" s="34" t="str">
        <f t="shared" si="45"/>
        <v>HAD/07A.Klondyke</v>
      </c>
      <c r="B761" s="6" t="s">
        <v>43</v>
      </c>
      <c r="C761" s="6" t="s">
        <v>141</v>
      </c>
      <c r="D761" s="6" t="s">
        <v>11</v>
      </c>
      <c r="E761" s="25">
        <v>0</v>
      </c>
      <c r="F761" s="25">
        <v>0</v>
      </c>
      <c r="G761" s="43">
        <v>0</v>
      </c>
      <c r="H761" s="25">
        <v>0</v>
      </c>
      <c r="I761" s="25">
        <f t="shared" si="44"/>
        <v>0</v>
      </c>
      <c r="J761" s="25"/>
      <c r="K761" s="25">
        <v>0</v>
      </c>
      <c r="L761" s="25">
        <v>0</v>
      </c>
      <c r="M761" s="25">
        <v>0</v>
      </c>
      <c r="N761" s="25">
        <f t="shared" si="43"/>
        <v>0</v>
      </c>
    </row>
    <row r="762" spans="1:14" x14ac:dyDescent="0.2">
      <c r="A762" s="34" t="str">
        <f t="shared" si="45"/>
        <v>HAD/07A.Lowestoft</v>
      </c>
      <c r="B762" s="6" t="s">
        <v>43</v>
      </c>
      <c r="C762" s="6" t="s">
        <v>141</v>
      </c>
      <c r="D762" s="6" t="s">
        <v>21</v>
      </c>
      <c r="E762" s="25">
        <v>0</v>
      </c>
      <c r="F762" s="25">
        <v>0</v>
      </c>
      <c r="G762" s="43">
        <v>0</v>
      </c>
      <c r="H762" s="25">
        <v>0</v>
      </c>
      <c r="I762" s="25">
        <f t="shared" si="44"/>
        <v>0</v>
      </c>
      <c r="J762" s="25"/>
      <c r="K762" s="25">
        <v>0</v>
      </c>
      <c r="L762" s="25">
        <v>0</v>
      </c>
      <c r="M762" s="25">
        <v>0</v>
      </c>
      <c r="N762" s="25">
        <f t="shared" si="43"/>
        <v>0</v>
      </c>
    </row>
    <row r="763" spans="1:14" x14ac:dyDescent="0.2">
      <c r="A763" s="34" t="str">
        <f t="shared" si="45"/>
        <v>HAD/07A.Lunar</v>
      </c>
      <c r="B763" s="6" t="s">
        <v>43</v>
      </c>
      <c r="C763" s="6" t="s">
        <v>141</v>
      </c>
      <c r="D763" s="6" t="s">
        <v>12</v>
      </c>
      <c r="E763" s="25">
        <v>0</v>
      </c>
      <c r="F763" s="25">
        <v>0</v>
      </c>
      <c r="G763" s="43">
        <v>0.4</v>
      </c>
      <c r="H763" s="25">
        <v>0</v>
      </c>
      <c r="I763" s="25">
        <f t="shared" si="44"/>
        <v>0.4</v>
      </c>
      <c r="J763" s="25"/>
      <c r="K763" s="25">
        <v>0</v>
      </c>
      <c r="L763" s="25">
        <v>0</v>
      </c>
      <c r="M763" s="25">
        <v>0</v>
      </c>
      <c r="N763" s="25">
        <f t="shared" si="43"/>
        <v>0.4</v>
      </c>
    </row>
    <row r="764" spans="1:14" x14ac:dyDescent="0.2">
      <c r="A764" s="34" t="str">
        <f t="shared" si="45"/>
        <v>HAD/07A.Mourne</v>
      </c>
      <c r="B764" s="38" t="s">
        <v>43</v>
      </c>
      <c r="C764" s="6" t="s">
        <v>141</v>
      </c>
      <c r="D764" s="6" t="s">
        <v>49</v>
      </c>
      <c r="E764" s="25">
        <v>0</v>
      </c>
      <c r="F764" s="25">
        <v>0</v>
      </c>
      <c r="G764" s="43">
        <v>0</v>
      </c>
      <c r="H764" s="25">
        <v>0</v>
      </c>
      <c r="I764" s="25">
        <f t="shared" si="44"/>
        <v>0</v>
      </c>
      <c r="J764" s="25"/>
      <c r="K764" s="25">
        <v>0</v>
      </c>
      <c r="L764" s="25">
        <v>0</v>
      </c>
      <c r="M764" s="25">
        <v>0</v>
      </c>
      <c r="N764" s="25">
        <f t="shared" si="43"/>
        <v>0</v>
      </c>
    </row>
    <row r="765" spans="1:14" x14ac:dyDescent="0.2">
      <c r="A765" s="34" t="str">
        <f t="shared" si="45"/>
        <v>HAD/07A.NESFO</v>
      </c>
      <c r="B765" s="6" t="s">
        <v>43</v>
      </c>
      <c r="C765" s="6" t="s">
        <v>141</v>
      </c>
      <c r="D765" s="6" t="s">
        <v>5</v>
      </c>
      <c r="E765" s="25">
        <v>0</v>
      </c>
      <c r="F765" s="25">
        <v>0</v>
      </c>
      <c r="G765" s="43">
        <v>3.9</v>
      </c>
      <c r="H765" s="25">
        <v>0</v>
      </c>
      <c r="I765" s="25">
        <f t="shared" si="44"/>
        <v>3.9</v>
      </c>
      <c r="J765" s="25"/>
      <c r="K765" s="25">
        <v>0</v>
      </c>
      <c r="L765" s="25">
        <v>0</v>
      </c>
      <c r="M765" s="25">
        <v>0</v>
      </c>
      <c r="N765" s="25">
        <f t="shared" si="43"/>
        <v>3.9</v>
      </c>
    </row>
    <row r="766" spans="1:14" x14ac:dyDescent="0.2">
      <c r="A766" s="34" t="str">
        <f t="shared" si="45"/>
        <v>HAD/07A.NIFPO</v>
      </c>
      <c r="B766" s="6" t="s">
        <v>43</v>
      </c>
      <c r="C766" s="6" t="s">
        <v>141</v>
      </c>
      <c r="D766" s="6" t="s">
        <v>16</v>
      </c>
      <c r="E766" s="25">
        <v>1.5489999999999999</v>
      </c>
      <c r="F766" s="25">
        <v>162.84399999999999</v>
      </c>
      <c r="G766" s="43">
        <v>0.5</v>
      </c>
      <c r="H766" s="25">
        <v>0</v>
      </c>
      <c r="I766" s="25">
        <f t="shared" si="44"/>
        <v>164.893</v>
      </c>
      <c r="J766" s="25"/>
      <c r="K766" s="25">
        <v>69.605000000000004</v>
      </c>
      <c r="L766" s="25">
        <v>0</v>
      </c>
      <c r="M766" s="25">
        <v>0</v>
      </c>
      <c r="N766" s="25">
        <f t="shared" si="43"/>
        <v>234.49799999999999</v>
      </c>
    </row>
    <row r="767" spans="1:14" x14ac:dyDescent="0.2">
      <c r="A767" s="34" t="str">
        <f t="shared" si="45"/>
        <v>HAD/07A.Non Sector - England</v>
      </c>
      <c r="B767" s="6" t="s">
        <v>43</v>
      </c>
      <c r="C767" s="6" t="s">
        <v>141</v>
      </c>
      <c r="D767" s="6" t="s">
        <v>25</v>
      </c>
      <c r="E767" s="25">
        <v>0.64700000000000002</v>
      </c>
      <c r="F767" s="25">
        <v>0</v>
      </c>
      <c r="G767" s="43">
        <v>0</v>
      </c>
      <c r="H767" s="25">
        <v>0</v>
      </c>
      <c r="I767" s="25">
        <f t="shared" si="44"/>
        <v>0.64700000000000002</v>
      </c>
      <c r="J767" s="25"/>
      <c r="K767" s="25">
        <v>0</v>
      </c>
      <c r="L767" s="25">
        <v>0</v>
      </c>
      <c r="M767" s="25">
        <v>0</v>
      </c>
      <c r="N767" s="25">
        <f t="shared" si="43"/>
        <v>0.64700000000000002</v>
      </c>
    </row>
    <row r="768" spans="1:14" x14ac:dyDescent="0.2">
      <c r="A768" s="34" t="str">
        <f t="shared" si="45"/>
        <v>HAD/07A.Non Sector - Northern Ireland</v>
      </c>
      <c r="B768" s="6" t="s">
        <v>43</v>
      </c>
      <c r="C768" s="6" t="s">
        <v>141</v>
      </c>
      <c r="D768" s="6" t="s">
        <v>28</v>
      </c>
      <c r="E768" s="25">
        <v>0</v>
      </c>
      <c r="F768" s="25">
        <v>0.1</v>
      </c>
      <c r="G768" s="43">
        <v>0</v>
      </c>
      <c r="H768" s="25">
        <v>0</v>
      </c>
      <c r="I768" s="25">
        <f t="shared" si="44"/>
        <v>0.1</v>
      </c>
      <c r="J768" s="25"/>
      <c r="K768" s="25">
        <v>0</v>
      </c>
      <c r="L768" s="25">
        <v>0</v>
      </c>
      <c r="M768" s="25">
        <v>0</v>
      </c>
      <c r="N768" s="25">
        <f t="shared" si="43"/>
        <v>0.1</v>
      </c>
    </row>
    <row r="769" spans="1:14" x14ac:dyDescent="0.2">
      <c r="A769" s="34" t="str">
        <f t="shared" si="45"/>
        <v>HAD/07A.Non Sector - Scotland</v>
      </c>
      <c r="B769" s="6" t="s">
        <v>43</v>
      </c>
      <c r="C769" s="6" t="s">
        <v>141</v>
      </c>
      <c r="D769" s="6" t="s">
        <v>27</v>
      </c>
      <c r="E769" s="25">
        <v>0</v>
      </c>
      <c r="F769" s="25">
        <v>0</v>
      </c>
      <c r="G769" s="43">
        <v>0.4</v>
      </c>
      <c r="H769" s="25">
        <v>0</v>
      </c>
      <c r="I769" s="25">
        <f t="shared" si="44"/>
        <v>0.4</v>
      </c>
      <c r="J769" s="25"/>
      <c r="K769" s="25">
        <v>0</v>
      </c>
      <c r="L769" s="25">
        <v>0</v>
      </c>
      <c r="M769" s="25">
        <v>0</v>
      </c>
      <c r="N769" s="25">
        <f t="shared" si="43"/>
        <v>0.4</v>
      </c>
    </row>
    <row r="770" spans="1:14" x14ac:dyDescent="0.2">
      <c r="A770" s="34" t="str">
        <f t="shared" si="45"/>
        <v>HAD/07A.Non Sector - Wales</v>
      </c>
      <c r="B770" s="6" t="s">
        <v>43</v>
      </c>
      <c r="C770" s="6" t="s">
        <v>141</v>
      </c>
      <c r="D770" s="6" t="s">
        <v>26</v>
      </c>
      <c r="E770" s="25">
        <v>0</v>
      </c>
      <c r="F770" s="25">
        <v>0</v>
      </c>
      <c r="G770" s="43">
        <v>0</v>
      </c>
      <c r="H770" s="25">
        <v>0</v>
      </c>
      <c r="I770" s="25">
        <f t="shared" si="44"/>
        <v>0</v>
      </c>
      <c r="J770" s="25"/>
      <c r="K770" s="25">
        <v>0</v>
      </c>
      <c r="L770" s="25">
        <v>0</v>
      </c>
      <c r="M770" s="25">
        <v>0</v>
      </c>
      <c r="N770" s="25">
        <f t="shared" si="43"/>
        <v>0</v>
      </c>
    </row>
    <row r="771" spans="1:14" x14ac:dyDescent="0.2">
      <c r="A771" s="34" t="str">
        <f t="shared" si="45"/>
        <v>HAD/07A.Humberside</v>
      </c>
      <c r="B771" s="6" t="s">
        <v>43</v>
      </c>
      <c r="C771" s="6" t="s">
        <v>141</v>
      </c>
      <c r="D771" s="6" t="s">
        <v>288</v>
      </c>
      <c r="E771" s="25">
        <v>2.7E-2</v>
      </c>
      <c r="F771" s="25">
        <v>0</v>
      </c>
      <c r="G771" s="43">
        <v>0</v>
      </c>
      <c r="H771" s="25">
        <v>0</v>
      </c>
      <c r="I771" s="25">
        <f t="shared" si="44"/>
        <v>2.7E-2</v>
      </c>
      <c r="J771" s="25"/>
      <c r="K771" s="25">
        <v>0</v>
      </c>
      <c r="L771" s="25">
        <v>0</v>
      </c>
      <c r="M771" s="25">
        <v>0</v>
      </c>
      <c r="N771" s="25">
        <f t="shared" si="43"/>
        <v>2.7E-2</v>
      </c>
    </row>
    <row r="772" spans="1:14" x14ac:dyDescent="0.2">
      <c r="A772" s="34" t="str">
        <f t="shared" si="45"/>
        <v>HAD/07A.North Sea</v>
      </c>
      <c r="B772" s="6" t="s">
        <v>43</v>
      </c>
      <c r="C772" s="6" t="s">
        <v>141</v>
      </c>
      <c r="D772" s="6" t="s">
        <v>20</v>
      </c>
      <c r="E772" s="25">
        <v>0.34100000000000003</v>
      </c>
      <c r="F772" s="25">
        <v>0</v>
      </c>
      <c r="G772" s="43">
        <v>0.1</v>
      </c>
      <c r="H772" s="25">
        <v>0</v>
      </c>
      <c r="I772" s="25">
        <f t="shared" si="44"/>
        <v>0.44100000000000006</v>
      </c>
      <c r="J772" s="25"/>
      <c r="K772" s="25">
        <v>0</v>
      </c>
      <c r="L772" s="25">
        <v>0</v>
      </c>
      <c r="M772" s="25">
        <v>0</v>
      </c>
      <c r="N772" s="25">
        <f t="shared" si="43"/>
        <v>0.441</v>
      </c>
    </row>
    <row r="773" spans="1:14" x14ac:dyDescent="0.2">
      <c r="A773" s="34" t="str">
        <f t="shared" si="45"/>
        <v>HAD/07A.Northern</v>
      </c>
      <c r="B773" s="6" t="s">
        <v>43</v>
      </c>
      <c r="C773" s="6" t="s">
        <v>141</v>
      </c>
      <c r="D773" s="6" t="s">
        <v>10</v>
      </c>
      <c r="E773" s="25">
        <v>0</v>
      </c>
      <c r="F773" s="25">
        <v>0</v>
      </c>
      <c r="G773" s="43">
        <v>0</v>
      </c>
      <c r="H773" s="25">
        <v>0</v>
      </c>
      <c r="I773" s="25">
        <f t="shared" si="44"/>
        <v>0</v>
      </c>
      <c r="J773" s="25"/>
      <c r="K773" s="25">
        <v>0</v>
      </c>
      <c r="L773" s="25">
        <v>0</v>
      </c>
      <c r="M773" s="25">
        <v>0</v>
      </c>
      <c r="N773" s="25">
        <f t="shared" si="43"/>
        <v>0</v>
      </c>
    </row>
    <row r="774" spans="1:14" x14ac:dyDescent="0.2">
      <c r="A774" s="34" t="str">
        <f t="shared" si="45"/>
        <v>HAD/07A.Orkney</v>
      </c>
      <c r="B774" s="6" t="s">
        <v>43</v>
      </c>
      <c r="C774" s="6" t="s">
        <v>141</v>
      </c>
      <c r="D774" s="6" t="s">
        <v>9</v>
      </c>
      <c r="E774" s="25">
        <v>0</v>
      </c>
      <c r="F774" s="25">
        <v>0</v>
      </c>
      <c r="G774" s="43">
        <v>0</v>
      </c>
      <c r="H774" s="25">
        <v>0</v>
      </c>
      <c r="I774" s="25">
        <f t="shared" si="44"/>
        <v>0</v>
      </c>
      <c r="J774" s="25"/>
      <c r="K774" s="25">
        <v>0</v>
      </c>
      <c r="L774" s="25">
        <v>0</v>
      </c>
      <c r="M774" s="25">
        <v>0</v>
      </c>
      <c r="N774" s="25">
        <f t="shared" si="43"/>
        <v>0</v>
      </c>
    </row>
    <row r="775" spans="1:14" x14ac:dyDescent="0.2">
      <c r="A775" s="34" t="str">
        <f t="shared" si="45"/>
        <v>HAD/07A.SFO</v>
      </c>
      <c r="B775" s="6" t="s">
        <v>43</v>
      </c>
      <c r="C775" s="6" t="s">
        <v>141</v>
      </c>
      <c r="D775" s="6" t="s">
        <v>2</v>
      </c>
      <c r="E775" s="25">
        <v>0.11700000000000001</v>
      </c>
      <c r="F775" s="25">
        <v>0</v>
      </c>
      <c r="G775" s="43">
        <v>11.7</v>
      </c>
      <c r="H775" s="25">
        <v>0</v>
      </c>
      <c r="I775" s="25">
        <f t="shared" si="44"/>
        <v>11.817</v>
      </c>
      <c r="J775" s="25"/>
      <c r="K775" s="25">
        <v>1.01</v>
      </c>
      <c r="L775" s="25">
        <v>0</v>
      </c>
      <c r="M775" s="25">
        <v>0</v>
      </c>
      <c r="N775" s="25">
        <f t="shared" si="43"/>
        <v>12.827</v>
      </c>
    </row>
    <row r="776" spans="1:14" x14ac:dyDescent="0.2">
      <c r="A776" s="34" t="str">
        <f t="shared" si="45"/>
        <v>HAD/07A.Shetland</v>
      </c>
      <c r="B776" s="6" t="s">
        <v>43</v>
      </c>
      <c r="C776" s="6" t="s">
        <v>141</v>
      </c>
      <c r="D776" s="6" t="s">
        <v>6</v>
      </c>
      <c r="E776" s="25">
        <v>0</v>
      </c>
      <c r="F776" s="25">
        <v>0</v>
      </c>
      <c r="G776" s="43">
        <v>1.8</v>
      </c>
      <c r="H776" s="25">
        <v>0</v>
      </c>
      <c r="I776" s="25">
        <f t="shared" si="44"/>
        <v>1.8</v>
      </c>
      <c r="J776" s="25"/>
      <c r="K776" s="25">
        <v>0</v>
      </c>
      <c r="L776" s="25">
        <v>0</v>
      </c>
      <c r="M776" s="25">
        <v>0</v>
      </c>
      <c r="N776" s="25">
        <f t="shared" si="43"/>
        <v>1.8</v>
      </c>
    </row>
    <row r="777" spans="1:14" x14ac:dyDescent="0.2">
      <c r="A777" s="34" t="str">
        <f t="shared" si="45"/>
        <v>HAD/07A.South West</v>
      </c>
      <c r="B777" s="6" t="s">
        <v>43</v>
      </c>
      <c r="C777" s="6" t="s">
        <v>141</v>
      </c>
      <c r="D777" s="6" t="s">
        <v>19</v>
      </c>
      <c r="E777" s="25">
        <v>0.35</v>
      </c>
      <c r="F777" s="25">
        <v>0</v>
      </c>
      <c r="G777" s="43">
        <v>0</v>
      </c>
      <c r="H777" s="25">
        <v>9.2999999999999999E-2</v>
      </c>
      <c r="I777" s="25">
        <f t="shared" si="44"/>
        <v>0.44299999999999995</v>
      </c>
      <c r="J777" s="25"/>
      <c r="K777" s="25">
        <v>0</v>
      </c>
      <c r="L777" s="25">
        <v>0</v>
      </c>
      <c r="M777" s="25">
        <v>0</v>
      </c>
      <c r="N777" s="25">
        <f t="shared" si="43"/>
        <v>0.443</v>
      </c>
    </row>
    <row r="778" spans="1:14" x14ac:dyDescent="0.2">
      <c r="A778" s="34" t="str">
        <f t="shared" si="45"/>
        <v>HAD/07A.Unallocated</v>
      </c>
      <c r="B778" s="6" t="s">
        <v>43</v>
      </c>
      <c r="C778" s="6" t="s">
        <v>141</v>
      </c>
      <c r="D778" s="6" t="s">
        <v>33</v>
      </c>
      <c r="E778" s="25">
        <v>0</v>
      </c>
      <c r="F778" s="25">
        <v>0</v>
      </c>
      <c r="G778" s="43">
        <v>0</v>
      </c>
      <c r="H778" s="25">
        <v>1.8</v>
      </c>
      <c r="I778" s="25">
        <f t="shared" si="44"/>
        <v>1.8</v>
      </c>
      <c r="J778" s="25"/>
      <c r="K778" s="25">
        <v>0</v>
      </c>
      <c r="L778" s="25">
        <v>0</v>
      </c>
      <c r="M778" s="25">
        <v>0</v>
      </c>
      <c r="N778" s="25">
        <f t="shared" si="43"/>
        <v>1.8</v>
      </c>
    </row>
    <row r="779" spans="1:14" x14ac:dyDescent="0.2">
      <c r="A779" s="34" t="str">
        <f t="shared" si="45"/>
        <v>HAD/07A.W. Scotland</v>
      </c>
      <c r="B779" s="6" t="s">
        <v>43</v>
      </c>
      <c r="C779" s="6" t="s">
        <v>141</v>
      </c>
      <c r="D779" s="6" t="s">
        <v>8</v>
      </c>
      <c r="E779" s="25">
        <v>4.0000000000000001E-3</v>
      </c>
      <c r="F779" s="25">
        <v>0</v>
      </c>
      <c r="G779" s="43">
        <v>0.2</v>
      </c>
      <c r="H779" s="25">
        <v>0</v>
      </c>
      <c r="I779" s="25">
        <f t="shared" si="44"/>
        <v>0.20400000000000001</v>
      </c>
      <c r="J779" s="25"/>
      <c r="K779" s="25">
        <v>0</v>
      </c>
      <c r="L779" s="25">
        <v>0</v>
      </c>
      <c r="M779" s="25">
        <v>0</v>
      </c>
      <c r="N779" s="25">
        <f t="shared" ref="N779:N842" si="46">ROUND(I779+K779+L779+M779+J779,3)</f>
        <v>0.20399999999999999</v>
      </c>
    </row>
    <row r="780" spans="1:14" x14ac:dyDescent="0.2">
      <c r="A780" s="34" t="str">
        <f t="shared" si="45"/>
        <v>HAD/07A.Wales &amp; WC</v>
      </c>
      <c r="B780" s="6" t="s">
        <v>43</v>
      </c>
      <c r="C780" s="6" t="s">
        <v>141</v>
      </c>
      <c r="D780" s="6" t="s">
        <v>22</v>
      </c>
      <c r="E780" s="25">
        <v>0.68300000000000005</v>
      </c>
      <c r="F780" s="25">
        <v>0</v>
      </c>
      <c r="G780" s="43">
        <v>0.1</v>
      </c>
      <c r="H780" s="25">
        <v>0.17299999999999999</v>
      </c>
      <c r="I780" s="25">
        <f t="shared" ref="I780:I843" si="47">E780+F780+G780+H780</f>
        <v>0.95599999999999996</v>
      </c>
      <c r="J780" s="25"/>
      <c r="K780" s="25">
        <v>0</v>
      </c>
      <c r="L780" s="25">
        <v>0</v>
      </c>
      <c r="M780" s="25">
        <v>0</v>
      </c>
      <c r="N780" s="25">
        <f t="shared" si="46"/>
        <v>0.95599999999999996</v>
      </c>
    </row>
    <row r="781" spans="1:14" x14ac:dyDescent="0.2">
      <c r="A781" s="34" t="str">
        <f t="shared" si="45"/>
        <v>HAD/07A.Western</v>
      </c>
      <c r="B781" s="38" t="s">
        <v>43</v>
      </c>
      <c r="C781" s="6" t="s">
        <v>141</v>
      </c>
      <c r="D781" s="6" t="s">
        <v>107</v>
      </c>
      <c r="E781" s="25">
        <v>22.042999999999999</v>
      </c>
      <c r="F781" s="25">
        <v>0</v>
      </c>
      <c r="G781" s="43">
        <v>0</v>
      </c>
      <c r="H781" s="25">
        <v>0</v>
      </c>
      <c r="I781" s="25">
        <f t="shared" si="47"/>
        <v>22.042999999999999</v>
      </c>
      <c r="J781" s="25"/>
      <c r="K781" s="25">
        <v>0</v>
      </c>
      <c r="L781" s="25">
        <v>0</v>
      </c>
      <c r="M781" s="25">
        <v>0</v>
      </c>
      <c r="N781" s="25">
        <f t="shared" si="46"/>
        <v>22.042999999999999</v>
      </c>
    </row>
    <row r="782" spans="1:14" x14ac:dyDescent="0.2">
      <c r="A782" s="34" t="str">
        <f t="shared" si="45"/>
        <v>HAD/2AC4.10m and under (pool) - England</v>
      </c>
      <c r="B782" s="6" t="s">
        <v>44</v>
      </c>
      <c r="C782" s="6" t="s">
        <v>187</v>
      </c>
      <c r="D782" s="6" t="s">
        <v>29</v>
      </c>
      <c r="E782" s="25">
        <v>338.28</v>
      </c>
      <c r="F782" s="25">
        <v>0</v>
      </c>
      <c r="G782" s="43">
        <v>0</v>
      </c>
      <c r="H782" s="25">
        <v>0</v>
      </c>
      <c r="I782" s="25">
        <f t="shared" si="47"/>
        <v>338.28</v>
      </c>
      <c r="J782" s="25"/>
      <c r="K782" s="25">
        <v>7.0999999999999994E-2</v>
      </c>
      <c r="L782" s="25">
        <v>0</v>
      </c>
      <c r="M782" s="25">
        <v>0</v>
      </c>
      <c r="N782" s="25">
        <f t="shared" si="46"/>
        <v>338.351</v>
      </c>
    </row>
    <row r="783" spans="1:14" x14ac:dyDescent="0.2">
      <c r="A783" s="34" t="str">
        <f t="shared" si="45"/>
        <v>HAD/2AC4.10m and under (pool) - Northern Ireland</v>
      </c>
      <c r="B783" s="6" t="s">
        <v>44</v>
      </c>
      <c r="C783" s="6" t="s">
        <v>187</v>
      </c>
      <c r="D783" s="6" t="s">
        <v>32</v>
      </c>
      <c r="E783" s="25">
        <v>0</v>
      </c>
      <c r="F783" s="25">
        <v>0</v>
      </c>
      <c r="G783" s="43">
        <v>0</v>
      </c>
      <c r="H783" s="25">
        <v>0</v>
      </c>
      <c r="I783" s="25">
        <f t="shared" si="47"/>
        <v>0</v>
      </c>
      <c r="J783" s="25"/>
      <c r="K783" s="25">
        <v>0</v>
      </c>
      <c r="L783" s="25">
        <v>0</v>
      </c>
      <c r="M783" s="25">
        <v>0</v>
      </c>
      <c r="N783" s="25">
        <f t="shared" si="46"/>
        <v>0</v>
      </c>
    </row>
    <row r="784" spans="1:14" x14ac:dyDescent="0.2">
      <c r="A784" s="34" t="str">
        <f t="shared" si="45"/>
        <v>HAD/2AC4.10m and under (pool) - Scotland</v>
      </c>
      <c r="B784" s="6" t="s">
        <v>44</v>
      </c>
      <c r="C784" s="6" t="s">
        <v>187</v>
      </c>
      <c r="D784" s="6" t="s">
        <v>31</v>
      </c>
      <c r="E784" s="25">
        <v>0</v>
      </c>
      <c r="F784" s="25">
        <v>0</v>
      </c>
      <c r="G784" s="43">
        <v>5.9</v>
      </c>
      <c r="H784" s="25">
        <v>0</v>
      </c>
      <c r="I784" s="25">
        <f t="shared" si="47"/>
        <v>5.9</v>
      </c>
      <c r="J784" s="25"/>
      <c r="K784" s="25">
        <v>0.86</v>
      </c>
      <c r="L784" s="25">
        <v>0</v>
      </c>
      <c r="M784" s="25">
        <v>0</v>
      </c>
      <c r="N784" s="25">
        <f t="shared" si="46"/>
        <v>6.76</v>
      </c>
    </row>
    <row r="785" spans="1:14" x14ac:dyDescent="0.2">
      <c r="A785" s="34" t="str">
        <f t="shared" si="45"/>
        <v>HAD/2AC4.10m and under (pool) - Wales</v>
      </c>
      <c r="B785" s="6" t="s">
        <v>44</v>
      </c>
      <c r="C785" s="6" t="s">
        <v>187</v>
      </c>
      <c r="D785" s="6" t="s">
        <v>30</v>
      </c>
      <c r="E785" s="25">
        <v>0</v>
      </c>
      <c r="F785" s="25">
        <v>0</v>
      </c>
      <c r="G785" s="43">
        <v>0</v>
      </c>
      <c r="H785" s="25">
        <v>1.76</v>
      </c>
      <c r="I785" s="25">
        <f t="shared" si="47"/>
        <v>1.76</v>
      </c>
      <c r="J785" s="25"/>
      <c r="K785" s="25">
        <v>0</v>
      </c>
      <c r="L785" s="25">
        <v>0</v>
      </c>
      <c r="M785" s="25">
        <v>0</v>
      </c>
      <c r="N785" s="25">
        <f t="shared" si="46"/>
        <v>1.76</v>
      </c>
    </row>
    <row r="786" spans="1:14" x14ac:dyDescent="0.2">
      <c r="A786" s="34" t="str">
        <f t="shared" si="45"/>
        <v>HAD/2AC4.Aberdeen</v>
      </c>
      <c r="B786" s="6" t="s">
        <v>44</v>
      </c>
      <c r="C786" s="6" t="s">
        <v>187</v>
      </c>
      <c r="D786" s="6" t="s">
        <v>4</v>
      </c>
      <c r="E786" s="25">
        <v>3.49</v>
      </c>
      <c r="F786" s="25">
        <v>0</v>
      </c>
      <c r="G786" s="43">
        <v>4079.1</v>
      </c>
      <c r="H786" s="25">
        <v>0</v>
      </c>
      <c r="I786" s="25">
        <f t="shared" si="47"/>
        <v>4082.5899999999997</v>
      </c>
      <c r="J786" s="25"/>
      <c r="K786" s="25">
        <v>585.05999999999995</v>
      </c>
      <c r="L786" s="25">
        <v>0</v>
      </c>
      <c r="M786" s="25">
        <v>0</v>
      </c>
      <c r="N786" s="25">
        <f t="shared" si="46"/>
        <v>4667.6499999999996</v>
      </c>
    </row>
    <row r="787" spans="1:14" x14ac:dyDescent="0.2">
      <c r="A787" s="34" t="str">
        <f t="shared" ref="A787:A850" si="48">CONCATENATE(B787,D787)</f>
        <v>HAD/2AC4.Anglo Scot.</v>
      </c>
      <c r="B787" s="6" t="s">
        <v>44</v>
      </c>
      <c r="C787" s="6" t="s">
        <v>187</v>
      </c>
      <c r="D787" s="6" t="s">
        <v>13</v>
      </c>
      <c r="E787" s="25">
        <v>902.96799999999996</v>
      </c>
      <c r="F787" s="25">
        <v>0</v>
      </c>
      <c r="G787" s="43">
        <v>916.3</v>
      </c>
      <c r="H787" s="25">
        <v>0</v>
      </c>
      <c r="I787" s="25">
        <f t="shared" si="47"/>
        <v>1819.268</v>
      </c>
      <c r="J787" s="25"/>
      <c r="K787" s="25">
        <v>319.36500000000001</v>
      </c>
      <c r="L787" s="25">
        <v>0</v>
      </c>
      <c r="M787" s="25">
        <v>0</v>
      </c>
      <c r="N787" s="25">
        <f t="shared" si="46"/>
        <v>2138.6329999999998</v>
      </c>
    </row>
    <row r="788" spans="1:14" x14ac:dyDescent="0.2">
      <c r="A788" s="34" t="str">
        <f t="shared" si="48"/>
        <v>HAD/2AC4.ANIFPO</v>
      </c>
      <c r="B788" s="6" t="s">
        <v>44</v>
      </c>
      <c r="C788" s="6" t="s">
        <v>187</v>
      </c>
      <c r="D788" s="6" t="s">
        <v>17</v>
      </c>
      <c r="E788" s="25">
        <v>8.1000000000000003E-2</v>
      </c>
      <c r="F788" s="25">
        <v>564.37300000000005</v>
      </c>
      <c r="G788" s="43">
        <v>0</v>
      </c>
      <c r="H788" s="25">
        <v>0</v>
      </c>
      <c r="I788" s="25">
        <f t="shared" si="47"/>
        <v>564.45400000000006</v>
      </c>
      <c r="J788" s="25"/>
      <c r="K788" s="25">
        <v>7.3</v>
      </c>
      <c r="L788" s="25">
        <v>0</v>
      </c>
      <c r="M788" s="25">
        <v>0</v>
      </c>
      <c r="N788" s="25">
        <f t="shared" si="46"/>
        <v>571.75400000000002</v>
      </c>
    </row>
    <row r="789" spans="1:14" x14ac:dyDescent="0.2">
      <c r="A789" s="34" t="str">
        <f t="shared" si="48"/>
        <v>HAD/2AC4.Cornish</v>
      </c>
      <c r="B789" s="6" t="s">
        <v>44</v>
      </c>
      <c r="C789" s="6" t="s">
        <v>187</v>
      </c>
      <c r="D789" s="6" t="s">
        <v>18</v>
      </c>
      <c r="E789" s="25">
        <v>3206.692</v>
      </c>
      <c r="F789" s="25">
        <v>0</v>
      </c>
      <c r="G789" s="43">
        <v>161.9</v>
      </c>
      <c r="H789" s="25">
        <v>0</v>
      </c>
      <c r="I789" s="25">
        <f t="shared" si="47"/>
        <v>3368.5920000000001</v>
      </c>
      <c r="J789" s="25"/>
      <c r="K789" s="25">
        <v>20.933</v>
      </c>
      <c r="L789" s="25">
        <v>0</v>
      </c>
      <c r="M789" s="25">
        <v>0</v>
      </c>
      <c r="N789" s="25">
        <f t="shared" si="46"/>
        <v>3389.5250000000001</v>
      </c>
    </row>
    <row r="790" spans="1:14" x14ac:dyDescent="0.2">
      <c r="A790" s="34" t="str">
        <f t="shared" si="48"/>
        <v>HAD/2AC4.EEFPO</v>
      </c>
      <c r="B790" s="6" t="s">
        <v>44</v>
      </c>
      <c r="C790" s="6" t="s">
        <v>187</v>
      </c>
      <c r="D790" s="6" t="s">
        <v>14</v>
      </c>
      <c r="E790" s="25">
        <v>5111.2439999999997</v>
      </c>
      <c r="F790" s="25">
        <v>0</v>
      </c>
      <c r="G790" s="43">
        <v>164.2</v>
      </c>
      <c r="H790" s="25">
        <v>0</v>
      </c>
      <c r="I790" s="25">
        <f t="shared" si="47"/>
        <v>5275.4439999999995</v>
      </c>
      <c r="J790" s="25"/>
      <c r="K790" s="25">
        <v>280.13</v>
      </c>
      <c r="L790" s="25">
        <v>0</v>
      </c>
      <c r="M790" s="25">
        <v>0</v>
      </c>
      <c r="N790" s="25">
        <f t="shared" si="46"/>
        <v>5555.5739999999996</v>
      </c>
    </row>
    <row r="791" spans="1:14" x14ac:dyDescent="0.2">
      <c r="A791" s="34" t="str">
        <f t="shared" si="48"/>
        <v>HAD/2AC4.Fife</v>
      </c>
      <c r="B791" s="6" t="s">
        <v>44</v>
      </c>
      <c r="C791" s="6" t="s">
        <v>187</v>
      </c>
      <c r="D791" s="6" t="s">
        <v>7</v>
      </c>
      <c r="E791" s="25">
        <v>182.46</v>
      </c>
      <c r="F791" s="25">
        <v>0</v>
      </c>
      <c r="G791" s="43">
        <v>263.60000000000002</v>
      </c>
      <c r="H791" s="25">
        <v>0</v>
      </c>
      <c r="I791" s="25">
        <f t="shared" si="47"/>
        <v>446.06000000000006</v>
      </c>
      <c r="J791" s="25"/>
      <c r="K791" s="25">
        <v>36.606999999999999</v>
      </c>
      <c r="L791" s="25">
        <v>0</v>
      </c>
      <c r="M791" s="25">
        <v>0</v>
      </c>
      <c r="N791" s="25">
        <f t="shared" si="46"/>
        <v>482.66699999999997</v>
      </c>
    </row>
    <row r="792" spans="1:14" x14ac:dyDescent="0.2">
      <c r="A792" s="34" t="str">
        <f t="shared" si="48"/>
        <v>HAD/2AC4.FPO</v>
      </c>
      <c r="B792" s="6" t="s">
        <v>44</v>
      </c>
      <c r="C792" s="6" t="s">
        <v>187</v>
      </c>
      <c r="D792" s="6" t="s">
        <v>15</v>
      </c>
      <c r="E792" s="25">
        <v>649.16300000000001</v>
      </c>
      <c r="F792" s="25">
        <v>0</v>
      </c>
      <c r="G792" s="43">
        <v>0</v>
      </c>
      <c r="H792" s="25">
        <v>0</v>
      </c>
      <c r="I792" s="25">
        <f t="shared" si="47"/>
        <v>649.16300000000001</v>
      </c>
      <c r="J792" s="25"/>
      <c r="K792" s="25">
        <v>0.50800000000000001</v>
      </c>
      <c r="L792" s="25">
        <v>0</v>
      </c>
      <c r="M792" s="25">
        <v>0</v>
      </c>
      <c r="N792" s="25">
        <f t="shared" si="46"/>
        <v>649.67100000000005</v>
      </c>
    </row>
    <row r="793" spans="1:14" x14ac:dyDescent="0.2">
      <c r="A793" s="34" t="str">
        <f t="shared" si="48"/>
        <v>HAD/2AC4.Handliners</v>
      </c>
      <c r="B793" s="6" t="s">
        <v>44</v>
      </c>
      <c r="C793" s="6" t="s">
        <v>187</v>
      </c>
      <c r="D793" s="6" t="s">
        <v>66</v>
      </c>
      <c r="E793" s="25">
        <v>0</v>
      </c>
      <c r="F793" s="25">
        <v>0</v>
      </c>
      <c r="G793" s="43">
        <v>0</v>
      </c>
      <c r="H793" s="25">
        <v>0</v>
      </c>
      <c r="I793" s="25">
        <f t="shared" si="47"/>
        <v>0</v>
      </c>
      <c r="J793" s="25"/>
      <c r="K793" s="25">
        <v>0</v>
      </c>
      <c r="L793" s="25">
        <v>0</v>
      </c>
      <c r="M793" s="25">
        <v>0</v>
      </c>
      <c r="N793" s="25">
        <f t="shared" si="46"/>
        <v>0</v>
      </c>
    </row>
    <row r="794" spans="1:14" x14ac:dyDescent="0.2">
      <c r="A794" s="34" t="str">
        <f t="shared" si="48"/>
        <v>HAD/2AC4.Interfish</v>
      </c>
      <c r="B794" s="6" t="s">
        <v>44</v>
      </c>
      <c r="C794" s="6" t="s">
        <v>187</v>
      </c>
      <c r="D794" s="6" t="s">
        <v>23</v>
      </c>
      <c r="E794" s="25">
        <v>37.012</v>
      </c>
      <c r="F794" s="25">
        <v>0</v>
      </c>
      <c r="G794" s="43">
        <v>0</v>
      </c>
      <c r="H794" s="25">
        <v>0</v>
      </c>
      <c r="I794" s="25">
        <f t="shared" si="47"/>
        <v>37.012</v>
      </c>
      <c r="J794" s="25"/>
      <c r="K794" s="25">
        <v>2.669</v>
      </c>
      <c r="L794" s="25">
        <v>0</v>
      </c>
      <c r="M794" s="25">
        <v>0</v>
      </c>
      <c r="N794" s="25">
        <f t="shared" si="46"/>
        <v>39.680999999999997</v>
      </c>
    </row>
    <row r="795" spans="1:14" x14ac:dyDescent="0.2">
      <c r="A795" s="34" t="str">
        <f t="shared" si="48"/>
        <v>HAD/2AC4.IOM</v>
      </c>
      <c r="B795" s="6" t="s">
        <v>44</v>
      </c>
      <c r="C795" s="6" t="s">
        <v>187</v>
      </c>
      <c r="D795" s="6" t="s">
        <v>24</v>
      </c>
      <c r="E795" s="25">
        <v>4.5449999999999999</v>
      </c>
      <c r="F795" s="25">
        <v>0</v>
      </c>
      <c r="G795" s="43">
        <v>0</v>
      </c>
      <c r="H795" s="25">
        <v>0</v>
      </c>
      <c r="I795" s="25">
        <f t="shared" si="47"/>
        <v>4.5449999999999999</v>
      </c>
      <c r="J795" s="25"/>
      <c r="K795" s="25">
        <v>0</v>
      </c>
      <c r="L795" s="25">
        <v>0</v>
      </c>
      <c r="M795" s="25">
        <v>0</v>
      </c>
      <c r="N795" s="25">
        <f t="shared" si="46"/>
        <v>4.5449999999999999</v>
      </c>
    </row>
    <row r="796" spans="1:14" x14ac:dyDescent="0.2">
      <c r="A796" s="34" t="str">
        <f t="shared" si="48"/>
        <v>HAD/2AC4.Klondyke</v>
      </c>
      <c r="B796" s="6" t="s">
        <v>44</v>
      </c>
      <c r="C796" s="6" t="s">
        <v>187</v>
      </c>
      <c r="D796" s="6" t="s">
        <v>11</v>
      </c>
      <c r="E796" s="25">
        <v>0</v>
      </c>
      <c r="F796" s="25">
        <v>0</v>
      </c>
      <c r="G796" s="43">
        <v>0</v>
      </c>
      <c r="H796" s="25">
        <v>0</v>
      </c>
      <c r="I796" s="25">
        <f t="shared" si="47"/>
        <v>0</v>
      </c>
      <c r="J796" s="25"/>
      <c r="K796" s="25">
        <v>38.927999999999997</v>
      </c>
      <c r="L796" s="25">
        <v>0</v>
      </c>
      <c r="M796" s="25">
        <v>0</v>
      </c>
      <c r="N796" s="25">
        <f t="shared" si="46"/>
        <v>38.927999999999997</v>
      </c>
    </row>
    <row r="797" spans="1:14" x14ac:dyDescent="0.2">
      <c r="A797" s="34" t="str">
        <f t="shared" si="48"/>
        <v>HAD/2AC4.Lowestoft</v>
      </c>
      <c r="B797" s="6" t="s">
        <v>44</v>
      </c>
      <c r="C797" s="6" t="s">
        <v>187</v>
      </c>
      <c r="D797" s="6" t="s">
        <v>21</v>
      </c>
      <c r="E797" s="25">
        <v>0</v>
      </c>
      <c r="F797" s="25">
        <v>0</v>
      </c>
      <c r="G797" s="43">
        <v>0</v>
      </c>
      <c r="H797" s="25">
        <v>0</v>
      </c>
      <c r="I797" s="25">
        <f t="shared" si="47"/>
        <v>0</v>
      </c>
      <c r="J797" s="25"/>
      <c r="K797" s="25">
        <v>0</v>
      </c>
      <c r="L797" s="25">
        <v>0</v>
      </c>
      <c r="M797" s="25">
        <v>0</v>
      </c>
      <c r="N797" s="25">
        <f t="shared" si="46"/>
        <v>0</v>
      </c>
    </row>
    <row r="798" spans="1:14" x14ac:dyDescent="0.2">
      <c r="A798" s="34" t="str">
        <f t="shared" si="48"/>
        <v>HAD/2AC4.Lunar</v>
      </c>
      <c r="B798" s="6" t="s">
        <v>44</v>
      </c>
      <c r="C798" s="6" t="s">
        <v>187</v>
      </c>
      <c r="D798" s="6" t="s">
        <v>12</v>
      </c>
      <c r="E798" s="25">
        <v>0</v>
      </c>
      <c r="F798" s="25">
        <v>0</v>
      </c>
      <c r="G798" s="43">
        <v>4237.8999999999996</v>
      </c>
      <c r="H798" s="25">
        <v>0</v>
      </c>
      <c r="I798" s="25">
        <f t="shared" si="47"/>
        <v>4237.8999999999996</v>
      </c>
      <c r="J798" s="25"/>
      <c r="K798" s="25">
        <v>311.99799999999999</v>
      </c>
      <c r="L798" s="25">
        <v>0</v>
      </c>
      <c r="M798" s="25">
        <v>0</v>
      </c>
      <c r="N798" s="25">
        <f t="shared" si="46"/>
        <v>4549.8980000000001</v>
      </c>
    </row>
    <row r="799" spans="1:14" x14ac:dyDescent="0.2">
      <c r="A799" s="34" t="str">
        <f t="shared" si="48"/>
        <v>HAD/2AC4.Mourne</v>
      </c>
      <c r="B799" s="38" t="s">
        <v>44</v>
      </c>
      <c r="C799" s="6" t="s">
        <v>187</v>
      </c>
      <c r="D799" s="6" t="s">
        <v>49</v>
      </c>
      <c r="E799" s="25">
        <v>0</v>
      </c>
      <c r="F799" s="25">
        <v>0</v>
      </c>
      <c r="G799" s="43">
        <v>0</v>
      </c>
      <c r="H799" s="25">
        <v>0</v>
      </c>
      <c r="I799" s="25">
        <f t="shared" si="47"/>
        <v>0</v>
      </c>
      <c r="J799" s="25"/>
      <c r="K799" s="25">
        <v>0</v>
      </c>
      <c r="L799" s="25">
        <v>0</v>
      </c>
      <c r="M799" s="25">
        <v>0</v>
      </c>
      <c r="N799" s="25">
        <f t="shared" si="46"/>
        <v>0</v>
      </c>
    </row>
    <row r="800" spans="1:14" x14ac:dyDescent="0.2">
      <c r="A800" s="34" t="str">
        <f t="shared" si="48"/>
        <v>HAD/2AC4.NESFO</v>
      </c>
      <c r="B800" s="6" t="s">
        <v>44</v>
      </c>
      <c r="C800" s="6" t="s">
        <v>187</v>
      </c>
      <c r="D800" s="6" t="s">
        <v>5</v>
      </c>
      <c r="E800" s="25">
        <v>0</v>
      </c>
      <c r="F800" s="25">
        <v>0</v>
      </c>
      <c r="G800" s="43">
        <v>6804.5</v>
      </c>
      <c r="H800" s="25">
        <v>0</v>
      </c>
      <c r="I800" s="25">
        <f t="shared" si="47"/>
        <v>6804.5</v>
      </c>
      <c r="J800" s="25"/>
      <c r="K800" s="25">
        <v>1375.0830000000001</v>
      </c>
      <c r="L800" s="25">
        <v>0</v>
      </c>
      <c r="M800" s="25">
        <v>0</v>
      </c>
      <c r="N800" s="25">
        <f t="shared" si="46"/>
        <v>8179.5829999999996</v>
      </c>
    </row>
    <row r="801" spans="1:14" x14ac:dyDescent="0.2">
      <c r="A801" s="34" t="str">
        <f t="shared" si="48"/>
        <v>HAD/2AC4.NIFPO</v>
      </c>
      <c r="B801" s="6" t="s">
        <v>44</v>
      </c>
      <c r="C801" s="6" t="s">
        <v>187</v>
      </c>
      <c r="D801" s="6" t="s">
        <v>16</v>
      </c>
      <c r="E801" s="25">
        <v>12.581</v>
      </c>
      <c r="F801" s="25">
        <v>93.427000000000007</v>
      </c>
      <c r="G801" s="43">
        <v>275.7</v>
      </c>
      <c r="H801" s="25">
        <v>0</v>
      </c>
      <c r="I801" s="25">
        <f t="shared" si="47"/>
        <v>381.70799999999997</v>
      </c>
      <c r="J801" s="25"/>
      <c r="K801" s="25">
        <v>174.06800000000001</v>
      </c>
      <c r="L801" s="25">
        <v>0</v>
      </c>
      <c r="M801" s="25">
        <v>0</v>
      </c>
      <c r="N801" s="25">
        <f t="shared" si="46"/>
        <v>555.77599999999995</v>
      </c>
    </row>
    <row r="802" spans="1:14" x14ac:dyDescent="0.2">
      <c r="A802" s="34" t="str">
        <f t="shared" si="48"/>
        <v>HAD/2AC4.Non Sector - England</v>
      </c>
      <c r="B802" s="6" t="s">
        <v>44</v>
      </c>
      <c r="C802" s="6" t="s">
        <v>187</v>
      </c>
      <c r="D802" s="6" t="s">
        <v>25</v>
      </c>
      <c r="E802" s="25">
        <v>8.7240000000000002</v>
      </c>
      <c r="F802" s="25">
        <v>0</v>
      </c>
      <c r="G802" s="43">
        <v>0</v>
      </c>
      <c r="H802" s="25">
        <v>0</v>
      </c>
      <c r="I802" s="25">
        <f t="shared" si="47"/>
        <v>8.7240000000000002</v>
      </c>
      <c r="J802" s="25"/>
      <c r="K802" s="25">
        <v>0.124</v>
      </c>
      <c r="L802" s="25">
        <v>0</v>
      </c>
      <c r="M802" s="25">
        <v>0</v>
      </c>
      <c r="N802" s="25">
        <f t="shared" si="46"/>
        <v>8.8480000000000008</v>
      </c>
    </row>
    <row r="803" spans="1:14" x14ac:dyDescent="0.2">
      <c r="A803" s="34" t="str">
        <f t="shared" si="48"/>
        <v>HAD/2AC4.Non Sector - Northern Ireland</v>
      </c>
      <c r="B803" s="6" t="s">
        <v>44</v>
      </c>
      <c r="C803" s="6" t="s">
        <v>187</v>
      </c>
      <c r="D803" s="6" t="s">
        <v>28</v>
      </c>
      <c r="E803" s="25">
        <v>0</v>
      </c>
      <c r="F803" s="25">
        <v>0</v>
      </c>
      <c r="G803" s="43">
        <v>0</v>
      </c>
      <c r="H803" s="25">
        <v>0</v>
      </c>
      <c r="I803" s="25">
        <f t="shared" si="47"/>
        <v>0</v>
      </c>
      <c r="J803" s="25"/>
      <c r="K803" s="25">
        <v>0</v>
      </c>
      <c r="L803" s="25">
        <v>0</v>
      </c>
      <c r="M803" s="25">
        <v>0</v>
      </c>
      <c r="N803" s="25">
        <f t="shared" si="46"/>
        <v>0</v>
      </c>
    </row>
    <row r="804" spans="1:14" x14ac:dyDescent="0.2">
      <c r="A804" s="34" t="str">
        <f t="shared" si="48"/>
        <v>HAD/2AC4.Non Sector - Scotland</v>
      </c>
      <c r="B804" s="6" t="s">
        <v>44</v>
      </c>
      <c r="C804" s="6" t="s">
        <v>187</v>
      </c>
      <c r="D804" s="6" t="s">
        <v>27</v>
      </c>
      <c r="E804" s="25">
        <v>0</v>
      </c>
      <c r="F804" s="25">
        <v>0</v>
      </c>
      <c r="G804" s="43">
        <v>1.3</v>
      </c>
      <c r="H804" s="25">
        <v>0</v>
      </c>
      <c r="I804" s="25">
        <f t="shared" si="47"/>
        <v>1.3</v>
      </c>
      <c r="J804" s="25"/>
      <c r="K804" s="25">
        <v>1.2E-2</v>
      </c>
      <c r="L804" s="25">
        <v>0</v>
      </c>
      <c r="M804" s="25">
        <v>0</v>
      </c>
      <c r="N804" s="25">
        <f t="shared" si="46"/>
        <v>1.3120000000000001</v>
      </c>
    </row>
    <row r="805" spans="1:14" x14ac:dyDescent="0.2">
      <c r="A805" s="34" t="str">
        <f t="shared" si="48"/>
        <v>HAD/2AC4.Non Sector - Wales</v>
      </c>
      <c r="B805" s="6" t="s">
        <v>44</v>
      </c>
      <c r="C805" s="6" t="s">
        <v>187</v>
      </c>
      <c r="D805" s="6" t="s">
        <v>26</v>
      </c>
      <c r="E805" s="25">
        <v>0</v>
      </c>
      <c r="F805" s="25">
        <v>0</v>
      </c>
      <c r="G805" s="43">
        <v>0</v>
      </c>
      <c r="H805" s="25">
        <v>0</v>
      </c>
      <c r="I805" s="25">
        <f t="shared" si="47"/>
        <v>0</v>
      </c>
      <c r="J805" s="25"/>
      <c r="K805" s="25">
        <v>0</v>
      </c>
      <c r="L805" s="25">
        <v>0</v>
      </c>
      <c r="M805" s="25">
        <v>0</v>
      </c>
      <c r="N805" s="25">
        <f t="shared" si="46"/>
        <v>0</v>
      </c>
    </row>
    <row r="806" spans="1:14" x14ac:dyDescent="0.2">
      <c r="A806" s="34" t="str">
        <f t="shared" si="48"/>
        <v>HAD/2AC4.Humberside</v>
      </c>
      <c r="B806" s="6" t="s">
        <v>44</v>
      </c>
      <c r="C806" s="6" t="s">
        <v>187</v>
      </c>
      <c r="D806" s="6" t="s">
        <v>288</v>
      </c>
      <c r="E806" s="25">
        <v>100.402</v>
      </c>
      <c r="F806" s="25">
        <v>0</v>
      </c>
      <c r="G806" s="43">
        <v>0</v>
      </c>
      <c r="H806" s="25">
        <v>0</v>
      </c>
      <c r="I806" s="25">
        <f t="shared" si="47"/>
        <v>100.402</v>
      </c>
      <c r="J806" s="25"/>
      <c r="K806" s="25">
        <v>18.254999999999999</v>
      </c>
      <c r="L806" s="25">
        <v>0</v>
      </c>
      <c r="M806" s="25">
        <v>0</v>
      </c>
      <c r="N806" s="25">
        <f t="shared" si="46"/>
        <v>118.657</v>
      </c>
    </row>
    <row r="807" spans="1:14" x14ac:dyDescent="0.2">
      <c r="A807" s="34" t="str">
        <f t="shared" si="48"/>
        <v>HAD/2AC4.North Sea</v>
      </c>
      <c r="B807" s="6" t="s">
        <v>44</v>
      </c>
      <c r="C807" s="6" t="s">
        <v>187</v>
      </c>
      <c r="D807" s="6" t="s">
        <v>20</v>
      </c>
      <c r="E807" s="25">
        <v>169.393</v>
      </c>
      <c r="F807" s="25">
        <v>0</v>
      </c>
      <c r="G807" s="43">
        <v>35.5</v>
      </c>
      <c r="H807" s="25">
        <v>0</v>
      </c>
      <c r="I807" s="25">
        <f t="shared" si="47"/>
        <v>204.893</v>
      </c>
      <c r="J807" s="25"/>
      <c r="K807" s="25">
        <v>25.725999999999999</v>
      </c>
      <c r="L807" s="25">
        <v>0</v>
      </c>
      <c r="M807" s="25">
        <v>0</v>
      </c>
      <c r="N807" s="25">
        <f t="shared" si="46"/>
        <v>230.619</v>
      </c>
    </row>
    <row r="808" spans="1:14" x14ac:dyDescent="0.2">
      <c r="A808" s="34" t="str">
        <f t="shared" si="48"/>
        <v>HAD/2AC4.Northern</v>
      </c>
      <c r="B808" s="6" t="s">
        <v>44</v>
      </c>
      <c r="C808" s="6" t="s">
        <v>187</v>
      </c>
      <c r="D808" s="6" t="s">
        <v>10</v>
      </c>
      <c r="E808" s="25">
        <v>0</v>
      </c>
      <c r="F808" s="25">
        <v>0</v>
      </c>
      <c r="G808" s="43">
        <v>0</v>
      </c>
      <c r="H808" s="25">
        <v>0</v>
      </c>
      <c r="I808" s="25">
        <f t="shared" si="47"/>
        <v>0</v>
      </c>
      <c r="J808" s="25"/>
      <c r="K808" s="25">
        <v>0</v>
      </c>
      <c r="L808" s="25">
        <v>0</v>
      </c>
      <c r="M808" s="25">
        <v>0</v>
      </c>
      <c r="N808" s="25">
        <f t="shared" si="46"/>
        <v>0</v>
      </c>
    </row>
    <row r="809" spans="1:14" x14ac:dyDescent="0.2">
      <c r="A809" s="34" t="str">
        <f t="shared" si="48"/>
        <v>HAD/2AC4.Orkney</v>
      </c>
      <c r="B809" s="6" t="s">
        <v>44</v>
      </c>
      <c r="C809" s="6" t="s">
        <v>187</v>
      </c>
      <c r="D809" s="6" t="s">
        <v>9</v>
      </c>
      <c r="E809" s="25">
        <v>0</v>
      </c>
      <c r="F809" s="25">
        <v>0</v>
      </c>
      <c r="G809" s="43">
        <v>313.60000000000002</v>
      </c>
      <c r="H809" s="25">
        <v>0</v>
      </c>
      <c r="I809" s="25">
        <f t="shared" si="47"/>
        <v>313.60000000000002</v>
      </c>
      <c r="J809" s="25"/>
      <c r="K809" s="25">
        <v>0</v>
      </c>
      <c r="L809" s="25">
        <v>0</v>
      </c>
      <c r="M809" s="25">
        <v>0</v>
      </c>
      <c r="N809" s="25">
        <f t="shared" si="46"/>
        <v>313.60000000000002</v>
      </c>
    </row>
    <row r="810" spans="1:14" x14ac:dyDescent="0.2">
      <c r="A810" s="34" t="str">
        <f t="shared" si="48"/>
        <v>HAD/2AC4.SFO</v>
      </c>
      <c r="B810" s="6" t="s">
        <v>44</v>
      </c>
      <c r="C810" s="6" t="s">
        <v>187</v>
      </c>
      <c r="D810" s="6" t="s">
        <v>2</v>
      </c>
      <c r="E810" s="25">
        <v>1153.77</v>
      </c>
      <c r="F810" s="25">
        <v>0</v>
      </c>
      <c r="G810" s="43">
        <v>17414.7</v>
      </c>
      <c r="H810" s="25">
        <v>0</v>
      </c>
      <c r="I810" s="25">
        <f t="shared" si="47"/>
        <v>18568.47</v>
      </c>
      <c r="J810" s="25"/>
      <c r="K810" s="25">
        <v>2503.2910000000002</v>
      </c>
      <c r="L810" s="25">
        <v>0</v>
      </c>
      <c r="M810" s="25">
        <v>0</v>
      </c>
      <c r="N810" s="25">
        <f t="shared" si="46"/>
        <v>21071.760999999999</v>
      </c>
    </row>
    <row r="811" spans="1:14" x14ac:dyDescent="0.2">
      <c r="A811" s="34" t="str">
        <f t="shared" si="48"/>
        <v>HAD/2AC4.Shetland</v>
      </c>
      <c r="B811" s="6" t="s">
        <v>44</v>
      </c>
      <c r="C811" s="6" t="s">
        <v>187</v>
      </c>
      <c r="D811" s="6" t="s">
        <v>6</v>
      </c>
      <c r="E811" s="25">
        <v>151.29300000000001</v>
      </c>
      <c r="F811" s="25">
        <v>0</v>
      </c>
      <c r="G811" s="43">
        <v>11359.8</v>
      </c>
      <c r="H811" s="25">
        <v>0</v>
      </c>
      <c r="I811" s="25">
        <f t="shared" si="47"/>
        <v>11511.092999999999</v>
      </c>
      <c r="J811" s="25"/>
      <c r="K811" s="25">
        <v>440.38400000000001</v>
      </c>
      <c r="L811" s="25">
        <v>0</v>
      </c>
      <c r="M811" s="25">
        <v>0</v>
      </c>
      <c r="N811" s="25">
        <f t="shared" si="46"/>
        <v>11951.477000000001</v>
      </c>
    </row>
    <row r="812" spans="1:14" x14ac:dyDescent="0.2">
      <c r="A812" s="34" t="str">
        <f t="shared" si="48"/>
        <v>HAD/2AC4.South West</v>
      </c>
      <c r="B812" s="6" t="s">
        <v>44</v>
      </c>
      <c r="C812" s="6" t="s">
        <v>187</v>
      </c>
      <c r="D812" s="6" t="s">
        <v>19</v>
      </c>
      <c r="E812" s="25">
        <v>4.6260000000000003</v>
      </c>
      <c r="F812" s="25">
        <v>0</v>
      </c>
      <c r="G812" s="43">
        <v>0.1</v>
      </c>
      <c r="H812" s="25">
        <v>0</v>
      </c>
      <c r="I812" s="25">
        <f t="shared" si="47"/>
        <v>4.726</v>
      </c>
      <c r="J812" s="25"/>
      <c r="K812" s="25">
        <v>0</v>
      </c>
      <c r="L812" s="25">
        <v>0</v>
      </c>
      <c r="M812" s="25">
        <v>0</v>
      </c>
      <c r="N812" s="25">
        <f t="shared" si="46"/>
        <v>4.726</v>
      </c>
    </row>
    <row r="813" spans="1:14" x14ac:dyDescent="0.2">
      <c r="A813" s="34" t="str">
        <f t="shared" si="48"/>
        <v>HAD/2AC4.Unallocated</v>
      </c>
      <c r="B813" s="6" t="s">
        <v>44</v>
      </c>
      <c r="C813" s="6" t="s">
        <v>187</v>
      </c>
      <c r="D813" s="6" t="s">
        <v>33</v>
      </c>
      <c r="E813" s="25">
        <v>0</v>
      </c>
      <c r="F813" s="25">
        <v>0</v>
      </c>
      <c r="G813" s="43">
        <v>0</v>
      </c>
      <c r="H813" s="25">
        <v>0</v>
      </c>
      <c r="I813" s="25">
        <f t="shared" si="47"/>
        <v>0</v>
      </c>
      <c r="J813" s="25"/>
      <c r="K813" s="25">
        <v>0</v>
      </c>
      <c r="L813" s="25">
        <v>0</v>
      </c>
      <c r="M813" s="25">
        <v>0</v>
      </c>
      <c r="N813" s="25">
        <f t="shared" si="46"/>
        <v>0</v>
      </c>
    </row>
    <row r="814" spans="1:14" x14ac:dyDescent="0.2">
      <c r="A814" s="34" t="str">
        <f t="shared" si="48"/>
        <v>HAD/2AC4.W. Scotland</v>
      </c>
      <c r="B814" s="6" t="s">
        <v>44</v>
      </c>
      <c r="C814" s="6" t="s">
        <v>187</v>
      </c>
      <c r="D814" s="6" t="s">
        <v>8</v>
      </c>
      <c r="E814" s="25">
        <v>15.746</v>
      </c>
      <c r="F814" s="25">
        <v>0</v>
      </c>
      <c r="G814" s="43">
        <v>703.2</v>
      </c>
      <c r="H814" s="25">
        <v>0</v>
      </c>
      <c r="I814" s="25">
        <f t="shared" si="47"/>
        <v>718.94600000000003</v>
      </c>
      <c r="J814" s="25"/>
      <c r="K814" s="25">
        <v>0.251</v>
      </c>
      <c r="L814" s="25">
        <v>0</v>
      </c>
      <c r="M814" s="25">
        <v>0</v>
      </c>
      <c r="N814" s="25">
        <f t="shared" si="46"/>
        <v>719.197</v>
      </c>
    </row>
    <row r="815" spans="1:14" x14ac:dyDescent="0.2">
      <c r="A815" s="34" t="str">
        <f t="shared" si="48"/>
        <v>HAD/2AC4.Wales &amp; WC</v>
      </c>
      <c r="B815" s="6" t="s">
        <v>44</v>
      </c>
      <c r="C815" s="6" t="s">
        <v>187</v>
      </c>
      <c r="D815" s="6" t="s">
        <v>22</v>
      </c>
      <c r="E815" s="25">
        <v>0.16200000000000001</v>
      </c>
      <c r="F815" s="25">
        <v>0</v>
      </c>
      <c r="G815" s="43">
        <v>0</v>
      </c>
      <c r="H815" s="25">
        <v>0</v>
      </c>
      <c r="I815" s="25">
        <f t="shared" si="47"/>
        <v>0.16200000000000001</v>
      </c>
      <c r="J815" s="25"/>
      <c r="K815" s="25">
        <v>8.3230000000000004</v>
      </c>
      <c r="L815" s="25">
        <v>0</v>
      </c>
      <c r="M815" s="25">
        <v>0</v>
      </c>
      <c r="N815" s="25">
        <f t="shared" si="46"/>
        <v>8.4849999999999994</v>
      </c>
    </row>
    <row r="816" spans="1:14" x14ac:dyDescent="0.2">
      <c r="A816" s="34" t="str">
        <f t="shared" si="48"/>
        <v>HAD/2AC4.Western</v>
      </c>
      <c r="B816" s="38" t="s">
        <v>44</v>
      </c>
      <c r="C816" s="6" t="s">
        <v>187</v>
      </c>
      <c r="D816" s="6" t="s">
        <v>107</v>
      </c>
      <c r="E816" s="25">
        <v>374.49799999999999</v>
      </c>
      <c r="F816" s="25">
        <v>0</v>
      </c>
      <c r="G816" s="43">
        <v>0</v>
      </c>
      <c r="H816" s="25">
        <v>0</v>
      </c>
      <c r="I816" s="25">
        <f t="shared" si="47"/>
        <v>374.49799999999999</v>
      </c>
      <c r="J816" s="25"/>
      <c r="K816" s="25">
        <v>644.55200000000002</v>
      </c>
      <c r="L816" s="25">
        <v>0</v>
      </c>
      <c r="M816" s="25">
        <v>0</v>
      </c>
      <c r="N816" s="25">
        <f t="shared" si="46"/>
        <v>1019.05</v>
      </c>
    </row>
    <row r="817" spans="1:14" x14ac:dyDescent="0.2">
      <c r="A817" s="34" t="str">
        <f t="shared" si="48"/>
        <v>HAD/5BC6A.10m and under (pool) - England</v>
      </c>
      <c r="B817" s="6" t="s">
        <v>45</v>
      </c>
      <c r="C817" s="6" t="s">
        <v>142</v>
      </c>
      <c r="D817" s="6" t="s">
        <v>29</v>
      </c>
      <c r="E817" s="25">
        <v>3.0129999999999999</v>
      </c>
      <c r="F817" s="25">
        <v>0</v>
      </c>
      <c r="G817" s="43">
        <v>0</v>
      </c>
      <c r="H817" s="25">
        <v>0</v>
      </c>
      <c r="I817" s="25">
        <f t="shared" si="47"/>
        <v>3.0129999999999999</v>
      </c>
      <c r="J817" s="25"/>
      <c r="K817" s="25">
        <v>0</v>
      </c>
      <c r="L817" s="25">
        <v>0</v>
      </c>
      <c r="M817" s="25">
        <v>0</v>
      </c>
      <c r="N817" s="25">
        <f t="shared" si="46"/>
        <v>3.0129999999999999</v>
      </c>
    </row>
    <row r="818" spans="1:14" x14ac:dyDescent="0.2">
      <c r="A818" s="34" t="str">
        <f t="shared" si="48"/>
        <v>HAD/5BC6A.10m and under (pool) - Northern Ireland</v>
      </c>
      <c r="B818" s="6" t="s">
        <v>45</v>
      </c>
      <c r="C818" s="6" t="s">
        <v>142</v>
      </c>
      <c r="D818" s="6" t="s">
        <v>32</v>
      </c>
      <c r="E818" s="25">
        <v>0</v>
      </c>
      <c r="F818" s="25">
        <v>1.3</v>
      </c>
      <c r="G818" s="43">
        <v>0</v>
      </c>
      <c r="H818" s="25">
        <v>0</v>
      </c>
      <c r="I818" s="25">
        <f t="shared" si="47"/>
        <v>1.3</v>
      </c>
      <c r="J818" s="25"/>
      <c r="K818" s="25">
        <v>0</v>
      </c>
      <c r="L818" s="25">
        <v>0</v>
      </c>
      <c r="M818" s="25">
        <v>0</v>
      </c>
      <c r="N818" s="25">
        <f t="shared" si="46"/>
        <v>1.3</v>
      </c>
    </row>
    <row r="819" spans="1:14" x14ac:dyDescent="0.2">
      <c r="A819" s="34" t="str">
        <f t="shared" si="48"/>
        <v>HAD/5BC6A.10m and under (pool) - Scotland</v>
      </c>
      <c r="B819" s="6" t="s">
        <v>45</v>
      </c>
      <c r="C819" s="6" t="s">
        <v>142</v>
      </c>
      <c r="D819" s="6" t="s">
        <v>31</v>
      </c>
      <c r="E819" s="25">
        <v>0</v>
      </c>
      <c r="F819" s="25">
        <v>0</v>
      </c>
      <c r="G819" s="43">
        <v>8.5</v>
      </c>
      <c r="H819" s="25">
        <v>0</v>
      </c>
      <c r="I819" s="25">
        <f t="shared" si="47"/>
        <v>8.5</v>
      </c>
      <c r="J819" s="25"/>
      <c r="K819" s="25">
        <v>7.1999999999999995E-2</v>
      </c>
      <c r="L819" s="25">
        <v>0</v>
      </c>
      <c r="M819" s="25">
        <v>0</v>
      </c>
      <c r="N819" s="25">
        <f t="shared" si="46"/>
        <v>8.5719999999999992</v>
      </c>
    </row>
    <row r="820" spans="1:14" x14ac:dyDescent="0.2">
      <c r="A820" s="34" t="str">
        <f t="shared" si="48"/>
        <v>HAD/5BC6A.10m and under (pool) - Wales</v>
      </c>
      <c r="B820" s="6" t="s">
        <v>45</v>
      </c>
      <c r="C820" s="6" t="s">
        <v>142</v>
      </c>
      <c r="D820" s="6" t="s">
        <v>30</v>
      </c>
      <c r="E820" s="25">
        <v>0</v>
      </c>
      <c r="F820" s="25">
        <v>0</v>
      </c>
      <c r="G820" s="43">
        <v>0</v>
      </c>
      <c r="H820" s="25">
        <v>0</v>
      </c>
      <c r="I820" s="25">
        <f t="shared" si="47"/>
        <v>0</v>
      </c>
      <c r="J820" s="25"/>
      <c r="K820" s="25">
        <v>0</v>
      </c>
      <c r="L820" s="25">
        <v>0</v>
      </c>
      <c r="M820" s="25">
        <v>0</v>
      </c>
      <c r="N820" s="25">
        <f t="shared" si="46"/>
        <v>0</v>
      </c>
    </row>
    <row r="821" spans="1:14" x14ac:dyDescent="0.2">
      <c r="A821" s="34" t="str">
        <f t="shared" si="48"/>
        <v>HAD/5BC6A.Aberdeen</v>
      </c>
      <c r="B821" s="6" t="s">
        <v>45</v>
      </c>
      <c r="C821" s="6" t="s">
        <v>142</v>
      </c>
      <c r="D821" s="6" t="s">
        <v>4</v>
      </c>
      <c r="E821" s="25">
        <v>3.1930000000000001</v>
      </c>
      <c r="F821" s="25">
        <v>0</v>
      </c>
      <c r="G821" s="43">
        <v>528.5</v>
      </c>
      <c r="H821" s="25">
        <v>0</v>
      </c>
      <c r="I821" s="25">
        <f t="shared" si="47"/>
        <v>531.69299999999998</v>
      </c>
      <c r="J821" s="25"/>
      <c r="K821" s="25">
        <v>66.197999999999993</v>
      </c>
      <c r="L821" s="25">
        <v>0</v>
      </c>
      <c r="M821" s="25">
        <v>0</v>
      </c>
      <c r="N821" s="25">
        <f t="shared" si="46"/>
        <v>597.89099999999996</v>
      </c>
    </row>
    <row r="822" spans="1:14" x14ac:dyDescent="0.2">
      <c r="A822" s="34" t="str">
        <f t="shared" si="48"/>
        <v>HAD/5BC6A.Anglo Scot.</v>
      </c>
      <c r="B822" s="6" t="s">
        <v>45</v>
      </c>
      <c r="C822" s="6" t="s">
        <v>142</v>
      </c>
      <c r="D822" s="6" t="s">
        <v>13</v>
      </c>
      <c r="E822" s="25">
        <v>324.17099999999999</v>
      </c>
      <c r="F822" s="25">
        <v>0</v>
      </c>
      <c r="G822" s="43">
        <v>44.6</v>
      </c>
      <c r="H822" s="25">
        <v>0</v>
      </c>
      <c r="I822" s="25">
        <f t="shared" si="47"/>
        <v>368.77100000000002</v>
      </c>
      <c r="J822" s="25"/>
      <c r="K822" s="25">
        <v>40.116999999999997</v>
      </c>
      <c r="L822" s="25">
        <v>0</v>
      </c>
      <c r="M822" s="25">
        <v>0</v>
      </c>
      <c r="N822" s="25">
        <f t="shared" si="46"/>
        <v>408.88799999999998</v>
      </c>
    </row>
    <row r="823" spans="1:14" x14ac:dyDescent="0.2">
      <c r="A823" s="34" t="str">
        <f t="shared" si="48"/>
        <v>HAD/5BC6A.ANIFPO</v>
      </c>
      <c r="B823" s="6" t="s">
        <v>45</v>
      </c>
      <c r="C823" s="6" t="s">
        <v>142</v>
      </c>
      <c r="D823" s="6" t="s">
        <v>17</v>
      </c>
      <c r="E823" s="25">
        <v>7.8E-2</v>
      </c>
      <c r="F823" s="25">
        <v>138.09100000000001</v>
      </c>
      <c r="G823" s="43">
        <v>0</v>
      </c>
      <c r="H823" s="25">
        <v>0</v>
      </c>
      <c r="I823" s="25">
        <f t="shared" si="47"/>
        <v>138.16900000000001</v>
      </c>
      <c r="J823" s="25"/>
      <c r="K823" s="25">
        <v>0</v>
      </c>
      <c r="L823" s="25">
        <v>0</v>
      </c>
      <c r="M823" s="25">
        <v>0</v>
      </c>
      <c r="N823" s="25">
        <f t="shared" si="46"/>
        <v>138.16900000000001</v>
      </c>
    </row>
    <row r="824" spans="1:14" x14ac:dyDescent="0.2">
      <c r="A824" s="34" t="str">
        <f t="shared" si="48"/>
        <v>HAD/5BC6A.Cornish</v>
      </c>
      <c r="B824" s="6" t="s">
        <v>45</v>
      </c>
      <c r="C824" s="6" t="s">
        <v>142</v>
      </c>
      <c r="D824" s="6" t="s">
        <v>18</v>
      </c>
      <c r="E824" s="25">
        <v>405.33100000000002</v>
      </c>
      <c r="F824" s="25">
        <v>0</v>
      </c>
      <c r="G824" s="43">
        <v>17.8</v>
      </c>
      <c r="H824" s="25">
        <v>0</v>
      </c>
      <c r="I824" s="25">
        <f t="shared" si="47"/>
        <v>423.13100000000003</v>
      </c>
      <c r="J824" s="25"/>
      <c r="K824" s="25">
        <v>0</v>
      </c>
      <c r="L824" s="25">
        <v>0</v>
      </c>
      <c r="M824" s="25">
        <v>0</v>
      </c>
      <c r="N824" s="25">
        <f t="shared" si="46"/>
        <v>423.13099999999997</v>
      </c>
    </row>
    <row r="825" spans="1:14" x14ac:dyDescent="0.2">
      <c r="A825" s="34" t="str">
        <f t="shared" si="48"/>
        <v>HAD/5BC6A.EEFPO</v>
      </c>
      <c r="B825" s="6" t="s">
        <v>45</v>
      </c>
      <c r="C825" s="6" t="s">
        <v>142</v>
      </c>
      <c r="D825" s="6" t="s">
        <v>14</v>
      </c>
      <c r="E825" s="25">
        <v>337.25599999999997</v>
      </c>
      <c r="F825" s="25">
        <v>0</v>
      </c>
      <c r="G825" s="43">
        <v>47.6</v>
      </c>
      <c r="H825" s="25">
        <v>0</v>
      </c>
      <c r="I825" s="25">
        <f t="shared" si="47"/>
        <v>384.85599999999999</v>
      </c>
      <c r="J825" s="25"/>
      <c r="K825" s="25">
        <v>2.5999999999999999E-2</v>
      </c>
      <c r="L825" s="25">
        <v>0</v>
      </c>
      <c r="M825" s="25">
        <v>0</v>
      </c>
      <c r="N825" s="25">
        <f t="shared" si="46"/>
        <v>384.88200000000001</v>
      </c>
    </row>
    <row r="826" spans="1:14" x14ac:dyDescent="0.2">
      <c r="A826" s="34" t="str">
        <f t="shared" si="48"/>
        <v>HAD/5BC6A.Fife</v>
      </c>
      <c r="B826" s="6" t="s">
        <v>45</v>
      </c>
      <c r="C826" s="6" t="s">
        <v>142</v>
      </c>
      <c r="D826" s="6" t="s">
        <v>7</v>
      </c>
      <c r="E826" s="25">
        <v>0.70099999999999996</v>
      </c>
      <c r="F826" s="25">
        <v>7.9000000000000001E-2</v>
      </c>
      <c r="G826" s="43">
        <v>7.8</v>
      </c>
      <c r="H826" s="25">
        <v>0</v>
      </c>
      <c r="I826" s="25">
        <f t="shared" si="47"/>
        <v>8.58</v>
      </c>
      <c r="J826" s="25"/>
      <c r="K826" s="25">
        <v>1.9E-2</v>
      </c>
      <c r="L826" s="25">
        <v>0</v>
      </c>
      <c r="M826" s="25">
        <v>0</v>
      </c>
      <c r="N826" s="25">
        <f t="shared" si="46"/>
        <v>8.5990000000000002</v>
      </c>
    </row>
    <row r="827" spans="1:14" x14ac:dyDescent="0.2">
      <c r="A827" s="34" t="str">
        <f t="shared" si="48"/>
        <v>HAD/5BC6A.FPO</v>
      </c>
      <c r="B827" s="6" t="s">
        <v>45</v>
      </c>
      <c r="C827" s="6" t="s">
        <v>142</v>
      </c>
      <c r="D827" s="6" t="s">
        <v>15</v>
      </c>
      <c r="E827" s="25">
        <v>69.944000000000003</v>
      </c>
      <c r="F827" s="25">
        <v>0</v>
      </c>
      <c r="G827" s="43">
        <v>0</v>
      </c>
      <c r="H827" s="25">
        <v>0</v>
      </c>
      <c r="I827" s="25">
        <f t="shared" si="47"/>
        <v>69.944000000000003</v>
      </c>
      <c r="J827" s="25"/>
      <c r="K827" s="25">
        <v>0</v>
      </c>
      <c r="L827" s="25">
        <v>0</v>
      </c>
      <c r="M827" s="25">
        <v>0</v>
      </c>
      <c r="N827" s="25">
        <f t="shared" si="46"/>
        <v>69.944000000000003</v>
      </c>
    </row>
    <row r="828" spans="1:14" x14ac:dyDescent="0.2">
      <c r="A828" s="34" t="str">
        <f t="shared" si="48"/>
        <v>HAD/5BC6A.Handliners</v>
      </c>
      <c r="B828" s="6" t="s">
        <v>45</v>
      </c>
      <c r="C828" s="6" t="s">
        <v>142</v>
      </c>
      <c r="D828" s="6" t="s">
        <v>66</v>
      </c>
      <c r="E828" s="25">
        <v>0</v>
      </c>
      <c r="F828" s="25">
        <v>0</v>
      </c>
      <c r="G828" s="43">
        <v>0</v>
      </c>
      <c r="H828" s="25">
        <v>0</v>
      </c>
      <c r="I828" s="25">
        <f t="shared" si="47"/>
        <v>0</v>
      </c>
      <c r="J828" s="25"/>
      <c r="K828" s="25">
        <v>0</v>
      </c>
      <c r="L828" s="25">
        <v>0</v>
      </c>
      <c r="M828" s="25">
        <v>0</v>
      </c>
      <c r="N828" s="25">
        <f t="shared" si="46"/>
        <v>0</v>
      </c>
    </row>
    <row r="829" spans="1:14" x14ac:dyDescent="0.2">
      <c r="A829" s="34" t="str">
        <f t="shared" si="48"/>
        <v>HAD/5BC6A.Interfish</v>
      </c>
      <c r="B829" s="6" t="s">
        <v>45</v>
      </c>
      <c r="C829" s="6" t="s">
        <v>142</v>
      </c>
      <c r="D829" s="6" t="s">
        <v>23</v>
      </c>
      <c r="E829" s="25">
        <v>11.605</v>
      </c>
      <c r="F829" s="25">
        <v>0</v>
      </c>
      <c r="G829" s="43">
        <v>0</v>
      </c>
      <c r="H829" s="25">
        <v>0</v>
      </c>
      <c r="I829" s="25">
        <f t="shared" si="47"/>
        <v>11.605</v>
      </c>
      <c r="J829" s="25"/>
      <c r="K829" s="25">
        <v>0</v>
      </c>
      <c r="L829" s="25">
        <v>0</v>
      </c>
      <c r="M829" s="25">
        <v>0</v>
      </c>
      <c r="N829" s="25">
        <f t="shared" si="46"/>
        <v>11.605</v>
      </c>
    </row>
    <row r="830" spans="1:14" x14ac:dyDescent="0.2">
      <c r="A830" s="34" t="str">
        <f t="shared" si="48"/>
        <v>HAD/5BC6A.IOM</v>
      </c>
      <c r="B830" s="6" t="s">
        <v>45</v>
      </c>
      <c r="C830" s="6" t="s">
        <v>142</v>
      </c>
      <c r="D830" s="6" t="s">
        <v>24</v>
      </c>
      <c r="E830" s="25">
        <v>1.869</v>
      </c>
      <c r="F830" s="25">
        <v>0</v>
      </c>
      <c r="G830" s="43">
        <v>0</v>
      </c>
      <c r="H830" s="25">
        <v>0</v>
      </c>
      <c r="I830" s="25">
        <f t="shared" si="47"/>
        <v>1.869</v>
      </c>
      <c r="J830" s="25"/>
      <c r="K830" s="25">
        <v>0</v>
      </c>
      <c r="L830" s="25">
        <v>0</v>
      </c>
      <c r="M830" s="25">
        <v>0</v>
      </c>
      <c r="N830" s="25">
        <f t="shared" si="46"/>
        <v>1.869</v>
      </c>
    </row>
    <row r="831" spans="1:14" x14ac:dyDescent="0.2">
      <c r="A831" s="34" t="str">
        <f t="shared" si="48"/>
        <v>HAD/5BC6A.Klondyke</v>
      </c>
      <c r="B831" s="6" t="s">
        <v>45</v>
      </c>
      <c r="C831" s="6" t="s">
        <v>142</v>
      </c>
      <c r="D831" s="6" t="s">
        <v>11</v>
      </c>
      <c r="E831" s="25">
        <v>0</v>
      </c>
      <c r="F831" s="25">
        <v>0</v>
      </c>
      <c r="G831" s="43">
        <v>0</v>
      </c>
      <c r="H831" s="25">
        <v>0</v>
      </c>
      <c r="I831" s="25">
        <f t="shared" si="47"/>
        <v>0</v>
      </c>
      <c r="J831" s="25"/>
      <c r="K831" s="25">
        <v>0</v>
      </c>
      <c r="L831" s="25">
        <v>0</v>
      </c>
      <c r="M831" s="25">
        <v>0</v>
      </c>
      <c r="N831" s="25">
        <f t="shared" si="46"/>
        <v>0</v>
      </c>
    </row>
    <row r="832" spans="1:14" x14ac:dyDescent="0.2">
      <c r="A832" s="34" t="str">
        <f t="shared" si="48"/>
        <v>HAD/5BC6A.Lowestoft</v>
      </c>
      <c r="B832" s="6" t="s">
        <v>45</v>
      </c>
      <c r="C832" s="6" t="s">
        <v>142</v>
      </c>
      <c r="D832" s="6" t="s">
        <v>21</v>
      </c>
      <c r="E832" s="25">
        <v>0</v>
      </c>
      <c r="F832" s="25">
        <v>0</v>
      </c>
      <c r="G832" s="43">
        <v>0</v>
      </c>
      <c r="H832" s="25">
        <v>0</v>
      </c>
      <c r="I832" s="25">
        <f t="shared" si="47"/>
        <v>0</v>
      </c>
      <c r="J832" s="25"/>
      <c r="K832" s="25">
        <v>0</v>
      </c>
      <c r="L832" s="25">
        <v>0</v>
      </c>
      <c r="M832" s="25">
        <v>0</v>
      </c>
      <c r="N832" s="25">
        <f t="shared" si="46"/>
        <v>0</v>
      </c>
    </row>
    <row r="833" spans="1:14" x14ac:dyDescent="0.2">
      <c r="A833" s="34" t="str">
        <f t="shared" si="48"/>
        <v>HAD/5BC6A.Lunar</v>
      </c>
      <c r="B833" s="6" t="s">
        <v>45</v>
      </c>
      <c r="C833" s="6" t="s">
        <v>142</v>
      </c>
      <c r="D833" s="6" t="s">
        <v>12</v>
      </c>
      <c r="E833" s="25">
        <v>0</v>
      </c>
      <c r="F833" s="25">
        <v>0</v>
      </c>
      <c r="G833" s="43">
        <v>380.5</v>
      </c>
      <c r="H833" s="25">
        <v>0</v>
      </c>
      <c r="I833" s="25">
        <f t="shared" si="47"/>
        <v>380.5</v>
      </c>
      <c r="J833" s="25"/>
      <c r="K833" s="25">
        <v>0</v>
      </c>
      <c r="L833" s="25">
        <v>0</v>
      </c>
      <c r="M833" s="25">
        <v>0</v>
      </c>
      <c r="N833" s="25">
        <f t="shared" si="46"/>
        <v>380.5</v>
      </c>
    </row>
    <row r="834" spans="1:14" x14ac:dyDescent="0.2">
      <c r="A834" s="34" t="str">
        <f t="shared" si="48"/>
        <v>HAD/5BC6A.Mourne</v>
      </c>
      <c r="B834" s="38" t="s">
        <v>45</v>
      </c>
      <c r="C834" s="6" t="s">
        <v>142</v>
      </c>
      <c r="D834" s="6" t="s">
        <v>49</v>
      </c>
      <c r="E834" s="25">
        <v>0</v>
      </c>
      <c r="F834" s="25">
        <v>0</v>
      </c>
      <c r="G834" s="43">
        <v>0</v>
      </c>
      <c r="H834" s="25">
        <v>0</v>
      </c>
      <c r="I834" s="25">
        <f t="shared" si="47"/>
        <v>0</v>
      </c>
      <c r="J834" s="25"/>
      <c r="K834" s="25">
        <v>0</v>
      </c>
      <c r="L834" s="25">
        <v>0</v>
      </c>
      <c r="M834" s="25">
        <v>0</v>
      </c>
      <c r="N834" s="25">
        <f t="shared" si="46"/>
        <v>0</v>
      </c>
    </row>
    <row r="835" spans="1:14" x14ac:dyDescent="0.2">
      <c r="A835" s="34" t="str">
        <f t="shared" si="48"/>
        <v>HAD/5BC6A.NESFO</v>
      </c>
      <c r="B835" s="6" t="s">
        <v>45</v>
      </c>
      <c r="C835" s="6" t="s">
        <v>142</v>
      </c>
      <c r="D835" s="6" t="s">
        <v>5</v>
      </c>
      <c r="E835" s="25">
        <v>0</v>
      </c>
      <c r="F835" s="25">
        <v>0</v>
      </c>
      <c r="G835" s="43">
        <v>541.79999999999995</v>
      </c>
      <c r="H835" s="25">
        <v>0</v>
      </c>
      <c r="I835" s="25">
        <f t="shared" si="47"/>
        <v>541.79999999999995</v>
      </c>
      <c r="J835" s="25"/>
      <c r="K835" s="25">
        <v>10.29</v>
      </c>
      <c r="L835" s="25">
        <v>0</v>
      </c>
      <c r="M835" s="25">
        <v>0</v>
      </c>
      <c r="N835" s="25">
        <f t="shared" si="46"/>
        <v>552.09</v>
      </c>
    </row>
    <row r="836" spans="1:14" x14ac:dyDescent="0.2">
      <c r="A836" s="34" t="str">
        <f t="shared" si="48"/>
        <v>HAD/5BC6A.NIFPO</v>
      </c>
      <c r="B836" s="6" t="s">
        <v>45</v>
      </c>
      <c r="C836" s="6" t="s">
        <v>142</v>
      </c>
      <c r="D836" s="6" t="s">
        <v>16</v>
      </c>
      <c r="E836" s="25">
        <v>0.23400000000000001</v>
      </c>
      <c r="F836" s="25">
        <v>141.029</v>
      </c>
      <c r="G836" s="43">
        <v>106.7</v>
      </c>
      <c r="H836" s="25">
        <v>0</v>
      </c>
      <c r="I836" s="25">
        <f t="shared" si="47"/>
        <v>247.96300000000002</v>
      </c>
      <c r="J836" s="25"/>
      <c r="K836" s="25">
        <v>38.308</v>
      </c>
      <c r="L836" s="25">
        <v>0</v>
      </c>
      <c r="M836" s="25">
        <v>0</v>
      </c>
      <c r="N836" s="25">
        <f t="shared" si="46"/>
        <v>286.27100000000002</v>
      </c>
    </row>
    <row r="837" spans="1:14" x14ac:dyDescent="0.2">
      <c r="A837" s="34" t="str">
        <f t="shared" si="48"/>
        <v>HAD/5BC6A.Non Sector - England</v>
      </c>
      <c r="B837" s="6" t="s">
        <v>45</v>
      </c>
      <c r="C837" s="6" t="s">
        <v>142</v>
      </c>
      <c r="D837" s="6" t="s">
        <v>25</v>
      </c>
      <c r="E837" s="25">
        <v>25.794</v>
      </c>
      <c r="F837" s="25">
        <v>0</v>
      </c>
      <c r="G837" s="43">
        <v>0</v>
      </c>
      <c r="H837" s="25">
        <v>0</v>
      </c>
      <c r="I837" s="25">
        <f t="shared" si="47"/>
        <v>25.794</v>
      </c>
      <c r="J837" s="25"/>
      <c r="K837" s="25">
        <v>0</v>
      </c>
      <c r="L837" s="25">
        <v>0</v>
      </c>
      <c r="M837" s="25">
        <v>0</v>
      </c>
      <c r="N837" s="25">
        <f t="shared" si="46"/>
        <v>25.794</v>
      </c>
    </row>
    <row r="838" spans="1:14" x14ac:dyDescent="0.2">
      <c r="A838" s="34" t="str">
        <f t="shared" si="48"/>
        <v>HAD/5BC6A.Non Sector - Northern Ireland</v>
      </c>
      <c r="B838" s="6" t="s">
        <v>45</v>
      </c>
      <c r="C838" s="6" t="s">
        <v>142</v>
      </c>
      <c r="D838" s="6" t="s">
        <v>28</v>
      </c>
      <c r="E838" s="25">
        <v>0</v>
      </c>
      <c r="F838" s="25">
        <v>0.6</v>
      </c>
      <c r="G838" s="43">
        <v>0</v>
      </c>
      <c r="H838" s="25">
        <v>0</v>
      </c>
      <c r="I838" s="25">
        <f t="shared" si="47"/>
        <v>0.6</v>
      </c>
      <c r="J838" s="25"/>
      <c r="K838" s="25">
        <v>0</v>
      </c>
      <c r="L838" s="25">
        <v>0</v>
      </c>
      <c r="M838" s="25">
        <v>0</v>
      </c>
      <c r="N838" s="25">
        <f t="shared" si="46"/>
        <v>0.6</v>
      </c>
    </row>
    <row r="839" spans="1:14" x14ac:dyDescent="0.2">
      <c r="A839" s="34" t="str">
        <f t="shared" si="48"/>
        <v>HAD/5BC6A.Non Sector - Scotland</v>
      </c>
      <c r="B839" s="6" t="s">
        <v>45</v>
      </c>
      <c r="C839" s="6" t="s">
        <v>142</v>
      </c>
      <c r="D839" s="6" t="s">
        <v>27</v>
      </c>
      <c r="E839" s="25">
        <v>0</v>
      </c>
      <c r="F839" s="25">
        <v>0</v>
      </c>
      <c r="G839" s="43">
        <v>1.3</v>
      </c>
      <c r="H839" s="25">
        <v>0</v>
      </c>
      <c r="I839" s="25">
        <f t="shared" si="47"/>
        <v>1.3</v>
      </c>
      <c r="J839" s="25"/>
      <c r="K839" s="25">
        <v>0</v>
      </c>
      <c r="L839" s="25">
        <v>0</v>
      </c>
      <c r="M839" s="25">
        <v>0</v>
      </c>
      <c r="N839" s="25">
        <f t="shared" si="46"/>
        <v>1.3</v>
      </c>
    </row>
    <row r="840" spans="1:14" x14ac:dyDescent="0.2">
      <c r="A840" s="34" t="str">
        <f t="shared" si="48"/>
        <v>HAD/5BC6A.Non Sector - Wales</v>
      </c>
      <c r="B840" s="6" t="s">
        <v>45</v>
      </c>
      <c r="C840" s="6" t="s">
        <v>142</v>
      </c>
      <c r="D840" s="6" t="s">
        <v>26</v>
      </c>
      <c r="E840" s="25">
        <v>0</v>
      </c>
      <c r="F840" s="25">
        <v>0</v>
      </c>
      <c r="G840" s="43">
        <v>0</v>
      </c>
      <c r="H840" s="25">
        <v>0</v>
      </c>
      <c r="I840" s="25">
        <f t="shared" si="47"/>
        <v>0</v>
      </c>
      <c r="J840" s="25"/>
      <c r="K840" s="25">
        <v>0</v>
      </c>
      <c r="L840" s="25">
        <v>0</v>
      </c>
      <c r="M840" s="25">
        <v>0</v>
      </c>
      <c r="N840" s="25">
        <f t="shared" si="46"/>
        <v>0</v>
      </c>
    </row>
    <row r="841" spans="1:14" x14ac:dyDescent="0.2">
      <c r="A841" s="34" t="str">
        <f t="shared" si="48"/>
        <v>HAD/5BC6A.Humberside</v>
      </c>
      <c r="B841" s="6" t="s">
        <v>45</v>
      </c>
      <c r="C841" s="6" t="s">
        <v>142</v>
      </c>
      <c r="D841" s="6" t="s">
        <v>288</v>
      </c>
      <c r="E841" s="25">
        <v>0</v>
      </c>
      <c r="F841" s="25">
        <v>0</v>
      </c>
      <c r="G841" s="43">
        <v>0</v>
      </c>
      <c r="H841" s="25">
        <v>0</v>
      </c>
      <c r="I841" s="25">
        <f t="shared" si="47"/>
        <v>0</v>
      </c>
      <c r="J841" s="25"/>
      <c r="K841" s="25">
        <v>0</v>
      </c>
      <c r="L841" s="25">
        <v>0</v>
      </c>
      <c r="M841" s="25">
        <v>0</v>
      </c>
      <c r="N841" s="25">
        <f t="shared" si="46"/>
        <v>0</v>
      </c>
    </row>
    <row r="842" spans="1:14" x14ac:dyDescent="0.2">
      <c r="A842" s="34" t="str">
        <f t="shared" si="48"/>
        <v>HAD/5BC6A.North Sea</v>
      </c>
      <c r="B842" s="6" t="s">
        <v>45</v>
      </c>
      <c r="C842" s="6" t="s">
        <v>142</v>
      </c>
      <c r="D842" s="6" t="s">
        <v>20</v>
      </c>
      <c r="E842" s="25">
        <v>3.3490000000000002</v>
      </c>
      <c r="F842" s="25">
        <v>0</v>
      </c>
      <c r="G842" s="43">
        <v>2.2999999999999998</v>
      </c>
      <c r="H842" s="25">
        <v>0</v>
      </c>
      <c r="I842" s="25">
        <f t="shared" si="47"/>
        <v>5.649</v>
      </c>
      <c r="J842" s="25"/>
      <c r="K842" s="25">
        <v>0</v>
      </c>
      <c r="L842" s="25">
        <v>0</v>
      </c>
      <c r="M842" s="25">
        <v>0</v>
      </c>
      <c r="N842" s="25">
        <f t="shared" si="46"/>
        <v>5.649</v>
      </c>
    </row>
    <row r="843" spans="1:14" x14ac:dyDescent="0.2">
      <c r="A843" s="34" t="str">
        <f t="shared" si="48"/>
        <v>HAD/5BC6A.Northern</v>
      </c>
      <c r="B843" s="6" t="s">
        <v>45</v>
      </c>
      <c r="C843" s="6" t="s">
        <v>142</v>
      </c>
      <c r="D843" s="6" t="s">
        <v>10</v>
      </c>
      <c r="E843" s="25">
        <v>0</v>
      </c>
      <c r="F843" s="25">
        <v>0</v>
      </c>
      <c r="G843" s="43">
        <v>0</v>
      </c>
      <c r="H843" s="25">
        <v>0</v>
      </c>
      <c r="I843" s="25">
        <f t="shared" si="47"/>
        <v>0</v>
      </c>
      <c r="J843" s="25"/>
      <c r="K843" s="25">
        <v>0</v>
      </c>
      <c r="L843" s="25">
        <v>0</v>
      </c>
      <c r="M843" s="25">
        <v>0</v>
      </c>
      <c r="N843" s="25">
        <f t="shared" ref="N843:N906" si="49">ROUND(I843+K843+L843+M843+J843,3)</f>
        <v>0</v>
      </c>
    </row>
    <row r="844" spans="1:14" x14ac:dyDescent="0.2">
      <c r="A844" s="34" t="str">
        <f t="shared" si="48"/>
        <v>HAD/5BC6A.Orkney</v>
      </c>
      <c r="B844" s="6" t="s">
        <v>45</v>
      </c>
      <c r="C844" s="6" t="s">
        <v>142</v>
      </c>
      <c r="D844" s="6" t="s">
        <v>9</v>
      </c>
      <c r="E844" s="25">
        <v>0</v>
      </c>
      <c r="F844" s="25">
        <v>0</v>
      </c>
      <c r="G844" s="43">
        <v>28.8</v>
      </c>
      <c r="H844" s="25">
        <v>0</v>
      </c>
      <c r="I844" s="25">
        <f t="shared" ref="I844:I907" si="50">E844+F844+G844+H844</f>
        <v>28.8</v>
      </c>
      <c r="J844" s="25"/>
      <c r="K844" s="25">
        <v>0.151</v>
      </c>
      <c r="L844" s="25">
        <v>0</v>
      </c>
      <c r="M844" s="25">
        <v>0</v>
      </c>
      <c r="N844" s="25">
        <f t="shared" si="49"/>
        <v>28.951000000000001</v>
      </c>
    </row>
    <row r="845" spans="1:14" x14ac:dyDescent="0.2">
      <c r="A845" s="34" t="str">
        <f t="shared" si="48"/>
        <v>HAD/5BC6A.SFO</v>
      </c>
      <c r="B845" s="6" t="s">
        <v>45</v>
      </c>
      <c r="C845" s="6" t="s">
        <v>142</v>
      </c>
      <c r="D845" s="6" t="s">
        <v>2</v>
      </c>
      <c r="E845" s="25">
        <v>79.134</v>
      </c>
      <c r="F845" s="25">
        <v>0</v>
      </c>
      <c r="G845" s="43">
        <v>4033.1</v>
      </c>
      <c r="H845" s="25">
        <v>0</v>
      </c>
      <c r="I845" s="25">
        <f t="shared" si="50"/>
        <v>4112.2339999999995</v>
      </c>
      <c r="J845" s="25"/>
      <c r="K845" s="25">
        <v>794.03099999999995</v>
      </c>
      <c r="L845" s="25">
        <v>0</v>
      </c>
      <c r="M845" s="25">
        <v>0</v>
      </c>
      <c r="N845" s="25">
        <f t="shared" si="49"/>
        <v>4906.2650000000003</v>
      </c>
    </row>
    <row r="846" spans="1:14" x14ac:dyDescent="0.2">
      <c r="A846" s="34" t="str">
        <f t="shared" si="48"/>
        <v>HAD/5BC6A.Shetland</v>
      </c>
      <c r="B846" s="6" t="s">
        <v>45</v>
      </c>
      <c r="C846" s="6" t="s">
        <v>142</v>
      </c>
      <c r="D846" s="6" t="s">
        <v>6</v>
      </c>
      <c r="E846" s="25">
        <v>0</v>
      </c>
      <c r="F846" s="25">
        <v>0</v>
      </c>
      <c r="G846" s="43">
        <v>728.5</v>
      </c>
      <c r="H846" s="25">
        <v>0</v>
      </c>
      <c r="I846" s="25">
        <f t="shared" si="50"/>
        <v>728.5</v>
      </c>
      <c r="J846" s="25"/>
      <c r="K846" s="25">
        <v>5.4450000000000003</v>
      </c>
      <c r="L846" s="25">
        <v>0</v>
      </c>
      <c r="M846" s="25">
        <v>0</v>
      </c>
      <c r="N846" s="25">
        <f t="shared" si="49"/>
        <v>733.94500000000005</v>
      </c>
    </row>
    <row r="847" spans="1:14" x14ac:dyDescent="0.2">
      <c r="A847" s="34" t="str">
        <f t="shared" si="48"/>
        <v>HAD/5BC6A.South West</v>
      </c>
      <c r="B847" s="6" t="s">
        <v>45</v>
      </c>
      <c r="C847" s="6" t="s">
        <v>142</v>
      </c>
      <c r="D847" s="6" t="s">
        <v>19</v>
      </c>
      <c r="E847" s="25">
        <v>0</v>
      </c>
      <c r="F847" s="25">
        <v>0</v>
      </c>
      <c r="G847" s="43">
        <v>0.1</v>
      </c>
      <c r="H847" s="25">
        <v>0</v>
      </c>
      <c r="I847" s="25">
        <f t="shared" si="50"/>
        <v>0.1</v>
      </c>
      <c r="J847" s="25"/>
      <c r="K847" s="25">
        <v>0</v>
      </c>
      <c r="L847" s="25">
        <v>0</v>
      </c>
      <c r="M847" s="25">
        <v>0</v>
      </c>
      <c r="N847" s="25">
        <f t="shared" si="49"/>
        <v>0.1</v>
      </c>
    </row>
    <row r="848" spans="1:14" x14ac:dyDescent="0.2">
      <c r="A848" s="34" t="str">
        <f t="shared" si="48"/>
        <v>HAD/5BC6A.Unallocated</v>
      </c>
      <c r="B848" s="6" t="s">
        <v>45</v>
      </c>
      <c r="C848" s="6" t="s">
        <v>142</v>
      </c>
      <c r="D848" s="6" t="s">
        <v>33</v>
      </c>
      <c r="E848" s="25">
        <v>0</v>
      </c>
      <c r="F848" s="25">
        <v>0</v>
      </c>
      <c r="G848" s="43">
        <v>0</v>
      </c>
      <c r="H848" s="25">
        <v>0.3</v>
      </c>
      <c r="I848" s="25">
        <f t="shared" si="50"/>
        <v>0.3</v>
      </c>
      <c r="J848" s="25"/>
      <c r="K848" s="25">
        <v>0</v>
      </c>
      <c r="L848" s="25">
        <v>0</v>
      </c>
      <c r="M848" s="25">
        <v>0</v>
      </c>
      <c r="N848" s="25">
        <f t="shared" si="49"/>
        <v>0.3</v>
      </c>
    </row>
    <row r="849" spans="1:14" x14ac:dyDescent="0.2">
      <c r="A849" s="34" t="str">
        <f t="shared" si="48"/>
        <v>HAD/5BC6A.W. Scotland</v>
      </c>
      <c r="B849" s="6" t="s">
        <v>45</v>
      </c>
      <c r="C849" s="6" t="s">
        <v>142</v>
      </c>
      <c r="D849" s="6" t="s">
        <v>8</v>
      </c>
      <c r="E849" s="25">
        <v>4.4400000000000004</v>
      </c>
      <c r="F849" s="25">
        <v>0</v>
      </c>
      <c r="G849" s="43">
        <v>121.5</v>
      </c>
      <c r="H849" s="25">
        <v>0</v>
      </c>
      <c r="I849" s="25">
        <f t="shared" si="50"/>
        <v>125.94</v>
      </c>
      <c r="J849" s="25"/>
      <c r="K849" s="25">
        <v>0</v>
      </c>
      <c r="L849" s="25">
        <v>0</v>
      </c>
      <c r="M849" s="25">
        <v>0</v>
      </c>
      <c r="N849" s="25">
        <f t="shared" si="49"/>
        <v>125.94</v>
      </c>
    </row>
    <row r="850" spans="1:14" x14ac:dyDescent="0.2">
      <c r="A850" s="34" t="str">
        <f t="shared" si="48"/>
        <v>HAD/5BC6A.Wales &amp; WC</v>
      </c>
      <c r="B850" s="6" t="s">
        <v>45</v>
      </c>
      <c r="C850" s="6" t="s">
        <v>142</v>
      </c>
      <c r="D850" s="6" t="s">
        <v>22</v>
      </c>
      <c r="E850" s="25">
        <v>19.004999999999999</v>
      </c>
      <c r="F850" s="25">
        <v>0</v>
      </c>
      <c r="G850" s="43">
        <v>3.6</v>
      </c>
      <c r="H850" s="25">
        <v>1.9450000000000001</v>
      </c>
      <c r="I850" s="25">
        <f t="shared" si="50"/>
        <v>24.55</v>
      </c>
      <c r="J850" s="25"/>
      <c r="K850" s="25">
        <v>2.8420000000000001</v>
      </c>
      <c r="L850" s="25">
        <v>0</v>
      </c>
      <c r="M850" s="25">
        <v>0</v>
      </c>
      <c r="N850" s="25">
        <f t="shared" si="49"/>
        <v>27.391999999999999</v>
      </c>
    </row>
    <row r="851" spans="1:14" x14ac:dyDescent="0.2">
      <c r="A851" s="34" t="str">
        <f t="shared" ref="A851:A914" si="51">CONCATENATE(B851,D851)</f>
        <v>HAD/5BC6A.Western</v>
      </c>
      <c r="B851" s="38" t="s">
        <v>45</v>
      </c>
      <c r="C851" s="6" t="s">
        <v>142</v>
      </c>
      <c r="D851" s="6" t="s">
        <v>107</v>
      </c>
      <c r="E851" s="25">
        <v>118.54600000000001</v>
      </c>
      <c r="F851" s="25">
        <v>0</v>
      </c>
      <c r="G851" s="43">
        <v>0</v>
      </c>
      <c r="H851" s="25">
        <v>0</v>
      </c>
      <c r="I851" s="25">
        <f t="shared" si="50"/>
        <v>118.54600000000001</v>
      </c>
      <c r="J851" s="25"/>
      <c r="K851" s="25">
        <v>0</v>
      </c>
      <c r="L851" s="25">
        <v>0</v>
      </c>
      <c r="M851" s="25">
        <v>0</v>
      </c>
      <c r="N851" s="25">
        <f t="shared" si="49"/>
        <v>118.54600000000001</v>
      </c>
    </row>
    <row r="852" spans="1:14" x14ac:dyDescent="0.2">
      <c r="A852" s="34" t="str">
        <f t="shared" si="51"/>
        <v>HAD/6B121410m and under (pool) - England</v>
      </c>
      <c r="B852" s="6" t="s">
        <v>46</v>
      </c>
      <c r="C852" s="6" t="s">
        <v>143</v>
      </c>
      <c r="D852" s="6" t="s">
        <v>29</v>
      </c>
      <c r="E852" s="25">
        <v>47.686</v>
      </c>
      <c r="F852" s="25">
        <v>0</v>
      </c>
      <c r="G852" s="43">
        <v>0</v>
      </c>
      <c r="H852" s="25">
        <v>0</v>
      </c>
      <c r="I852" s="25">
        <f t="shared" si="50"/>
        <v>47.686</v>
      </c>
      <c r="J852" s="25"/>
      <c r="K852" s="25">
        <v>0</v>
      </c>
      <c r="L852" s="25">
        <v>0</v>
      </c>
      <c r="M852" s="25">
        <v>0</v>
      </c>
      <c r="N852" s="25">
        <f t="shared" si="49"/>
        <v>47.686</v>
      </c>
    </row>
    <row r="853" spans="1:14" x14ac:dyDescent="0.2">
      <c r="A853" s="34" t="str">
        <f t="shared" si="51"/>
        <v>HAD/6B121410m and under (pool) - Northern Ireland</v>
      </c>
      <c r="B853" s="6" t="s">
        <v>46</v>
      </c>
      <c r="C853" s="6" t="s">
        <v>143</v>
      </c>
      <c r="D853" s="6" t="s">
        <v>32</v>
      </c>
      <c r="E853" s="25">
        <v>0</v>
      </c>
      <c r="F853" s="25">
        <v>0</v>
      </c>
      <c r="G853" s="43">
        <v>0</v>
      </c>
      <c r="H853" s="25">
        <v>0</v>
      </c>
      <c r="I853" s="25">
        <f t="shared" si="50"/>
        <v>0</v>
      </c>
      <c r="J853" s="25"/>
      <c r="K853" s="25">
        <v>0</v>
      </c>
      <c r="L853" s="25">
        <v>0</v>
      </c>
      <c r="M853" s="25">
        <v>0</v>
      </c>
      <c r="N853" s="25">
        <f t="shared" si="49"/>
        <v>0</v>
      </c>
    </row>
    <row r="854" spans="1:14" x14ac:dyDescent="0.2">
      <c r="A854" s="34" t="str">
        <f t="shared" si="51"/>
        <v>HAD/6B121410m and under (pool) - Scotland</v>
      </c>
      <c r="B854" s="6" t="s">
        <v>46</v>
      </c>
      <c r="C854" s="6" t="s">
        <v>143</v>
      </c>
      <c r="D854" s="6" t="s">
        <v>31</v>
      </c>
      <c r="E854" s="25">
        <v>0</v>
      </c>
      <c r="F854" s="25">
        <v>0</v>
      </c>
      <c r="G854" s="43">
        <v>0</v>
      </c>
      <c r="H854" s="25">
        <v>0</v>
      </c>
      <c r="I854" s="25">
        <f t="shared" si="50"/>
        <v>0</v>
      </c>
      <c r="J854" s="25"/>
      <c r="K854" s="25">
        <v>0</v>
      </c>
      <c r="L854" s="25">
        <v>0</v>
      </c>
      <c r="M854" s="25">
        <v>0</v>
      </c>
      <c r="N854" s="25">
        <f t="shared" si="49"/>
        <v>0</v>
      </c>
    </row>
    <row r="855" spans="1:14" x14ac:dyDescent="0.2">
      <c r="A855" s="34" t="str">
        <f t="shared" si="51"/>
        <v>HAD/6B121410m and under (pool) - Wales</v>
      </c>
      <c r="B855" s="6" t="s">
        <v>46</v>
      </c>
      <c r="C855" s="6" t="s">
        <v>143</v>
      </c>
      <c r="D855" s="6" t="s">
        <v>30</v>
      </c>
      <c r="E855" s="25">
        <v>0</v>
      </c>
      <c r="F855" s="25">
        <v>0</v>
      </c>
      <c r="G855" s="43">
        <v>0</v>
      </c>
      <c r="H855" s="25">
        <v>0</v>
      </c>
      <c r="I855" s="25">
        <f t="shared" si="50"/>
        <v>0</v>
      </c>
      <c r="J855" s="25"/>
      <c r="K855" s="25">
        <v>0</v>
      </c>
      <c r="L855" s="25">
        <v>0</v>
      </c>
      <c r="M855" s="25">
        <v>0</v>
      </c>
      <c r="N855" s="25">
        <f t="shared" si="49"/>
        <v>0</v>
      </c>
    </row>
    <row r="856" spans="1:14" x14ac:dyDescent="0.2">
      <c r="A856" s="34" t="str">
        <f t="shared" si="51"/>
        <v>HAD/6B1214Aberdeen</v>
      </c>
      <c r="B856" s="6" t="s">
        <v>46</v>
      </c>
      <c r="C856" s="6" t="s">
        <v>143</v>
      </c>
      <c r="D856" s="6" t="s">
        <v>4</v>
      </c>
      <c r="E856" s="25">
        <v>2.57</v>
      </c>
      <c r="F856" s="25">
        <v>0</v>
      </c>
      <c r="G856" s="43">
        <v>931.5</v>
      </c>
      <c r="H856" s="25">
        <v>0</v>
      </c>
      <c r="I856" s="25">
        <f t="shared" si="50"/>
        <v>934.07</v>
      </c>
      <c r="J856" s="25"/>
      <c r="K856" s="25">
        <v>30.792000000000002</v>
      </c>
      <c r="L856" s="25">
        <v>0</v>
      </c>
      <c r="M856" s="25">
        <v>0</v>
      </c>
      <c r="N856" s="25">
        <f t="shared" si="49"/>
        <v>964.86199999999997</v>
      </c>
    </row>
    <row r="857" spans="1:14" x14ac:dyDescent="0.2">
      <c r="A857" s="34" t="str">
        <f t="shared" si="51"/>
        <v>HAD/6B1214Anglo Scot.</v>
      </c>
      <c r="B857" s="6" t="s">
        <v>46</v>
      </c>
      <c r="C857" s="6" t="s">
        <v>143</v>
      </c>
      <c r="D857" s="6" t="s">
        <v>13</v>
      </c>
      <c r="E857" s="25">
        <v>118.67100000000001</v>
      </c>
      <c r="F857" s="25">
        <v>0</v>
      </c>
      <c r="G857" s="43">
        <v>514</v>
      </c>
      <c r="H857" s="25">
        <v>0</v>
      </c>
      <c r="I857" s="25">
        <f t="shared" si="50"/>
        <v>632.67100000000005</v>
      </c>
      <c r="J857" s="25"/>
      <c r="K857" s="25">
        <v>82.424000000000007</v>
      </c>
      <c r="L857" s="25">
        <v>0</v>
      </c>
      <c r="M857" s="25">
        <v>0</v>
      </c>
      <c r="N857" s="25">
        <f t="shared" si="49"/>
        <v>715.09500000000003</v>
      </c>
    </row>
    <row r="858" spans="1:14" x14ac:dyDescent="0.2">
      <c r="A858" s="34" t="str">
        <f t="shared" si="51"/>
        <v>HAD/6B1214ANIFPO</v>
      </c>
      <c r="B858" s="6" t="s">
        <v>46</v>
      </c>
      <c r="C858" s="6" t="s">
        <v>143</v>
      </c>
      <c r="D858" s="6" t="s">
        <v>17</v>
      </c>
      <c r="E858" s="25">
        <v>0</v>
      </c>
      <c r="F858" s="25">
        <v>13.086</v>
      </c>
      <c r="G858" s="43">
        <v>0</v>
      </c>
      <c r="H858" s="25">
        <v>0</v>
      </c>
      <c r="I858" s="25">
        <f t="shared" si="50"/>
        <v>13.086</v>
      </c>
      <c r="J858" s="25"/>
      <c r="K858" s="25">
        <v>0</v>
      </c>
      <c r="L858" s="25">
        <v>0</v>
      </c>
      <c r="M858" s="25">
        <v>0</v>
      </c>
      <c r="N858" s="25">
        <f t="shared" si="49"/>
        <v>13.086</v>
      </c>
    </row>
    <row r="859" spans="1:14" x14ac:dyDescent="0.2">
      <c r="A859" s="34" t="str">
        <f t="shared" si="51"/>
        <v>HAD/6B1214Cornish</v>
      </c>
      <c r="B859" s="6" t="s">
        <v>46</v>
      </c>
      <c r="C859" s="6" t="s">
        <v>143</v>
      </c>
      <c r="D859" s="6" t="s">
        <v>18</v>
      </c>
      <c r="E859" s="25">
        <v>520.70600000000002</v>
      </c>
      <c r="F859" s="25">
        <v>0</v>
      </c>
      <c r="G859" s="43">
        <v>41.2</v>
      </c>
      <c r="H859" s="25">
        <v>0</v>
      </c>
      <c r="I859" s="25">
        <f t="shared" si="50"/>
        <v>561.90600000000006</v>
      </c>
      <c r="J859" s="25"/>
      <c r="K859" s="25">
        <v>0</v>
      </c>
      <c r="L859" s="25">
        <v>0</v>
      </c>
      <c r="M859" s="25">
        <v>0</v>
      </c>
      <c r="N859" s="25">
        <f t="shared" si="49"/>
        <v>561.90599999999995</v>
      </c>
    </row>
    <row r="860" spans="1:14" x14ac:dyDescent="0.2">
      <c r="A860" s="34" t="str">
        <f t="shared" si="51"/>
        <v>HAD/6B1214EEFPO</v>
      </c>
      <c r="B860" s="6" t="s">
        <v>46</v>
      </c>
      <c r="C860" s="6" t="s">
        <v>143</v>
      </c>
      <c r="D860" s="6" t="s">
        <v>14</v>
      </c>
      <c r="E860" s="25">
        <v>498.98099999999999</v>
      </c>
      <c r="F860" s="25">
        <v>0</v>
      </c>
      <c r="G860" s="43">
        <v>35.9</v>
      </c>
      <c r="H860" s="25">
        <v>0</v>
      </c>
      <c r="I860" s="25">
        <f t="shared" si="50"/>
        <v>534.88099999999997</v>
      </c>
      <c r="J860" s="25"/>
      <c r="K860" s="25">
        <v>0</v>
      </c>
      <c r="L860" s="25">
        <v>0</v>
      </c>
      <c r="M860" s="25">
        <v>0</v>
      </c>
      <c r="N860" s="25">
        <f t="shared" si="49"/>
        <v>534.88099999999997</v>
      </c>
    </row>
    <row r="861" spans="1:14" x14ac:dyDescent="0.2">
      <c r="A861" s="34" t="str">
        <f t="shared" si="51"/>
        <v>HAD/6B1214Fife</v>
      </c>
      <c r="B861" s="6" t="s">
        <v>46</v>
      </c>
      <c r="C861" s="6" t="s">
        <v>143</v>
      </c>
      <c r="D861" s="6" t="s">
        <v>7</v>
      </c>
      <c r="E861" s="25">
        <v>8.8770000000000007</v>
      </c>
      <c r="F861" s="25">
        <v>0</v>
      </c>
      <c r="G861" s="43">
        <v>18.7</v>
      </c>
      <c r="H861" s="25">
        <v>0</v>
      </c>
      <c r="I861" s="25">
        <f t="shared" si="50"/>
        <v>27.576999999999998</v>
      </c>
      <c r="J861" s="25"/>
      <c r="K861" s="25">
        <v>0</v>
      </c>
      <c r="L861" s="25">
        <v>0</v>
      </c>
      <c r="M861" s="25">
        <v>0</v>
      </c>
      <c r="N861" s="25">
        <f t="shared" si="49"/>
        <v>27.577000000000002</v>
      </c>
    </row>
    <row r="862" spans="1:14" x14ac:dyDescent="0.2">
      <c r="A862" s="34" t="str">
        <f t="shared" si="51"/>
        <v>HAD/6B1214FPO</v>
      </c>
      <c r="B862" s="6" t="s">
        <v>46</v>
      </c>
      <c r="C862" s="6" t="s">
        <v>143</v>
      </c>
      <c r="D862" s="6" t="s">
        <v>15</v>
      </c>
      <c r="E862" s="25">
        <v>884.66300000000001</v>
      </c>
      <c r="F862" s="25">
        <v>0</v>
      </c>
      <c r="G862" s="43">
        <v>0</v>
      </c>
      <c r="H862" s="25">
        <v>0</v>
      </c>
      <c r="I862" s="25">
        <f t="shared" si="50"/>
        <v>884.66300000000001</v>
      </c>
      <c r="J862" s="25"/>
      <c r="K862" s="25">
        <v>0</v>
      </c>
      <c r="L862" s="25">
        <v>0</v>
      </c>
      <c r="M862" s="25">
        <v>0</v>
      </c>
      <c r="N862" s="25">
        <f t="shared" si="49"/>
        <v>884.66300000000001</v>
      </c>
    </row>
    <row r="863" spans="1:14" x14ac:dyDescent="0.2">
      <c r="A863" s="34" t="str">
        <f t="shared" si="51"/>
        <v>HAD/6B1214Handliners</v>
      </c>
      <c r="B863" s="6" t="s">
        <v>46</v>
      </c>
      <c r="C863" s="6" t="s">
        <v>143</v>
      </c>
      <c r="D863" s="6" t="s">
        <v>66</v>
      </c>
      <c r="E863" s="25">
        <v>0</v>
      </c>
      <c r="F863" s="25">
        <v>0</v>
      </c>
      <c r="G863" s="43">
        <v>0</v>
      </c>
      <c r="H863" s="25">
        <v>0</v>
      </c>
      <c r="I863" s="25">
        <f t="shared" si="50"/>
        <v>0</v>
      </c>
      <c r="J863" s="25"/>
      <c r="K863" s="25">
        <v>0</v>
      </c>
      <c r="L863" s="25">
        <v>0</v>
      </c>
      <c r="M863" s="25">
        <v>0</v>
      </c>
      <c r="N863" s="25">
        <f t="shared" si="49"/>
        <v>0</v>
      </c>
    </row>
    <row r="864" spans="1:14" x14ac:dyDescent="0.2">
      <c r="A864" s="34" t="str">
        <f t="shared" si="51"/>
        <v>HAD/6B1214Interfish</v>
      </c>
      <c r="B864" s="6" t="s">
        <v>46</v>
      </c>
      <c r="C864" s="6" t="s">
        <v>143</v>
      </c>
      <c r="D864" s="6" t="s">
        <v>23</v>
      </c>
      <c r="E864" s="25">
        <v>0.23400000000000001</v>
      </c>
      <c r="F864" s="25">
        <v>0</v>
      </c>
      <c r="G864" s="43">
        <v>0</v>
      </c>
      <c r="H864" s="25">
        <v>0</v>
      </c>
      <c r="I864" s="25">
        <f t="shared" si="50"/>
        <v>0.23400000000000001</v>
      </c>
      <c r="J864" s="25"/>
      <c r="K864" s="25">
        <v>0</v>
      </c>
      <c r="L864" s="25">
        <v>0</v>
      </c>
      <c r="M864" s="25">
        <v>0</v>
      </c>
      <c r="N864" s="25">
        <f t="shared" si="49"/>
        <v>0.23400000000000001</v>
      </c>
    </row>
    <row r="865" spans="1:14" x14ac:dyDescent="0.2">
      <c r="A865" s="34" t="str">
        <f t="shared" si="51"/>
        <v>HAD/6B1214IOM</v>
      </c>
      <c r="B865" s="6" t="s">
        <v>46</v>
      </c>
      <c r="C865" s="6" t="s">
        <v>143</v>
      </c>
      <c r="D865" s="6" t="s">
        <v>24</v>
      </c>
      <c r="E865" s="25">
        <v>0</v>
      </c>
      <c r="F865" s="25">
        <v>0</v>
      </c>
      <c r="G865" s="43">
        <v>0</v>
      </c>
      <c r="H865" s="25">
        <v>0</v>
      </c>
      <c r="I865" s="25">
        <f t="shared" si="50"/>
        <v>0</v>
      </c>
      <c r="J865" s="25"/>
      <c r="K865" s="25">
        <v>0</v>
      </c>
      <c r="L865" s="25">
        <v>0</v>
      </c>
      <c r="M865" s="25">
        <v>0</v>
      </c>
      <c r="N865" s="25">
        <f t="shared" si="49"/>
        <v>0</v>
      </c>
    </row>
    <row r="866" spans="1:14" x14ac:dyDescent="0.2">
      <c r="A866" s="34" t="str">
        <f t="shared" si="51"/>
        <v>HAD/6B1214Klondyke</v>
      </c>
      <c r="B866" s="6" t="s">
        <v>46</v>
      </c>
      <c r="C866" s="6" t="s">
        <v>143</v>
      </c>
      <c r="D866" s="6" t="s">
        <v>11</v>
      </c>
      <c r="E866" s="25">
        <v>0</v>
      </c>
      <c r="F866" s="25">
        <v>0</v>
      </c>
      <c r="G866" s="43">
        <v>0</v>
      </c>
      <c r="H866" s="25">
        <v>0</v>
      </c>
      <c r="I866" s="25">
        <f t="shared" si="50"/>
        <v>0</v>
      </c>
      <c r="J866" s="25"/>
      <c r="K866" s="25">
        <v>0</v>
      </c>
      <c r="L866" s="25">
        <v>0</v>
      </c>
      <c r="M866" s="25">
        <v>0</v>
      </c>
      <c r="N866" s="25">
        <f t="shared" si="49"/>
        <v>0</v>
      </c>
    </row>
    <row r="867" spans="1:14" x14ac:dyDescent="0.2">
      <c r="A867" s="34" t="str">
        <f t="shared" si="51"/>
        <v>HAD/6B1214Lowestoft</v>
      </c>
      <c r="B867" s="6" t="s">
        <v>46</v>
      </c>
      <c r="C867" s="6" t="s">
        <v>143</v>
      </c>
      <c r="D867" s="6" t="s">
        <v>21</v>
      </c>
      <c r="E867" s="25">
        <v>0</v>
      </c>
      <c r="F867" s="25">
        <v>0</v>
      </c>
      <c r="G867" s="43">
        <v>0</v>
      </c>
      <c r="H867" s="25">
        <v>0</v>
      </c>
      <c r="I867" s="25">
        <f t="shared" si="50"/>
        <v>0</v>
      </c>
      <c r="J867" s="25"/>
      <c r="K867" s="25">
        <v>0</v>
      </c>
      <c r="L867" s="25">
        <v>0</v>
      </c>
      <c r="M867" s="25">
        <v>0</v>
      </c>
      <c r="N867" s="25">
        <f t="shared" si="49"/>
        <v>0</v>
      </c>
    </row>
    <row r="868" spans="1:14" x14ac:dyDescent="0.2">
      <c r="A868" s="34" t="str">
        <f t="shared" si="51"/>
        <v>HAD/6B1214Lunar</v>
      </c>
      <c r="B868" s="6" t="s">
        <v>46</v>
      </c>
      <c r="C868" s="6" t="s">
        <v>143</v>
      </c>
      <c r="D868" s="6" t="s">
        <v>12</v>
      </c>
      <c r="E868" s="25">
        <v>0</v>
      </c>
      <c r="F868" s="25">
        <v>0</v>
      </c>
      <c r="G868" s="43">
        <v>702.8</v>
      </c>
      <c r="H868" s="25">
        <v>0</v>
      </c>
      <c r="I868" s="25">
        <f t="shared" si="50"/>
        <v>702.8</v>
      </c>
      <c r="J868" s="25"/>
      <c r="K868" s="25">
        <v>0</v>
      </c>
      <c r="L868" s="25">
        <v>0</v>
      </c>
      <c r="M868" s="25">
        <v>0</v>
      </c>
      <c r="N868" s="25">
        <f t="shared" si="49"/>
        <v>702.8</v>
      </c>
    </row>
    <row r="869" spans="1:14" x14ac:dyDescent="0.2">
      <c r="A869" s="34" t="str">
        <f t="shared" si="51"/>
        <v>HAD/6B1214Mourne</v>
      </c>
      <c r="B869" s="38" t="s">
        <v>46</v>
      </c>
      <c r="C869" s="6" t="s">
        <v>143</v>
      </c>
      <c r="D869" s="6" t="s">
        <v>49</v>
      </c>
      <c r="E869" s="25">
        <v>0</v>
      </c>
      <c r="F869" s="25">
        <v>0</v>
      </c>
      <c r="G869" s="43">
        <v>0</v>
      </c>
      <c r="H869" s="25">
        <v>0</v>
      </c>
      <c r="I869" s="25">
        <f t="shared" si="50"/>
        <v>0</v>
      </c>
      <c r="J869" s="25"/>
      <c r="K869" s="25">
        <v>0</v>
      </c>
      <c r="L869" s="25">
        <v>0</v>
      </c>
      <c r="M869" s="25">
        <v>0</v>
      </c>
      <c r="N869" s="25">
        <f t="shared" si="49"/>
        <v>0</v>
      </c>
    </row>
    <row r="870" spans="1:14" x14ac:dyDescent="0.2">
      <c r="A870" s="34" t="str">
        <f t="shared" si="51"/>
        <v>HAD/6B1214NESFO</v>
      </c>
      <c r="B870" s="6" t="s">
        <v>46</v>
      </c>
      <c r="C870" s="6" t="s">
        <v>143</v>
      </c>
      <c r="D870" s="6" t="s">
        <v>5</v>
      </c>
      <c r="E870" s="25">
        <v>0</v>
      </c>
      <c r="F870" s="25">
        <v>0</v>
      </c>
      <c r="G870" s="43">
        <v>1045.4000000000001</v>
      </c>
      <c r="H870" s="25">
        <v>0</v>
      </c>
      <c r="I870" s="25">
        <f t="shared" si="50"/>
        <v>1045.4000000000001</v>
      </c>
      <c r="J870" s="25"/>
      <c r="K870" s="25">
        <v>7.8520000000000003</v>
      </c>
      <c r="L870" s="25">
        <v>0</v>
      </c>
      <c r="M870" s="25">
        <v>0</v>
      </c>
      <c r="N870" s="25">
        <f t="shared" si="49"/>
        <v>1053.252</v>
      </c>
    </row>
    <row r="871" spans="1:14" x14ac:dyDescent="0.2">
      <c r="A871" s="34" t="str">
        <f t="shared" si="51"/>
        <v>HAD/6B1214NIFPO</v>
      </c>
      <c r="B871" s="6" t="s">
        <v>46</v>
      </c>
      <c r="C871" s="6" t="s">
        <v>143</v>
      </c>
      <c r="D871" s="6" t="s">
        <v>16</v>
      </c>
      <c r="E871" s="25">
        <v>0</v>
      </c>
      <c r="F871" s="25">
        <v>78.513999999999996</v>
      </c>
      <c r="G871" s="43">
        <v>31.2</v>
      </c>
      <c r="H871" s="25">
        <v>0</v>
      </c>
      <c r="I871" s="25">
        <f t="shared" si="50"/>
        <v>109.714</v>
      </c>
      <c r="J871" s="25"/>
      <c r="K871" s="25">
        <v>0</v>
      </c>
      <c r="L871" s="25">
        <v>0</v>
      </c>
      <c r="M871" s="25">
        <v>0</v>
      </c>
      <c r="N871" s="25">
        <f t="shared" si="49"/>
        <v>109.714</v>
      </c>
    </row>
    <row r="872" spans="1:14" x14ac:dyDescent="0.2">
      <c r="A872" s="34" t="str">
        <f t="shared" si="51"/>
        <v>HAD/6B1214Non Sector - England</v>
      </c>
      <c r="B872" s="6" t="s">
        <v>46</v>
      </c>
      <c r="C872" s="6" t="s">
        <v>143</v>
      </c>
      <c r="D872" s="6" t="s">
        <v>25</v>
      </c>
      <c r="E872" s="25">
        <v>47.686</v>
      </c>
      <c r="F872" s="25">
        <v>0</v>
      </c>
      <c r="G872" s="43">
        <v>0</v>
      </c>
      <c r="H872" s="25">
        <v>0</v>
      </c>
      <c r="I872" s="25">
        <f t="shared" si="50"/>
        <v>47.686</v>
      </c>
      <c r="J872" s="25"/>
      <c r="K872" s="25">
        <v>0</v>
      </c>
      <c r="L872" s="25">
        <v>0</v>
      </c>
      <c r="M872" s="25">
        <v>0</v>
      </c>
      <c r="N872" s="25">
        <f t="shared" si="49"/>
        <v>47.686</v>
      </c>
    </row>
    <row r="873" spans="1:14" x14ac:dyDescent="0.2">
      <c r="A873" s="34" t="str">
        <f t="shared" si="51"/>
        <v>HAD/6B1214Non Sector - Northern Ireland</v>
      </c>
      <c r="B873" s="6" t="s">
        <v>46</v>
      </c>
      <c r="C873" s="6" t="s">
        <v>143</v>
      </c>
      <c r="D873" s="6" t="s">
        <v>28</v>
      </c>
      <c r="E873" s="25">
        <v>0</v>
      </c>
      <c r="F873" s="25">
        <v>0</v>
      </c>
      <c r="G873" s="43">
        <v>0</v>
      </c>
      <c r="H873" s="25">
        <v>0</v>
      </c>
      <c r="I873" s="25">
        <f t="shared" si="50"/>
        <v>0</v>
      </c>
      <c r="J873" s="25"/>
      <c r="K873" s="25">
        <v>0</v>
      </c>
      <c r="L873" s="25">
        <v>0</v>
      </c>
      <c r="M873" s="25">
        <v>0</v>
      </c>
      <c r="N873" s="25">
        <f t="shared" si="49"/>
        <v>0</v>
      </c>
    </row>
    <row r="874" spans="1:14" x14ac:dyDescent="0.2">
      <c r="A874" s="34" t="str">
        <f t="shared" si="51"/>
        <v>HAD/6B1214Non Sector - Scotland</v>
      </c>
      <c r="B874" s="6" t="s">
        <v>46</v>
      </c>
      <c r="C874" s="6" t="s">
        <v>143</v>
      </c>
      <c r="D874" s="6" t="s">
        <v>27</v>
      </c>
      <c r="E874" s="25">
        <v>0</v>
      </c>
      <c r="F874" s="25">
        <v>0</v>
      </c>
      <c r="G874" s="43">
        <v>0</v>
      </c>
      <c r="H874" s="25">
        <v>0</v>
      </c>
      <c r="I874" s="25">
        <f t="shared" si="50"/>
        <v>0</v>
      </c>
      <c r="J874" s="25"/>
      <c r="K874" s="25">
        <v>0</v>
      </c>
      <c r="L874" s="25">
        <v>0</v>
      </c>
      <c r="M874" s="25">
        <v>0</v>
      </c>
      <c r="N874" s="25">
        <f t="shared" si="49"/>
        <v>0</v>
      </c>
    </row>
    <row r="875" spans="1:14" x14ac:dyDescent="0.2">
      <c r="A875" s="34" t="str">
        <f t="shared" si="51"/>
        <v>HAD/6B1214Non Sector - Wales</v>
      </c>
      <c r="B875" s="6" t="s">
        <v>46</v>
      </c>
      <c r="C875" s="6" t="s">
        <v>143</v>
      </c>
      <c r="D875" s="6" t="s">
        <v>26</v>
      </c>
      <c r="E875" s="25">
        <v>0</v>
      </c>
      <c r="F875" s="25">
        <v>0</v>
      </c>
      <c r="G875" s="43">
        <v>0</v>
      </c>
      <c r="H875" s="25">
        <v>0</v>
      </c>
      <c r="I875" s="25">
        <f t="shared" si="50"/>
        <v>0</v>
      </c>
      <c r="J875" s="25"/>
      <c r="K875" s="25">
        <v>0</v>
      </c>
      <c r="L875" s="25">
        <v>0</v>
      </c>
      <c r="M875" s="25">
        <v>0</v>
      </c>
      <c r="N875" s="25">
        <f t="shared" si="49"/>
        <v>0</v>
      </c>
    </row>
    <row r="876" spans="1:14" x14ac:dyDescent="0.2">
      <c r="A876" s="34" t="str">
        <f t="shared" si="51"/>
        <v>HAD/6B1214Humberside</v>
      </c>
      <c r="B876" s="6" t="s">
        <v>46</v>
      </c>
      <c r="C876" s="6" t="s">
        <v>143</v>
      </c>
      <c r="D876" s="6" t="s">
        <v>288</v>
      </c>
      <c r="E876" s="25">
        <v>8.8770000000000007</v>
      </c>
      <c r="F876" s="25">
        <v>0</v>
      </c>
      <c r="G876" s="43">
        <v>0</v>
      </c>
      <c r="H876" s="25">
        <v>0</v>
      </c>
      <c r="I876" s="25">
        <f t="shared" si="50"/>
        <v>8.8770000000000007</v>
      </c>
      <c r="J876" s="25"/>
      <c r="K876" s="25">
        <v>0</v>
      </c>
      <c r="L876" s="25">
        <v>0</v>
      </c>
      <c r="M876" s="25">
        <v>0</v>
      </c>
      <c r="N876" s="25">
        <f t="shared" si="49"/>
        <v>8.8770000000000007</v>
      </c>
    </row>
    <row r="877" spans="1:14" x14ac:dyDescent="0.2">
      <c r="A877" s="34" t="str">
        <f t="shared" si="51"/>
        <v>HAD/6B1214North Sea</v>
      </c>
      <c r="B877" s="6" t="s">
        <v>46</v>
      </c>
      <c r="C877" s="6" t="s">
        <v>143</v>
      </c>
      <c r="D877" s="6" t="s">
        <v>20</v>
      </c>
      <c r="E877" s="25">
        <v>0</v>
      </c>
      <c r="F877" s="25">
        <v>0</v>
      </c>
      <c r="G877" s="43">
        <v>9.1999999999999993</v>
      </c>
      <c r="H877" s="25">
        <v>0</v>
      </c>
      <c r="I877" s="25">
        <f t="shared" si="50"/>
        <v>9.1999999999999993</v>
      </c>
      <c r="J877" s="25"/>
      <c r="K877" s="25">
        <v>0</v>
      </c>
      <c r="L877" s="25">
        <v>0</v>
      </c>
      <c r="M877" s="25">
        <v>0</v>
      </c>
      <c r="N877" s="25">
        <f t="shared" si="49"/>
        <v>9.1999999999999993</v>
      </c>
    </row>
    <row r="878" spans="1:14" x14ac:dyDescent="0.2">
      <c r="A878" s="34" t="str">
        <f t="shared" si="51"/>
        <v>HAD/6B1214Northern</v>
      </c>
      <c r="B878" s="6" t="s">
        <v>46</v>
      </c>
      <c r="C878" s="6" t="s">
        <v>143</v>
      </c>
      <c r="D878" s="6" t="s">
        <v>10</v>
      </c>
      <c r="E878" s="25">
        <v>0</v>
      </c>
      <c r="F878" s="25">
        <v>0</v>
      </c>
      <c r="G878" s="43">
        <v>0</v>
      </c>
      <c r="H878" s="25">
        <v>0</v>
      </c>
      <c r="I878" s="25">
        <f t="shared" si="50"/>
        <v>0</v>
      </c>
      <c r="J878" s="25"/>
      <c r="K878" s="25">
        <v>0</v>
      </c>
      <c r="L878" s="25">
        <v>0</v>
      </c>
      <c r="M878" s="25">
        <v>0</v>
      </c>
      <c r="N878" s="25">
        <f t="shared" si="49"/>
        <v>0</v>
      </c>
    </row>
    <row r="879" spans="1:14" x14ac:dyDescent="0.2">
      <c r="A879" s="34" t="str">
        <f t="shared" si="51"/>
        <v>HAD/6B1214Orkney</v>
      </c>
      <c r="B879" s="6" t="s">
        <v>46</v>
      </c>
      <c r="C879" s="6" t="s">
        <v>143</v>
      </c>
      <c r="D879" s="6" t="s">
        <v>9</v>
      </c>
      <c r="E879" s="25">
        <v>0</v>
      </c>
      <c r="F879" s="25">
        <v>0</v>
      </c>
      <c r="G879" s="43">
        <v>36.799999999999997</v>
      </c>
      <c r="H879" s="25">
        <v>0</v>
      </c>
      <c r="I879" s="25">
        <f t="shared" si="50"/>
        <v>36.799999999999997</v>
      </c>
      <c r="J879" s="25"/>
      <c r="K879" s="25">
        <v>0</v>
      </c>
      <c r="L879" s="25">
        <v>0</v>
      </c>
      <c r="M879" s="25">
        <v>0</v>
      </c>
      <c r="N879" s="25">
        <f t="shared" si="49"/>
        <v>36.799999999999997</v>
      </c>
    </row>
    <row r="880" spans="1:14" x14ac:dyDescent="0.2">
      <c r="A880" s="34" t="str">
        <f t="shared" si="51"/>
        <v>HAD/6B1214SFO</v>
      </c>
      <c r="B880" s="6" t="s">
        <v>46</v>
      </c>
      <c r="C880" s="6" t="s">
        <v>143</v>
      </c>
      <c r="D880" s="6" t="s">
        <v>2</v>
      </c>
      <c r="E880" s="25">
        <v>411.37900000000002</v>
      </c>
      <c r="F880" s="25">
        <v>0</v>
      </c>
      <c r="G880" s="43">
        <v>3992.8999999999996</v>
      </c>
      <c r="H880" s="25">
        <v>0</v>
      </c>
      <c r="I880" s="25">
        <f t="shared" si="50"/>
        <v>4404.2789999999995</v>
      </c>
      <c r="J880" s="25"/>
      <c r="K880" s="25">
        <v>771.92600000000004</v>
      </c>
      <c r="L880" s="25">
        <v>0</v>
      </c>
      <c r="M880" s="25">
        <v>0</v>
      </c>
      <c r="N880" s="25">
        <f t="shared" si="49"/>
        <v>5176.2049999999999</v>
      </c>
    </row>
    <row r="881" spans="1:14" x14ac:dyDescent="0.2">
      <c r="A881" s="34" t="str">
        <f t="shared" si="51"/>
        <v>HAD/6B1214Shetland</v>
      </c>
      <c r="B881" s="6" t="s">
        <v>46</v>
      </c>
      <c r="C881" s="6" t="s">
        <v>143</v>
      </c>
      <c r="D881" s="6" t="s">
        <v>6</v>
      </c>
      <c r="E881" s="25">
        <v>0</v>
      </c>
      <c r="F881" s="25">
        <v>0</v>
      </c>
      <c r="G881" s="43">
        <v>1743.2</v>
      </c>
      <c r="H881" s="25">
        <v>0</v>
      </c>
      <c r="I881" s="25">
        <f t="shared" si="50"/>
        <v>1743.2</v>
      </c>
      <c r="J881" s="25"/>
      <c r="K881" s="25">
        <v>4.306</v>
      </c>
      <c r="L881" s="25">
        <v>0</v>
      </c>
      <c r="M881" s="25">
        <v>0</v>
      </c>
      <c r="N881" s="25">
        <f t="shared" si="49"/>
        <v>1747.5060000000001</v>
      </c>
    </row>
    <row r="882" spans="1:14" x14ac:dyDescent="0.2">
      <c r="A882" s="34" t="str">
        <f t="shared" si="51"/>
        <v>HAD/6B1214South West</v>
      </c>
      <c r="B882" s="6" t="s">
        <v>46</v>
      </c>
      <c r="C882" s="6" t="s">
        <v>143</v>
      </c>
      <c r="D882" s="6" t="s">
        <v>19</v>
      </c>
      <c r="E882" s="25">
        <v>0</v>
      </c>
      <c r="F882" s="25">
        <v>0</v>
      </c>
      <c r="G882" s="43">
        <v>0</v>
      </c>
      <c r="H882" s="25">
        <v>0</v>
      </c>
      <c r="I882" s="25">
        <f t="shared" si="50"/>
        <v>0</v>
      </c>
      <c r="J882" s="25"/>
      <c r="K882" s="25">
        <v>0</v>
      </c>
      <c r="L882" s="25">
        <v>0</v>
      </c>
      <c r="M882" s="25">
        <v>0</v>
      </c>
      <c r="N882" s="25">
        <f t="shared" si="49"/>
        <v>0</v>
      </c>
    </row>
    <row r="883" spans="1:14" x14ac:dyDescent="0.2">
      <c r="A883" s="34" t="str">
        <f t="shared" si="51"/>
        <v>HAD/6B1214Unallocated</v>
      </c>
      <c r="B883" s="6" t="s">
        <v>46</v>
      </c>
      <c r="C883" s="6" t="s">
        <v>143</v>
      </c>
      <c r="D883" s="6" t="s">
        <v>33</v>
      </c>
      <c r="E883" s="25">
        <v>0</v>
      </c>
      <c r="F883" s="25">
        <v>0</v>
      </c>
      <c r="G883" s="43">
        <v>103.9</v>
      </c>
      <c r="H883" s="25">
        <v>0</v>
      </c>
      <c r="I883" s="25">
        <f t="shared" si="50"/>
        <v>103.9</v>
      </c>
      <c r="J883" s="25"/>
      <c r="K883" s="25">
        <v>0</v>
      </c>
      <c r="L883" s="25">
        <v>0</v>
      </c>
      <c r="M883" s="25">
        <v>0</v>
      </c>
      <c r="N883" s="25">
        <f t="shared" si="49"/>
        <v>103.9</v>
      </c>
    </row>
    <row r="884" spans="1:14" x14ac:dyDescent="0.2">
      <c r="A884" s="34" t="str">
        <f t="shared" si="51"/>
        <v>HAD/6B1214W. Scotland</v>
      </c>
      <c r="B884" s="6" t="s">
        <v>46</v>
      </c>
      <c r="C884" s="6" t="s">
        <v>143</v>
      </c>
      <c r="D884" s="6" t="s">
        <v>8</v>
      </c>
      <c r="E884" s="25">
        <v>0</v>
      </c>
      <c r="F884" s="25">
        <v>0</v>
      </c>
      <c r="G884" s="43">
        <v>28.6</v>
      </c>
      <c r="H884" s="25">
        <v>0</v>
      </c>
      <c r="I884" s="25">
        <f t="shared" si="50"/>
        <v>28.6</v>
      </c>
      <c r="J884" s="25"/>
      <c r="K884" s="25">
        <v>0</v>
      </c>
      <c r="L884" s="25">
        <v>0</v>
      </c>
      <c r="M884" s="25">
        <v>0</v>
      </c>
      <c r="N884" s="25">
        <f t="shared" si="49"/>
        <v>28.6</v>
      </c>
    </row>
    <row r="885" spans="1:14" x14ac:dyDescent="0.2">
      <c r="A885" s="34" t="str">
        <f t="shared" si="51"/>
        <v>HAD/6B1214Wales &amp; WC</v>
      </c>
      <c r="B885" s="6" t="s">
        <v>46</v>
      </c>
      <c r="C885" s="6" t="s">
        <v>143</v>
      </c>
      <c r="D885" s="6" t="s">
        <v>22</v>
      </c>
      <c r="E885" s="25">
        <v>12.615</v>
      </c>
      <c r="F885" s="25">
        <v>0</v>
      </c>
      <c r="G885" s="43">
        <v>0</v>
      </c>
      <c r="H885" s="25">
        <v>0</v>
      </c>
      <c r="I885" s="25">
        <f t="shared" si="50"/>
        <v>12.615</v>
      </c>
      <c r="J885" s="25"/>
      <c r="K885" s="25">
        <v>0</v>
      </c>
      <c r="L885" s="25">
        <v>0</v>
      </c>
      <c r="M885" s="25">
        <v>0</v>
      </c>
      <c r="N885" s="25">
        <f t="shared" si="49"/>
        <v>12.615</v>
      </c>
    </row>
    <row r="886" spans="1:14" x14ac:dyDescent="0.2">
      <c r="A886" s="34" t="str">
        <f t="shared" si="51"/>
        <v>HAD/6B1214Western</v>
      </c>
      <c r="B886" s="38" t="s">
        <v>46</v>
      </c>
      <c r="C886" s="6" t="s">
        <v>143</v>
      </c>
      <c r="D886" s="6" t="s">
        <v>107</v>
      </c>
      <c r="E886" s="25">
        <v>61.204999999999998</v>
      </c>
      <c r="F886" s="25">
        <v>0</v>
      </c>
      <c r="G886" s="43">
        <v>0</v>
      </c>
      <c r="H886" s="25">
        <v>0</v>
      </c>
      <c r="I886" s="25">
        <f t="shared" si="50"/>
        <v>61.204999999999998</v>
      </c>
      <c r="J886" s="25"/>
      <c r="K886" s="25">
        <v>0</v>
      </c>
      <c r="L886" s="25">
        <v>0</v>
      </c>
      <c r="M886" s="25">
        <v>0</v>
      </c>
      <c r="N886" s="25">
        <f t="shared" si="49"/>
        <v>61.204999999999998</v>
      </c>
    </row>
    <row r="887" spans="1:14" x14ac:dyDescent="0.2">
      <c r="A887" s="34" t="str">
        <f t="shared" si="51"/>
        <v>HAD/7X7A3410m and under (pool) - England</v>
      </c>
      <c r="B887" s="6" t="s">
        <v>47</v>
      </c>
      <c r="C887" s="6" t="s">
        <v>144</v>
      </c>
      <c r="D887" s="6" t="s">
        <v>29</v>
      </c>
      <c r="E887" s="25">
        <v>91.257000000000005</v>
      </c>
      <c r="F887" s="25">
        <v>0</v>
      </c>
      <c r="G887" s="43">
        <v>0</v>
      </c>
      <c r="H887" s="25">
        <v>0</v>
      </c>
      <c r="I887" s="25">
        <f t="shared" si="50"/>
        <v>91.257000000000005</v>
      </c>
      <c r="J887" s="25"/>
      <c r="K887" s="25">
        <v>0</v>
      </c>
      <c r="L887" s="25">
        <v>0</v>
      </c>
      <c r="M887" s="25">
        <v>0</v>
      </c>
      <c r="N887" s="25">
        <f t="shared" si="49"/>
        <v>91.257000000000005</v>
      </c>
    </row>
    <row r="888" spans="1:14" x14ac:dyDescent="0.2">
      <c r="A888" s="34" t="str">
        <f t="shared" si="51"/>
        <v>HAD/7X7A3410m and under (pool) - Northern Ireland</v>
      </c>
      <c r="B888" s="6" t="s">
        <v>47</v>
      </c>
      <c r="C888" s="6" t="s">
        <v>144</v>
      </c>
      <c r="D888" s="6" t="s">
        <v>32</v>
      </c>
      <c r="E888" s="25">
        <v>0</v>
      </c>
      <c r="F888" s="25">
        <v>0</v>
      </c>
      <c r="G888" s="43">
        <v>0</v>
      </c>
      <c r="H888" s="25">
        <v>0</v>
      </c>
      <c r="I888" s="25">
        <f t="shared" si="50"/>
        <v>0</v>
      </c>
      <c r="J888" s="25"/>
      <c r="K888" s="25">
        <v>0</v>
      </c>
      <c r="L888" s="25">
        <v>0</v>
      </c>
      <c r="M888" s="25">
        <v>0</v>
      </c>
      <c r="N888" s="25">
        <f t="shared" si="49"/>
        <v>0</v>
      </c>
    </row>
    <row r="889" spans="1:14" x14ac:dyDescent="0.2">
      <c r="A889" s="34" t="str">
        <f t="shared" si="51"/>
        <v>HAD/7X7A3410m and under (pool) - Scotland</v>
      </c>
      <c r="B889" s="6" t="s">
        <v>47</v>
      </c>
      <c r="C889" s="6" t="s">
        <v>144</v>
      </c>
      <c r="D889" s="6" t="s">
        <v>31</v>
      </c>
      <c r="E889" s="25">
        <v>0</v>
      </c>
      <c r="F889" s="25">
        <v>0</v>
      </c>
      <c r="G889" s="43">
        <v>0</v>
      </c>
      <c r="H889" s="25">
        <v>0</v>
      </c>
      <c r="I889" s="25">
        <f t="shared" si="50"/>
        <v>0</v>
      </c>
      <c r="J889" s="25"/>
      <c r="K889" s="25">
        <v>0</v>
      </c>
      <c r="L889" s="25">
        <v>0</v>
      </c>
      <c r="M889" s="25">
        <v>0</v>
      </c>
      <c r="N889" s="25">
        <f t="shared" si="49"/>
        <v>0</v>
      </c>
    </row>
    <row r="890" spans="1:14" x14ac:dyDescent="0.2">
      <c r="A890" s="34" t="str">
        <f t="shared" si="51"/>
        <v>HAD/7X7A3410m and under (pool) - Wales</v>
      </c>
      <c r="B890" s="6" t="s">
        <v>47</v>
      </c>
      <c r="C890" s="6" t="s">
        <v>144</v>
      </c>
      <c r="D890" s="6" t="s">
        <v>30</v>
      </c>
      <c r="E890" s="25">
        <v>0</v>
      </c>
      <c r="F890" s="25">
        <v>0</v>
      </c>
      <c r="G890" s="43">
        <v>0</v>
      </c>
      <c r="H890" s="25">
        <v>1.7000000000000001E-2</v>
      </c>
      <c r="I890" s="25">
        <f t="shared" si="50"/>
        <v>1.7000000000000001E-2</v>
      </c>
      <c r="J890" s="25"/>
      <c r="K890" s="25">
        <v>0</v>
      </c>
      <c r="L890" s="25">
        <v>0</v>
      </c>
      <c r="M890" s="25">
        <v>0</v>
      </c>
      <c r="N890" s="25">
        <f t="shared" si="49"/>
        <v>1.7000000000000001E-2</v>
      </c>
    </row>
    <row r="891" spans="1:14" x14ac:dyDescent="0.2">
      <c r="A891" s="34" t="str">
        <f t="shared" si="51"/>
        <v>HAD/7X7A34Aberdeen</v>
      </c>
      <c r="B891" s="6" t="s">
        <v>47</v>
      </c>
      <c r="C891" s="6" t="s">
        <v>144</v>
      </c>
      <c r="D891" s="6" t="s">
        <v>4</v>
      </c>
      <c r="E891" s="25">
        <v>0.81599999999999995</v>
      </c>
      <c r="F891" s="25">
        <v>0</v>
      </c>
      <c r="G891" s="43">
        <v>1.1000000000000001</v>
      </c>
      <c r="H891" s="25">
        <v>0</v>
      </c>
      <c r="I891" s="25">
        <f t="shared" si="50"/>
        <v>1.9159999999999999</v>
      </c>
      <c r="J891" s="25"/>
      <c r="K891" s="25">
        <v>0</v>
      </c>
      <c r="L891" s="25">
        <v>0</v>
      </c>
      <c r="M891" s="25">
        <v>0</v>
      </c>
      <c r="N891" s="25">
        <f t="shared" si="49"/>
        <v>1.9159999999999999</v>
      </c>
    </row>
    <row r="892" spans="1:14" x14ac:dyDescent="0.2">
      <c r="A892" s="34" t="str">
        <f t="shared" si="51"/>
        <v>HAD/7X7A34Anglo Scot.</v>
      </c>
      <c r="B892" s="6" t="s">
        <v>47</v>
      </c>
      <c r="C892" s="6" t="s">
        <v>144</v>
      </c>
      <c r="D892" s="6" t="s">
        <v>13</v>
      </c>
      <c r="E892" s="25">
        <v>0.377</v>
      </c>
      <c r="F892" s="25">
        <v>0</v>
      </c>
      <c r="G892" s="43">
        <v>0.2</v>
      </c>
      <c r="H892" s="25">
        <v>0</v>
      </c>
      <c r="I892" s="25">
        <f t="shared" si="50"/>
        <v>0.57699999999999996</v>
      </c>
      <c r="J892" s="25"/>
      <c r="K892" s="25">
        <v>0</v>
      </c>
      <c r="L892" s="25">
        <v>0</v>
      </c>
      <c r="M892" s="25">
        <v>0</v>
      </c>
      <c r="N892" s="25">
        <f t="shared" si="49"/>
        <v>0.57699999999999996</v>
      </c>
    </row>
    <row r="893" spans="1:14" x14ac:dyDescent="0.2">
      <c r="A893" s="34" t="str">
        <f t="shared" si="51"/>
        <v>HAD/7X7A34ANIFPO</v>
      </c>
      <c r="B893" s="6" t="s">
        <v>47</v>
      </c>
      <c r="C893" s="6" t="s">
        <v>144</v>
      </c>
      <c r="D893" s="6" t="s">
        <v>17</v>
      </c>
      <c r="E893" s="25">
        <v>6.3E-2</v>
      </c>
      <c r="F893" s="25">
        <v>31.73</v>
      </c>
      <c r="G893" s="43">
        <v>0</v>
      </c>
      <c r="H893" s="25">
        <v>0</v>
      </c>
      <c r="I893" s="25">
        <f t="shared" si="50"/>
        <v>31.792999999999999</v>
      </c>
      <c r="J893" s="25"/>
      <c r="K893" s="25">
        <v>0</v>
      </c>
      <c r="L893" s="25">
        <v>0</v>
      </c>
      <c r="M893" s="25">
        <v>0</v>
      </c>
      <c r="N893" s="25">
        <f t="shared" si="49"/>
        <v>31.792999999999999</v>
      </c>
    </row>
    <row r="894" spans="1:14" x14ac:dyDescent="0.2">
      <c r="A894" s="34" t="str">
        <f t="shared" si="51"/>
        <v>HAD/7X7A34Cornish</v>
      </c>
      <c r="B894" s="6" t="s">
        <v>47</v>
      </c>
      <c r="C894" s="6" t="s">
        <v>144</v>
      </c>
      <c r="D894" s="6" t="s">
        <v>18</v>
      </c>
      <c r="E894" s="25">
        <v>47.914999999999999</v>
      </c>
      <c r="F894" s="25">
        <v>0</v>
      </c>
      <c r="G894" s="43">
        <v>0</v>
      </c>
      <c r="H894" s="25">
        <v>1.4999999999999999E-2</v>
      </c>
      <c r="I894" s="25">
        <f t="shared" si="50"/>
        <v>47.93</v>
      </c>
      <c r="J894" s="25"/>
      <c r="K894" s="25">
        <v>0</v>
      </c>
      <c r="L894" s="25">
        <v>0</v>
      </c>
      <c r="M894" s="25">
        <v>0</v>
      </c>
      <c r="N894" s="25">
        <f t="shared" si="49"/>
        <v>47.93</v>
      </c>
    </row>
    <row r="895" spans="1:14" x14ac:dyDescent="0.2">
      <c r="A895" s="34" t="str">
        <f t="shared" si="51"/>
        <v>HAD/7X7A34EEFPO</v>
      </c>
      <c r="B895" s="6" t="s">
        <v>47</v>
      </c>
      <c r="C895" s="6" t="s">
        <v>144</v>
      </c>
      <c r="D895" s="6" t="s">
        <v>14</v>
      </c>
      <c r="E895" s="25">
        <v>13.093</v>
      </c>
      <c r="F895" s="25">
        <v>0</v>
      </c>
      <c r="G895" s="43">
        <v>0</v>
      </c>
      <c r="H895" s="25">
        <v>0</v>
      </c>
      <c r="I895" s="25">
        <f t="shared" si="50"/>
        <v>13.093</v>
      </c>
      <c r="J895" s="25"/>
      <c r="K895" s="25">
        <v>0</v>
      </c>
      <c r="L895" s="25">
        <v>0</v>
      </c>
      <c r="M895" s="25">
        <v>0</v>
      </c>
      <c r="N895" s="25">
        <f t="shared" si="49"/>
        <v>13.093</v>
      </c>
    </row>
    <row r="896" spans="1:14" x14ac:dyDescent="0.2">
      <c r="A896" s="34" t="str">
        <f t="shared" si="51"/>
        <v>HAD/7X7A34Fife</v>
      </c>
      <c r="B896" s="6" t="s">
        <v>47</v>
      </c>
      <c r="C896" s="6" t="s">
        <v>144</v>
      </c>
      <c r="D896" s="6" t="s">
        <v>7</v>
      </c>
      <c r="E896" s="25">
        <v>3.1E-2</v>
      </c>
      <c r="F896" s="25">
        <v>0</v>
      </c>
      <c r="G896" s="43">
        <v>0</v>
      </c>
      <c r="H896" s="25">
        <v>0</v>
      </c>
      <c r="I896" s="25">
        <f t="shared" si="50"/>
        <v>3.1E-2</v>
      </c>
      <c r="J896" s="25"/>
      <c r="K896" s="25">
        <v>0</v>
      </c>
      <c r="L896" s="25">
        <v>0</v>
      </c>
      <c r="M896" s="25">
        <v>0</v>
      </c>
      <c r="N896" s="25">
        <f t="shared" si="49"/>
        <v>3.1E-2</v>
      </c>
    </row>
    <row r="897" spans="1:14" x14ac:dyDescent="0.2">
      <c r="A897" s="34" t="str">
        <f t="shared" si="51"/>
        <v>HAD/7X7A34FPO</v>
      </c>
      <c r="B897" s="6" t="s">
        <v>47</v>
      </c>
      <c r="C897" s="6" t="s">
        <v>144</v>
      </c>
      <c r="D897" s="6" t="s">
        <v>15</v>
      </c>
      <c r="E897" s="25">
        <v>0</v>
      </c>
      <c r="F897" s="25">
        <v>0</v>
      </c>
      <c r="G897" s="43">
        <v>0</v>
      </c>
      <c r="H897" s="25">
        <v>0</v>
      </c>
      <c r="I897" s="25">
        <f t="shared" si="50"/>
        <v>0</v>
      </c>
      <c r="J897" s="25"/>
      <c r="K897" s="25">
        <v>0</v>
      </c>
      <c r="L897" s="25">
        <v>0</v>
      </c>
      <c r="M897" s="25">
        <v>0</v>
      </c>
      <c r="N897" s="25">
        <f t="shared" si="49"/>
        <v>0</v>
      </c>
    </row>
    <row r="898" spans="1:14" x14ac:dyDescent="0.2">
      <c r="A898" s="34" t="str">
        <f t="shared" si="51"/>
        <v>HAD/7X7A34Handliners</v>
      </c>
      <c r="B898" s="6" t="s">
        <v>47</v>
      </c>
      <c r="C898" s="6" t="s">
        <v>144</v>
      </c>
      <c r="D898" s="6" t="s">
        <v>66</v>
      </c>
      <c r="E898" s="25">
        <v>0</v>
      </c>
      <c r="F898" s="25">
        <v>0</v>
      </c>
      <c r="G898" s="43">
        <v>0</v>
      </c>
      <c r="H898" s="25">
        <v>0</v>
      </c>
      <c r="I898" s="25">
        <f t="shared" si="50"/>
        <v>0</v>
      </c>
      <c r="J898" s="25"/>
      <c r="K898" s="25">
        <v>0</v>
      </c>
      <c r="L898" s="25">
        <v>0</v>
      </c>
      <c r="M898" s="25">
        <v>0</v>
      </c>
      <c r="N898" s="25">
        <f t="shared" si="49"/>
        <v>0</v>
      </c>
    </row>
    <row r="899" spans="1:14" x14ac:dyDescent="0.2">
      <c r="A899" s="34" t="str">
        <f t="shared" si="51"/>
        <v>HAD/7X7A34Interfish</v>
      </c>
      <c r="B899" s="6" t="s">
        <v>47</v>
      </c>
      <c r="C899" s="6" t="s">
        <v>144</v>
      </c>
      <c r="D899" s="6" t="s">
        <v>23</v>
      </c>
      <c r="E899" s="25">
        <v>2.3239999999999998</v>
      </c>
      <c r="F899" s="25">
        <v>0</v>
      </c>
      <c r="G899" s="43">
        <v>0</v>
      </c>
      <c r="H899" s="25">
        <v>0</v>
      </c>
      <c r="I899" s="25">
        <f t="shared" si="50"/>
        <v>2.3239999999999998</v>
      </c>
      <c r="J899" s="25"/>
      <c r="K899" s="25">
        <v>0</v>
      </c>
      <c r="L899" s="25">
        <v>0</v>
      </c>
      <c r="M899" s="25">
        <v>0</v>
      </c>
      <c r="N899" s="25">
        <f t="shared" si="49"/>
        <v>2.3239999999999998</v>
      </c>
    </row>
    <row r="900" spans="1:14" x14ac:dyDescent="0.2">
      <c r="A900" s="34" t="str">
        <f t="shared" si="51"/>
        <v>HAD/7X7A34IOM</v>
      </c>
      <c r="B900" s="6" t="s">
        <v>47</v>
      </c>
      <c r="C900" s="6" t="s">
        <v>144</v>
      </c>
      <c r="D900" s="6" t="s">
        <v>24</v>
      </c>
      <c r="E900" s="25">
        <v>1.8839999999999999</v>
      </c>
      <c r="F900" s="25">
        <v>0</v>
      </c>
      <c r="G900" s="43">
        <v>0</v>
      </c>
      <c r="H900" s="25">
        <v>0</v>
      </c>
      <c r="I900" s="25">
        <f t="shared" si="50"/>
        <v>1.8839999999999999</v>
      </c>
      <c r="J900" s="25"/>
      <c r="K900" s="25">
        <v>0</v>
      </c>
      <c r="L900" s="25">
        <v>0</v>
      </c>
      <c r="M900" s="25">
        <v>0</v>
      </c>
      <c r="N900" s="25">
        <f t="shared" si="49"/>
        <v>1.8839999999999999</v>
      </c>
    </row>
    <row r="901" spans="1:14" x14ac:dyDescent="0.2">
      <c r="A901" s="34" t="str">
        <f t="shared" si="51"/>
        <v>HAD/7X7A34Klondyke</v>
      </c>
      <c r="B901" s="6" t="s">
        <v>47</v>
      </c>
      <c r="C901" s="6" t="s">
        <v>144</v>
      </c>
      <c r="D901" s="6" t="s">
        <v>11</v>
      </c>
      <c r="E901" s="25">
        <v>0</v>
      </c>
      <c r="F901" s="25">
        <v>0</v>
      </c>
      <c r="G901" s="43">
        <v>0</v>
      </c>
      <c r="H901" s="25">
        <v>0</v>
      </c>
      <c r="I901" s="25">
        <f t="shared" si="50"/>
        <v>0</v>
      </c>
      <c r="J901" s="25"/>
      <c r="K901" s="25">
        <v>0</v>
      </c>
      <c r="L901" s="25">
        <v>0</v>
      </c>
      <c r="M901" s="25">
        <v>0</v>
      </c>
      <c r="N901" s="25">
        <f t="shared" si="49"/>
        <v>0</v>
      </c>
    </row>
    <row r="902" spans="1:14" x14ac:dyDescent="0.2">
      <c r="A902" s="34" t="str">
        <f t="shared" si="51"/>
        <v>HAD/7X7A34Lowestoft</v>
      </c>
      <c r="B902" s="6" t="s">
        <v>47</v>
      </c>
      <c r="C902" s="6" t="s">
        <v>144</v>
      </c>
      <c r="D902" s="6" t="s">
        <v>21</v>
      </c>
      <c r="E902" s="25">
        <v>0</v>
      </c>
      <c r="F902" s="25">
        <v>0</v>
      </c>
      <c r="G902" s="43">
        <v>0</v>
      </c>
      <c r="H902" s="25">
        <v>0</v>
      </c>
      <c r="I902" s="25">
        <f t="shared" si="50"/>
        <v>0</v>
      </c>
      <c r="J902" s="25"/>
      <c r="K902" s="25">
        <v>0</v>
      </c>
      <c r="L902" s="25">
        <v>0</v>
      </c>
      <c r="M902" s="25">
        <v>0</v>
      </c>
      <c r="N902" s="25">
        <f t="shared" si="49"/>
        <v>0</v>
      </c>
    </row>
    <row r="903" spans="1:14" x14ac:dyDescent="0.2">
      <c r="A903" s="34" t="str">
        <f t="shared" si="51"/>
        <v>HAD/7X7A34Lunar</v>
      </c>
      <c r="B903" s="6" t="s">
        <v>47</v>
      </c>
      <c r="C903" s="6" t="s">
        <v>144</v>
      </c>
      <c r="D903" s="6" t="s">
        <v>12</v>
      </c>
      <c r="E903" s="25">
        <v>0</v>
      </c>
      <c r="F903" s="25">
        <v>0</v>
      </c>
      <c r="G903" s="43">
        <v>0</v>
      </c>
      <c r="H903" s="25">
        <v>0</v>
      </c>
      <c r="I903" s="25">
        <f t="shared" si="50"/>
        <v>0</v>
      </c>
      <c r="J903" s="25"/>
      <c r="K903" s="25">
        <v>0</v>
      </c>
      <c r="L903" s="25">
        <v>0</v>
      </c>
      <c r="M903" s="25">
        <v>0</v>
      </c>
      <c r="N903" s="25">
        <f t="shared" si="49"/>
        <v>0</v>
      </c>
    </row>
    <row r="904" spans="1:14" x14ac:dyDescent="0.2">
      <c r="A904" s="34" t="str">
        <f t="shared" si="51"/>
        <v>HAD/7X7A34Mourne</v>
      </c>
      <c r="B904" s="38" t="s">
        <v>47</v>
      </c>
      <c r="C904" s="6" t="s">
        <v>144</v>
      </c>
      <c r="D904" s="6" t="s">
        <v>49</v>
      </c>
      <c r="E904" s="25">
        <v>0</v>
      </c>
      <c r="F904" s="25">
        <v>0</v>
      </c>
      <c r="G904" s="43">
        <v>0</v>
      </c>
      <c r="H904" s="25">
        <v>0</v>
      </c>
      <c r="I904" s="25">
        <f t="shared" si="50"/>
        <v>0</v>
      </c>
      <c r="J904" s="25"/>
      <c r="K904" s="25">
        <v>0</v>
      </c>
      <c r="L904" s="25">
        <v>0</v>
      </c>
      <c r="M904" s="25">
        <v>0</v>
      </c>
      <c r="N904" s="25">
        <f t="shared" si="49"/>
        <v>0</v>
      </c>
    </row>
    <row r="905" spans="1:14" x14ac:dyDescent="0.2">
      <c r="A905" s="34" t="str">
        <f t="shared" si="51"/>
        <v>HAD/7X7A34NESFO</v>
      </c>
      <c r="B905" s="6" t="s">
        <v>47</v>
      </c>
      <c r="C905" s="6" t="s">
        <v>144</v>
      </c>
      <c r="D905" s="6" t="s">
        <v>5</v>
      </c>
      <c r="E905" s="25">
        <v>0</v>
      </c>
      <c r="F905" s="25">
        <v>0</v>
      </c>
      <c r="G905" s="43">
        <v>1.7</v>
      </c>
      <c r="H905" s="25">
        <v>0</v>
      </c>
      <c r="I905" s="25">
        <f t="shared" si="50"/>
        <v>1.7</v>
      </c>
      <c r="J905" s="25"/>
      <c r="K905" s="25">
        <v>0</v>
      </c>
      <c r="L905" s="25">
        <v>0</v>
      </c>
      <c r="M905" s="25">
        <v>0</v>
      </c>
      <c r="N905" s="25">
        <f t="shared" si="49"/>
        <v>1.7</v>
      </c>
    </row>
    <row r="906" spans="1:14" x14ac:dyDescent="0.2">
      <c r="A906" s="34" t="str">
        <f t="shared" si="51"/>
        <v>HAD/7X7A34NIFPO</v>
      </c>
      <c r="B906" s="6" t="s">
        <v>47</v>
      </c>
      <c r="C906" s="6" t="s">
        <v>144</v>
      </c>
      <c r="D906" s="6" t="s">
        <v>16</v>
      </c>
      <c r="E906" s="25">
        <v>9.4E-2</v>
      </c>
      <c r="F906" s="25">
        <v>61.87</v>
      </c>
      <c r="G906" s="43">
        <v>4.5999999999999996</v>
      </c>
      <c r="H906" s="25">
        <v>0</v>
      </c>
      <c r="I906" s="25">
        <f t="shared" si="50"/>
        <v>66.563999999999993</v>
      </c>
      <c r="J906" s="25"/>
      <c r="K906" s="25">
        <v>0</v>
      </c>
      <c r="L906" s="25">
        <v>0</v>
      </c>
      <c r="M906" s="25">
        <v>0</v>
      </c>
      <c r="N906" s="25">
        <f t="shared" si="49"/>
        <v>66.563999999999993</v>
      </c>
    </row>
    <row r="907" spans="1:14" x14ac:dyDescent="0.2">
      <c r="A907" s="34" t="str">
        <f t="shared" si="51"/>
        <v>HAD/7X7A34Non Sector - England</v>
      </c>
      <c r="B907" s="6" t="s">
        <v>47</v>
      </c>
      <c r="C907" s="6" t="s">
        <v>144</v>
      </c>
      <c r="D907" s="6" t="s">
        <v>25</v>
      </c>
      <c r="E907" s="25">
        <v>19.47</v>
      </c>
      <c r="F907" s="25">
        <v>0</v>
      </c>
      <c r="G907" s="43">
        <v>0</v>
      </c>
      <c r="H907" s="25">
        <v>0</v>
      </c>
      <c r="I907" s="25">
        <f t="shared" si="50"/>
        <v>19.47</v>
      </c>
      <c r="J907" s="25"/>
      <c r="K907" s="25">
        <v>0</v>
      </c>
      <c r="L907" s="25">
        <v>0</v>
      </c>
      <c r="M907" s="25">
        <v>0</v>
      </c>
      <c r="N907" s="25">
        <f t="shared" ref="N907:N970" si="52">ROUND(I907+K907+L907+M907+J907,3)</f>
        <v>19.47</v>
      </c>
    </row>
    <row r="908" spans="1:14" x14ac:dyDescent="0.2">
      <c r="A908" s="34" t="str">
        <f t="shared" si="51"/>
        <v>HAD/7X7A34Non Sector - Northern Ireland</v>
      </c>
      <c r="B908" s="6" t="s">
        <v>47</v>
      </c>
      <c r="C908" s="6" t="s">
        <v>144</v>
      </c>
      <c r="D908" s="6" t="s">
        <v>28</v>
      </c>
      <c r="E908" s="25">
        <v>0</v>
      </c>
      <c r="F908" s="25">
        <v>0</v>
      </c>
      <c r="G908" s="43">
        <v>0</v>
      </c>
      <c r="H908" s="25">
        <v>0</v>
      </c>
      <c r="I908" s="25">
        <f t="shared" ref="I908:I971" si="53">E908+F908+G908+H908</f>
        <v>0</v>
      </c>
      <c r="J908" s="25"/>
      <c r="K908" s="25">
        <v>0</v>
      </c>
      <c r="L908" s="25">
        <v>0</v>
      </c>
      <c r="M908" s="25">
        <v>0</v>
      </c>
      <c r="N908" s="25">
        <f t="shared" si="52"/>
        <v>0</v>
      </c>
    </row>
    <row r="909" spans="1:14" x14ac:dyDescent="0.2">
      <c r="A909" s="34" t="str">
        <f t="shared" si="51"/>
        <v>HAD/7X7A34Non Sector - Scotland</v>
      </c>
      <c r="B909" s="6" t="s">
        <v>47</v>
      </c>
      <c r="C909" s="6" t="s">
        <v>144</v>
      </c>
      <c r="D909" s="6" t="s">
        <v>27</v>
      </c>
      <c r="E909" s="25">
        <v>0</v>
      </c>
      <c r="F909" s="25">
        <v>0</v>
      </c>
      <c r="G909" s="43">
        <v>0</v>
      </c>
      <c r="H909" s="25">
        <v>0</v>
      </c>
      <c r="I909" s="25">
        <f t="shared" si="53"/>
        <v>0</v>
      </c>
      <c r="J909" s="25"/>
      <c r="K909" s="25">
        <v>0</v>
      </c>
      <c r="L909" s="25">
        <v>0</v>
      </c>
      <c r="M909" s="25">
        <v>0</v>
      </c>
      <c r="N909" s="25">
        <f t="shared" si="52"/>
        <v>0</v>
      </c>
    </row>
    <row r="910" spans="1:14" x14ac:dyDescent="0.2">
      <c r="A910" s="34" t="str">
        <f t="shared" si="51"/>
        <v>HAD/7X7A34Non Sector - Wales</v>
      </c>
      <c r="B910" s="6" t="s">
        <v>47</v>
      </c>
      <c r="C910" s="6" t="s">
        <v>144</v>
      </c>
      <c r="D910" s="6" t="s">
        <v>26</v>
      </c>
      <c r="E910" s="25">
        <v>0</v>
      </c>
      <c r="F910" s="25">
        <v>0</v>
      </c>
      <c r="G910" s="43">
        <v>0</v>
      </c>
      <c r="H910" s="25">
        <v>0</v>
      </c>
      <c r="I910" s="25">
        <f t="shared" si="53"/>
        <v>0</v>
      </c>
      <c r="J910" s="25"/>
      <c r="K910" s="25">
        <v>0</v>
      </c>
      <c r="L910" s="25">
        <v>0</v>
      </c>
      <c r="M910" s="25">
        <v>0</v>
      </c>
      <c r="N910" s="25">
        <f t="shared" si="52"/>
        <v>0</v>
      </c>
    </row>
    <row r="911" spans="1:14" x14ac:dyDescent="0.2">
      <c r="A911" s="34" t="str">
        <f t="shared" si="51"/>
        <v>HAD/7X7A34Humberside</v>
      </c>
      <c r="B911" s="6" t="s">
        <v>47</v>
      </c>
      <c r="C911" s="6" t="s">
        <v>144</v>
      </c>
      <c r="D911" s="6" t="s">
        <v>288</v>
      </c>
      <c r="E911" s="25">
        <v>0</v>
      </c>
      <c r="F911" s="25">
        <v>0</v>
      </c>
      <c r="G911" s="43">
        <v>0</v>
      </c>
      <c r="H911" s="25">
        <v>0</v>
      </c>
      <c r="I911" s="25">
        <f t="shared" si="53"/>
        <v>0</v>
      </c>
      <c r="J911" s="25"/>
      <c r="K911" s="25">
        <v>0</v>
      </c>
      <c r="L911" s="25">
        <v>0</v>
      </c>
      <c r="M911" s="25">
        <v>0</v>
      </c>
      <c r="N911" s="25">
        <f t="shared" si="52"/>
        <v>0</v>
      </c>
    </row>
    <row r="912" spans="1:14" x14ac:dyDescent="0.2">
      <c r="A912" s="34" t="str">
        <f t="shared" si="51"/>
        <v>HAD/7X7A34North Sea</v>
      </c>
      <c r="B912" s="6" t="s">
        <v>47</v>
      </c>
      <c r="C912" s="6" t="s">
        <v>144</v>
      </c>
      <c r="D912" s="6" t="s">
        <v>20</v>
      </c>
      <c r="E912" s="25">
        <v>0.126</v>
      </c>
      <c r="F912" s="25">
        <v>0</v>
      </c>
      <c r="G912" s="43">
        <v>0</v>
      </c>
      <c r="H912" s="25">
        <v>0</v>
      </c>
      <c r="I912" s="25">
        <f t="shared" si="53"/>
        <v>0.126</v>
      </c>
      <c r="J912" s="25"/>
      <c r="K912" s="25">
        <v>0</v>
      </c>
      <c r="L912" s="25">
        <v>0</v>
      </c>
      <c r="M912" s="25">
        <v>0</v>
      </c>
      <c r="N912" s="25">
        <f t="shared" si="52"/>
        <v>0.126</v>
      </c>
    </row>
    <row r="913" spans="1:14" x14ac:dyDescent="0.2">
      <c r="A913" s="34" t="str">
        <f t="shared" si="51"/>
        <v>HAD/7X7A34Northern</v>
      </c>
      <c r="B913" s="6" t="s">
        <v>47</v>
      </c>
      <c r="C913" s="6" t="s">
        <v>144</v>
      </c>
      <c r="D913" s="6" t="s">
        <v>10</v>
      </c>
      <c r="E913" s="25">
        <v>0</v>
      </c>
      <c r="F913" s="25">
        <v>0</v>
      </c>
      <c r="G913" s="43">
        <v>0</v>
      </c>
      <c r="H913" s="25">
        <v>0</v>
      </c>
      <c r="I913" s="25">
        <f t="shared" si="53"/>
        <v>0</v>
      </c>
      <c r="J913" s="25"/>
      <c r="K913" s="25">
        <v>0</v>
      </c>
      <c r="L913" s="25">
        <v>0</v>
      </c>
      <c r="M913" s="25">
        <v>0</v>
      </c>
      <c r="N913" s="25">
        <f t="shared" si="52"/>
        <v>0</v>
      </c>
    </row>
    <row r="914" spans="1:14" x14ac:dyDescent="0.2">
      <c r="A914" s="34" t="str">
        <f t="shared" si="51"/>
        <v>HAD/7X7A34Orkney</v>
      </c>
      <c r="B914" s="6" t="s">
        <v>47</v>
      </c>
      <c r="C914" s="6" t="s">
        <v>144</v>
      </c>
      <c r="D914" s="6" t="s">
        <v>9</v>
      </c>
      <c r="E914" s="25">
        <v>0</v>
      </c>
      <c r="F914" s="25">
        <v>0</v>
      </c>
      <c r="G914" s="43">
        <v>0</v>
      </c>
      <c r="H914" s="25">
        <v>0</v>
      </c>
      <c r="I914" s="25">
        <f t="shared" si="53"/>
        <v>0</v>
      </c>
      <c r="J914" s="25"/>
      <c r="K914" s="25">
        <v>0</v>
      </c>
      <c r="L914" s="25">
        <v>0</v>
      </c>
      <c r="M914" s="25">
        <v>0</v>
      </c>
      <c r="N914" s="25">
        <f t="shared" si="52"/>
        <v>0</v>
      </c>
    </row>
    <row r="915" spans="1:14" x14ac:dyDescent="0.2">
      <c r="A915" s="34" t="str">
        <f t="shared" ref="A915:A978" si="54">CONCATENATE(B915,D915)</f>
        <v>HAD/7X7A34SFO</v>
      </c>
      <c r="B915" s="6" t="s">
        <v>47</v>
      </c>
      <c r="C915" s="6" t="s">
        <v>144</v>
      </c>
      <c r="D915" s="6" t="s">
        <v>2</v>
      </c>
      <c r="E915" s="25">
        <v>3.1E-2</v>
      </c>
      <c r="F915" s="25">
        <v>0</v>
      </c>
      <c r="G915" s="43">
        <v>30.200000000000003</v>
      </c>
      <c r="H915" s="25">
        <v>0</v>
      </c>
      <c r="I915" s="25">
        <f t="shared" si="53"/>
        <v>30.231000000000002</v>
      </c>
      <c r="J915" s="25"/>
      <c r="K915" s="25">
        <v>0</v>
      </c>
      <c r="L915" s="25">
        <v>0</v>
      </c>
      <c r="M915" s="25">
        <v>0</v>
      </c>
      <c r="N915" s="25">
        <f t="shared" si="52"/>
        <v>30.231000000000002</v>
      </c>
    </row>
    <row r="916" spans="1:14" x14ac:dyDescent="0.2">
      <c r="A916" s="34" t="str">
        <f t="shared" si="54"/>
        <v>HAD/7X7A34Shetland</v>
      </c>
      <c r="B916" s="6" t="s">
        <v>47</v>
      </c>
      <c r="C916" s="6" t="s">
        <v>144</v>
      </c>
      <c r="D916" s="6" t="s">
        <v>6</v>
      </c>
      <c r="E916" s="25">
        <v>0</v>
      </c>
      <c r="F916" s="25">
        <v>0</v>
      </c>
      <c r="G916" s="43">
        <v>1.4</v>
      </c>
      <c r="H916" s="25">
        <v>0</v>
      </c>
      <c r="I916" s="25">
        <f t="shared" si="53"/>
        <v>1.4</v>
      </c>
      <c r="J916" s="25"/>
      <c r="K916" s="25">
        <v>0</v>
      </c>
      <c r="L916" s="25">
        <v>0</v>
      </c>
      <c r="M916" s="25">
        <v>0</v>
      </c>
      <c r="N916" s="25">
        <f t="shared" si="52"/>
        <v>1.4</v>
      </c>
    </row>
    <row r="917" spans="1:14" x14ac:dyDescent="0.2">
      <c r="A917" s="34" t="str">
        <f t="shared" si="54"/>
        <v>HAD/7X7A34South West</v>
      </c>
      <c r="B917" s="6" t="s">
        <v>47</v>
      </c>
      <c r="C917" s="6" t="s">
        <v>144</v>
      </c>
      <c r="D917" s="6" t="s">
        <v>19</v>
      </c>
      <c r="E917" s="25">
        <v>2.0720000000000001</v>
      </c>
      <c r="F917" s="25">
        <v>0</v>
      </c>
      <c r="G917" s="43">
        <v>0.1</v>
      </c>
      <c r="H917" s="25">
        <v>1.4999999999999999E-2</v>
      </c>
      <c r="I917" s="25">
        <f t="shared" si="53"/>
        <v>2.1870000000000003</v>
      </c>
      <c r="J917" s="25"/>
      <c r="K917" s="25">
        <v>0</v>
      </c>
      <c r="L917" s="25">
        <v>0</v>
      </c>
      <c r="M917" s="25">
        <v>0</v>
      </c>
      <c r="N917" s="25">
        <f t="shared" si="52"/>
        <v>2.1869999999999998</v>
      </c>
    </row>
    <row r="918" spans="1:14" x14ac:dyDescent="0.2">
      <c r="A918" s="34" t="str">
        <f t="shared" si="54"/>
        <v>HAD/7X7A34Unallocated</v>
      </c>
      <c r="B918" s="6" t="s">
        <v>47</v>
      </c>
      <c r="C918" s="6" t="s">
        <v>144</v>
      </c>
      <c r="D918" s="6" t="s">
        <v>33</v>
      </c>
      <c r="E918" s="25">
        <v>0</v>
      </c>
      <c r="F918" s="25">
        <v>0</v>
      </c>
      <c r="G918" s="43">
        <v>0</v>
      </c>
      <c r="H918" s="25">
        <v>4.2</v>
      </c>
      <c r="I918" s="25">
        <f t="shared" si="53"/>
        <v>4.2</v>
      </c>
      <c r="J918" s="25"/>
      <c r="K918" s="25">
        <v>0</v>
      </c>
      <c r="L918" s="25">
        <v>0</v>
      </c>
      <c r="M918" s="25">
        <v>0</v>
      </c>
      <c r="N918" s="25">
        <f t="shared" si="52"/>
        <v>4.2</v>
      </c>
    </row>
    <row r="919" spans="1:14" x14ac:dyDescent="0.2">
      <c r="A919" s="34" t="str">
        <f t="shared" si="54"/>
        <v>HAD/7X7A34W. Scotland</v>
      </c>
      <c r="B919" s="6" t="s">
        <v>47</v>
      </c>
      <c r="C919" s="6" t="s">
        <v>144</v>
      </c>
      <c r="D919" s="6" t="s">
        <v>8</v>
      </c>
      <c r="E919" s="25">
        <v>0</v>
      </c>
      <c r="F919" s="25">
        <v>0</v>
      </c>
      <c r="G919" s="43">
        <v>0.5</v>
      </c>
      <c r="H919" s="25">
        <v>0</v>
      </c>
      <c r="I919" s="25">
        <f t="shared" si="53"/>
        <v>0.5</v>
      </c>
      <c r="J919" s="25"/>
      <c r="K919" s="25">
        <v>0</v>
      </c>
      <c r="L919" s="25">
        <v>0</v>
      </c>
      <c r="M919" s="25">
        <v>0</v>
      </c>
      <c r="N919" s="25">
        <f t="shared" si="52"/>
        <v>0.5</v>
      </c>
    </row>
    <row r="920" spans="1:14" x14ac:dyDescent="0.2">
      <c r="A920" s="34" t="str">
        <f t="shared" si="54"/>
        <v>HAD/7X7A34Wales &amp; WC</v>
      </c>
      <c r="B920" s="6" t="s">
        <v>47</v>
      </c>
      <c r="C920" s="6" t="s">
        <v>144</v>
      </c>
      <c r="D920" s="6" t="s">
        <v>22</v>
      </c>
      <c r="E920" s="25">
        <v>6.0289999999999999</v>
      </c>
      <c r="F920" s="25">
        <v>0</v>
      </c>
      <c r="G920" s="43">
        <v>1.1000000000000001</v>
      </c>
      <c r="H920" s="25">
        <v>2.1</v>
      </c>
      <c r="I920" s="25">
        <f t="shared" si="53"/>
        <v>9.2289999999999992</v>
      </c>
      <c r="J920" s="25"/>
      <c r="K920" s="25">
        <v>0</v>
      </c>
      <c r="L920" s="25">
        <v>0</v>
      </c>
      <c r="M920" s="25">
        <v>0</v>
      </c>
      <c r="N920" s="25">
        <f t="shared" si="52"/>
        <v>9.2289999999999992</v>
      </c>
    </row>
    <row r="921" spans="1:14" x14ac:dyDescent="0.2">
      <c r="A921" s="34" t="str">
        <f t="shared" si="54"/>
        <v>HAD/7X7A34Western</v>
      </c>
      <c r="B921" s="38" t="s">
        <v>47</v>
      </c>
      <c r="C921" s="6" t="s">
        <v>144</v>
      </c>
      <c r="D921" s="6" t="s">
        <v>107</v>
      </c>
      <c r="E921" s="25">
        <v>23.518000000000001</v>
      </c>
      <c r="F921" s="25">
        <v>0</v>
      </c>
      <c r="G921" s="43">
        <v>0</v>
      </c>
      <c r="H921" s="25">
        <v>0</v>
      </c>
      <c r="I921" s="25">
        <f t="shared" si="53"/>
        <v>23.518000000000001</v>
      </c>
      <c r="J921" s="25"/>
      <c r="K921" s="25">
        <v>0</v>
      </c>
      <c r="L921" s="25">
        <v>0</v>
      </c>
      <c r="M921" s="25">
        <v>0</v>
      </c>
      <c r="N921" s="25">
        <f t="shared" si="52"/>
        <v>23.518000000000001</v>
      </c>
    </row>
    <row r="922" spans="1:14" x14ac:dyDescent="0.2">
      <c r="A922" s="34" t="str">
        <f t="shared" si="54"/>
        <v>HER/06ACL.10m and under (pool) - England</v>
      </c>
      <c r="B922" s="6" t="s">
        <v>211</v>
      </c>
      <c r="C922" s="6" t="s">
        <v>213</v>
      </c>
      <c r="D922" s="6" t="s">
        <v>29</v>
      </c>
      <c r="E922" s="25">
        <v>0</v>
      </c>
      <c r="F922" s="25">
        <v>0</v>
      </c>
      <c r="G922" s="43">
        <v>0</v>
      </c>
      <c r="H922" s="25">
        <v>0</v>
      </c>
      <c r="I922" s="25">
        <f t="shared" si="53"/>
        <v>0</v>
      </c>
      <c r="J922" s="25"/>
      <c r="K922" s="25">
        <v>0</v>
      </c>
      <c r="L922" s="25">
        <v>0</v>
      </c>
      <c r="M922" s="25">
        <v>0</v>
      </c>
      <c r="N922" s="25">
        <f t="shared" si="52"/>
        <v>0</v>
      </c>
    </row>
    <row r="923" spans="1:14" x14ac:dyDescent="0.2">
      <c r="A923" s="34" t="str">
        <f t="shared" si="54"/>
        <v>HER/06ACL.10m and under (pool) - Northern Ireland</v>
      </c>
      <c r="B923" s="6" t="s">
        <v>211</v>
      </c>
      <c r="C923" s="6" t="s">
        <v>213</v>
      </c>
      <c r="D923" s="6" t="s">
        <v>32</v>
      </c>
      <c r="E923" s="25">
        <v>0</v>
      </c>
      <c r="F923" s="25">
        <v>0</v>
      </c>
      <c r="G923" s="43">
        <v>0</v>
      </c>
      <c r="H923" s="25">
        <v>0</v>
      </c>
      <c r="I923" s="25">
        <f t="shared" si="53"/>
        <v>0</v>
      </c>
      <c r="J923" s="25"/>
      <c r="K923" s="25">
        <v>0</v>
      </c>
      <c r="L923" s="25">
        <v>0</v>
      </c>
      <c r="M923" s="25">
        <v>0</v>
      </c>
      <c r="N923" s="25">
        <f t="shared" si="52"/>
        <v>0</v>
      </c>
    </row>
    <row r="924" spans="1:14" x14ac:dyDescent="0.2">
      <c r="A924" s="34" t="str">
        <f t="shared" si="54"/>
        <v>HER/06ACL.10m and under (pool) - Scotland</v>
      </c>
      <c r="B924" s="6" t="s">
        <v>211</v>
      </c>
      <c r="C924" s="6" t="s">
        <v>213</v>
      </c>
      <c r="D924" s="6" t="s">
        <v>31</v>
      </c>
      <c r="E924" s="25">
        <v>0</v>
      </c>
      <c r="F924" s="25">
        <v>0</v>
      </c>
      <c r="G924" s="43">
        <v>0</v>
      </c>
      <c r="H924" s="25">
        <v>0</v>
      </c>
      <c r="I924" s="25">
        <f t="shared" si="53"/>
        <v>0</v>
      </c>
      <c r="J924" s="25"/>
      <c r="K924" s="25">
        <v>0</v>
      </c>
      <c r="L924" s="25">
        <v>0</v>
      </c>
      <c r="M924" s="25">
        <v>0</v>
      </c>
      <c r="N924" s="25">
        <f t="shared" si="52"/>
        <v>0</v>
      </c>
    </row>
    <row r="925" spans="1:14" x14ac:dyDescent="0.2">
      <c r="A925" s="34" t="str">
        <f t="shared" si="54"/>
        <v>HER/06ACL.10m and under (pool) - Wales</v>
      </c>
      <c r="B925" s="6" t="s">
        <v>211</v>
      </c>
      <c r="C925" s="6" t="s">
        <v>213</v>
      </c>
      <c r="D925" s="6" t="s">
        <v>30</v>
      </c>
      <c r="E925" s="25">
        <v>0</v>
      </c>
      <c r="F925" s="25">
        <v>0</v>
      </c>
      <c r="G925" s="43">
        <v>0</v>
      </c>
      <c r="H925" s="25">
        <v>0</v>
      </c>
      <c r="I925" s="25">
        <f t="shared" si="53"/>
        <v>0</v>
      </c>
      <c r="J925" s="25"/>
      <c r="K925" s="25">
        <v>0</v>
      </c>
      <c r="L925" s="25">
        <v>0</v>
      </c>
      <c r="M925" s="25">
        <v>0</v>
      </c>
      <c r="N925" s="25">
        <f t="shared" si="52"/>
        <v>0</v>
      </c>
    </row>
    <row r="926" spans="1:14" x14ac:dyDescent="0.2">
      <c r="A926" s="34" t="str">
        <f t="shared" si="54"/>
        <v>HER/06ACL.Aberdeen</v>
      </c>
      <c r="B926" s="6" t="s">
        <v>211</v>
      </c>
      <c r="C926" s="6" t="s">
        <v>213</v>
      </c>
      <c r="D926" s="6" t="s">
        <v>4</v>
      </c>
      <c r="E926" s="25">
        <v>0</v>
      </c>
      <c r="F926" s="25">
        <v>0</v>
      </c>
      <c r="G926" s="43">
        <v>0</v>
      </c>
      <c r="H926" s="25">
        <v>0</v>
      </c>
      <c r="I926" s="25">
        <f t="shared" si="53"/>
        <v>0</v>
      </c>
      <c r="J926" s="25"/>
      <c r="K926" s="25">
        <v>0</v>
      </c>
      <c r="L926" s="25">
        <v>0</v>
      </c>
      <c r="M926" s="25">
        <v>0</v>
      </c>
      <c r="N926" s="25">
        <f t="shared" si="52"/>
        <v>0</v>
      </c>
    </row>
    <row r="927" spans="1:14" x14ac:dyDescent="0.2">
      <c r="A927" s="34" t="str">
        <f t="shared" si="54"/>
        <v>HER/06ACL.Anglo Scot.</v>
      </c>
      <c r="B927" s="6" t="s">
        <v>211</v>
      </c>
      <c r="C927" s="6" t="s">
        <v>213</v>
      </c>
      <c r="D927" s="6" t="s">
        <v>13</v>
      </c>
      <c r="E927" s="25">
        <v>0</v>
      </c>
      <c r="F927" s="25">
        <v>0</v>
      </c>
      <c r="G927" s="43">
        <v>0</v>
      </c>
      <c r="H927" s="25">
        <v>0</v>
      </c>
      <c r="I927" s="25">
        <f t="shared" si="53"/>
        <v>0</v>
      </c>
      <c r="J927" s="25"/>
      <c r="K927" s="25">
        <v>0</v>
      </c>
      <c r="L927" s="25">
        <v>0</v>
      </c>
      <c r="M927" s="25">
        <v>0</v>
      </c>
      <c r="N927" s="25">
        <f t="shared" si="52"/>
        <v>0</v>
      </c>
    </row>
    <row r="928" spans="1:14" x14ac:dyDescent="0.2">
      <c r="A928" s="34" t="str">
        <f t="shared" si="54"/>
        <v>HER/06ACL.ANIFPO</v>
      </c>
      <c r="B928" s="6" t="s">
        <v>211</v>
      </c>
      <c r="C928" s="6" t="s">
        <v>213</v>
      </c>
      <c r="D928" s="6" t="s">
        <v>17</v>
      </c>
      <c r="E928" s="25">
        <v>0</v>
      </c>
      <c r="F928" s="25">
        <v>0</v>
      </c>
      <c r="G928" s="43">
        <v>0</v>
      </c>
      <c r="H928" s="25">
        <v>0</v>
      </c>
      <c r="I928" s="25">
        <f t="shared" si="53"/>
        <v>0</v>
      </c>
      <c r="J928" s="25"/>
      <c r="K928" s="25">
        <v>0</v>
      </c>
      <c r="L928" s="25">
        <v>0</v>
      </c>
      <c r="M928" s="25">
        <v>0</v>
      </c>
      <c r="N928" s="25">
        <f t="shared" si="52"/>
        <v>0</v>
      </c>
    </row>
    <row r="929" spans="1:14" x14ac:dyDescent="0.2">
      <c r="A929" s="34" t="str">
        <f t="shared" si="54"/>
        <v>HER/06ACL.Cornish</v>
      </c>
      <c r="B929" s="6" t="s">
        <v>211</v>
      </c>
      <c r="C929" s="6" t="s">
        <v>213</v>
      </c>
      <c r="D929" s="6" t="s">
        <v>18</v>
      </c>
      <c r="E929" s="25">
        <v>0</v>
      </c>
      <c r="F929" s="25">
        <v>0</v>
      </c>
      <c r="G929" s="43">
        <v>0</v>
      </c>
      <c r="H929" s="25">
        <v>0</v>
      </c>
      <c r="I929" s="25">
        <f t="shared" si="53"/>
        <v>0</v>
      </c>
      <c r="J929" s="25"/>
      <c r="K929" s="25">
        <v>0</v>
      </c>
      <c r="L929" s="25">
        <v>0</v>
      </c>
      <c r="M929" s="25">
        <v>0</v>
      </c>
      <c r="N929" s="25">
        <f t="shared" si="52"/>
        <v>0</v>
      </c>
    </row>
    <row r="930" spans="1:14" x14ac:dyDescent="0.2">
      <c r="A930" s="34" t="str">
        <f t="shared" si="54"/>
        <v>HER/06ACL.EEFPO</v>
      </c>
      <c r="B930" s="6" t="s">
        <v>211</v>
      </c>
      <c r="C930" s="6" t="s">
        <v>213</v>
      </c>
      <c r="D930" s="6" t="s">
        <v>14</v>
      </c>
      <c r="E930" s="25">
        <v>0</v>
      </c>
      <c r="F930" s="25">
        <v>0</v>
      </c>
      <c r="G930" s="43">
        <v>0</v>
      </c>
      <c r="H930" s="25">
        <v>0</v>
      </c>
      <c r="I930" s="25">
        <f t="shared" si="53"/>
        <v>0</v>
      </c>
      <c r="J930" s="25"/>
      <c r="K930" s="25">
        <v>0</v>
      </c>
      <c r="L930" s="25">
        <v>0</v>
      </c>
      <c r="M930" s="25">
        <v>0</v>
      </c>
      <c r="N930" s="25">
        <f t="shared" si="52"/>
        <v>0</v>
      </c>
    </row>
    <row r="931" spans="1:14" x14ac:dyDescent="0.2">
      <c r="A931" s="34" t="str">
        <f t="shared" si="54"/>
        <v>HER/06ACL.Fife</v>
      </c>
      <c r="B931" s="6" t="s">
        <v>211</v>
      </c>
      <c r="C931" s="6" t="s">
        <v>213</v>
      </c>
      <c r="D931" s="6" t="s">
        <v>7</v>
      </c>
      <c r="E931" s="25">
        <v>0</v>
      </c>
      <c r="F931" s="25">
        <v>0</v>
      </c>
      <c r="G931" s="43">
        <v>0</v>
      </c>
      <c r="H931" s="25">
        <v>0</v>
      </c>
      <c r="I931" s="25">
        <f t="shared" si="53"/>
        <v>0</v>
      </c>
      <c r="J931" s="25"/>
      <c r="K931" s="25">
        <v>0</v>
      </c>
      <c r="L931" s="25">
        <v>0</v>
      </c>
      <c r="M931" s="25">
        <v>0</v>
      </c>
      <c r="N931" s="25">
        <f t="shared" si="52"/>
        <v>0</v>
      </c>
    </row>
    <row r="932" spans="1:14" x14ac:dyDescent="0.2">
      <c r="A932" s="34" t="str">
        <f t="shared" si="54"/>
        <v>HER/06ACL.FPO</v>
      </c>
      <c r="B932" s="6" t="s">
        <v>211</v>
      </c>
      <c r="C932" s="6" t="s">
        <v>213</v>
      </c>
      <c r="D932" s="6" t="s">
        <v>15</v>
      </c>
      <c r="E932" s="25">
        <v>0</v>
      </c>
      <c r="F932" s="25">
        <v>0</v>
      </c>
      <c r="G932" s="43">
        <v>0</v>
      </c>
      <c r="H932" s="25">
        <v>0</v>
      </c>
      <c r="I932" s="25">
        <f t="shared" si="53"/>
        <v>0</v>
      </c>
      <c r="J932" s="25"/>
      <c r="K932" s="25">
        <v>0</v>
      </c>
      <c r="L932" s="25">
        <v>0</v>
      </c>
      <c r="M932" s="25">
        <v>0</v>
      </c>
      <c r="N932" s="25">
        <f t="shared" si="52"/>
        <v>0</v>
      </c>
    </row>
    <row r="933" spans="1:14" x14ac:dyDescent="0.2">
      <c r="A933" s="34" t="str">
        <f t="shared" si="54"/>
        <v>HER/06ACL.Handliners</v>
      </c>
      <c r="B933" s="6" t="s">
        <v>211</v>
      </c>
      <c r="C933" s="6" t="s">
        <v>213</v>
      </c>
      <c r="D933" s="6" t="s">
        <v>66</v>
      </c>
      <c r="E933" s="25">
        <v>0</v>
      </c>
      <c r="F933" s="25">
        <v>0</v>
      </c>
      <c r="G933" s="43">
        <v>0</v>
      </c>
      <c r="H933" s="25">
        <v>0</v>
      </c>
      <c r="I933" s="25">
        <f t="shared" si="53"/>
        <v>0</v>
      </c>
      <c r="J933" s="25"/>
      <c r="K933" s="25">
        <v>0</v>
      </c>
      <c r="L933" s="25">
        <v>0</v>
      </c>
      <c r="M933" s="25">
        <v>0</v>
      </c>
      <c r="N933" s="25">
        <f t="shared" si="52"/>
        <v>0</v>
      </c>
    </row>
    <row r="934" spans="1:14" x14ac:dyDescent="0.2">
      <c r="A934" s="34" t="str">
        <f t="shared" si="54"/>
        <v>HER/06ACL.Interfish</v>
      </c>
      <c r="B934" s="6" t="s">
        <v>211</v>
      </c>
      <c r="C934" s="6" t="s">
        <v>213</v>
      </c>
      <c r="D934" s="6" t="s">
        <v>23</v>
      </c>
      <c r="E934" s="25">
        <v>0</v>
      </c>
      <c r="F934" s="25">
        <v>0</v>
      </c>
      <c r="G934" s="43">
        <v>0</v>
      </c>
      <c r="H934" s="25">
        <v>0</v>
      </c>
      <c r="I934" s="25">
        <f t="shared" si="53"/>
        <v>0</v>
      </c>
      <c r="J934" s="25"/>
      <c r="K934" s="25">
        <v>0</v>
      </c>
      <c r="L934" s="25">
        <v>0</v>
      </c>
      <c r="M934" s="25">
        <v>0</v>
      </c>
      <c r="N934" s="25">
        <f t="shared" si="52"/>
        <v>0</v>
      </c>
    </row>
    <row r="935" spans="1:14" x14ac:dyDescent="0.2">
      <c r="A935" s="34" t="str">
        <f t="shared" si="54"/>
        <v>HER/06ACL.IOM</v>
      </c>
      <c r="B935" s="6" t="s">
        <v>211</v>
      </c>
      <c r="C935" s="6" t="s">
        <v>213</v>
      </c>
      <c r="D935" s="6" t="s">
        <v>24</v>
      </c>
      <c r="E935" s="25">
        <v>0</v>
      </c>
      <c r="F935" s="25">
        <v>0</v>
      </c>
      <c r="G935" s="43">
        <v>0</v>
      </c>
      <c r="H935" s="25">
        <v>0</v>
      </c>
      <c r="I935" s="25">
        <f t="shared" si="53"/>
        <v>0</v>
      </c>
      <c r="J935" s="25"/>
      <c r="K935" s="25">
        <v>0</v>
      </c>
      <c r="L935" s="25">
        <v>0</v>
      </c>
      <c r="M935" s="25">
        <v>0</v>
      </c>
      <c r="N935" s="25">
        <f t="shared" si="52"/>
        <v>0</v>
      </c>
    </row>
    <row r="936" spans="1:14" x14ac:dyDescent="0.2">
      <c r="A936" s="34" t="str">
        <f t="shared" si="54"/>
        <v>HER/06ACL.Klondyke</v>
      </c>
      <c r="B936" s="6" t="s">
        <v>211</v>
      </c>
      <c r="C936" s="6" t="s">
        <v>213</v>
      </c>
      <c r="D936" s="6" t="s">
        <v>11</v>
      </c>
      <c r="E936" s="25">
        <v>0</v>
      </c>
      <c r="F936" s="25">
        <v>0</v>
      </c>
      <c r="G936" s="43">
        <v>0</v>
      </c>
      <c r="H936" s="25">
        <v>0</v>
      </c>
      <c r="I936" s="25">
        <f t="shared" si="53"/>
        <v>0</v>
      </c>
      <c r="J936" s="25"/>
      <c r="K936" s="25">
        <v>0</v>
      </c>
      <c r="L936" s="25">
        <v>0</v>
      </c>
      <c r="M936" s="25">
        <v>0</v>
      </c>
      <c r="N936" s="25">
        <f t="shared" si="52"/>
        <v>0</v>
      </c>
    </row>
    <row r="937" spans="1:14" x14ac:dyDescent="0.2">
      <c r="A937" s="34" t="str">
        <f t="shared" si="54"/>
        <v>HER/06ACL.Lowestoft</v>
      </c>
      <c r="B937" s="6" t="s">
        <v>211</v>
      </c>
      <c r="C937" s="6" t="s">
        <v>213</v>
      </c>
      <c r="D937" s="6" t="s">
        <v>21</v>
      </c>
      <c r="E937" s="25">
        <v>0</v>
      </c>
      <c r="F937" s="25">
        <v>0</v>
      </c>
      <c r="G937" s="43">
        <v>0</v>
      </c>
      <c r="H937" s="25">
        <v>0</v>
      </c>
      <c r="I937" s="25">
        <f t="shared" si="53"/>
        <v>0</v>
      </c>
      <c r="J937" s="25"/>
      <c r="K937" s="25">
        <v>0</v>
      </c>
      <c r="L937" s="25">
        <v>0</v>
      </c>
      <c r="M937" s="25">
        <v>0</v>
      </c>
      <c r="N937" s="25">
        <f t="shared" si="52"/>
        <v>0</v>
      </c>
    </row>
    <row r="938" spans="1:14" x14ac:dyDescent="0.2">
      <c r="A938" s="34" t="str">
        <f t="shared" si="54"/>
        <v>HER/06ACL.Lunar</v>
      </c>
      <c r="B938" s="6" t="s">
        <v>211</v>
      </c>
      <c r="C938" s="6" t="s">
        <v>213</v>
      </c>
      <c r="D938" s="6" t="s">
        <v>12</v>
      </c>
      <c r="E938" s="25">
        <v>0</v>
      </c>
      <c r="F938" s="25">
        <v>0</v>
      </c>
      <c r="G938" s="43">
        <v>0</v>
      </c>
      <c r="H938" s="25">
        <v>0</v>
      </c>
      <c r="I938" s="25">
        <f t="shared" si="53"/>
        <v>0</v>
      </c>
      <c r="J938" s="25"/>
      <c r="K938" s="25">
        <v>0</v>
      </c>
      <c r="L938" s="25">
        <v>0</v>
      </c>
      <c r="M938" s="25">
        <v>0</v>
      </c>
      <c r="N938" s="25">
        <f t="shared" si="52"/>
        <v>0</v>
      </c>
    </row>
    <row r="939" spans="1:14" x14ac:dyDescent="0.2">
      <c r="A939" s="34" t="str">
        <f t="shared" si="54"/>
        <v>HER/06ACL.Mourne</v>
      </c>
      <c r="B939" s="6" t="s">
        <v>211</v>
      </c>
      <c r="C939" s="6" t="s">
        <v>213</v>
      </c>
      <c r="D939" s="6" t="s">
        <v>49</v>
      </c>
      <c r="E939" s="25">
        <v>0</v>
      </c>
      <c r="F939" s="25">
        <v>0</v>
      </c>
      <c r="G939" s="43">
        <v>0</v>
      </c>
      <c r="H939" s="25">
        <v>0</v>
      </c>
      <c r="I939" s="25">
        <f t="shared" si="53"/>
        <v>0</v>
      </c>
      <c r="J939" s="25"/>
      <c r="K939" s="25">
        <v>0</v>
      </c>
      <c r="L939" s="25">
        <v>0</v>
      </c>
      <c r="M939" s="25">
        <v>0</v>
      </c>
      <c r="N939" s="25">
        <f t="shared" si="52"/>
        <v>0</v>
      </c>
    </row>
    <row r="940" spans="1:14" x14ac:dyDescent="0.2">
      <c r="A940" s="34" t="str">
        <f t="shared" si="54"/>
        <v>HER/06ACL.NESFO</v>
      </c>
      <c r="B940" s="6" t="s">
        <v>211</v>
      </c>
      <c r="C940" s="6" t="s">
        <v>213</v>
      </c>
      <c r="D940" s="6" t="s">
        <v>5</v>
      </c>
      <c r="E940" s="25">
        <v>0</v>
      </c>
      <c r="F940" s="25">
        <v>0</v>
      </c>
      <c r="G940" s="43">
        <v>0</v>
      </c>
      <c r="H940" s="25">
        <v>0</v>
      </c>
      <c r="I940" s="25">
        <f t="shared" si="53"/>
        <v>0</v>
      </c>
      <c r="J940" s="25"/>
      <c r="K940" s="25">
        <v>0</v>
      </c>
      <c r="L940" s="25">
        <v>0</v>
      </c>
      <c r="M940" s="25">
        <v>0</v>
      </c>
      <c r="N940" s="25">
        <f t="shared" si="52"/>
        <v>0</v>
      </c>
    </row>
    <row r="941" spans="1:14" x14ac:dyDescent="0.2">
      <c r="A941" s="34" t="str">
        <f t="shared" si="54"/>
        <v>HER/06ACL.NIFPO</v>
      </c>
      <c r="B941" s="6" t="s">
        <v>211</v>
      </c>
      <c r="C941" s="6" t="s">
        <v>213</v>
      </c>
      <c r="D941" s="6" t="s">
        <v>16</v>
      </c>
      <c r="E941" s="25">
        <v>0</v>
      </c>
      <c r="F941" s="25">
        <v>0</v>
      </c>
      <c r="G941" s="43">
        <v>0</v>
      </c>
      <c r="H941" s="25">
        <v>0</v>
      </c>
      <c r="I941" s="25">
        <f t="shared" si="53"/>
        <v>0</v>
      </c>
      <c r="J941" s="25"/>
      <c r="K941" s="25">
        <v>0</v>
      </c>
      <c r="L941" s="25">
        <v>0</v>
      </c>
      <c r="M941" s="25">
        <v>0</v>
      </c>
      <c r="N941" s="25">
        <f t="shared" si="52"/>
        <v>0</v>
      </c>
    </row>
    <row r="942" spans="1:14" x14ac:dyDescent="0.2">
      <c r="A942" s="34" t="str">
        <f t="shared" si="54"/>
        <v>HER/06ACL.Non Sector - England</v>
      </c>
      <c r="B942" s="6" t="s">
        <v>211</v>
      </c>
      <c r="C942" s="6" t="s">
        <v>213</v>
      </c>
      <c r="D942" s="6" t="s">
        <v>25</v>
      </c>
      <c r="E942" s="25">
        <v>0</v>
      </c>
      <c r="F942" s="25">
        <v>0</v>
      </c>
      <c r="G942" s="43">
        <v>0</v>
      </c>
      <c r="H942" s="25">
        <v>0</v>
      </c>
      <c r="I942" s="25">
        <f t="shared" si="53"/>
        <v>0</v>
      </c>
      <c r="J942" s="25"/>
      <c r="K942" s="25">
        <v>0</v>
      </c>
      <c r="L942" s="25">
        <v>0</v>
      </c>
      <c r="M942" s="25">
        <v>0</v>
      </c>
      <c r="N942" s="25">
        <f t="shared" si="52"/>
        <v>0</v>
      </c>
    </row>
    <row r="943" spans="1:14" x14ac:dyDescent="0.2">
      <c r="A943" s="34" t="str">
        <f t="shared" si="54"/>
        <v>HER/06ACL.Non Sector - Northern Ireland</v>
      </c>
      <c r="B943" s="6" t="s">
        <v>211</v>
      </c>
      <c r="C943" s="6" t="s">
        <v>213</v>
      </c>
      <c r="D943" s="6" t="s">
        <v>28</v>
      </c>
      <c r="E943" s="25">
        <v>0</v>
      </c>
      <c r="F943" s="25">
        <v>0</v>
      </c>
      <c r="G943" s="43">
        <v>0</v>
      </c>
      <c r="H943" s="25">
        <v>0</v>
      </c>
      <c r="I943" s="25">
        <f t="shared" si="53"/>
        <v>0</v>
      </c>
      <c r="J943" s="25"/>
      <c r="K943" s="25">
        <v>0</v>
      </c>
      <c r="L943" s="25">
        <v>0</v>
      </c>
      <c r="M943" s="25">
        <v>0</v>
      </c>
      <c r="N943" s="25">
        <f t="shared" si="52"/>
        <v>0</v>
      </c>
    </row>
    <row r="944" spans="1:14" x14ac:dyDescent="0.2">
      <c r="A944" s="34" t="str">
        <f t="shared" si="54"/>
        <v>HER/06ACL.Non Sector - Scotland</v>
      </c>
      <c r="B944" s="6" t="s">
        <v>211</v>
      </c>
      <c r="C944" s="6" t="s">
        <v>213</v>
      </c>
      <c r="D944" s="6" t="s">
        <v>27</v>
      </c>
      <c r="E944" s="25">
        <v>0</v>
      </c>
      <c r="F944" s="25">
        <v>0</v>
      </c>
      <c r="G944" s="43">
        <v>0</v>
      </c>
      <c r="H944" s="25">
        <v>0</v>
      </c>
      <c r="I944" s="25">
        <f t="shared" si="53"/>
        <v>0</v>
      </c>
      <c r="J944" s="25"/>
      <c r="K944" s="25">
        <v>0</v>
      </c>
      <c r="L944" s="25">
        <v>0</v>
      </c>
      <c r="M944" s="25">
        <v>0</v>
      </c>
      <c r="N944" s="25">
        <f t="shared" si="52"/>
        <v>0</v>
      </c>
    </row>
    <row r="945" spans="1:14" x14ac:dyDescent="0.2">
      <c r="A945" s="34" t="str">
        <f t="shared" si="54"/>
        <v>HER/06ACL.Non Sector - Wales</v>
      </c>
      <c r="B945" s="6" t="s">
        <v>211</v>
      </c>
      <c r="C945" s="6" t="s">
        <v>213</v>
      </c>
      <c r="D945" s="6" t="s">
        <v>26</v>
      </c>
      <c r="E945" s="25">
        <v>0</v>
      </c>
      <c r="F945" s="25">
        <v>0</v>
      </c>
      <c r="G945" s="43">
        <v>0</v>
      </c>
      <c r="H945" s="25">
        <v>0</v>
      </c>
      <c r="I945" s="25">
        <f t="shared" si="53"/>
        <v>0</v>
      </c>
      <c r="J945" s="25"/>
      <c r="K945" s="25">
        <v>0</v>
      </c>
      <c r="L945" s="25">
        <v>0</v>
      </c>
      <c r="M945" s="25">
        <v>0</v>
      </c>
      <c r="N945" s="25">
        <f t="shared" si="52"/>
        <v>0</v>
      </c>
    </row>
    <row r="946" spans="1:14" x14ac:dyDescent="0.2">
      <c r="A946" s="34" t="str">
        <f t="shared" si="54"/>
        <v>HER/06ACL.Humberside</v>
      </c>
      <c r="B946" s="6" t="s">
        <v>211</v>
      </c>
      <c r="C946" s="6" t="s">
        <v>213</v>
      </c>
      <c r="D946" s="6" t="s">
        <v>288</v>
      </c>
      <c r="E946" s="25">
        <v>0</v>
      </c>
      <c r="F946" s="25">
        <v>0</v>
      </c>
      <c r="G946" s="43">
        <v>0</v>
      </c>
      <c r="H946" s="25">
        <v>0</v>
      </c>
      <c r="I946" s="25">
        <f t="shared" si="53"/>
        <v>0</v>
      </c>
      <c r="J946" s="25"/>
      <c r="K946" s="25">
        <v>0</v>
      </c>
      <c r="L946" s="25">
        <v>0</v>
      </c>
      <c r="M946" s="25">
        <v>0</v>
      </c>
      <c r="N946" s="25">
        <f t="shared" si="52"/>
        <v>0</v>
      </c>
    </row>
    <row r="947" spans="1:14" x14ac:dyDescent="0.2">
      <c r="A947" s="34" t="str">
        <f t="shared" si="54"/>
        <v>HER/06ACL.North Sea</v>
      </c>
      <c r="B947" s="6" t="s">
        <v>211</v>
      </c>
      <c r="C947" s="6" t="s">
        <v>213</v>
      </c>
      <c r="D947" s="6" t="s">
        <v>20</v>
      </c>
      <c r="E947" s="25">
        <v>0</v>
      </c>
      <c r="F947" s="25">
        <v>0</v>
      </c>
      <c r="G947" s="43">
        <v>0</v>
      </c>
      <c r="H947" s="25">
        <v>0</v>
      </c>
      <c r="I947" s="25">
        <f t="shared" si="53"/>
        <v>0</v>
      </c>
      <c r="J947" s="25"/>
      <c r="K947" s="25">
        <v>0</v>
      </c>
      <c r="L947" s="25">
        <v>0</v>
      </c>
      <c r="M947" s="25">
        <v>0</v>
      </c>
      <c r="N947" s="25">
        <f t="shared" si="52"/>
        <v>0</v>
      </c>
    </row>
    <row r="948" spans="1:14" x14ac:dyDescent="0.2">
      <c r="A948" s="34" t="str">
        <f t="shared" si="54"/>
        <v>HER/06ACL.Northern</v>
      </c>
      <c r="B948" s="6" t="s">
        <v>211</v>
      </c>
      <c r="C948" s="6" t="s">
        <v>213</v>
      </c>
      <c r="D948" s="6" t="s">
        <v>10</v>
      </c>
      <c r="E948" s="25">
        <v>0</v>
      </c>
      <c r="F948" s="25">
        <v>0</v>
      </c>
      <c r="G948" s="43">
        <v>0</v>
      </c>
      <c r="H948" s="25">
        <v>0</v>
      </c>
      <c r="I948" s="25">
        <f t="shared" si="53"/>
        <v>0</v>
      </c>
      <c r="J948" s="25"/>
      <c r="K948" s="25">
        <v>0</v>
      </c>
      <c r="L948" s="25">
        <v>0</v>
      </c>
      <c r="M948" s="25">
        <v>0</v>
      </c>
      <c r="N948" s="25">
        <f t="shared" si="52"/>
        <v>0</v>
      </c>
    </row>
    <row r="949" spans="1:14" x14ac:dyDescent="0.2">
      <c r="A949" s="34" t="str">
        <f t="shared" si="54"/>
        <v>HER/06ACL.Orkney</v>
      </c>
      <c r="B949" s="6" t="s">
        <v>211</v>
      </c>
      <c r="C949" s="6" t="s">
        <v>213</v>
      </c>
      <c r="D949" s="6" t="s">
        <v>9</v>
      </c>
      <c r="E949" s="25">
        <v>0</v>
      </c>
      <c r="F949" s="25">
        <v>0</v>
      </c>
      <c r="G949" s="43">
        <v>0</v>
      </c>
      <c r="H949" s="25">
        <v>0</v>
      </c>
      <c r="I949" s="25">
        <f t="shared" si="53"/>
        <v>0</v>
      </c>
      <c r="J949" s="25"/>
      <c r="K949" s="25">
        <v>0</v>
      </c>
      <c r="L949" s="25">
        <v>0</v>
      </c>
      <c r="M949" s="25">
        <v>0</v>
      </c>
      <c r="N949" s="25">
        <f t="shared" si="52"/>
        <v>0</v>
      </c>
    </row>
    <row r="950" spans="1:14" x14ac:dyDescent="0.2">
      <c r="A950" s="34" t="str">
        <f t="shared" si="54"/>
        <v>HER/06ACL.SFO</v>
      </c>
      <c r="B950" s="6" t="s">
        <v>211</v>
      </c>
      <c r="C950" s="6" t="s">
        <v>213</v>
      </c>
      <c r="D950" s="6" t="s">
        <v>2</v>
      </c>
      <c r="E950" s="25">
        <v>0</v>
      </c>
      <c r="F950" s="25">
        <v>0</v>
      </c>
      <c r="G950" s="43">
        <v>0</v>
      </c>
      <c r="H950" s="25">
        <v>0</v>
      </c>
      <c r="I950" s="25">
        <f t="shared" si="53"/>
        <v>0</v>
      </c>
      <c r="J950" s="25"/>
      <c r="K950" s="25">
        <v>0</v>
      </c>
      <c r="L950" s="25">
        <v>0</v>
      </c>
      <c r="M950" s="25">
        <v>0</v>
      </c>
      <c r="N950" s="25">
        <f t="shared" si="52"/>
        <v>0</v>
      </c>
    </row>
    <row r="951" spans="1:14" x14ac:dyDescent="0.2">
      <c r="A951" s="34" t="str">
        <f t="shared" si="54"/>
        <v>HER/06ACL.Shetland</v>
      </c>
      <c r="B951" s="6" t="s">
        <v>211</v>
      </c>
      <c r="C951" s="6" t="s">
        <v>213</v>
      </c>
      <c r="D951" s="6" t="s">
        <v>6</v>
      </c>
      <c r="E951" s="25">
        <v>0</v>
      </c>
      <c r="F951" s="25">
        <v>0</v>
      </c>
      <c r="G951" s="43">
        <v>0</v>
      </c>
      <c r="H951" s="25">
        <v>0</v>
      </c>
      <c r="I951" s="25">
        <f t="shared" si="53"/>
        <v>0</v>
      </c>
      <c r="J951" s="25"/>
      <c r="K951" s="25">
        <v>0</v>
      </c>
      <c r="L951" s="25">
        <v>0</v>
      </c>
      <c r="M951" s="25">
        <v>0</v>
      </c>
      <c r="N951" s="25">
        <f t="shared" si="52"/>
        <v>0</v>
      </c>
    </row>
    <row r="952" spans="1:14" x14ac:dyDescent="0.2">
      <c r="A952" s="34" t="str">
        <f t="shared" si="54"/>
        <v>HER/06ACL.South West</v>
      </c>
      <c r="B952" s="6" t="s">
        <v>211</v>
      </c>
      <c r="C952" s="6" t="s">
        <v>213</v>
      </c>
      <c r="D952" s="6" t="s">
        <v>19</v>
      </c>
      <c r="E952" s="25">
        <v>0</v>
      </c>
      <c r="F952" s="25">
        <v>0</v>
      </c>
      <c r="G952" s="43">
        <v>0</v>
      </c>
      <c r="H952" s="25">
        <v>0</v>
      </c>
      <c r="I952" s="25">
        <f t="shared" si="53"/>
        <v>0</v>
      </c>
      <c r="J952" s="25"/>
      <c r="K952" s="25">
        <v>0</v>
      </c>
      <c r="L952" s="25">
        <v>0</v>
      </c>
      <c r="M952" s="25">
        <v>0</v>
      </c>
      <c r="N952" s="25">
        <f t="shared" si="52"/>
        <v>0</v>
      </c>
    </row>
    <row r="953" spans="1:14" x14ac:dyDescent="0.2">
      <c r="A953" s="34" t="str">
        <f t="shared" si="54"/>
        <v>HER/06ACL.Unallocated</v>
      </c>
      <c r="B953" s="6" t="s">
        <v>211</v>
      </c>
      <c r="C953" s="6" t="s">
        <v>213</v>
      </c>
      <c r="D953" s="6" t="s">
        <v>33</v>
      </c>
      <c r="E953" s="25">
        <v>0</v>
      </c>
      <c r="F953" s="25">
        <v>0</v>
      </c>
      <c r="G953" s="43">
        <v>0</v>
      </c>
      <c r="H953" s="25">
        <v>0</v>
      </c>
      <c r="I953" s="25">
        <f t="shared" si="53"/>
        <v>0</v>
      </c>
      <c r="J953" s="25"/>
      <c r="K953" s="25">
        <v>0</v>
      </c>
      <c r="L953" s="25">
        <v>0</v>
      </c>
      <c r="M953" s="25">
        <v>0</v>
      </c>
      <c r="N953" s="25">
        <f t="shared" si="52"/>
        <v>0</v>
      </c>
    </row>
    <row r="954" spans="1:14" x14ac:dyDescent="0.2">
      <c r="A954" s="34" t="str">
        <f t="shared" si="54"/>
        <v>HER/06ACL.W. Scotland</v>
      </c>
      <c r="B954" s="6" t="s">
        <v>211</v>
      </c>
      <c r="C954" s="6" t="s">
        <v>213</v>
      </c>
      <c r="D954" s="6" t="s">
        <v>8</v>
      </c>
      <c r="E954" s="25">
        <v>0</v>
      </c>
      <c r="F954" s="25">
        <v>0</v>
      </c>
      <c r="G954" s="43">
        <v>0</v>
      </c>
      <c r="H954" s="25">
        <v>0</v>
      </c>
      <c r="I954" s="25">
        <f t="shared" si="53"/>
        <v>0</v>
      </c>
      <c r="J954" s="25"/>
      <c r="K954" s="25">
        <v>0</v>
      </c>
      <c r="L954" s="25">
        <v>0</v>
      </c>
      <c r="M954" s="25">
        <v>0</v>
      </c>
      <c r="N954" s="25">
        <f t="shared" si="52"/>
        <v>0</v>
      </c>
    </row>
    <row r="955" spans="1:14" x14ac:dyDescent="0.2">
      <c r="A955" s="34" t="str">
        <f t="shared" si="54"/>
        <v>HER/06ACL.Wales &amp; WC</v>
      </c>
      <c r="B955" s="6" t="s">
        <v>211</v>
      </c>
      <c r="C955" s="6" t="s">
        <v>213</v>
      </c>
      <c r="D955" s="6" t="s">
        <v>22</v>
      </c>
      <c r="E955" s="25">
        <v>0</v>
      </c>
      <c r="F955" s="25">
        <v>0</v>
      </c>
      <c r="G955" s="43">
        <v>0</v>
      </c>
      <c r="H955" s="25">
        <v>0</v>
      </c>
      <c r="I955" s="25">
        <f t="shared" si="53"/>
        <v>0</v>
      </c>
      <c r="J955" s="25"/>
      <c r="K955" s="25">
        <v>0</v>
      </c>
      <c r="L955" s="25">
        <v>0</v>
      </c>
      <c r="M955" s="25">
        <v>0</v>
      </c>
      <c r="N955" s="25">
        <f t="shared" si="52"/>
        <v>0</v>
      </c>
    </row>
    <row r="956" spans="1:14" x14ac:dyDescent="0.2">
      <c r="A956" s="34" t="str">
        <f t="shared" si="54"/>
        <v>HER/06ACL.Western</v>
      </c>
      <c r="B956" s="6" t="s">
        <v>211</v>
      </c>
      <c r="C956" s="6" t="s">
        <v>213</v>
      </c>
      <c r="D956" s="6" t="s">
        <v>107</v>
      </c>
      <c r="E956" s="25">
        <v>0</v>
      </c>
      <c r="F956" s="25">
        <v>0</v>
      </c>
      <c r="G956" s="43">
        <v>0</v>
      </c>
      <c r="H956" s="25">
        <v>0</v>
      </c>
      <c r="I956" s="25">
        <f t="shared" si="53"/>
        <v>0</v>
      </c>
      <c r="J956" s="25"/>
      <c r="K956" s="25">
        <v>0</v>
      </c>
      <c r="L956" s="25">
        <v>0</v>
      </c>
      <c r="M956" s="25">
        <v>0</v>
      </c>
      <c r="N956" s="25">
        <f t="shared" si="52"/>
        <v>0</v>
      </c>
    </row>
    <row r="957" spans="1:14" x14ac:dyDescent="0.2">
      <c r="A957" s="34" t="str">
        <f t="shared" si="54"/>
        <v>HER/07A/MM10m and under (pool) - England</v>
      </c>
      <c r="B957" s="6" t="s">
        <v>48</v>
      </c>
      <c r="C957" s="6" t="s">
        <v>145</v>
      </c>
      <c r="D957" s="6" t="s">
        <v>29</v>
      </c>
      <c r="E957" s="25">
        <v>11.085000000000001</v>
      </c>
      <c r="F957" s="25">
        <v>0</v>
      </c>
      <c r="G957" s="43">
        <v>0</v>
      </c>
      <c r="H957" s="25">
        <v>0</v>
      </c>
      <c r="I957" s="25">
        <f t="shared" si="53"/>
        <v>11.085000000000001</v>
      </c>
      <c r="J957" s="25"/>
      <c r="K957" s="25">
        <v>0</v>
      </c>
      <c r="L957" s="25">
        <v>0</v>
      </c>
      <c r="M957" s="25">
        <v>0</v>
      </c>
      <c r="N957" s="25">
        <f t="shared" si="52"/>
        <v>11.085000000000001</v>
      </c>
    </row>
    <row r="958" spans="1:14" x14ac:dyDescent="0.2">
      <c r="A958" s="34" t="str">
        <f t="shared" si="54"/>
        <v>HER/07A/MM10m and under (pool) - Northern Ireland</v>
      </c>
      <c r="B958" s="6" t="s">
        <v>48</v>
      </c>
      <c r="C958" s="6" t="s">
        <v>145</v>
      </c>
      <c r="D958" s="6" t="s">
        <v>32</v>
      </c>
      <c r="E958" s="25">
        <v>0</v>
      </c>
      <c r="F958" s="25">
        <v>0</v>
      </c>
      <c r="G958" s="43">
        <v>0</v>
      </c>
      <c r="H958" s="25">
        <v>0</v>
      </c>
      <c r="I958" s="25">
        <f t="shared" si="53"/>
        <v>0</v>
      </c>
      <c r="J958" s="25"/>
      <c r="K958" s="25">
        <v>0</v>
      </c>
      <c r="L958" s="25">
        <v>0</v>
      </c>
      <c r="M958" s="25">
        <v>0</v>
      </c>
      <c r="N958" s="25">
        <f t="shared" si="52"/>
        <v>0</v>
      </c>
    </row>
    <row r="959" spans="1:14" x14ac:dyDescent="0.2">
      <c r="A959" s="34" t="str">
        <f t="shared" si="54"/>
        <v>HER/07A/MM10m and under (pool) - Scotland</v>
      </c>
      <c r="B959" s="6" t="s">
        <v>48</v>
      </c>
      <c r="C959" s="6" t="s">
        <v>145</v>
      </c>
      <c r="D959" s="6" t="s">
        <v>31</v>
      </c>
      <c r="E959" s="25">
        <v>0</v>
      </c>
      <c r="F959" s="25">
        <v>0</v>
      </c>
      <c r="G959" s="43">
        <v>0</v>
      </c>
      <c r="H959" s="25">
        <v>0</v>
      </c>
      <c r="I959" s="25">
        <f t="shared" si="53"/>
        <v>0</v>
      </c>
      <c r="J959" s="25"/>
      <c r="K959" s="25">
        <v>0</v>
      </c>
      <c r="L959" s="25">
        <v>0</v>
      </c>
      <c r="M959" s="25">
        <v>0</v>
      </c>
      <c r="N959" s="25">
        <f t="shared" si="52"/>
        <v>0</v>
      </c>
    </row>
    <row r="960" spans="1:14" x14ac:dyDescent="0.2">
      <c r="A960" s="34" t="str">
        <f t="shared" si="54"/>
        <v>HER/07A/MM10m and under (pool) - Wales</v>
      </c>
      <c r="B960" s="6" t="s">
        <v>48</v>
      </c>
      <c r="C960" s="6" t="s">
        <v>145</v>
      </c>
      <c r="D960" s="6" t="s">
        <v>30</v>
      </c>
      <c r="E960" s="25">
        <v>0</v>
      </c>
      <c r="F960" s="25">
        <v>0</v>
      </c>
      <c r="G960" s="43">
        <v>0</v>
      </c>
      <c r="H960" s="25">
        <v>0</v>
      </c>
      <c r="I960" s="25">
        <f t="shared" si="53"/>
        <v>0</v>
      </c>
      <c r="J960" s="25"/>
      <c r="K960" s="25">
        <v>0</v>
      </c>
      <c r="L960" s="25">
        <v>0</v>
      </c>
      <c r="M960" s="25">
        <v>0</v>
      </c>
      <c r="N960" s="25">
        <f t="shared" si="52"/>
        <v>0</v>
      </c>
    </row>
    <row r="961" spans="1:14" x14ac:dyDescent="0.2">
      <c r="A961" s="34" t="str">
        <f t="shared" si="54"/>
        <v>HER/07A/MMAberdeen</v>
      </c>
      <c r="B961" s="6" t="s">
        <v>48</v>
      </c>
      <c r="C961" s="6" t="s">
        <v>145</v>
      </c>
      <c r="D961" s="6" t="s">
        <v>4</v>
      </c>
      <c r="E961" s="25">
        <v>0</v>
      </c>
      <c r="F961" s="25">
        <v>0</v>
      </c>
      <c r="G961" s="43">
        <v>0</v>
      </c>
      <c r="H961" s="25">
        <v>0</v>
      </c>
      <c r="I961" s="25">
        <f t="shared" si="53"/>
        <v>0</v>
      </c>
      <c r="J961" s="25"/>
      <c r="K961" s="25">
        <v>0</v>
      </c>
      <c r="L961" s="25">
        <v>0</v>
      </c>
      <c r="M961" s="25">
        <v>0</v>
      </c>
      <c r="N961" s="25">
        <f t="shared" si="52"/>
        <v>0</v>
      </c>
    </row>
    <row r="962" spans="1:14" x14ac:dyDescent="0.2">
      <c r="A962" s="34" t="str">
        <f t="shared" si="54"/>
        <v>HER/07A/MMAnglo Scot.</v>
      </c>
      <c r="B962" s="6" t="s">
        <v>48</v>
      </c>
      <c r="C962" s="6" t="s">
        <v>145</v>
      </c>
      <c r="D962" s="6" t="s">
        <v>13</v>
      </c>
      <c r="E962" s="25">
        <v>0</v>
      </c>
      <c r="F962" s="25">
        <v>0</v>
      </c>
      <c r="G962" s="43">
        <v>0</v>
      </c>
      <c r="H962" s="25">
        <v>0</v>
      </c>
      <c r="I962" s="25">
        <f t="shared" si="53"/>
        <v>0</v>
      </c>
      <c r="J962" s="25"/>
      <c r="K962" s="25">
        <v>0</v>
      </c>
      <c r="L962" s="25">
        <v>0</v>
      </c>
      <c r="M962" s="25">
        <v>0</v>
      </c>
      <c r="N962" s="25">
        <f t="shared" si="52"/>
        <v>0</v>
      </c>
    </row>
    <row r="963" spans="1:14" x14ac:dyDescent="0.2">
      <c r="A963" s="34" t="str">
        <f t="shared" si="54"/>
        <v>HER/07A/MMANIFPO</v>
      </c>
      <c r="B963" s="6" t="s">
        <v>48</v>
      </c>
      <c r="C963" s="6" t="s">
        <v>145</v>
      </c>
      <c r="D963" s="6" t="s">
        <v>17</v>
      </c>
      <c r="E963" s="25">
        <v>0</v>
      </c>
      <c r="F963" s="25">
        <v>1451.7159999999999</v>
      </c>
      <c r="G963" s="43">
        <v>0</v>
      </c>
      <c r="H963" s="25">
        <v>0</v>
      </c>
      <c r="I963" s="25">
        <f t="shared" si="53"/>
        <v>1451.7159999999999</v>
      </c>
      <c r="J963" s="25"/>
      <c r="K963" s="25">
        <v>0</v>
      </c>
      <c r="L963" s="72">
        <v>-9.4</v>
      </c>
      <c r="M963" s="25">
        <v>0</v>
      </c>
      <c r="N963" s="25">
        <f t="shared" si="52"/>
        <v>1442.316</v>
      </c>
    </row>
    <row r="964" spans="1:14" x14ac:dyDescent="0.2">
      <c r="A964" s="34" t="str">
        <f t="shared" si="54"/>
        <v>HER/07A/MMCornish</v>
      </c>
      <c r="B964" s="6" t="s">
        <v>48</v>
      </c>
      <c r="C964" s="6" t="s">
        <v>145</v>
      </c>
      <c r="D964" s="6" t="s">
        <v>18</v>
      </c>
      <c r="E964" s="25">
        <v>0</v>
      </c>
      <c r="F964" s="25">
        <v>0</v>
      </c>
      <c r="G964" s="43">
        <v>0</v>
      </c>
      <c r="H964" s="25">
        <v>0</v>
      </c>
      <c r="I964" s="25">
        <f t="shared" si="53"/>
        <v>0</v>
      </c>
      <c r="J964" s="25"/>
      <c r="K964" s="25">
        <v>0</v>
      </c>
      <c r="L964" s="25">
        <v>0</v>
      </c>
      <c r="M964" s="25">
        <v>0</v>
      </c>
      <c r="N964" s="25">
        <f t="shared" si="52"/>
        <v>0</v>
      </c>
    </row>
    <row r="965" spans="1:14" x14ac:dyDescent="0.2">
      <c r="A965" s="34" t="str">
        <f t="shared" si="54"/>
        <v>HER/07A/MMEEFPO</v>
      </c>
      <c r="B965" s="6" t="s">
        <v>48</v>
      </c>
      <c r="C965" s="6" t="s">
        <v>145</v>
      </c>
      <c r="D965" s="6" t="s">
        <v>14</v>
      </c>
      <c r="E965" s="25">
        <v>6.0999999999999999E-2</v>
      </c>
      <c r="F965" s="25">
        <v>0</v>
      </c>
      <c r="G965" s="43">
        <v>0</v>
      </c>
      <c r="H965" s="25">
        <v>0</v>
      </c>
      <c r="I965" s="25">
        <f t="shared" si="53"/>
        <v>6.0999999999999999E-2</v>
      </c>
      <c r="J965" s="25"/>
      <c r="K965" s="25">
        <v>0</v>
      </c>
      <c r="L965" s="25">
        <v>0</v>
      </c>
      <c r="M965" s="25">
        <v>0</v>
      </c>
      <c r="N965" s="25">
        <f t="shared" si="52"/>
        <v>6.0999999999999999E-2</v>
      </c>
    </row>
    <row r="966" spans="1:14" x14ac:dyDescent="0.2">
      <c r="A966" s="34" t="str">
        <f t="shared" si="54"/>
        <v>HER/07A/MMFife</v>
      </c>
      <c r="B966" s="6" t="s">
        <v>48</v>
      </c>
      <c r="C966" s="6" t="s">
        <v>145</v>
      </c>
      <c r="D966" s="6" t="s">
        <v>7</v>
      </c>
      <c r="E966" s="25">
        <v>0</v>
      </c>
      <c r="F966" s="25">
        <v>0</v>
      </c>
      <c r="G966" s="43">
        <v>0</v>
      </c>
      <c r="H966" s="25">
        <v>0</v>
      </c>
      <c r="I966" s="25">
        <f t="shared" si="53"/>
        <v>0</v>
      </c>
      <c r="J966" s="25"/>
      <c r="K966" s="25">
        <v>0</v>
      </c>
      <c r="L966" s="25">
        <v>0</v>
      </c>
      <c r="M966" s="25">
        <v>0</v>
      </c>
      <c r="N966" s="25">
        <f t="shared" si="52"/>
        <v>0</v>
      </c>
    </row>
    <row r="967" spans="1:14" x14ac:dyDescent="0.2">
      <c r="A967" s="34" t="str">
        <f t="shared" si="54"/>
        <v>HER/07A/MMFPO</v>
      </c>
      <c r="B967" s="6" t="s">
        <v>48</v>
      </c>
      <c r="C967" s="6" t="s">
        <v>145</v>
      </c>
      <c r="D967" s="6" t="s">
        <v>15</v>
      </c>
      <c r="E967" s="25">
        <v>0</v>
      </c>
      <c r="F967" s="25">
        <v>0</v>
      </c>
      <c r="G967" s="43">
        <v>0</v>
      </c>
      <c r="H967" s="25">
        <v>0</v>
      </c>
      <c r="I967" s="25">
        <f t="shared" si="53"/>
        <v>0</v>
      </c>
      <c r="J967" s="25"/>
      <c r="K967" s="25">
        <v>0</v>
      </c>
      <c r="L967" s="25">
        <v>0</v>
      </c>
      <c r="M967" s="25">
        <v>0</v>
      </c>
      <c r="N967" s="25">
        <f t="shared" si="52"/>
        <v>0</v>
      </c>
    </row>
    <row r="968" spans="1:14" x14ac:dyDescent="0.2">
      <c r="A968" s="34" t="str">
        <f t="shared" si="54"/>
        <v>HER/07A/MMHandliners</v>
      </c>
      <c r="B968" s="6" t="s">
        <v>48</v>
      </c>
      <c r="C968" s="6" t="s">
        <v>145</v>
      </c>
      <c r="D968" s="6" t="s">
        <v>66</v>
      </c>
      <c r="E968" s="25">
        <v>0</v>
      </c>
      <c r="F968" s="25">
        <v>0</v>
      </c>
      <c r="G968" s="43">
        <v>0</v>
      </c>
      <c r="H968" s="25">
        <v>0</v>
      </c>
      <c r="I968" s="25">
        <f t="shared" si="53"/>
        <v>0</v>
      </c>
      <c r="J968" s="25"/>
      <c r="K968" s="25">
        <v>0</v>
      </c>
      <c r="L968" s="25">
        <v>0</v>
      </c>
      <c r="M968" s="25">
        <v>0</v>
      </c>
      <c r="N968" s="25">
        <f t="shared" si="52"/>
        <v>0</v>
      </c>
    </row>
    <row r="969" spans="1:14" x14ac:dyDescent="0.2">
      <c r="A969" s="34" t="str">
        <f t="shared" si="54"/>
        <v>HER/07A/MMInterfish</v>
      </c>
      <c r="B969" s="6" t="s">
        <v>48</v>
      </c>
      <c r="C969" s="6" t="s">
        <v>145</v>
      </c>
      <c r="D969" s="6" t="s">
        <v>23</v>
      </c>
      <c r="E969" s="25">
        <v>532.40899999999999</v>
      </c>
      <c r="F969" s="25">
        <v>0</v>
      </c>
      <c r="G969" s="43">
        <v>0</v>
      </c>
      <c r="H969" s="25">
        <v>0</v>
      </c>
      <c r="I969" s="25">
        <f t="shared" si="53"/>
        <v>532.40899999999999</v>
      </c>
      <c r="J969" s="25"/>
      <c r="K969" s="25">
        <v>0</v>
      </c>
      <c r="L969" s="25">
        <v>0</v>
      </c>
      <c r="M969" s="25">
        <v>0</v>
      </c>
      <c r="N969" s="25">
        <f t="shared" si="52"/>
        <v>532.40899999999999</v>
      </c>
    </row>
    <row r="970" spans="1:14" x14ac:dyDescent="0.2">
      <c r="A970" s="34" t="str">
        <f t="shared" si="54"/>
        <v>HER/07A/MMIOM</v>
      </c>
      <c r="B970" s="6" t="s">
        <v>48</v>
      </c>
      <c r="C970" s="6" t="s">
        <v>145</v>
      </c>
      <c r="D970" s="6" t="s">
        <v>24</v>
      </c>
      <c r="E970" s="25">
        <v>0</v>
      </c>
      <c r="F970" s="25">
        <v>0</v>
      </c>
      <c r="G970" s="43">
        <v>0</v>
      </c>
      <c r="H970" s="25">
        <v>0</v>
      </c>
      <c r="I970" s="25">
        <f t="shared" si="53"/>
        <v>0</v>
      </c>
      <c r="J970" s="25"/>
      <c r="K970" s="25">
        <v>2.1459999999999999</v>
      </c>
      <c r="L970" s="25">
        <v>0</v>
      </c>
      <c r="M970" s="25">
        <v>0</v>
      </c>
      <c r="N970" s="25">
        <f t="shared" si="52"/>
        <v>2.1459999999999999</v>
      </c>
    </row>
    <row r="971" spans="1:14" x14ac:dyDescent="0.2">
      <c r="A971" s="34" t="str">
        <f t="shared" si="54"/>
        <v>HER/07A/MMKlondyke</v>
      </c>
      <c r="B971" s="6" t="s">
        <v>48</v>
      </c>
      <c r="C971" s="6" t="s">
        <v>145</v>
      </c>
      <c r="D971" s="6" t="s">
        <v>11</v>
      </c>
      <c r="E971" s="25">
        <v>0</v>
      </c>
      <c r="F971" s="25">
        <v>0</v>
      </c>
      <c r="G971" s="43">
        <v>0</v>
      </c>
      <c r="H971" s="25">
        <v>0</v>
      </c>
      <c r="I971" s="25">
        <f t="shared" si="53"/>
        <v>0</v>
      </c>
      <c r="J971" s="25"/>
      <c r="K971" s="25">
        <v>0</v>
      </c>
      <c r="L971" s="25">
        <v>0</v>
      </c>
      <c r="M971" s="25">
        <v>0</v>
      </c>
      <c r="N971" s="25">
        <f t="shared" ref="N971:N1034" si="55">ROUND(I971+K971+L971+M971+J971,3)</f>
        <v>0</v>
      </c>
    </row>
    <row r="972" spans="1:14" x14ac:dyDescent="0.2">
      <c r="A972" s="34" t="str">
        <f t="shared" si="54"/>
        <v>HER/07A/MMLowestoft</v>
      </c>
      <c r="B972" s="6" t="s">
        <v>48</v>
      </c>
      <c r="C972" s="6" t="s">
        <v>145</v>
      </c>
      <c r="D972" s="6" t="s">
        <v>21</v>
      </c>
      <c r="E972" s="25">
        <v>0</v>
      </c>
      <c r="F972" s="25">
        <v>0</v>
      </c>
      <c r="G972" s="43">
        <v>0</v>
      </c>
      <c r="H972" s="25">
        <v>0</v>
      </c>
      <c r="I972" s="25">
        <f t="shared" ref="I972:I1035" si="56">E972+F972+G972+H972</f>
        <v>0</v>
      </c>
      <c r="J972" s="25"/>
      <c r="K972" s="25">
        <v>0</v>
      </c>
      <c r="L972" s="25">
        <v>0</v>
      </c>
      <c r="M972" s="25">
        <v>0</v>
      </c>
      <c r="N972" s="25">
        <f t="shared" si="55"/>
        <v>0</v>
      </c>
    </row>
    <row r="973" spans="1:14" x14ac:dyDescent="0.2">
      <c r="A973" s="34" t="str">
        <f t="shared" si="54"/>
        <v>HER/07A/MMLunar</v>
      </c>
      <c r="B973" s="6" t="s">
        <v>48</v>
      </c>
      <c r="C973" s="6" t="s">
        <v>145</v>
      </c>
      <c r="D973" s="6" t="s">
        <v>12</v>
      </c>
      <c r="E973" s="25">
        <v>0</v>
      </c>
      <c r="F973" s="25">
        <v>0</v>
      </c>
      <c r="G973" s="43">
        <v>0</v>
      </c>
      <c r="H973" s="25">
        <v>0</v>
      </c>
      <c r="I973" s="25">
        <f t="shared" si="56"/>
        <v>0</v>
      </c>
      <c r="J973" s="25"/>
      <c r="K973" s="25">
        <v>0</v>
      </c>
      <c r="L973" s="25">
        <v>0</v>
      </c>
      <c r="M973" s="25">
        <v>0</v>
      </c>
      <c r="N973" s="25">
        <f t="shared" si="55"/>
        <v>0</v>
      </c>
    </row>
    <row r="974" spans="1:14" x14ac:dyDescent="0.2">
      <c r="A974" s="34" t="str">
        <f t="shared" si="54"/>
        <v>HER/07A/MMMourne</v>
      </c>
      <c r="B974" s="38" t="s">
        <v>48</v>
      </c>
      <c r="C974" s="6" t="s">
        <v>145</v>
      </c>
      <c r="D974" s="6" t="s">
        <v>49</v>
      </c>
      <c r="E974" s="25">
        <v>0</v>
      </c>
      <c r="F974" s="25">
        <v>30</v>
      </c>
      <c r="G974" s="43">
        <v>0</v>
      </c>
      <c r="H974" s="25">
        <v>0</v>
      </c>
      <c r="I974" s="25">
        <f t="shared" si="56"/>
        <v>30</v>
      </c>
      <c r="J974" s="25"/>
      <c r="K974" s="25">
        <v>0</v>
      </c>
      <c r="L974" s="25">
        <v>0</v>
      </c>
      <c r="M974" s="25">
        <v>0</v>
      </c>
      <c r="N974" s="25">
        <f t="shared" si="55"/>
        <v>30</v>
      </c>
    </row>
    <row r="975" spans="1:14" x14ac:dyDescent="0.2">
      <c r="A975" s="34" t="str">
        <f t="shared" si="54"/>
        <v>HER/07A/MMNESFO</v>
      </c>
      <c r="B975" s="6" t="s">
        <v>48</v>
      </c>
      <c r="C975" s="6" t="s">
        <v>145</v>
      </c>
      <c r="D975" s="6" t="s">
        <v>5</v>
      </c>
      <c r="E975" s="25">
        <v>0</v>
      </c>
      <c r="F975" s="25">
        <v>0</v>
      </c>
      <c r="G975" s="43">
        <v>0</v>
      </c>
      <c r="H975" s="25">
        <v>0</v>
      </c>
      <c r="I975" s="25">
        <f t="shared" si="56"/>
        <v>0</v>
      </c>
      <c r="J975" s="25"/>
      <c r="K975" s="25">
        <v>0</v>
      </c>
      <c r="L975" s="25">
        <v>0</v>
      </c>
      <c r="M975" s="25">
        <v>0</v>
      </c>
      <c r="N975" s="25">
        <f t="shared" si="55"/>
        <v>0</v>
      </c>
    </row>
    <row r="976" spans="1:14" x14ac:dyDescent="0.2">
      <c r="A976" s="34" t="str">
        <f t="shared" si="54"/>
        <v>HER/07A/MMNIFPO</v>
      </c>
      <c r="B976" s="6" t="s">
        <v>48</v>
      </c>
      <c r="C976" s="6" t="s">
        <v>145</v>
      </c>
      <c r="D976" s="6" t="s">
        <v>16</v>
      </c>
      <c r="E976" s="25">
        <v>0</v>
      </c>
      <c r="F976" s="25">
        <v>983.88400000000001</v>
      </c>
      <c r="G976" s="43">
        <v>0</v>
      </c>
      <c r="H976" s="25">
        <v>0</v>
      </c>
      <c r="I976" s="25">
        <f t="shared" si="56"/>
        <v>983.88400000000001</v>
      </c>
      <c r="J976" s="25"/>
      <c r="K976" s="25">
        <v>22.14</v>
      </c>
      <c r="L976" s="25">
        <v>0</v>
      </c>
      <c r="M976" s="25">
        <v>0</v>
      </c>
      <c r="N976" s="25">
        <f t="shared" si="55"/>
        <v>1006.024</v>
      </c>
    </row>
    <row r="977" spans="1:14" x14ac:dyDescent="0.2">
      <c r="A977" s="34" t="str">
        <f t="shared" si="54"/>
        <v>HER/07A/MMNon Sector - England</v>
      </c>
      <c r="B977" s="6" t="s">
        <v>48</v>
      </c>
      <c r="C977" s="6" t="s">
        <v>145</v>
      </c>
      <c r="D977" s="6" t="s">
        <v>25</v>
      </c>
      <c r="E977" s="25">
        <v>3.851</v>
      </c>
      <c r="F977" s="25">
        <v>0</v>
      </c>
      <c r="G977" s="43">
        <v>0</v>
      </c>
      <c r="H977" s="25">
        <v>0</v>
      </c>
      <c r="I977" s="25">
        <f t="shared" si="56"/>
        <v>3.851</v>
      </c>
      <c r="J977" s="25"/>
      <c r="K977" s="25">
        <v>0</v>
      </c>
      <c r="L977" s="25">
        <v>0</v>
      </c>
      <c r="M977" s="25">
        <v>0</v>
      </c>
      <c r="N977" s="25">
        <f t="shared" si="55"/>
        <v>3.851</v>
      </c>
    </row>
    <row r="978" spans="1:14" x14ac:dyDescent="0.2">
      <c r="A978" s="34" t="str">
        <f t="shared" si="54"/>
        <v>HER/07A/MMNon Sector - Northern Ireland</v>
      </c>
      <c r="B978" s="6" t="s">
        <v>48</v>
      </c>
      <c r="C978" s="6" t="s">
        <v>145</v>
      </c>
      <c r="D978" s="6" t="s">
        <v>28</v>
      </c>
      <c r="E978" s="25">
        <v>0</v>
      </c>
      <c r="F978" s="25">
        <v>0</v>
      </c>
      <c r="G978" s="43">
        <v>0</v>
      </c>
      <c r="H978" s="25">
        <v>0</v>
      </c>
      <c r="I978" s="25">
        <f t="shared" si="56"/>
        <v>0</v>
      </c>
      <c r="J978" s="25"/>
      <c r="K978" s="25">
        <v>0</v>
      </c>
      <c r="L978" s="25">
        <v>0</v>
      </c>
      <c r="M978" s="25">
        <v>0</v>
      </c>
      <c r="N978" s="25">
        <f t="shared" si="55"/>
        <v>0</v>
      </c>
    </row>
    <row r="979" spans="1:14" x14ac:dyDescent="0.2">
      <c r="A979" s="34" t="str">
        <f t="shared" ref="A979:A1042" si="57">CONCATENATE(B979,D979)</f>
        <v>HER/07A/MMNon Sector - Scotland</v>
      </c>
      <c r="B979" s="6" t="s">
        <v>48</v>
      </c>
      <c r="C979" s="6" t="s">
        <v>145</v>
      </c>
      <c r="D979" s="6" t="s">
        <v>27</v>
      </c>
      <c r="E979" s="25">
        <v>0</v>
      </c>
      <c r="F979" s="25">
        <v>0</v>
      </c>
      <c r="G979" s="43">
        <v>0</v>
      </c>
      <c r="H979" s="25">
        <v>0</v>
      </c>
      <c r="I979" s="25">
        <f t="shared" si="56"/>
        <v>0</v>
      </c>
      <c r="J979" s="25"/>
      <c r="K979" s="25">
        <v>0</v>
      </c>
      <c r="L979" s="25">
        <v>0</v>
      </c>
      <c r="M979" s="25">
        <v>0</v>
      </c>
      <c r="N979" s="25">
        <f t="shared" si="55"/>
        <v>0</v>
      </c>
    </row>
    <row r="980" spans="1:14" x14ac:dyDescent="0.2">
      <c r="A980" s="34" t="str">
        <f t="shared" si="57"/>
        <v>HER/07A/MMNon Sector - Wales</v>
      </c>
      <c r="B980" s="6" t="s">
        <v>48</v>
      </c>
      <c r="C980" s="6" t="s">
        <v>145</v>
      </c>
      <c r="D980" s="6" t="s">
        <v>26</v>
      </c>
      <c r="E980" s="25">
        <v>0</v>
      </c>
      <c r="F980" s="25">
        <v>0</v>
      </c>
      <c r="G980" s="43">
        <v>0</v>
      </c>
      <c r="H980" s="25">
        <v>0</v>
      </c>
      <c r="I980" s="25">
        <f t="shared" si="56"/>
        <v>0</v>
      </c>
      <c r="J980" s="25"/>
      <c r="K980" s="25">
        <v>0</v>
      </c>
      <c r="L980" s="25">
        <v>0</v>
      </c>
      <c r="M980" s="25">
        <v>0</v>
      </c>
      <c r="N980" s="25">
        <f t="shared" si="55"/>
        <v>0</v>
      </c>
    </row>
    <row r="981" spans="1:14" x14ac:dyDescent="0.2">
      <c r="A981" s="34" t="str">
        <f t="shared" si="57"/>
        <v>HER/07A/MMHumberside</v>
      </c>
      <c r="B981" s="6" t="s">
        <v>48</v>
      </c>
      <c r="C981" s="6" t="s">
        <v>145</v>
      </c>
      <c r="D981" s="6" t="s">
        <v>288</v>
      </c>
      <c r="E981" s="25">
        <v>101.548</v>
      </c>
      <c r="F981" s="25">
        <v>0</v>
      </c>
      <c r="G981" s="43">
        <v>0</v>
      </c>
      <c r="H981" s="25">
        <v>0</v>
      </c>
      <c r="I981" s="25">
        <f t="shared" si="56"/>
        <v>101.548</v>
      </c>
      <c r="J981" s="25"/>
      <c r="K981" s="25">
        <v>0</v>
      </c>
      <c r="L981" s="25">
        <v>0</v>
      </c>
      <c r="M981" s="25">
        <v>0</v>
      </c>
      <c r="N981" s="25">
        <f t="shared" si="55"/>
        <v>101.548</v>
      </c>
    </row>
    <row r="982" spans="1:14" x14ac:dyDescent="0.2">
      <c r="A982" s="34" t="str">
        <f t="shared" si="57"/>
        <v>HER/07A/MMNorth Sea</v>
      </c>
      <c r="B982" s="6" t="s">
        <v>48</v>
      </c>
      <c r="C982" s="6" t="s">
        <v>145</v>
      </c>
      <c r="D982" s="6" t="s">
        <v>20</v>
      </c>
      <c r="E982" s="25">
        <v>0</v>
      </c>
      <c r="F982" s="25">
        <v>0</v>
      </c>
      <c r="G982" s="43">
        <v>0</v>
      </c>
      <c r="H982" s="25">
        <v>0</v>
      </c>
      <c r="I982" s="25">
        <f t="shared" si="56"/>
        <v>0</v>
      </c>
      <c r="J982" s="25"/>
      <c r="K982" s="25">
        <v>0</v>
      </c>
      <c r="L982" s="25">
        <v>0</v>
      </c>
      <c r="M982" s="25">
        <v>0</v>
      </c>
      <c r="N982" s="25">
        <f t="shared" si="55"/>
        <v>0</v>
      </c>
    </row>
    <row r="983" spans="1:14" x14ac:dyDescent="0.2">
      <c r="A983" s="34" t="str">
        <f t="shared" si="57"/>
        <v>HER/07A/MMNorthern</v>
      </c>
      <c r="B983" s="6" t="s">
        <v>48</v>
      </c>
      <c r="C983" s="6" t="s">
        <v>145</v>
      </c>
      <c r="D983" s="6" t="s">
        <v>10</v>
      </c>
      <c r="E983" s="25">
        <v>0</v>
      </c>
      <c r="F983" s="25">
        <v>0</v>
      </c>
      <c r="G983" s="43">
        <v>0</v>
      </c>
      <c r="H983" s="25">
        <v>0</v>
      </c>
      <c r="I983" s="25">
        <f t="shared" si="56"/>
        <v>0</v>
      </c>
      <c r="J983" s="25"/>
      <c r="K983" s="25">
        <v>0</v>
      </c>
      <c r="L983" s="25">
        <v>0</v>
      </c>
      <c r="M983" s="25">
        <v>0</v>
      </c>
      <c r="N983" s="25">
        <f t="shared" si="55"/>
        <v>0</v>
      </c>
    </row>
    <row r="984" spans="1:14" x14ac:dyDescent="0.2">
      <c r="A984" s="34" t="str">
        <f t="shared" si="57"/>
        <v>HER/07A/MMOrkney</v>
      </c>
      <c r="B984" s="6" t="s">
        <v>48</v>
      </c>
      <c r="C984" s="6" t="s">
        <v>145</v>
      </c>
      <c r="D984" s="6" t="s">
        <v>9</v>
      </c>
      <c r="E984" s="25">
        <v>0</v>
      </c>
      <c r="F984" s="25">
        <v>0</v>
      </c>
      <c r="G984" s="43">
        <v>0</v>
      </c>
      <c r="H984" s="25">
        <v>0</v>
      </c>
      <c r="I984" s="25">
        <f t="shared" si="56"/>
        <v>0</v>
      </c>
      <c r="J984" s="25"/>
      <c r="K984" s="25">
        <v>0</v>
      </c>
      <c r="L984" s="25">
        <v>0</v>
      </c>
      <c r="M984" s="25">
        <v>0</v>
      </c>
      <c r="N984" s="25">
        <f t="shared" si="55"/>
        <v>0</v>
      </c>
    </row>
    <row r="985" spans="1:14" x14ac:dyDescent="0.2">
      <c r="A985" s="34" t="str">
        <f t="shared" si="57"/>
        <v>HER/07A/MMSFO</v>
      </c>
      <c r="B985" s="6" t="s">
        <v>48</v>
      </c>
      <c r="C985" s="6" t="s">
        <v>145</v>
      </c>
      <c r="D985" s="6" t="s">
        <v>2</v>
      </c>
      <c r="E985" s="25">
        <v>0</v>
      </c>
      <c r="F985" s="25">
        <v>0</v>
      </c>
      <c r="G985" s="43">
        <v>0.9</v>
      </c>
      <c r="H985" s="25">
        <v>0</v>
      </c>
      <c r="I985" s="25">
        <f t="shared" si="56"/>
        <v>0.9</v>
      </c>
      <c r="J985" s="25"/>
      <c r="K985" s="25">
        <v>0</v>
      </c>
      <c r="L985" s="25">
        <v>0</v>
      </c>
      <c r="M985" s="25">
        <v>0</v>
      </c>
      <c r="N985" s="25">
        <f t="shared" si="55"/>
        <v>0.9</v>
      </c>
    </row>
    <row r="986" spans="1:14" x14ac:dyDescent="0.2">
      <c r="A986" s="34" t="str">
        <f t="shared" si="57"/>
        <v>HER/07A/MMShetland</v>
      </c>
      <c r="B986" s="6" t="s">
        <v>48</v>
      </c>
      <c r="C986" s="6" t="s">
        <v>145</v>
      </c>
      <c r="D986" s="6" t="s">
        <v>6</v>
      </c>
      <c r="E986" s="25">
        <v>0</v>
      </c>
      <c r="F986" s="25">
        <v>0</v>
      </c>
      <c r="G986" s="43">
        <v>0</v>
      </c>
      <c r="H986" s="25">
        <v>0</v>
      </c>
      <c r="I986" s="25">
        <f t="shared" si="56"/>
        <v>0</v>
      </c>
      <c r="J986" s="25"/>
      <c r="K986" s="25">
        <v>0</v>
      </c>
      <c r="L986" s="25">
        <v>0</v>
      </c>
      <c r="M986" s="25">
        <v>0</v>
      </c>
      <c r="N986" s="25">
        <f t="shared" si="55"/>
        <v>0</v>
      </c>
    </row>
    <row r="987" spans="1:14" x14ac:dyDescent="0.2">
      <c r="A987" s="34" t="str">
        <f t="shared" si="57"/>
        <v>HER/07A/MMSouth West</v>
      </c>
      <c r="B987" s="6" t="s">
        <v>48</v>
      </c>
      <c r="C987" s="6" t="s">
        <v>145</v>
      </c>
      <c r="D987" s="6" t="s">
        <v>19</v>
      </c>
      <c r="E987" s="25">
        <v>0</v>
      </c>
      <c r="F987" s="25">
        <v>0</v>
      </c>
      <c r="G987" s="43">
        <v>0</v>
      </c>
      <c r="H987" s="25">
        <v>0</v>
      </c>
      <c r="I987" s="25">
        <f t="shared" si="56"/>
        <v>0</v>
      </c>
      <c r="J987" s="25"/>
      <c r="K987" s="25">
        <v>0</v>
      </c>
      <c r="L987" s="25">
        <v>0</v>
      </c>
      <c r="M987" s="25">
        <v>0</v>
      </c>
      <c r="N987" s="25">
        <f t="shared" si="55"/>
        <v>0</v>
      </c>
    </row>
    <row r="988" spans="1:14" x14ac:dyDescent="0.2">
      <c r="A988" s="34" t="str">
        <f t="shared" si="57"/>
        <v>HER/07A/MMUnallocated</v>
      </c>
      <c r="B988" s="6" t="s">
        <v>48</v>
      </c>
      <c r="C988" s="6" t="s">
        <v>145</v>
      </c>
      <c r="D988" s="6" t="s">
        <v>33</v>
      </c>
      <c r="E988" s="25">
        <v>261.8</v>
      </c>
      <c r="F988" s="25">
        <v>739.8</v>
      </c>
      <c r="G988" s="43">
        <v>0</v>
      </c>
      <c r="H988" s="25">
        <v>20</v>
      </c>
      <c r="I988" s="25">
        <f t="shared" si="56"/>
        <v>1021.5999999999999</v>
      </c>
      <c r="J988" s="25"/>
      <c r="K988" s="25">
        <v>0</v>
      </c>
      <c r="L988" s="25">
        <v>0</v>
      </c>
      <c r="M988" s="25">
        <v>0</v>
      </c>
      <c r="N988" s="25">
        <f t="shared" si="55"/>
        <v>1021.6</v>
      </c>
    </row>
    <row r="989" spans="1:14" x14ac:dyDescent="0.2">
      <c r="A989" s="34" t="str">
        <f t="shared" si="57"/>
        <v>HER/07A/MMW. Scotland</v>
      </c>
      <c r="B989" s="6" t="s">
        <v>48</v>
      </c>
      <c r="C989" s="6" t="s">
        <v>145</v>
      </c>
      <c r="D989" s="6" t="s">
        <v>8</v>
      </c>
      <c r="E989" s="25">
        <v>0</v>
      </c>
      <c r="F989" s="25">
        <v>0</v>
      </c>
      <c r="G989" s="43">
        <v>0.1</v>
      </c>
      <c r="H989" s="25">
        <v>0</v>
      </c>
      <c r="I989" s="25">
        <f t="shared" si="56"/>
        <v>0.1</v>
      </c>
      <c r="J989" s="25"/>
      <c r="K989" s="25">
        <v>0</v>
      </c>
      <c r="L989" s="25">
        <v>0</v>
      </c>
      <c r="M989" s="25">
        <v>0</v>
      </c>
      <c r="N989" s="25">
        <f t="shared" si="55"/>
        <v>0.1</v>
      </c>
    </row>
    <row r="990" spans="1:14" x14ac:dyDescent="0.2">
      <c r="A990" s="34" t="str">
        <f t="shared" si="57"/>
        <v>HER/07A/MMWales &amp; WC</v>
      </c>
      <c r="B990" s="6" t="s">
        <v>48</v>
      </c>
      <c r="C990" s="6" t="s">
        <v>145</v>
      </c>
      <c r="D990" s="6" t="s">
        <v>22</v>
      </c>
      <c r="E990" s="25">
        <v>0</v>
      </c>
      <c r="F990" s="25">
        <v>0</v>
      </c>
      <c r="G990" s="43">
        <v>0</v>
      </c>
      <c r="H990" s="25">
        <v>0</v>
      </c>
      <c r="I990" s="25">
        <f t="shared" si="56"/>
        <v>0</v>
      </c>
      <c r="J990" s="25"/>
      <c r="K990" s="25">
        <v>0</v>
      </c>
      <c r="L990" s="25">
        <v>0</v>
      </c>
      <c r="M990" s="25">
        <v>0</v>
      </c>
      <c r="N990" s="25">
        <f t="shared" si="55"/>
        <v>0</v>
      </c>
    </row>
    <row r="991" spans="1:14" x14ac:dyDescent="0.2">
      <c r="A991" s="34" t="str">
        <f t="shared" si="57"/>
        <v>HER/07A/MMWestern</v>
      </c>
      <c r="B991" s="38" t="s">
        <v>48</v>
      </c>
      <c r="C991" s="6" t="s">
        <v>145</v>
      </c>
      <c r="D991" s="6" t="s">
        <v>107</v>
      </c>
      <c r="E991" s="25">
        <v>0</v>
      </c>
      <c r="F991" s="25">
        <v>0</v>
      </c>
      <c r="G991" s="43">
        <v>0</v>
      </c>
      <c r="H991" s="25">
        <v>0</v>
      </c>
      <c r="I991" s="25">
        <f t="shared" si="56"/>
        <v>0</v>
      </c>
      <c r="J991" s="25"/>
      <c r="K991" s="25">
        <v>0</v>
      </c>
      <c r="L991" s="25">
        <v>0</v>
      </c>
      <c r="M991" s="25">
        <v>0</v>
      </c>
      <c r="N991" s="25">
        <f t="shared" si="55"/>
        <v>0</v>
      </c>
    </row>
    <row r="992" spans="1:14" x14ac:dyDescent="0.2">
      <c r="A992" s="34" t="str">
        <f t="shared" si="57"/>
        <v>HER/1/2-10m and under (pool) - England</v>
      </c>
      <c r="B992" s="6" t="s">
        <v>50</v>
      </c>
      <c r="C992" s="6" t="s">
        <v>199</v>
      </c>
      <c r="D992" s="6" t="s">
        <v>29</v>
      </c>
      <c r="E992" s="25">
        <v>0</v>
      </c>
      <c r="F992" s="25">
        <v>0</v>
      </c>
      <c r="G992" s="43">
        <v>0</v>
      </c>
      <c r="H992" s="25">
        <v>0</v>
      </c>
      <c r="I992" s="25">
        <f t="shared" si="56"/>
        <v>0</v>
      </c>
      <c r="J992" s="25"/>
      <c r="K992" s="25">
        <v>0</v>
      </c>
      <c r="L992" s="25">
        <v>0</v>
      </c>
      <c r="M992" s="25">
        <v>0</v>
      </c>
      <c r="N992" s="25">
        <f t="shared" si="55"/>
        <v>0</v>
      </c>
    </row>
    <row r="993" spans="1:14" x14ac:dyDescent="0.2">
      <c r="A993" s="34" t="str">
        <f t="shared" si="57"/>
        <v>HER/1/2-10m and under (pool) - Northern Ireland</v>
      </c>
      <c r="B993" s="6" t="s">
        <v>50</v>
      </c>
      <c r="C993" s="6" t="s">
        <v>199</v>
      </c>
      <c r="D993" s="6" t="s">
        <v>32</v>
      </c>
      <c r="E993" s="25">
        <v>0</v>
      </c>
      <c r="F993" s="25">
        <v>0</v>
      </c>
      <c r="G993" s="43">
        <v>0</v>
      </c>
      <c r="H993" s="25">
        <v>0</v>
      </c>
      <c r="I993" s="25">
        <f t="shared" si="56"/>
        <v>0</v>
      </c>
      <c r="J993" s="25"/>
      <c r="K993" s="25">
        <v>0</v>
      </c>
      <c r="L993" s="25">
        <v>0</v>
      </c>
      <c r="M993" s="25">
        <v>0</v>
      </c>
      <c r="N993" s="25">
        <f t="shared" si="55"/>
        <v>0</v>
      </c>
    </row>
    <row r="994" spans="1:14" x14ac:dyDescent="0.2">
      <c r="A994" s="34" t="str">
        <f t="shared" si="57"/>
        <v>HER/1/2-10m and under (pool) - Scotland</v>
      </c>
      <c r="B994" s="6" t="s">
        <v>50</v>
      </c>
      <c r="C994" s="6" t="s">
        <v>199</v>
      </c>
      <c r="D994" s="6" t="s">
        <v>31</v>
      </c>
      <c r="E994" s="25">
        <v>0</v>
      </c>
      <c r="F994" s="25">
        <v>0</v>
      </c>
      <c r="G994" s="43">
        <v>0</v>
      </c>
      <c r="H994" s="25">
        <v>0</v>
      </c>
      <c r="I994" s="25">
        <f t="shared" si="56"/>
        <v>0</v>
      </c>
      <c r="J994" s="25"/>
      <c r="K994" s="25">
        <v>0</v>
      </c>
      <c r="L994" s="25">
        <v>0</v>
      </c>
      <c r="M994" s="25">
        <v>0</v>
      </c>
      <c r="N994" s="25">
        <f t="shared" si="55"/>
        <v>0</v>
      </c>
    </row>
    <row r="995" spans="1:14" x14ac:dyDescent="0.2">
      <c r="A995" s="34" t="str">
        <f t="shared" si="57"/>
        <v>HER/1/2-10m and under (pool) - Wales</v>
      </c>
      <c r="B995" s="6" t="s">
        <v>50</v>
      </c>
      <c r="C995" s="6" t="s">
        <v>199</v>
      </c>
      <c r="D995" s="6" t="s">
        <v>30</v>
      </c>
      <c r="E995" s="25">
        <v>0</v>
      </c>
      <c r="F995" s="25">
        <v>0</v>
      </c>
      <c r="G995" s="43">
        <v>0</v>
      </c>
      <c r="H995" s="25">
        <v>0</v>
      </c>
      <c r="I995" s="25">
        <f t="shared" si="56"/>
        <v>0</v>
      </c>
      <c r="J995" s="25"/>
      <c r="K995" s="25">
        <v>0</v>
      </c>
      <c r="L995" s="25">
        <v>0</v>
      </c>
      <c r="M995" s="25">
        <v>0</v>
      </c>
      <c r="N995" s="25">
        <f t="shared" si="55"/>
        <v>0</v>
      </c>
    </row>
    <row r="996" spans="1:14" x14ac:dyDescent="0.2">
      <c r="A996" s="34" t="str">
        <f t="shared" si="57"/>
        <v>HER/1/2-Aberdeen</v>
      </c>
      <c r="B996" s="6" t="s">
        <v>50</v>
      </c>
      <c r="C996" s="6" t="s">
        <v>199</v>
      </c>
      <c r="D996" s="6" t="s">
        <v>4</v>
      </c>
      <c r="E996" s="25">
        <v>0</v>
      </c>
      <c r="F996" s="25">
        <v>0</v>
      </c>
      <c r="G996" s="43">
        <v>0</v>
      </c>
      <c r="H996" s="25">
        <v>0</v>
      </c>
      <c r="I996" s="25">
        <f t="shared" si="56"/>
        <v>0</v>
      </c>
      <c r="J996" s="25"/>
      <c r="K996" s="25">
        <v>0</v>
      </c>
      <c r="L996" s="25">
        <v>0</v>
      </c>
      <c r="M996" s="25">
        <v>0</v>
      </c>
      <c r="N996" s="25">
        <f t="shared" si="55"/>
        <v>0</v>
      </c>
    </row>
    <row r="997" spans="1:14" x14ac:dyDescent="0.2">
      <c r="A997" s="34" t="str">
        <f t="shared" si="57"/>
        <v>HER/1/2-Anglo Scot.</v>
      </c>
      <c r="B997" s="6" t="s">
        <v>50</v>
      </c>
      <c r="C997" s="6" t="s">
        <v>199</v>
      </c>
      <c r="D997" s="6" t="s">
        <v>13</v>
      </c>
      <c r="E997" s="25">
        <v>0</v>
      </c>
      <c r="F997" s="25">
        <v>0</v>
      </c>
      <c r="G997" s="43">
        <v>0</v>
      </c>
      <c r="H997" s="25">
        <v>0</v>
      </c>
      <c r="I997" s="25">
        <f t="shared" si="56"/>
        <v>0</v>
      </c>
      <c r="J997" s="25"/>
      <c r="K997" s="25">
        <v>0</v>
      </c>
      <c r="L997" s="25">
        <v>0</v>
      </c>
      <c r="M997" s="25">
        <v>0</v>
      </c>
      <c r="N997" s="25">
        <f t="shared" si="55"/>
        <v>0</v>
      </c>
    </row>
    <row r="998" spans="1:14" x14ac:dyDescent="0.2">
      <c r="A998" s="34" t="str">
        <f t="shared" si="57"/>
        <v>HER/1/2-ANIFPO</v>
      </c>
      <c r="B998" s="6" t="s">
        <v>50</v>
      </c>
      <c r="C998" s="6" t="s">
        <v>199</v>
      </c>
      <c r="D998" s="6" t="s">
        <v>17</v>
      </c>
      <c r="E998" s="25">
        <v>0</v>
      </c>
      <c r="F998" s="25">
        <v>189.6</v>
      </c>
      <c r="G998" s="43">
        <v>0</v>
      </c>
      <c r="H998" s="25">
        <v>0</v>
      </c>
      <c r="I998" s="25">
        <f t="shared" si="56"/>
        <v>189.6</v>
      </c>
      <c r="J998" s="25"/>
      <c r="K998" s="25">
        <v>0</v>
      </c>
      <c r="L998" s="25">
        <v>0</v>
      </c>
      <c r="M998" s="25">
        <v>1.4</v>
      </c>
      <c r="N998" s="25">
        <f t="shared" si="55"/>
        <v>191</v>
      </c>
    </row>
    <row r="999" spans="1:14" x14ac:dyDescent="0.2">
      <c r="A999" s="34" t="str">
        <f t="shared" si="57"/>
        <v>HER/1/2-Cornish</v>
      </c>
      <c r="B999" s="6" t="s">
        <v>50</v>
      </c>
      <c r="C999" s="6" t="s">
        <v>199</v>
      </c>
      <c r="D999" s="6" t="s">
        <v>18</v>
      </c>
      <c r="E999" s="25">
        <v>0</v>
      </c>
      <c r="F999" s="25">
        <v>0</v>
      </c>
      <c r="G999" s="43">
        <v>0</v>
      </c>
      <c r="H999" s="25">
        <v>0</v>
      </c>
      <c r="I999" s="25">
        <f t="shared" si="56"/>
        <v>0</v>
      </c>
      <c r="J999" s="25"/>
      <c r="K999" s="25">
        <v>0</v>
      </c>
      <c r="L999" s="25">
        <v>0</v>
      </c>
      <c r="M999" s="25">
        <v>0</v>
      </c>
      <c r="N999" s="25">
        <f t="shared" si="55"/>
        <v>0</v>
      </c>
    </row>
    <row r="1000" spans="1:14" x14ac:dyDescent="0.2">
      <c r="A1000" s="34" t="str">
        <f t="shared" si="57"/>
        <v>HER/1/2-EEFPO</v>
      </c>
      <c r="B1000" s="6" t="s">
        <v>50</v>
      </c>
      <c r="C1000" s="6" t="s">
        <v>199</v>
      </c>
      <c r="D1000" s="6" t="s">
        <v>14</v>
      </c>
      <c r="E1000" s="25">
        <v>0</v>
      </c>
      <c r="F1000" s="25">
        <v>0</v>
      </c>
      <c r="G1000" s="43">
        <v>0</v>
      </c>
      <c r="H1000" s="25">
        <v>0</v>
      </c>
      <c r="I1000" s="25">
        <f t="shared" si="56"/>
        <v>0</v>
      </c>
      <c r="J1000" s="25"/>
      <c r="K1000" s="25">
        <v>0</v>
      </c>
      <c r="L1000" s="25">
        <v>0</v>
      </c>
      <c r="M1000" s="25">
        <v>0</v>
      </c>
      <c r="N1000" s="25">
        <f t="shared" si="55"/>
        <v>0</v>
      </c>
    </row>
    <row r="1001" spans="1:14" x14ac:dyDescent="0.2">
      <c r="A1001" s="34" t="str">
        <f t="shared" si="57"/>
        <v>HER/1/2-Fife</v>
      </c>
      <c r="B1001" s="6" t="s">
        <v>50</v>
      </c>
      <c r="C1001" s="6" t="s">
        <v>199</v>
      </c>
      <c r="D1001" s="6" t="s">
        <v>7</v>
      </c>
      <c r="E1001" s="25">
        <v>0</v>
      </c>
      <c r="F1001" s="25">
        <v>0</v>
      </c>
      <c r="G1001" s="43">
        <v>0</v>
      </c>
      <c r="H1001" s="25">
        <v>0</v>
      </c>
      <c r="I1001" s="25">
        <f t="shared" si="56"/>
        <v>0</v>
      </c>
      <c r="J1001" s="25"/>
      <c r="K1001" s="25">
        <v>0</v>
      </c>
      <c r="L1001" s="25">
        <v>0</v>
      </c>
      <c r="M1001" s="25">
        <v>0</v>
      </c>
      <c r="N1001" s="25">
        <f t="shared" si="55"/>
        <v>0</v>
      </c>
    </row>
    <row r="1002" spans="1:14" x14ac:dyDescent="0.2">
      <c r="A1002" s="34" t="str">
        <f t="shared" si="57"/>
        <v>HER/1/2-FPO</v>
      </c>
      <c r="B1002" s="6" t="s">
        <v>50</v>
      </c>
      <c r="C1002" s="6" t="s">
        <v>199</v>
      </c>
      <c r="D1002" s="6" t="s">
        <v>15</v>
      </c>
      <c r="E1002" s="25">
        <v>0</v>
      </c>
      <c r="F1002" s="25">
        <v>0</v>
      </c>
      <c r="G1002" s="43">
        <v>0</v>
      </c>
      <c r="H1002" s="25">
        <v>0</v>
      </c>
      <c r="I1002" s="25">
        <f t="shared" si="56"/>
        <v>0</v>
      </c>
      <c r="J1002" s="25"/>
      <c r="K1002" s="25">
        <v>0</v>
      </c>
      <c r="L1002" s="25">
        <v>0</v>
      </c>
      <c r="M1002" s="25">
        <v>0</v>
      </c>
      <c r="N1002" s="25">
        <f t="shared" si="55"/>
        <v>0</v>
      </c>
    </row>
    <row r="1003" spans="1:14" x14ac:dyDescent="0.2">
      <c r="A1003" s="34" t="str">
        <f t="shared" si="57"/>
        <v>HER/1/2-Handliners</v>
      </c>
      <c r="B1003" s="6" t="s">
        <v>50</v>
      </c>
      <c r="C1003" s="6" t="s">
        <v>199</v>
      </c>
      <c r="D1003" s="6" t="s">
        <v>66</v>
      </c>
      <c r="E1003" s="25">
        <v>0</v>
      </c>
      <c r="F1003" s="25">
        <v>0</v>
      </c>
      <c r="G1003" s="43">
        <v>0</v>
      </c>
      <c r="H1003" s="25">
        <v>0</v>
      </c>
      <c r="I1003" s="25">
        <f t="shared" si="56"/>
        <v>0</v>
      </c>
      <c r="J1003" s="25"/>
      <c r="K1003" s="25">
        <v>0</v>
      </c>
      <c r="L1003" s="25">
        <v>0</v>
      </c>
      <c r="M1003" s="25">
        <v>0</v>
      </c>
      <c r="N1003" s="25">
        <f t="shared" si="55"/>
        <v>0</v>
      </c>
    </row>
    <row r="1004" spans="1:14" x14ac:dyDescent="0.2">
      <c r="A1004" s="34" t="str">
        <f t="shared" si="57"/>
        <v>HER/1/2-Interfish</v>
      </c>
      <c r="B1004" s="6" t="s">
        <v>50</v>
      </c>
      <c r="C1004" s="6" t="s">
        <v>199</v>
      </c>
      <c r="D1004" s="6" t="s">
        <v>23</v>
      </c>
      <c r="E1004" s="25">
        <v>0</v>
      </c>
      <c r="F1004" s="25">
        <v>0</v>
      </c>
      <c r="G1004" s="43">
        <v>667.3</v>
      </c>
      <c r="H1004" s="25">
        <v>0</v>
      </c>
      <c r="I1004" s="25">
        <f t="shared" si="56"/>
        <v>667.3</v>
      </c>
      <c r="J1004" s="25"/>
      <c r="K1004" s="25">
        <v>0</v>
      </c>
      <c r="L1004" s="25">
        <v>0</v>
      </c>
      <c r="M1004" s="25">
        <v>4.8</v>
      </c>
      <c r="N1004" s="25">
        <f t="shared" si="55"/>
        <v>672.1</v>
      </c>
    </row>
    <row r="1005" spans="1:14" x14ac:dyDescent="0.2">
      <c r="A1005" s="34" t="str">
        <f t="shared" si="57"/>
        <v>HER/1/2-IOM</v>
      </c>
      <c r="B1005" s="6" t="s">
        <v>50</v>
      </c>
      <c r="C1005" s="6" t="s">
        <v>199</v>
      </c>
      <c r="D1005" s="6" t="s">
        <v>24</v>
      </c>
      <c r="E1005" s="25">
        <v>0</v>
      </c>
      <c r="F1005" s="25">
        <v>0</v>
      </c>
      <c r="G1005" s="43">
        <v>0</v>
      </c>
      <c r="H1005" s="25">
        <v>0</v>
      </c>
      <c r="I1005" s="25">
        <f t="shared" si="56"/>
        <v>0</v>
      </c>
      <c r="J1005" s="25"/>
      <c r="K1005" s="25">
        <v>0</v>
      </c>
      <c r="L1005" s="25">
        <v>0</v>
      </c>
      <c r="M1005" s="25">
        <v>0</v>
      </c>
      <c r="N1005" s="25">
        <f t="shared" si="55"/>
        <v>0</v>
      </c>
    </row>
    <row r="1006" spans="1:14" x14ac:dyDescent="0.2">
      <c r="A1006" s="34" t="str">
        <f t="shared" si="57"/>
        <v>HER/1/2-Klondyke</v>
      </c>
      <c r="B1006" s="6" t="s">
        <v>50</v>
      </c>
      <c r="C1006" s="6" t="s">
        <v>199</v>
      </c>
      <c r="D1006" s="6" t="s">
        <v>11</v>
      </c>
      <c r="E1006" s="25">
        <v>0</v>
      </c>
      <c r="F1006" s="25">
        <v>0</v>
      </c>
      <c r="G1006" s="43">
        <v>2679.5</v>
      </c>
      <c r="H1006" s="25">
        <v>0</v>
      </c>
      <c r="I1006" s="25">
        <f t="shared" si="56"/>
        <v>2679.5</v>
      </c>
      <c r="J1006" s="25"/>
      <c r="K1006" s="25">
        <v>0</v>
      </c>
      <c r="L1006" s="72">
        <v>-54.8</v>
      </c>
      <c r="M1006" s="25">
        <v>12.4</v>
      </c>
      <c r="N1006" s="25">
        <f t="shared" si="55"/>
        <v>2637.1</v>
      </c>
    </row>
    <row r="1007" spans="1:14" x14ac:dyDescent="0.2">
      <c r="A1007" s="34" t="str">
        <f t="shared" si="57"/>
        <v>HER/1/2-Lowestoft</v>
      </c>
      <c r="B1007" s="6" t="s">
        <v>50</v>
      </c>
      <c r="C1007" s="6" t="s">
        <v>199</v>
      </c>
      <c r="D1007" s="6" t="s">
        <v>21</v>
      </c>
      <c r="E1007" s="25">
        <v>0</v>
      </c>
      <c r="F1007" s="25">
        <v>0</v>
      </c>
      <c r="G1007" s="43">
        <v>0</v>
      </c>
      <c r="H1007" s="25">
        <v>0</v>
      </c>
      <c r="I1007" s="25">
        <f t="shared" si="56"/>
        <v>0</v>
      </c>
      <c r="J1007" s="25"/>
      <c r="K1007" s="25">
        <v>0</v>
      </c>
      <c r="L1007" s="25">
        <v>0</v>
      </c>
      <c r="M1007" s="25">
        <v>0</v>
      </c>
      <c r="N1007" s="25">
        <f t="shared" si="55"/>
        <v>0</v>
      </c>
    </row>
    <row r="1008" spans="1:14" x14ac:dyDescent="0.2">
      <c r="A1008" s="34" t="str">
        <f t="shared" si="57"/>
        <v>HER/1/2-Lunar</v>
      </c>
      <c r="B1008" s="6" t="s">
        <v>50</v>
      </c>
      <c r="C1008" s="6" t="s">
        <v>199</v>
      </c>
      <c r="D1008" s="6" t="s">
        <v>12</v>
      </c>
      <c r="E1008" s="25">
        <v>0</v>
      </c>
      <c r="F1008" s="25">
        <v>0</v>
      </c>
      <c r="G1008" s="43">
        <v>523.70000000000005</v>
      </c>
      <c r="H1008" s="25">
        <v>0</v>
      </c>
      <c r="I1008" s="25">
        <f t="shared" si="56"/>
        <v>523.70000000000005</v>
      </c>
      <c r="J1008" s="25"/>
      <c r="K1008" s="25">
        <v>0</v>
      </c>
      <c r="L1008" s="25">
        <v>0</v>
      </c>
      <c r="M1008" s="25">
        <v>3.8</v>
      </c>
      <c r="N1008" s="25">
        <f t="shared" si="55"/>
        <v>527.5</v>
      </c>
    </row>
    <row r="1009" spans="1:14" x14ac:dyDescent="0.2">
      <c r="A1009" s="34" t="str">
        <f t="shared" si="57"/>
        <v>HER/1/2-Mourne</v>
      </c>
      <c r="B1009" s="6" t="s">
        <v>50</v>
      </c>
      <c r="C1009" s="6" t="s">
        <v>199</v>
      </c>
      <c r="D1009" s="6" t="s">
        <v>49</v>
      </c>
      <c r="E1009" s="25">
        <v>0</v>
      </c>
      <c r="F1009" s="25">
        <v>0</v>
      </c>
      <c r="G1009" s="43">
        <v>0</v>
      </c>
      <c r="H1009" s="25">
        <v>0</v>
      </c>
      <c r="I1009" s="25">
        <f t="shared" si="56"/>
        <v>0</v>
      </c>
      <c r="J1009" s="25"/>
      <c r="K1009" s="25">
        <v>0</v>
      </c>
      <c r="L1009" s="25">
        <v>0</v>
      </c>
      <c r="M1009" s="25">
        <v>0</v>
      </c>
      <c r="N1009" s="25">
        <f t="shared" si="55"/>
        <v>0</v>
      </c>
    </row>
    <row r="1010" spans="1:14" x14ac:dyDescent="0.2">
      <c r="A1010" s="34" t="str">
        <f t="shared" si="57"/>
        <v>HER/1/2-NESFO</v>
      </c>
      <c r="B1010" s="6" t="s">
        <v>50</v>
      </c>
      <c r="C1010" s="6" t="s">
        <v>199</v>
      </c>
      <c r="D1010" s="6" t="s">
        <v>5</v>
      </c>
      <c r="E1010" s="25">
        <v>0</v>
      </c>
      <c r="F1010" s="25">
        <v>0</v>
      </c>
      <c r="G1010" s="43">
        <v>0</v>
      </c>
      <c r="H1010" s="25">
        <v>0</v>
      </c>
      <c r="I1010" s="25">
        <f t="shared" si="56"/>
        <v>0</v>
      </c>
      <c r="J1010" s="25"/>
      <c r="K1010" s="25">
        <v>0</v>
      </c>
      <c r="L1010" s="25">
        <v>0</v>
      </c>
      <c r="M1010" s="25">
        <v>0</v>
      </c>
      <c r="N1010" s="25">
        <f t="shared" si="55"/>
        <v>0</v>
      </c>
    </row>
    <row r="1011" spans="1:14" x14ac:dyDescent="0.2">
      <c r="A1011" s="34" t="str">
        <f t="shared" si="57"/>
        <v>HER/1/2-NIFPO</v>
      </c>
      <c r="B1011" s="6" t="s">
        <v>50</v>
      </c>
      <c r="C1011" s="6" t="s">
        <v>199</v>
      </c>
      <c r="D1011" s="6" t="s">
        <v>16</v>
      </c>
      <c r="E1011" s="25">
        <v>0</v>
      </c>
      <c r="F1011" s="25">
        <v>0</v>
      </c>
      <c r="G1011" s="43">
        <v>0</v>
      </c>
      <c r="H1011" s="25">
        <v>0</v>
      </c>
      <c r="I1011" s="25">
        <f t="shared" si="56"/>
        <v>0</v>
      </c>
      <c r="J1011" s="25"/>
      <c r="K1011" s="25">
        <v>0</v>
      </c>
      <c r="L1011" s="25">
        <v>0</v>
      </c>
      <c r="M1011" s="25">
        <v>0</v>
      </c>
      <c r="N1011" s="25">
        <f t="shared" si="55"/>
        <v>0</v>
      </c>
    </row>
    <row r="1012" spans="1:14" x14ac:dyDescent="0.2">
      <c r="A1012" s="34" t="str">
        <f t="shared" si="57"/>
        <v>HER/1/2-Non Sector - England</v>
      </c>
      <c r="B1012" s="6" t="s">
        <v>50</v>
      </c>
      <c r="C1012" s="6" t="s">
        <v>199</v>
      </c>
      <c r="D1012" s="6" t="s">
        <v>25</v>
      </c>
      <c r="E1012" s="25">
        <v>0</v>
      </c>
      <c r="F1012" s="25">
        <v>0</v>
      </c>
      <c r="G1012" s="43">
        <v>0</v>
      </c>
      <c r="H1012" s="25">
        <v>0</v>
      </c>
      <c r="I1012" s="25">
        <f t="shared" si="56"/>
        <v>0</v>
      </c>
      <c r="J1012" s="25"/>
      <c r="K1012" s="25">
        <v>0</v>
      </c>
      <c r="L1012" s="25">
        <v>0</v>
      </c>
      <c r="M1012" s="25">
        <v>0</v>
      </c>
      <c r="N1012" s="25">
        <f t="shared" si="55"/>
        <v>0</v>
      </c>
    </row>
    <row r="1013" spans="1:14" x14ac:dyDescent="0.2">
      <c r="A1013" s="34" t="str">
        <f t="shared" si="57"/>
        <v>HER/1/2-Non Sector - Northern Ireland</v>
      </c>
      <c r="B1013" s="6" t="s">
        <v>50</v>
      </c>
      <c r="C1013" s="6" t="s">
        <v>199</v>
      </c>
      <c r="D1013" s="6" t="s">
        <v>28</v>
      </c>
      <c r="E1013" s="25">
        <v>0</v>
      </c>
      <c r="F1013" s="25">
        <v>0</v>
      </c>
      <c r="G1013" s="43">
        <v>0</v>
      </c>
      <c r="H1013" s="25">
        <v>0</v>
      </c>
      <c r="I1013" s="25">
        <f t="shared" si="56"/>
        <v>0</v>
      </c>
      <c r="J1013" s="25"/>
      <c r="K1013" s="25">
        <v>0</v>
      </c>
      <c r="L1013" s="25">
        <v>0</v>
      </c>
      <c r="M1013" s="25">
        <v>0</v>
      </c>
      <c r="N1013" s="25">
        <f t="shared" si="55"/>
        <v>0</v>
      </c>
    </row>
    <row r="1014" spans="1:14" x14ac:dyDescent="0.2">
      <c r="A1014" s="34" t="str">
        <f t="shared" si="57"/>
        <v>HER/1/2-Non Sector - Scotland</v>
      </c>
      <c r="B1014" s="6" t="s">
        <v>50</v>
      </c>
      <c r="C1014" s="6" t="s">
        <v>199</v>
      </c>
      <c r="D1014" s="6" t="s">
        <v>27</v>
      </c>
      <c r="E1014" s="25">
        <v>0</v>
      </c>
      <c r="F1014" s="25">
        <v>0</v>
      </c>
      <c r="G1014" s="43">
        <v>0</v>
      </c>
      <c r="H1014" s="25">
        <v>0</v>
      </c>
      <c r="I1014" s="25">
        <f t="shared" si="56"/>
        <v>0</v>
      </c>
      <c r="J1014" s="25"/>
      <c r="K1014" s="25">
        <v>0</v>
      </c>
      <c r="L1014" s="25">
        <v>0</v>
      </c>
      <c r="M1014" s="25">
        <v>0</v>
      </c>
      <c r="N1014" s="25">
        <f t="shared" si="55"/>
        <v>0</v>
      </c>
    </row>
    <row r="1015" spans="1:14" x14ac:dyDescent="0.2">
      <c r="A1015" s="34" t="str">
        <f t="shared" si="57"/>
        <v>HER/1/2-Non Sector - Wales</v>
      </c>
      <c r="B1015" s="6" t="s">
        <v>50</v>
      </c>
      <c r="C1015" s="6" t="s">
        <v>199</v>
      </c>
      <c r="D1015" s="6" t="s">
        <v>26</v>
      </c>
      <c r="E1015" s="25">
        <v>0</v>
      </c>
      <c r="F1015" s="25">
        <v>0</v>
      </c>
      <c r="G1015" s="43">
        <v>0</v>
      </c>
      <c r="H1015" s="25">
        <v>0</v>
      </c>
      <c r="I1015" s="25">
        <f t="shared" si="56"/>
        <v>0</v>
      </c>
      <c r="J1015" s="25"/>
      <c r="K1015" s="25">
        <v>0</v>
      </c>
      <c r="L1015" s="25">
        <v>0</v>
      </c>
      <c r="M1015" s="25">
        <v>0</v>
      </c>
      <c r="N1015" s="25">
        <f t="shared" si="55"/>
        <v>0</v>
      </c>
    </row>
    <row r="1016" spans="1:14" x14ac:dyDescent="0.2">
      <c r="A1016" s="34" t="str">
        <f t="shared" si="57"/>
        <v>HER/1/2-Humberside</v>
      </c>
      <c r="B1016" s="6" t="s">
        <v>50</v>
      </c>
      <c r="C1016" s="6" t="s">
        <v>199</v>
      </c>
      <c r="D1016" s="6" t="s">
        <v>288</v>
      </c>
      <c r="E1016" s="25">
        <v>0</v>
      </c>
      <c r="F1016" s="25">
        <v>0</v>
      </c>
      <c r="G1016" s="43">
        <v>0</v>
      </c>
      <c r="H1016" s="25">
        <v>0</v>
      </c>
      <c r="I1016" s="25">
        <f t="shared" si="56"/>
        <v>0</v>
      </c>
      <c r="J1016" s="25"/>
      <c r="K1016" s="25">
        <v>0</v>
      </c>
      <c r="L1016" s="25">
        <v>0</v>
      </c>
      <c r="M1016" s="25">
        <v>0</v>
      </c>
      <c r="N1016" s="25">
        <f t="shared" si="55"/>
        <v>0</v>
      </c>
    </row>
    <row r="1017" spans="1:14" x14ac:dyDescent="0.2">
      <c r="A1017" s="34" t="str">
        <f t="shared" si="57"/>
        <v>HER/1/2-North Sea</v>
      </c>
      <c r="B1017" s="6" t="s">
        <v>50</v>
      </c>
      <c r="C1017" s="6" t="s">
        <v>199</v>
      </c>
      <c r="D1017" s="6" t="s">
        <v>20</v>
      </c>
      <c r="E1017" s="25">
        <v>0</v>
      </c>
      <c r="F1017" s="25">
        <v>0</v>
      </c>
      <c r="G1017" s="43">
        <v>0</v>
      </c>
      <c r="H1017" s="25">
        <v>0</v>
      </c>
      <c r="I1017" s="25">
        <f t="shared" si="56"/>
        <v>0</v>
      </c>
      <c r="J1017" s="25"/>
      <c r="K1017" s="25">
        <v>0</v>
      </c>
      <c r="L1017" s="25">
        <v>0</v>
      </c>
      <c r="M1017" s="25">
        <v>0</v>
      </c>
      <c r="N1017" s="25">
        <f t="shared" si="55"/>
        <v>0</v>
      </c>
    </row>
    <row r="1018" spans="1:14" x14ac:dyDescent="0.2">
      <c r="A1018" s="34" t="str">
        <f t="shared" si="57"/>
        <v>HER/1/2-Northern</v>
      </c>
      <c r="B1018" s="6" t="s">
        <v>50</v>
      </c>
      <c r="C1018" s="6" t="s">
        <v>199</v>
      </c>
      <c r="D1018" s="6" t="s">
        <v>10</v>
      </c>
      <c r="E1018" s="25">
        <v>0</v>
      </c>
      <c r="F1018" s="25">
        <v>0</v>
      </c>
      <c r="G1018" s="43">
        <v>0</v>
      </c>
      <c r="H1018" s="25">
        <v>0</v>
      </c>
      <c r="I1018" s="25">
        <f t="shared" si="56"/>
        <v>0</v>
      </c>
      <c r="J1018" s="25"/>
      <c r="K1018" s="25">
        <v>0</v>
      </c>
      <c r="L1018" s="25">
        <v>0</v>
      </c>
      <c r="M1018" s="25">
        <v>0</v>
      </c>
      <c r="N1018" s="25">
        <f t="shared" si="55"/>
        <v>0</v>
      </c>
    </row>
    <row r="1019" spans="1:14" x14ac:dyDescent="0.2">
      <c r="A1019" s="34" t="str">
        <f t="shared" si="57"/>
        <v>HER/1/2-Orkney</v>
      </c>
      <c r="B1019" s="6" t="s">
        <v>50</v>
      </c>
      <c r="C1019" s="6" t="s">
        <v>199</v>
      </c>
      <c r="D1019" s="6" t="s">
        <v>9</v>
      </c>
      <c r="E1019" s="25">
        <v>0</v>
      </c>
      <c r="F1019" s="25">
        <v>0</v>
      </c>
      <c r="G1019" s="43">
        <v>0</v>
      </c>
      <c r="H1019" s="25">
        <v>0</v>
      </c>
      <c r="I1019" s="25">
        <f t="shared" si="56"/>
        <v>0</v>
      </c>
      <c r="J1019" s="25"/>
      <c r="K1019" s="25">
        <v>0</v>
      </c>
      <c r="L1019" s="25">
        <v>0</v>
      </c>
      <c r="M1019" s="25">
        <v>0</v>
      </c>
      <c r="N1019" s="25">
        <f t="shared" si="55"/>
        <v>0</v>
      </c>
    </row>
    <row r="1020" spans="1:14" x14ac:dyDescent="0.2">
      <c r="A1020" s="34" t="str">
        <f t="shared" si="57"/>
        <v>HER/1/2-SFO</v>
      </c>
      <c r="B1020" s="6" t="s">
        <v>50</v>
      </c>
      <c r="C1020" s="6" t="s">
        <v>199</v>
      </c>
      <c r="D1020" s="6" t="s">
        <v>2</v>
      </c>
      <c r="E1020" s="25">
        <v>0</v>
      </c>
      <c r="F1020" s="25">
        <v>0</v>
      </c>
      <c r="G1020" s="43">
        <v>2835.6</v>
      </c>
      <c r="H1020" s="25">
        <v>0</v>
      </c>
      <c r="I1020" s="25">
        <f t="shared" si="56"/>
        <v>2835.6</v>
      </c>
      <c r="J1020" s="25"/>
      <c r="K1020" s="25">
        <v>326.57100000000003</v>
      </c>
      <c r="L1020" s="25">
        <v>0</v>
      </c>
      <c r="M1020" s="25">
        <v>12.9</v>
      </c>
      <c r="N1020" s="25">
        <f t="shared" si="55"/>
        <v>3175.0709999999999</v>
      </c>
    </row>
    <row r="1021" spans="1:14" x14ac:dyDescent="0.2">
      <c r="A1021" s="34" t="str">
        <f t="shared" si="57"/>
        <v>HER/1/2-Shetland</v>
      </c>
      <c r="B1021" s="6" t="s">
        <v>50</v>
      </c>
      <c r="C1021" s="6" t="s">
        <v>199</v>
      </c>
      <c r="D1021" s="6" t="s">
        <v>6</v>
      </c>
      <c r="E1021" s="25">
        <v>0</v>
      </c>
      <c r="F1021" s="25">
        <v>0</v>
      </c>
      <c r="G1021" s="43">
        <v>3513.3</v>
      </c>
      <c r="H1021" s="25">
        <v>0</v>
      </c>
      <c r="I1021" s="25">
        <f t="shared" si="56"/>
        <v>3513.3</v>
      </c>
      <c r="J1021" s="25"/>
      <c r="K1021" s="25">
        <v>517.12900000000002</v>
      </c>
      <c r="L1021" s="25">
        <v>0</v>
      </c>
      <c r="M1021" s="25">
        <v>19.600000000000001</v>
      </c>
      <c r="N1021" s="25">
        <f t="shared" si="55"/>
        <v>4050.029</v>
      </c>
    </row>
    <row r="1022" spans="1:14" x14ac:dyDescent="0.2">
      <c r="A1022" s="34" t="str">
        <f t="shared" si="57"/>
        <v>HER/1/2-South West</v>
      </c>
      <c r="B1022" s="6" t="s">
        <v>50</v>
      </c>
      <c r="C1022" s="6" t="s">
        <v>199</v>
      </c>
      <c r="D1022" s="6" t="s">
        <v>19</v>
      </c>
      <c r="E1022" s="25">
        <v>0</v>
      </c>
      <c r="F1022" s="25">
        <v>0</v>
      </c>
      <c r="G1022" s="43">
        <v>0</v>
      </c>
      <c r="H1022" s="25">
        <v>0</v>
      </c>
      <c r="I1022" s="25">
        <f t="shared" si="56"/>
        <v>0</v>
      </c>
      <c r="J1022" s="25"/>
      <c r="K1022" s="25">
        <v>0</v>
      </c>
      <c r="L1022" s="25">
        <v>0</v>
      </c>
      <c r="M1022" s="25">
        <v>0</v>
      </c>
      <c r="N1022" s="25">
        <f t="shared" si="55"/>
        <v>0</v>
      </c>
    </row>
    <row r="1023" spans="1:14" x14ac:dyDescent="0.2">
      <c r="A1023" s="34" t="str">
        <f t="shared" si="57"/>
        <v>HER/1/2-Unallocated</v>
      </c>
      <c r="B1023" s="6" t="s">
        <v>50</v>
      </c>
      <c r="C1023" s="6" t="s">
        <v>199</v>
      </c>
      <c r="D1023" s="6" t="s">
        <v>33</v>
      </c>
      <c r="E1023" s="25">
        <v>18</v>
      </c>
      <c r="F1023" s="25">
        <v>0</v>
      </c>
      <c r="G1023" s="43">
        <v>0</v>
      </c>
      <c r="H1023" s="25">
        <v>0</v>
      </c>
      <c r="I1023" s="25">
        <f t="shared" si="56"/>
        <v>18</v>
      </c>
      <c r="J1023" s="25"/>
      <c r="K1023" s="25">
        <v>0</v>
      </c>
      <c r="L1023" s="25">
        <v>0</v>
      </c>
      <c r="M1023" s="25">
        <v>0</v>
      </c>
      <c r="N1023" s="25">
        <f t="shared" si="55"/>
        <v>18</v>
      </c>
    </row>
    <row r="1024" spans="1:14" x14ac:dyDescent="0.2">
      <c r="A1024" s="34" t="str">
        <f t="shared" si="57"/>
        <v>HER/1/2-W. Scotland</v>
      </c>
      <c r="B1024" s="6" t="s">
        <v>50</v>
      </c>
      <c r="C1024" s="6" t="s">
        <v>199</v>
      </c>
      <c r="D1024" s="6" t="s">
        <v>8</v>
      </c>
      <c r="E1024" s="25">
        <v>0</v>
      </c>
      <c r="F1024" s="25">
        <v>0</v>
      </c>
      <c r="G1024" s="43">
        <v>0</v>
      </c>
      <c r="H1024" s="25">
        <v>0</v>
      </c>
      <c r="I1024" s="25">
        <f t="shared" si="56"/>
        <v>0</v>
      </c>
      <c r="J1024" s="25"/>
      <c r="K1024" s="25">
        <v>0</v>
      </c>
      <c r="L1024" s="25">
        <v>0</v>
      </c>
      <c r="M1024" s="25">
        <v>0</v>
      </c>
      <c r="N1024" s="25">
        <f t="shared" si="55"/>
        <v>0</v>
      </c>
    </row>
    <row r="1025" spans="1:14" x14ac:dyDescent="0.2">
      <c r="A1025" s="34" t="str">
        <f t="shared" si="57"/>
        <v>HER/1/2-Wales &amp; WC</v>
      </c>
      <c r="B1025" s="6" t="s">
        <v>50</v>
      </c>
      <c r="C1025" s="6" t="s">
        <v>199</v>
      </c>
      <c r="D1025" s="6" t="s">
        <v>22</v>
      </c>
      <c r="E1025" s="25">
        <v>0</v>
      </c>
      <c r="F1025" s="25">
        <v>0</v>
      </c>
      <c r="G1025" s="43">
        <v>0</v>
      </c>
      <c r="H1025" s="25">
        <v>0</v>
      </c>
      <c r="I1025" s="25">
        <f t="shared" si="56"/>
        <v>0</v>
      </c>
      <c r="J1025" s="25"/>
      <c r="K1025" s="25">
        <v>0</v>
      </c>
      <c r="L1025" s="25">
        <v>0</v>
      </c>
      <c r="M1025" s="25">
        <v>0</v>
      </c>
      <c r="N1025" s="25">
        <f t="shared" si="55"/>
        <v>0</v>
      </c>
    </row>
    <row r="1026" spans="1:14" x14ac:dyDescent="0.2">
      <c r="A1026" s="34" t="str">
        <f t="shared" si="57"/>
        <v>HER/1/2-Western</v>
      </c>
      <c r="B1026" s="38" t="s">
        <v>50</v>
      </c>
      <c r="C1026" s="6" t="s">
        <v>199</v>
      </c>
      <c r="D1026" s="6" t="s">
        <v>107</v>
      </c>
      <c r="E1026" s="25">
        <v>0</v>
      </c>
      <c r="F1026" s="25">
        <v>0</v>
      </c>
      <c r="G1026" s="43">
        <v>0</v>
      </c>
      <c r="H1026" s="25">
        <v>0</v>
      </c>
      <c r="I1026" s="25">
        <f t="shared" si="56"/>
        <v>0</v>
      </c>
      <c r="J1026" s="25"/>
      <c r="K1026" s="25">
        <v>0</v>
      </c>
      <c r="L1026" s="25">
        <v>0</v>
      </c>
      <c r="M1026" s="25">
        <v>0</v>
      </c>
      <c r="N1026" s="25">
        <f t="shared" si="55"/>
        <v>0</v>
      </c>
    </row>
    <row r="1027" spans="1:14" x14ac:dyDescent="0.2">
      <c r="A1027" s="34" t="str">
        <f t="shared" si="57"/>
        <v>HER/4AB.10m and under (pool) - England</v>
      </c>
      <c r="B1027" s="6" t="s">
        <v>51</v>
      </c>
      <c r="C1027" s="6" t="s">
        <v>188</v>
      </c>
      <c r="D1027" s="6" t="s">
        <v>29</v>
      </c>
      <c r="E1027" s="25">
        <v>1909.403</v>
      </c>
      <c r="F1027" s="25">
        <v>0</v>
      </c>
      <c r="G1027" s="43">
        <v>0</v>
      </c>
      <c r="H1027" s="25">
        <v>0</v>
      </c>
      <c r="I1027" s="25">
        <f t="shared" si="56"/>
        <v>1909.403</v>
      </c>
      <c r="J1027" s="25"/>
      <c r="K1027" s="25">
        <v>1.6509999999999636</v>
      </c>
      <c r="L1027" s="25">
        <v>0</v>
      </c>
      <c r="M1027" s="25">
        <v>0</v>
      </c>
      <c r="N1027" s="25">
        <f t="shared" si="55"/>
        <v>1911.0540000000001</v>
      </c>
    </row>
    <row r="1028" spans="1:14" x14ac:dyDescent="0.2">
      <c r="A1028" s="34" t="str">
        <f t="shared" si="57"/>
        <v>HER/4AB.10m and under (pool) - Northern Ireland</v>
      </c>
      <c r="B1028" s="6" t="s">
        <v>51</v>
      </c>
      <c r="C1028" s="6" t="s">
        <v>188</v>
      </c>
      <c r="D1028" s="6" t="s">
        <v>32</v>
      </c>
      <c r="E1028" s="25">
        <v>0</v>
      </c>
      <c r="F1028" s="25">
        <v>0</v>
      </c>
      <c r="G1028" s="43">
        <v>0</v>
      </c>
      <c r="H1028" s="25">
        <v>0</v>
      </c>
      <c r="I1028" s="25">
        <f t="shared" si="56"/>
        <v>0</v>
      </c>
      <c r="J1028" s="25"/>
      <c r="K1028" s="25">
        <v>0</v>
      </c>
      <c r="L1028" s="25">
        <v>0</v>
      </c>
      <c r="M1028" s="25">
        <v>0</v>
      </c>
      <c r="N1028" s="25">
        <f t="shared" si="55"/>
        <v>0</v>
      </c>
    </row>
    <row r="1029" spans="1:14" x14ac:dyDescent="0.2">
      <c r="A1029" s="34" t="str">
        <f t="shared" si="57"/>
        <v>HER/4AB.10m and under (pool) - Scotland</v>
      </c>
      <c r="B1029" s="6" t="s">
        <v>51</v>
      </c>
      <c r="C1029" s="6" t="s">
        <v>188</v>
      </c>
      <c r="D1029" s="6" t="s">
        <v>31</v>
      </c>
      <c r="E1029" s="25">
        <v>0</v>
      </c>
      <c r="F1029" s="25">
        <v>0</v>
      </c>
      <c r="G1029" s="43">
        <v>0</v>
      </c>
      <c r="H1029" s="25">
        <v>0</v>
      </c>
      <c r="I1029" s="25">
        <f t="shared" si="56"/>
        <v>0</v>
      </c>
      <c r="J1029" s="25"/>
      <c r="K1029" s="25">
        <v>0</v>
      </c>
      <c r="L1029" s="25">
        <v>0</v>
      </c>
      <c r="M1029" s="25">
        <v>0</v>
      </c>
      <c r="N1029" s="25">
        <f t="shared" si="55"/>
        <v>0</v>
      </c>
    </row>
    <row r="1030" spans="1:14" x14ac:dyDescent="0.2">
      <c r="A1030" s="34" t="str">
        <f t="shared" si="57"/>
        <v>HER/4AB.10m and under (pool) - Wales</v>
      </c>
      <c r="B1030" s="6" t="s">
        <v>51</v>
      </c>
      <c r="C1030" s="6" t="s">
        <v>188</v>
      </c>
      <c r="D1030" s="6" t="s">
        <v>30</v>
      </c>
      <c r="E1030" s="25">
        <v>0</v>
      </c>
      <c r="F1030" s="25">
        <v>0</v>
      </c>
      <c r="G1030" s="43">
        <v>0</v>
      </c>
      <c r="H1030" s="25">
        <v>0</v>
      </c>
      <c r="I1030" s="25">
        <f t="shared" si="56"/>
        <v>0</v>
      </c>
      <c r="J1030" s="25"/>
      <c r="K1030" s="25">
        <v>0</v>
      </c>
      <c r="L1030" s="25">
        <v>0</v>
      </c>
      <c r="M1030" s="25">
        <v>0</v>
      </c>
      <c r="N1030" s="25">
        <f t="shared" si="55"/>
        <v>0</v>
      </c>
    </row>
    <row r="1031" spans="1:14" x14ac:dyDescent="0.2">
      <c r="A1031" s="34" t="str">
        <f t="shared" si="57"/>
        <v>HER/4AB.Aberdeen</v>
      </c>
      <c r="B1031" s="6" t="s">
        <v>51</v>
      </c>
      <c r="C1031" s="6" t="s">
        <v>188</v>
      </c>
      <c r="D1031" s="6" t="s">
        <v>4</v>
      </c>
      <c r="E1031" s="25">
        <v>0</v>
      </c>
      <c r="F1031" s="25">
        <v>0</v>
      </c>
      <c r="G1031" s="43">
        <v>0.1</v>
      </c>
      <c r="H1031" s="25">
        <v>0</v>
      </c>
      <c r="I1031" s="25">
        <f t="shared" si="56"/>
        <v>0.1</v>
      </c>
      <c r="J1031" s="25"/>
      <c r="K1031" s="25">
        <v>0.30000000000000004</v>
      </c>
      <c r="L1031" s="25">
        <v>0</v>
      </c>
      <c r="M1031" s="25">
        <v>0</v>
      </c>
      <c r="N1031" s="25">
        <f t="shared" si="55"/>
        <v>0.4</v>
      </c>
    </row>
    <row r="1032" spans="1:14" x14ac:dyDescent="0.2">
      <c r="A1032" s="34" t="str">
        <f t="shared" si="57"/>
        <v>HER/4AB.Anglo Scot.</v>
      </c>
      <c r="B1032" s="6" t="s">
        <v>51</v>
      </c>
      <c r="C1032" s="6" t="s">
        <v>188</v>
      </c>
      <c r="D1032" s="6" t="s">
        <v>13</v>
      </c>
      <c r="E1032" s="25">
        <v>2.2570000000000001</v>
      </c>
      <c r="F1032" s="25">
        <v>0</v>
      </c>
      <c r="G1032" s="43">
        <v>0.4</v>
      </c>
      <c r="H1032" s="25">
        <v>0</v>
      </c>
      <c r="I1032" s="25">
        <f t="shared" si="56"/>
        <v>2.657</v>
      </c>
      <c r="J1032" s="25"/>
      <c r="K1032" s="25">
        <v>4.3999999999999595E-2</v>
      </c>
      <c r="L1032" s="25">
        <v>0</v>
      </c>
      <c r="M1032" s="25">
        <v>0</v>
      </c>
      <c r="N1032" s="25">
        <f t="shared" si="55"/>
        <v>2.7010000000000001</v>
      </c>
    </row>
    <row r="1033" spans="1:14" x14ac:dyDescent="0.2">
      <c r="A1033" s="34" t="str">
        <f t="shared" si="57"/>
        <v>HER/4AB.ANIFPO</v>
      </c>
      <c r="B1033" s="6" t="s">
        <v>51</v>
      </c>
      <c r="C1033" s="6" t="s">
        <v>188</v>
      </c>
      <c r="D1033" s="6" t="s">
        <v>17</v>
      </c>
      <c r="E1033" s="25">
        <v>0</v>
      </c>
      <c r="F1033" s="25">
        <v>5155.68</v>
      </c>
      <c r="G1033" s="43">
        <v>0</v>
      </c>
      <c r="H1033" s="25">
        <v>0</v>
      </c>
      <c r="I1033" s="25">
        <f t="shared" si="56"/>
        <v>5155.68</v>
      </c>
      <c r="J1033" s="25"/>
      <c r="K1033" s="25">
        <v>0</v>
      </c>
      <c r="L1033" s="72">
        <v>-122.1</v>
      </c>
      <c r="M1033" s="25">
        <v>0</v>
      </c>
      <c r="N1033" s="25">
        <f t="shared" si="55"/>
        <v>5033.58</v>
      </c>
    </row>
    <row r="1034" spans="1:14" x14ac:dyDescent="0.2">
      <c r="A1034" s="34" t="str">
        <f t="shared" si="57"/>
        <v>HER/4AB.Cornish</v>
      </c>
      <c r="B1034" s="6" t="s">
        <v>51</v>
      </c>
      <c r="C1034" s="6" t="s">
        <v>188</v>
      </c>
      <c r="D1034" s="6" t="s">
        <v>18</v>
      </c>
      <c r="E1034" s="25">
        <v>0</v>
      </c>
      <c r="F1034" s="25">
        <v>0</v>
      </c>
      <c r="G1034" s="43">
        <v>0</v>
      </c>
      <c r="H1034" s="25">
        <v>0</v>
      </c>
      <c r="I1034" s="25">
        <f t="shared" si="56"/>
        <v>0</v>
      </c>
      <c r="J1034" s="25"/>
      <c r="K1034" s="25">
        <v>0</v>
      </c>
      <c r="L1034" s="25">
        <v>0</v>
      </c>
      <c r="M1034" s="25">
        <v>0</v>
      </c>
      <c r="N1034" s="25">
        <f t="shared" si="55"/>
        <v>0</v>
      </c>
    </row>
    <row r="1035" spans="1:14" x14ac:dyDescent="0.2">
      <c r="A1035" s="34" t="str">
        <f t="shared" si="57"/>
        <v>HER/4AB.EEFPO</v>
      </c>
      <c r="B1035" s="6" t="s">
        <v>51</v>
      </c>
      <c r="C1035" s="6" t="s">
        <v>188</v>
      </c>
      <c r="D1035" s="6" t="s">
        <v>14</v>
      </c>
      <c r="E1035" s="25">
        <v>69.221000000000004</v>
      </c>
      <c r="F1035" s="25">
        <v>0</v>
      </c>
      <c r="G1035" s="43">
        <v>0</v>
      </c>
      <c r="H1035" s="25">
        <v>0</v>
      </c>
      <c r="I1035" s="25">
        <f t="shared" si="56"/>
        <v>69.221000000000004</v>
      </c>
      <c r="J1035" s="25"/>
      <c r="K1035" s="25">
        <v>1.2639999999999516</v>
      </c>
      <c r="L1035" s="25">
        <v>0</v>
      </c>
      <c r="M1035" s="25">
        <v>0</v>
      </c>
      <c r="N1035" s="25">
        <f t="shared" ref="N1035:N1098" si="58">ROUND(I1035+K1035+L1035+M1035+J1035,3)</f>
        <v>70.484999999999999</v>
      </c>
    </row>
    <row r="1036" spans="1:14" x14ac:dyDescent="0.2">
      <c r="A1036" s="34" t="str">
        <f t="shared" si="57"/>
        <v>HER/4AB.Fife</v>
      </c>
      <c r="B1036" s="6" t="s">
        <v>51</v>
      </c>
      <c r="C1036" s="6" t="s">
        <v>188</v>
      </c>
      <c r="D1036" s="6" t="s">
        <v>7</v>
      </c>
      <c r="E1036" s="25">
        <v>0</v>
      </c>
      <c r="F1036" s="25">
        <v>0</v>
      </c>
      <c r="G1036" s="43">
        <v>0.5</v>
      </c>
      <c r="H1036" s="25">
        <v>0</v>
      </c>
      <c r="I1036" s="25">
        <f t="shared" ref="I1036:I1138" si="59">E1036+F1036+G1036+H1036</f>
        <v>0.5</v>
      </c>
      <c r="J1036" s="25"/>
      <c r="K1036" s="25">
        <v>0.24199999999999999</v>
      </c>
      <c r="L1036" s="25">
        <v>0</v>
      </c>
      <c r="M1036" s="25">
        <v>0</v>
      </c>
      <c r="N1036" s="25">
        <f t="shared" si="58"/>
        <v>0.74199999999999999</v>
      </c>
    </row>
    <row r="1037" spans="1:14" x14ac:dyDescent="0.2">
      <c r="A1037" s="34" t="str">
        <f t="shared" si="57"/>
        <v>HER/4AB.FPO</v>
      </c>
      <c r="B1037" s="6" t="s">
        <v>51</v>
      </c>
      <c r="C1037" s="6" t="s">
        <v>188</v>
      </c>
      <c r="D1037" s="6" t="s">
        <v>15</v>
      </c>
      <c r="E1037" s="25">
        <v>8.4000000000000005E-2</v>
      </c>
      <c r="F1037" s="25">
        <v>0</v>
      </c>
      <c r="G1037" s="43">
        <v>0</v>
      </c>
      <c r="H1037" s="25">
        <v>0</v>
      </c>
      <c r="I1037" s="25">
        <f t="shared" si="59"/>
        <v>8.4000000000000005E-2</v>
      </c>
      <c r="J1037" s="25"/>
      <c r="K1037" s="25">
        <v>0.27500000000000002</v>
      </c>
      <c r="L1037" s="25">
        <v>0</v>
      </c>
      <c r="M1037" s="25">
        <v>0</v>
      </c>
      <c r="N1037" s="25">
        <f t="shared" si="58"/>
        <v>0.35899999999999999</v>
      </c>
    </row>
    <row r="1038" spans="1:14" x14ac:dyDescent="0.2">
      <c r="A1038" s="34" t="str">
        <f t="shared" si="57"/>
        <v>HER/4AB.Handliners</v>
      </c>
      <c r="B1038" s="6" t="s">
        <v>51</v>
      </c>
      <c r="C1038" s="6" t="s">
        <v>188</v>
      </c>
      <c r="D1038" s="6" t="s">
        <v>66</v>
      </c>
      <c r="E1038" s="25">
        <v>0</v>
      </c>
      <c r="F1038" s="25">
        <v>0</v>
      </c>
      <c r="G1038" s="43">
        <v>0</v>
      </c>
      <c r="H1038" s="25">
        <v>0</v>
      </c>
      <c r="I1038" s="25">
        <f t="shared" si="59"/>
        <v>0</v>
      </c>
      <c r="J1038" s="25"/>
      <c r="K1038" s="25">
        <v>0</v>
      </c>
      <c r="L1038" s="25">
        <v>0</v>
      </c>
      <c r="M1038" s="25">
        <v>0</v>
      </c>
      <c r="N1038" s="25">
        <f t="shared" si="58"/>
        <v>0</v>
      </c>
    </row>
    <row r="1039" spans="1:14" x14ac:dyDescent="0.2">
      <c r="A1039" s="34" t="str">
        <f t="shared" si="57"/>
        <v>HER/4AB.Interfish</v>
      </c>
      <c r="B1039" s="6" t="s">
        <v>51</v>
      </c>
      <c r="C1039" s="6" t="s">
        <v>188</v>
      </c>
      <c r="D1039" s="6" t="s">
        <v>23</v>
      </c>
      <c r="E1039" s="25">
        <v>1611.145</v>
      </c>
      <c r="F1039" s="25">
        <v>0</v>
      </c>
      <c r="G1039" s="43">
        <v>4245.3</v>
      </c>
      <c r="H1039" s="25">
        <v>0</v>
      </c>
      <c r="I1039" s="25">
        <f t="shared" si="59"/>
        <v>5856.4449999999997</v>
      </c>
      <c r="J1039" s="25"/>
      <c r="K1039" s="25">
        <v>0</v>
      </c>
      <c r="L1039" s="72">
        <v>-539.9</v>
      </c>
      <c r="M1039" s="25">
        <v>0</v>
      </c>
      <c r="N1039" s="25">
        <f t="shared" si="58"/>
        <v>5316.5450000000001</v>
      </c>
    </row>
    <row r="1040" spans="1:14" x14ac:dyDescent="0.2">
      <c r="A1040" s="34" t="str">
        <f t="shared" si="57"/>
        <v>HER/4AB.IOM</v>
      </c>
      <c r="B1040" s="6" t="s">
        <v>51</v>
      </c>
      <c r="C1040" s="6" t="s">
        <v>188</v>
      </c>
      <c r="D1040" s="6" t="s">
        <v>24</v>
      </c>
      <c r="E1040" s="25">
        <v>0</v>
      </c>
      <c r="F1040" s="25">
        <v>0</v>
      </c>
      <c r="G1040" s="43">
        <v>0</v>
      </c>
      <c r="H1040" s="25">
        <v>0</v>
      </c>
      <c r="I1040" s="25">
        <f t="shared" si="59"/>
        <v>0</v>
      </c>
      <c r="J1040" s="25"/>
      <c r="K1040" s="25">
        <v>0</v>
      </c>
      <c r="L1040" s="25">
        <v>0</v>
      </c>
      <c r="M1040" s="25">
        <v>0</v>
      </c>
      <c r="N1040" s="25">
        <f t="shared" si="58"/>
        <v>0</v>
      </c>
    </row>
    <row r="1041" spans="1:14" x14ac:dyDescent="0.2">
      <c r="A1041" s="34" t="str">
        <f t="shared" si="57"/>
        <v>HER/4AB.Klondyke</v>
      </c>
      <c r="B1041" s="6" t="s">
        <v>51</v>
      </c>
      <c r="C1041" s="6" t="s">
        <v>188</v>
      </c>
      <c r="D1041" s="6" t="s">
        <v>11</v>
      </c>
      <c r="E1041" s="25">
        <v>0</v>
      </c>
      <c r="F1041" s="25">
        <v>0</v>
      </c>
      <c r="G1041" s="43">
        <v>6317.1</v>
      </c>
      <c r="H1041" s="25">
        <v>0</v>
      </c>
      <c r="I1041" s="25">
        <f t="shared" si="59"/>
        <v>6317.1</v>
      </c>
      <c r="J1041" s="25"/>
      <c r="K1041" s="25">
        <v>0</v>
      </c>
      <c r="L1041" s="72">
        <v>-120.8</v>
      </c>
      <c r="M1041" s="25">
        <v>0</v>
      </c>
      <c r="N1041" s="25">
        <f t="shared" si="58"/>
        <v>6196.3</v>
      </c>
    </row>
    <row r="1042" spans="1:14" x14ac:dyDescent="0.2">
      <c r="A1042" s="34" t="str">
        <f t="shared" si="57"/>
        <v>HER/4AB.Lowestoft</v>
      </c>
      <c r="B1042" s="6" t="s">
        <v>51</v>
      </c>
      <c r="C1042" s="6" t="s">
        <v>188</v>
      </c>
      <c r="D1042" s="6" t="s">
        <v>21</v>
      </c>
      <c r="E1042" s="25">
        <v>0</v>
      </c>
      <c r="F1042" s="25">
        <v>0</v>
      </c>
      <c r="G1042" s="43">
        <v>0</v>
      </c>
      <c r="H1042" s="25">
        <v>0</v>
      </c>
      <c r="I1042" s="25">
        <f t="shared" si="59"/>
        <v>0</v>
      </c>
      <c r="J1042" s="25"/>
      <c r="K1042" s="25">
        <v>0</v>
      </c>
      <c r="L1042" s="25">
        <v>0</v>
      </c>
      <c r="M1042" s="25">
        <v>0</v>
      </c>
      <c r="N1042" s="25">
        <f t="shared" si="58"/>
        <v>0</v>
      </c>
    </row>
    <row r="1043" spans="1:14" x14ac:dyDescent="0.2">
      <c r="A1043" s="34" t="str">
        <f t="shared" ref="A1043:A1145" si="60">CONCATENATE(B1043,D1043)</f>
        <v>HER/4AB.Lunar</v>
      </c>
      <c r="B1043" s="6" t="s">
        <v>51</v>
      </c>
      <c r="C1043" s="6" t="s">
        <v>188</v>
      </c>
      <c r="D1043" s="6" t="s">
        <v>12</v>
      </c>
      <c r="E1043" s="25">
        <v>0</v>
      </c>
      <c r="F1043" s="25">
        <v>0</v>
      </c>
      <c r="G1043" s="43">
        <v>5583.7</v>
      </c>
      <c r="H1043" s="25">
        <v>0</v>
      </c>
      <c r="I1043" s="25">
        <f t="shared" si="59"/>
        <v>5583.7</v>
      </c>
      <c r="J1043" s="25"/>
      <c r="K1043" s="25">
        <v>0</v>
      </c>
      <c r="L1043" s="72">
        <v>-475.7</v>
      </c>
      <c r="M1043" s="25">
        <v>0</v>
      </c>
      <c r="N1043" s="25">
        <f t="shared" si="58"/>
        <v>5108</v>
      </c>
    </row>
    <row r="1044" spans="1:14" x14ac:dyDescent="0.2">
      <c r="A1044" s="34" t="str">
        <f t="shared" si="60"/>
        <v>HER/4AB.Mourne</v>
      </c>
      <c r="B1044" s="38" t="s">
        <v>51</v>
      </c>
      <c r="C1044" s="6" t="s">
        <v>188</v>
      </c>
      <c r="D1044" s="6" t="s">
        <v>49</v>
      </c>
      <c r="E1044" s="25">
        <v>0</v>
      </c>
      <c r="F1044" s="25">
        <v>0</v>
      </c>
      <c r="G1044" s="43">
        <v>0</v>
      </c>
      <c r="H1044" s="25">
        <v>0</v>
      </c>
      <c r="I1044" s="25">
        <f t="shared" si="59"/>
        <v>0</v>
      </c>
      <c r="J1044" s="25"/>
      <c r="K1044" s="25">
        <v>0</v>
      </c>
      <c r="L1044" s="25">
        <v>0</v>
      </c>
      <c r="M1044" s="25">
        <v>0</v>
      </c>
      <c r="N1044" s="25">
        <f t="shared" si="58"/>
        <v>0</v>
      </c>
    </row>
    <row r="1045" spans="1:14" x14ac:dyDescent="0.2">
      <c r="A1045" s="34" t="str">
        <f t="shared" si="60"/>
        <v>HER/4AB.NESFO</v>
      </c>
      <c r="B1045" s="6" t="s">
        <v>51</v>
      </c>
      <c r="C1045" s="6" t="s">
        <v>188</v>
      </c>
      <c r="D1045" s="6" t="s">
        <v>5</v>
      </c>
      <c r="E1045" s="25">
        <v>0</v>
      </c>
      <c r="F1045" s="25">
        <v>0</v>
      </c>
      <c r="G1045" s="43">
        <v>0.4</v>
      </c>
      <c r="H1045" s="25">
        <v>0</v>
      </c>
      <c r="I1045" s="25">
        <f t="shared" si="59"/>
        <v>0.4</v>
      </c>
      <c r="J1045" s="25"/>
      <c r="K1045" s="25">
        <v>7.0000000000000007E-2</v>
      </c>
      <c r="L1045" s="25">
        <v>0</v>
      </c>
      <c r="M1045" s="25">
        <v>0</v>
      </c>
      <c r="N1045" s="25">
        <f t="shared" si="58"/>
        <v>0.47</v>
      </c>
    </row>
    <row r="1046" spans="1:14" x14ac:dyDescent="0.2">
      <c r="A1046" s="34" t="str">
        <f t="shared" si="60"/>
        <v>HER/4AB.NIFPO</v>
      </c>
      <c r="B1046" s="6" t="s">
        <v>51</v>
      </c>
      <c r="C1046" s="6" t="s">
        <v>188</v>
      </c>
      <c r="D1046" s="6" t="s">
        <v>16</v>
      </c>
      <c r="E1046" s="25">
        <v>0</v>
      </c>
      <c r="F1046" s="25">
        <v>299.92</v>
      </c>
      <c r="G1046" s="43">
        <v>0</v>
      </c>
      <c r="H1046" s="25">
        <v>0</v>
      </c>
      <c r="I1046" s="25">
        <f t="shared" si="59"/>
        <v>299.92</v>
      </c>
      <c r="J1046" s="25"/>
      <c r="K1046" s="25">
        <v>0.6509999999999998</v>
      </c>
      <c r="L1046" s="25">
        <v>0</v>
      </c>
      <c r="M1046" s="25">
        <v>0</v>
      </c>
      <c r="N1046" s="25">
        <f t="shared" si="58"/>
        <v>300.57100000000003</v>
      </c>
    </row>
    <row r="1047" spans="1:14" x14ac:dyDescent="0.2">
      <c r="A1047" s="34" t="str">
        <f t="shared" si="60"/>
        <v>HER/4AB.Non Sector - England</v>
      </c>
      <c r="B1047" s="6" t="s">
        <v>51</v>
      </c>
      <c r="C1047" s="6" t="s">
        <v>188</v>
      </c>
      <c r="D1047" s="6" t="s">
        <v>25</v>
      </c>
      <c r="E1047" s="25">
        <v>0</v>
      </c>
      <c r="F1047" s="25">
        <v>0</v>
      </c>
      <c r="G1047" s="43">
        <v>0</v>
      </c>
      <c r="H1047" s="25">
        <v>0</v>
      </c>
      <c r="I1047" s="25">
        <f t="shared" si="59"/>
        <v>0</v>
      </c>
      <c r="J1047" s="25"/>
      <c r="K1047" s="25">
        <v>0</v>
      </c>
      <c r="L1047" s="25">
        <v>0</v>
      </c>
      <c r="M1047" s="25">
        <v>0</v>
      </c>
      <c r="N1047" s="25">
        <f t="shared" si="58"/>
        <v>0</v>
      </c>
    </row>
    <row r="1048" spans="1:14" x14ac:dyDescent="0.2">
      <c r="A1048" s="34" t="str">
        <f t="shared" si="60"/>
        <v>HER/4AB.Non Sector - Northern Ireland</v>
      </c>
      <c r="B1048" s="6" t="s">
        <v>51</v>
      </c>
      <c r="C1048" s="6" t="s">
        <v>188</v>
      </c>
      <c r="D1048" s="6" t="s">
        <v>28</v>
      </c>
      <c r="E1048" s="25">
        <v>0</v>
      </c>
      <c r="F1048" s="25">
        <v>0</v>
      </c>
      <c r="G1048" s="43">
        <v>0</v>
      </c>
      <c r="H1048" s="25">
        <v>0</v>
      </c>
      <c r="I1048" s="25">
        <f t="shared" si="59"/>
        <v>0</v>
      </c>
      <c r="J1048" s="25"/>
      <c r="K1048" s="25">
        <v>0</v>
      </c>
      <c r="L1048" s="25">
        <v>0</v>
      </c>
      <c r="M1048" s="25">
        <v>0</v>
      </c>
      <c r="N1048" s="25">
        <f t="shared" si="58"/>
        <v>0</v>
      </c>
    </row>
    <row r="1049" spans="1:14" x14ac:dyDescent="0.2">
      <c r="A1049" s="34" t="str">
        <f t="shared" si="60"/>
        <v>HER/4AB.Non Sector - Scotland</v>
      </c>
      <c r="B1049" s="6" t="s">
        <v>51</v>
      </c>
      <c r="C1049" s="6" t="s">
        <v>188</v>
      </c>
      <c r="D1049" s="6" t="s">
        <v>27</v>
      </c>
      <c r="E1049" s="25">
        <v>0</v>
      </c>
      <c r="F1049" s="25">
        <v>0</v>
      </c>
      <c r="G1049" s="43">
        <v>0</v>
      </c>
      <c r="H1049" s="25">
        <v>0</v>
      </c>
      <c r="I1049" s="25">
        <f t="shared" si="59"/>
        <v>0</v>
      </c>
      <c r="J1049" s="25"/>
      <c r="K1049" s="25">
        <v>0</v>
      </c>
      <c r="L1049" s="25">
        <v>0</v>
      </c>
      <c r="M1049" s="25">
        <v>0</v>
      </c>
      <c r="N1049" s="25">
        <f t="shared" si="58"/>
        <v>0</v>
      </c>
    </row>
    <row r="1050" spans="1:14" x14ac:dyDescent="0.2">
      <c r="A1050" s="34" t="str">
        <f t="shared" si="60"/>
        <v>HER/4AB.Non Sector - Wales</v>
      </c>
      <c r="B1050" s="6" t="s">
        <v>51</v>
      </c>
      <c r="C1050" s="6" t="s">
        <v>188</v>
      </c>
      <c r="D1050" s="6" t="s">
        <v>26</v>
      </c>
      <c r="E1050" s="25">
        <v>0</v>
      </c>
      <c r="F1050" s="25">
        <v>0</v>
      </c>
      <c r="G1050" s="43">
        <v>0</v>
      </c>
      <c r="H1050" s="25">
        <v>0</v>
      </c>
      <c r="I1050" s="25">
        <f t="shared" si="59"/>
        <v>0</v>
      </c>
      <c r="J1050" s="25"/>
      <c r="K1050" s="25">
        <v>0</v>
      </c>
      <c r="L1050" s="25">
        <v>0</v>
      </c>
      <c r="M1050" s="25">
        <v>0</v>
      </c>
      <c r="N1050" s="25">
        <f t="shared" si="58"/>
        <v>0</v>
      </c>
    </row>
    <row r="1051" spans="1:14" x14ac:dyDescent="0.2">
      <c r="A1051" s="34" t="str">
        <f t="shared" si="60"/>
        <v>HER/4AB.Humberside</v>
      </c>
      <c r="B1051" s="6" t="s">
        <v>51</v>
      </c>
      <c r="C1051" s="6" t="s">
        <v>188</v>
      </c>
      <c r="D1051" s="6" t="s">
        <v>288</v>
      </c>
      <c r="E1051" s="25">
        <v>6180.4849999999997</v>
      </c>
      <c r="F1051" s="25">
        <v>0</v>
      </c>
      <c r="G1051" s="43">
        <v>0</v>
      </c>
      <c r="H1051" s="25">
        <v>0</v>
      </c>
      <c r="I1051" s="25">
        <f t="shared" si="59"/>
        <v>6180.4849999999997</v>
      </c>
      <c r="J1051" s="25"/>
      <c r="K1051" s="25">
        <v>102.97299999999814</v>
      </c>
      <c r="L1051" s="25">
        <v>0</v>
      </c>
      <c r="M1051" s="25">
        <v>0</v>
      </c>
      <c r="N1051" s="25">
        <f t="shared" si="58"/>
        <v>6283.4579999999996</v>
      </c>
    </row>
    <row r="1052" spans="1:14" x14ac:dyDescent="0.2">
      <c r="A1052" s="34" t="str">
        <f t="shared" si="60"/>
        <v>HER/4AB.North Sea</v>
      </c>
      <c r="B1052" s="6" t="s">
        <v>51</v>
      </c>
      <c r="C1052" s="6" t="s">
        <v>188</v>
      </c>
      <c r="D1052" s="6" t="s">
        <v>20</v>
      </c>
      <c r="E1052" s="25">
        <v>0.16700000000000001</v>
      </c>
      <c r="F1052" s="25">
        <v>0</v>
      </c>
      <c r="G1052" s="43">
        <v>0</v>
      </c>
      <c r="H1052" s="25">
        <v>0</v>
      </c>
      <c r="I1052" s="25">
        <f t="shared" si="59"/>
        <v>0.16700000000000001</v>
      </c>
      <c r="J1052" s="25"/>
      <c r="K1052" s="25">
        <v>5.1000000000000045E-2</v>
      </c>
      <c r="L1052" s="25">
        <v>0</v>
      </c>
      <c r="M1052" s="25">
        <v>0</v>
      </c>
      <c r="N1052" s="25">
        <f t="shared" si="58"/>
        <v>0.218</v>
      </c>
    </row>
    <row r="1053" spans="1:14" x14ac:dyDescent="0.2">
      <c r="A1053" s="34" t="str">
        <f t="shared" si="60"/>
        <v>HER/4AB.Northern</v>
      </c>
      <c r="B1053" s="6" t="s">
        <v>51</v>
      </c>
      <c r="C1053" s="6" t="s">
        <v>188</v>
      </c>
      <c r="D1053" s="6" t="s">
        <v>10</v>
      </c>
      <c r="E1053" s="25">
        <v>0</v>
      </c>
      <c r="F1053" s="25">
        <v>0</v>
      </c>
      <c r="G1053" s="43">
        <v>0</v>
      </c>
      <c r="H1053" s="25">
        <v>0</v>
      </c>
      <c r="I1053" s="25">
        <f t="shared" si="59"/>
        <v>0</v>
      </c>
      <c r="J1053" s="25"/>
      <c r="K1053" s="25">
        <v>0</v>
      </c>
      <c r="L1053" s="25">
        <v>0</v>
      </c>
      <c r="M1053" s="25">
        <v>0</v>
      </c>
      <c r="N1053" s="25">
        <f t="shared" si="58"/>
        <v>0</v>
      </c>
    </row>
    <row r="1054" spans="1:14" x14ac:dyDescent="0.2">
      <c r="A1054" s="34" t="str">
        <f t="shared" si="60"/>
        <v>HER/4AB.Orkney</v>
      </c>
      <c r="B1054" s="6" t="s">
        <v>51</v>
      </c>
      <c r="C1054" s="6" t="s">
        <v>188</v>
      </c>
      <c r="D1054" s="6" t="s">
        <v>9</v>
      </c>
      <c r="E1054" s="25">
        <v>0</v>
      </c>
      <c r="F1054" s="25">
        <v>0</v>
      </c>
      <c r="G1054" s="43">
        <v>0.3</v>
      </c>
      <c r="H1054" s="25">
        <v>0</v>
      </c>
      <c r="I1054" s="25">
        <f t="shared" si="59"/>
        <v>0.3</v>
      </c>
      <c r="J1054" s="25"/>
      <c r="K1054" s="25">
        <v>0</v>
      </c>
      <c r="L1054" s="25">
        <v>0</v>
      </c>
      <c r="M1054" s="25">
        <v>0</v>
      </c>
      <c r="N1054" s="25">
        <f t="shared" si="58"/>
        <v>0.3</v>
      </c>
    </row>
    <row r="1055" spans="1:14" x14ac:dyDescent="0.2">
      <c r="A1055" s="34" t="str">
        <f t="shared" si="60"/>
        <v>HER/4AB.SFO</v>
      </c>
      <c r="B1055" s="6" t="s">
        <v>51</v>
      </c>
      <c r="C1055" s="6" t="s">
        <v>188</v>
      </c>
      <c r="D1055" s="6" t="s">
        <v>2</v>
      </c>
      <c r="E1055" s="25">
        <v>0.16700000000000001</v>
      </c>
      <c r="F1055" s="25">
        <v>0</v>
      </c>
      <c r="G1055" s="43">
        <v>16120</v>
      </c>
      <c r="H1055" s="25">
        <v>0</v>
      </c>
      <c r="I1055" s="25">
        <f t="shared" si="59"/>
        <v>16120.166999999999</v>
      </c>
      <c r="J1055" s="25"/>
      <c r="K1055" s="25">
        <v>409.48149999999805</v>
      </c>
      <c r="L1055" s="25">
        <v>0</v>
      </c>
      <c r="M1055" s="25">
        <v>0</v>
      </c>
      <c r="N1055" s="25">
        <f t="shared" si="58"/>
        <v>16529.649000000001</v>
      </c>
    </row>
    <row r="1056" spans="1:14" x14ac:dyDescent="0.2">
      <c r="A1056" s="34" t="str">
        <f t="shared" si="60"/>
        <v>HER/4AB.Shetland</v>
      </c>
      <c r="B1056" s="6" t="s">
        <v>51</v>
      </c>
      <c r="C1056" s="6" t="s">
        <v>188</v>
      </c>
      <c r="D1056" s="6" t="s">
        <v>6</v>
      </c>
      <c r="E1056" s="25">
        <v>0</v>
      </c>
      <c r="F1056" s="25">
        <v>0</v>
      </c>
      <c r="G1056" s="43">
        <v>10343.5</v>
      </c>
      <c r="H1056" s="25">
        <v>0</v>
      </c>
      <c r="I1056" s="25">
        <f t="shared" si="59"/>
        <v>10343.5</v>
      </c>
      <c r="J1056" s="25"/>
      <c r="K1056" s="25">
        <v>0</v>
      </c>
      <c r="L1056" s="72">
        <v>-549.4</v>
      </c>
      <c r="M1056" s="25">
        <v>0</v>
      </c>
      <c r="N1056" s="25">
        <f t="shared" si="58"/>
        <v>9794.1</v>
      </c>
    </row>
    <row r="1057" spans="1:14" x14ac:dyDescent="0.2">
      <c r="A1057" s="34" t="str">
        <f t="shared" si="60"/>
        <v>HER/4AB.South West</v>
      </c>
      <c r="B1057" s="6" t="s">
        <v>51</v>
      </c>
      <c r="C1057" s="6" t="s">
        <v>188</v>
      </c>
      <c r="D1057" s="6" t="s">
        <v>19</v>
      </c>
      <c r="E1057" s="25">
        <v>0</v>
      </c>
      <c r="F1057" s="25">
        <v>0</v>
      </c>
      <c r="G1057" s="43">
        <v>0</v>
      </c>
      <c r="H1057" s="25">
        <v>0</v>
      </c>
      <c r="I1057" s="25">
        <f t="shared" si="59"/>
        <v>0</v>
      </c>
      <c r="J1057" s="25"/>
      <c r="K1057" s="25">
        <v>0</v>
      </c>
      <c r="L1057" s="25">
        <v>0</v>
      </c>
      <c r="M1057" s="25">
        <v>0</v>
      </c>
      <c r="N1057" s="25">
        <f t="shared" si="58"/>
        <v>0</v>
      </c>
    </row>
    <row r="1058" spans="1:14" x14ac:dyDescent="0.2">
      <c r="A1058" s="34" t="str">
        <f t="shared" si="60"/>
        <v>HER/4AB.Unallocated</v>
      </c>
      <c r="B1058" s="6" t="s">
        <v>51</v>
      </c>
      <c r="C1058" s="6" t="s">
        <v>188</v>
      </c>
      <c r="D1058" s="6" t="s">
        <v>33</v>
      </c>
      <c r="E1058" s="25">
        <v>0</v>
      </c>
      <c r="F1058" s="25">
        <v>0</v>
      </c>
      <c r="G1058" s="43">
        <v>0</v>
      </c>
      <c r="H1058" s="25">
        <v>0</v>
      </c>
      <c r="I1058" s="25">
        <f t="shared" si="59"/>
        <v>0</v>
      </c>
      <c r="J1058" s="25"/>
      <c r="K1058" s="25">
        <v>0</v>
      </c>
      <c r="L1058" s="25">
        <v>0</v>
      </c>
      <c r="M1058" s="25">
        <v>0</v>
      </c>
      <c r="N1058" s="25">
        <f t="shared" si="58"/>
        <v>0</v>
      </c>
    </row>
    <row r="1059" spans="1:14" x14ac:dyDescent="0.2">
      <c r="A1059" s="34" t="str">
        <f t="shared" si="60"/>
        <v>HER/4AB.W. Scotland</v>
      </c>
      <c r="B1059" s="6" t="s">
        <v>51</v>
      </c>
      <c r="C1059" s="6" t="s">
        <v>188</v>
      </c>
      <c r="D1059" s="6" t="s">
        <v>8</v>
      </c>
      <c r="E1059" s="25">
        <v>0</v>
      </c>
      <c r="F1059" s="25">
        <v>0</v>
      </c>
      <c r="G1059" s="43">
        <v>0.4</v>
      </c>
      <c r="H1059" s="25">
        <v>0</v>
      </c>
      <c r="I1059" s="25">
        <f t="shared" si="59"/>
        <v>0.4</v>
      </c>
      <c r="J1059" s="25"/>
      <c r="K1059" s="25">
        <v>0.89999999999999925</v>
      </c>
      <c r="L1059" s="25">
        <v>0</v>
      </c>
      <c r="M1059" s="25">
        <v>0</v>
      </c>
      <c r="N1059" s="25">
        <f t="shared" si="58"/>
        <v>1.3</v>
      </c>
    </row>
    <row r="1060" spans="1:14" x14ac:dyDescent="0.2">
      <c r="A1060" s="34" t="str">
        <f t="shared" si="60"/>
        <v>HER/4AB.Wales &amp; WC</v>
      </c>
      <c r="B1060" s="6" t="s">
        <v>51</v>
      </c>
      <c r="C1060" s="6" t="s">
        <v>188</v>
      </c>
      <c r="D1060" s="6" t="s">
        <v>22</v>
      </c>
      <c r="E1060" s="25">
        <v>0</v>
      </c>
      <c r="F1060" s="25">
        <v>0</v>
      </c>
      <c r="G1060" s="43">
        <v>0</v>
      </c>
      <c r="H1060" s="25">
        <v>0</v>
      </c>
      <c r="I1060" s="25">
        <f t="shared" si="59"/>
        <v>0</v>
      </c>
      <c r="J1060" s="25"/>
      <c r="K1060" s="25">
        <v>0</v>
      </c>
      <c r="L1060" s="25">
        <v>0</v>
      </c>
      <c r="M1060" s="25">
        <v>0</v>
      </c>
      <c r="N1060" s="25">
        <f t="shared" si="58"/>
        <v>0</v>
      </c>
    </row>
    <row r="1061" spans="1:14" x14ac:dyDescent="0.2">
      <c r="A1061" s="34" t="str">
        <f t="shared" si="60"/>
        <v>HER/4AB.Western</v>
      </c>
      <c r="B1061" s="38" t="s">
        <v>51</v>
      </c>
      <c r="C1061" s="6" t="s">
        <v>188</v>
      </c>
      <c r="D1061" s="6" t="s">
        <v>107</v>
      </c>
      <c r="E1061" s="25">
        <v>0</v>
      </c>
      <c r="F1061" s="25">
        <v>0</v>
      </c>
      <c r="G1061" s="43">
        <v>0</v>
      </c>
      <c r="H1061" s="25">
        <v>0</v>
      </c>
      <c r="I1061" s="25">
        <f t="shared" si="59"/>
        <v>0</v>
      </c>
      <c r="J1061" s="25"/>
      <c r="K1061" s="25">
        <v>0</v>
      </c>
      <c r="L1061" s="25">
        <v>0</v>
      </c>
      <c r="M1061" s="25">
        <v>0</v>
      </c>
      <c r="N1061" s="25">
        <f t="shared" si="58"/>
        <v>0</v>
      </c>
    </row>
    <row r="1062" spans="1:14" x14ac:dyDescent="0.2">
      <c r="A1062" s="60" t="str">
        <f t="shared" si="60"/>
        <v>HER/4AB.QAM - sector</v>
      </c>
      <c r="B1062" s="60" t="s">
        <v>51</v>
      </c>
      <c r="C1062" s="60" t="s">
        <v>188</v>
      </c>
      <c r="D1062" s="62" t="s">
        <v>302</v>
      </c>
      <c r="E1062" s="25">
        <v>1819.8</v>
      </c>
      <c r="F1062" s="25">
        <v>0</v>
      </c>
      <c r="G1062" s="43">
        <v>0</v>
      </c>
      <c r="H1062" s="25">
        <v>0</v>
      </c>
      <c r="I1062" s="25">
        <f t="shared" si="59"/>
        <v>1819.8</v>
      </c>
      <c r="J1062" s="25"/>
      <c r="K1062" s="25">
        <v>18.714999999999691</v>
      </c>
      <c r="L1062" s="25">
        <v>0</v>
      </c>
      <c r="M1062" s="25">
        <v>0</v>
      </c>
      <c r="N1062" s="25">
        <f t="shared" si="58"/>
        <v>1838.5150000000001</v>
      </c>
    </row>
    <row r="1063" spans="1:14" x14ac:dyDescent="0.2">
      <c r="A1063" s="60" t="str">
        <f t="shared" si="60"/>
        <v>HER/4AB.QAM - non-sector</v>
      </c>
      <c r="B1063" s="57" t="s">
        <v>51</v>
      </c>
      <c r="C1063" s="60" t="s">
        <v>188</v>
      </c>
      <c r="D1063" s="62" t="s">
        <v>303</v>
      </c>
      <c r="E1063" s="25">
        <v>0</v>
      </c>
      <c r="F1063" s="25">
        <v>0</v>
      </c>
      <c r="G1063" s="43">
        <v>0</v>
      </c>
      <c r="H1063" s="25">
        <v>0</v>
      </c>
      <c r="I1063" s="25">
        <f t="shared" si="59"/>
        <v>0</v>
      </c>
      <c r="J1063" s="25"/>
      <c r="K1063" s="25">
        <v>20</v>
      </c>
      <c r="L1063" s="25">
        <v>0</v>
      </c>
      <c r="M1063" s="25">
        <v>0</v>
      </c>
      <c r="N1063" s="25">
        <f t="shared" si="58"/>
        <v>20</v>
      </c>
    </row>
    <row r="1064" spans="1:14" x14ac:dyDescent="0.2">
      <c r="A1064" s="34" t="str">
        <f t="shared" si="60"/>
        <v>HER/4CXB7D10m and under (pool) - England</v>
      </c>
      <c r="B1064" s="6" t="s">
        <v>52</v>
      </c>
      <c r="C1064" s="6" t="s">
        <v>189</v>
      </c>
      <c r="D1064" s="6" t="s">
        <v>29</v>
      </c>
      <c r="E1064" s="25">
        <v>512.88499999999999</v>
      </c>
      <c r="F1064" s="25">
        <v>0</v>
      </c>
      <c r="G1064" s="43">
        <v>0</v>
      </c>
      <c r="H1064" s="25">
        <v>0</v>
      </c>
      <c r="I1064" s="25">
        <f t="shared" si="59"/>
        <v>512.88499999999999</v>
      </c>
      <c r="J1064" s="25"/>
      <c r="K1064" s="25">
        <v>33.588000000000001</v>
      </c>
      <c r="L1064" s="25">
        <v>0</v>
      </c>
      <c r="M1064" s="25">
        <v>0</v>
      </c>
      <c r="N1064" s="25">
        <f t="shared" si="58"/>
        <v>546.47299999999996</v>
      </c>
    </row>
    <row r="1065" spans="1:14" x14ac:dyDescent="0.2">
      <c r="A1065" s="34" t="str">
        <f t="shared" si="60"/>
        <v>HER/4CXB7D10m and under (pool) - Northern Ireland</v>
      </c>
      <c r="B1065" s="6" t="s">
        <v>52</v>
      </c>
      <c r="C1065" s="6" t="s">
        <v>189</v>
      </c>
      <c r="D1065" s="6" t="s">
        <v>32</v>
      </c>
      <c r="E1065" s="25">
        <v>0</v>
      </c>
      <c r="F1065" s="25">
        <v>0.8</v>
      </c>
      <c r="G1065" s="43">
        <v>0</v>
      </c>
      <c r="H1065" s="25">
        <v>0</v>
      </c>
      <c r="I1065" s="25">
        <f t="shared" si="59"/>
        <v>0.8</v>
      </c>
      <c r="J1065" s="25"/>
      <c r="K1065" s="25">
        <v>0</v>
      </c>
      <c r="L1065" s="25">
        <v>0</v>
      </c>
      <c r="M1065" s="25">
        <v>0</v>
      </c>
      <c r="N1065" s="25">
        <f t="shared" si="58"/>
        <v>0.8</v>
      </c>
    </row>
    <row r="1066" spans="1:14" x14ac:dyDescent="0.2">
      <c r="A1066" s="34" t="str">
        <f t="shared" si="60"/>
        <v>HER/4CXB7D10m and under (pool) - Scotland</v>
      </c>
      <c r="B1066" s="6" t="s">
        <v>52</v>
      </c>
      <c r="C1066" s="6" t="s">
        <v>189</v>
      </c>
      <c r="D1066" s="6" t="s">
        <v>31</v>
      </c>
      <c r="E1066" s="25">
        <v>0</v>
      </c>
      <c r="F1066" s="25">
        <v>0</v>
      </c>
      <c r="G1066" s="43">
        <v>0.4</v>
      </c>
      <c r="H1066" s="25">
        <v>0</v>
      </c>
      <c r="I1066" s="25">
        <f t="shared" si="59"/>
        <v>0.4</v>
      </c>
      <c r="J1066" s="25"/>
      <c r="K1066" s="25">
        <v>0</v>
      </c>
      <c r="L1066" s="25">
        <v>0</v>
      </c>
      <c r="M1066" s="25">
        <v>0</v>
      </c>
      <c r="N1066" s="25">
        <f t="shared" si="58"/>
        <v>0.4</v>
      </c>
    </row>
    <row r="1067" spans="1:14" x14ac:dyDescent="0.2">
      <c r="A1067" s="34" t="str">
        <f t="shared" si="60"/>
        <v>HER/4CXB7D10m and under (pool) - Wales</v>
      </c>
      <c r="B1067" s="6" t="s">
        <v>52</v>
      </c>
      <c r="C1067" s="6" t="s">
        <v>189</v>
      </c>
      <c r="D1067" s="6" t="s">
        <v>30</v>
      </c>
      <c r="E1067" s="25">
        <v>0</v>
      </c>
      <c r="F1067" s="25">
        <v>0</v>
      </c>
      <c r="G1067" s="43">
        <v>0</v>
      </c>
      <c r="H1067" s="25">
        <v>3.5999999999999997E-2</v>
      </c>
      <c r="I1067" s="25">
        <f t="shared" si="59"/>
        <v>3.5999999999999997E-2</v>
      </c>
      <c r="J1067" s="25"/>
      <c r="K1067" s="25">
        <v>0</v>
      </c>
      <c r="L1067" s="25">
        <v>0</v>
      </c>
      <c r="M1067" s="25">
        <v>0</v>
      </c>
      <c r="N1067" s="25">
        <f t="shared" si="58"/>
        <v>3.5999999999999997E-2</v>
      </c>
    </row>
    <row r="1068" spans="1:14" x14ac:dyDescent="0.2">
      <c r="A1068" s="34" t="str">
        <f t="shared" si="60"/>
        <v>HER/4CXB7DAberdeen</v>
      </c>
      <c r="B1068" s="6" t="s">
        <v>52</v>
      </c>
      <c r="C1068" s="6" t="s">
        <v>189</v>
      </c>
      <c r="D1068" s="6" t="s">
        <v>4</v>
      </c>
      <c r="E1068" s="25">
        <v>0</v>
      </c>
      <c r="F1068" s="25">
        <v>0</v>
      </c>
      <c r="G1068" s="43">
        <v>0.5</v>
      </c>
      <c r="H1068" s="25">
        <v>0</v>
      </c>
      <c r="I1068" s="25">
        <f t="shared" si="59"/>
        <v>0.5</v>
      </c>
      <c r="J1068" s="25"/>
      <c r="K1068" s="25">
        <v>0</v>
      </c>
      <c r="L1068" s="25">
        <v>0</v>
      </c>
      <c r="M1068" s="25">
        <v>0</v>
      </c>
      <c r="N1068" s="25">
        <f t="shared" si="58"/>
        <v>0.5</v>
      </c>
    </row>
    <row r="1069" spans="1:14" x14ac:dyDescent="0.2">
      <c r="A1069" s="34" t="str">
        <f t="shared" si="60"/>
        <v>HER/4CXB7DAnglo Scot.</v>
      </c>
      <c r="B1069" s="6" t="s">
        <v>52</v>
      </c>
      <c r="C1069" s="6" t="s">
        <v>189</v>
      </c>
      <c r="D1069" s="6" t="s">
        <v>13</v>
      </c>
      <c r="E1069" s="25">
        <v>10.01</v>
      </c>
      <c r="F1069" s="25">
        <v>0</v>
      </c>
      <c r="G1069" s="43">
        <v>0</v>
      </c>
      <c r="H1069" s="25">
        <v>0</v>
      </c>
      <c r="I1069" s="25">
        <f t="shared" si="59"/>
        <v>10.01</v>
      </c>
      <c r="J1069" s="25"/>
      <c r="K1069" s="25">
        <v>3.3000000000000002E-2</v>
      </c>
      <c r="L1069" s="25">
        <v>0</v>
      </c>
      <c r="M1069" s="25">
        <v>0</v>
      </c>
      <c r="N1069" s="25">
        <f t="shared" si="58"/>
        <v>10.042999999999999</v>
      </c>
    </row>
    <row r="1070" spans="1:14" x14ac:dyDescent="0.2">
      <c r="A1070" s="34" t="str">
        <f t="shared" si="60"/>
        <v>HER/4CXB7DANIFPO</v>
      </c>
      <c r="B1070" s="6" t="s">
        <v>52</v>
      </c>
      <c r="C1070" s="6" t="s">
        <v>189</v>
      </c>
      <c r="D1070" s="6" t="s">
        <v>17</v>
      </c>
      <c r="E1070" s="25">
        <v>0</v>
      </c>
      <c r="F1070" s="25">
        <v>0</v>
      </c>
      <c r="G1070" s="43">
        <v>0</v>
      </c>
      <c r="H1070" s="25">
        <v>0</v>
      </c>
      <c r="I1070" s="25">
        <f t="shared" si="59"/>
        <v>0</v>
      </c>
      <c r="J1070" s="25"/>
      <c r="K1070" s="25">
        <v>0</v>
      </c>
      <c r="L1070" s="25">
        <v>0</v>
      </c>
      <c r="M1070" s="25">
        <v>0</v>
      </c>
      <c r="N1070" s="25">
        <f t="shared" si="58"/>
        <v>0</v>
      </c>
    </row>
    <row r="1071" spans="1:14" x14ac:dyDescent="0.2">
      <c r="A1071" s="34" t="str">
        <f t="shared" si="60"/>
        <v>HER/4CXB7DCornish</v>
      </c>
      <c r="B1071" s="6" t="s">
        <v>52</v>
      </c>
      <c r="C1071" s="6" t="s">
        <v>189</v>
      </c>
      <c r="D1071" s="6" t="s">
        <v>18</v>
      </c>
      <c r="E1071" s="25">
        <v>0.46</v>
      </c>
      <c r="F1071" s="25">
        <v>0</v>
      </c>
      <c r="G1071" s="43">
        <v>0</v>
      </c>
      <c r="H1071" s="25">
        <v>0</v>
      </c>
      <c r="I1071" s="25">
        <f t="shared" si="59"/>
        <v>0.46</v>
      </c>
      <c r="J1071" s="25"/>
      <c r="K1071" s="25">
        <v>0</v>
      </c>
      <c r="L1071" s="25">
        <v>0</v>
      </c>
      <c r="M1071" s="25">
        <v>0</v>
      </c>
      <c r="N1071" s="25">
        <f t="shared" si="58"/>
        <v>0.46</v>
      </c>
    </row>
    <row r="1072" spans="1:14" x14ac:dyDescent="0.2">
      <c r="A1072" s="34" t="str">
        <f t="shared" si="60"/>
        <v>HER/4CXB7DEEFPO</v>
      </c>
      <c r="B1072" s="6" t="s">
        <v>52</v>
      </c>
      <c r="C1072" s="6" t="s">
        <v>189</v>
      </c>
      <c r="D1072" s="6" t="s">
        <v>14</v>
      </c>
      <c r="E1072" s="25">
        <v>0</v>
      </c>
      <c r="F1072" s="25">
        <v>0</v>
      </c>
      <c r="G1072" s="43">
        <v>0</v>
      </c>
      <c r="H1072" s="25">
        <v>0</v>
      </c>
      <c r="I1072" s="25">
        <f t="shared" si="59"/>
        <v>0</v>
      </c>
      <c r="J1072" s="25"/>
      <c r="K1072" s="25">
        <v>0</v>
      </c>
      <c r="L1072" s="25">
        <v>0</v>
      </c>
      <c r="M1072" s="25">
        <v>0</v>
      </c>
      <c r="N1072" s="25">
        <f t="shared" si="58"/>
        <v>0</v>
      </c>
    </row>
    <row r="1073" spans="1:14" x14ac:dyDescent="0.2">
      <c r="A1073" s="34" t="str">
        <f t="shared" si="60"/>
        <v>HER/4CXB7DFife</v>
      </c>
      <c r="B1073" s="6" t="s">
        <v>52</v>
      </c>
      <c r="C1073" s="6" t="s">
        <v>189</v>
      </c>
      <c r="D1073" s="6" t="s">
        <v>7</v>
      </c>
      <c r="E1073" s="25">
        <v>0</v>
      </c>
      <c r="F1073" s="25">
        <v>0</v>
      </c>
      <c r="G1073" s="43">
        <v>0</v>
      </c>
      <c r="H1073" s="25">
        <v>0</v>
      </c>
      <c r="I1073" s="25">
        <f t="shared" si="59"/>
        <v>0</v>
      </c>
      <c r="J1073" s="25"/>
      <c r="K1073" s="25">
        <v>3.782</v>
      </c>
      <c r="L1073" s="25">
        <v>0</v>
      </c>
      <c r="M1073" s="25">
        <v>0</v>
      </c>
      <c r="N1073" s="25">
        <f t="shared" si="58"/>
        <v>3.782</v>
      </c>
    </row>
    <row r="1074" spans="1:14" x14ac:dyDescent="0.2">
      <c r="A1074" s="34" t="str">
        <f t="shared" si="60"/>
        <v>HER/4CXB7DFPO</v>
      </c>
      <c r="B1074" s="6" t="s">
        <v>52</v>
      </c>
      <c r="C1074" s="6" t="s">
        <v>189</v>
      </c>
      <c r="D1074" s="6" t="s">
        <v>15</v>
      </c>
      <c r="E1074" s="25">
        <v>2.7610000000000001</v>
      </c>
      <c r="F1074" s="25">
        <v>0</v>
      </c>
      <c r="G1074" s="43">
        <v>0</v>
      </c>
      <c r="H1074" s="25">
        <v>0</v>
      </c>
      <c r="I1074" s="25">
        <f t="shared" si="59"/>
        <v>2.7610000000000001</v>
      </c>
      <c r="J1074" s="25"/>
      <c r="K1074" s="25">
        <v>0</v>
      </c>
      <c r="L1074" s="25">
        <v>0</v>
      </c>
      <c r="M1074" s="25">
        <v>0</v>
      </c>
      <c r="N1074" s="25">
        <f t="shared" si="58"/>
        <v>2.7610000000000001</v>
      </c>
    </row>
    <row r="1075" spans="1:14" x14ac:dyDescent="0.2">
      <c r="A1075" s="34" t="str">
        <f t="shared" si="60"/>
        <v>HER/4CXB7DHandliners</v>
      </c>
      <c r="B1075" s="6" t="s">
        <v>52</v>
      </c>
      <c r="C1075" s="6" t="s">
        <v>189</v>
      </c>
      <c r="D1075" s="6" t="s">
        <v>66</v>
      </c>
      <c r="E1075" s="25">
        <v>0</v>
      </c>
      <c r="F1075" s="25">
        <v>0</v>
      </c>
      <c r="G1075" s="43">
        <v>0</v>
      </c>
      <c r="H1075" s="25">
        <v>0</v>
      </c>
      <c r="I1075" s="25">
        <f t="shared" si="59"/>
        <v>0</v>
      </c>
      <c r="J1075" s="25"/>
      <c r="K1075" s="25">
        <v>0</v>
      </c>
      <c r="L1075" s="25">
        <v>0</v>
      </c>
      <c r="M1075" s="25">
        <v>0</v>
      </c>
      <c r="N1075" s="25">
        <f t="shared" si="58"/>
        <v>0</v>
      </c>
    </row>
    <row r="1076" spans="1:14" x14ac:dyDescent="0.2">
      <c r="A1076" s="34" t="str">
        <f t="shared" si="60"/>
        <v>HER/4CXB7DInterfish</v>
      </c>
      <c r="B1076" s="6" t="s">
        <v>52</v>
      </c>
      <c r="C1076" s="6" t="s">
        <v>189</v>
      </c>
      <c r="D1076" s="6" t="s">
        <v>23</v>
      </c>
      <c r="E1076" s="25">
        <v>83.757999999999996</v>
      </c>
      <c r="F1076" s="25">
        <v>0</v>
      </c>
      <c r="G1076" s="43">
        <v>0.5</v>
      </c>
      <c r="H1076" s="25">
        <v>0</v>
      </c>
      <c r="I1076" s="25">
        <f t="shared" si="59"/>
        <v>84.257999999999996</v>
      </c>
      <c r="J1076" s="25"/>
      <c r="K1076" s="25">
        <v>0</v>
      </c>
      <c r="L1076" s="25">
        <v>0</v>
      </c>
      <c r="M1076" s="25">
        <v>0</v>
      </c>
      <c r="N1076" s="25">
        <f t="shared" si="58"/>
        <v>84.257999999999996</v>
      </c>
    </row>
    <row r="1077" spans="1:14" x14ac:dyDescent="0.2">
      <c r="A1077" s="34" t="str">
        <f t="shared" si="60"/>
        <v>HER/4CXB7DIOM</v>
      </c>
      <c r="B1077" s="6" t="s">
        <v>52</v>
      </c>
      <c r="C1077" s="6" t="s">
        <v>189</v>
      </c>
      <c r="D1077" s="6" t="s">
        <v>24</v>
      </c>
      <c r="E1077" s="25">
        <v>0</v>
      </c>
      <c r="F1077" s="25">
        <v>0</v>
      </c>
      <c r="G1077" s="43">
        <v>0</v>
      </c>
      <c r="H1077" s="25">
        <v>0</v>
      </c>
      <c r="I1077" s="25">
        <f t="shared" si="59"/>
        <v>0</v>
      </c>
      <c r="J1077" s="25"/>
      <c r="K1077" s="25">
        <v>0</v>
      </c>
      <c r="L1077" s="25">
        <v>0</v>
      </c>
      <c r="M1077" s="25">
        <v>0</v>
      </c>
      <c r="N1077" s="25">
        <f t="shared" si="58"/>
        <v>0</v>
      </c>
    </row>
    <row r="1078" spans="1:14" x14ac:dyDescent="0.2">
      <c r="A1078" s="34" t="str">
        <f t="shared" si="60"/>
        <v>HER/4CXB7DKlondyke</v>
      </c>
      <c r="B1078" s="6" t="s">
        <v>52</v>
      </c>
      <c r="C1078" s="6" t="s">
        <v>189</v>
      </c>
      <c r="D1078" s="6" t="s">
        <v>11</v>
      </c>
      <c r="E1078" s="25">
        <v>0</v>
      </c>
      <c r="F1078" s="25">
        <v>0</v>
      </c>
      <c r="G1078" s="43">
        <v>0</v>
      </c>
      <c r="H1078" s="25">
        <v>0</v>
      </c>
      <c r="I1078" s="25">
        <f t="shared" si="59"/>
        <v>0</v>
      </c>
      <c r="J1078" s="25"/>
      <c r="K1078" s="25">
        <v>0</v>
      </c>
      <c r="L1078" s="25">
        <v>0</v>
      </c>
      <c r="M1078" s="25">
        <v>0</v>
      </c>
      <c r="N1078" s="25">
        <f t="shared" si="58"/>
        <v>0</v>
      </c>
    </row>
    <row r="1079" spans="1:14" x14ac:dyDescent="0.2">
      <c r="A1079" s="34" t="str">
        <f t="shared" si="60"/>
        <v>HER/4CXB7DLowestoft</v>
      </c>
      <c r="B1079" s="6" t="s">
        <v>52</v>
      </c>
      <c r="C1079" s="6" t="s">
        <v>189</v>
      </c>
      <c r="D1079" s="6" t="s">
        <v>21</v>
      </c>
      <c r="E1079" s="25">
        <v>0</v>
      </c>
      <c r="F1079" s="25">
        <v>0</v>
      </c>
      <c r="G1079" s="43">
        <v>0</v>
      </c>
      <c r="H1079" s="25">
        <v>0</v>
      </c>
      <c r="I1079" s="25">
        <f t="shared" si="59"/>
        <v>0</v>
      </c>
      <c r="J1079" s="25"/>
      <c r="K1079" s="25">
        <v>0</v>
      </c>
      <c r="L1079" s="25">
        <v>0</v>
      </c>
      <c r="M1079" s="25">
        <v>0</v>
      </c>
      <c r="N1079" s="25">
        <f t="shared" si="58"/>
        <v>0</v>
      </c>
    </row>
    <row r="1080" spans="1:14" x14ac:dyDescent="0.2">
      <c r="A1080" s="34" t="str">
        <f t="shared" si="60"/>
        <v>HER/4CXB7DLunar</v>
      </c>
      <c r="B1080" s="6" t="s">
        <v>52</v>
      </c>
      <c r="C1080" s="6" t="s">
        <v>189</v>
      </c>
      <c r="D1080" s="6" t="s">
        <v>12</v>
      </c>
      <c r="E1080" s="25">
        <v>0</v>
      </c>
      <c r="F1080" s="25">
        <v>0</v>
      </c>
      <c r="G1080" s="43">
        <v>0</v>
      </c>
      <c r="H1080" s="25">
        <v>0</v>
      </c>
      <c r="I1080" s="25">
        <f t="shared" si="59"/>
        <v>0</v>
      </c>
      <c r="J1080" s="25"/>
      <c r="K1080" s="25">
        <v>0</v>
      </c>
      <c r="L1080" s="25">
        <v>0</v>
      </c>
      <c r="M1080" s="25">
        <v>0</v>
      </c>
      <c r="N1080" s="25">
        <f t="shared" si="58"/>
        <v>0</v>
      </c>
    </row>
    <row r="1081" spans="1:14" x14ac:dyDescent="0.2">
      <c r="A1081" s="34" t="str">
        <f t="shared" si="60"/>
        <v>HER/4CXB7DMourne</v>
      </c>
      <c r="B1081" s="38" t="s">
        <v>52</v>
      </c>
      <c r="C1081" s="6" t="s">
        <v>189</v>
      </c>
      <c r="D1081" s="6" t="s">
        <v>49</v>
      </c>
      <c r="E1081" s="25">
        <v>0</v>
      </c>
      <c r="F1081" s="25">
        <v>0</v>
      </c>
      <c r="G1081" s="43">
        <v>0</v>
      </c>
      <c r="H1081" s="25">
        <v>0</v>
      </c>
      <c r="I1081" s="25">
        <f t="shared" si="59"/>
        <v>0</v>
      </c>
      <c r="J1081" s="25"/>
      <c r="K1081" s="25">
        <v>0</v>
      </c>
      <c r="L1081" s="25">
        <v>0</v>
      </c>
      <c r="M1081" s="25">
        <v>0</v>
      </c>
      <c r="N1081" s="25">
        <f t="shared" si="58"/>
        <v>0</v>
      </c>
    </row>
    <row r="1082" spans="1:14" x14ac:dyDescent="0.2">
      <c r="A1082" s="34" t="str">
        <f t="shared" si="60"/>
        <v>HER/4CXB7DNESFO</v>
      </c>
      <c r="B1082" s="6" t="s">
        <v>52</v>
      </c>
      <c r="C1082" s="6" t="s">
        <v>189</v>
      </c>
      <c r="D1082" s="6" t="s">
        <v>5</v>
      </c>
      <c r="E1082" s="25">
        <v>0</v>
      </c>
      <c r="F1082" s="25">
        <v>0</v>
      </c>
      <c r="G1082" s="43">
        <v>0</v>
      </c>
      <c r="H1082" s="25">
        <v>0</v>
      </c>
      <c r="I1082" s="25">
        <f t="shared" si="59"/>
        <v>0</v>
      </c>
      <c r="J1082" s="25"/>
      <c r="K1082" s="25">
        <v>0</v>
      </c>
      <c r="L1082" s="25">
        <v>0</v>
      </c>
      <c r="M1082" s="25">
        <v>0</v>
      </c>
      <c r="N1082" s="25">
        <f t="shared" si="58"/>
        <v>0</v>
      </c>
    </row>
    <row r="1083" spans="1:14" x14ac:dyDescent="0.2">
      <c r="A1083" s="34" t="str">
        <f t="shared" si="60"/>
        <v>HER/4CXB7DNIFPO</v>
      </c>
      <c r="B1083" s="6" t="s">
        <v>52</v>
      </c>
      <c r="C1083" s="6" t="s">
        <v>189</v>
      </c>
      <c r="D1083" s="6" t="s">
        <v>16</v>
      </c>
      <c r="E1083" s="25">
        <v>0</v>
      </c>
      <c r="F1083" s="25">
        <v>2.8</v>
      </c>
      <c r="G1083" s="43">
        <v>0</v>
      </c>
      <c r="H1083" s="25">
        <v>0</v>
      </c>
      <c r="I1083" s="25">
        <f t="shared" si="59"/>
        <v>2.8</v>
      </c>
      <c r="J1083" s="25"/>
      <c r="K1083" s="25">
        <v>0</v>
      </c>
      <c r="L1083" s="25">
        <v>0</v>
      </c>
      <c r="M1083" s="25">
        <v>0</v>
      </c>
      <c r="N1083" s="25">
        <f t="shared" si="58"/>
        <v>2.8</v>
      </c>
    </row>
    <row r="1084" spans="1:14" x14ac:dyDescent="0.2">
      <c r="A1084" s="34" t="str">
        <f t="shared" si="60"/>
        <v>HER/4CXB7DNon Sector - England</v>
      </c>
      <c r="B1084" s="6" t="s">
        <v>52</v>
      </c>
      <c r="C1084" s="6" t="s">
        <v>189</v>
      </c>
      <c r="D1084" s="6" t="s">
        <v>25</v>
      </c>
      <c r="E1084" s="25">
        <v>0.56999999999999995</v>
      </c>
      <c r="F1084" s="25">
        <v>0</v>
      </c>
      <c r="G1084" s="43">
        <v>0</v>
      </c>
      <c r="H1084" s="25">
        <v>0</v>
      </c>
      <c r="I1084" s="25">
        <f t="shared" si="59"/>
        <v>0.56999999999999995</v>
      </c>
      <c r="J1084" s="25"/>
      <c r="K1084" s="25">
        <v>1.2E-2</v>
      </c>
      <c r="L1084" s="25">
        <v>0</v>
      </c>
      <c r="M1084" s="25">
        <v>0</v>
      </c>
      <c r="N1084" s="25">
        <f t="shared" si="58"/>
        <v>0.58199999999999996</v>
      </c>
    </row>
    <row r="1085" spans="1:14" x14ac:dyDescent="0.2">
      <c r="A1085" s="34" t="str">
        <f t="shared" si="60"/>
        <v>HER/4CXB7DNon Sector - Northern Ireland</v>
      </c>
      <c r="B1085" s="6" t="s">
        <v>52</v>
      </c>
      <c r="C1085" s="6" t="s">
        <v>189</v>
      </c>
      <c r="D1085" s="6" t="s">
        <v>28</v>
      </c>
      <c r="E1085" s="25">
        <v>0</v>
      </c>
      <c r="F1085" s="25">
        <v>0</v>
      </c>
      <c r="G1085" s="43">
        <v>0</v>
      </c>
      <c r="H1085" s="25">
        <v>0</v>
      </c>
      <c r="I1085" s="25">
        <f t="shared" si="59"/>
        <v>0</v>
      </c>
      <c r="J1085" s="25"/>
      <c r="K1085" s="25">
        <v>0</v>
      </c>
      <c r="L1085" s="25">
        <v>0</v>
      </c>
      <c r="M1085" s="25">
        <v>0</v>
      </c>
      <c r="N1085" s="25">
        <f t="shared" si="58"/>
        <v>0</v>
      </c>
    </row>
    <row r="1086" spans="1:14" x14ac:dyDescent="0.2">
      <c r="A1086" s="34" t="str">
        <f t="shared" si="60"/>
        <v>HER/4CXB7DNon Sector - Scotland</v>
      </c>
      <c r="B1086" s="6" t="s">
        <v>52</v>
      </c>
      <c r="C1086" s="6" t="s">
        <v>189</v>
      </c>
      <c r="D1086" s="6" t="s">
        <v>27</v>
      </c>
      <c r="E1086" s="25">
        <v>0</v>
      </c>
      <c r="F1086" s="25">
        <v>0</v>
      </c>
      <c r="G1086" s="43">
        <v>0</v>
      </c>
      <c r="H1086" s="25">
        <v>0</v>
      </c>
      <c r="I1086" s="25">
        <f t="shared" si="59"/>
        <v>0</v>
      </c>
      <c r="J1086" s="25"/>
      <c r="K1086" s="25">
        <v>0</v>
      </c>
      <c r="L1086" s="25">
        <v>0</v>
      </c>
      <c r="M1086" s="25">
        <v>0</v>
      </c>
      <c r="N1086" s="25">
        <f t="shared" si="58"/>
        <v>0</v>
      </c>
    </row>
    <row r="1087" spans="1:14" x14ac:dyDescent="0.2">
      <c r="A1087" s="34" t="str">
        <f t="shared" si="60"/>
        <v>HER/4CXB7DNon Sector - Wales</v>
      </c>
      <c r="B1087" s="6" t="s">
        <v>52</v>
      </c>
      <c r="C1087" s="6" t="s">
        <v>189</v>
      </c>
      <c r="D1087" s="6" t="s">
        <v>26</v>
      </c>
      <c r="E1087" s="25">
        <v>0</v>
      </c>
      <c r="F1087" s="25">
        <v>0</v>
      </c>
      <c r="G1087" s="43">
        <v>0</v>
      </c>
      <c r="H1087" s="25">
        <v>0</v>
      </c>
      <c r="I1087" s="25">
        <f t="shared" si="59"/>
        <v>0</v>
      </c>
      <c r="J1087" s="25"/>
      <c r="K1087" s="25">
        <v>0</v>
      </c>
      <c r="L1087" s="25">
        <v>0</v>
      </c>
      <c r="M1087" s="25">
        <v>0</v>
      </c>
      <c r="N1087" s="25">
        <f t="shared" si="58"/>
        <v>0</v>
      </c>
    </row>
    <row r="1088" spans="1:14" x14ac:dyDescent="0.2">
      <c r="A1088" s="34" t="str">
        <f t="shared" si="60"/>
        <v>HER/4CXB7DHumberside</v>
      </c>
      <c r="B1088" s="6" t="s">
        <v>52</v>
      </c>
      <c r="C1088" s="6" t="s">
        <v>189</v>
      </c>
      <c r="D1088" s="6" t="s">
        <v>288</v>
      </c>
      <c r="E1088" s="25">
        <v>3016.44</v>
      </c>
      <c r="F1088" s="25">
        <v>0</v>
      </c>
      <c r="G1088" s="43">
        <v>0</v>
      </c>
      <c r="H1088" s="25">
        <v>0</v>
      </c>
      <c r="I1088" s="25">
        <f t="shared" si="59"/>
        <v>3016.44</v>
      </c>
      <c r="J1088" s="25"/>
      <c r="K1088" s="25">
        <v>567.78300000000002</v>
      </c>
      <c r="L1088" s="25">
        <v>0</v>
      </c>
      <c r="M1088" s="25">
        <v>0</v>
      </c>
      <c r="N1088" s="25">
        <f t="shared" si="58"/>
        <v>3584.223</v>
      </c>
    </row>
    <row r="1089" spans="1:14" x14ac:dyDescent="0.2">
      <c r="A1089" s="34" t="str">
        <f t="shared" si="60"/>
        <v>HER/4CXB7DNorth Sea</v>
      </c>
      <c r="B1089" s="6" t="s">
        <v>52</v>
      </c>
      <c r="C1089" s="6" t="s">
        <v>189</v>
      </c>
      <c r="D1089" s="6" t="s">
        <v>20</v>
      </c>
      <c r="E1089" s="25">
        <v>2.9910000000000001</v>
      </c>
      <c r="F1089" s="25">
        <v>0</v>
      </c>
      <c r="G1089" s="43">
        <v>0</v>
      </c>
      <c r="H1089" s="25">
        <v>0</v>
      </c>
      <c r="I1089" s="25">
        <f t="shared" si="59"/>
        <v>2.9910000000000001</v>
      </c>
      <c r="J1089" s="25"/>
      <c r="K1089" s="25">
        <v>1E-3</v>
      </c>
      <c r="L1089" s="25">
        <v>0</v>
      </c>
      <c r="M1089" s="25">
        <v>0</v>
      </c>
      <c r="N1089" s="25">
        <f t="shared" si="58"/>
        <v>2.992</v>
      </c>
    </row>
    <row r="1090" spans="1:14" x14ac:dyDescent="0.2">
      <c r="A1090" s="34" t="str">
        <f t="shared" si="60"/>
        <v>HER/4CXB7DNorthern</v>
      </c>
      <c r="B1090" s="6" t="s">
        <v>52</v>
      </c>
      <c r="C1090" s="6" t="s">
        <v>189</v>
      </c>
      <c r="D1090" s="6" t="s">
        <v>10</v>
      </c>
      <c r="E1090" s="25">
        <v>0</v>
      </c>
      <c r="F1090" s="25">
        <v>0</v>
      </c>
      <c r="G1090" s="43">
        <v>0</v>
      </c>
      <c r="H1090" s="25">
        <v>0</v>
      </c>
      <c r="I1090" s="25">
        <f t="shared" si="59"/>
        <v>0</v>
      </c>
      <c r="J1090" s="25"/>
      <c r="K1090" s="25">
        <v>0</v>
      </c>
      <c r="L1090" s="25">
        <v>0</v>
      </c>
      <c r="M1090" s="25">
        <v>0</v>
      </c>
      <c r="N1090" s="25">
        <f t="shared" si="58"/>
        <v>0</v>
      </c>
    </row>
    <row r="1091" spans="1:14" x14ac:dyDescent="0.2">
      <c r="A1091" s="34" t="str">
        <f t="shared" si="60"/>
        <v>HER/4CXB7DOrkney</v>
      </c>
      <c r="B1091" s="6" t="s">
        <v>52</v>
      </c>
      <c r="C1091" s="6" t="s">
        <v>189</v>
      </c>
      <c r="D1091" s="6" t="s">
        <v>9</v>
      </c>
      <c r="E1091" s="25">
        <v>0</v>
      </c>
      <c r="F1091" s="25">
        <v>0</v>
      </c>
      <c r="G1091" s="43">
        <v>0</v>
      </c>
      <c r="H1091" s="25">
        <v>0</v>
      </c>
      <c r="I1091" s="25">
        <f t="shared" si="59"/>
        <v>0</v>
      </c>
      <c r="J1091" s="25"/>
      <c r="K1091" s="25">
        <v>0</v>
      </c>
      <c r="L1091" s="25">
        <v>0</v>
      </c>
      <c r="M1091" s="25">
        <v>0</v>
      </c>
      <c r="N1091" s="25">
        <f t="shared" si="58"/>
        <v>0</v>
      </c>
    </row>
    <row r="1092" spans="1:14" x14ac:dyDescent="0.2">
      <c r="A1092" s="34" t="str">
        <f t="shared" si="60"/>
        <v>HER/4CXB7DSFO</v>
      </c>
      <c r="B1092" s="6" t="s">
        <v>52</v>
      </c>
      <c r="C1092" s="6" t="s">
        <v>189</v>
      </c>
      <c r="D1092" s="6" t="s">
        <v>2</v>
      </c>
      <c r="E1092" s="25">
        <v>0</v>
      </c>
      <c r="F1092" s="25">
        <v>0</v>
      </c>
      <c r="G1092" s="43">
        <v>9</v>
      </c>
      <c r="H1092" s="25">
        <v>0</v>
      </c>
      <c r="I1092" s="25">
        <f t="shared" si="59"/>
        <v>9</v>
      </c>
      <c r="J1092" s="25"/>
      <c r="K1092" s="25">
        <v>0</v>
      </c>
      <c r="L1092" s="25">
        <v>0</v>
      </c>
      <c r="M1092" s="25">
        <v>0</v>
      </c>
      <c r="N1092" s="25">
        <f t="shared" si="58"/>
        <v>9</v>
      </c>
    </row>
    <row r="1093" spans="1:14" x14ac:dyDescent="0.2">
      <c r="A1093" s="34" t="str">
        <f t="shared" si="60"/>
        <v>HER/4CXB7DShetland</v>
      </c>
      <c r="B1093" s="6" t="s">
        <v>52</v>
      </c>
      <c r="C1093" s="6" t="s">
        <v>189</v>
      </c>
      <c r="D1093" s="6" t="s">
        <v>6</v>
      </c>
      <c r="E1093" s="25">
        <v>0</v>
      </c>
      <c r="F1093" s="25">
        <v>0</v>
      </c>
      <c r="G1093" s="43">
        <v>0.1</v>
      </c>
      <c r="H1093" s="25">
        <v>0</v>
      </c>
      <c r="I1093" s="25">
        <f t="shared" si="59"/>
        <v>0.1</v>
      </c>
      <c r="J1093" s="25"/>
      <c r="K1093" s="25">
        <v>0</v>
      </c>
      <c r="L1093" s="25">
        <v>0</v>
      </c>
      <c r="M1093" s="25">
        <v>0</v>
      </c>
      <c r="N1093" s="25">
        <f t="shared" si="58"/>
        <v>0.1</v>
      </c>
    </row>
    <row r="1094" spans="1:14" x14ac:dyDescent="0.2">
      <c r="A1094" s="34" t="str">
        <f t="shared" si="60"/>
        <v>HER/4CXB7DSouth West</v>
      </c>
      <c r="B1094" s="6" t="s">
        <v>52</v>
      </c>
      <c r="C1094" s="6" t="s">
        <v>189</v>
      </c>
      <c r="D1094" s="6" t="s">
        <v>19</v>
      </c>
      <c r="E1094" s="25">
        <v>2.9910000000000001</v>
      </c>
      <c r="F1094" s="25">
        <v>0</v>
      </c>
      <c r="G1094" s="43">
        <v>0</v>
      </c>
      <c r="H1094" s="25">
        <v>0</v>
      </c>
      <c r="I1094" s="25">
        <f t="shared" si="59"/>
        <v>2.9910000000000001</v>
      </c>
      <c r="J1094" s="25"/>
      <c r="K1094" s="25">
        <v>1E-3</v>
      </c>
      <c r="L1094" s="25">
        <v>0</v>
      </c>
      <c r="M1094" s="25">
        <v>0</v>
      </c>
      <c r="N1094" s="25">
        <f t="shared" si="58"/>
        <v>2.992</v>
      </c>
    </row>
    <row r="1095" spans="1:14" x14ac:dyDescent="0.2">
      <c r="A1095" s="34" t="str">
        <f t="shared" si="60"/>
        <v>HER/4CXB7DUnallocated</v>
      </c>
      <c r="B1095" s="6" t="s">
        <v>52</v>
      </c>
      <c r="C1095" s="6" t="s">
        <v>189</v>
      </c>
      <c r="D1095" s="6" t="s">
        <v>33</v>
      </c>
      <c r="E1095" s="25">
        <v>0</v>
      </c>
      <c r="F1095" s="25">
        <v>0</v>
      </c>
      <c r="G1095" s="43">
        <v>0</v>
      </c>
      <c r="H1095" s="25">
        <v>0</v>
      </c>
      <c r="I1095" s="25">
        <f t="shared" si="59"/>
        <v>0</v>
      </c>
      <c r="J1095" s="25"/>
      <c r="K1095" s="25">
        <v>0</v>
      </c>
      <c r="L1095" s="25">
        <v>0</v>
      </c>
      <c r="M1095" s="25">
        <v>0</v>
      </c>
      <c r="N1095" s="25">
        <f t="shared" si="58"/>
        <v>0</v>
      </c>
    </row>
    <row r="1096" spans="1:14" x14ac:dyDescent="0.2">
      <c r="A1096" s="34" t="str">
        <f t="shared" si="60"/>
        <v>HER/4CXB7DW. Scotland</v>
      </c>
      <c r="B1096" s="6" t="s">
        <v>52</v>
      </c>
      <c r="C1096" s="6" t="s">
        <v>189</v>
      </c>
      <c r="D1096" s="6" t="s">
        <v>8</v>
      </c>
      <c r="E1096" s="25">
        <v>0</v>
      </c>
      <c r="F1096" s="25">
        <v>0</v>
      </c>
      <c r="G1096" s="43">
        <v>0.8</v>
      </c>
      <c r="H1096" s="25">
        <v>0</v>
      </c>
      <c r="I1096" s="25">
        <f t="shared" si="59"/>
        <v>0.8</v>
      </c>
      <c r="J1096" s="25"/>
      <c r="K1096" s="25">
        <v>0</v>
      </c>
      <c r="L1096" s="25">
        <v>0</v>
      </c>
      <c r="M1096" s="25">
        <v>0</v>
      </c>
      <c r="N1096" s="25">
        <f t="shared" si="58"/>
        <v>0.8</v>
      </c>
    </row>
    <row r="1097" spans="1:14" x14ac:dyDescent="0.2">
      <c r="A1097" s="34" t="str">
        <f t="shared" si="60"/>
        <v>HER/4CXB7DWales &amp; WC</v>
      </c>
      <c r="B1097" s="6" t="s">
        <v>52</v>
      </c>
      <c r="C1097" s="6" t="s">
        <v>189</v>
      </c>
      <c r="D1097" s="6" t="s">
        <v>22</v>
      </c>
      <c r="E1097" s="25">
        <v>0</v>
      </c>
      <c r="F1097" s="25">
        <v>0</v>
      </c>
      <c r="G1097" s="43">
        <v>0</v>
      </c>
      <c r="H1097" s="25">
        <v>0</v>
      </c>
      <c r="I1097" s="25">
        <f t="shared" si="59"/>
        <v>0</v>
      </c>
      <c r="J1097" s="25"/>
      <c r="K1097" s="25">
        <v>0</v>
      </c>
      <c r="L1097" s="25">
        <v>0</v>
      </c>
      <c r="M1097" s="25">
        <v>0</v>
      </c>
      <c r="N1097" s="25">
        <f t="shared" si="58"/>
        <v>0</v>
      </c>
    </row>
    <row r="1098" spans="1:14" x14ac:dyDescent="0.2">
      <c r="A1098" s="34" t="str">
        <f t="shared" si="60"/>
        <v>HER/4CXB7DWestern</v>
      </c>
      <c r="B1098" s="38" t="s">
        <v>52</v>
      </c>
      <c r="C1098" s="6" t="s">
        <v>189</v>
      </c>
      <c r="D1098" s="6" t="s">
        <v>107</v>
      </c>
      <c r="E1098" s="25">
        <v>0.115</v>
      </c>
      <c r="F1098" s="25">
        <v>0</v>
      </c>
      <c r="G1098" s="43">
        <v>0</v>
      </c>
      <c r="H1098" s="25">
        <v>0</v>
      </c>
      <c r="I1098" s="25">
        <f t="shared" si="59"/>
        <v>0.115</v>
      </c>
      <c r="J1098" s="25"/>
      <c r="K1098" s="25">
        <v>0</v>
      </c>
      <c r="L1098" s="25">
        <v>0</v>
      </c>
      <c r="M1098" s="25">
        <v>0</v>
      </c>
      <c r="N1098" s="25">
        <f t="shared" si="58"/>
        <v>0.115</v>
      </c>
    </row>
    <row r="1099" spans="1:14" x14ac:dyDescent="0.2">
      <c r="A1099" s="60" t="str">
        <f t="shared" ref="A1099:A1100" si="61">CONCATENATE(B1099,D1099)</f>
        <v>HER/4CXB7DQAM - sector</v>
      </c>
      <c r="B1099" s="57" t="s">
        <v>52</v>
      </c>
      <c r="C1099" s="60" t="s">
        <v>189</v>
      </c>
      <c r="D1099" s="62" t="s">
        <v>302</v>
      </c>
      <c r="E1099" s="25">
        <v>403.9</v>
      </c>
      <c r="F1099" s="25">
        <v>0</v>
      </c>
      <c r="G1099" s="43">
        <v>0</v>
      </c>
      <c r="H1099" s="25">
        <v>0</v>
      </c>
      <c r="I1099" s="25">
        <f t="shared" ref="I1099:I1100" si="62">E1099+F1099+G1099+H1099</f>
        <v>403.9</v>
      </c>
      <c r="J1099" s="25"/>
      <c r="K1099" s="25">
        <v>0</v>
      </c>
      <c r="L1099" s="25">
        <v>0</v>
      </c>
      <c r="M1099" s="25">
        <v>0</v>
      </c>
      <c r="N1099" s="25">
        <f t="shared" ref="N1099:N1100" si="63">ROUND(I1099+K1099+L1099+M1099+J1099,3)</f>
        <v>403.9</v>
      </c>
    </row>
    <row r="1100" spans="1:14" x14ac:dyDescent="0.2">
      <c r="A1100" s="60" t="str">
        <f t="shared" si="61"/>
        <v>HER/4CXB7DQAM - non-sector</v>
      </c>
      <c r="B1100" s="57" t="s">
        <v>52</v>
      </c>
      <c r="C1100" s="60" t="s">
        <v>189</v>
      </c>
      <c r="D1100" s="62" t="s">
        <v>303</v>
      </c>
      <c r="E1100" s="25">
        <v>147.19999999999999</v>
      </c>
      <c r="F1100" s="25">
        <v>0</v>
      </c>
      <c r="G1100" s="43">
        <v>0</v>
      </c>
      <c r="H1100" s="25">
        <v>0</v>
      </c>
      <c r="I1100" s="25">
        <f t="shared" si="62"/>
        <v>147.19999999999999</v>
      </c>
      <c r="J1100" s="25"/>
      <c r="K1100" s="25">
        <v>0</v>
      </c>
      <c r="L1100" s="25">
        <v>0</v>
      </c>
      <c r="M1100" s="25">
        <v>0</v>
      </c>
      <c r="N1100" s="25">
        <f t="shared" si="63"/>
        <v>147.19999999999999</v>
      </c>
    </row>
    <row r="1101" spans="1:14" x14ac:dyDescent="0.2">
      <c r="A1101" s="34" t="str">
        <f t="shared" si="60"/>
        <v>HER/5B6ANB10m and under (pool) - England</v>
      </c>
      <c r="B1101" s="57" t="s">
        <v>298</v>
      </c>
      <c r="C1101" s="6" t="s">
        <v>299</v>
      </c>
      <c r="D1101" s="6" t="s">
        <v>29</v>
      </c>
      <c r="E1101" s="25">
        <v>8.7810000000000006</v>
      </c>
      <c r="F1101" s="25">
        <v>0</v>
      </c>
      <c r="G1101" s="43">
        <v>0</v>
      </c>
      <c r="H1101" s="25">
        <v>0</v>
      </c>
      <c r="I1101" s="25">
        <f t="shared" ref="I1101:I1135" si="64">E1101+F1101+G1101+H1101</f>
        <v>8.7810000000000006</v>
      </c>
      <c r="J1101" s="25"/>
      <c r="K1101" s="25">
        <v>0</v>
      </c>
      <c r="L1101" s="25">
        <v>0</v>
      </c>
      <c r="M1101" s="25">
        <v>0</v>
      </c>
      <c r="N1101" s="25">
        <f t="shared" ref="N1101:N1164" si="65">ROUND(I1101+K1101+L1101+M1101+J1101,3)</f>
        <v>8.7810000000000006</v>
      </c>
    </row>
    <row r="1102" spans="1:14" x14ac:dyDescent="0.2">
      <c r="A1102" s="34" t="str">
        <f t="shared" si="60"/>
        <v>HER/5B6ANB10m and under (pool) - Northern Ireland</v>
      </c>
      <c r="B1102" s="57" t="s">
        <v>298</v>
      </c>
      <c r="C1102" s="6" t="s">
        <v>299</v>
      </c>
      <c r="D1102" s="6" t="s">
        <v>32</v>
      </c>
      <c r="E1102" s="25">
        <v>0</v>
      </c>
      <c r="F1102" s="25">
        <v>0</v>
      </c>
      <c r="G1102" s="43">
        <v>0</v>
      </c>
      <c r="H1102" s="25">
        <v>0</v>
      </c>
      <c r="I1102" s="25">
        <f t="shared" si="64"/>
        <v>0</v>
      </c>
      <c r="J1102" s="25"/>
      <c r="K1102" s="25">
        <v>0</v>
      </c>
      <c r="L1102" s="25">
        <v>0</v>
      </c>
      <c r="M1102" s="25">
        <v>0</v>
      </c>
      <c r="N1102" s="25">
        <f t="shared" si="65"/>
        <v>0</v>
      </c>
    </row>
    <row r="1103" spans="1:14" x14ac:dyDescent="0.2">
      <c r="A1103" s="34" t="str">
        <f t="shared" si="60"/>
        <v>HER/5B6ANB10m and under (pool) - Scotland</v>
      </c>
      <c r="B1103" s="57" t="s">
        <v>298</v>
      </c>
      <c r="C1103" s="6" t="s">
        <v>299</v>
      </c>
      <c r="D1103" s="6" t="s">
        <v>31</v>
      </c>
      <c r="E1103" s="25">
        <v>0</v>
      </c>
      <c r="F1103" s="25">
        <v>0</v>
      </c>
      <c r="G1103" s="43">
        <v>0</v>
      </c>
      <c r="H1103" s="25">
        <v>0</v>
      </c>
      <c r="I1103" s="25">
        <f t="shared" si="64"/>
        <v>0</v>
      </c>
      <c r="J1103" s="25"/>
      <c r="K1103" s="25">
        <v>0</v>
      </c>
      <c r="L1103" s="25">
        <v>0</v>
      </c>
      <c r="M1103" s="25">
        <v>0</v>
      </c>
      <c r="N1103" s="25">
        <f t="shared" si="65"/>
        <v>0</v>
      </c>
    </row>
    <row r="1104" spans="1:14" x14ac:dyDescent="0.2">
      <c r="A1104" s="34" t="str">
        <f t="shared" si="60"/>
        <v>HER/5B6ANB10m and under (pool) - Wales</v>
      </c>
      <c r="B1104" s="57" t="s">
        <v>298</v>
      </c>
      <c r="C1104" s="6" t="s">
        <v>299</v>
      </c>
      <c r="D1104" s="6" t="s">
        <v>30</v>
      </c>
      <c r="E1104" s="25">
        <v>0</v>
      </c>
      <c r="F1104" s="25">
        <v>0</v>
      </c>
      <c r="G1104" s="43">
        <v>0</v>
      </c>
      <c r="H1104" s="25">
        <v>0</v>
      </c>
      <c r="I1104" s="25">
        <f t="shared" si="64"/>
        <v>0</v>
      </c>
      <c r="J1104" s="25"/>
      <c r="K1104" s="25">
        <v>0</v>
      </c>
      <c r="L1104" s="25">
        <v>0</v>
      </c>
      <c r="M1104" s="25">
        <v>0</v>
      </c>
      <c r="N1104" s="25">
        <f t="shared" si="65"/>
        <v>0</v>
      </c>
    </row>
    <row r="1105" spans="1:14" x14ac:dyDescent="0.2">
      <c r="A1105" s="34" t="str">
        <f t="shared" si="60"/>
        <v>HER/5B6ANBAberdeen</v>
      </c>
      <c r="B1105" s="57" t="s">
        <v>298</v>
      </c>
      <c r="C1105" s="6" t="s">
        <v>299</v>
      </c>
      <c r="D1105" s="6" t="s">
        <v>4</v>
      </c>
      <c r="E1105" s="25">
        <v>0</v>
      </c>
      <c r="F1105" s="25">
        <v>0</v>
      </c>
      <c r="G1105" s="43">
        <v>0</v>
      </c>
      <c r="H1105" s="25">
        <v>0</v>
      </c>
      <c r="I1105" s="25">
        <f t="shared" si="64"/>
        <v>0</v>
      </c>
      <c r="J1105" s="25"/>
      <c r="K1105" s="25">
        <v>0</v>
      </c>
      <c r="L1105" s="25">
        <v>0</v>
      </c>
      <c r="M1105" s="25">
        <v>0</v>
      </c>
      <c r="N1105" s="25">
        <f t="shared" si="65"/>
        <v>0</v>
      </c>
    </row>
    <row r="1106" spans="1:14" x14ac:dyDescent="0.2">
      <c r="A1106" s="34" t="str">
        <f t="shared" si="60"/>
        <v>HER/5B6ANBAnglo Scot.</v>
      </c>
      <c r="B1106" s="57" t="s">
        <v>298</v>
      </c>
      <c r="C1106" s="6" t="s">
        <v>299</v>
      </c>
      <c r="D1106" s="6" t="s">
        <v>13</v>
      </c>
      <c r="E1106" s="25">
        <v>0</v>
      </c>
      <c r="F1106" s="25">
        <v>0</v>
      </c>
      <c r="G1106" s="43">
        <v>0</v>
      </c>
      <c r="H1106" s="25">
        <v>0</v>
      </c>
      <c r="I1106" s="25">
        <f t="shared" si="64"/>
        <v>0</v>
      </c>
      <c r="J1106" s="25"/>
      <c r="K1106" s="25">
        <v>0</v>
      </c>
      <c r="L1106" s="25">
        <v>0</v>
      </c>
      <c r="M1106" s="25">
        <v>0</v>
      </c>
      <c r="N1106" s="25">
        <f t="shared" si="65"/>
        <v>0</v>
      </c>
    </row>
    <row r="1107" spans="1:14" x14ac:dyDescent="0.2">
      <c r="A1107" s="34" t="str">
        <f t="shared" si="60"/>
        <v>HER/5B6ANBANIFPO</v>
      </c>
      <c r="B1107" s="57" t="s">
        <v>298</v>
      </c>
      <c r="C1107" s="6" t="s">
        <v>299</v>
      </c>
      <c r="D1107" s="6" t="s">
        <v>17</v>
      </c>
      <c r="E1107" s="25">
        <v>0</v>
      </c>
      <c r="F1107" s="25">
        <v>71.733000000000004</v>
      </c>
      <c r="G1107" s="43">
        <v>0</v>
      </c>
      <c r="H1107" s="25">
        <v>0</v>
      </c>
      <c r="I1107" s="25">
        <f t="shared" si="64"/>
        <v>71.733000000000004</v>
      </c>
      <c r="J1107" s="25"/>
      <c r="K1107" s="25">
        <v>55.378</v>
      </c>
      <c r="L1107" s="25">
        <v>0</v>
      </c>
      <c r="M1107" s="25">
        <v>0.3</v>
      </c>
      <c r="N1107" s="25">
        <f t="shared" si="65"/>
        <v>127.411</v>
      </c>
    </row>
    <row r="1108" spans="1:14" x14ac:dyDescent="0.2">
      <c r="A1108" s="34" t="str">
        <f t="shared" si="60"/>
        <v>HER/5B6ANBCornish</v>
      </c>
      <c r="B1108" s="57" t="s">
        <v>298</v>
      </c>
      <c r="C1108" s="6" t="s">
        <v>299</v>
      </c>
      <c r="D1108" s="6" t="s">
        <v>18</v>
      </c>
      <c r="E1108" s="25">
        <v>2E-3</v>
      </c>
      <c r="F1108" s="25">
        <v>0</v>
      </c>
      <c r="G1108" s="43">
        <v>0</v>
      </c>
      <c r="H1108" s="25">
        <v>0</v>
      </c>
      <c r="I1108" s="25">
        <f t="shared" si="64"/>
        <v>2E-3</v>
      </c>
      <c r="J1108" s="25"/>
      <c r="K1108" s="25">
        <v>0</v>
      </c>
      <c r="L1108" s="25">
        <v>0</v>
      </c>
      <c r="M1108" s="25">
        <v>0</v>
      </c>
      <c r="N1108" s="25">
        <f t="shared" si="65"/>
        <v>2E-3</v>
      </c>
    </row>
    <row r="1109" spans="1:14" x14ac:dyDescent="0.2">
      <c r="A1109" s="34" t="str">
        <f t="shared" si="60"/>
        <v>HER/5B6ANBEEFPO</v>
      </c>
      <c r="B1109" s="57" t="s">
        <v>298</v>
      </c>
      <c r="C1109" s="6" t="s">
        <v>299</v>
      </c>
      <c r="D1109" s="6" t="s">
        <v>14</v>
      </c>
      <c r="E1109" s="25">
        <v>0.97</v>
      </c>
      <c r="F1109" s="25">
        <v>0</v>
      </c>
      <c r="G1109" s="43">
        <v>0</v>
      </c>
      <c r="H1109" s="25">
        <v>0</v>
      </c>
      <c r="I1109" s="25">
        <f t="shared" si="64"/>
        <v>0.97</v>
      </c>
      <c r="J1109" s="25"/>
      <c r="K1109" s="25">
        <v>0</v>
      </c>
      <c r="L1109" s="25">
        <v>0</v>
      </c>
      <c r="M1109" s="25">
        <v>0</v>
      </c>
      <c r="N1109" s="25">
        <f t="shared" si="65"/>
        <v>0.97</v>
      </c>
    </row>
    <row r="1110" spans="1:14" x14ac:dyDescent="0.2">
      <c r="A1110" s="34" t="str">
        <f t="shared" si="60"/>
        <v>HER/5B6ANBFife</v>
      </c>
      <c r="B1110" s="57" t="s">
        <v>298</v>
      </c>
      <c r="C1110" s="6" t="s">
        <v>299</v>
      </c>
      <c r="D1110" s="6" t="s">
        <v>7</v>
      </c>
      <c r="E1110" s="25">
        <v>0</v>
      </c>
      <c r="F1110" s="25">
        <v>0</v>
      </c>
      <c r="G1110" s="43">
        <v>0</v>
      </c>
      <c r="H1110" s="25">
        <v>0</v>
      </c>
      <c r="I1110" s="25">
        <f t="shared" si="64"/>
        <v>0</v>
      </c>
      <c r="J1110" s="25"/>
      <c r="K1110" s="25">
        <v>0</v>
      </c>
      <c r="L1110" s="25">
        <v>0</v>
      </c>
      <c r="M1110" s="25">
        <v>0</v>
      </c>
      <c r="N1110" s="25">
        <f t="shared" si="65"/>
        <v>0</v>
      </c>
    </row>
    <row r="1111" spans="1:14" x14ac:dyDescent="0.2">
      <c r="A1111" s="34" t="str">
        <f t="shared" si="60"/>
        <v>HER/5B6ANBFPO</v>
      </c>
      <c r="B1111" s="57" t="s">
        <v>298</v>
      </c>
      <c r="C1111" s="6" t="s">
        <v>299</v>
      </c>
      <c r="D1111" s="6" t="s">
        <v>15</v>
      </c>
      <c r="E1111" s="25">
        <v>0</v>
      </c>
      <c r="F1111" s="25">
        <v>0</v>
      </c>
      <c r="G1111" s="43">
        <v>0</v>
      </c>
      <c r="H1111" s="25">
        <v>0</v>
      </c>
      <c r="I1111" s="25">
        <f t="shared" si="64"/>
        <v>0</v>
      </c>
      <c r="J1111" s="25"/>
      <c r="K1111" s="25">
        <v>0</v>
      </c>
      <c r="L1111" s="25">
        <v>0</v>
      </c>
      <c r="M1111" s="25">
        <v>0</v>
      </c>
      <c r="N1111" s="25">
        <f t="shared" si="65"/>
        <v>0</v>
      </c>
    </row>
    <row r="1112" spans="1:14" x14ac:dyDescent="0.2">
      <c r="A1112" s="34" t="str">
        <f t="shared" si="60"/>
        <v>HER/5B6ANBHandliners</v>
      </c>
      <c r="B1112" s="57" t="s">
        <v>298</v>
      </c>
      <c r="C1112" s="6" t="s">
        <v>299</v>
      </c>
      <c r="D1112" s="6" t="s">
        <v>66</v>
      </c>
      <c r="E1112" s="25">
        <v>0</v>
      </c>
      <c r="F1112" s="25">
        <v>0</v>
      </c>
      <c r="G1112" s="43">
        <v>0</v>
      </c>
      <c r="H1112" s="25">
        <v>0</v>
      </c>
      <c r="I1112" s="25">
        <f t="shared" si="64"/>
        <v>0</v>
      </c>
      <c r="J1112" s="25"/>
      <c r="K1112" s="25">
        <v>0</v>
      </c>
      <c r="L1112" s="25">
        <v>0</v>
      </c>
      <c r="M1112" s="25">
        <v>0</v>
      </c>
      <c r="N1112" s="25">
        <f t="shared" si="65"/>
        <v>0</v>
      </c>
    </row>
    <row r="1113" spans="1:14" x14ac:dyDescent="0.2">
      <c r="A1113" s="34" t="str">
        <f t="shared" si="60"/>
        <v>HER/5B6ANBInterfish</v>
      </c>
      <c r="B1113" s="57" t="s">
        <v>298</v>
      </c>
      <c r="C1113" s="6" t="s">
        <v>299</v>
      </c>
      <c r="D1113" s="6" t="s">
        <v>23</v>
      </c>
      <c r="E1113" s="25">
        <v>39.207999999999998</v>
      </c>
      <c r="F1113" s="25">
        <v>0</v>
      </c>
      <c r="G1113" s="43">
        <v>85.8</v>
      </c>
      <c r="H1113" s="25">
        <v>0</v>
      </c>
      <c r="I1113" s="25">
        <f t="shared" si="64"/>
        <v>125.008</v>
      </c>
      <c r="J1113" s="25"/>
      <c r="K1113" s="25">
        <v>0</v>
      </c>
      <c r="L1113" s="25">
        <v>0</v>
      </c>
      <c r="M1113" s="25">
        <v>0.5</v>
      </c>
      <c r="N1113" s="25">
        <f t="shared" si="65"/>
        <v>125.508</v>
      </c>
    </row>
    <row r="1114" spans="1:14" x14ac:dyDescent="0.2">
      <c r="A1114" s="34" t="str">
        <f t="shared" si="60"/>
        <v>HER/5B6ANBIOM</v>
      </c>
      <c r="B1114" s="57" t="s">
        <v>298</v>
      </c>
      <c r="C1114" s="6" t="s">
        <v>299</v>
      </c>
      <c r="D1114" s="6" t="s">
        <v>24</v>
      </c>
      <c r="E1114" s="25">
        <v>0</v>
      </c>
      <c r="F1114" s="25">
        <v>0</v>
      </c>
      <c r="G1114" s="43">
        <v>0</v>
      </c>
      <c r="H1114" s="25">
        <v>0</v>
      </c>
      <c r="I1114" s="25">
        <f t="shared" si="64"/>
        <v>0</v>
      </c>
      <c r="J1114" s="25"/>
      <c r="K1114" s="25">
        <v>0</v>
      </c>
      <c r="L1114" s="25">
        <v>0</v>
      </c>
      <c r="M1114" s="25">
        <v>0</v>
      </c>
      <c r="N1114" s="25">
        <f t="shared" si="65"/>
        <v>0</v>
      </c>
    </row>
    <row r="1115" spans="1:14" x14ac:dyDescent="0.2">
      <c r="A1115" s="34" t="str">
        <f t="shared" si="60"/>
        <v>HER/5B6ANBKlondyke</v>
      </c>
      <c r="B1115" s="57" t="s">
        <v>298</v>
      </c>
      <c r="C1115" s="6" t="s">
        <v>299</v>
      </c>
      <c r="D1115" s="6" t="s">
        <v>11</v>
      </c>
      <c r="E1115" s="25">
        <v>0</v>
      </c>
      <c r="F1115" s="25">
        <v>0</v>
      </c>
      <c r="G1115" s="43">
        <v>116</v>
      </c>
      <c r="H1115" s="25">
        <v>0</v>
      </c>
      <c r="I1115" s="25">
        <f t="shared" si="64"/>
        <v>116</v>
      </c>
      <c r="J1115" s="25"/>
      <c r="K1115" s="25">
        <v>0</v>
      </c>
      <c r="L1115" s="72">
        <v>-3.8</v>
      </c>
      <c r="M1115" s="25">
        <v>0.5</v>
      </c>
      <c r="N1115" s="25">
        <f t="shared" si="65"/>
        <v>112.7</v>
      </c>
    </row>
    <row r="1116" spans="1:14" x14ac:dyDescent="0.2">
      <c r="A1116" s="34" t="str">
        <f t="shared" si="60"/>
        <v>HER/5B6ANBLowestoft</v>
      </c>
      <c r="B1116" s="57" t="s">
        <v>298</v>
      </c>
      <c r="C1116" s="6" t="s">
        <v>299</v>
      </c>
      <c r="D1116" s="6" t="s">
        <v>21</v>
      </c>
      <c r="E1116" s="25">
        <v>0</v>
      </c>
      <c r="F1116" s="25">
        <v>0</v>
      </c>
      <c r="G1116" s="43">
        <v>0</v>
      </c>
      <c r="H1116" s="25">
        <v>0</v>
      </c>
      <c r="I1116" s="25">
        <f t="shared" si="64"/>
        <v>0</v>
      </c>
      <c r="J1116" s="25"/>
      <c r="K1116" s="25">
        <v>0</v>
      </c>
      <c r="L1116" s="25">
        <v>0</v>
      </c>
      <c r="M1116" s="25">
        <v>0</v>
      </c>
      <c r="N1116" s="25">
        <f t="shared" si="65"/>
        <v>0</v>
      </c>
    </row>
    <row r="1117" spans="1:14" x14ac:dyDescent="0.2">
      <c r="A1117" s="34" t="str">
        <f t="shared" si="60"/>
        <v>HER/5B6ANBLunar</v>
      </c>
      <c r="B1117" s="57" t="s">
        <v>298</v>
      </c>
      <c r="C1117" s="6" t="s">
        <v>299</v>
      </c>
      <c r="D1117" s="6" t="s">
        <v>12</v>
      </c>
      <c r="E1117" s="25">
        <v>0</v>
      </c>
      <c r="F1117" s="25">
        <v>0</v>
      </c>
      <c r="G1117" s="43">
        <v>109.60000000000001</v>
      </c>
      <c r="H1117" s="25">
        <v>0</v>
      </c>
      <c r="I1117" s="25">
        <f t="shared" si="64"/>
        <v>109.60000000000001</v>
      </c>
      <c r="J1117" s="25"/>
      <c r="K1117" s="25">
        <v>0</v>
      </c>
      <c r="L1117" s="25">
        <v>0</v>
      </c>
      <c r="M1117" s="25">
        <v>0.4</v>
      </c>
      <c r="N1117" s="25">
        <f t="shared" si="65"/>
        <v>110</v>
      </c>
    </row>
    <row r="1118" spans="1:14" x14ac:dyDescent="0.2">
      <c r="A1118" s="34" t="str">
        <f t="shared" si="60"/>
        <v>HER/5B6ANBMourne</v>
      </c>
      <c r="B1118" s="57" t="s">
        <v>298</v>
      </c>
      <c r="C1118" s="6" t="s">
        <v>299</v>
      </c>
      <c r="D1118" s="6" t="s">
        <v>49</v>
      </c>
      <c r="E1118" s="25">
        <v>0</v>
      </c>
      <c r="F1118" s="25">
        <v>0</v>
      </c>
      <c r="G1118" s="43">
        <v>0</v>
      </c>
      <c r="H1118" s="25">
        <v>0</v>
      </c>
      <c r="I1118" s="25">
        <f t="shared" si="64"/>
        <v>0</v>
      </c>
      <c r="J1118" s="25"/>
      <c r="K1118" s="25">
        <v>0</v>
      </c>
      <c r="L1118" s="25">
        <v>0</v>
      </c>
      <c r="M1118" s="25">
        <v>0</v>
      </c>
      <c r="N1118" s="25">
        <f t="shared" si="65"/>
        <v>0</v>
      </c>
    </row>
    <row r="1119" spans="1:14" x14ac:dyDescent="0.2">
      <c r="A1119" s="34" t="str">
        <f t="shared" si="60"/>
        <v>HER/5B6ANBNESFO</v>
      </c>
      <c r="B1119" s="57" t="s">
        <v>298</v>
      </c>
      <c r="C1119" s="6" t="s">
        <v>299</v>
      </c>
      <c r="D1119" s="6" t="s">
        <v>5</v>
      </c>
      <c r="E1119" s="25">
        <v>0</v>
      </c>
      <c r="F1119" s="25">
        <v>0</v>
      </c>
      <c r="G1119" s="43">
        <v>0</v>
      </c>
      <c r="H1119" s="25">
        <v>0</v>
      </c>
      <c r="I1119" s="25">
        <f t="shared" si="64"/>
        <v>0</v>
      </c>
      <c r="J1119" s="25"/>
      <c r="K1119" s="25">
        <v>0</v>
      </c>
      <c r="L1119" s="25">
        <v>0</v>
      </c>
      <c r="M1119" s="25">
        <v>0</v>
      </c>
      <c r="N1119" s="25">
        <f t="shared" si="65"/>
        <v>0</v>
      </c>
    </row>
    <row r="1120" spans="1:14" x14ac:dyDescent="0.2">
      <c r="A1120" s="34" t="str">
        <f t="shared" si="60"/>
        <v>HER/5B6ANBNIFPO</v>
      </c>
      <c r="B1120" s="57" t="s">
        <v>298</v>
      </c>
      <c r="C1120" s="6" t="s">
        <v>299</v>
      </c>
      <c r="D1120" s="6" t="s">
        <v>16</v>
      </c>
      <c r="E1120" s="25">
        <v>0</v>
      </c>
      <c r="F1120" s="25">
        <v>20.167000000000002</v>
      </c>
      <c r="G1120" s="43">
        <v>0</v>
      </c>
      <c r="H1120" s="25">
        <v>0</v>
      </c>
      <c r="I1120" s="25">
        <f t="shared" si="64"/>
        <v>20.167000000000002</v>
      </c>
      <c r="J1120" s="25"/>
      <c r="K1120" s="25">
        <v>13.641999999999999</v>
      </c>
      <c r="L1120" s="25">
        <v>0</v>
      </c>
      <c r="M1120" s="25">
        <v>0.1</v>
      </c>
      <c r="N1120" s="25">
        <f t="shared" si="65"/>
        <v>33.908999999999999</v>
      </c>
    </row>
    <row r="1121" spans="1:14" x14ac:dyDescent="0.2">
      <c r="A1121" s="34" t="str">
        <f t="shared" si="60"/>
        <v>HER/5B6ANBNon Sector - England</v>
      </c>
      <c r="B1121" s="57" t="s">
        <v>298</v>
      </c>
      <c r="C1121" s="6" t="s">
        <v>299</v>
      </c>
      <c r="D1121" s="6" t="s">
        <v>25</v>
      </c>
      <c r="E1121" s="25">
        <v>3.05</v>
      </c>
      <c r="F1121" s="25">
        <v>0</v>
      </c>
      <c r="G1121" s="43">
        <v>0</v>
      </c>
      <c r="H1121" s="25">
        <v>0</v>
      </c>
      <c r="I1121" s="25">
        <f t="shared" si="64"/>
        <v>3.05</v>
      </c>
      <c r="J1121" s="25"/>
      <c r="K1121" s="25">
        <v>0</v>
      </c>
      <c r="L1121" s="25">
        <v>0</v>
      </c>
      <c r="M1121" s="25">
        <v>0</v>
      </c>
      <c r="N1121" s="25">
        <f t="shared" si="65"/>
        <v>3.05</v>
      </c>
    </row>
    <row r="1122" spans="1:14" x14ac:dyDescent="0.2">
      <c r="A1122" s="34" t="str">
        <f t="shared" si="60"/>
        <v>HER/5B6ANBNon Sector - Northern Ireland</v>
      </c>
      <c r="B1122" s="57" t="s">
        <v>298</v>
      </c>
      <c r="C1122" s="6" t="s">
        <v>299</v>
      </c>
      <c r="D1122" s="6" t="s">
        <v>28</v>
      </c>
      <c r="E1122" s="25">
        <v>0</v>
      </c>
      <c r="F1122" s="25">
        <v>0</v>
      </c>
      <c r="G1122" s="43">
        <v>0</v>
      </c>
      <c r="H1122" s="25">
        <v>0</v>
      </c>
      <c r="I1122" s="25">
        <f t="shared" si="64"/>
        <v>0</v>
      </c>
      <c r="J1122" s="25"/>
      <c r="K1122" s="25">
        <v>0</v>
      </c>
      <c r="L1122" s="25">
        <v>0</v>
      </c>
      <c r="M1122" s="25">
        <v>0</v>
      </c>
      <c r="N1122" s="25">
        <f t="shared" si="65"/>
        <v>0</v>
      </c>
    </row>
    <row r="1123" spans="1:14" x14ac:dyDescent="0.2">
      <c r="A1123" s="34" t="str">
        <f t="shared" si="60"/>
        <v>HER/5B6ANBNon Sector - Scotland</v>
      </c>
      <c r="B1123" s="57" t="s">
        <v>298</v>
      </c>
      <c r="C1123" s="6" t="s">
        <v>299</v>
      </c>
      <c r="D1123" s="6" t="s">
        <v>27</v>
      </c>
      <c r="E1123" s="25">
        <v>0</v>
      </c>
      <c r="F1123" s="25">
        <v>0</v>
      </c>
      <c r="G1123" s="43">
        <v>0</v>
      </c>
      <c r="H1123" s="25">
        <v>0</v>
      </c>
      <c r="I1123" s="25">
        <f t="shared" si="64"/>
        <v>0</v>
      </c>
      <c r="J1123" s="25"/>
      <c r="K1123" s="25">
        <v>0</v>
      </c>
      <c r="L1123" s="25">
        <v>0</v>
      </c>
      <c r="M1123" s="25">
        <v>0</v>
      </c>
      <c r="N1123" s="25">
        <f t="shared" si="65"/>
        <v>0</v>
      </c>
    </row>
    <row r="1124" spans="1:14" x14ac:dyDescent="0.2">
      <c r="A1124" s="34" t="str">
        <f t="shared" si="60"/>
        <v>HER/5B6ANBNon Sector - Wales</v>
      </c>
      <c r="B1124" s="57" t="s">
        <v>298</v>
      </c>
      <c r="C1124" s="6" t="s">
        <v>299</v>
      </c>
      <c r="D1124" s="6" t="s">
        <v>26</v>
      </c>
      <c r="E1124" s="25">
        <v>0</v>
      </c>
      <c r="F1124" s="25">
        <v>0</v>
      </c>
      <c r="G1124" s="43">
        <v>0</v>
      </c>
      <c r="H1124" s="25">
        <v>0</v>
      </c>
      <c r="I1124" s="25">
        <f t="shared" si="64"/>
        <v>0</v>
      </c>
      <c r="J1124" s="25"/>
      <c r="K1124" s="25">
        <v>0</v>
      </c>
      <c r="L1124" s="25">
        <v>0</v>
      </c>
      <c r="M1124" s="25">
        <v>0</v>
      </c>
      <c r="N1124" s="25">
        <f t="shared" si="65"/>
        <v>0</v>
      </c>
    </row>
    <row r="1125" spans="1:14" x14ac:dyDescent="0.2">
      <c r="A1125" s="34" t="str">
        <f t="shared" si="60"/>
        <v>HER/5B6ANBHumberside</v>
      </c>
      <c r="B1125" s="57" t="s">
        <v>298</v>
      </c>
      <c r="C1125" s="6" t="s">
        <v>299</v>
      </c>
      <c r="D1125" s="6" t="s">
        <v>288</v>
      </c>
      <c r="E1125" s="25">
        <v>112.97799999999999</v>
      </c>
      <c r="F1125" s="25">
        <v>0</v>
      </c>
      <c r="G1125" s="43">
        <v>0</v>
      </c>
      <c r="H1125" s="25">
        <v>0</v>
      </c>
      <c r="I1125" s="25">
        <f t="shared" si="64"/>
        <v>112.97799999999999</v>
      </c>
      <c r="J1125" s="25"/>
      <c r="K1125" s="25">
        <v>11.420999999999999</v>
      </c>
      <c r="L1125" s="25">
        <v>0</v>
      </c>
      <c r="M1125" s="25">
        <v>0.4</v>
      </c>
      <c r="N1125" s="25">
        <f t="shared" si="65"/>
        <v>124.79900000000001</v>
      </c>
    </row>
    <row r="1126" spans="1:14" x14ac:dyDescent="0.2">
      <c r="A1126" s="34" t="str">
        <f t="shared" si="60"/>
        <v>HER/5B6ANBNorth Sea</v>
      </c>
      <c r="B1126" s="57" t="s">
        <v>298</v>
      </c>
      <c r="C1126" s="6" t="s">
        <v>299</v>
      </c>
      <c r="D1126" s="6" t="s">
        <v>20</v>
      </c>
      <c r="E1126" s="25">
        <v>0</v>
      </c>
      <c r="F1126" s="25">
        <v>0</v>
      </c>
      <c r="G1126" s="43">
        <v>0</v>
      </c>
      <c r="H1126" s="25">
        <v>0</v>
      </c>
      <c r="I1126" s="25">
        <f t="shared" si="64"/>
        <v>0</v>
      </c>
      <c r="J1126" s="25"/>
      <c r="K1126" s="25">
        <v>0</v>
      </c>
      <c r="L1126" s="25">
        <v>0</v>
      </c>
      <c r="M1126" s="25">
        <v>0</v>
      </c>
      <c r="N1126" s="25">
        <f t="shared" si="65"/>
        <v>0</v>
      </c>
    </row>
    <row r="1127" spans="1:14" x14ac:dyDescent="0.2">
      <c r="A1127" s="34" t="str">
        <f t="shared" si="60"/>
        <v>HER/5B6ANBNorthern</v>
      </c>
      <c r="B1127" s="57" t="s">
        <v>298</v>
      </c>
      <c r="C1127" s="6" t="s">
        <v>299</v>
      </c>
      <c r="D1127" s="6" t="s">
        <v>10</v>
      </c>
      <c r="E1127" s="25">
        <v>0</v>
      </c>
      <c r="F1127" s="25">
        <v>0</v>
      </c>
      <c r="G1127" s="43">
        <v>0</v>
      </c>
      <c r="H1127" s="25">
        <v>0</v>
      </c>
      <c r="I1127" s="25">
        <f t="shared" si="64"/>
        <v>0</v>
      </c>
      <c r="J1127" s="25"/>
      <c r="K1127" s="25">
        <v>0</v>
      </c>
      <c r="L1127" s="25">
        <v>0</v>
      </c>
      <c r="M1127" s="25">
        <v>0</v>
      </c>
      <c r="N1127" s="25">
        <f t="shared" si="65"/>
        <v>0</v>
      </c>
    </row>
    <row r="1128" spans="1:14" x14ac:dyDescent="0.2">
      <c r="A1128" s="34" t="str">
        <f t="shared" si="60"/>
        <v>HER/5B6ANBOrkney</v>
      </c>
      <c r="B1128" s="57" t="s">
        <v>298</v>
      </c>
      <c r="C1128" s="6" t="s">
        <v>299</v>
      </c>
      <c r="D1128" s="6" t="s">
        <v>9</v>
      </c>
      <c r="E1128" s="25">
        <v>0</v>
      </c>
      <c r="F1128" s="25">
        <v>0</v>
      </c>
      <c r="G1128" s="43">
        <v>0</v>
      </c>
      <c r="H1128" s="25">
        <v>0</v>
      </c>
      <c r="I1128" s="25">
        <f t="shared" si="64"/>
        <v>0</v>
      </c>
      <c r="J1128" s="25"/>
      <c r="K1128" s="25">
        <v>0</v>
      </c>
      <c r="L1128" s="25">
        <v>0</v>
      </c>
      <c r="M1128" s="25">
        <v>0</v>
      </c>
      <c r="N1128" s="25">
        <f t="shared" si="65"/>
        <v>0</v>
      </c>
    </row>
    <row r="1129" spans="1:14" x14ac:dyDescent="0.2">
      <c r="A1129" s="34" t="str">
        <f t="shared" si="60"/>
        <v>HER/5B6ANBSFO</v>
      </c>
      <c r="B1129" s="57" t="s">
        <v>298</v>
      </c>
      <c r="C1129" s="6" t="s">
        <v>299</v>
      </c>
      <c r="D1129" s="6" t="s">
        <v>2</v>
      </c>
      <c r="E1129" s="25">
        <v>0</v>
      </c>
      <c r="F1129" s="25">
        <v>0</v>
      </c>
      <c r="G1129" s="43">
        <v>283.10000000000002</v>
      </c>
      <c r="H1129" s="25">
        <v>0</v>
      </c>
      <c r="I1129" s="25">
        <f t="shared" si="64"/>
        <v>283.10000000000002</v>
      </c>
      <c r="J1129" s="25"/>
      <c r="K1129" s="25">
        <v>0.66</v>
      </c>
      <c r="L1129" s="25">
        <v>0</v>
      </c>
      <c r="M1129" s="25">
        <v>1.1000000000000001</v>
      </c>
      <c r="N1129" s="25">
        <f t="shared" si="65"/>
        <v>284.86</v>
      </c>
    </row>
    <row r="1130" spans="1:14" x14ac:dyDescent="0.2">
      <c r="A1130" s="34" t="str">
        <f t="shared" si="60"/>
        <v>HER/5B6ANBShetland</v>
      </c>
      <c r="B1130" s="57" t="s">
        <v>298</v>
      </c>
      <c r="C1130" s="6" t="s">
        <v>299</v>
      </c>
      <c r="D1130" s="6" t="s">
        <v>6</v>
      </c>
      <c r="E1130" s="25">
        <v>0</v>
      </c>
      <c r="F1130" s="25">
        <v>0</v>
      </c>
      <c r="G1130" s="43">
        <v>145.4</v>
      </c>
      <c r="H1130" s="25">
        <v>0</v>
      </c>
      <c r="I1130" s="25">
        <f t="shared" si="64"/>
        <v>145.4</v>
      </c>
      <c r="J1130" s="25"/>
      <c r="K1130" s="25">
        <v>0</v>
      </c>
      <c r="L1130" s="25">
        <v>0</v>
      </c>
      <c r="M1130" s="25">
        <v>0.6</v>
      </c>
      <c r="N1130" s="25">
        <f t="shared" si="65"/>
        <v>146</v>
      </c>
    </row>
    <row r="1131" spans="1:14" x14ac:dyDescent="0.2">
      <c r="A1131" s="34" t="str">
        <f t="shared" si="60"/>
        <v>HER/5B6ANBSouth West</v>
      </c>
      <c r="B1131" s="57" t="s">
        <v>298</v>
      </c>
      <c r="C1131" s="6" t="s">
        <v>299</v>
      </c>
      <c r="D1131" s="6" t="s">
        <v>19</v>
      </c>
      <c r="E1131" s="25">
        <v>2E-3</v>
      </c>
      <c r="F1131" s="25">
        <v>0</v>
      </c>
      <c r="G1131" s="43">
        <v>0</v>
      </c>
      <c r="H1131" s="25">
        <v>0</v>
      </c>
      <c r="I1131" s="25">
        <f t="shared" si="64"/>
        <v>2E-3</v>
      </c>
      <c r="J1131" s="25"/>
      <c r="K1131" s="25">
        <v>0</v>
      </c>
      <c r="L1131" s="25">
        <v>0</v>
      </c>
      <c r="M1131" s="25">
        <v>0</v>
      </c>
      <c r="N1131" s="25">
        <f t="shared" si="65"/>
        <v>2E-3</v>
      </c>
    </row>
    <row r="1132" spans="1:14" x14ac:dyDescent="0.2">
      <c r="A1132" s="34" t="str">
        <f t="shared" si="60"/>
        <v>HER/5B6ANBUnallocated</v>
      </c>
      <c r="B1132" s="57" t="s">
        <v>298</v>
      </c>
      <c r="C1132" s="6" t="s">
        <v>299</v>
      </c>
      <c r="D1132" s="6" t="s">
        <v>33</v>
      </c>
      <c r="E1132" s="25">
        <v>0</v>
      </c>
      <c r="F1132" s="25">
        <v>0</v>
      </c>
      <c r="G1132" s="43">
        <v>0</v>
      </c>
      <c r="H1132" s="25">
        <v>0</v>
      </c>
      <c r="I1132" s="25">
        <f t="shared" si="64"/>
        <v>0</v>
      </c>
      <c r="J1132" s="25"/>
      <c r="K1132" s="25">
        <v>0</v>
      </c>
      <c r="L1132" s="25">
        <v>0</v>
      </c>
      <c r="M1132" s="25">
        <v>0</v>
      </c>
      <c r="N1132" s="25">
        <f t="shared" si="65"/>
        <v>0</v>
      </c>
    </row>
    <row r="1133" spans="1:14" x14ac:dyDescent="0.2">
      <c r="A1133" s="34" t="str">
        <f t="shared" si="60"/>
        <v>HER/5B6ANBW. Scotland</v>
      </c>
      <c r="B1133" s="57" t="s">
        <v>298</v>
      </c>
      <c r="C1133" s="6" t="s">
        <v>299</v>
      </c>
      <c r="D1133" s="6" t="s">
        <v>8</v>
      </c>
      <c r="E1133" s="25">
        <v>0</v>
      </c>
      <c r="F1133" s="25">
        <v>0</v>
      </c>
      <c r="G1133" s="43">
        <v>1.2</v>
      </c>
      <c r="H1133" s="25">
        <v>0</v>
      </c>
      <c r="I1133" s="25">
        <f t="shared" si="64"/>
        <v>1.2</v>
      </c>
      <c r="J1133" s="25"/>
      <c r="K1133" s="25">
        <v>0</v>
      </c>
      <c r="L1133" s="25">
        <v>0</v>
      </c>
      <c r="M1133" s="25">
        <v>0</v>
      </c>
      <c r="N1133" s="25">
        <f t="shared" si="65"/>
        <v>1.2</v>
      </c>
    </row>
    <row r="1134" spans="1:14" x14ac:dyDescent="0.2">
      <c r="A1134" s="34" t="str">
        <f t="shared" si="60"/>
        <v>HER/5B6ANBWales &amp; WC</v>
      </c>
      <c r="B1134" s="57" t="s">
        <v>298</v>
      </c>
      <c r="C1134" s="6" t="s">
        <v>299</v>
      </c>
      <c r="D1134" s="6" t="s">
        <v>22</v>
      </c>
      <c r="E1134" s="25">
        <v>0</v>
      </c>
      <c r="F1134" s="25">
        <v>0</v>
      </c>
      <c r="G1134" s="43">
        <v>0</v>
      </c>
      <c r="H1134" s="25">
        <v>0</v>
      </c>
      <c r="I1134" s="25">
        <f t="shared" si="64"/>
        <v>0</v>
      </c>
      <c r="J1134" s="25"/>
      <c r="K1134" s="25">
        <v>0</v>
      </c>
      <c r="L1134" s="25">
        <v>0</v>
      </c>
      <c r="M1134" s="25">
        <v>0</v>
      </c>
      <c r="N1134" s="25">
        <f t="shared" si="65"/>
        <v>0</v>
      </c>
    </row>
    <row r="1135" spans="1:14" x14ac:dyDescent="0.2">
      <c r="A1135" s="34" t="str">
        <f t="shared" si="60"/>
        <v>HER/5B6ANBWestern</v>
      </c>
      <c r="B1135" s="57" t="s">
        <v>298</v>
      </c>
      <c r="C1135" s="6" t="s">
        <v>299</v>
      </c>
      <c r="D1135" s="6" t="s">
        <v>107</v>
      </c>
      <c r="E1135" s="25">
        <v>0</v>
      </c>
      <c r="F1135" s="25">
        <v>0</v>
      </c>
      <c r="G1135" s="43">
        <v>0</v>
      </c>
      <c r="H1135" s="25">
        <v>0</v>
      </c>
      <c r="I1135" s="25">
        <f t="shared" si="64"/>
        <v>0</v>
      </c>
      <c r="J1135" s="25"/>
      <c r="K1135" s="25">
        <v>0</v>
      </c>
      <c r="L1135" s="25">
        <v>0</v>
      </c>
      <c r="M1135" s="25">
        <v>0</v>
      </c>
      <c r="N1135" s="25">
        <f t="shared" si="65"/>
        <v>0</v>
      </c>
    </row>
    <row r="1136" spans="1:14" x14ac:dyDescent="0.2">
      <c r="A1136" s="34" t="str">
        <f t="shared" si="60"/>
        <v>HER/7EF.10m and under (pool) - England</v>
      </c>
      <c r="B1136" s="6" t="s">
        <v>53</v>
      </c>
      <c r="C1136" s="6" t="s">
        <v>146</v>
      </c>
      <c r="D1136" s="6" t="s">
        <v>29</v>
      </c>
      <c r="E1136" s="25">
        <v>14.622999999999999</v>
      </c>
      <c r="F1136" s="25">
        <v>0</v>
      </c>
      <c r="G1136" s="43">
        <v>0</v>
      </c>
      <c r="H1136" s="25">
        <v>0</v>
      </c>
      <c r="I1136" s="25">
        <f t="shared" si="59"/>
        <v>14.622999999999999</v>
      </c>
      <c r="J1136" s="25"/>
      <c r="K1136" s="25">
        <v>6.2E-2</v>
      </c>
      <c r="L1136" s="25">
        <v>0</v>
      </c>
      <c r="M1136" s="25">
        <v>0</v>
      </c>
      <c r="N1136" s="25">
        <f t="shared" si="65"/>
        <v>14.685</v>
      </c>
    </row>
    <row r="1137" spans="1:14" x14ac:dyDescent="0.2">
      <c r="A1137" s="34" t="str">
        <f t="shared" si="60"/>
        <v>HER/7EF.10m and under (pool) - Northern Ireland</v>
      </c>
      <c r="B1137" s="6" t="s">
        <v>53</v>
      </c>
      <c r="C1137" s="6" t="s">
        <v>146</v>
      </c>
      <c r="D1137" s="6" t="s">
        <v>32</v>
      </c>
      <c r="E1137" s="25">
        <v>0</v>
      </c>
      <c r="F1137" s="25">
        <v>0</v>
      </c>
      <c r="G1137" s="43">
        <v>0</v>
      </c>
      <c r="H1137" s="25">
        <v>0</v>
      </c>
      <c r="I1137" s="25">
        <f t="shared" si="59"/>
        <v>0</v>
      </c>
      <c r="J1137" s="25"/>
      <c r="K1137" s="25">
        <v>0</v>
      </c>
      <c r="L1137" s="25">
        <v>0</v>
      </c>
      <c r="M1137" s="25">
        <v>0</v>
      </c>
      <c r="N1137" s="25">
        <f t="shared" si="65"/>
        <v>0</v>
      </c>
    </row>
    <row r="1138" spans="1:14" x14ac:dyDescent="0.2">
      <c r="A1138" s="34" t="str">
        <f t="shared" si="60"/>
        <v>HER/7EF.10m and under (pool) - Scotland</v>
      </c>
      <c r="B1138" s="6" t="s">
        <v>53</v>
      </c>
      <c r="C1138" s="6" t="s">
        <v>146</v>
      </c>
      <c r="D1138" s="6" t="s">
        <v>31</v>
      </c>
      <c r="E1138" s="25">
        <v>0</v>
      </c>
      <c r="F1138" s="25">
        <v>0</v>
      </c>
      <c r="G1138" s="43">
        <v>0</v>
      </c>
      <c r="H1138" s="25">
        <v>0</v>
      </c>
      <c r="I1138" s="25">
        <f t="shared" si="59"/>
        <v>0</v>
      </c>
      <c r="J1138" s="25"/>
      <c r="K1138" s="25">
        <v>0</v>
      </c>
      <c r="L1138" s="25">
        <v>0</v>
      </c>
      <c r="M1138" s="25">
        <v>0</v>
      </c>
      <c r="N1138" s="25">
        <f t="shared" si="65"/>
        <v>0</v>
      </c>
    </row>
    <row r="1139" spans="1:14" x14ac:dyDescent="0.2">
      <c r="A1139" s="34" t="str">
        <f t="shared" si="60"/>
        <v>HER/7EF.10m and under (pool) - Wales</v>
      </c>
      <c r="B1139" s="6" t="s">
        <v>53</v>
      </c>
      <c r="C1139" s="6" t="s">
        <v>146</v>
      </c>
      <c r="D1139" s="6" t="s">
        <v>30</v>
      </c>
      <c r="E1139" s="25">
        <v>0</v>
      </c>
      <c r="F1139" s="25">
        <v>0</v>
      </c>
      <c r="G1139" s="43">
        <v>0</v>
      </c>
      <c r="H1139" s="25">
        <v>9.5000000000000001E-2</v>
      </c>
      <c r="I1139" s="25">
        <f t="shared" ref="I1139:I1202" si="66">E1139+F1139+G1139+H1139</f>
        <v>9.5000000000000001E-2</v>
      </c>
      <c r="J1139" s="25"/>
      <c r="K1139" s="25">
        <v>3.5000000000000003E-2</v>
      </c>
      <c r="L1139" s="25">
        <v>0</v>
      </c>
      <c r="M1139" s="25">
        <v>0</v>
      </c>
      <c r="N1139" s="25">
        <f t="shared" si="65"/>
        <v>0.13</v>
      </c>
    </row>
    <row r="1140" spans="1:14" x14ac:dyDescent="0.2">
      <c r="A1140" s="34" t="str">
        <f t="shared" si="60"/>
        <v>HER/7EF.Aberdeen</v>
      </c>
      <c r="B1140" s="6" t="s">
        <v>53</v>
      </c>
      <c r="C1140" s="6" t="s">
        <v>146</v>
      </c>
      <c r="D1140" s="6" t="s">
        <v>4</v>
      </c>
      <c r="E1140" s="25">
        <v>0</v>
      </c>
      <c r="F1140" s="25">
        <v>0</v>
      </c>
      <c r="G1140" s="43">
        <v>0</v>
      </c>
      <c r="H1140" s="25">
        <v>0</v>
      </c>
      <c r="I1140" s="25">
        <f t="shared" si="66"/>
        <v>0</v>
      </c>
      <c r="J1140" s="25"/>
      <c r="K1140" s="25">
        <v>0</v>
      </c>
      <c r="L1140" s="25">
        <v>0</v>
      </c>
      <c r="M1140" s="25">
        <v>0</v>
      </c>
      <c r="N1140" s="25">
        <f t="shared" si="65"/>
        <v>0</v>
      </c>
    </row>
    <row r="1141" spans="1:14" x14ac:dyDescent="0.2">
      <c r="A1141" s="34" t="str">
        <f t="shared" si="60"/>
        <v>HER/7EF.Anglo Scot.</v>
      </c>
      <c r="B1141" s="6" t="s">
        <v>53</v>
      </c>
      <c r="C1141" s="6" t="s">
        <v>146</v>
      </c>
      <c r="D1141" s="6" t="s">
        <v>13</v>
      </c>
      <c r="E1141" s="25">
        <v>0</v>
      </c>
      <c r="F1141" s="25">
        <v>0</v>
      </c>
      <c r="G1141" s="43">
        <v>0</v>
      </c>
      <c r="H1141" s="25">
        <v>0</v>
      </c>
      <c r="I1141" s="25">
        <f t="shared" si="66"/>
        <v>0</v>
      </c>
      <c r="J1141" s="25"/>
      <c r="K1141" s="25">
        <v>0</v>
      </c>
      <c r="L1141" s="25">
        <v>0</v>
      </c>
      <c r="M1141" s="25">
        <v>0</v>
      </c>
      <c r="N1141" s="25">
        <f t="shared" si="65"/>
        <v>0</v>
      </c>
    </row>
    <row r="1142" spans="1:14" x14ac:dyDescent="0.2">
      <c r="A1142" s="34" t="str">
        <f t="shared" si="60"/>
        <v>HER/7EF.ANIFPO</v>
      </c>
      <c r="B1142" s="6" t="s">
        <v>53</v>
      </c>
      <c r="C1142" s="6" t="s">
        <v>146</v>
      </c>
      <c r="D1142" s="6" t="s">
        <v>17</v>
      </c>
      <c r="E1142" s="25">
        <v>0</v>
      </c>
      <c r="F1142" s="25">
        <v>0</v>
      </c>
      <c r="G1142" s="43">
        <v>0</v>
      </c>
      <c r="H1142" s="25">
        <v>0</v>
      </c>
      <c r="I1142" s="25">
        <f t="shared" si="66"/>
        <v>0</v>
      </c>
      <c r="J1142" s="25"/>
      <c r="K1142" s="25">
        <v>0</v>
      </c>
      <c r="L1142" s="25">
        <v>0</v>
      </c>
      <c r="M1142" s="25">
        <v>0</v>
      </c>
      <c r="N1142" s="25">
        <f t="shared" si="65"/>
        <v>0</v>
      </c>
    </row>
    <row r="1143" spans="1:14" x14ac:dyDescent="0.2">
      <c r="A1143" s="34" t="str">
        <f t="shared" si="60"/>
        <v>HER/7EF.Cornish</v>
      </c>
      <c r="B1143" s="6" t="s">
        <v>53</v>
      </c>
      <c r="C1143" s="6" t="s">
        <v>146</v>
      </c>
      <c r="D1143" s="6" t="s">
        <v>18</v>
      </c>
      <c r="E1143" s="25">
        <v>2.9329999999999998</v>
      </c>
      <c r="F1143" s="25">
        <v>0</v>
      </c>
      <c r="G1143" s="43">
        <v>0</v>
      </c>
      <c r="H1143" s="25">
        <v>0</v>
      </c>
      <c r="I1143" s="25">
        <f t="shared" si="66"/>
        <v>2.9329999999999998</v>
      </c>
      <c r="J1143" s="25"/>
      <c r="K1143" s="25">
        <v>0</v>
      </c>
      <c r="L1143" s="25">
        <v>0</v>
      </c>
      <c r="M1143" s="25">
        <v>0</v>
      </c>
      <c r="N1143" s="25">
        <f t="shared" si="65"/>
        <v>2.9329999999999998</v>
      </c>
    </row>
    <row r="1144" spans="1:14" x14ac:dyDescent="0.2">
      <c r="A1144" s="34" t="str">
        <f t="shared" si="60"/>
        <v>HER/7EF.EEFPO</v>
      </c>
      <c r="B1144" s="6" t="s">
        <v>53</v>
      </c>
      <c r="C1144" s="6" t="s">
        <v>146</v>
      </c>
      <c r="D1144" s="6" t="s">
        <v>14</v>
      </c>
      <c r="E1144" s="25">
        <v>6.7000000000000004E-2</v>
      </c>
      <c r="F1144" s="25">
        <v>0</v>
      </c>
      <c r="G1144" s="43">
        <v>0</v>
      </c>
      <c r="H1144" s="25">
        <v>0</v>
      </c>
      <c r="I1144" s="25">
        <f t="shared" si="66"/>
        <v>6.7000000000000004E-2</v>
      </c>
      <c r="J1144" s="25"/>
      <c r="K1144" s="25">
        <v>0</v>
      </c>
      <c r="L1144" s="25">
        <v>0</v>
      </c>
      <c r="M1144" s="25">
        <v>0</v>
      </c>
      <c r="N1144" s="25">
        <f t="shared" si="65"/>
        <v>6.7000000000000004E-2</v>
      </c>
    </row>
    <row r="1145" spans="1:14" x14ac:dyDescent="0.2">
      <c r="A1145" s="34" t="str">
        <f t="shared" si="60"/>
        <v>HER/7EF.Fife</v>
      </c>
      <c r="B1145" s="6" t="s">
        <v>53</v>
      </c>
      <c r="C1145" s="6" t="s">
        <v>146</v>
      </c>
      <c r="D1145" s="6" t="s">
        <v>7</v>
      </c>
      <c r="E1145" s="25">
        <v>0</v>
      </c>
      <c r="F1145" s="25">
        <v>0</v>
      </c>
      <c r="G1145" s="43">
        <v>0</v>
      </c>
      <c r="H1145" s="25">
        <v>0</v>
      </c>
      <c r="I1145" s="25">
        <f t="shared" si="66"/>
        <v>0</v>
      </c>
      <c r="J1145" s="25"/>
      <c r="K1145" s="25">
        <v>0</v>
      </c>
      <c r="L1145" s="25">
        <v>0</v>
      </c>
      <c r="M1145" s="25">
        <v>0</v>
      </c>
      <c r="N1145" s="25">
        <f t="shared" si="65"/>
        <v>0</v>
      </c>
    </row>
    <row r="1146" spans="1:14" x14ac:dyDescent="0.2">
      <c r="A1146" s="34" t="str">
        <f t="shared" ref="A1146:A1211" si="67">CONCATENATE(B1146,D1146)</f>
        <v>HER/7EF.FPO</v>
      </c>
      <c r="B1146" s="6" t="s">
        <v>53</v>
      </c>
      <c r="C1146" s="6" t="s">
        <v>146</v>
      </c>
      <c r="D1146" s="6" t="s">
        <v>15</v>
      </c>
      <c r="E1146" s="25">
        <v>0</v>
      </c>
      <c r="F1146" s="25">
        <v>0</v>
      </c>
      <c r="G1146" s="43">
        <v>0</v>
      </c>
      <c r="H1146" s="25">
        <v>0</v>
      </c>
      <c r="I1146" s="25">
        <f t="shared" si="66"/>
        <v>0</v>
      </c>
      <c r="J1146" s="25"/>
      <c r="K1146" s="25">
        <v>0</v>
      </c>
      <c r="L1146" s="25">
        <v>0</v>
      </c>
      <c r="M1146" s="25">
        <v>0</v>
      </c>
      <c r="N1146" s="25">
        <f t="shared" si="65"/>
        <v>0</v>
      </c>
    </row>
    <row r="1147" spans="1:14" x14ac:dyDescent="0.2">
      <c r="A1147" s="34" t="str">
        <f t="shared" si="67"/>
        <v>HER/7EF.Handliners</v>
      </c>
      <c r="B1147" s="6" t="s">
        <v>53</v>
      </c>
      <c r="C1147" s="6" t="s">
        <v>146</v>
      </c>
      <c r="D1147" s="6" t="s">
        <v>66</v>
      </c>
      <c r="E1147" s="25">
        <v>0</v>
      </c>
      <c r="F1147" s="25">
        <v>0</v>
      </c>
      <c r="G1147" s="43">
        <v>0</v>
      </c>
      <c r="H1147" s="25">
        <v>0</v>
      </c>
      <c r="I1147" s="25">
        <f t="shared" si="66"/>
        <v>0</v>
      </c>
      <c r="J1147" s="25"/>
      <c r="K1147" s="25">
        <v>0</v>
      </c>
      <c r="L1147" s="25">
        <v>0</v>
      </c>
      <c r="M1147" s="25">
        <v>0</v>
      </c>
      <c r="N1147" s="25">
        <f t="shared" si="65"/>
        <v>0</v>
      </c>
    </row>
    <row r="1148" spans="1:14" x14ac:dyDescent="0.2">
      <c r="A1148" s="34" t="str">
        <f t="shared" si="67"/>
        <v>HER/7EF.Interfish</v>
      </c>
      <c r="B1148" s="6" t="s">
        <v>53</v>
      </c>
      <c r="C1148" s="6" t="s">
        <v>146</v>
      </c>
      <c r="D1148" s="6" t="s">
        <v>23</v>
      </c>
      <c r="E1148" s="25">
        <v>46.348999999999997</v>
      </c>
      <c r="F1148" s="25">
        <v>0</v>
      </c>
      <c r="G1148" s="43">
        <v>0</v>
      </c>
      <c r="H1148" s="25">
        <v>0</v>
      </c>
      <c r="I1148" s="25">
        <f t="shared" si="66"/>
        <v>46.348999999999997</v>
      </c>
      <c r="J1148" s="25"/>
      <c r="K1148" s="25">
        <v>19.902000000000001</v>
      </c>
      <c r="L1148" s="25">
        <v>0</v>
      </c>
      <c r="M1148" s="25">
        <v>0</v>
      </c>
      <c r="N1148" s="25">
        <f t="shared" si="65"/>
        <v>66.251000000000005</v>
      </c>
    </row>
    <row r="1149" spans="1:14" x14ac:dyDescent="0.2">
      <c r="A1149" s="34" t="str">
        <f t="shared" si="67"/>
        <v>HER/7EF.IOM</v>
      </c>
      <c r="B1149" s="6" t="s">
        <v>53</v>
      </c>
      <c r="C1149" s="6" t="s">
        <v>146</v>
      </c>
      <c r="D1149" s="6" t="s">
        <v>24</v>
      </c>
      <c r="E1149" s="25">
        <v>0</v>
      </c>
      <c r="F1149" s="25">
        <v>0</v>
      </c>
      <c r="G1149" s="43">
        <v>0</v>
      </c>
      <c r="H1149" s="25">
        <v>0</v>
      </c>
      <c r="I1149" s="25">
        <f t="shared" si="66"/>
        <v>0</v>
      </c>
      <c r="J1149" s="25"/>
      <c r="K1149" s="25">
        <v>0</v>
      </c>
      <c r="L1149" s="25">
        <v>0</v>
      </c>
      <c r="M1149" s="25">
        <v>0</v>
      </c>
      <c r="N1149" s="25">
        <f t="shared" si="65"/>
        <v>0</v>
      </c>
    </row>
    <row r="1150" spans="1:14" x14ac:dyDescent="0.2">
      <c r="A1150" s="34" t="str">
        <f t="shared" si="67"/>
        <v>HER/7EF.Klondyke</v>
      </c>
      <c r="B1150" s="6" t="s">
        <v>53</v>
      </c>
      <c r="C1150" s="6" t="s">
        <v>146</v>
      </c>
      <c r="D1150" s="6" t="s">
        <v>11</v>
      </c>
      <c r="E1150" s="25">
        <v>0</v>
      </c>
      <c r="F1150" s="25">
        <v>0</v>
      </c>
      <c r="G1150" s="43">
        <v>0</v>
      </c>
      <c r="H1150" s="25">
        <v>0</v>
      </c>
      <c r="I1150" s="25">
        <f t="shared" si="66"/>
        <v>0</v>
      </c>
      <c r="J1150" s="25"/>
      <c r="K1150" s="25">
        <v>0</v>
      </c>
      <c r="L1150" s="25">
        <v>0</v>
      </c>
      <c r="M1150" s="25">
        <v>0</v>
      </c>
      <c r="N1150" s="25">
        <f t="shared" si="65"/>
        <v>0</v>
      </c>
    </row>
    <row r="1151" spans="1:14" x14ac:dyDescent="0.2">
      <c r="A1151" s="34" t="str">
        <f t="shared" si="67"/>
        <v>HER/7EF.Lowestoft</v>
      </c>
      <c r="B1151" s="6" t="s">
        <v>53</v>
      </c>
      <c r="C1151" s="6" t="s">
        <v>146</v>
      </c>
      <c r="D1151" s="6" t="s">
        <v>21</v>
      </c>
      <c r="E1151" s="25">
        <v>0</v>
      </c>
      <c r="F1151" s="25">
        <v>0</v>
      </c>
      <c r="G1151" s="43">
        <v>0</v>
      </c>
      <c r="H1151" s="25">
        <v>0</v>
      </c>
      <c r="I1151" s="25">
        <f t="shared" si="66"/>
        <v>0</v>
      </c>
      <c r="J1151" s="25"/>
      <c r="K1151" s="25">
        <v>0</v>
      </c>
      <c r="L1151" s="25">
        <v>0</v>
      </c>
      <c r="M1151" s="25">
        <v>0</v>
      </c>
      <c r="N1151" s="25">
        <f t="shared" si="65"/>
        <v>0</v>
      </c>
    </row>
    <row r="1152" spans="1:14" x14ac:dyDescent="0.2">
      <c r="A1152" s="34" t="str">
        <f t="shared" si="67"/>
        <v>HER/7EF.Lunar</v>
      </c>
      <c r="B1152" s="6" t="s">
        <v>53</v>
      </c>
      <c r="C1152" s="6" t="s">
        <v>146</v>
      </c>
      <c r="D1152" s="6" t="s">
        <v>12</v>
      </c>
      <c r="E1152" s="25">
        <v>0</v>
      </c>
      <c r="F1152" s="25">
        <v>0</v>
      </c>
      <c r="G1152" s="43">
        <v>0</v>
      </c>
      <c r="H1152" s="25">
        <v>0</v>
      </c>
      <c r="I1152" s="25">
        <f t="shared" si="66"/>
        <v>0</v>
      </c>
      <c r="J1152" s="25"/>
      <c r="K1152" s="25">
        <v>0</v>
      </c>
      <c r="L1152" s="25">
        <v>0</v>
      </c>
      <c r="M1152" s="25">
        <v>0</v>
      </c>
      <c r="N1152" s="25">
        <f t="shared" si="65"/>
        <v>0</v>
      </c>
    </row>
    <row r="1153" spans="1:14" x14ac:dyDescent="0.2">
      <c r="A1153" s="34" t="str">
        <f t="shared" si="67"/>
        <v>HER/7EF.Mourne</v>
      </c>
      <c r="B1153" s="38" t="s">
        <v>53</v>
      </c>
      <c r="C1153" s="6" t="s">
        <v>146</v>
      </c>
      <c r="D1153" s="6" t="s">
        <v>49</v>
      </c>
      <c r="E1153" s="25">
        <v>0</v>
      </c>
      <c r="F1153" s="25">
        <v>0</v>
      </c>
      <c r="G1153" s="43">
        <v>0</v>
      </c>
      <c r="H1153" s="25">
        <v>0</v>
      </c>
      <c r="I1153" s="25">
        <f t="shared" si="66"/>
        <v>0</v>
      </c>
      <c r="J1153" s="25"/>
      <c r="K1153" s="25">
        <v>0</v>
      </c>
      <c r="L1153" s="25">
        <v>0</v>
      </c>
      <c r="M1153" s="25">
        <v>0</v>
      </c>
      <c r="N1153" s="25">
        <f t="shared" si="65"/>
        <v>0</v>
      </c>
    </row>
    <row r="1154" spans="1:14" x14ac:dyDescent="0.2">
      <c r="A1154" s="34" t="str">
        <f t="shared" si="67"/>
        <v>HER/7EF.NESFO</v>
      </c>
      <c r="B1154" s="6" t="s">
        <v>53</v>
      </c>
      <c r="C1154" s="6" t="s">
        <v>146</v>
      </c>
      <c r="D1154" s="6" t="s">
        <v>5</v>
      </c>
      <c r="E1154" s="25">
        <v>0</v>
      </c>
      <c r="F1154" s="25">
        <v>0</v>
      </c>
      <c r="G1154" s="43">
        <v>0</v>
      </c>
      <c r="H1154" s="25">
        <v>0</v>
      </c>
      <c r="I1154" s="25">
        <f t="shared" si="66"/>
        <v>0</v>
      </c>
      <c r="J1154" s="25"/>
      <c r="K1154" s="25">
        <v>0</v>
      </c>
      <c r="L1154" s="25">
        <v>0</v>
      </c>
      <c r="M1154" s="25">
        <v>0</v>
      </c>
      <c r="N1154" s="25">
        <f t="shared" si="65"/>
        <v>0</v>
      </c>
    </row>
    <row r="1155" spans="1:14" x14ac:dyDescent="0.2">
      <c r="A1155" s="34" t="str">
        <f t="shared" si="67"/>
        <v>HER/7EF.NIFPO</v>
      </c>
      <c r="B1155" s="6" t="s">
        <v>53</v>
      </c>
      <c r="C1155" s="6" t="s">
        <v>146</v>
      </c>
      <c r="D1155" s="6" t="s">
        <v>16</v>
      </c>
      <c r="E1155" s="25">
        <v>0</v>
      </c>
      <c r="F1155" s="25">
        <v>0</v>
      </c>
      <c r="G1155" s="43">
        <v>0</v>
      </c>
      <c r="H1155" s="25">
        <v>0</v>
      </c>
      <c r="I1155" s="25">
        <f t="shared" si="66"/>
        <v>0</v>
      </c>
      <c r="J1155" s="25"/>
      <c r="K1155" s="25">
        <v>0</v>
      </c>
      <c r="L1155" s="25">
        <v>0</v>
      </c>
      <c r="M1155" s="25">
        <v>0</v>
      </c>
      <c r="N1155" s="25">
        <f t="shared" si="65"/>
        <v>0</v>
      </c>
    </row>
    <row r="1156" spans="1:14" x14ac:dyDescent="0.2">
      <c r="A1156" s="34" t="str">
        <f t="shared" si="67"/>
        <v>HER/7EF.Non Sector - England</v>
      </c>
      <c r="B1156" s="6" t="s">
        <v>53</v>
      </c>
      <c r="C1156" s="6" t="s">
        <v>146</v>
      </c>
      <c r="D1156" s="6" t="s">
        <v>25</v>
      </c>
      <c r="E1156" s="25">
        <v>1.7000000000000001E-2</v>
      </c>
      <c r="F1156" s="25">
        <v>0</v>
      </c>
      <c r="G1156" s="43">
        <v>0</v>
      </c>
      <c r="H1156" s="25">
        <v>0</v>
      </c>
      <c r="I1156" s="25">
        <f t="shared" si="66"/>
        <v>1.7000000000000001E-2</v>
      </c>
      <c r="J1156" s="25"/>
      <c r="K1156" s="25">
        <v>0</v>
      </c>
      <c r="L1156" s="25">
        <v>0</v>
      </c>
      <c r="M1156" s="25">
        <v>0</v>
      </c>
      <c r="N1156" s="25">
        <f t="shared" si="65"/>
        <v>1.7000000000000001E-2</v>
      </c>
    </row>
    <row r="1157" spans="1:14" x14ac:dyDescent="0.2">
      <c r="A1157" s="34" t="str">
        <f t="shared" si="67"/>
        <v>HER/7EF.Non Sector - Northern Ireland</v>
      </c>
      <c r="B1157" s="6" t="s">
        <v>53</v>
      </c>
      <c r="C1157" s="6" t="s">
        <v>146</v>
      </c>
      <c r="D1157" s="6" t="s">
        <v>28</v>
      </c>
      <c r="E1157" s="25">
        <v>0</v>
      </c>
      <c r="F1157" s="25">
        <v>0</v>
      </c>
      <c r="G1157" s="43">
        <v>0</v>
      </c>
      <c r="H1157" s="25">
        <v>0</v>
      </c>
      <c r="I1157" s="25">
        <f t="shared" si="66"/>
        <v>0</v>
      </c>
      <c r="J1157" s="25"/>
      <c r="K1157" s="25">
        <v>0</v>
      </c>
      <c r="L1157" s="25">
        <v>0</v>
      </c>
      <c r="M1157" s="25">
        <v>0</v>
      </c>
      <c r="N1157" s="25">
        <f t="shared" si="65"/>
        <v>0</v>
      </c>
    </row>
    <row r="1158" spans="1:14" x14ac:dyDescent="0.2">
      <c r="A1158" s="34" t="str">
        <f t="shared" si="67"/>
        <v>HER/7EF.Non Sector - Scotland</v>
      </c>
      <c r="B1158" s="6" t="s">
        <v>53</v>
      </c>
      <c r="C1158" s="6" t="s">
        <v>146</v>
      </c>
      <c r="D1158" s="6" t="s">
        <v>27</v>
      </c>
      <c r="E1158" s="25">
        <v>0</v>
      </c>
      <c r="F1158" s="25">
        <v>0</v>
      </c>
      <c r="G1158" s="43">
        <v>0</v>
      </c>
      <c r="H1158" s="25">
        <v>0</v>
      </c>
      <c r="I1158" s="25">
        <f t="shared" si="66"/>
        <v>0</v>
      </c>
      <c r="J1158" s="25"/>
      <c r="K1158" s="25">
        <v>0</v>
      </c>
      <c r="L1158" s="25">
        <v>0</v>
      </c>
      <c r="M1158" s="25">
        <v>0</v>
      </c>
      <c r="N1158" s="25">
        <f t="shared" si="65"/>
        <v>0</v>
      </c>
    </row>
    <row r="1159" spans="1:14" x14ac:dyDescent="0.2">
      <c r="A1159" s="34" t="str">
        <f t="shared" si="67"/>
        <v>HER/7EF.Non Sector - Wales</v>
      </c>
      <c r="B1159" s="6" t="s">
        <v>53</v>
      </c>
      <c r="C1159" s="6" t="s">
        <v>146</v>
      </c>
      <c r="D1159" s="6" t="s">
        <v>26</v>
      </c>
      <c r="E1159" s="25">
        <v>0</v>
      </c>
      <c r="F1159" s="25">
        <v>0</v>
      </c>
      <c r="G1159" s="43">
        <v>0</v>
      </c>
      <c r="H1159" s="25">
        <v>0</v>
      </c>
      <c r="I1159" s="25">
        <f t="shared" si="66"/>
        <v>0</v>
      </c>
      <c r="J1159" s="25"/>
      <c r="K1159" s="25">
        <v>0</v>
      </c>
      <c r="L1159" s="25">
        <v>0</v>
      </c>
      <c r="M1159" s="25">
        <v>0</v>
      </c>
      <c r="N1159" s="25">
        <f t="shared" si="65"/>
        <v>0</v>
      </c>
    </row>
    <row r="1160" spans="1:14" x14ac:dyDescent="0.2">
      <c r="A1160" s="34" t="str">
        <f t="shared" si="67"/>
        <v>HER/7EF.Humberside</v>
      </c>
      <c r="B1160" s="6" t="s">
        <v>53</v>
      </c>
      <c r="C1160" s="6" t="s">
        <v>146</v>
      </c>
      <c r="D1160" s="6" t="s">
        <v>288</v>
      </c>
      <c r="E1160" s="25">
        <v>0</v>
      </c>
      <c r="F1160" s="25">
        <v>0</v>
      </c>
      <c r="G1160" s="43">
        <v>0</v>
      </c>
      <c r="H1160" s="25">
        <v>0</v>
      </c>
      <c r="I1160" s="25">
        <f t="shared" si="66"/>
        <v>0</v>
      </c>
      <c r="J1160" s="25"/>
      <c r="K1160" s="25">
        <v>0</v>
      </c>
      <c r="L1160" s="25">
        <v>0</v>
      </c>
      <c r="M1160" s="25">
        <v>0</v>
      </c>
      <c r="N1160" s="25">
        <f t="shared" si="65"/>
        <v>0</v>
      </c>
    </row>
    <row r="1161" spans="1:14" x14ac:dyDescent="0.2">
      <c r="A1161" s="34" t="str">
        <f t="shared" si="67"/>
        <v>HER/7EF.North Sea</v>
      </c>
      <c r="B1161" s="6" t="s">
        <v>53</v>
      </c>
      <c r="C1161" s="6" t="s">
        <v>146</v>
      </c>
      <c r="D1161" s="6" t="s">
        <v>20</v>
      </c>
      <c r="E1161" s="25">
        <v>1.7000000000000001E-2</v>
      </c>
      <c r="F1161" s="25">
        <v>0</v>
      </c>
      <c r="G1161" s="43">
        <v>0</v>
      </c>
      <c r="H1161" s="25">
        <v>0</v>
      </c>
      <c r="I1161" s="25">
        <f t="shared" si="66"/>
        <v>1.7000000000000001E-2</v>
      </c>
      <c r="J1161" s="25"/>
      <c r="K1161" s="25">
        <v>0</v>
      </c>
      <c r="L1161" s="25">
        <v>0</v>
      </c>
      <c r="M1161" s="25">
        <v>0</v>
      </c>
      <c r="N1161" s="25">
        <f t="shared" si="65"/>
        <v>1.7000000000000001E-2</v>
      </c>
    </row>
    <row r="1162" spans="1:14" x14ac:dyDescent="0.2">
      <c r="A1162" s="34" t="str">
        <f t="shared" si="67"/>
        <v>HER/7EF.Northern</v>
      </c>
      <c r="B1162" s="6" t="s">
        <v>53</v>
      </c>
      <c r="C1162" s="6" t="s">
        <v>146</v>
      </c>
      <c r="D1162" s="6" t="s">
        <v>10</v>
      </c>
      <c r="E1162" s="25">
        <v>0</v>
      </c>
      <c r="F1162" s="25">
        <v>0</v>
      </c>
      <c r="G1162" s="43">
        <v>0</v>
      </c>
      <c r="H1162" s="25">
        <v>0</v>
      </c>
      <c r="I1162" s="25">
        <f t="shared" si="66"/>
        <v>0</v>
      </c>
      <c r="J1162" s="25"/>
      <c r="K1162" s="25">
        <v>0</v>
      </c>
      <c r="L1162" s="25">
        <v>0</v>
      </c>
      <c r="M1162" s="25">
        <v>0</v>
      </c>
      <c r="N1162" s="25">
        <f t="shared" si="65"/>
        <v>0</v>
      </c>
    </row>
    <row r="1163" spans="1:14" x14ac:dyDescent="0.2">
      <c r="A1163" s="34" t="str">
        <f t="shared" si="67"/>
        <v>HER/7EF.Orkney</v>
      </c>
      <c r="B1163" s="6" t="s">
        <v>53</v>
      </c>
      <c r="C1163" s="6" t="s">
        <v>146</v>
      </c>
      <c r="D1163" s="6" t="s">
        <v>9</v>
      </c>
      <c r="E1163" s="25">
        <v>0</v>
      </c>
      <c r="F1163" s="25">
        <v>0</v>
      </c>
      <c r="G1163" s="43">
        <v>0</v>
      </c>
      <c r="H1163" s="25">
        <v>0</v>
      </c>
      <c r="I1163" s="25">
        <f t="shared" si="66"/>
        <v>0</v>
      </c>
      <c r="J1163" s="25"/>
      <c r="K1163" s="25">
        <v>0</v>
      </c>
      <c r="L1163" s="25">
        <v>0</v>
      </c>
      <c r="M1163" s="25">
        <v>0</v>
      </c>
      <c r="N1163" s="25">
        <f t="shared" si="65"/>
        <v>0</v>
      </c>
    </row>
    <row r="1164" spans="1:14" x14ac:dyDescent="0.2">
      <c r="A1164" s="34" t="str">
        <f t="shared" si="67"/>
        <v>HER/7EF.SFO</v>
      </c>
      <c r="B1164" s="6" t="s">
        <v>53</v>
      </c>
      <c r="C1164" s="6" t="s">
        <v>146</v>
      </c>
      <c r="D1164" s="6" t="s">
        <v>2</v>
      </c>
      <c r="E1164" s="25">
        <v>0</v>
      </c>
      <c r="F1164" s="25">
        <v>0</v>
      </c>
      <c r="G1164" s="43">
        <v>0</v>
      </c>
      <c r="H1164" s="25">
        <v>0</v>
      </c>
      <c r="I1164" s="25">
        <f t="shared" si="66"/>
        <v>0</v>
      </c>
      <c r="J1164" s="25"/>
      <c r="K1164" s="25">
        <v>0</v>
      </c>
      <c r="L1164" s="25">
        <v>0</v>
      </c>
      <c r="M1164" s="25">
        <v>0</v>
      </c>
      <c r="N1164" s="25">
        <f t="shared" si="65"/>
        <v>0</v>
      </c>
    </row>
    <row r="1165" spans="1:14" x14ac:dyDescent="0.2">
      <c r="A1165" s="34" t="str">
        <f t="shared" si="67"/>
        <v>HER/7EF.Shetland</v>
      </c>
      <c r="B1165" s="6" t="s">
        <v>53</v>
      </c>
      <c r="C1165" s="6" t="s">
        <v>146</v>
      </c>
      <c r="D1165" s="6" t="s">
        <v>6</v>
      </c>
      <c r="E1165" s="25">
        <v>0</v>
      </c>
      <c r="F1165" s="25">
        <v>0</v>
      </c>
      <c r="G1165" s="43">
        <v>0</v>
      </c>
      <c r="H1165" s="25">
        <v>0</v>
      </c>
      <c r="I1165" s="25">
        <f t="shared" si="66"/>
        <v>0</v>
      </c>
      <c r="J1165" s="25"/>
      <c r="K1165" s="25">
        <v>0</v>
      </c>
      <c r="L1165" s="25">
        <v>0</v>
      </c>
      <c r="M1165" s="25">
        <v>0</v>
      </c>
      <c r="N1165" s="25">
        <f t="shared" ref="N1165:N1230" si="68">ROUND(I1165+K1165+L1165+M1165+J1165,3)</f>
        <v>0</v>
      </c>
    </row>
    <row r="1166" spans="1:14" x14ac:dyDescent="0.2">
      <c r="A1166" s="34" t="str">
        <f t="shared" si="67"/>
        <v>HER/7EF.South West</v>
      </c>
      <c r="B1166" s="6" t="s">
        <v>53</v>
      </c>
      <c r="C1166" s="6" t="s">
        <v>146</v>
      </c>
      <c r="D1166" s="6" t="s">
        <v>19</v>
      </c>
      <c r="E1166" s="25">
        <v>6.7329999999999997</v>
      </c>
      <c r="F1166" s="25">
        <v>0</v>
      </c>
      <c r="G1166" s="43">
        <v>0</v>
      </c>
      <c r="H1166" s="25">
        <v>0</v>
      </c>
      <c r="I1166" s="25">
        <f t="shared" si="66"/>
        <v>6.7329999999999997</v>
      </c>
      <c r="J1166" s="25"/>
      <c r="K1166" s="25">
        <v>0</v>
      </c>
      <c r="L1166" s="25">
        <v>0</v>
      </c>
      <c r="M1166" s="25">
        <v>0</v>
      </c>
      <c r="N1166" s="25">
        <f t="shared" si="68"/>
        <v>6.7329999999999997</v>
      </c>
    </row>
    <row r="1167" spans="1:14" x14ac:dyDescent="0.2">
      <c r="A1167" s="34" t="str">
        <f t="shared" si="67"/>
        <v>HER/7EF.Unallocated</v>
      </c>
      <c r="B1167" s="6" t="s">
        <v>53</v>
      </c>
      <c r="C1167" s="6" t="s">
        <v>146</v>
      </c>
      <c r="D1167" s="6" t="s">
        <v>33</v>
      </c>
      <c r="E1167" s="25">
        <v>0</v>
      </c>
      <c r="F1167" s="25">
        <v>0</v>
      </c>
      <c r="G1167" s="43">
        <v>0</v>
      </c>
      <c r="H1167" s="25">
        <v>0</v>
      </c>
      <c r="I1167" s="25">
        <f t="shared" si="66"/>
        <v>0</v>
      </c>
      <c r="J1167" s="25"/>
      <c r="K1167" s="25">
        <v>0</v>
      </c>
      <c r="L1167" s="25">
        <v>0</v>
      </c>
      <c r="M1167" s="25">
        <v>0</v>
      </c>
      <c r="N1167" s="25">
        <f t="shared" si="68"/>
        <v>0</v>
      </c>
    </row>
    <row r="1168" spans="1:14" x14ac:dyDescent="0.2">
      <c r="A1168" s="34" t="str">
        <f t="shared" si="67"/>
        <v>HER/7EF.W. Scotland</v>
      </c>
      <c r="B1168" s="6" t="s">
        <v>53</v>
      </c>
      <c r="C1168" s="6" t="s">
        <v>146</v>
      </c>
      <c r="D1168" s="6" t="s">
        <v>8</v>
      </c>
      <c r="E1168" s="25">
        <v>0</v>
      </c>
      <c r="F1168" s="25">
        <v>0</v>
      </c>
      <c r="G1168" s="43">
        <v>0</v>
      </c>
      <c r="H1168" s="25">
        <v>0</v>
      </c>
      <c r="I1168" s="25">
        <f t="shared" si="66"/>
        <v>0</v>
      </c>
      <c r="J1168" s="25"/>
      <c r="K1168" s="25">
        <v>0</v>
      </c>
      <c r="L1168" s="25">
        <v>0</v>
      </c>
      <c r="M1168" s="25">
        <v>0</v>
      </c>
      <c r="N1168" s="25">
        <f t="shared" si="68"/>
        <v>0</v>
      </c>
    </row>
    <row r="1169" spans="1:14" x14ac:dyDescent="0.2">
      <c r="A1169" s="34" t="str">
        <f t="shared" si="67"/>
        <v>HER/7EF.Wales &amp; WC</v>
      </c>
      <c r="B1169" s="6" t="s">
        <v>53</v>
      </c>
      <c r="C1169" s="6" t="s">
        <v>146</v>
      </c>
      <c r="D1169" s="6" t="s">
        <v>22</v>
      </c>
      <c r="E1169" s="25">
        <v>0</v>
      </c>
      <c r="F1169" s="25">
        <v>0</v>
      </c>
      <c r="G1169" s="43">
        <v>0</v>
      </c>
      <c r="H1169" s="25">
        <v>0</v>
      </c>
      <c r="I1169" s="25">
        <f t="shared" si="66"/>
        <v>0</v>
      </c>
      <c r="J1169" s="25"/>
      <c r="K1169" s="25">
        <v>0</v>
      </c>
      <c r="L1169" s="25">
        <v>0</v>
      </c>
      <c r="M1169" s="25">
        <v>0</v>
      </c>
      <c r="N1169" s="25">
        <f t="shared" si="68"/>
        <v>0</v>
      </c>
    </row>
    <row r="1170" spans="1:14" x14ac:dyDescent="0.2">
      <c r="A1170" s="34" t="str">
        <f t="shared" si="67"/>
        <v>HER/7EF.Western</v>
      </c>
      <c r="B1170" s="38" t="s">
        <v>53</v>
      </c>
      <c r="C1170" s="6" t="s">
        <v>146</v>
      </c>
      <c r="D1170" s="6" t="s">
        <v>107</v>
      </c>
      <c r="E1170" s="25">
        <v>6.1669999999999998</v>
      </c>
      <c r="F1170" s="25">
        <v>0</v>
      </c>
      <c r="G1170" s="43">
        <v>0</v>
      </c>
      <c r="H1170" s="25">
        <v>0</v>
      </c>
      <c r="I1170" s="25">
        <f t="shared" si="66"/>
        <v>6.1669999999999998</v>
      </c>
      <c r="J1170" s="25"/>
      <c r="K1170" s="25">
        <v>0</v>
      </c>
      <c r="L1170" s="25">
        <v>0</v>
      </c>
      <c r="M1170" s="25">
        <v>0</v>
      </c>
      <c r="N1170" s="25">
        <f t="shared" si="68"/>
        <v>6.1669999999999998</v>
      </c>
    </row>
    <row r="1171" spans="1:14" x14ac:dyDescent="0.2">
      <c r="A1171" s="34" t="str">
        <f t="shared" si="67"/>
        <v>HKE/2AC4-C10m and under (pool) - England</v>
      </c>
      <c r="B1171" s="6" t="s">
        <v>54</v>
      </c>
      <c r="C1171" s="6" t="s">
        <v>147</v>
      </c>
      <c r="D1171" s="6" t="s">
        <v>29</v>
      </c>
      <c r="E1171" s="25">
        <v>0.3</v>
      </c>
      <c r="F1171" s="25">
        <v>0</v>
      </c>
      <c r="G1171" s="43">
        <v>0</v>
      </c>
      <c r="H1171" s="25">
        <v>0</v>
      </c>
      <c r="I1171" s="25">
        <f t="shared" si="66"/>
        <v>0.3</v>
      </c>
      <c r="J1171" s="25"/>
      <c r="K1171" s="25">
        <v>1.7999999999999999E-2</v>
      </c>
      <c r="L1171" s="25">
        <v>0</v>
      </c>
      <c r="M1171" s="25">
        <v>0</v>
      </c>
      <c r="N1171" s="25">
        <f t="shared" si="68"/>
        <v>0.318</v>
      </c>
    </row>
    <row r="1172" spans="1:14" x14ac:dyDescent="0.2">
      <c r="A1172" s="34" t="str">
        <f t="shared" si="67"/>
        <v>HKE/2AC4-C10m and under (pool) - Northern Ireland</v>
      </c>
      <c r="B1172" s="6" t="s">
        <v>54</v>
      </c>
      <c r="C1172" s="6" t="s">
        <v>147</v>
      </c>
      <c r="D1172" s="6" t="s">
        <v>32</v>
      </c>
      <c r="E1172" s="25">
        <v>0</v>
      </c>
      <c r="F1172" s="25">
        <v>0</v>
      </c>
      <c r="G1172" s="43">
        <v>0</v>
      </c>
      <c r="H1172" s="25">
        <v>0</v>
      </c>
      <c r="I1172" s="25">
        <f t="shared" si="66"/>
        <v>0</v>
      </c>
      <c r="J1172" s="25"/>
      <c r="K1172" s="25">
        <v>0</v>
      </c>
      <c r="L1172" s="25">
        <v>0</v>
      </c>
      <c r="M1172" s="25">
        <v>0</v>
      </c>
      <c r="N1172" s="25">
        <f t="shared" si="68"/>
        <v>0</v>
      </c>
    </row>
    <row r="1173" spans="1:14" x14ac:dyDescent="0.2">
      <c r="A1173" s="34" t="str">
        <f t="shared" si="67"/>
        <v>HKE/2AC4-C10m and under (pool) - Scotland</v>
      </c>
      <c r="B1173" s="6" t="s">
        <v>54</v>
      </c>
      <c r="C1173" s="6" t="s">
        <v>147</v>
      </c>
      <c r="D1173" s="6" t="s">
        <v>31</v>
      </c>
      <c r="E1173" s="25">
        <v>0</v>
      </c>
      <c r="F1173" s="25">
        <v>0</v>
      </c>
      <c r="G1173" s="43">
        <v>0</v>
      </c>
      <c r="H1173" s="25">
        <v>0</v>
      </c>
      <c r="I1173" s="25">
        <f t="shared" si="66"/>
        <v>0</v>
      </c>
      <c r="J1173" s="25"/>
      <c r="K1173" s="25">
        <v>0</v>
      </c>
      <c r="L1173" s="25">
        <v>0</v>
      </c>
      <c r="M1173" s="25">
        <v>0</v>
      </c>
      <c r="N1173" s="25">
        <f t="shared" si="68"/>
        <v>0</v>
      </c>
    </row>
    <row r="1174" spans="1:14" x14ac:dyDescent="0.2">
      <c r="A1174" s="34" t="str">
        <f t="shared" si="67"/>
        <v>HKE/2AC4-C10m and under (pool) - Wales</v>
      </c>
      <c r="B1174" s="6" t="s">
        <v>54</v>
      </c>
      <c r="C1174" s="6" t="s">
        <v>147</v>
      </c>
      <c r="D1174" s="6" t="s">
        <v>30</v>
      </c>
      <c r="E1174" s="25">
        <v>0</v>
      </c>
      <c r="F1174" s="25">
        <v>0</v>
      </c>
      <c r="G1174" s="43">
        <v>0</v>
      </c>
      <c r="H1174" s="25">
        <v>1E-3</v>
      </c>
      <c r="I1174" s="25">
        <f t="shared" si="66"/>
        <v>1E-3</v>
      </c>
      <c r="J1174" s="25"/>
      <c r="K1174" s="25">
        <v>0</v>
      </c>
      <c r="L1174" s="25">
        <v>0</v>
      </c>
      <c r="M1174" s="25">
        <v>0</v>
      </c>
      <c r="N1174" s="25">
        <f t="shared" si="68"/>
        <v>1E-3</v>
      </c>
    </row>
    <row r="1175" spans="1:14" x14ac:dyDescent="0.2">
      <c r="A1175" s="34" t="str">
        <f t="shared" si="67"/>
        <v>HKE/2AC4-CAberdeen</v>
      </c>
      <c r="B1175" s="6" t="s">
        <v>54</v>
      </c>
      <c r="C1175" s="6" t="s">
        <v>147</v>
      </c>
      <c r="D1175" s="6" t="s">
        <v>4</v>
      </c>
      <c r="E1175" s="25">
        <v>0</v>
      </c>
      <c r="F1175" s="25">
        <v>0</v>
      </c>
      <c r="G1175" s="43">
        <v>113.9</v>
      </c>
      <c r="H1175" s="25">
        <v>0</v>
      </c>
      <c r="I1175" s="25">
        <f t="shared" si="66"/>
        <v>113.9</v>
      </c>
      <c r="J1175" s="25"/>
      <c r="K1175" s="25">
        <v>48.012999999999998</v>
      </c>
      <c r="L1175" s="25">
        <v>0</v>
      </c>
      <c r="M1175" s="25">
        <v>0</v>
      </c>
      <c r="N1175" s="25">
        <f t="shared" si="68"/>
        <v>161.91300000000001</v>
      </c>
    </row>
    <row r="1176" spans="1:14" x14ac:dyDescent="0.2">
      <c r="A1176" s="34" t="str">
        <f t="shared" si="67"/>
        <v>HKE/2AC4-CAnglo Scot.</v>
      </c>
      <c r="B1176" s="6" t="s">
        <v>54</v>
      </c>
      <c r="C1176" s="6" t="s">
        <v>147</v>
      </c>
      <c r="D1176" s="6" t="s">
        <v>13</v>
      </c>
      <c r="E1176" s="25">
        <v>6.8090000000000002</v>
      </c>
      <c r="F1176" s="25">
        <v>0</v>
      </c>
      <c r="G1176" s="43">
        <v>6.1999999999999993</v>
      </c>
      <c r="H1176" s="25">
        <v>0</v>
      </c>
      <c r="I1176" s="25">
        <f t="shared" si="66"/>
        <v>13.009</v>
      </c>
      <c r="J1176" s="25"/>
      <c r="K1176" s="25">
        <v>2.3039999999999998</v>
      </c>
      <c r="L1176" s="25">
        <v>0</v>
      </c>
      <c r="M1176" s="25">
        <v>0</v>
      </c>
      <c r="N1176" s="25">
        <f t="shared" si="68"/>
        <v>15.313000000000001</v>
      </c>
    </row>
    <row r="1177" spans="1:14" x14ac:dyDescent="0.2">
      <c r="A1177" s="34" t="str">
        <f t="shared" si="67"/>
        <v>HKE/2AC4-CANIFPO</v>
      </c>
      <c r="B1177" s="6" t="s">
        <v>54</v>
      </c>
      <c r="C1177" s="6" t="s">
        <v>147</v>
      </c>
      <c r="D1177" s="6" t="s">
        <v>17</v>
      </c>
      <c r="E1177" s="25">
        <v>0</v>
      </c>
      <c r="F1177" s="25">
        <v>3.621</v>
      </c>
      <c r="G1177" s="43">
        <v>0</v>
      </c>
      <c r="H1177" s="25">
        <v>0</v>
      </c>
      <c r="I1177" s="25">
        <f t="shared" si="66"/>
        <v>3.621</v>
      </c>
      <c r="J1177" s="25"/>
      <c r="K1177" s="25">
        <v>4.2999999999999997E-2</v>
      </c>
      <c r="L1177" s="25">
        <v>0</v>
      </c>
      <c r="M1177" s="25">
        <v>0</v>
      </c>
      <c r="N1177" s="25">
        <f t="shared" si="68"/>
        <v>3.6640000000000001</v>
      </c>
    </row>
    <row r="1178" spans="1:14" x14ac:dyDescent="0.2">
      <c r="A1178" s="34" t="str">
        <f t="shared" si="67"/>
        <v>HKE/2AC4-CCornish</v>
      </c>
      <c r="B1178" s="6" t="s">
        <v>54</v>
      </c>
      <c r="C1178" s="6" t="s">
        <v>147</v>
      </c>
      <c r="D1178" s="6" t="s">
        <v>18</v>
      </c>
      <c r="E1178" s="25">
        <v>25.509</v>
      </c>
      <c r="F1178" s="25">
        <v>0</v>
      </c>
      <c r="G1178" s="43">
        <v>5.5</v>
      </c>
      <c r="H1178" s="25">
        <v>0</v>
      </c>
      <c r="I1178" s="25">
        <f t="shared" si="66"/>
        <v>31.009</v>
      </c>
      <c r="J1178" s="25"/>
      <c r="K1178" s="25">
        <v>0.56699999999999995</v>
      </c>
      <c r="L1178" s="25">
        <v>0</v>
      </c>
      <c r="M1178" s="25">
        <v>0</v>
      </c>
      <c r="N1178" s="25">
        <f t="shared" si="68"/>
        <v>31.576000000000001</v>
      </c>
    </row>
    <row r="1179" spans="1:14" x14ac:dyDescent="0.2">
      <c r="A1179" s="34" t="str">
        <f t="shared" si="67"/>
        <v>HKE/2AC4-CEEFPO</v>
      </c>
      <c r="B1179" s="6" t="s">
        <v>54</v>
      </c>
      <c r="C1179" s="6" t="s">
        <v>147</v>
      </c>
      <c r="D1179" s="6" t="s">
        <v>14</v>
      </c>
      <c r="E1179" s="25">
        <v>28.152000000000001</v>
      </c>
      <c r="F1179" s="25">
        <v>0</v>
      </c>
      <c r="G1179" s="43">
        <v>4.5999999999999996</v>
      </c>
      <c r="H1179" s="25">
        <v>0</v>
      </c>
      <c r="I1179" s="25">
        <f t="shared" si="66"/>
        <v>32.752000000000002</v>
      </c>
      <c r="J1179" s="25"/>
      <c r="K1179" s="25">
        <v>21.681000000000001</v>
      </c>
      <c r="L1179" s="25">
        <v>0</v>
      </c>
      <c r="M1179" s="25">
        <v>0</v>
      </c>
      <c r="N1179" s="25">
        <f t="shared" si="68"/>
        <v>54.433</v>
      </c>
    </row>
    <row r="1180" spans="1:14" x14ac:dyDescent="0.2">
      <c r="A1180" s="34" t="str">
        <f t="shared" si="67"/>
        <v>HKE/2AC4-CFife</v>
      </c>
      <c r="B1180" s="6" t="s">
        <v>54</v>
      </c>
      <c r="C1180" s="6" t="s">
        <v>147</v>
      </c>
      <c r="D1180" s="6" t="s">
        <v>7</v>
      </c>
      <c r="E1180" s="25">
        <v>3.3540000000000001</v>
      </c>
      <c r="F1180" s="25">
        <v>0</v>
      </c>
      <c r="G1180" s="43">
        <v>3.1</v>
      </c>
      <c r="H1180" s="25">
        <v>0</v>
      </c>
      <c r="I1180" s="25">
        <f t="shared" si="66"/>
        <v>6.4540000000000006</v>
      </c>
      <c r="J1180" s="25"/>
      <c r="K1180" s="25">
        <v>0.104</v>
      </c>
      <c r="L1180" s="25">
        <v>0</v>
      </c>
      <c r="M1180" s="25">
        <v>0</v>
      </c>
      <c r="N1180" s="25">
        <f t="shared" si="68"/>
        <v>6.5579999999999998</v>
      </c>
    </row>
    <row r="1181" spans="1:14" x14ac:dyDescent="0.2">
      <c r="A1181" s="34" t="str">
        <f t="shared" si="67"/>
        <v>HKE/2AC4-CFPO</v>
      </c>
      <c r="B1181" s="6" t="s">
        <v>54</v>
      </c>
      <c r="C1181" s="6" t="s">
        <v>147</v>
      </c>
      <c r="D1181" s="6" t="s">
        <v>15</v>
      </c>
      <c r="E1181" s="25">
        <v>4.6749999999999998</v>
      </c>
      <c r="F1181" s="25">
        <v>0</v>
      </c>
      <c r="G1181" s="43">
        <v>0</v>
      </c>
      <c r="H1181" s="25">
        <v>0</v>
      </c>
      <c r="I1181" s="25">
        <f t="shared" si="66"/>
        <v>4.6749999999999998</v>
      </c>
      <c r="J1181" s="25"/>
      <c r="K1181" s="25">
        <v>0.16900000000000001</v>
      </c>
      <c r="L1181" s="25">
        <v>0</v>
      </c>
      <c r="M1181" s="25">
        <v>0</v>
      </c>
      <c r="N1181" s="25">
        <f t="shared" si="68"/>
        <v>4.8440000000000003</v>
      </c>
    </row>
    <row r="1182" spans="1:14" x14ac:dyDescent="0.2">
      <c r="A1182" s="34" t="str">
        <f t="shared" si="67"/>
        <v>HKE/2AC4-CHandliners</v>
      </c>
      <c r="B1182" s="6" t="s">
        <v>54</v>
      </c>
      <c r="C1182" s="6" t="s">
        <v>147</v>
      </c>
      <c r="D1182" s="6" t="s">
        <v>66</v>
      </c>
      <c r="E1182" s="25">
        <v>0</v>
      </c>
      <c r="F1182" s="25">
        <v>0</v>
      </c>
      <c r="G1182" s="43">
        <v>0</v>
      </c>
      <c r="H1182" s="25">
        <v>0</v>
      </c>
      <c r="I1182" s="25">
        <f t="shared" si="66"/>
        <v>0</v>
      </c>
      <c r="J1182" s="25"/>
      <c r="K1182" s="25">
        <v>0</v>
      </c>
      <c r="L1182" s="25">
        <v>0</v>
      </c>
      <c r="M1182" s="25">
        <v>0</v>
      </c>
      <c r="N1182" s="25">
        <f t="shared" si="68"/>
        <v>0</v>
      </c>
    </row>
    <row r="1183" spans="1:14" x14ac:dyDescent="0.2">
      <c r="A1183" s="34" t="str">
        <f t="shared" si="67"/>
        <v>HKE/2AC4-CInterfish</v>
      </c>
      <c r="B1183" s="6" t="s">
        <v>54</v>
      </c>
      <c r="C1183" s="6" t="s">
        <v>147</v>
      </c>
      <c r="D1183" s="6" t="s">
        <v>23</v>
      </c>
      <c r="E1183" s="25">
        <v>1.931</v>
      </c>
      <c r="F1183" s="25">
        <v>0</v>
      </c>
      <c r="G1183" s="43">
        <v>0</v>
      </c>
      <c r="H1183" s="25">
        <v>0</v>
      </c>
      <c r="I1183" s="25">
        <f t="shared" si="66"/>
        <v>1.931</v>
      </c>
      <c r="J1183" s="25"/>
      <c r="K1183" s="25">
        <v>1E-3</v>
      </c>
      <c r="L1183" s="25">
        <v>0</v>
      </c>
      <c r="M1183" s="25">
        <v>0</v>
      </c>
      <c r="N1183" s="25">
        <f t="shared" si="68"/>
        <v>1.9319999999999999</v>
      </c>
    </row>
    <row r="1184" spans="1:14" x14ac:dyDescent="0.2">
      <c r="A1184" s="34" t="str">
        <f t="shared" si="67"/>
        <v>HKE/2AC4-CIOM</v>
      </c>
      <c r="B1184" s="6" t="s">
        <v>54</v>
      </c>
      <c r="C1184" s="6" t="s">
        <v>147</v>
      </c>
      <c r="D1184" s="6" t="s">
        <v>24</v>
      </c>
      <c r="E1184" s="25">
        <v>0</v>
      </c>
      <c r="F1184" s="25">
        <v>0</v>
      </c>
      <c r="G1184" s="43">
        <v>0</v>
      </c>
      <c r="H1184" s="25">
        <v>0</v>
      </c>
      <c r="I1184" s="25">
        <f t="shared" si="66"/>
        <v>0</v>
      </c>
      <c r="J1184" s="25"/>
      <c r="K1184" s="25">
        <v>0</v>
      </c>
      <c r="L1184" s="25">
        <v>0</v>
      </c>
      <c r="M1184" s="25">
        <v>0</v>
      </c>
      <c r="N1184" s="25">
        <f t="shared" si="68"/>
        <v>0</v>
      </c>
    </row>
    <row r="1185" spans="1:14" x14ac:dyDescent="0.2">
      <c r="A1185" s="34" t="str">
        <f t="shared" si="67"/>
        <v>HKE/2AC4-CKlondyke</v>
      </c>
      <c r="B1185" s="6" t="s">
        <v>54</v>
      </c>
      <c r="C1185" s="6" t="s">
        <v>147</v>
      </c>
      <c r="D1185" s="6" t="s">
        <v>11</v>
      </c>
      <c r="E1185" s="25">
        <v>0</v>
      </c>
      <c r="F1185" s="25">
        <v>0</v>
      </c>
      <c r="G1185" s="43">
        <v>0</v>
      </c>
      <c r="H1185" s="25">
        <v>0</v>
      </c>
      <c r="I1185" s="25">
        <f t="shared" si="66"/>
        <v>0</v>
      </c>
      <c r="J1185" s="25"/>
      <c r="K1185" s="25">
        <v>0</v>
      </c>
      <c r="L1185" s="25">
        <v>0</v>
      </c>
      <c r="M1185" s="25">
        <v>0</v>
      </c>
      <c r="N1185" s="25">
        <f t="shared" si="68"/>
        <v>0</v>
      </c>
    </row>
    <row r="1186" spans="1:14" x14ac:dyDescent="0.2">
      <c r="A1186" s="34" t="str">
        <f t="shared" si="67"/>
        <v>HKE/2AC4-CLowestoft</v>
      </c>
      <c r="B1186" s="6" t="s">
        <v>54</v>
      </c>
      <c r="C1186" s="6" t="s">
        <v>147</v>
      </c>
      <c r="D1186" s="6" t="s">
        <v>21</v>
      </c>
      <c r="E1186" s="25">
        <v>0</v>
      </c>
      <c r="F1186" s="25">
        <v>0</v>
      </c>
      <c r="G1186" s="43">
        <v>0</v>
      </c>
      <c r="H1186" s="25">
        <v>0</v>
      </c>
      <c r="I1186" s="25">
        <f t="shared" si="66"/>
        <v>0</v>
      </c>
      <c r="J1186" s="25"/>
      <c r="K1186" s="25">
        <v>0</v>
      </c>
      <c r="L1186" s="25">
        <v>0</v>
      </c>
      <c r="M1186" s="25">
        <v>0</v>
      </c>
      <c r="N1186" s="25">
        <f t="shared" si="68"/>
        <v>0</v>
      </c>
    </row>
    <row r="1187" spans="1:14" x14ac:dyDescent="0.2">
      <c r="A1187" s="34" t="str">
        <f t="shared" si="67"/>
        <v>HKE/2AC4-CLunar</v>
      </c>
      <c r="B1187" s="6" t="s">
        <v>54</v>
      </c>
      <c r="C1187" s="6" t="s">
        <v>147</v>
      </c>
      <c r="D1187" s="6" t="s">
        <v>12</v>
      </c>
      <c r="E1187" s="25">
        <v>0</v>
      </c>
      <c r="F1187" s="25">
        <v>0</v>
      </c>
      <c r="G1187" s="43">
        <v>21.8</v>
      </c>
      <c r="H1187" s="25">
        <v>0</v>
      </c>
      <c r="I1187" s="25">
        <f t="shared" si="66"/>
        <v>21.8</v>
      </c>
      <c r="J1187" s="25"/>
      <c r="K1187" s="25">
        <v>2.7349999999999999</v>
      </c>
      <c r="L1187" s="25">
        <v>0</v>
      </c>
      <c r="M1187" s="25">
        <v>0</v>
      </c>
      <c r="N1187" s="25">
        <f t="shared" si="68"/>
        <v>24.535</v>
      </c>
    </row>
    <row r="1188" spans="1:14" x14ac:dyDescent="0.2">
      <c r="A1188" s="34" t="str">
        <f t="shared" si="67"/>
        <v>HKE/2AC4-CMourne</v>
      </c>
      <c r="B1188" s="38" t="s">
        <v>54</v>
      </c>
      <c r="C1188" s="6" t="s">
        <v>147</v>
      </c>
      <c r="D1188" s="6" t="s">
        <v>49</v>
      </c>
      <c r="E1188" s="25">
        <v>0</v>
      </c>
      <c r="F1188" s="25">
        <v>0</v>
      </c>
      <c r="G1188" s="43">
        <v>0</v>
      </c>
      <c r="H1188" s="25">
        <v>0</v>
      </c>
      <c r="I1188" s="25">
        <f t="shared" si="66"/>
        <v>0</v>
      </c>
      <c r="J1188" s="25"/>
      <c r="K1188" s="25">
        <v>0</v>
      </c>
      <c r="L1188" s="25">
        <v>0</v>
      </c>
      <c r="M1188" s="25">
        <v>0</v>
      </c>
      <c r="N1188" s="25">
        <f t="shared" si="68"/>
        <v>0</v>
      </c>
    </row>
    <row r="1189" spans="1:14" x14ac:dyDescent="0.2">
      <c r="A1189" s="34" t="str">
        <f t="shared" si="67"/>
        <v>HKE/2AC4-CNESFO</v>
      </c>
      <c r="B1189" s="6" t="s">
        <v>54</v>
      </c>
      <c r="C1189" s="6" t="s">
        <v>147</v>
      </c>
      <c r="D1189" s="6" t="s">
        <v>5</v>
      </c>
      <c r="E1189" s="25">
        <v>0</v>
      </c>
      <c r="F1189" s="25">
        <v>0</v>
      </c>
      <c r="G1189" s="43">
        <v>98.2</v>
      </c>
      <c r="H1189" s="25">
        <v>0</v>
      </c>
      <c r="I1189" s="25">
        <f t="shared" si="66"/>
        <v>98.2</v>
      </c>
      <c r="J1189" s="25"/>
      <c r="K1189" s="25">
        <v>20.658999999999999</v>
      </c>
      <c r="L1189" s="25">
        <v>0</v>
      </c>
      <c r="M1189" s="25">
        <v>0</v>
      </c>
      <c r="N1189" s="25">
        <f t="shared" si="68"/>
        <v>118.85899999999999</v>
      </c>
    </row>
    <row r="1190" spans="1:14" x14ac:dyDescent="0.2">
      <c r="A1190" s="34" t="str">
        <f t="shared" si="67"/>
        <v>HKE/2AC4-CNIFPO</v>
      </c>
      <c r="B1190" s="6" t="s">
        <v>54</v>
      </c>
      <c r="C1190" s="6" t="s">
        <v>147</v>
      </c>
      <c r="D1190" s="6" t="s">
        <v>16</v>
      </c>
      <c r="E1190" s="25">
        <v>0.10199999999999999</v>
      </c>
      <c r="F1190" s="25">
        <v>0.67900000000000005</v>
      </c>
      <c r="G1190" s="43">
        <v>58.8</v>
      </c>
      <c r="H1190" s="25">
        <v>0</v>
      </c>
      <c r="I1190" s="25">
        <f t="shared" si="66"/>
        <v>59.580999999999996</v>
      </c>
      <c r="J1190" s="25"/>
      <c r="K1190" s="25">
        <v>22.591999999999999</v>
      </c>
      <c r="L1190" s="25">
        <v>0</v>
      </c>
      <c r="M1190" s="25">
        <v>0</v>
      </c>
      <c r="N1190" s="25">
        <f t="shared" si="68"/>
        <v>82.173000000000002</v>
      </c>
    </row>
    <row r="1191" spans="1:14" x14ac:dyDescent="0.2">
      <c r="A1191" s="34" t="str">
        <f t="shared" si="67"/>
        <v>HKE/2AC4-CNon Sector - England</v>
      </c>
      <c r="B1191" s="6" t="s">
        <v>54</v>
      </c>
      <c r="C1191" s="6" t="s">
        <v>147</v>
      </c>
      <c r="D1191" s="6" t="s">
        <v>25</v>
      </c>
      <c r="E1191" s="25">
        <v>0</v>
      </c>
      <c r="F1191" s="25">
        <v>0</v>
      </c>
      <c r="G1191" s="43">
        <v>0</v>
      </c>
      <c r="H1191" s="25">
        <v>0</v>
      </c>
      <c r="I1191" s="25">
        <f t="shared" si="66"/>
        <v>0</v>
      </c>
      <c r="J1191" s="25"/>
      <c r="K1191" s="25">
        <v>5.0000000000000001E-3</v>
      </c>
      <c r="L1191" s="25">
        <v>0</v>
      </c>
      <c r="M1191" s="25">
        <v>0</v>
      </c>
      <c r="N1191" s="25">
        <f t="shared" si="68"/>
        <v>5.0000000000000001E-3</v>
      </c>
    </row>
    <row r="1192" spans="1:14" x14ac:dyDescent="0.2">
      <c r="A1192" s="34" t="str">
        <f t="shared" si="67"/>
        <v>HKE/2AC4-CNon Sector - Northern Ireland</v>
      </c>
      <c r="B1192" s="6" t="s">
        <v>54</v>
      </c>
      <c r="C1192" s="6" t="s">
        <v>147</v>
      </c>
      <c r="D1192" s="6" t="s">
        <v>28</v>
      </c>
      <c r="E1192" s="25">
        <v>0</v>
      </c>
      <c r="F1192" s="25">
        <v>0</v>
      </c>
      <c r="G1192" s="43">
        <v>0</v>
      </c>
      <c r="H1192" s="25">
        <v>0</v>
      </c>
      <c r="I1192" s="25">
        <f t="shared" si="66"/>
        <v>0</v>
      </c>
      <c r="J1192" s="25"/>
      <c r="K1192" s="25">
        <v>0</v>
      </c>
      <c r="L1192" s="25">
        <v>0</v>
      </c>
      <c r="M1192" s="25">
        <v>0</v>
      </c>
      <c r="N1192" s="25">
        <f t="shared" si="68"/>
        <v>0</v>
      </c>
    </row>
    <row r="1193" spans="1:14" x14ac:dyDescent="0.2">
      <c r="A1193" s="34" t="str">
        <f t="shared" si="67"/>
        <v>HKE/2AC4-CNon Sector - Scotland</v>
      </c>
      <c r="B1193" s="6" t="s">
        <v>54</v>
      </c>
      <c r="C1193" s="6" t="s">
        <v>147</v>
      </c>
      <c r="D1193" s="6" t="s">
        <v>27</v>
      </c>
      <c r="E1193" s="25">
        <v>0</v>
      </c>
      <c r="F1193" s="25">
        <v>0</v>
      </c>
      <c r="G1193" s="43">
        <v>0</v>
      </c>
      <c r="H1193" s="25">
        <v>0</v>
      </c>
      <c r="I1193" s="25">
        <f t="shared" si="66"/>
        <v>0</v>
      </c>
      <c r="J1193" s="25"/>
      <c r="K1193" s="25">
        <v>0</v>
      </c>
      <c r="L1193" s="25">
        <v>0</v>
      </c>
      <c r="M1193" s="25">
        <v>0</v>
      </c>
      <c r="N1193" s="25">
        <f t="shared" si="68"/>
        <v>0</v>
      </c>
    </row>
    <row r="1194" spans="1:14" x14ac:dyDescent="0.2">
      <c r="A1194" s="34" t="str">
        <f t="shared" si="67"/>
        <v>HKE/2AC4-CNon Sector - Wales</v>
      </c>
      <c r="B1194" s="6" t="s">
        <v>54</v>
      </c>
      <c r="C1194" s="6" t="s">
        <v>147</v>
      </c>
      <c r="D1194" s="6" t="s">
        <v>26</v>
      </c>
      <c r="E1194" s="25">
        <v>0</v>
      </c>
      <c r="F1194" s="25">
        <v>0</v>
      </c>
      <c r="G1194" s="43">
        <v>0</v>
      </c>
      <c r="H1194" s="25">
        <v>0</v>
      </c>
      <c r="I1194" s="25">
        <f t="shared" si="66"/>
        <v>0</v>
      </c>
      <c r="J1194" s="25"/>
      <c r="K1194" s="25">
        <v>0</v>
      </c>
      <c r="L1194" s="25">
        <v>0</v>
      </c>
      <c r="M1194" s="25">
        <v>0</v>
      </c>
      <c r="N1194" s="25">
        <f t="shared" si="68"/>
        <v>0</v>
      </c>
    </row>
    <row r="1195" spans="1:14" x14ac:dyDescent="0.2">
      <c r="A1195" s="34" t="str">
        <f t="shared" si="67"/>
        <v>HKE/2AC4-CHumberside</v>
      </c>
      <c r="B1195" s="6" t="s">
        <v>54</v>
      </c>
      <c r="C1195" s="6" t="s">
        <v>147</v>
      </c>
      <c r="D1195" s="6" t="s">
        <v>288</v>
      </c>
      <c r="E1195" s="25">
        <v>6.8090000000000002</v>
      </c>
      <c r="F1195" s="25">
        <v>0</v>
      </c>
      <c r="G1195" s="43">
        <v>0</v>
      </c>
      <c r="H1195" s="25">
        <v>0</v>
      </c>
      <c r="I1195" s="25">
        <f t="shared" si="66"/>
        <v>6.8090000000000002</v>
      </c>
      <c r="J1195" s="25"/>
      <c r="K1195" s="25">
        <v>2E-3</v>
      </c>
      <c r="L1195" s="25">
        <v>0</v>
      </c>
      <c r="M1195" s="25">
        <v>0</v>
      </c>
      <c r="N1195" s="25">
        <f t="shared" si="68"/>
        <v>6.8109999999999999</v>
      </c>
    </row>
    <row r="1196" spans="1:14" x14ac:dyDescent="0.2">
      <c r="A1196" s="34" t="str">
        <f t="shared" si="67"/>
        <v>HKE/2AC4-CNorth Sea</v>
      </c>
      <c r="B1196" s="6" t="s">
        <v>54</v>
      </c>
      <c r="C1196" s="6" t="s">
        <v>147</v>
      </c>
      <c r="D1196" s="6" t="s">
        <v>20</v>
      </c>
      <c r="E1196" s="25">
        <v>7.4189999999999996</v>
      </c>
      <c r="F1196" s="25">
        <v>0</v>
      </c>
      <c r="G1196" s="43">
        <v>3.1</v>
      </c>
      <c r="H1196" s="25">
        <v>0</v>
      </c>
      <c r="I1196" s="25">
        <f t="shared" si="66"/>
        <v>10.519</v>
      </c>
      <c r="J1196" s="25"/>
      <c r="K1196" s="25">
        <v>4.1000000000000002E-2</v>
      </c>
      <c r="L1196" s="25">
        <v>0</v>
      </c>
      <c r="M1196" s="25">
        <v>0</v>
      </c>
      <c r="N1196" s="25">
        <f t="shared" si="68"/>
        <v>10.56</v>
      </c>
    </row>
    <row r="1197" spans="1:14" x14ac:dyDescent="0.2">
      <c r="A1197" s="34" t="str">
        <f t="shared" si="67"/>
        <v>HKE/2AC4-CNorthern</v>
      </c>
      <c r="B1197" s="6" t="s">
        <v>54</v>
      </c>
      <c r="C1197" s="6" t="s">
        <v>147</v>
      </c>
      <c r="D1197" s="6" t="s">
        <v>10</v>
      </c>
      <c r="E1197" s="25">
        <v>0</v>
      </c>
      <c r="F1197" s="25">
        <v>0</v>
      </c>
      <c r="G1197" s="43">
        <v>0</v>
      </c>
      <c r="H1197" s="25">
        <v>0</v>
      </c>
      <c r="I1197" s="25">
        <f t="shared" si="66"/>
        <v>0</v>
      </c>
      <c r="J1197" s="25"/>
      <c r="K1197" s="25">
        <v>0</v>
      </c>
      <c r="L1197" s="25">
        <v>0</v>
      </c>
      <c r="M1197" s="25">
        <v>0</v>
      </c>
      <c r="N1197" s="25">
        <f t="shared" si="68"/>
        <v>0</v>
      </c>
    </row>
    <row r="1198" spans="1:14" x14ac:dyDescent="0.2">
      <c r="A1198" s="34" t="str">
        <f t="shared" si="67"/>
        <v>HKE/2AC4-COrkney</v>
      </c>
      <c r="B1198" s="6" t="s">
        <v>54</v>
      </c>
      <c r="C1198" s="6" t="s">
        <v>147</v>
      </c>
      <c r="D1198" s="6" t="s">
        <v>9</v>
      </c>
      <c r="E1198" s="25">
        <v>0</v>
      </c>
      <c r="F1198" s="25">
        <v>0</v>
      </c>
      <c r="G1198" s="43">
        <v>2.8000000000000003</v>
      </c>
      <c r="H1198" s="25">
        <v>0</v>
      </c>
      <c r="I1198" s="25">
        <f t="shared" si="66"/>
        <v>2.8000000000000003</v>
      </c>
      <c r="J1198" s="25"/>
      <c r="K1198" s="25">
        <v>0</v>
      </c>
      <c r="L1198" s="25">
        <v>0</v>
      </c>
      <c r="M1198" s="25">
        <v>0</v>
      </c>
      <c r="N1198" s="25">
        <f t="shared" si="68"/>
        <v>2.8</v>
      </c>
    </row>
    <row r="1199" spans="1:14" x14ac:dyDescent="0.2">
      <c r="A1199" s="34" t="str">
        <f t="shared" si="67"/>
        <v>HKE/2AC4-CSFO</v>
      </c>
      <c r="B1199" s="6" t="s">
        <v>54</v>
      </c>
      <c r="C1199" s="6" t="s">
        <v>147</v>
      </c>
      <c r="D1199" s="6" t="s">
        <v>2</v>
      </c>
      <c r="E1199" s="25">
        <v>2.5409999999999999</v>
      </c>
      <c r="F1199" s="25">
        <v>0</v>
      </c>
      <c r="G1199" s="43">
        <v>202</v>
      </c>
      <c r="H1199" s="25">
        <v>0</v>
      </c>
      <c r="I1199" s="25">
        <f t="shared" si="66"/>
        <v>204.541</v>
      </c>
      <c r="J1199" s="25"/>
      <c r="K1199" s="25">
        <v>42.286000000000001</v>
      </c>
      <c r="L1199" s="25">
        <v>0</v>
      </c>
      <c r="M1199" s="25">
        <v>0</v>
      </c>
      <c r="N1199" s="25">
        <f t="shared" si="68"/>
        <v>246.827</v>
      </c>
    </row>
    <row r="1200" spans="1:14" x14ac:dyDescent="0.2">
      <c r="A1200" s="34" t="str">
        <f t="shared" si="67"/>
        <v>HKE/2AC4-CShetland</v>
      </c>
      <c r="B1200" s="6" t="s">
        <v>54</v>
      </c>
      <c r="C1200" s="6" t="s">
        <v>147</v>
      </c>
      <c r="D1200" s="6" t="s">
        <v>6</v>
      </c>
      <c r="E1200" s="25">
        <v>0</v>
      </c>
      <c r="F1200" s="25">
        <v>0</v>
      </c>
      <c r="G1200" s="43">
        <v>168.39999999999998</v>
      </c>
      <c r="H1200" s="25">
        <v>0</v>
      </c>
      <c r="I1200" s="25">
        <f t="shared" si="66"/>
        <v>168.39999999999998</v>
      </c>
      <c r="J1200" s="25"/>
      <c r="K1200" s="25">
        <v>23.42</v>
      </c>
      <c r="L1200" s="25">
        <v>0</v>
      </c>
      <c r="M1200" s="25">
        <v>0</v>
      </c>
      <c r="N1200" s="25">
        <f t="shared" si="68"/>
        <v>191.82</v>
      </c>
    </row>
    <row r="1201" spans="1:14" x14ac:dyDescent="0.2">
      <c r="A1201" s="34" t="str">
        <f t="shared" si="67"/>
        <v>HKE/2AC4-CSouth West</v>
      </c>
      <c r="B1201" s="6" t="s">
        <v>54</v>
      </c>
      <c r="C1201" s="6" t="s">
        <v>147</v>
      </c>
      <c r="D1201" s="6" t="s">
        <v>19</v>
      </c>
      <c r="E1201" s="25">
        <v>0.30499999999999999</v>
      </c>
      <c r="F1201" s="25">
        <v>0</v>
      </c>
      <c r="G1201" s="43">
        <v>0</v>
      </c>
      <c r="H1201" s="25">
        <v>0</v>
      </c>
      <c r="I1201" s="25">
        <f t="shared" si="66"/>
        <v>0.30499999999999999</v>
      </c>
      <c r="J1201" s="25"/>
      <c r="K1201" s="25">
        <v>0</v>
      </c>
      <c r="L1201" s="25">
        <v>0</v>
      </c>
      <c r="M1201" s="25">
        <v>0</v>
      </c>
      <c r="N1201" s="25">
        <f t="shared" si="68"/>
        <v>0.30499999999999999</v>
      </c>
    </row>
    <row r="1202" spans="1:14" x14ac:dyDescent="0.2">
      <c r="A1202" s="34" t="str">
        <f t="shared" si="67"/>
        <v>HKE/2AC4-CUnallocated</v>
      </c>
      <c r="B1202" s="6" t="s">
        <v>54</v>
      </c>
      <c r="C1202" s="6" t="s">
        <v>147</v>
      </c>
      <c r="D1202" s="6" t="s">
        <v>33</v>
      </c>
      <c r="E1202" s="25">
        <v>0</v>
      </c>
      <c r="F1202" s="25">
        <v>0</v>
      </c>
      <c r="G1202" s="43">
        <v>2.4</v>
      </c>
      <c r="H1202" s="25">
        <v>0</v>
      </c>
      <c r="I1202" s="25">
        <f t="shared" si="66"/>
        <v>2.4</v>
      </c>
      <c r="J1202" s="25"/>
      <c r="K1202" s="25">
        <v>0</v>
      </c>
      <c r="L1202" s="25">
        <v>0</v>
      </c>
      <c r="M1202" s="25">
        <v>0</v>
      </c>
      <c r="N1202" s="25">
        <f t="shared" si="68"/>
        <v>2.4</v>
      </c>
    </row>
    <row r="1203" spans="1:14" x14ac:dyDescent="0.2">
      <c r="A1203" s="34" t="str">
        <f t="shared" si="67"/>
        <v>HKE/2AC4-CW. Scotland</v>
      </c>
      <c r="B1203" s="6" t="s">
        <v>54</v>
      </c>
      <c r="C1203" s="6" t="s">
        <v>147</v>
      </c>
      <c r="D1203" s="6" t="s">
        <v>8</v>
      </c>
      <c r="E1203" s="25">
        <v>2.3380000000000001</v>
      </c>
      <c r="F1203" s="25">
        <v>0</v>
      </c>
      <c r="G1203" s="43">
        <v>2.8</v>
      </c>
      <c r="H1203" s="25">
        <v>0</v>
      </c>
      <c r="I1203" s="25">
        <f t="shared" ref="I1203:I1270" si="69">E1203+F1203+G1203+H1203</f>
        <v>5.1379999999999999</v>
      </c>
      <c r="J1203" s="25"/>
      <c r="K1203" s="25">
        <v>0</v>
      </c>
      <c r="L1203" s="25">
        <v>0</v>
      </c>
      <c r="M1203" s="25">
        <v>0</v>
      </c>
      <c r="N1203" s="25">
        <f t="shared" si="68"/>
        <v>5.1379999999999999</v>
      </c>
    </row>
    <row r="1204" spans="1:14" x14ac:dyDescent="0.2">
      <c r="A1204" s="34" t="str">
        <f t="shared" si="67"/>
        <v>HKE/2AC4-CWales &amp; WC</v>
      </c>
      <c r="B1204" s="6" t="s">
        <v>54</v>
      </c>
      <c r="C1204" s="6" t="s">
        <v>147</v>
      </c>
      <c r="D1204" s="6" t="s">
        <v>22</v>
      </c>
      <c r="E1204" s="25">
        <v>0</v>
      </c>
      <c r="F1204" s="25">
        <v>0</v>
      </c>
      <c r="G1204" s="43">
        <v>13.7</v>
      </c>
      <c r="H1204" s="25">
        <v>0</v>
      </c>
      <c r="I1204" s="25">
        <f t="shared" si="69"/>
        <v>13.7</v>
      </c>
      <c r="J1204" s="25"/>
      <c r="K1204" s="25">
        <v>0.68799999999999994</v>
      </c>
      <c r="L1204" s="25">
        <v>0</v>
      </c>
      <c r="M1204" s="25">
        <v>0</v>
      </c>
      <c r="N1204" s="25">
        <f t="shared" si="68"/>
        <v>14.388</v>
      </c>
    </row>
    <row r="1205" spans="1:14" x14ac:dyDescent="0.2">
      <c r="A1205" s="34" t="str">
        <f t="shared" si="67"/>
        <v>HKE/2AC4-CWestern</v>
      </c>
      <c r="B1205" s="38" t="s">
        <v>54</v>
      </c>
      <c r="C1205" s="6" t="s">
        <v>147</v>
      </c>
      <c r="D1205" s="6" t="s">
        <v>107</v>
      </c>
      <c r="E1205" s="25">
        <v>1.728</v>
      </c>
      <c r="F1205" s="25">
        <v>0</v>
      </c>
      <c r="G1205" s="43">
        <v>0</v>
      </c>
      <c r="H1205" s="25">
        <v>0</v>
      </c>
      <c r="I1205" s="25">
        <f t="shared" si="69"/>
        <v>1.728</v>
      </c>
      <c r="J1205" s="25"/>
      <c r="K1205" s="25">
        <v>0.67200000000000004</v>
      </c>
      <c r="L1205" s="25">
        <v>0</v>
      </c>
      <c r="M1205" s="25">
        <v>0</v>
      </c>
      <c r="N1205" s="25">
        <f t="shared" si="68"/>
        <v>2.4</v>
      </c>
    </row>
    <row r="1206" spans="1:14" x14ac:dyDescent="0.2">
      <c r="A1206" s="60" t="str">
        <f t="shared" ref="A1206:A1207" si="70">CONCATENATE(B1206,D1206)</f>
        <v>HKE/2AC4-CQAM - sector</v>
      </c>
      <c r="B1206" s="57" t="s">
        <v>54</v>
      </c>
      <c r="C1206" s="60" t="s">
        <v>147</v>
      </c>
      <c r="D1206" s="62" t="s">
        <v>302</v>
      </c>
      <c r="E1206" s="25">
        <v>216.4</v>
      </c>
      <c r="F1206" s="25">
        <v>0</v>
      </c>
      <c r="G1206" s="43">
        <v>0</v>
      </c>
      <c r="H1206" s="25">
        <v>0</v>
      </c>
      <c r="I1206" s="25">
        <f t="shared" ref="I1206:I1207" si="71">E1206+F1206+G1206+H1206</f>
        <v>216.4</v>
      </c>
      <c r="J1206" s="25"/>
      <c r="K1206" s="25">
        <v>0</v>
      </c>
      <c r="L1206" s="25">
        <v>0</v>
      </c>
      <c r="M1206" s="25">
        <v>0</v>
      </c>
      <c r="N1206" s="25">
        <f t="shared" ref="N1206:N1207" si="72">ROUND(I1206+K1206+L1206+M1206+J1206,3)</f>
        <v>216.4</v>
      </c>
    </row>
    <row r="1207" spans="1:14" x14ac:dyDescent="0.2">
      <c r="A1207" s="60" t="str">
        <f t="shared" si="70"/>
        <v>HKE/2AC4-CQAM - non-sector</v>
      </c>
      <c r="B1207" s="57" t="s">
        <v>54</v>
      </c>
      <c r="C1207" s="60" t="s">
        <v>147</v>
      </c>
      <c r="D1207" s="62" t="s">
        <v>303</v>
      </c>
      <c r="E1207" s="25">
        <v>0</v>
      </c>
      <c r="F1207" s="25">
        <v>0</v>
      </c>
      <c r="G1207" s="43">
        <v>0</v>
      </c>
      <c r="H1207" s="25">
        <v>0</v>
      </c>
      <c r="I1207" s="25">
        <f t="shared" si="71"/>
        <v>0</v>
      </c>
      <c r="J1207" s="25"/>
      <c r="K1207" s="25">
        <v>0</v>
      </c>
      <c r="L1207" s="25">
        <v>0</v>
      </c>
      <c r="M1207" s="25">
        <v>0</v>
      </c>
      <c r="N1207" s="25">
        <f t="shared" si="72"/>
        <v>0</v>
      </c>
    </row>
    <row r="1208" spans="1:14" x14ac:dyDescent="0.2">
      <c r="A1208" s="34" t="str">
        <f t="shared" si="67"/>
        <v>HKE/57121410m and under (pool) - England</v>
      </c>
      <c r="B1208" s="6" t="s">
        <v>55</v>
      </c>
      <c r="C1208" s="6" t="s">
        <v>148</v>
      </c>
      <c r="D1208" s="6" t="s">
        <v>29</v>
      </c>
      <c r="E1208" s="25">
        <v>86.122</v>
      </c>
      <c r="F1208" s="25">
        <v>0</v>
      </c>
      <c r="G1208" s="43">
        <v>0</v>
      </c>
      <c r="H1208" s="25">
        <v>0</v>
      </c>
      <c r="I1208" s="25">
        <f t="shared" si="69"/>
        <v>86.122</v>
      </c>
      <c r="J1208" s="25"/>
      <c r="K1208" s="25">
        <v>2.1819999999999999</v>
      </c>
      <c r="L1208" s="25">
        <v>0</v>
      </c>
      <c r="M1208" s="25">
        <v>0</v>
      </c>
      <c r="N1208" s="25">
        <f t="shared" si="68"/>
        <v>88.304000000000002</v>
      </c>
    </row>
    <row r="1209" spans="1:14" x14ac:dyDescent="0.2">
      <c r="A1209" s="34" t="str">
        <f t="shared" si="67"/>
        <v>HKE/57121410m and under (pool) - Northern Ireland</v>
      </c>
      <c r="B1209" s="6" t="s">
        <v>55</v>
      </c>
      <c r="C1209" s="6" t="s">
        <v>148</v>
      </c>
      <c r="D1209" s="6" t="s">
        <v>32</v>
      </c>
      <c r="E1209" s="25">
        <v>0</v>
      </c>
      <c r="F1209" s="25">
        <v>3.5</v>
      </c>
      <c r="G1209" s="43">
        <v>0</v>
      </c>
      <c r="H1209" s="25">
        <v>0</v>
      </c>
      <c r="I1209" s="25">
        <f t="shared" si="69"/>
        <v>3.5</v>
      </c>
      <c r="J1209" s="25"/>
      <c r="K1209" s="25">
        <v>0</v>
      </c>
      <c r="L1209" s="25">
        <v>0</v>
      </c>
      <c r="M1209" s="25">
        <v>0</v>
      </c>
      <c r="N1209" s="25">
        <f t="shared" si="68"/>
        <v>3.5</v>
      </c>
    </row>
    <row r="1210" spans="1:14" x14ac:dyDescent="0.2">
      <c r="A1210" s="34" t="str">
        <f t="shared" si="67"/>
        <v>HKE/57121410m and under (pool) - Scotland</v>
      </c>
      <c r="B1210" s="6" t="s">
        <v>55</v>
      </c>
      <c r="C1210" s="6" t="s">
        <v>148</v>
      </c>
      <c r="D1210" s="6" t="s">
        <v>31</v>
      </c>
      <c r="E1210" s="25">
        <v>0</v>
      </c>
      <c r="F1210" s="25">
        <v>0</v>
      </c>
      <c r="G1210" s="43">
        <v>2</v>
      </c>
      <c r="H1210" s="25">
        <v>0</v>
      </c>
      <c r="I1210" s="25">
        <f t="shared" si="69"/>
        <v>2</v>
      </c>
      <c r="J1210" s="25"/>
      <c r="K1210" s="25">
        <v>0</v>
      </c>
      <c r="L1210" s="25">
        <v>0</v>
      </c>
      <c r="M1210" s="25">
        <v>0</v>
      </c>
      <c r="N1210" s="25">
        <f t="shared" si="68"/>
        <v>2</v>
      </c>
    </row>
    <row r="1211" spans="1:14" x14ac:dyDescent="0.2">
      <c r="A1211" s="34" t="str">
        <f t="shared" si="67"/>
        <v>HKE/57121410m and under (pool) - Wales</v>
      </c>
      <c r="B1211" s="6" t="s">
        <v>55</v>
      </c>
      <c r="C1211" s="6" t="s">
        <v>148</v>
      </c>
      <c r="D1211" s="6" t="s">
        <v>30</v>
      </c>
      <c r="E1211" s="25">
        <v>0</v>
      </c>
      <c r="F1211" s="25">
        <v>0</v>
      </c>
      <c r="G1211" s="43">
        <v>0</v>
      </c>
      <c r="H1211" s="25">
        <v>0.69399999999999995</v>
      </c>
      <c r="I1211" s="25">
        <f t="shared" si="69"/>
        <v>0.69399999999999995</v>
      </c>
      <c r="J1211" s="25"/>
      <c r="K1211" s="25">
        <v>0</v>
      </c>
      <c r="L1211" s="25">
        <v>0</v>
      </c>
      <c r="M1211" s="25">
        <v>0</v>
      </c>
      <c r="N1211" s="25">
        <f t="shared" si="68"/>
        <v>0.69399999999999995</v>
      </c>
    </row>
    <row r="1212" spans="1:14" x14ac:dyDescent="0.2">
      <c r="A1212" s="34" t="str">
        <f t="shared" ref="A1212:A1277" si="73">CONCATENATE(B1212,D1212)</f>
        <v>HKE/571214Aberdeen</v>
      </c>
      <c r="B1212" s="6" t="s">
        <v>55</v>
      </c>
      <c r="C1212" s="6" t="s">
        <v>148</v>
      </c>
      <c r="D1212" s="6" t="s">
        <v>4</v>
      </c>
      <c r="E1212" s="25">
        <v>392.73099999999999</v>
      </c>
      <c r="F1212" s="25">
        <v>0</v>
      </c>
      <c r="G1212" s="43">
        <v>1000.5</v>
      </c>
      <c r="H1212" s="25">
        <v>0</v>
      </c>
      <c r="I1212" s="25">
        <f t="shared" si="69"/>
        <v>1393.231</v>
      </c>
      <c r="J1212" s="25"/>
      <c r="K1212" s="25">
        <v>47.286000000000001</v>
      </c>
      <c r="L1212" s="25">
        <v>0</v>
      </c>
      <c r="M1212" s="25">
        <v>0</v>
      </c>
      <c r="N1212" s="25">
        <f t="shared" si="68"/>
        <v>1440.5170000000001</v>
      </c>
    </row>
    <row r="1213" spans="1:14" x14ac:dyDescent="0.2">
      <c r="A1213" s="34" t="str">
        <f t="shared" si="73"/>
        <v>HKE/571214Anglo Scot.</v>
      </c>
      <c r="B1213" s="6" t="s">
        <v>55</v>
      </c>
      <c r="C1213" s="6" t="s">
        <v>148</v>
      </c>
      <c r="D1213" s="6" t="s">
        <v>13</v>
      </c>
      <c r="E1213" s="25">
        <v>20.064</v>
      </c>
      <c r="F1213" s="25">
        <v>0</v>
      </c>
      <c r="G1213" s="43">
        <v>2.8</v>
      </c>
      <c r="H1213" s="25">
        <v>0</v>
      </c>
      <c r="I1213" s="25">
        <f t="shared" si="69"/>
        <v>22.864000000000001</v>
      </c>
      <c r="J1213" s="25"/>
      <c r="K1213" s="25">
        <v>0.64900000000000002</v>
      </c>
      <c r="L1213" s="25">
        <v>0</v>
      </c>
      <c r="M1213" s="25">
        <v>0</v>
      </c>
      <c r="N1213" s="25">
        <f t="shared" si="68"/>
        <v>23.513000000000002</v>
      </c>
    </row>
    <row r="1214" spans="1:14" x14ac:dyDescent="0.2">
      <c r="A1214" s="34" t="str">
        <f t="shared" si="73"/>
        <v>HKE/571214ANIFPO</v>
      </c>
      <c r="B1214" s="6" t="s">
        <v>55</v>
      </c>
      <c r="C1214" s="6" t="s">
        <v>148</v>
      </c>
      <c r="D1214" s="6" t="s">
        <v>17</v>
      </c>
      <c r="E1214" s="25">
        <v>0</v>
      </c>
      <c r="F1214" s="25">
        <v>150.28200000000001</v>
      </c>
      <c r="G1214" s="43">
        <v>0</v>
      </c>
      <c r="H1214" s="25">
        <v>0</v>
      </c>
      <c r="I1214" s="25">
        <f t="shared" si="69"/>
        <v>150.28200000000001</v>
      </c>
      <c r="J1214" s="25"/>
      <c r="K1214" s="25">
        <v>0.69599999999999995</v>
      </c>
      <c r="L1214" s="25">
        <v>0</v>
      </c>
      <c r="M1214" s="25">
        <v>0</v>
      </c>
      <c r="N1214" s="25">
        <f t="shared" si="68"/>
        <v>150.97800000000001</v>
      </c>
    </row>
    <row r="1215" spans="1:14" x14ac:dyDescent="0.2">
      <c r="A1215" s="34" t="str">
        <f t="shared" si="73"/>
        <v>HKE/571214Cornish</v>
      </c>
      <c r="B1215" s="6" t="s">
        <v>55</v>
      </c>
      <c r="C1215" s="6" t="s">
        <v>148</v>
      </c>
      <c r="D1215" s="6" t="s">
        <v>18</v>
      </c>
      <c r="E1215" s="25">
        <v>547.54200000000003</v>
      </c>
      <c r="F1215" s="25">
        <v>0</v>
      </c>
      <c r="G1215" s="43">
        <v>0</v>
      </c>
      <c r="H1215" s="25">
        <v>0</v>
      </c>
      <c r="I1215" s="25">
        <f t="shared" si="69"/>
        <v>547.54200000000003</v>
      </c>
      <c r="J1215" s="25"/>
      <c r="K1215" s="25">
        <v>263.18299999999999</v>
      </c>
      <c r="L1215" s="25">
        <v>0</v>
      </c>
      <c r="M1215" s="25">
        <v>0</v>
      </c>
      <c r="N1215" s="25">
        <f t="shared" si="68"/>
        <v>810.72500000000002</v>
      </c>
    </row>
    <row r="1216" spans="1:14" x14ac:dyDescent="0.2">
      <c r="A1216" s="34" t="str">
        <f t="shared" si="73"/>
        <v>HKE/571214EEFPO</v>
      </c>
      <c r="B1216" s="6" t="s">
        <v>55</v>
      </c>
      <c r="C1216" s="6" t="s">
        <v>148</v>
      </c>
      <c r="D1216" s="6" t="s">
        <v>14</v>
      </c>
      <c r="E1216" s="25">
        <v>712.48299999999995</v>
      </c>
      <c r="F1216" s="25">
        <v>0</v>
      </c>
      <c r="G1216" s="43">
        <v>38.9</v>
      </c>
      <c r="H1216" s="25">
        <v>0</v>
      </c>
      <c r="I1216" s="25">
        <f t="shared" si="69"/>
        <v>751.38299999999992</v>
      </c>
      <c r="J1216" s="25"/>
      <c r="K1216" s="25">
        <v>19.25</v>
      </c>
      <c r="L1216" s="25">
        <v>0</v>
      </c>
      <c r="M1216" s="25">
        <v>0</v>
      </c>
      <c r="N1216" s="25">
        <f t="shared" si="68"/>
        <v>770.63300000000004</v>
      </c>
    </row>
    <row r="1217" spans="1:14" x14ac:dyDescent="0.2">
      <c r="A1217" s="34" t="str">
        <f t="shared" si="73"/>
        <v>HKE/571214Fife</v>
      </c>
      <c r="B1217" s="6" t="s">
        <v>55</v>
      </c>
      <c r="C1217" s="6" t="s">
        <v>148</v>
      </c>
      <c r="D1217" s="6" t="s">
        <v>7</v>
      </c>
      <c r="E1217" s="25">
        <v>0</v>
      </c>
      <c r="F1217" s="25">
        <v>0</v>
      </c>
      <c r="G1217" s="43">
        <v>0.1</v>
      </c>
      <c r="H1217" s="25">
        <v>0</v>
      </c>
      <c r="I1217" s="25">
        <f t="shared" si="69"/>
        <v>0.1</v>
      </c>
      <c r="J1217" s="25"/>
      <c r="K1217" s="25">
        <v>0</v>
      </c>
      <c r="L1217" s="25">
        <v>0</v>
      </c>
      <c r="M1217" s="25">
        <v>0</v>
      </c>
      <c r="N1217" s="25">
        <f t="shared" si="68"/>
        <v>0.1</v>
      </c>
    </row>
    <row r="1218" spans="1:14" x14ac:dyDescent="0.2">
      <c r="A1218" s="34" t="str">
        <f t="shared" si="73"/>
        <v>HKE/571214FPO</v>
      </c>
      <c r="B1218" s="6" t="s">
        <v>55</v>
      </c>
      <c r="C1218" s="6" t="s">
        <v>148</v>
      </c>
      <c r="D1218" s="6" t="s">
        <v>15</v>
      </c>
      <c r="E1218" s="25">
        <v>2.1640000000000001</v>
      </c>
      <c r="F1218" s="25">
        <v>0</v>
      </c>
      <c r="G1218" s="43">
        <v>0</v>
      </c>
      <c r="H1218" s="25">
        <v>0</v>
      </c>
      <c r="I1218" s="25">
        <f t="shared" si="69"/>
        <v>2.1640000000000001</v>
      </c>
      <c r="J1218" s="25"/>
      <c r="K1218" s="25">
        <v>0</v>
      </c>
      <c r="L1218" s="25">
        <v>0</v>
      </c>
      <c r="M1218" s="25">
        <v>0</v>
      </c>
      <c r="N1218" s="25">
        <f t="shared" si="68"/>
        <v>2.1640000000000001</v>
      </c>
    </row>
    <row r="1219" spans="1:14" x14ac:dyDescent="0.2">
      <c r="A1219" s="34" t="str">
        <f t="shared" si="73"/>
        <v>HKE/571214Handliners</v>
      </c>
      <c r="B1219" s="6" t="s">
        <v>55</v>
      </c>
      <c r="C1219" s="6" t="s">
        <v>148</v>
      </c>
      <c r="D1219" s="6" t="s">
        <v>66</v>
      </c>
      <c r="E1219" s="25">
        <v>0</v>
      </c>
      <c r="F1219" s="25">
        <v>0</v>
      </c>
      <c r="G1219" s="43">
        <v>0</v>
      </c>
      <c r="H1219" s="25">
        <v>0</v>
      </c>
      <c r="I1219" s="25">
        <f t="shared" si="69"/>
        <v>0</v>
      </c>
      <c r="J1219" s="25"/>
      <c r="K1219" s="25">
        <v>0</v>
      </c>
      <c r="L1219" s="25">
        <v>0</v>
      </c>
      <c r="M1219" s="25">
        <v>0</v>
      </c>
      <c r="N1219" s="25">
        <f t="shared" si="68"/>
        <v>0</v>
      </c>
    </row>
    <row r="1220" spans="1:14" x14ac:dyDescent="0.2">
      <c r="A1220" s="34" t="str">
        <f t="shared" si="73"/>
        <v>HKE/571214Interfish</v>
      </c>
      <c r="B1220" s="6" t="s">
        <v>55</v>
      </c>
      <c r="C1220" s="6" t="s">
        <v>148</v>
      </c>
      <c r="D1220" s="6" t="s">
        <v>23</v>
      </c>
      <c r="E1220" s="25">
        <v>24.391999999999999</v>
      </c>
      <c r="F1220" s="25">
        <v>0</v>
      </c>
      <c r="G1220" s="43">
        <v>0</v>
      </c>
      <c r="H1220" s="25">
        <v>0</v>
      </c>
      <c r="I1220" s="25">
        <f t="shared" si="69"/>
        <v>24.391999999999999</v>
      </c>
      <c r="J1220" s="25"/>
      <c r="K1220" s="25">
        <v>0.81399999999999995</v>
      </c>
      <c r="L1220" s="25">
        <v>0</v>
      </c>
      <c r="M1220" s="25">
        <v>0</v>
      </c>
      <c r="N1220" s="25">
        <f t="shared" si="68"/>
        <v>25.206</v>
      </c>
    </row>
    <row r="1221" spans="1:14" x14ac:dyDescent="0.2">
      <c r="A1221" s="34" t="str">
        <f t="shared" si="73"/>
        <v>HKE/571214IOM</v>
      </c>
      <c r="B1221" s="6" t="s">
        <v>55</v>
      </c>
      <c r="C1221" s="6" t="s">
        <v>148</v>
      </c>
      <c r="D1221" s="6" t="s">
        <v>24</v>
      </c>
      <c r="E1221" s="25">
        <v>2.8519999999999999</v>
      </c>
      <c r="F1221" s="25">
        <v>0</v>
      </c>
      <c r="G1221" s="43">
        <v>0</v>
      </c>
      <c r="H1221" s="25">
        <v>0</v>
      </c>
      <c r="I1221" s="25">
        <f t="shared" si="69"/>
        <v>2.8519999999999999</v>
      </c>
      <c r="J1221" s="25"/>
      <c r="K1221" s="25">
        <v>0</v>
      </c>
      <c r="L1221" s="25">
        <v>0</v>
      </c>
      <c r="M1221" s="25">
        <v>0</v>
      </c>
      <c r="N1221" s="25">
        <f t="shared" si="68"/>
        <v>2.8519999999999999</v>
      </c>
    </row>
    <row r="1222" spans="1:14" x14ac:dyDescent="0.2">
      <c r="A1222" s="34" t="str">
        <f t="shared" si="73"/>
        <v>HKE/571214Klondyke</v>
      </c>
      <c r="B1222" s="6" t="s">
        <v>55</v>
      </c>
      <c r="C1222" s="6" t="s">
        <v>148</v>
      </c>
      <c r="D1222" s="6" t="s">
        <v>11</v>
      </c>
      <c r="E1222" s="25">
        <v>0</v>
      </c>
      <c r="F1222" s="25">
        <v>0</v>
      </c>
      <c r="G1222" s="43">
        <v>0</v>
      </c>
      <c r="H1222" s="25">
        <v>0</v>
      </c>
      <c r="I1222" s="25">
        <f t="shared" si="69"/>
        <v>0</v>
      </c>
      <c r="J1222" s="25"/>
      <c r="K1222" s="25">
        <v>0</v>
      </c>
      <c r="L1222" s="25">
        <v>0</v>
      </c>
      <c r="M1222" s="25">
        <v>0</v>
      </c>
      <c r="N1222" s="25">
        <f t="shared" si="68"/>
        <v>0</v>
      </c>
    </row>
    <row r="1223" spans="1:14" x14ac:dyDescent="0.2">
      <c r="A1223" s="34" t="str">
        <f t="shared" si="73"/>
        <v>HKE/571214Lowestoft</v>
      </c>
      <c r="B1223" s="6" t="s">
        <v>55</v>
      </c>
      <c r="C1223" s="6" t="s">
        <v>148</v>
      </c>
      <c r="D1223" s="6" t="s">
        <v>21</v>
      </c>
      <c r="E1223" s="25">
        <v>0</v>
      </c>
      <c r="F1223" s="25">
        <v>0</v>
      </c>
      <c r="G1223" s="43">
        <v>0</v>
      </c>
      <c r="H1223" s="25">
        <v>0</v>
      </c>
      <c r="I1223" s="25">
        <f t="shared" si="69"/>
        <v>0</v>
      </c>
      <c r="J1223" s="25"/>
      <c r="K1223" s="25">
        <v>0</v>
      </c>
      <c r="L1223" s="25">
        <v>0</v>
      </c>
      <c r="M1223" s="25">
        <v>0</v>
      </c>
      <c r="N1223" s="25">
        <f t="shared" si="68"/>
        <v>0</v>
      </c>
    </row>
    <row r="1224" spans="1:14" x14ac:dyDescent="0.2">
      <c r="A1224" s="34" t="str">
        <f t="shared" si="73"/>
        <v>HKE/571214Lunar</v>
      </c>
      <c r="B1224" s="6" t="s">
        <v>55</v>
      </c>
      <c r="C1224" s="6" t="s">
        <v>148</v>
      </c>
      <c r="D1224" s="6" t="s">
        <v>12</v>
      </c>
      <c r="E1224" s="25">
        <v>0</v>
      </c>
      <c r="F1224" s="25">
        <v>0</v>
      </c>
      <c r="G1224" s="43">
        <v>37.400000000000006</v>
      </c>
      <c r="H1224" s="25">
        <v>0</v>
      </c>
      <c r="I1224" s="25">
        <f t="shared" si="69"/>
        <v>37.400000000000006</v>
      </c>
      <c r="J1224" s="25"/>
      <c r="K1224" s="25">
        <v>1E-3</v>
      </c>
      <c r="L1224" s="25">
        <v>0</v>
      </c>
      <c r="M1224" s="25">
        <v>0</v>
      </c>
      <c r="N1224" s="25">
        <f t="shared" si="68"/>
        <v>37.401000000000003</v>
      </c>
    </row>
    <row r="1225" spans="1:14" x14ac:dyDescent="0.2">
      <c r="A1225" s="34" t="str">
        <f t="shared" si="73"/>
        <v>HKE/571214Mourne</v>
      </c>
      <c r="B1225" s="38" t="s">
        <v>55</v>
      </c>
      <c r="C1225" s="6" t="s">
        <v>148</v>
      </c>
      <c r="D1225" s="6" t="s">
        <v>49</v>
      </c>
      <c r="E1225" s="25">
        <v>0</v>
      </c>
      <c r="F1225" s="25">
        <v>0</v>
      </c>
      <c r="G1225" s="43">
        <v>0</v>
      </c>
      <c r="H1225" s="25">
        <v>0</v>
      </c>
      <c r="I1225" s="25">
        <f t="shared" si="69"/>
        <v>0</v>
      </c>
      <c r="J1225" s="25"/>
      <c r="K1225" s="25">
        <v>0</v>
      </c>
      <c r="L1225" s="25">
        <v>0</v>
      </c>
      <c r="M1225" s="25">
        <v>0</v>
      </c>
      <c r="N1225" s="25">
        <f t="shared" si="68"/>
        <v>0</v>
      </c>
    </row>
    <row r="1226" spans="1:14" x14ac:dyDescent="0.2">
      <c r="A1226" s="34" t="str">
        <f t="shared" si="73"/>
        <v>HKE/571214NESFO</v>
      </c>
      <c r="B1226" s="6" t="s">
        <v>55</v>
      </c>
      <c r="C1226" s="6" t="s">
        <v>148</v>
      </c>
      <c r="D1226" s="6" t="s">
        <v>5</v>
      </c>
      <c r="E1226" s="25">
        <v>0</v>
      </c>
      <c r="F1226" s="25">
        <v>0</v>
      </c>
      <c r="G1226" s="43">
        <v>32.5</v>
      </c>
      <c r="H1226" s="25">
        <v>0</v>
      </c>
      <c r="I1226" s="25">
        <f t="shared" si="69"/>
        <v>32.5</v>
      </c>
      <c r="J1226" s="25"/>
      <c r="K1226" s="25">
        <v>1.0999999999999999E-2</v>
      </c>
      <c r="L1226" s="25">
        <v>0</v>
      </c>
      <c r="M1226" s="25">
        <v>0</v>
      </c>
      <c r="N1226" s="25">
        <f t="shared" si="68"/>
        <v>32.511000000000003</v>
      </c>
    </row>
    <row r="1227" spans="1:14" x14ac:dyDescent="0.2">
      <c r="A1227" s="34" t="str">
        <f t="shared" si="73"/>
        <v>HKE/571214NIFPO</v>
      </c>
      <c r="B1227" s="6" t="s">
        <v>55</v>
      </c>
      <c r="C1227" s="6" t="s">
        <v>148</v>
      </c>
      <c r="D1227" s="6" t="s">
        <v>16</v>
      </c>
      <c r="E1227" s="25">
        <v>0.49199999999999999</v>
      </c>
      <c r="F1227" s="25">
        <v>476.31799999999998</v>
      </c>
      <c r="G1227" s="43">
        <v>689.2</v>
      </c>
      <c r="H1227" s="25">
        <v>0</v>
      </c>
      <c r="I1227" s="25">
        <f t="shared" si="69"/>
        <v>1166.01</v>
      </c>
      <c r="J1227" s="25"/>
      <c r="K1227" s="25">
        <v>44.548999999999999</v>
      </c>
      <c r="L1227" s="25">
        <v>0</v>
      </c>
      <c r="M1227" s="25">
        <v>0</v>
      </c>
      <c r="N1227" s="25">
        <f t="shared" si="68"/>
        <v>1210.559</v>
      </c>
    </row>
    <row r="1228" spans="1:14" x14ac:dyDescent="0.2">
      <c r="A1228" s="34" t="str">
        <f t="shared" si="73"/>
        <v>HKE/571214Non Sector - England</v>
      </c>
      <c r="B1228" s="6" t="s">
        <v>55</v>
      </c>
      <c r="C1228" s="6" t="s">
        <v>148</v>
      </c>
      <c r="D1228" s="6" t="s">
        <v>25</v>
      </c>
      <c r="E1228" s="25">
        <v>0.88700000000000001</v>
      </c>
      <c r="F1228" s="25">
        <v>0</v>
      </c>
      <c r="G1228" s="43">
        <v>0</v>
      </c>
      <c r="H1228" s="25">
        <v>0</v>
      </c>
      <c r="I1228" s="25">
        <f t="shared" si="69"/>
        <v>0.88700000000000001</v>
      </c>
      <c r="J1228" s="25"/>
      <c r="K1228" s="25">
        <v>5.8999999999999997E-2</v>
      </c>
      <c r="L1228" s="25">
        <v>0</v>
      </c>
      <c r="M1228" s="25">
        <v>0</v>
      </c>
      <c r="N1228" s="25">
        <f t="shared" si="68"/>
        <v>0.94599999999999995</v>
      </c>
    </row>
    <row r="1229" spans="1:14" x14ac:dyDescent="0.2">
      <c r="A1229" s="34" t="str">
        <f t="shared" si="73"/>
        <v>HKE/571214Non Sector - Northern Ireland</v>
      </c>
      <c r="B1229" s="6" t="s">
        <v>55</v>
      </c>
      <c r="C1229" s="6" t="s">
        <v>148</v>
      </c>
      <c r="D1229" s="6" t="s">
        <v>28</v>
      </c>
      <c r="E1229" s="25">
        <v>0</v>
      </c>
      <c r="F1229" s="25">
        <v>0.1</v>
      </c>
      <c r="G1229" s="43">
        <v>0</v>
      </c>
      <c r="H1229" s="25">
        <v>0</v>
      </c>
      <c r="I1229" s="25">
        <f t="shared" si="69"/>
        <v>0.1</v>
      </c>
      <c r="J1229" s="25"/>
      <c r="K1229" s="25">
        <v>0</v>
      </c>
      <c r="L1229" s="25">
        <v>0</v>
      </c>
      <c r="M1229" s="25">
        <v>0</v>
      </c>
      <c r="N1229" s="25">
        <f t="shared" si="68"/>
        <v>0.1</v>
      </c>
    </row>
    <row r="1230" spans="1:14" x14ac:dyDescent="0.2">
      <c r="A1230" s="34" t="str">
        <f t="shared" si="73"/>
        <v>HKE/571214Non Sector - Scotland</v>
      </c>
      <c r="B1230" s="6" t="s">
        <v>55</v>
      </c>
      <c r="C1230" s="6" t="s">
        <v>148</v>
      </c>
      <c r="D1230" s="6" t="s">
        <v>27</v>
      </c>
      <c r="E1230" s="25">
        <v>0</v>
      </c>
      <c r="F1230" s="25">
        <v>0</v>
      </c>
      <c r="G1230" s="43">
        <v>0.4</v>
      </c>
      <c r="H1230" s="25">
        <v>0</v>
      </c>
      <c r="I1230" s="25">
        <f t="shared" si="69"/>
        <v>0.4</v>
      </c>
      <c r="J1230" s="25"/>
      <c r="K1230" s="25">
        <v>0</v>
      </c>
      <c r="L1230" s="25">
        <v>0</v>
      </c>
      <c r="M1230" s="25">
        <v>0</v>
      </c>
      <c r="N1230" s="25">
        <f t="shared" si="68"/>
        <v>0.4</v>
      </c>
    </row>
    <row r="1231" spans="1:14" x14ac:dyDescent="0.2">
      <c r="A1231" s="34" t="str">
        <f t="shared" si="73"/>
        <v>HKE/571214Non Sector - Wales</v>
      </c>
      <c r="B1231" s="6" t="s">
        <v>55</v>
      </c>
      <c r="C1231" s="6" t="s">
        <v>148</v>
      </c>
      <c r="D1231" s="6" t="s">
        <v>26</v>
      </c>
      <c r="E1231" s="25">
        <v>0</v>
      </c>
      <c r="F1231" s="25">
        <v>0</v>
      </c>
      <c r="G1231" s="43">
        <v>0</v>
      </c>
      <c r="H1231" s="25">
        <v>0</v>
      </c>
      <c r="I1231" s="25">
        <f t="shared" si="69"/>
        <v>0</v>
      </c>
      <c r="J1231" s="25"/>
      <c r="K1231" s="25">
        <v>0</v>
      </c>
      <c r="L1231" s="25">
        <v>0</v>
      </c>
      <c r="M1231" s="25">
        <v>0</v>
      </c>
      <c r="N1231" s="25">
        <f t="shared" ref="N1231:N1296" si="74">ROUND(I1231+K1231+L1231+M1231+J1231,3)</f>
        <v>0</v>
      </c>
    </row>
    <row r="1232" spans="1:14" x14ac:dyDescent="0.2">
      <c r="A1232" s="34" t="str">
        <f t="shared" si="73"/>
        <v>HKE/571214Humberside</v>
      </c>
      <c r="B1232" s="6" t="s">
        <v>55</v>
      </c>
      <c r="C1232" s="6" t="s">
        <v>148</v>
      </c>
      <c r="D1232" s="6" t="s">
        <v>288</v>
      </c>
      <c r="E1232" s="25">
        <v>0</v>
      </c>
      <c r="F1232" s="25">
        <v>0</v>
      </c>
      <c r="G1232" s="43">
        <v>0</v>
      </c>
      <c r="H1232" s="25">
        <v>0</v>
      </c>
      <c r="I1232" s="25">
        <f t="shared" si="69"/>
        <v>0</v>
      </c>
      <c r="J1232" s="25"/>
      <c r="K1232" s="25">
        <v>13.797000000000001</v>
      </c>
      <c r="L1232" s="25">
        <v>0</v>
      </c>
      <c r="M1232" s="25">
        <v>0</v>
      </c>
      <c r="N1232" s="25">
        <f t="shared" si="74"/>
        <v>13.797000000000001</v>
      </c>
    </row>
    <row r="1233" spans="1:14" x14ac:dyDescent="0.2">
      <c r="A1233" s="34" t="str">
        <f t="shared" si="73"/>
        <v>HKE/571214North Sea</v>
      </c>
      <c r="B1233" s="6" t="s">
        <v>55</v>
      </c>
      <c r="C1233" s="6" t="s">
        <v>148</v>
      </c>
      <c r="D1233" s="6" t="s">
        <v>20</v>
      </c>
      <c r="E1233" s="25">
        <v>79.274000000000001</v>
      </c>
      <c r="F1233" s="25">
        <v>0</v>
      </c>
      <c r="G1233" s="43">
        <v>0.2</v>
      </c>
      <c r="H1233" s="25">
        <v>0</v>
      </c>
      <c r="I1233" s="25">
        <f t="shared" si="69"/>
        <v>79.474000000000004</v>
      </c>
      <c r="J1233" s="25"/>
      <c r="K1233" s="25">
        <v>0</v>
      </c>
      <c r="L1233" s="25">
        <v>0</v>
      </c>
      <c r="M1233" s="25">
        <v>0</v>
      </c>
      <c r="N1233" s="25">
        <f t="shared" si="74"/>
        <v>79.474000000000004</v>
      </c>
    </row>
    <row r="1234" spans="1:14" x14ac:dyDescent="0.2">
      <c r="A1234" s="34" t="str">
        <f t="shared" si="73"/>
        <v>HKE/571214Northern</v>
      </c>
      <c r="B1234" s="6" t="s">
        <v>55</v>
      </c>
      <c r="C1234" s="6" t="s">
        <v>148</v>
      </c>
      <c r="D1234" s="6" t="s">
        <v>10</v>
      </c>
      <c r="E1234" s="25">
        <v>0</v>
      </c>
      <c r="F1234" s="25">
        <v>0</v>
      </c>
      <c r="G1234" s="43">
        <v>0</v>
      </c>
      <c r="H1234" s="25">
        <v>0</v>
      </c>
      <c r="I1234" s="25">
        <f t="shared" si="69"/>
        <v>0</v>
      </c>
      <c r="J1234" s="25"/>
      <c r="K1234" s="25">
        <v>0</v>
      </c>
      <c r="L1234" s="25">
        <v>0</v>
      </c>
      <c r="M1234" s="25">
        <v>0</v>
      </c>
      <c r="N1234" s="25">
        <f t="shared" si="74"/>
        <v>0</v>
      </c>
    </row>
    <row r="1235" spans="1:14" x14ac:dyDescent="0.2">
      <c r="A1235" s="34" t="str">
        <f t="shared" si="73"/>
        <v>HKE/571214Orkney</v>
      </c>
      <c r="B1235" s="6" t="s">
        <v>55</v>
      </c>
      <c r="C1235" s="6" t="s">
        <v>148</v>
      </c>
      <c r="D1235" s="6" t="s">
        <v>9</v>
      </c>
      <c r="E1235" s="25">
        <v>0</v>
      </c>
      <c r="F1235" s="25">
        <v>0</v>
      </c>
      <c r="G1235" s="43">
        <v>5.0999999999999996</v>
      </c>
      <c r="H1235" s="25">
        <v>0</v>
      </c>
      <c r="I1235" s="25">
        <f t="shared" si="69"/>
        <v>5.0999999999999996</v>
      </c>
      <c r="J1235" s="25"/>
      <c r="K1235" s="25">
        <v>0</v>
      </c>
      <c r="L1235" s="25">
        <v>0</v>
      </c>
      <c r="M1235" s="25">
        <v>0</v>
      </c>
      <c r="N1235" s="25">
        <f t="shared" si="74"/>
        <v>5.0999999999999996</v>
      </c>
    </row>
    <row r="1236" spans="1:14" x14ac:dyDescent="0.2">
      <c r="A1236" s="34" t="str">
        <f t="shared" si="73"/>
        <v>HKE/571214SFO</v>
      </c>
      <c r="B1236" s="6" t="s">
        <v>55</v>
      </c>
      <c r="C1236" s="6" t="s">
        <v>148</v>
      </c>
      <c r="D1236" s="6" t="s">
        <v>2</v>
      </c>
      <c r="E1236" s="25">
        <v>0.29499999999999998</v>
      </c>
      <c r="F1236" s="25">
        <v>0</v>
      </c>
      <c r="G1236" s="43">
        <v>612</v>
      </c>
      <c r="H1236" s="25">
        <v>0</v>
      </c>
      <c r="I1236" s="25">
        <f t="shared" si="69"/>
        <v>612.29499999999996</v>
      </c>
      <c r="J1236" s="25"/>
      <c r="K1236" s="25">
        <v>25.652000000000001</v>
      </c>
      <c r="L1236" s="25">
        <v>0</v>
      </c>
      <c r="M1236" s="25">
        <v>0</v>
      </c>
      <c r="N1236" s="25">
        <f t="shared" si="74"/>
        <v>637.947</v>
      </c>
    </row>
    <row r="1237" spans="1:14" x14ac:dyDescent="0.2">
      <c r="A1237" s="34" t="str">
        <f t="shared" si="73"/>
        <v>HKE/571214Shetland</v>
      </c>
      <c r="B1237" s="6" t="s">
        <v>55</v>
      </c>
      <c r="C1237" s="6" t="s">
        <v>148</v>
      </c>
      <c r="D1237" s="6" t="s">
        <v>6</v>
      </c>
      <c r="E1237" s="25">
        <v>0</v>
      </c>
      <c r="F1237" s="25">
        <v>0</v>
      </c>
      <c r="G1237" s="43">
        <v>68.2</v>
      </c>
      <c r="H1237" s="25">
        <v>0</v>
      </c>
      <c r="I1237" s="25">
        <f t="shared" si="69"/>
        <v>68.2</v>
      </c>
      <c r="J1237" s="25"/>
      <c r="K1237" s="25">
        <v>0.65100000000000002</v>
      </c>
      <c r="L1237" s="25">
        <v>0</v>
      </c>
      <c r="M1237" s="25">
        <v>0</v>
      </c>
      <c r="N1237" s="25">
        <f t="shared" si="74"/>
        <v>68.850999999999999</v>
      </c>
    </row>
    <row r="1238" spans="1:14" x14ac:dyDescent="0.2">
      <c r="A1238" s="34" t="str">
        <f t="shared" si="73"/>
        <v>HKE/571214South West</v>
      </c>
      <c r="B1238" s="6" t="s">
        <v>55</v>
      </c>
      <c r="C1238" s="6" t="s">
        <v>148</v>
      </c>
      <c r="D1238" s="6" t="s">
        <v>19</v>
      </c>
      <c r="E1238" s="25">
        <v>14.654999999999999</v>
      </c>
      <c r="F1238" s="25">
        <v>0</v>
      </c>
      <c r="G1238" s="43">
        <v>0.1</v>
      </c>
      <c r="H1238" s="25">
        <v>0.09</v>
      </c>
      <c r="I1238" s="25">
        <f t="shared" si="69"/>
        <v>14.844999999999999</v>
      </c>
      <c r="J1238" s="25"/>
      <c r="K1238" s="25">
        <v>0.33700000000000002</v>
      </c>
      <c r="L1238" s="25">
        <v>0</v>
      </c>
      <c r="M1238" s="25">
        <v>0</v>
      </c>
      <c r="N1238" s="25">
        <f t="shared" si="74"/>
        <v>15.182</v>
      </c>
    </row>
    <row r="1239" spans="1:14" x14ac:dyDescent="0.2">
      <c r="A1239" s="34" t="str">
        <f t="shared" si="73"/>
        <v>HKE/571214Unallocated</v>
      </c>
      <c r="B1239" s="6" t="s">
        <v>55</v>
      </c>
      <c r="C1239" s="6" t="s">
        <v>148</v>
      </c>
      <c r="D1239" s="6" t="s">
        <v>33</v>
      </c>
      <c r="E1239" s="25">
        <v>92.9</v>
      </c>
      <c r="F1239" s="25">
        <v>0</v>
      </c>
      <c r="G1239" s="43">
        <v>5.7</v>
      </c>
      <c r="H1239" s="25">
        <v>6</v>
      </c>
      <c r="I1239" s="25">
        <f t="shared" si="69"/>
        <v>104.60000000000001</v>
      </c>
      <c r="J1239" s="25"/>
      <c r="K1239" s="25">
        <v>0</v>
      </c>
      <c r="L1239" s="25">
        <v>0</v>
      </c>
      <c r="M1239" s="25">
        <v>0</v>
      </c>
      <c r="N1239" s="25">
        <f t="shared" si="74"/>
        <v>104.6</v>
      </c>
    </row>
    <row r="1240" spans="1:14" x14ac:dyDescent="0.2">
      <c r="A1240" s="34" t="str">
        <f t="shared" si="73"/>
        <v>HKE/571214W. Scotland</v>
      </c>
      <c r="B1240" s="6" t="s">
        <v>55</v>
      </c>
      <c r="C1240" s="6" t="s">
        <v>148</v>
      </c>
      <c r="D1240" s="6" t="s">
        <v>8</v>
      </c>
      <c r="E1240" s="25">
        <v>9.8000000000000004E-2</v>
      </c>
      <c r="F1240" s="25">
        <v>0</v>
      </c>
      <c r="G1240" s="43">
        <v>30.799999999999997</v>
      </c>
      <c r="H1240" s="25">
        <v>0</v>
      </c>
      <c r="I1240" s="25">
        <f t="shared" si="69"/>
        <v>30.897999999999996</v>
      </c>
      <c r="J1240" s="25"/>
      <c r="K1240" s="25">
        <v>0</v>
      </c>
      <c r="L1240" s="25">
        <v>0</v>
      </c>
      <c r="M1240" s="25">
        <v>0</v>
      </c>
      <c r="N1240" s="25">
        <f t="shared" si="74"/>
        <v>30.898</v>
      </c>
    </row>
    <row r="1241" spans="1:14" x14ac:dyDescent="0.2">
      <c r="A1241" s="34" t="str">
        <f t="shared" si="73"/>
        <v>HKE/571214Wales &amp; WC</v>
      </c>
      <c r="B1241" s="6" t="s">
        <v>55</v>
      </c>
      <c r="C1241" s="6" t="s">
        <v>148</v>
      </c>
      <c r="D1241" s="6" t="s">
        <v>22</v>
      </c>
      <c r="E1241" s="25">
        <v>372.47</v>
      </c>
      <c r="F1241" s="25">
        <v>0</v>
      </c>
      <c r="G1241" s="43">
        <v>289.8</v>
      </c>
      <c r="H1241" s="25">
        <v>42.061</v>
      </c>
      <c r="I1241" s="25">
        <f t="shared" si="69"/>
        <v>704.33100000000002</v>
      </c>
      <c r="J1241" s="25"/>
      <c r="K1241" s="25">
        <v>14.856</v>
      </c>
      <c r="L1241" s="25">
        <v>0</v>
      </c>
      <c r="M1241" s="25">
        <v>0</v>
      </c>
      <c r="N1241" s="25">
        <f t="shared" si="74"/>
        <v>719.18700000000001</v>
      </c>
    </row>
    <row r="1242" spans="1:14" x14ac:dyDescent="0.2">
      <c r="A1242" s="34" t="str">
        <f t="shared" si="73"/>
        <v>HKE/571214Western</v>
      </c>
      <c r="B1242" s="38" t="s">
        <v>55</v>
      </c>
      <c r="C1242" s="6" t="s">
        <v>148</v>
      </c>
      <c r="D1242" s="6" t="s">
        <v>107</v>
      </c>
      <c r="E1242" s="25">
        <v>224.93799999999999</v>
      </c>
      <c r="F1242" s="25">
        <v>0</v>
      </c>
      <c r="G1242" s="43">
        <v>0</v>
      </c>
      <c r="H1242" s="25">
        <v>0</v>
      </c>
      <c r="I1242" s="25">
        <f t="shared" si="69"/>
        <v>224.93799999999999</v>
      </c>
      <c r="J1242" s="25"/>
      <c r="K1242" s="25">
        <v>48.527999999999999</v>
      </c>
      <c r="L1242" s="25">
        <v>0</v>
      </c>
      <c r="M1242" s="25">
        <v>0</v>
      </c>
      <c r="N1242" s="25">
        <f t="shared" si="74"/>
        <v>273.46600000000001</v>
      </c>
    </row>
    <row r="1243" spans="1:14" x14ac:dyDescent="0.2">
      <c r="A1243" s="60" t="str">
        <f t="shared" ref="A1243:A1244" si="75">CONCATENATE(B1243,D1243)</f>
        <v>HKE/571214QAM - sector</v>
      </c>
      <c r="B1243" s="57" t="s">
        <v>55</v>
      </c>
      <c r="C1243" s="60" t="s">
        <v>148</v>
      </c>
      <c r="D1243" s="62" t="s">
        <v>302</v>
      </c>
      <c r="E1243" s="25">
        <v>296.89999999999998</v>
      </c>
      <c r="F1243" s="25">
        <v>0</v>
      </c>
      <c r="G1243" s="43">
        <v>0</v>
      </c>
      <c r="H1243" s="25">
        <v>0</v>
      </c>
      <c r="I1243" s="25">
        <f t="shared" ref="I1243:I1244" si="76">E1243+F1243+G1243+H1243</f>
        <v>296.89999999999998</v>
      </c>
      <c r="J1243" s="25"/>
      <c r="K1243" s="25">
        <v>0</v>
      </c>
      <c r="L1243" s="25">
        <v>0</v>
      </c>
      <c r="M1243" s="25">
        <v>0</v>
      </c>
      <c r="N1243" s="25">
        <f t="shared" ref="N1243:N1244" si="77">ROUND(I1243+K1243+L1243+M1243+J1243,3)</f>
        <v>296.89999999999998</v>
      </c>
    </row>
    <row r="1244" spans="1:14" x14ac:dyDescent="0.2">
      <c r="A1244" s="60" t="str">
        <f t="shared" si="75"/>
        <v>HKE/571214QAM - non-sector</v>
      </c>
      <c r="B1244" s="57" t="s">
        <v>55</v>
      </c>
      <c r="C1244" s="60" t="s">
        <v>148</v>
      </c>
      <c r="D1244" s="62" t="s">
        <v>303</v>
      </c>
      <c r="E1244" s="25">
        <v>0</v>
      </c>
      <c r="F1244" s="25">
        <v>0</v>
      </c>
      <c r="G1244" s="43">
        <v>0</v>
      </c>
      <c r="H1244" s="25">
        <v>0</v>
      </c>
      <c r="I1244" s="25">
        <f t="shared" si="76"/>
        <v>0</v>
      </c>
      <c r="J1244" s="25"/>
      <c r="K1244" s="25">
        <v>0</v>
      </c>
      <c r="L1244" s="25">
        <v>0</v>
      </c>
      <c r="M1244" s="25">
        <v>0</v>
      </c>
      <c r="N1244" s="25">
        <f t="shared" si="77"/>
        <v>0</v>
      </c>
    </row>
    <row r="1245" spans="1:14" x14ac:dyDescent="0.2">
      <c r="A1245" s="34" t="str">
        <f t="shared" si="73"/>
        <v>JAX/2A-1410m and under (pool) - England</v>
      </c>
      <c r="B1245" s="6" t="s">
        <v>56</v>
      </c>
      <c r="C1245" s="6" t="s">
        <v>149</v>
      </c>
      <c r="D1245" s="6" t="s">
        <v>29</v>
      </c>
      <c r="E1245" s="25">
        <v>0</v>
      </c>
      <c r="F1245" s="25">
        <v>0</v>
      </c>
      <c r="G1245" s="43">
        <v>0</v>
      </c>
      <c r="H1245" s="25">
        <v>0</v>
      </c>
      <c r="I1245" s="25">
        <f t="shared" si="69"/>
        <v>0</v>
      </c>
      <c r="J1245" s="25"/>
      <c r="K1245" s="25">
        <v>7.3999999999999996E-2</v>
      </c>
      <c r="L1245" s="25">
        <v>0</v>
      </c>
      <c r="M1245" s="25">
        <v>0</v>
      </c>
      <c r="N1245" s="25">
        <f t="shared" si="74"/>
        <v>7.3999999999999996E-2</v>
      </c>
    </row>
    <row r="1246" spans="1:14" x14ac:dyDescent="0.2">
      <c r="A1246" s="34" t="str">
        <f t="shared" si="73"/>
        <v>JAX/2A-1410m and under (pool) - Northern Ireland</v>
      </c>
      <c r="B1246" s="6" t="s">
        <v>56</v>
      </c>
      <c r="C1246" s="6" t="s">
        <v>149</v>
      </c>
      <c r="D1246" s="6" t="s">
        <v>32</v>
      </c>
      <c r="E1246" s="25">
        <v>0</v>
      </c>
      <c r="F1246" s="25">
        <v>0</v>
      </c>
      <c r="G1246" s="43">
        <v>0</v>
      </c>
      <c r="H1246" s="25">
        <v>0</v>
      </c>
      <c r="I1246" s="25">
        <f t="shared" si="69"/>
        <v>0</v>
      </c>
      <c r="J1246" s="25"/>
      <c r="K1246" s="25">
        <v>0</v>
      </c>
      <c r="L1246" s="25">
        <v>0</v>
      </c>
      <c r="M1246" s="25">
        <v>0</v>
      </c>
      <c r="N1246" s="25">
        <f t="shared" si="74"/>
        <v>0</v>
      </c>
    </row>
    <row r="1247" spans="1:14" x14ac:dyDescent="0.2">
      <c r="A1247" s="34" t="str">
        <f t="shared" si="73"/>
        <v>JAX/2A-1410m and under (pool) - Scotland</v>
      </c>
      <c r="B1247" s="6" t="s">
        <v>56</v>
      </c>
      <c r="C1247" s="6" t="s">
        <v>149</v>
      </c>
      <c r="D1247" s="6" t="s">
        <v>31</v>
      </c>
      <c r="E1247" s="25">
        <v>0</v>
      </c>
      <c r="F1247" s="25">
        <v>0</v>
      </c>
      <c r="G1247" s="43">
        <v>0</v>
      </c>
      <c r="H1247" s="25">
        <v>0</v>
      </c>
      <c r="I1247" s="25">
        <f t="shared" si="69"/>
        <v>0</v>
      </c>
      <c r="J1247" s="25"/>
      <c r="K1247" s="25">
        <v>0</v>
      </c>
      <c r="L1247" s="25">
        <v>0</v>
      </c>
      <c r="M1247" s="25">
        <v>0</v>
      </c>
      <c r="N1247" s="25">
        <f t="shared" si="74"/>
        <v>0</v>
      </c>
    </row>
    <row r="1248" spans="1:14" x14ac:dyDescent="0.2">
      <c r="A1248" s="34" t="str">
        <f t="shared" si="73"/>
        <v>JAX/2A-1410m and under (pool) - Wales</v>
      </c>
      <c r="B1248" s="6" t="s">
        <v>56</v>
      </c>
      <c r="C1248" s="6" t="s">
        <v>149</v>
      </c>
      <c r="D1248" s="6" t="s">
        <v>30</v>
      </c>
      <c r="E1248" s="25">
        <v>0</v>
      </c>
      <c r="F1248" s="25">
        <v>0</v>
      </c>
      <c r="G1248" s="43">
        <v>0</v>
      </c>
      <c r="H1248" s="25">
        <v>0</v>
      </c>
      <c r="I1248" s="25">
        <f t="shared" si="69"/>
        <v>0</v>
      </c>
      <c r="J1248" s="25"/>
      <c r="K1248" s="25">
        <v>0</v>
      </c>
      <c r="L1248" s="25">
        <v>0</v>
      </c>
      <c r="M1248" s="25">
        <v>0</v>
      </c>
      <c r="N1248" s="25">
        <f t="shared" si="74"/>
        <v>0</v>
      </c>
    </row>
    <row r="1249" spans="1:14" x14ac:dyDescent="0.2">
      <c r="A1249" s="34" t="str">
        <f t="shared" si="73"/>
        <v>JAX/2A-14Aberdeen</v>
      </c>
      <c r="B1249" s="6" t="s">
        <v>56</v>
      </c>
      <c r="C1249" s="6" t="s">
        <v>149</v>
      </c>
      <c r="D1249" s="6" t="s">
        <v>4</v>
      </c>
      <c r="E1249" s="25">
        <v>0</v>
      </c>
      <c r="F1249" s="25">
        <v>0</v>
      </c>
      <c r="G1249" s="43">
        <v>0.1</v>
      </c>
      <c r="H1249" s="25">
        <v>0</v>
      </c>
      <c r="I1249" s="25">
        <f t="shared" si="69"/>
        <v>0.1</v>
      </c>
      <c r="J1249" s="25"/>
      <c r="K1249" s="25">
        <v>0</v>
      </c>
      <c r="L1249" s="25">
        <v>0</v>
      </c>
      <c r="M1249" s="25">
        <v>0</v>
      </c>
      <c r="N1249" s="25">
        <f t="shared" si="74"/>
        <v>0.1</v>
      </c>
    </row>
    <row r="1250" spans="1:14" x14ac:dyDescent="0.2">
      <c r="A1250" s="34" t="str">
        <f t="shared" si="73"/>
        <v>JAX/2A-14Anglo Scot.</v>
      </c>
      <c r="B1250" s="6" t="s">
        <v>56</v>
      </c>
      <c r="C1250" s="6" t="s">
        <v>149</v>
      </c>
      <c r="D1250" s="6" t="s">
        <v>13</v>
      </c>
      <c r="E1250" s="25">
        <v>5.4859999999999998</v>
      </c>
      <c r="F1250" s="25">
        <v>0</v>
      </c>
      <c r="G1250" s="43">
        <v>0</v>
      </c>
      <c r="H1250" s="25">
        <v>0</v>
      </c>
      <c r="I1250" s="25">
        <f t="shared" si="69"/>
        <v>5.4859999999999998</v>
      </c>
      <c r="J1250" s="25"/>
      <c r="K1250" s="25">
        <v>0</v>
      </c>
      <c r="L1250" s="25">
        <v>0</v>
      </c>
      <c r="M1250" s="25">
        <v>0</v>
      </c>
      <c r="N1250" s="25">
        <f t="shared" si="74"/>
        <v>5.4859999999999998</v>
      </c>
    </row>
    <row r="1251" spans="1:14" x14ac:dyDescent="0.2">
      <c r="A1251" s="34" t="str">
        <f t="shared" si="73"/>
        <v>JAX/2A-14ANIFPO</v>
      </c>
      <c r="B1251" s="6" t="s">
        <v>56</v>
      </c>
      <c r="C1251" s="6" t="s">
        <v>149</v>
      </c>
      <c r="D1251" s="6" t="s">
        <v>17</v>
      </c>
      <c r="E1251" s="25">
        <v>0.104</v>
      </c>
      <c r="F1251" s="25">
        <v>1065.826</v>
      </c>
      <c r="G1251" s="43">
        <v>0</v>
      </c>
      <c r="H1251" s="25">
        <v>0</v>
      </c>
      <c r="I1251" s="25">
        <f t="shared" si="69"/>
        <v>1065.93</v>
      </c>
      <c r="J1251" s="25"/>
      <c r="K1251" s="25">
        <v>49.720999999999997</v>
      </c>
      <c r="L1251" s="25">
        <v>0</v>
      </c>
      <c r="M1251" s="25">
        <v>0.3</v>
      </c>
      <c r="N1251" s="25">
        <f t="shared" si="74"/>
        <v>1115.951</v>
      </c>
    </row>
    <row r="1252" spans="1:14" x14ac:dyDescent="0.2">
      <c r="A1252" s="34" t="str">
        <f t="shared" si="73"/>
        <v>JAX/2A-14Cornish</v>
      </c>
      <c r="B1252" s="6" t="s">
        <v>56</v>
      </c>
      <c r="C1252" s="6" t="s">
        <v>149</v>
      </c>
      <c r="D1252" s="6" t="s">
        <v>18</v>
      </c>
      <c r="E1252" s="25">
        <v>6.5289999999999999</v>
      </c>
      <c r="F1252" s="25">
        <v>0</v>
      </c>
      <c r="G1252" s="43">
        <v>0</v>
      </c>
      <c r="H1252" s="25">
        <v>0</v>
      </c>
      <c r="I1252" s="25">
        <f t="shared" si="69"/>
        <v>6.5289999999999999</v>
      </c>
      <c r="J1252" s="25"/>
      <c r="K1252" s="25">
        <v>4.9829999999999997</v>
      </c>
      <c r="L1252" s="25">
        <v>0</v>
      </c>
      <c r="M1252" s="25">
        <v>0</v>
      </c>
      <c r="N1252" s="25">
        <f t="shared" si="74"/>
        <v>11.512</v>
      </c>
    </row>
    <row r="1253" spans="1:14" x14ac:dyDescent="0.2">
      <c r="A1253" s="34" t="str">
        <f t="shared" si="73"/>
        <v>JAX/2A-14EEFPO</v>
      </c>
      <c r="B1253" s="6" t="s">
        <v>56</v>
      </c>
      <c r="C1253" s="6" t="s">
        <v>149</v>
      </c>
      <c r="D1253" s="6" t="s">
        <v>14</v>
      </c>
      <c r="E1253" s="25">
        <v>11.760999999999999</v>
      </c>
      <c r="F1253" s="25">
        <v>0</v>
      </c>
      <c r="G1253" s="43">
        <v>0</v>
      </c>
      <c r="H1253" s="25">
        <v>0</v>
      </c>
      <c r="I1253" s="25">
        <f t="shared" si="69"/>
        <v>11.760999999999999</v>
      </c>
      <c r="J1253" s="25"/>
      <c r="K1253" s="25">
        <v>0</v>
      </c>
      <c r="L1253" s="25">
        <v>0</v>
      </c>
      <c r="M1253" s="25">
        <v>0</v>
      </c>
      <c r="N1253" s="25">
        <f t="shared" si="74"/>
        <v>11.760999999999999</v>
      </c>
    </row>
    <row r="1254" spans="1:14" x14ac:dyDescent="0.2">
      <c r="A1254" s="34" t="str">
        <f t="shared" si="73"/>
        <v>JAX/2A-14Fife</v>
      </c>
      <c r="B1254" s="6" t="s">
        <v>56</v>
      </c>
      <c r="C1254" s="6" t="s">
        <v>149</v>
      </c>
      <c r="D1254" s="6" t="s">
        <v>7</v>
      </c>
      <c r="E1254" s="25">
        <v>0</v>
      </c>
      <c r="F1254" s="25">
        <v>0</v>
      </c>
      <c r="G1254" s="43">
        <v>0</v>
      </c>
      <c r="H1254" s="25">
        <v>0</v>
      </c>
      <c r="I1254" s="25">
        <f t="shared" si="69"/>
        <v>0</v>
      </c>
      <c r="J1254" s="25"/>
      <c r="K1254" s="25">
        <v>0</v>
      </c>
      <c r="L1254" s="25">
        <v>0</v>
      </c>
      <c r="M1254" s="25">
        <v>0</v>
      </c>
      <c r="N1254" s="25">
        <f t="shared" si="74"/>
        <v>0</v>
      </c>
    </row>
    <row r="1255" spans="1:14" x14ac:dyDescent="0.2">
      <c r="A1255" s="34" t="str">
        <f t="shared" si="73"/>
        <v>JAX/2A-14FPO</v>
      </c>
      <c r="B1255" s="6" t="s">
        <v>56</v>
      </c>
      <c r="C1255" s="6" t="s">
        <v>149</v>
      </c>
      <c r="D1255" s="6" t="s">
        <v>15</v>
      </c>
      <c r="E1255" s="25">
        <v>0.90900000000000003</v>
      </c>
      <c r="F1255" s="25">
        <v>0</v>
      </c>
      <c r="G1255" s="43">
        <v>0</v>
      </c>
      <c r="H1255" s="25">
        <v>0</v>
      </c>
      <c r="I1255" s="25">
        <f t="shared" si="69"/>
        <v>0.90900000000000003</v>
      </c>
      <c r="J1255" s="25"/>
      <c r="K1255" s="25">
        <v>0</v>
      </c>
      <c r="L1255" s="25">
        <v>0</v>
      </c>
      <c r="M1255" s="25">
        <v>0</v>
      </c>
      <c r="N1255" s="25">
        <f t="shared" si="74"/>
        <v>0.90900000000000003</v>
      </c>
    </row>
    <row r="1256" spans="1:14" x14ac:dyDescent="0.2">
      <c r="A1256" s="34" t="str">
        <f t="shared" si="73"/>
        <v>JAX/2A-14Handliners</v>
      </c>
      <c r="B1256" s="6" t="s">
        <v>56</v>
      </c>
      <c r="C1256" s="6" t="s">
        <v>149</v>
      </c>
      <c r="D1256" s="6" t="s">
        <v>66</v>
      </c>
      <c r="E1256" s="25">
        <v>0</v>
      </c>
      <c r="F1256" s="25">
        <v>0</v>
      </c>
      <c r="G1256" s="43">
        <v>0</v>
      </c>
      <c r="H1256" s="25">
        <v>0</v>
      </c>
      <c r="I1256" s="25">
        <f t="shared" si="69"/>
        <v>0</v>
      </c>
      <c r="J1256" s="25"/>
      <c r="K1256" s="25">
        <v>0</v>
      </c>
      <c r="L1256" s="25">
        <v>0</v>
      </c>
      <c r="M1256" s="25">
        <v>0</v>
      </c>
      <c r="N1256" s="25">
        <f t="shared" si="74"/>
        <v>0</v>
      </c>
    </row>
    <row r="1257" spans="1:14" x14ac:dyDescent="0.2">
      <c r="A1257" s="34" t="str">
        <f t="shared" si="73"/>
        <v>JAX/2A-14Interfish</v>
      </c>
      <c r="B1257" s="6" t="s">
        <v>56</v>
      </c>
      <c r="C1257" s="6" t="s">
        <v>149</v>
      </c>
      <c r="D1257" s="6" t="s">
        <v>23</v>
      </c>
      <c r="E1257" s="25">
        <v>451.84</v>
      </c>
      <c r="F1257" s="25">
        <v>0</v>
      </c>
      <c r="G1257" s="43">
        <v>956.3</v>
      </c>
      <c r="H1257" s="25">
        <v>0</v>
      </c>
      <c r="I1257" s="25">
        <f t="shared" si="69"/>
        <v>1408.1399999999999</v>
      </c>
      <c r="J1257" s="25"/>
      <c r="K1257" s="25">
        <v>3.4000000000000002E-2</v>
      </c>
      <c r="L1257" s="25">
        <v>0</v>
      </c>
      <c r="M1257" s="25">
        <v>0.4</v>
      </c>
      <c r="N1257" s="25">
        <f t="shared" si="74"/>
        <v>1408.5740000000001</v>
      </c>
    </row>
    <row r="1258" spans="1:14" x14ac:dyDescent="0.2">
      <c r="A1258" s="34" t="str">
        <f t="shared" si="73"/>
        <v>JAX/2A-14IOM</v>
      </c>
      <c r="B1258" s="6" t="s">
        <v>56</v>
      </c>
      <c r="C1258" s="6" t="s">
        <v>149</v>
      </c>
      <c r="D1258" s="6" t="s">
        <v>24</v>
      </c>
      <c r="E1258" s="25">
        <v>0</v>
      </c>
      <c r="F1258" s="25">
        <v>0</v>
      </c>
      <c r="G1258" s="43">
        <v>0</v>
      </c>
      <c r="H1258" s="25">
        <v>0</v>
      </c>
      <c r="I1258" s="25">
        <f t="shared" si="69"/>
        <v>0</v>
      </c>
      <c r="J1258" s="25"/>
      <c r="K1258" s="25">
        <v>0</v>
      </c>
      <c r="L1258" s="25">
        <v>0</v>
      </c>
      <c r="M1258" s="25">
        <v>0</v>
      </c>
      <c r="N1258" s="25">
        <f t="shared" si="74"/>
        <v>0</v>
      </c>
    </row>
    <row r="1259" spans="1:14" x14ac:dyDescent="0.2">
      <c r="A1259" s="34" t="str">
        <f t="shared" si="73"/>
        <v>JAX/2A-14Klondyke</v>
      </c>
      <c r="B1259" s="6" t="s">
        <v>56</v>
      </c>
      <c r="C1259" s="6" t="s">
        <v>149</v>
      </c>
      <c r="D1259" s="6" t="s">
        <v>11</v>
      </c>
      <c r="E1259" s="25">
        <v>0</v>
      </c>
      <c r="F1259" s="25">
        <v>0</v>
      </c>
      <c r="G1259" s="43">
        <v>536.4</v>
      </c>
      <c r="H1259" s="25">
        <v>0</v>
      </c>
      <c r="I1259" s="25">
        <f t="shared" si="69"/>
        <v>536.4</v>
      </c>
      <c r="J1259" s="25"/>
      <c r="K1259" s="25">
        <v>0</v>
      </c>
      <c r="L1259" s="25">
        <v>0</v>
      </c>
      <c r="M1259" s="25">
        <v>0.2</v>
      </c>
      <c r="N1259" s="25">
        <f t="shared" si="74"/>
        <v>536.6</v>
      </c>
    </row>
    <row r="1260" spans="1:14" x14ac:dyDescent="0.2">
      <c r="A1260" s="34" t="str">
        <f t="shared" si="73"/>
        <v>JAX/2A-14Lowestoft</v>
      </c>
      <c r="B1260" s="6" t="s">
        <v>56</v>
      </c>
      <c r="C1260" s="6" t="s">
        <v>149</v>
      </c>
      <c r="D1260" s="6" t="s">
        <v>21</v>
      </c>
      <c r="E1260" s="25">
        <v>0</v>
      </c>
      <c r="F1260" s="25">
        <v>0</v>
      </c>
      <c r="G1260" s="43">
        <v>0</v>
      </c>
      <c r="H1260" s="25">
        <v>0</v>
      </c>
      <c r="I1260" s="25">
        <f t="shared" si="69"/>
        <v>0</v>
      </c>
      <c r="J1260" s="25"/>
      <c r="K1260" s="25">
        <v>0</v>
      </c>
      <c r="L1260" s="25">
        <v>0</v>
      </c>
      <c r="M1260" s="25">
        <v>0</v>
      </c>
      <c r="N1260" s="25">
        <f t="shared" si="74"/>
        <v>0</v>
      </c>
    </row>
    <row r="1261" spans="1:14" x14ac:dyDescent="0.2">
      <c r="A1261" s="34" t="str">
        <f t="shared" si="73"/>
        <v>JAX/2A-14Lunar</v>
      </c>
      <c r="B1261" s="6" t="s">
        <v>56</v>
      </c>
      <c r="C1261" s="6" t="s">
        <v>149</v>
      </c>
      <c r="D1261" s="6" t="s">
        <v>12</v>
      </c>
      <c r="E1261" s="25">
        <v>0</v>
      </c>
      <c r="F1261" s="25">
        <v>0</v>
      </c>
      <c r="G1261" s="43">
        <v>71.8</v>
      </c>
      <c r="H1261" s="25">
        <v>0</v>
      </c>
      <c r="I1261" s="25">
        <f t="shared" si="69"/>
        <v>71.8</v>
      </c>
      <c r="J1261" s="25"/>
      <c r="K1261" s="25">
        <v>1E-3</v>
      </c>
      <c r="L1261" s="25">
        <v>0</v>
      </c>
      <c r="M1261" s="25">
        <v>0</v>
      </c>
      <c r="N1261" s="25">
        <f t="shared" si="74"/>
        <v>71.801000000000002</v>
      </c>
    </row>
    <row r="1262" spans="1:14" x14ac:dyDescent="0.2">
      <c r="A1262" s="34" t="str">
        <f t="shared" si="73"/>
        <v>JAX/2A-14Mourne</v>
      </c>
      <c r="B1262" s="38" t="s">
        <v>56</v>
      </c>
      <c r="C1262" s="6" t="s">
        <v>149</v>
      </c>
      <c r="D1262" s="6" t="s">
        <v>49</v>
      </c>
      <c r="E1262" s="25">
        <v>0</v>
      </c>
      <c r="F1262" s="25">
        <v>0</v>
      </c>
      <c r="G1262" s="43">
        <v>0</v>
      </c>
      <c r="H1262" s="25">
        <v>0</v>
      </c>
      <c r="I1262" s="25">
        <f t="shared" si="69"/>
        <v>0</v>
      </c>
      <c r="J1262" s="25"/>
      <c r="K1262" s="25">
        <v>0</v>
      </c>
      <c r="L1262" s="25">
        <v>0</v>
      </c>
      <c r="M1262" s="25">
        <v>0</v>
      </c>
      <c r="N1262" s="25">
        <f t="shared" si="74"/>
        <v>0</v>
      </c>
    </row>
    <row r="1263" spans="1:14" x14ac:dyDescent="0.2">
      <c r="A1263" s="34" t="str">
        <f t="shared" si="73"/>
        <v>JAX/2A-14NESFO</v>
      </c>
      <c r="B1263" s="6" t="s">
        <v>56</v>
      </c>
      <c r="C1263" s="6" t="s">
        <v>149</v>
      </c>
      <c r="D1263" s="6" t="s">
        <v>5</v>
      </c>
      <c r="E1263" s="25">
        <v>0</v>
      </c>
      <c r="F1263" s="25">
        <v>0</v>
      </c>
      <c r="G1263" s="43">
        <v>0.1</v>
      </c>
      <c r="H1263" s="25">
        <v>0</v>
      </c>
      <c r="I1263" s="25">
        <f t="shared" si="69"/>
        <v>0.1</v>
      </c>
      <c r="J1263" s="25"/>
      <c r="K1263" s="25">
        <v>0</v>
      </c>
      <c r="L1263" s="25">
        <v>0</v>
      </c>
      <c r="M1263" s="25">
        <v>0</v>
      </c>
      <c r="N1263" s="25">
        <f t="shared" si="74"/>
        <v>0.1</v>
      </c>
    </row>
    <row r="1264" spans="1:14" x14ac:dyDescent="0.2">
      <c r="A1264" s="34" t="str">
        <f t="shared" si="73"/>
        <v>JAX/2A-14NIFPO</v>
      </c>
      <c r="B1264" s="6" t="s">
        <v>56</v>
      </c>
      <c r="C1264" s="6" t="s">
        <v>149</v>
      </c>
      <c r="D1264" s="6" t="s">
        <v>16</v>
      </c>
      <c r="E1264" s="25">
        <v>0</v>
      </c>
      <c r="F1264" s="25">
        <v>203.17400000000001</v>
      </c>
      <c r="G1264" s="43">
        <v>0.6</v>
      </c>
      <c r="H1264" s="25">
        <v>0</v>
      </c>
      <c r="I1264" s="25">
        <f t="shared" si="69"/>
        <v>203.774</v>
      </c>
      <c r="J1264" s="25"/>
      <c r="K1264" s="25">
        <v>0.14199999999999999</v>
      </c>
      <c r="L1264" s="25">
        <v>0</v>
      </c>
      <c r="M1264" s="25">
        <v>0.1</v>
      </c>
      <c r="N1264" s="25">
        <f t="shared" si="74"/>
        <v>204.01599999999999</v>
      </c>
    </row>
    <row r="1265" spans="1:14" x14ac:dyDescent="0.2">
      <c r="A1265" s="34" t="str">
        <f t="shared" si="73"/>
        <v>JAX/2A-14Non Sector - England</v>
      </c>
      <c r="B1265" s="6" t="s">
        <v>56</v>
      </c>
      <c r="C1265" s="6" t="s">
        <v>149</v>
      </c>
      <c r="D1265" s="6" t="s">
        <v>25</v>
      </c>
      <c r="E1265" s="25">
        <v>0.64100000000000001</v>
      </c>
      <c r="F1265" s="25">
        <v>0</v>
      </c>
      <c r="G1265" s="43">
        <v>0</v>
      </c>
      <c r="H1265" s="25">
        <v>0</v>
      </c>
      <c r="I1265" s="25">
        <f t="shared" si="69"/>
        <v>0.64100000000000001</v>
      </c>
      <c r="J1265" s="25"/>
      <c r="K1265" s="25">
        <v>0</v>
      </c>
      <c r="L1265" s="25">
        <v>0</v>
      </c>
      <c r="M1265" s="25">
        <v>0</v>
      </c>
      <c r="N1265" s="25">
        <f t="shared" si="74"/>
        <v>0.64100000000000001</v>
      </c>
    </row>
    <row r="1266" spans="1:14" x14ac:dyDescent="0.2">
      <c r="A1266" s="34" t="str">
        <f t="shared" si="73"/>
        <v>JAX/2A-14Non Sector - Northern Ireland</v>
      </c>
      <c r="B1266" s="6" t="s">
        <v>56</v>
      </c>
      <c r="C1266" s="6" t="s">
        <v>149</v>
      </c>
      <c r="D1266" s="6" t="s">
        <v>28</v>
      </c>
      <c r="E1266" s="25">
        <v>0</v>
      </c>
      <c r="F1266" s="25">
        <v>0</v>
      </c>
      <c r="G1266" s="43">
        <v>0</v>
      </c>
      <c r="H1266" s="25">
        <v>0</v>
      </c>
      <c r="I1266" s="25">
        <f t="shared" si="69"/>
        <v>0</v>
      </c>
      <c r="J1266" s="25"/>
      <c r="K1266" s="25">
        <v>0</v>
      </c>
      <c r="L1266" s="25">
        <v>0</v>
      </c>
      <c r="M1266" s="25">
        <v>0</v>
      </c>
      <c r="N1266" s="25">
        <f t="shared" si="74"/>
        <v>0</v>
      </c>
    </row>
    <row r="1267" spans="1:14" x14ac:dyDescent="0.2">
      <c r="A1267" s="34" t="str">
        <f t="shared" si="73"/>
        <v>JAX/2A-14Non Sector - Scotland</v>
      </c>
      <c r="B1267" s="6" t="s">
        <v>56</v>
      </c>
      <c r="C1267" s="6" t="s">
        <v>149</v>
      </c>
      <c r="D1267" s="6" t="s">
        <v>27</v>
      </c>
      <c r="E1267" s="25">
        <v>0</v>
      </c>
      <c r="F1267" s="25">
        <v>0</v>
      </c>
      <c r="G1267" s="43">
        <v>0</v>
      </c>
      <c r="H1267" s="25">
        <v>0</v>
      </c>
      <c r="I1267" s="25">
        <f t="shared" si="69"/>
        <v>0</v>
      </c>
      <c r="J1267" s="25"/>
      <c r="K1267" s="25">
        <v>0</v>
      </c>
      <c r="L1267" s="25">
        <v>0</v>
      </c>
      <c r="M1267" s="25">
        <v>0</v>
      </c>
      <c r="N1267" s="25">
        <f t="shared" si="74"/>
        <v>0</v>
      </c>
    </row>
    <row r="1268" spans="1:14" x14ac:dyDescent="0.2">
      <c r="A1268" s="34" t="str">
        <f t="shared" si="73"/>
        <v>JAX/2A-14Non Sector - Wales</v>
      </c>
      <c r="B1268" s="6" t="s">
        <v>56</v>
      </c>
      <c r="C1268" s="6" t="s">
        <v>149</v>
      </c>
      <c r="D1268" s="6" t="s">
        <v>26</v>
      </c>
      <c r="E1268" s="25">
        <v>0</v>
      </c>
      <c r="F1268" s="25">
        <v>0</v>
      </c>
      <c r="G1268" s="43">
        <v>0</v>
      </c>
      <c r="H1268" s="25">
        <v>0</v>
      </c>
      <c r="I1268" s="25">
        <f t="shared" si="69"/>
        <v>0</v>
      </c>
      <c r="J1268" s="25"/>
      <c r="K1268" s="25">
        <v>0</v>
      </c>
      <c r="L1268" s="25">
        <v>0</v>
      </c>
      <c r="M1268" s="25">
        <v>0</v>
      </c>
      <c r="N1268" s="25">
        <f t="shared" si="74"/>
        <v>0</v>
      </c>
    </row>
    <row r="1269" spans="1:14" x14ac:dyDescent="0.2">
      <c r="A1269" s="34" t="str">
        <f t="shared" si="73"/>
        <v>JAX/2A-14Humberside</v>
      </c>
      <c r="B1269" s="6" t="s">
        <v>56</v>
      </c>
      <c r="C1269" s="6" t="s">
        <v>149</v>
      </c>
      <c r="D1269" s="6" t="s">
        <v>288</v>
      </c>
      <c r="E1269" s="25">
        <v>1792.6389999999999</v>
      </c>
      <c r="F1269" s="25">
        <v>0</v>
      </c>
      <c r="G1269" s="43">
        <v>0</v>
      </c>
      <c r="H1269" s="25">
        <v>0</v>
      </c>
      <c r="I1269" s="25">
        <f t="shared" si="69"/>
        <v>1792.6389999999999</v>
      </c>
      <c r="J1269" s="25"/>
      <c r="K1269" s="25">
        <v>509.55700000000002</v>
      </c>
      <c r="L1269" s="25">
        <v>0</v>
      </c>
      <c r="M1269" s="25">
        <v>0.6</v>
      </c>
      <c r="N1269" s="25">
        <f t="shared" si="74"/>
        <v>2302.7959999999998</v>
      </c>
    </row>
    <row r="1270" spans="1:14" x14ac:dyDescent="0.2">
      <c r="A1270" s="34" t="str">
        <f t="shared" si="73"/>
        <v>JAX/2A-14North Sea</v>
      </c>
      <c r="B1270" s="6" t="s">
        <v>56</v>
      </c>
      <c r="C1270" s="6" t="s">
        <v>149</v>
      </c>
      <c r="D1270" s="6" t="s">
        <v>20</v>
      </c>
      <c r="E1270" s="25">
        <v>0.18</v>
      </c>
      <c r="F1270" s="25">
        <v>0</v>
      </c>
      <c r="G1270" s="43">
        <v>0</v>
      </c>
      <c r="H1270" s="25">
        <v>0</v>
      </c>
      <c r="I1270" s="25">
        <f t="shared" si="69"/>
        <v>0.18</v>
      </c>
      <c r="J1270" s="25"/>
      <c r="K1270" s="25">
        <v>0</v>
      </c>
      <c r="L1270" s="25">
        <v>0</v>
      </c>
      <c r="M1270" s="25">
        <v>0</v>
      </c>
      <c r="N1270" s="25">
        <f t="shared" si="74"/>
        <v>0.18</v>
      </c>
    </row>
    <row r="1271" spans="1:14" x14ac:dyDescent="0.2">
      <c r="A1271" s="34" t="str">
        <f t="shared" si="73"/>
        <v>JAX/2A-14Northern</v>
      </c>
      <c r="B1271" s="6" t="s">
        <v>56</v>
      </c>
      <c r="C1271" s="6" t="s">
        <v>149</v>
      </c>
      <c r="D1271" s="6" t="s">
        <v>10</v>
      </c>
      <c r="E1271" s="25">
        <v>0</v>
      </c>
      <c r="F1271" s="25">
        <v>0</v>
      </c>
      <c r="G1271" s="43">
        <v>0</v>
      </c>
      <c r="H1271" s="25">
        <v>0</v>
      </c>
      <c r="I1271" s="25">
        <f t="shared" ref="I1271:I1334" si="78">E1271+F1271+G1271+H1271</f>
        <v>0</v>
      </c>
      <c r="J1271" s="25"/>
      <c r="K1271" s="25">
        <v>0</v>
      </c>
      <c r="L1271" s="25">
        <v>0</v>
      </c>
      <c r="M1271" s="25">
        <v>0</v>
      </c>
      <c r="N1271" s="25">
        <f t="shared" si="74"/>
        <v>0</v>
      </c>
    </row>
    <row r="1272" spans="1:14" x14ac:dyDescent="0.2">
      <c r="A1272" s="34" t="str">
        <f t="shared" si="73"/>
        <v>JAX/2A-14Orkney</v>
      </c>
      <c r="B1272" s="6" t="s">
        <v>56</v>
      </c>
      <c r="C1272" s="6" t="s">
        <v>149</v>
      </c>
      <c r="D1272" s="6" t="s">
        <v>9</v>
      </c>
      <c r="E1272" s="25">
        <v>0</v>
      </c>
      <c r="F1272" s="25">
        <v>0</v>
      </c>
      <c r="G1272" s="43">
        <v>0</v>
      </c>
      <c r="H1272" s="25">
        <v>0</v>
      </c>
      <c r="I1272" s="25">
        <f t="shared" si="78"/>
        <v>0</v>
      </c>
      <c r="J1272" s="25"/>
      <c r="K1272" s="25">
        <v>0</v>
      </c>
      <c r="L1272" s="25">
        <v>0</v>
      </c>
      <c r="M1272" s="25">
        <v>0</v>
      </c>
      <c r="N1272" s="25">
        <f t="shared" si="74"/>
        <v>0</v>
      </c>
    </row>
    <row r="1273" spans="1:14" x14ac:dyDescent="0.2">
      <c r="A1273" s="34" t="str">
        <f t="shared" si="73"/>
        <v>JAX/2A-14SFO</v>
      </c>
      <c r="B1273" s="6" t="s">
        <v>56</v>
      </c>
      <c r="C1273" s="6" t="s">
        <v>149</v>
      </c>
      <c r="D1273" s="6" t="s">
        <v>2</v>
      </c>
      <c r="E1273" s="25">
        <v>0</v>
      </c>
      <c r="F1273" s="25">
        <v>0</v>
      </c>
      <c r="G1273" s="43">
        <v>311.7</v>
      </c>
      <c r="H1273" s="25">
        <v>0</v>
      </c>
      <c r="I1273" s="25">
        <f t="shared" si="78"/>
        <v>311.7</v>
      </c>
      <c r="J1273" s="25"/>
      <c r="K1273" s="25">
        <v>19.081</v>
      </c>
      <c r="L1273" s="25">
        <v>0</v>
      </c>
      <c r="M1273" s="25">
        <v>0.1</v>
      </c>
      <c r="N1273" s="25">
        <f t="shared" si="74"/>
        <v>330.88099999999997</v>
      </c>
    </row>
    <row r="1274" spans="1:14" x14ac:dyDescent="0.2">
      <c r="A1274" s="34" t="str">
        <f t="shared" si="73"/>
        <v>JAX/2A-14Shetland</v>
      </c>
      <c r="B1274" s="6" t="s">
        <v>56</v>
      </c>
      <c r="C1274" s="6" t="s">
        <v>149</v>
      </c>
      <c r="D1274" s="6" t="s">
        <v>6</v>
      </c>
      <c r="E1274" s="25">
        <v>0</v>
      </c>
      <c r="F1274" s="25">
        <v>0</v>
      </c>
      <c r="G1274" s="43">
        <v>518.6</v>
      </c>
      <c r="H1274" s="25">
        <v>0</v>
      </c>
      <c r="I1274" s="25">
        <f t="shared" si="78"/>
        <v>518.6</v>
      </c>
      <c r="J1274" s="25"/>
      <c r="K1274" s="25">
        <v>0.95399999999999996</v>
      </c>
      <c r="L1274" s="25">
        <v>0</v>
      </c>
      <c r="M1274" s="25">
        <v>0.2</v>
      </c>
      <c r="N1274" s="25">
        <f t="shared" si="74"/>
        <v>519.75400000000002</v>
      </c>
    </row>
    <row r="1275" spans="1:14" x14ac:dyDescent="0.2">
      <c r="A1275" s="34" t="str">
        <f t="shared" si="73"/>
        <v>JAX/2A-14South West</v>
      </c>
      <c r="B1275" s="6" t="s">
        <v>56</v>
      </c>
      <c r="C1275" s="6" t="s">
        <v>149</v>
      </c>
      <c r="D1275" s="6" t="s">
        <v>19</v>
      </c>
      <c r="E1275" s="25">
        <v>3.786</v>
      </c>
      <c r="F1275" s="25">
        <v>0</v>
      </c>
      <c r="G1275" s="43">
        <v>0</v>
      </c>
      <c r="H1275" s="25">
        <v>0</v>
      </c>
      <c r="I1275" s="25">
        <f t="shared" si="78"/>
        <v>3.786</v>
      </c>
      <c r="J1275" s="25"/>
      <c r="K1275" s="25">
        <v>1.6E-2</v>
      </c>
      <c r="L1275" s="25">
        <v>0</v>
      </c>
      <c r="M1275" s="25">
        <v>0</v>
      </c>
      <c r="N1275" s="25">
        <f t="shared" si="74"/>
        <v>3.802</v>
      </c>
    </row>
    <row r="1276" spans="1:14" x14ac:dyDescent="0.2">
      <c r="A1276" s="34" t="str">
        <f t="shared" si="73"/>
        <v>JAX/2A-14Unallocated</v>
      </c>
      <c r="B1276" s="6" t="s">
        <v>56</v>
      </c>
      <c r="C1276" s="6" t="s">
        <v>149</v>
      </c>
      <c r="D1276" s="6" t="s">
        <v>33</v>
      </c>
      <c r="E1276" s="25">
        <v>0</v>
      </c>
      <c r="F1276" s="25">
        <v>0</v>
      </c>
      <c r="G1276" s="43">
        <v>0</v>
      </c>
      <c r="H1276" s="25">
        <v>0</v>
      </c>
      <c r="I1276" s="25">
        <f t="shared" si="78"/>
        <v>0</v>
      </c>
      <c r="J1276" s="25"/>
      <c r="K1276" s="25">
        <v>0</v>
      </c>
      <c r="L1276" s="25">
        <v>0</v>
      </c>
      <c r="M1276" s="25">
        <v>0</v>
      </c>
      <c r="N1276" s="25">
        <f t="shared" si="74"/>
        <v>0</v>
      </c>
    </row>
    <row r="1277" spans="1:14" x14ac:dyDescent="0.2">
      <c r="A1277" s="34" t="str">
        <f t="shared" si="73"/>
        <v>JAX/2A-14W. Scotland</v>
      </c>
      <c r="B1277" s="6" t="s">
        <v>56</v>
      </c>
      <c r="C1277" s="6" t="s">
        <v>149</v>
      </c>
      <c r="D1277" s="6" t="s">
        <v>8</v>
      </c>
      <c r="E1277" s="25">
        <v>0.104</v>
      </c>
      <c r="F1277" s="25">
        <v>0</v>
      </c>
      <c r="G1277" s="43">
        <v>0.1</v>
      </c>
      <c r="H1277" s="25">
        <v>0</v>
      </c>
      <c r="I1277" s="25">
        <f t="shared" si="78"/>
        <v>0.20400000000000001</v>
      </c>
      <c r="J1277" s="25"/>
      <c r="K1277" s="25">
        <v>3.6999999999999998E-2</v>
      </c>
      <c r="L1277" s="25">
        <v>0</v>
      </c>
      <c r="M1277" s="25">
        <v>0</v>
      </c>
      <c r="N1277" s="25">
        <f t="shared" si="74"/>
        <v>0.24099999999999999</v>
      </c>
    </row>
    <row r="1278" spans="1:14" x14ac:dyDescent="0.2">
      <c r="A1278" s="34" t="str">
        <f t="shared" ref="A1278:A1376" si="79">CONCATENATE(B1278,D1278)</f>
        <v>JAX/2A-14Wales &amp; WC</v>
      </c>
      <c r="B1278" s="6" t="s">
        <v>56</v>
      </c>
      <c r="C1278" s="6" t="s">
        <v>149</v>
      </c>
      <c r="D1278" s="6" t="s">
        <v>22</v>
      </c>
      <c r="E1278" s="25">
        <v>2.266</v>
      </c>
      <c r="F1278" s="25">
        <v>0</v>
      </c>
      <c r="G1278" s="43">
        <v>1.6</v>
      </c>
      <c r="H1278" s="25">
        <v>0.40200000000000002</v>
      </c>
      <c r="I1278" s="25">
        <f t="shared" si="78"/>
        <v>4.2679999999999998</v>
      </c>
      <c r="J1278" s="25"/>
      <c r="K1278" s="25">
        <v>0</v>
      </c>
      <c r="L1278" s="25">
        <v>0</v>
      </c>
      <c r="M1278" s="25">
        <v>0</v>
      </c>
      <c r="N1278" s="25">
        <f t="shared" si="74"/>
        <v>4.2679999999999998</v>
      </c>
    </row>
    <row r="1279" spans="1:14" x14ac:dyDescent="0.2">
      <c r="A1279" s="34" t="str">
        <f t="shared" si="79"/>
        <v>JAX/2A-14Western</v>
      </c>
      <c r="B1279" s="38" t="s">
        <v>56</v>
      </c>
      <c r="C1279" s="6" t="s">
        <v>149</v>
      </c>
      <c r="D1279" s="6" t="s">
        <v>107</v>
      </c>
      <c r="E1279" s="25">
        <v>1.0880000000000001</v>
      </c>
      <c r="F1279" s="25">
        <v>0</v>
      </c>
      <c r="G1279" s="43">
        <v>0</v>
      </c>
      <c r="H1279" s="25">
        <v>0</v>
      </c>
      <c r="I1279" s="25">
        <f t="shared" si="78"/>
        <v>1.0880000000000001</v>
      </c>
      <c r="J1279" s="25"/>
      <c r="K1279" s="25">
        <v>0</v>
      </c>
      <c r="L1279" s="72">
        <v>-1.9</v>
      </c>
      <c r="M1279" s="25">
        <v>0</v>
      </c>
      <c r="N1279" s="25">
        <f t="shared" si="74"/>
        <v>-0.81200000000000006</v>
      </c>
    </row>
    <row r="1280" spans="1:14" x14ac:dyDescent="0.2">
      <c r="A1280" s="34" t="str">
        <f t="shared" si="79"/>
        <v>JAX/4BC7D10m and under (pool) - England</v>
      </c>
      <c r="B1280" s="6" t="s">
        <v>57</v>
      </c>
      <c r="C1280" s="6" t="s">
        <v>150</v>
      </c>
      <c r="D1280" s="6" t="s">
        <v>29</v>
      </c>
      <c r="E1280" s="25">
        <v>118.54300000000001</v>
      </c>
      <c r="F1280" s="25">
        <v>0</v>
      </c>
      <c r="G1280" s="43">
        <v>0</v>
      </c>
      <c r="H1280" s="25">
        <v>0</v>
      </c>
      <c r="I1280" s="25">
        <f t="shared" si="78"/>
        <v>118.54300000000001</v>
      </c>
      <c r="J1280" s="25"/>
      <c r="K1280" s="25">
        <v>0</v>
      </c>
      <c r="L1280" s="25">
        <v>0</v>
      </c>
      <c r="M1280" s="25">
        <v>0</v>
      </c>
      <c r="N1280" s="25">
        <f t="shared" si="74"/>
        <v>118.54300000000001</v>
      </c>
    </row>
    <row r="1281" spans="1:14" x14ac:dyDescent="0.2">
      <c r="A1281" s="34" t="str">
        <f t="shared" si="79"/>
        <v>JAX/4BC7D10m and under (pool) - Northern Ireland</v>
      </c>
      <c r="B1281" s="6" t="s">
        <v>57</v>
      </c>
      <c r="C1281" s="6" t="s">
        <v>150</v>
      </c>
      <c r="D1281" s="6" t="s">
        <v>32</v>
      </c>
      <c r="E1281" s="25">
        <v>0</v>
      </c>
      <c r="F1281" s="25">
        <v>0</v>
      </c>
      <c r="G1281" s="43">
        <v>0</v>
      </c>
      <c r="H1281" s="25">
        <v>0</v>
      </c>
      <c r="I1281" s="25">
        <f t="shared" si="78"/>
        <v>0</v>
      </c>
      <c r="J1281" s="25"/>
      <c r="K1281" s="25">
        <v>0</v>
      </c>
      <c r="L1281" s="25">
        <v>0</v>
      </c>
      <c r="M1281" s="25">
        <v>0</v>
      </c>
      <c r="N1281" s="25">
        <f t="shared" si="74"/>
        <v>0</v>
      </c>
    </row>
    <row r="1282" spans="1:14" x14ac:dyDescent="0.2">
      <c r="A1282" s="34" t="str">
        <f t="shared" si="79"/>
        <v>JAX/4BC7D10m and under (pool) - Scotland</v>
      </c>
      <c r="B1282" s="6" t="s">
        <v>57</v>
      </c>
      <c r="C1282" s="6" t="s">
        <v>150</v>
      </c>
      <c r="D1282" s="6" t="s">
        <v>31</v>
      </c>
      <c r="E1282" s="25">
        <v>0</v>
      </c>
      <c r="F1282" s="25">
        <v>0</v>
      </c>
      <c r="G1282" s="43">
        <v>0</v>
      </c>
      <c r="H1282" s="25">
        <v>0</v>
      </c>
      <c r="I1282" s="25">
        <f t="shared" si="78"/>
        <v>0</v>
      </c>
      <c r="J1282" s="25"/>
      <c r="K1282" s="25">
        <v>0</v>
      </c>
      <c r="L1282" s="25">
        <v>0</v>
      </c>
      <c r="M1282" s="25">
        <v>0</v>
      </c>
      <c r="N1282" s="25">
        <f t="shared" si="74"/>
        <v>0</v>
      </c>
    </row>
    <row r="1283" spans="1:14" x14ac:dyDescent="0.2">
      <c r="A1283" s="34" t="str">
        <f t="shared" si="79"/>
        <v>JAX/4BC7D10m and under (pool) - Wales</v>
      </c>
      <c r="B1283" s="6" t="s">
        <v>57</v>
      </c>
      <c r="C1283" s="6" t="s">
        <v>150</v>
      </c>
      <c r="D1283" s="6" t="s">
        <v>30</v>
      </c>
      <c r="E1283" s="25">
        <v>0</v>
      </c>
      <c r="F1283" s="25">
        <v>0</v>
      </c>
      <c r="G1283" s="43">
        <v>0</v>
      </c>
      <c r="H1283" s="25">
        <v>0</v>
      </c>
      <c r="I1283" s="25">
        <f t="shared" si="78"/>
        <v>0</v>
      </c>
      <c r="J1283" s="25"/>
      <c r="K1283" s="25">
        <v>0</v>
      </c>
      <c r="L1283" s="25">
        <v>0</v>
      </c>
      <c r="M1283" s="25">
        <v>0</v>
      </c>
      <c r="N1283" s="25">
        <f t="shared" si="74"/>
        <v>0</v>
      </c>
    </row>
    <row r="1284" spans="1:14" x14ac:dyDescent="0.2">
      <c r="A1284" s="34" t="str">
        <f t="shared" si="79"/>
        <v>JAX/4BC7DAberdeen</v>
      </c>
      <c r="B1284" s="6" t="s">
        <v>57</v>
      </c>
      <c r="C1284" s="6" t="s">
        <v>150</v>
      </c>
      <c r="D1284" s="6" t="s">
        <v>4</v>
      </c>
      <c r="E1284" s="25">
        <v>0</v>
      </c>
      <c r="F1284" s="25">
        <v>0</v>
      </c>
      <c r="G1284" s="43">
        <v>0</v>
      </c>
      <c r="H1284" s="25">
        <v>0</v>
      </c>
      <c r="I1284" s="25">
        <f t="shared" si="78"/>
        <v>0</v>
      </c>
      <c r="J1284" s="25"/>
      <c r="K1284" s="25">
        <v>0</v>
      </c>
      <c r="L1284" s="25">
        <v>0</v>
      </c>
      <c r="M1284" s="25">
        <v>0</v>
      </c>
      <c r="N1284" s="25">
        <f t="shared" si="74"/>
        <v>0</v>
      </c>
    </row>
    <row r="1285" spans="1:14" x14ac:dyDescent="0.2">
      <c r="A1285" s="34" t="str">
        <f t="shared" si="79"/>
        <v>JAX/4BC7DAnglo Scot.</v>
      </c>
      <c r="B1285" s="6" t="s">
        <v>57</v>
      </c>
      <c r="C1285" s="6" t="s">
        <v>150</v>
      </c>
      <c r="D1285" s="6" t="s">
        <v>13</v>
      </c>
      <c r="E1285" s="25">
        <v>0.26200000000000001</v>
      </c>
      <c r="F1285" s="25">
        <v>0</v>
      </c>
      <c r="G1285" s="43">
        <v>0</v>
      </c>
      <c r="H1285" s="25">
        <v>0</v>
      </c>
      <c r="I1285" s="25">
        <f t="shared" si="78"/>
        <v>0.26200000000000001</v>
      </c>
      <c r="J1285" s="25"/>
      <c r="K1285" s="25">
        <v>0</v>
      </c>
      <c r="L1285" s="25">
        <v>0</v>
      </c>
      <c r="M1285" s="25">
        <v>0</v>
      </c>
      <c r="N1285" s="25">
        <f t="shared" si="74"/>
        <v>0.26200000000000001</v>
      </c>
    </row>
    <row r="1286" spans="1:14" x14ac:dyDescent="0.2">
      <c r="A1286" s="34" t="str">
        <f t="shared" si="79"/>
        <v>JAX/4BC7DANIFPO</v>
      </c>
      <c r="B1286" s="6" t="s">
        <v>57</v>
      </c>
      <c r="C1286" s="6" t="s">
        <v>150</v>
      </c>
      <c r="D1286" s="6" t="s">
        <v>17</v>
      </c>
      <c r="E1286" s="25">
        <v>4.0000000000000001E-3</v>
      </c>
      <c r="F1286" s="25">
        <v>33.628999999999998</v>
      </c>
      <c r="G1286" s="43">
        <v>0</v>
      </c>
      <c r="H1286" s="25">
        <v>0</v>
      </c>
      <c r="I1286" s="25">
        <f t="shared" si="78"/>
        <v>33.632999999999996</v>
      </c>
      <c r="J1286" s="25"/>
      <c r="K1286" s="25">
        <v>0</v>
      </c>
      <c r="L1286" s="25">
        <v>0</v>
      </c>
      <c r="M1286" s="25">
        <v>0</v>
      </c>
      <c r="N1286" s="25">
        <f t="shared" si="74"/>
        <v>33.633000000000003</v>
      </c>
    </row>
    <row r="1287" spans="1:14" x14ac:dyDescent="0.2">
      <c r="A1287" s="34" t="str">
        <f t="shared" si="79"/>
        <v>JAX/4BC7DCornish</v>
      </c>
      <c r="B1287" s="6" t="s">
        <v>57</v>
      </c>
      <c r="C1287" s="6" t="s">
        <v>150</v>
      </c>
      <c r="D1287" s="6" t="s">
        <v>18</v>
      </c>
      <c r="E1287" s="25">
        <v>0.28100000000000003</v>
      </c>
      <c r="F1287" s="25">
        <v>0</v>
      </c>
      <c r="G1287" s="43">
        <v>0</v>
      </c>
      <c r="H1287" s="25">
        <v>0</v>
      </c>
      <c r="I1287" s="25">
        <f t="shared" si="78"/>
        <v>0.28100000000000003</v>
      </c>
      <c r="J1287" s="25"/>
      <c r="K1287" s="25">
        <v>0</v>
      </c>
      <c r="L1287" s="25">
        <v>0</v>
      </c>
      <c r="M1287" s="25">
        <v>0</v>
      </c>
      <c r="N1287" s="25">
        <f t="shared" si="74"/>
        <v>0.28100000000000003</v>
      </c>
    </row>
    <row r="1288" spans="1:14" x14ac:dyDescent="0.2">
      <c r="A1288" s="34" t="str">
        <f t="shared" si="79"/>
        <v>JAX/4BC7DEEFPO</v>
      </c>
      <c r="B1288" s="6" t="s">
        <v>57</v>
      </c>
      <c r="C1288" s="6" t="s">
        <v>150</v>
      </c>
      <c r="D1288" s="6" t="s">
        <v>14</v>
      </c>
      <c r="E1288" s="25">
        <v>0.50600000000000001</v>
      </c>
      <c r="F1288" s="25">
        <v>0</v>
      </c>
      <c r="G1288" s="43">
        <v>0</v>
      </c>
      <c r="H1288" s="25">
        <v>0</v>
      </c>
      <c r="I1288" s="25">
        <f t="shared" si="78"/>
        <v>0.50600000000000001</v>
      </c>
      <c r="J1288" s="25"/>
      <c r="K1288" s="25">
        <v>0</v>
      </c>
      <c r="L1288" s="25">
        <v>0</v>
      </c>
      <c r="M1288" s="25">
        <v>0</v>
      </c>
      <c r="N1288" s="25">
        <f t="shared" si="74"/>
        <v>0.50600000000000001</v>
      </c>
    </row>
    <row r="1289" spans="1:14" x14ac:dyDescent="0.2">
      <c r="A1289" s="34" t="str">
        <f t="shared" si="79"/>
        <v>JAX/4BC7DFife</v>
      </c>
      <c r="B1289" s="6" t="s">
        <v>57</v>
      </c>
      <c r="C1289" s="6" t="s">
        <v>150</v>
      </c>
      <c r="D1289" s="6" t="s">
        <v>7</v>
      </c>
      <c r="E1289" s="25">
        <v>0</v>
      </c>
      <c r="F1289" s="25">
        <v>0</v>
      </c>
      <c r="G1289" s="43">
        <v>3.4</v>
      </c>
      <c r="H1289" s="25">
        <v>0</v>
      </c>
      <c r="I1289" s="25">
        <f t="shared" si="78"/>
        <v>3.4</v>
      </c>
      <c r="J1289" s="25"/>
      <c r="K1289" s="25">
        <v>0</v>
      </c>
      <c r="L1289" s="25">
        <v>0</v>
      </c>
      <c r="M1289" s="25">
        <v>0</v>
      </c>
      <c r="N1289" s="25">
        <f t="shared" si="74"/>
        <v>3.4</v>
      </c>
    </row>
    <row r="1290" spans="1:14" x14ac:dyDescent="0.2">
      <c r="A1290" s="34" t="str">
        <f t="shared" si="79"/>
        <v>JAX/4BC7DFPO</v>
      </c>
      <c r="B1290" s="6" t="s">
        <v>57</v>
      </c>
      <c r="C1290" s="6" t="s">
        <v>150</v>
      </c>
      <c r="D1290" s="6" t="s">
        <v>15</v>
      </c>
      <c r="E1290" s="25">
        <v>4.8000000000000001E-2</v>
      </c>
      <c r="F1290" s="25">
        <v>0</v>
      </c>
      <c r="G1290" s="43">
        <v>0</v>
      </c>
      <c r="H1290" s="25">
        <v>0</v>
      </c>
      <c r="I1290" s="25">
        <f t="shared" si="78"/>
        <v>4.8000000000000001E-2</v>
      </c>
      <c r="J1290" s="25"/>
      <c r="K1290" s="25">
        <v>0</v>
      </c>
      <c r="L1290" s="25">
        <v>0</v>
      </c>
      <c r="M1290" s="25">
        <v>0</v>
      </c>
      <c r="N1290" s="25">
        <f t="shared" si="74"/>
        <v>4.8000000000000001E-2</v>
      </c>
    </row>
    <row r="1291" spans="1:14" x14ac:dyDescent="0.2">
      <c r="A1291" s="34" t="str">
        <f t="shared" si="79"/>
        <v>JAX/4BC7DHandliners</v>
      </c>
      <c r="B1291" s="6" t="s">
        <v>57</v>
      </c>
      <c r="C1291" s="6" t="s">
        <v>150</v>
      </c>
      <c r="D1291" s="6" t="s">
        <v>66</v>
      </c>
      <c r="E1291" s="25">
        <v>0</v>
      </c>
      <c r="F1291" s="25">
        <v>0</v>
      </c>
      <c r="G1291" s="43">
        <v>0</v>
      </c>
      <c r="H1291" s="25">
        <v>0</v>
      </c>
      <c r="I1291" s="25">
        <f t="shared" si="78"/>
        <v>0</v>
      </c>
      <c r="J1291" s="25"/>
      <c r="K1291" s="25">
        <v>0</v>
      </c>
      <c r="L1291" s="25">
        <v>0</v>
      </c>
      <c r="M1291" s="25">
        <v>0</v>
      </c>
      <c r="N1291" s="25">
        <f t="shared" si="74"/>
        <v>0</v>
      </c>
    </row>
    <row r="1292" spans="1:14" x14ac:dyDescent="0.2">
      <c r="A1292" s="34" t="str">
        <f t="shared" si="79"/>
        <v>JAX/4BC7DInterfish</v>
      </c>
      <c r="B1292" s="6" t="s">
        <v>57</v>
      </c>
      <c r="C1292" s="6" t="s">
        <v>150</v>
      </c>
      <c r="D1292" s="6" t="s">
        <v>23</v>
      </c>
      <c r="E1292" s="25">
        <v>33.107999999999997</v>
      </c>
      <c r="F1292" s="25">
        <v>0</v>
      </c>
      <c r="G1292" s="43">
        <v>10</v>
      </c>
      <c r="H1292" s="25">
        <v>0</v>
      </c>
      <c r="I1292" s="25">
        <f t="shared" si="78"/>
        <v>43.107999999999997</v>
      </c>
      <c r="J1292" s="25"/>
      <c r="K1292" s="25">
        <v>0</v>
      </c>
      <c r="L1292" s="25">
        <v>0</v>
      </c>
      <c r="M1292" s="25">
        <v>0</v>
      </c>
      <c r="N1292" s="25">
        <f t="shared" si="74"/>
        <v>43.107999999999997</v>
      </c>
    </row>
    <row r="1293" spans="1:14" x14ac:dyDescent="0.2">
      <c r="A1293" s="34" t="str">
        <f t="shared" si="79"/>
        <v>JAX/4BC7DIOM</v>
      </c>
      <c r="B1293" s="6" t="s">
        <v>57</v>
      </c>
      <c r="C1293" s="6" t="s">
        <v>150</v>
      </c>
      <c r="D1293" s="6" t="s">
        <v>24</v>
      </c>
      <c r="E1293" s="25">
        <v>0</v>
      </c>
      <c r="F1293" s="25">
        <v>0</v>
      </c>
      <c r="G1293" s="43">
        <v>0</v>
      </c>
      <c r="H1293" s="25">
        <v>0</v>
      </c>
      <c r="I1293" s="25">
        <f t="shared" si="78"/>
        <v>0</v>
      </c>
      <c r="J1293" s="25"/>
      <c r="K1293" s="25">
        <v>0</v>
      </c>
      <c r="L1293" s="25">
        <v>0</v>
      </c>
      <c r="M1293" s="25">
        <v>0</v>
      </c>
      <c r="N1293" s="25">
        <f t="shared" si="74"/>
        <v>0</v>
      </c>
    </row>
    <row r="1294" spans="1:14" x14ac:dyDescent="0.2">
      <c r="A1294" s="34" t="str">
        <f t="shared" si="79"/>
        <v>JAX/4BC7DKlondyke</v>
      </c>
      <c r="B1294" s="6" t="s">
        <v>57</v>
      </c>
      <c r="C1294" s="6" t="s">
        <v>150</v>
      </c>
      <c r="D1294" s="6" t="s">
        <v>11</v>
      </c>
      <c r="E1294" s="25">
        <v>0</v>
      </c>
      <c r="F1294" s="25">
        <v>0</v>
      </c>
      <c r="G1294" s="43">
        <v>5.2</v>
      </c>
      <c r="H1294" s="25">
        <v>0</v>
      </c>
      <c r="I1294" s="25">
        <f t="shared" si="78"/>
        <v>5.2</v>
      </c>
      <c r="J1294" s="25"/>
      <c r="K1294" s="25">
        <v>0</v>
      </c>
      <c r="L1294" s="25">
        <v>0</v>
      </c>
      <c r="M1294" s="25">
        <v>0</v>
      </c>
      <c r="N1294" s="25">
        <f t="shared" si="74"/>
        <v>5.2</v>
      </c>
    </row>
    <row r="1295" spans="1:14" x14ac:dyDescent="0.2">
      <c r="A1295" s="34" t="str">
        <f t="shared" si="79"/>
        <v>JAX/4BC7DLowestoft</v>
      </c>
      <c r="B1295" s="6" t="s">
        <v>57</v>
      </c>
      <c r="C1295" s="6" t="s">
        <v>150</v>
      </c>
      <c r="D1295" s="6" t="s">
        <v>21</v>
      </c>
      <c r="E1295" s="25">
        <v>0</v>
      </c>
      <c r="F1295" s="25">
        <v>0</v>
      </c>
      <c r="G1295" s="43">
        <v>0</v>
      </c>
      <c r="H1295" s="25">
        <v>0</v>
      </c>
      <c r="I1295" s="25">
        <f t="shared" si="78"/>
        <v>0</v>
      </c>
      <c r="J1295" s="25"/>
      <c r="K1295" s="25">
        <v>0</v>
      </c>
      <c r="L1295" s="25">
        <v>0</v>
      </c>
      <c r="M1295" s="25">
        <v>0</v>
      </c>
      <c r="N1295" s="25">
        <f t="shared" si="74"/>
        <v>0</v>
      </c>
    </row>
    <row r="1296" spans="1:14" x14ac:dyDescent="0.2">
      <c r="A1296" s="34" t="str">
        <f t="shared" si="79"/>
        <v>JAX/4BC7DLunar</v>
      </c>
      <c r="B1296" s="6" t="s">
        <v>57</v>
      </c>
      <c r="C1296" s="6" t="s">
        <v>150</v>
      </c>
      <c r="D1296" s="6" t="s">
        <v>12</v>
      </c>
      <c r="E1296" s="25">
        <v>0</v>
      </c>
      <c r="F1296" s="25">
        <v>0</v>
      </c>
      <c r="G1296" s="43">
        <v>3.4</v>
      </c>
      <c r="H1296" s="25">
        <v>0</v>
      </c>
      <c r="I1296" s="25">
        <f t="shared" si="78"/>
        <v>3.4</v>
      </c>
      <c r="J1296" s="25"/>
      <c r="K1296" s="25">
        <v>0</v>
      </c>
      <c r="L1296" s="25">
        <v>0</v>
      </c>
      <c r="M1296" s="25">
        <v>0</v>
      </c>
      <c r="N1296" s="25">
        <f t="shared" si="74"/>
        <v>3.4</v>
      </c>
    </row>
    <row r="1297" spans="1:14" x14ac:dyDescent="0.2">
      <c r="A1297" s="34" t="str">
        <f t="shared" si="79"/>
        <v>JAX/4BC7DMourne</v>
      </c>
      <c r="B1297" s="38" t="s">
        <v>57</v>
      </c>
      <c r="C1297" s="6" t="s">
        <v>150</v>
      </c>
      <c r="D1297" s="6" t="s">
        <v>49</v>
      </c>
      <c r="E1297" s="25">
        <v>0</v>
      </c>
      <c r="F1297" s="25">
        <v>0</v>
      </c>
      <c r="G1297" s="43">
        <v>0</v>
      </c>
      <c r="H1297" s="25">
        <v>0</v>
      </c>
      <c r="I1297" s="25">
        <f t="shared" si="78"/>
        <v>0</v>
      </c>
      <c r="J1297" s="25"/>
      <c r="K1297" s="25">
        <v>0</v>
      </c>
      <c r="L1297" s="25">
        <v>0</v>
      </c>
      <c r="M1297" s="25">
        <v>0</v>
      </c>
      <c r="N1297" s="25">
        <f t="shared" ref="N1297:N1360" si="80">ROUND(I1297+K1297+L1297+M1297+J1297,3)</f>
        <v>0</v>
      </c>
    </row>
    <row r="1298" spans="1:14" x14ac:dyDescent="0.2">
      <c r="A1298" s="34" t="str">
        <f t="shared" si="79"/>
        <v>JAX/4BC7DNESFO</v>
      </c>
      <c r="B1298" s="6" t="s">
        <v>57</v>
      </c>
      <c r="C1298" s="6" t="s">
        <v>150</v>
      </c>
      <c r="D1298" s="6" t="s">
        <v>5</v>
      </c>
      <c r="E1298" s="25">
        <v>0</v>
      </c>
      <c r="F1298" s="25">
        <v>0</v>
      </c>
      <c r="G1298" s="43">
        <v>0</v>
      </c>
      <c r="H1298" s="25">
        <v>0</v>
      </c>
      <c r="I1298" s="25">
        <f t="shared" si="78"/>
        <v>0</v>
      </c>
      <c r="J1298" s="25"/>
      <c r="K1298" s="25">
        <v>0</v>
      </c>
      <c r="L1298" s="25">
        <v>0</v>
      </c>
      <c r="M1298" s="25">
        <v>0</v>
      </c>
      <c r="N1298" s="25">
        <f t="shared" si="80"/>
        <v>0</v>
      </c>
    </row>
    <row r="1299" spans="1:14" x14ac:dyDescent="0.2">
      <c r="A1299" s="34" t="str">
        <f t="shared" si="79"/>
        <v>JAX/4BC7DNIFPO</v>
      </c>
      <c r="B1299" s="6" t="s">
        <v>57</v>
      </c>
      <c r="C1299" s="6" t="s">
        <v>150</v>
      </c>
      <c r="D1299" s="6" t="s">
        <v>16</v>
      </c>
      <c r="E1299" s="25">
        <v>0</v>
      </c>
      <c r="F1299" s="25">
        <v>1.371</v>
      </c>
      <c r="G1299" s="43">
        <v>0</v>
      </c>
      <c r="H1299" s="25">
        <v>0</v>
      </c>
      <c r="I1299" s="25">
        <f t="shared" si="78"/>
        <v>1.371</v>
      </c>
      <c r="J1299" s="25"/>
      <c r="K1299" s="25">
        <v>0</v>
      </c>
      <c r="L1299" s="25">
        <v>0</v>
      </c>
      <c r="M1299" s="25">
        <v>0</v>
      </c>
      <c r="N1299" s="25">
        <f t="shared" si="80"/>
        <v>1.371</v>
      </c>
    </row>
    <row r="1300" spans="1:14" x14ac:dyDescent="0.2">
      <c r="A1300" s="34" t="str">
        <f t="shared" si="79"/>
        <v>JAX/4BC7DNon Sector - England</v>
      </c>
      <c r="B1300" s="6" t="s">
        <v>57</v>
      </c>
      <c r="C1300" s="6" t="s">
        <v>150</v>
      </c>
      <c r="D1300" s="6" t="s">
        <v>25</v>
      </c>
      <c r="E1300" s="25">
        <v>41.182000000000002</v>
      </c>
      <c r="F1300" s="25">
        <v>0</v>
      </c>
      <c r="G1300" s="43">
        <v>0</v>
      </c>
      <c r="H1300" s="25">
        <v>0</v>
      </c>
      <c r="I1300" s="25">
        <f t="shared" si="78"/>
        <v>41.182000000000002</v>
      </c>
      <c r="J1300" s="25"/>
      <c r="K1300" s="25">
        <v>0</v>
      </c>
      <c r="L1300" s="25">
        <v>0</v>
      </c>
      <c r="M1300" s="25">
        <v>0</v>
      </c>
      <c r="N1300" s="25">
        <f t="shared" si="80"/>
        <v>41.182000000000002</v>
      </c>
    </row>
    <row r="1301" spans="1:14" x14ac:dyDescent="0.2">
      <c r="A1301" s="34" t="str">
        <f t="shared" si="79"/>
        <v>JAX/4BC7DNon Sector - Northern Ireland</v>
      </c>
      <c r="B1301" s="6" t="s">
        <v>57</v>
      </c>
      <c r="C1301" s="6" t="s">
        <v>150</v>
      </c>
      <c r="D1301" s="6" t="s">
        <v>28</v>
      </c>
      <c r="E1301" s="25">
        <v>0</v>
      </c>
      <c r="F1301" s="25">
        <v>0</v>
      </c>
      <c r="G1301" s="43">
        <v>0</v>
      </c>
      <c r="H1301" s="25">
        <v>0</v>
      </c>
      <c r="I1301" s="25">
        <f t="shared" si="78"/>
        <v>0</v>
      </c>
      <c r="J1301" s="25"/>
      <c r="K1301" s="25">
        <v>0</v>
      </c>
      <c r="L1301" s="25">
        <v>0</v>
      </c>
      <c r="M1301" s="25">
        <v>0</v>
      </c>
      <c r="N1301" s="25">
        <f t="shared" si="80"/>
        <v>0</v>
      </c>
    </row>
    <row r="1302" spans="1:14" x14ac:dyDescent="0.2">
      <c r="A1302" s="34" t="str">
        <f t="shared" si="79"/>
        <v>JAX/4BC7DNon Sector - Scotland</v>
      </c>
      <c r="B1302" s="6" t="s">
        <v>57</v>
      </c>
      <c r="C1302" s="6" t="s">
        <v>150</v>
      </c>
      <c r="D1302" s="6" t="s">
        <v>27</v>
      </c>
      <c r="E1302" s="25">
        <v>0</v>
      </c>
      <c r="F1302" s="25">
        <v>0</v>
      </c>
      <c r="G1302" s="43">
        <v>0</v>
      </c>
      <c r="H1302" s="25">
        <v>0</v>
      </c>
      <c r="I1302" s="25">
        <f t="shared" si="78"/>
        <v>0</v>
      </c>
      <c r="J1302" s="25"/>
      <c r="K1302" s="25">
        <v>0</v>
      </c>
      <c r="L1302" s="25">
        <v>0</v>
      </c>
      <c r="M1302" s="25">
        <v>0</v>
      </c>
      <c r="N1302" s="25">
        <f t="shared" si="80"/>
        <v>0</v>
      </c>
    </row>
    <row r="1303" spans="1:14" x14ac:dyDescent="0.2">
      <c r="A1303" s="34" t="str">
        <f t="shared" si="79"/>
        <v>JAX/4BC7DNon Sector - Wales</v>
      </c>
      <c r="B1303" s="6" t="s">
        <v>57</v>
      </c>
      <c r="C1303" s="6" t="s">
        <v>150</v>
      </c>
      <c r="D1303" s="6" t="s">
        <v>26</v>
      </c>
      <c r="E1303" s="25">
        <v>0</v>
      </c>
      <c r="F1303" s="25">
        <v>0</v>
      </c>
      <c r="G1303" s="43">
        <v>0</v>
      </c>
      <c r="H1303" s="25">
        <v>0</v>
      </c>
      <c r="I1303" s="25">
        <f t="shared" si="78"/>
        <v>0</v>
      </c>
      <c r="J1303" s="25"/>
      <c r="K1303" s="25">
        <v>0</v>
      </c>
      <c r="L1303" s="25">
        <v>0</v>
      </c>
      <c r="M1303" s="25">
        <v>0</v>
      </c>
      <c r="N1303" s="25">
        <f t="shared" si="80"/>
        <v>0</v>
      </c>
    </row>
    <row r="1304" spans="1:14" x14ac:dyDescent="0.2">
      <c r="A1304" s="34" t="str">
        <f t="shared" si="79"/>
        <v>JAX/4BC7DHumberside</v>
      </c>
      <c r="B1304" s="6" t="s">
        <v>57</v>
      </c>
      <c r="C1304" s="6" t="s">
        <v>150</v>
      </c>
      <c r="D1304" s="6" t="s">
        <v>288</v>
      </c>
      <c r="E1304" s="25">
        <v>98.67</v>
      </c>
      <c r="F1304" s="25">
        <v>0</v>
      </c>
      <c r="G1304" s="43">
        <v>0</v>
      </c>
      <c r="H1304" s="25">
        <v>0</v>
      </c>
      <c r="I1304" s="25">
        <f t="shared" si="78"/>
        <v>98.67</v>
      </c>
      <c r="J1304" s="25"/>
      <c r="K1304" s="25">
        <v>0</v>
      </c>
      <c r="L1304" s="25">
        <v>0</v>
      </c>
      <c r="M1304" s="25">
        <v>0</v>
      </c>
      <c r="N1304" s="25">
        <f t="shared" si="80"/>
        <v>98.67</v>
      </c>
    </row>
    <row r="1305" spans="1:14" x14ac:dyDescent="0.2">
      <c r="A1305" s="34" t="str">
        <f t="shared" si="79"/>
        <v>JAX/4BC7DNorth Sea</v>
      </c>
      <c r="B1305" s="6" t="s">
        <v>57</v>
      </c>
      <c r="C1305" s="6" t="s">
        <v>150</v>
      </c>
      <c r="D1305" s="6" t="s">
        <v>20</v>
      </c>
      <c r="E1305" s="25">
        <v>5.1999999999999998E-2</v>
      </c>
      <c r="F1305" s="25">
        <v>0</v>
      </c>
      <c r="G1305" s="43">
        <v>1.2</v>
      </c>
      <c r="H1305" s="25">
        <v>0</v>
      </c>
      <c r="I1305" s="25">
        <f t="shared" si="78"/>
        <v>1.252</v>
      </c>
      <c r="J1305" s="25"/>
      <c r="K1305" s="25">
        <v>0</v>
      </c>
      <c r="L1305" s="25">
        <v>0</v>
      </c>
      <c r="M1305" s="25">
        <v>0</v>
      </c>
      <c r="N1305" s="25">
        <f t="shared" si="80"/>
        <v>1.252</v>
      </c>
    </row>
    <row r="1306" spans="1:14" x14ac:dyDescent="0.2">
      <c r="A1306" s="34" t="str">
        <f t="shared" si="79"/>
        <v>JAX/4BC7DNorthern</v>
      </c>
      <c r="B1306" s="6" t="s">
        <v>57</v>
      </c>
      <c r="C1306" s="6" t="s">
        <v>150</v>
      </c>
      <c r="D1306" s="6" t="s">
        <v>10</v>
      </c>
      <c r="E1306" s="25">
        <v>0</v>
      </c>
      <c r="F1306" s="25">
        <v>0</v>
      </c>
      <c r="G1306" s="43">
        <v>0</v>
      </c>
      <c r="H1306" s="25">
        <v>0</v>
      </c>
      <c r="I1306" s="25">
        <f t="shared" si="78"/>
        <v>0</v>
      </c>
      <c r="J1306" s="25"/>
      <c r="K1306" s="25">
        <v>0</v>
      </c>
      <c r="L1306" s="25">
        <v>0</v>
      </c>
      <c r="M1306" s="25">
        <v>0</v>
      </c>
      <c r="N1306" s="25">
        <f t="shared" si="80"/>
        <v>0</v>
      </c>
    </row>
    <row r="1307" spans="1:14" x14ac:dyDescent="0.2">
      <c r="A1307" s="34" t="str">
        <f t="shared" si="79"/>
        <v>JAX/4BC7DOrkney</v>
      </c>
      <c r="B1307" s="6" t="s">
        <v>57</v>
      </c>
      <c r="C1307" s="6" t="s">
        <v>150</v>
      </c>
      <c r="D1307" s="6" t="s">
        <v>9</v>
      </c>
      <c r="E1307" s="25">
        <v>0</v>
      </c>
      <c r="F1307" s="25">
        <v>0</v>
      </c>
      <c r="G1307" s="43">
        <v>0</v>
      </c>
      <c r="H1307" s="25">
        <v>0</v>
      </c>
      <c r="I1307" s="25">
        <f t="shared" si="78"/>
        <v>0</v>
      </c>
      <c r="J1307" s="25"/>
      <c r="K1307" s="25">
        <v>0</v>
      </c>
      <c r="L1307" s="25">
        <v>0</v>
      </c>
      <c r="M1307" s="25">
        <v>0</v>
      </c>
      <c r="N1307" s="25">
        <f t="shared" si="80"/>
        <v>0</v>
      </c>
    </row>
    <row r="1308" spans="1:14" x14ac:dyDescent="0.2">
      <c r="A1308" s="34" t="str">
        <f t="shared" si="79"/>
        <v>JAX/4BC7DSFO</v>
      </c>
      <c r="B1308" s="6" t="s">
        <v>57</v>
      </c>
      <c r="C1308" s="6" t="s">
        <v>150</v>
      </c>
      <c r="D1308" s="6" t="s">
        <v>2</v>
      </c>
      <c r="E1308" s="25">
        <v>0</v>
      </c>
      <c r="F1308" s="25">
        <v>0</v>
      </c>
      <c r="G1308" s="43">
        <v>20.3</v>
      </c>
      <c r="H1308" s="25">
        <v>0</v>
      </c>
      <c r="I1308" s="25">
        <f t="shared" si="78"/>
        <v>20.3</v>
      </c>
      <c r="J1308" s="25"/>
      <c r="K1308" s="25">
        <v>0</v>
      </c>
      <c r="L1308" s="25">
        <v>0</v>
      </c>
      <c r="M1308" s="25">
        <v>0</v>
      </c>
      <c r="N1308" s="25">
        <f t="shared" si="80"/>
        <v>20.3</v>
      </c>
    </row>
    <row r="1309" spans="1:14" x14ac:dyDescent="0.2">
      <c r="A1309" s="34" t="str">
        <f t="shared" si="79"/>
        <v>JAX/4BC7DShetland</v>
      </c>
      <c r="B1309" s="6" t="s">
        <v>57</v>
      </c>
      <c r="C1309" s="6" t="s">
        <v>150</v>
      </c>
      <c r="D1309" s="6" t="s">
        <v>6</v>
      </c>
      <c r="E1309" s="25">
        <v>0</v>
      </c>
      <c r="F1309" s="25">
        <v>0</v>
      </c>
      <c r="G1309" s="43">
        <v>16.5</v>
      </c>
      <c r="H1309" s="25">
        <v>0</v>
      </c>
      <c r="I1309" s="25">
        <f t="shared" si="78"/>
        <v>16.5</v>
      </c>
      <c r="J1309" s="25"/>
      <c r="K1309" s="25">
        <v>0</v>
      </c>
      <c r="L1309" s="25">
        <v>0</v>
      </c>
      <c r="M1309" s="25">
        <v>0</v>
      </c>
      <c r="N1309" s="25">
        <f t="shared" si="80"/>
        <v>16.5</v>
      </c>
    </row>
    <row r="1310" spans="1:14" x14ac:dyDescent="0.2">
      <c r="A1310" s="34" t="str">
        <f t="shared" si="79"/>
        <v>JAX/4BC7DSouth West</v>
      </c>
      <c r="B1310" s="6" t="s">
        <v>57</v>
      </c>
      <c r="C1310" s="6" t="s">
        <v>150</v>
      </c>
      <c r="D1310" s="6" t="s">
        <v>19</v>
      </c>
      <c r="E1310" s="25">
        <v>0.16300000000000001</v>
      </c>
      <c r="F1310" s="25">
        <v>0</v>
      </c>
      <c r="G1310" s="43">
        <v>0</v>
      </c>
      <c r="H1310" s="25">
        <v>0</v>
      </c>
      <c r="I1310" s="25">
        <f t="shared" si="78"/>
        <v>0.16300000000000001</v>
      </c>
      <c r="J1310" s="25"/>
      <c r="K1310" s="25">
        <v>0</v>
      </c>
      <c r="L1310" s="25">
        <v>0</v>
      </c>
      <c r="M1310" s="25">
        <v>0</v>
      </c>
      <c r="N1310" s="25">
        <f t="shared" si="80"/>
        <v>0.16300000000000001</v>
      </c>
    </row>
    <row r="1311" spans="1:14" x14ac:dyDescent="0.2">
      <c r="A1311" s="34" t="str">
        <f t="shared" si="79"/>
        <v>JAX/4BC7DUnallocated</v>
      </c>
      <c r="B1311" s="6" t="s">
        <v>57</v>
      </c>
      <c r="C1311" s="6" t="s">
        <v>150</v>
      </c>
      <c r="D1311" s="6" t="s">
        <v>33</v>
      </c>
      <c r="E1311" s="25">
        <v>0</v>
      </c>
      <c r="F1311" s="25">
        <v>0</v>
      </c>
      <c r="G1311" s="43">
        <v>0</v>
      </c>
      <c r="H1311" s="25">
        <v>0</v>
      </c>
      <c r="I1311" s="25">
        <f t="shared" si="78"/>
        <v>0</v>
      </c>
      <c r="J1311" s="25"/>
      <c r="K1311" s="25">
        <v>0</v>
      </c>
      <c r="L1311" s="25">
        <v>0</v>
      </c>
      <c r="M1311" s="25">
        <v>0</v>
      </c>
      <c r="N1311" s="25">
        <f t="shared" si="80"/>
        <v>0</v>
      </c>
    </row>
    <row r="1312" spans="1:14" x14ac:dyDescent="0.2">
      <c r="A1312" s="34" t="str">
        <f t="shared" si="79"/>
        <v>JAX/4BC7DW. Scotland</v>
      </c>
      <c r="B1312" s="6" t="s">
        <v>57</v>
      </c>
      <c r="C1312" s="6" t="s">
        <v>150</v>
      </c>
      <c r="D1312" s="6" t="s">
        <v>8</v>
      </c>
      <c r="E1312" s="25">
        <v>4.0000000000000001E-3</v>
      </c>
      <c r="F1312" s="25">
        <v>0</v>
      </c>
      <c r="G1312" s="43">
        <v>0</v>
      </c>
      <c r="H1312" s="25">
        <v>0</v>
      </c>
      <c r="I1312" s="25">
        <f t="shared" si="78"/>
        <v>4.0000000000000001E-3</v>
      </c>
      <c r="J1312" s="25"/>
      <c r="K1312" s="25">
        <v>0</v>
      </c>
      <c r="L1312" s="25">
        <v>0</v>
      </c>
      <c r="M1312" s="25">
        <v>0</v>
      </c>
      <c r="N1312" s="25">
        <f t="shared" si="80"/>
        <v>4.0000000000000001E-3</v>
      </c>
    </row>
    <row r="1313" spans="1:14" x14ac:dyDescent="0.2">
      <c r="A1313" s="34" t="str">
        <f t="shared" si="79"/>
        <v>JAX/4BC7DWales &amp; WC</v>
      </c>
      <c r="B1313" s="6" t="s">
        <v>57</v>
      </c>
      <c r="C1313" s="6" t="s">
        <v>150</v>
      </c>
      <c r="D1313" s="6" t="s">
        <v>22</v>
      </c>
      <c r="E1313" s="25">
        <v>9.7000000000000003E-2</v>
      </c>
      <c r="F1313" s="25">
        <v>0</v>
      </c>
      <c r="G1313" s="43">
        <v>0</v>
      </c>
      <c r="H1313" s="25">
        <v>3.0000000000000001E-3</v>
      </c>
      <c r="I1313" s="25">
        <f t="shared" si="78"/>
        <v>0.1</v>
      </c>
      <c r="J1313" s="25"/>
      <c r="K1313" s="25">
        <v>0</v>
      </c>
      <c r="L1313" s="25">
        <v>0</v>
      </c>
      <c r="M1313" s="25">
        <v>0</v>
      </c>
      <c r="N1313" s="25">
        <f t="shared" si="80"/>
        <v>0.1</v>
      </c>
    </row>
    <row r="1314" spans="1:14" x14ac:dyDescent="0.2">
      <c r="A1314" s="34" t="str">
        <f t="shared" si="79"/>
        <v>JAX/4BC7DWestern</v>
      </c>
      <c r="B1314" s="38" t="s">
        <v>57</v>
      </c>
      <c r="C1314" s="6" t="s">
        <v>150</v>
      </c>
      <c r="D1314" s="6" t="s">
        <v>107</v>
      </c>
      <c r="E1314" s="25">
        <v>4.7E-2</v>
      </c>
      <c r="F1314" s="25">
        <v>0</v>
      </c>
      <c r="G1314" s="43">
        <v>0</v>
      </c>
      <c r="H1314" s="25">
        <v>0</v>
      </c>
      <c r="I1314" s="25">
        <f t="shared" si="78"/>
        <v>4.7E-2</v>
      </c>
      <c r="J1314" s="25"/>
      <c r="K1314" s="25">
        <v>0</v>
      </c>
      <c r="L1314" s="25">
        <v>0</v>
      </c>
      <c r="M1314" s="25">
        <v>0</v>
      </c>
      <c r="N1314" s="25">
        <f t="shared" si="80"/>
        <v>4.7E-2</v>
      </c>
    </row>
    <row r="1315" spans="1:14" x14ac:dyDescent="0.2">
      <c r="A1315" s="34" t="str">
        <f t="shared" ref="A1315:A1349" si="81">CONCATENATE(B1315,D1315)</f>
        <v>LEM/07D10m and under (pool) - England</v>
      </c>
      <c r="B1315" s="6" t="s">
        <v>261</v>
      </c>
      <c r="C1315" s="6" t="s">
        <v>283</v>
      </c>
      <c r="D1315" s="6" t="s">
        <v>29</v>
      </c>
      <c r="E1315" s="25">
        <v>2.4409999999999998</v>
      </c>
      <c r="F1315" s="25">
        <v>0</v>
      </c>
      <c r="G1315" s="43">
        <v>0</v>
      </c>
      <c r="H1315" s="25">
        <v>0</v>
      </c>
      <c r="I1315" s="25">
        <f t="shared" si="78"/>
        <v>2.4409999999999998</v>
      </c>
      <c r="J1315" s="25"/>
      <c r="K1315" s="25">
        <v>2.8000000000000001E-2</v>
      </c>
      <c r="L1315" s="25">
        <v>0</v>
      </c>
      <c r="M1315" s="25">
        <v>0</v>
      </c>
      <c r="N1315" s="25">
        <f t="shared" si="80"/>
        <v>2.4689999999999999</v>
      </c>
    </row>
    <row r="1316" spans="1:14" x14ac:dyDescent="0.2">
      <c r="A1316" s="34" t="str">
        <f t="shared" si="81"/>
        <v>LEM/07D10m and under (pool) - Northern Ireland</v>
      </c>
      <c r="B1316" s="6" t="s">
        <v>261</v>
      </c>
      <c r="C1316" s="6" t="s">
        <v>283</v>
      </c>
      <c r="D1316" s="6" t="s">
        <v>32</v>
      </c>
      <c r="E1316" s="25">
        <v>0</v>
      </c>
      <c r="F1316" s="25">
        <v>0</v>
      </c>
      <c r="G1316" s="43">
        <v>0</v>
      </c>
      <c r="H1316" s="25">
        <v>0</v>
      </c>
      <c r="I1316" s="25">
        <f t="shared" si="78"/>
        <v>0</v>
      </c>
      <c r="J1316" s="25"/>
      <c r="K1316" s="25">
        <v>0</v>
      </c>
      <c r="L1316" s="25">
        <v>0</v>
      </c>
      <c r="M1316" s="25">
        <v>0</v>
      </c>
      <c r="N1316" s="25">
        <f t="shared" si="80"/>
        <v>0</v>
      </c>
    </row>
    <row r="1317" spans="1:14" x14ac:dyDescent="0.2">
      <c r="A1317" s="34" t="str">
        <f t="shared" si="81"/>
        <v>LEM/07D10m and under (pool) - Scotland</v>
      </c>
      <c r="B1317" s="6" t="s">
        <v>261</v>
      </c>
      <c r="C1317" s="6" t="s">
        <v>283</v>
      </c>
      <c r="D1317" s="6" t="s">
        <v>31</v>
      </c>
      <c r="E1317" s="25">
        <v>0</v>
      </c>
      <c r="F1317" s="25">
        <v>0</v>
      </c>
      <c r="G1317" s="43">
        <v>0</v>
      </c>
      <c r="H1317" s="25">
        <v>0</v>
      </c>
      <c r="I1317" s="25">
        <f t="shared" si="78"/>
        <v>0</v>
      </c>
      <c r="J1317" s="25"/>
      <c r="K1317" s="25">
        <v>0</v>
      </c>
      <c r="L1317" s="25">
        <v>0</v>
      </c>
      <c r="M1317" s="25">
        <v>0</v>
      </c>
      <c r="N1317" s="25">
        <f t="shared" si="80"/>
        <v>0</v>
      </c>
    </row>
    <row r="1318" spans="1:14" x14ac:dyDescent="0.2">
      <c r="A1318" s="34" t="str">
        <f t="shared" si="81"/>
        <v>LEM/07D10m and under (pool) - Wales</v>
      </c>
      <c r="B1318" s="6" t="s">
        <v>261</v>
      </c>
      <c r="C1318" s="6" t="s">
        <v>283</v>
      </c>
      <c r="D1318" s="6" t="s">
        <v>30</v>
      </c>
      <c r="E1318" s="25">
        <v>0</v>
      </c>
      <c r="F1318" s="25">
        <v>0</v>
      </c>
      <c r="G1318" s="43">
        <v>0</v>
      </c>
      <c r="H1318" s="25">
        <v>0</v>
      </c>
      <c r="I1318" s="25">
        <f t="shared" si="78"/>
        <v>0</v>
      </c>
      <c r="J1318" s="25"/>
      <c r="K1318" s="25">
        <v>0</v>
      </c>
      <c r="L1318" s="25">
        <v>0</v>
      </c>
      <c r="M1318" s="25">
        <v>0</v>
      </c>
      <c r="N1318" s="25">
        <f t="shared" si="80"/>
        <v>0</v>
      </c>
    </row>
    <row r="1319" spans="1:14" x14ac:dyDescent="0.2">
      <c r="A1319" s="34" t="str">
        <f t="shared" si="81"/>
        <v>LEM/07DAberdeen</v>
      </c>
      <c r="B1319" s="6" t="s">
        <v>261</v>
      </c>
      <c r="C1319" s="6" t="s">
        <v>283</v>
      </c>
      <c r="D1319" s="6" t="s">
        <v>4</v>
      </c>
      <c r="E1319" s="25">
        <v>0</v>
      </c>
      <c r="F1319" s="25">
        <v>0</v>
      </c>
      <c r="G1319" s="43">
        <v>0</v>
      </c>
      <c r="H1319" s="25">
        <v>0</v>
      </c>
      <c r="I1319" s="25">
        <f t="shared" si="78"/>
        <v>0</v>
      </c>
      <c r="J1319" s="25"/>
      <c r="K1319" s="25">
        <v>0</v>
      </c>
      <c r="L1319" s="25">
        <v>0</v>
      </c>
      <c r="M1319" s="25">
        <v>0</v>
      </c>
      <c r="N1319" s="25">
        <f t="shared" si="80"/>
        <v>0</v>
      </c>
    </row>
    <row r="1320" spans="1:14" x14ac:dyDescent="0.2">
      <c r="A1320" s="34" t="str">
        <f t="shared" si="81"/>
        <v>LEM/07DAnglo Scot.</v>
      </c>
      <c r="B1320" s="6" t="s">
        <v>261</v>
      </c>
      <c r="C1320" s="6" t="s">
        <v>283</v>
      </c>
      <c r="D1320" s="6" t="s">
        <v>13</v>
      </c>
      <c r="E1320" s="25">
        <v>0</v>
      </c>
      <c r="F1320" s="25">
        <v>0</v>
      </c>
      <c r="G1320" s="43">
        <v>0</v>
      </c>
      <c r="H1320" s="25">
        <v>0</v>
      </c>
      <c r="I1320" s="25">
        <f t="shared" si="78"/>
        <v>0</v>
      </c>
      <c r="J1320" s="25"/>
      <c r="K1320" s="25">
        <v>0</v>
      </c>
      <c r="L1320" s="25">
        <v>0</v>
      </c>
      <c r="M1320" s="25">
        <v>0</v>
      </c>
      <c r="N1320" s="25">
        <f t="shared" si="80"/>
        <v>0</v>
      </c>
    </row>
    <row r="1321" spans="1:14" x14ac:dyDescent="0.2">
      <c r="A1321" s="34" t="str">
        <f t="shared" si="81"/>
        <v>LEM/07DANIFPO</v>
      </c>
      <c r="B1321" s="6" t="s">
        <v>261</v>
      </c>
      <c r="C1321" s="6" t="s">
        <v>283</v>
      </c>
      <c r="D1321" s="6" t="s">
        <v>17</v>
      </c>
      <c r="E1321" s="25">
        <v>1E-3</v>
      </c>
      <c r="F1321" s="25">
        <v>0</v>
      </c>
      <c r="G1321" s="43">
        <v>0</v>
      </c>
      <c r="H1321" s="25">
        <v>0</v>
      </c>
      <c r="I1321" s="25">
        <f t="shared" si="78"/>
        <v>1E-3</v>
      </c>
      <c r="J1321" s="25"/>
      <c r="K1321" s="25">
        <v>0</v>
      </c>
      <c r="L1321" s="25">
        <v>0</v>
      </c>
      <c r="M1321" s="25">
        <v>0</v>
      </c>
      <c r="N1321" s="25">
        <f t="shared" si="80"/>
        <v>1E-3</v>
      </c>
    </row>
    <row r="1322" spans="1:14" x14ac:dyDescent="0.2">
      <c r="A1322" s="34" t="str">
        <f t="shared" si="81"/>
        <v>LEM/07DCornish</v>
      </c>
      <c r="B1322" s="6" t="s">
        <v>261</v>
      </c>
      <c r="C1322" s="6" t="s">
        <v>283</v>
      </c>
      <c r="D1322" s="6" t="s">
        <v>18</v>
      </c>
      <c r="E1322" s="25">
        <v>3.0000000000000001E-3</v>
      </c>
      <c r="F1322" s="25">
        <v>0</v>
      </c>
      <c r="G1322" s="43">
        <v>0</v>
      </c>
      <c r="H1322" s="25">
        <v>0</v>
      </c>
      <c r="I1322" s="25">
        <f t="shared" si="78"/>
        <v>3.0000000000000001E-3</v>
      </c>
      <c r="J1322" s="25"/>
      <c r="K1322" s="25">
        <v>0</v>
      </c>
      <c r="L1322" s="25">
        <v>0</v>
      </c>
      <c r="M1322" s="25">
        <v>0</v>
      </c>
      <c r="N1322" s="25">
        <f t="shared" si="80"/>
        <v>3.0000000000000001E-3</v>
      </c>
    </row>
    <row r="1323" spans="1:14" x14ac:dyDescent="0.2">
      <c r="A1323" s="34" t="str">
        <f t="shared" si="81"/>
        <v>LEM/07DEEFPO</v>
      </c>
      <c r="B1323" s="6" t="s">
        <v>261</v>
      </c>
      <c r="C1323" s="6" t="s">
        <v>283</v>
      </c>
      <c r="D1323" s="6" t="s">
        <v>14</v>
      </c>
      <c r="E1323" s="25">
        <v>0</v>
      </c>
      <c r="F1323" s="25">
        <v>0</v>
      </c>
      <c r="G1323" s="43">
        <v>0</v>
      </c>
      <c r="H1323" s="25">
        <v>0</v>
      </c>
      <c r="I1323" s="25">
        <f t="shared" si="78"/>
        <v>0</v>
      </c>
      <c r="J1323" s="25"/>
      <c r="K1323" s="25">
        <v>0</v>
      </c>
      <c r="L1323" s="25">
        <v>0</v>
      </c>
      <c r="M1323" s="25">
        <v>0</v>
      </c>
      <c r="N1323" s="25">
        <f t="shared" si="80"/>
        <v>0</v>
      </c>
    </row>
    <row r="1324" spans="1:14" x14ac:dyDescent="0.2">
      <c r="A1324" s="34" t="str">
        <f t="shared" si="81"/>
        <v>LEM/07DFife</v>
      </c>
      <c r="B1324" s="6" t="s">
        <v>261</v>
      </c>
      <c r="C1324" s="6" t="s">
        <v>283</v>
      </c>
      <c r="D1324" s="6" t="s">
        <v>7</v>
      </c>
      <c r="E1324" s="25">
        <v>1.7090000000000001</v>
      </c>
      <c r="F1324" s="25">
        <v>0</v>
      </c>
      <c r="G1324" s="43">
        <v>2.4</v>
      </c>
      <c r="H1324" s="25">
        <v>0</v>
      </c>
      <c r="I1324" s="25">
        <f t="shared" si="78"/>
        <v>4.109</v>
      </c>
      <c r="J1324" s="25"/>
      <c r="K1324" s="25">
        <v>0.38500000000000001</v>
      </c>
      <c r="L1324" s="25">
        <v>0</v>
      </c>
      <c r="M1324" s="25">
        <v>0</v>
      </c>
      <c r="N1324" s="25">
        <f t="shared" si="80"/>
        <v>4.4939999999999998</v>
      </c>
    </row>
    <row r="1325" spans="1:14" x14ac:dyDescent="0.2">
      <c r="A1325" s="34" t="str">
        <f t="shared" si="81"/>
        <v>LEM/07DFPO</v>
      </c>
      <c r="B1325" s="6" t="s">
        <v>261</v>
      </c>
      <c r="C1325" s="6" t="s">
        <v>283</v>
      </c>
      <c r="D1325" s="6" t="s">
        <v>15</v>
      </c>
      <c r="E1325" s="25">
        <v>2.38</v>
      </c>
      <c r="F1325" s="25">
        <v>0</v>
      </c>
      <c r="G1325" s="43">
        <v>0</v>
      </c>
      <c r="H1325" s="25">
        <v>0</v>
      </c>
      <c r="I1325" s="25">
        <f t="shared" si="78"/>
        <v>2.38</v>
      </c>
      <c r="J1325" s="25"/>
      <c r="K1325" s="25">
        <v>0.188</v>
      </c>
      <c r="L1325" s="25">
        <v>0</v>
      </c>
      <c r="M1325" s="25">
        <v>0</v>
      </c>
      <c r="N1325" s="25">
        <f t="shared" si="80"/>
        <v>2.5680000000000001</v>
      </c>
    </row>
    <row r="1326" spans="1:14" x14ac:dyDescent="0.2">
      <c r="A1326" s="34" t="str">
        <f t="shared" si="81"/>
        <v>LEM/07DHandliners</v>
      </c>
      <c r="B1326" s="6" t="s">
        <v>261</v>
      </c>
      <c r="C1326" s="6" t="s">
        <v>283</v>
      </c>
      <c r="D1326" s="6" t="s">
        <v>66</v>
      </c>
      <c r="E1326" s="25">
        <v>0</v>
      </c>
      <c r="F1326" s="25">
        <v>0</v>
      </c>
      <c r="G1326" s="43">
        <v>0</v>
      </c>
      <c r="H1326" s="25">
        <v>0</v>
      </c>
      <c r="I1326" s="25">
        <f t="shared" si="78"/>
        <v>0</v>
      </c>
      <c r="J1326" s="25"/>
      <c r="K1326" s="25">
        <v>0</v>
      </c>
      <c r="L1326" s="25">
        <v>0</v>
      </c>
      <c r="M1326" s="25">
        <v>0</v>
      </c>
      <c r="N1326" s="25">
        <f t="shared" si="80"/>
        <v>0</v>
      </c>
    </row>
    <row r="1327" spans="1:14" x14ac:dyDescent="0.2">
      <c r="A1327" s="34" t="str">
        <f t="shared" si="81"/>
        <v>LEM/07DInterfish</v>
      </c>
      <c r="B1327" s="6" t="s">
        <v>261</v>
      </c>
      <c r="C1327" s="6" t="s">
        <v>283</v>
      </c>
      <c r="D1327" s="6" t="s">
        <v>23</v>
      </c>
      <c r="E1327" s="25">
        <v>0.12</v>
      </c>
      <c r="F1327" s="25">
        <v>0</v>
      </c>
      <c r="G1327" s="43">
        <v>0</v>
      </c>
      <c r="H1327" s="25">
        <v>0</v>
      </c>
      <c r="I1327" s="25">
        <f t="shared" si="78"/>
        <v>0.12</v>
      </c>
      <c r="J1327" s="25"/>
      <c r="K1327" s="25">
        <v>0.16800000000000001</v>
      </c>
      <c r="L1327" s="25">
        <v>0</v>
      </c>
      <c r="M1327" s="25">
        <v>0</v>
      </c>
      <c r="N1327" s="25">
        <f t="shared" si="80"/>
        <v>0.28799999999999998</v>
      </c>
    </row>
    <row r="1328" spans="1:14" x14ac:dyDescent="0.2">
      <c r="A1328" s="34" t="str">
        <f t="shared" si="81"/>
        <v>LEM/07DIOM</v>
      </c>
      <c r="B1328" s="6" t="s">
        <v>261</v>
      </c>
      <c r="C1328" s="6" t="s">
        <v>283</v>
      </c>
      <c r="D1328" s="6" t="s">
        <v>24</v>
      </c>
      <c r="E1328" s="25">
        <v>0</v>
      </c>
      <c r="F1328" s="25">
        <v>0</v>
      </c>
      <c r="G1328" s="43">
        <v>0</v>
      </c>
      <c r="H1328" s="25">
        <v>0</v>
      </c>
      <c r="I1328" s="25">
        <f t="shared" si="78"/>
        <v>0</v>
      </c>
      <c r="J1328" s="25"/>
      <c r="K1328" s="25">
        <v>0</v>
      </c>
      <c r="L1328" s="25">
        <v>0</v>
      </c>
      <c r="M1328" s="25">
        <v>0</v>
      </c>
      <c r="N1328" s="25">
        <f t="shared" si="80"/>
        <v>0</v>
      </c>
    </row>
    <row r="1329" spans="1:14" x14ac:dyDescent="0.2">
      <c r="A1329" s="34" t="str">
        <f t="shared" si="81"/>
        <v>LEM/07DKlondyke</v>
      </c>
      <c r="B1329" s="6" t="s">
        <v>261</v>
      </c>
      <c r="C1329" s="6" t="s">
        <v>283</v>
      </c>
      <c r="D1329" s="6" t="s">
        <v>11</v>
      </c>
      <c r="E1329" s="25">
        <v>0</v>
      </c>
      <c r="F1329" s="25">
        <v>0</v>
      </c>
      <c r="G1329" s="43">
        <v>0</v>
      </c>
      <c r="H1329" s="25">
        <v>0</v>
      </c>
      <c r="I1329" s="25">
        <f t="shared" si="78"/>
        <v>0</v>
      </c>
      <c r="J1329" s="25"/>
      <c r="K1329" s="25">
        <v>0</v>
      </c>
      <c r="L1329" s="25">
        <v>0</v>
      </c>
      <c r="M1329" s="25">
        <v>0</v>
      </c>
      <c r="N1329" s="25">
        <f t="shared" si="80"/>
        <v>0</v>
      </c>
    </row>
    <row r="1330" spans="1:14" x14ac:dyDescent="0.2">
      <c r="A1330" s="34" t="str">
        <f t="shared" si="81"/>
        <v>LEM/07DLowestoft</v>
      </c>
      <c r="B1330" s="6" t="s">
        <v>261</v>
      </c>
      <c r="C1330" s="6" t="s">
        <v>283</v>
      </c>
      <c r="D1330" s="6" t="s">
        <v>21</v>
      </c>
      <c r="E1330" s="25">
        <v>0</v>
      </c>
      <c r="F1330" s="25">
        <v>0</v>
      </c>
      <c r="G1330" s="43">
        <v>0</v>
      </c>
      <c r="H1330" s="25">
        <v>0</v>
      </c>
      <c r="I1330" s="25">
        <f t="shared" si="78"/>
        <v>0</v>
      </c>
      <c r="J1330" s="25"/>
      <c r="K1330" s="25">
        <v>0</v>
      </c>
      <c r="L1330" s="25">
        <v>0</v>
      </c>
      <c r="M1330" s="25">
        <v>0</v>
      </c>
      <c r="N1330" s="25">
        <f t="shared" si="80"/>
        <v>0</v>
      </c>
    </row>
    <row r="1331" spans="1:14" x14ac:dyDescent="0.2">
      <c r="A1331" s="34" t="str">
        <f t="shared" si="81"/>
        <v>LEM/07DLunar</v>
      </c>
      <c r="B1331" s="6" t="s">
        <v>261</v>
      </c>
      <c r="C1331" s="6" t="s">
        <v>283</v>
      </c>
      <c r="D1331" s="6" t="s">
        <v>12</v>
      </c>
      <c r="E1331" s="25">
        <v>0</v>
      </c>
      <c r="F1331" s="25">
        <v>0</v>
      </c>
      <c r="G1331" s="43">
        <v>0</v>
      </c>
      <c r="H1331" s="25">
        <v>0</v>
      </c>
      <c r="I1331" s="25">
        <f t="shared" si="78"/>
        <v>0</v>
      </c>
      <c r="J1331" s="25"/>
      <c r="K1331" s="25">
        <v>0</v>
      </c>
      <c r="L1331" s="25">
        <v>0</v>
      </c>
      <c r="M1331" s="25">
        <v>0</v>
      </c>
      <c r="N1331" s="25">
        <f t="shared" si="80"/>
        <v>0</v>
      </c>
    </row>
    <row r="1332" spans="1:14" x14ac:dyDescent="0.2">
      <c r="A1332" s="34" t="str">
        <f t="shared" si="81"/>
        <v>LEM/07DMourne</v>
      </c>
      <c r="B1332" s="6" t="s">
        <v>261</v>
      </c>
      <c r="C1332" s="6" t="s">
        <v>283</v>
      </c>
      <c r="D1332" s="6" t="s">
        <v>49</v>
      </c>
      <c r="E1332" s="25">
        <v>0</v>
      </c>
      <c r="F1332" s="25">
        <v>0</v>
      </c>
      <c r="G1332" s="43">
        <v>0</v>
      </c>
      <c r="H1332" s="25">
        <v>0</v>
      </c>
      <c r="I1332" s="25">
        <f t="shared" si="78"/>
        <v>0</v>
      </c>
      <c r="J1332" s="25"/>
      <c r="K1332" s="25">
        <v>0</v>
      </c>
      <c r="L1332" s="25">
        <v>0</v>
      </c>
      <c r="M1332" s="25">
        <v>0</v>
      </c>
      <c r="N1332" s="25">
        <f t="shared" si="80"/>
        <v>0</v>
      </c>
    </row>
    <row r="1333" spans="1:14" x14ac:dyDescent="0.2">
      <c r="A1333" s="34" t="str">
        <f t="shared" si="81"/>
        <v>LEM/07DNESFO</v>
      </c>
      <c r="B1333" s="6" t="s">
        <v>261</v>
      </c>
      <c r="C1333" s="6" t="s">
        <v>283</v>
      </c>
      <c r="D1333" s="6" t="s">
        <v>5</v>
      </c>
      <c r="E1333" s="25">
        <v>0</v>
      </c>
      <c r="F1333" s="25">
        <v>0</v>
      </c>
      <c r="G1333" s="43">
        <v>0</v>
      </c>
      <c r="H1333" s="25">
        <v>0</v>
      </c>
      <c r="I1333" s="25">
        <f t="shared" si="78"/>
        <v>0</v>
      </c>
      <c r="J1333" s="25"/>
      <c r="K1333" s="25">
        <v>0</v>
      </c>
      <c r="L1333" s="25">
        <v>0</v>
      </c>
      <c r="M1333" s="25">
        <v>0</v>
      </c>
      <c r="N1333" s="25">
        <f t="shared" si="80"/>
        <v>0</v>
      </c>
    </row>
    <row r="1334" spans="1:14" x14ac:dyDescent="0.2">
      <c r="A1334" s="34" t="str">
        <f t="shared" si="81"/>
        <v>LEM/07DNIFPO</v>
      </c>
      <c r="B1334" s="6" t="s">
        <v>261</v>
      </c>
      <c r="C1334" s="6" t="s">
        <v>283</v>
      </c>
      <c r="D1334" s="6" t="s">
        <v>16</v>
      </c>
      <c r="E1334" s="25">
        <v>0</v>
      </c>
      <c r="F1334" s="25">
        <v>0</v>
      </c>
      <c r="G1334" s="43">
        <v>0</v>
      </c>
      <c r="H1334" s="25">
        <v>0</v>
      </c>
      <c r="I1334" s="25">
        <f t="shared" si="78"/>
        <v>0</v>
      </c>
      <c r="J1334" s="25"/>
      <c r="K1334" s="25">
        <v>0</v>
      </c>
      <c r="L1334" s="25">
        <v>0</v>
      </c>
      <c r="M1334" s="25">
        <v>0</v>
      </c>
      <c r="N1334" s="25">
        <f t="shared" si="80"/>
        <v>0</v>
      </c>
    </row>
    <row r="1335" spans="1:14" x14ac:dyDescent="0.2">
      <c r="A1335" s="34" t="str">
        <f t="shared" si="81"/>
        <v>LEM/07DNon Sector - England</v>
      </c>
      <c r="B1335" s="6" t="s">
        <v>261</v>
      </c>
      <c r="C1335" s="6" t="s">
        <v>283</v>
      </c>
      <c r="D1335" s="6" t="s">
        <v>25</v>
      </c>
      <c r="E1335" s="25">
        <v>2.1539999999999999</v>
      </c>
      <c r="F1335" s="25">
        <v>0</v>
      </c>
      <c r="G1335" s="43">
        <v>0</v>
      </c>
      <c r="H1335" s="25">
        <v>0</v>
      </c>
      <c r="I1335" s="25">
        <f t="shared" ref="I1335:I1398" si="82">E1335+F1335+G1335+H1335</f>
        <v>2.1539999999999999</v>
      </c>
      <c r="J1335" s="25"/>
      <c r="K1335" s="25">
        <v>4.0000000000000001E-3</v>
      </c>
      <c r="L1335" s="25">
        <v>0</v>
      </c>
      <c r="M1335" s="25">
        <v>0</v>
      </c>
      <c r="N1335" s="25">
        <f t="shared" si="80"/>
        <v>2.1579999999999999</v>
      </c>
    </row>
    <row r="1336" spans="1:14" x14ac:dyDescent="0.2">
      <c r="A1336" s="34" t="str">
        <f t="shared" si="81"/>
        <v>LEM/07DNon Sector - Northern Ireland</v>
      </c>
      <c r="B1336" s="6" t="s">
        <v>261</v>
      </c>
      <c r="C1336" s="6" t="s">
        <v>283</v>
      </c>
      <c r="D1336" s="6" t="s">
        <v>28</v>
      </c>
      <c r="E1336" s="25">
        <v>0</v>
      </c>
      <c r="F1336" s="25">
        <v>0</v>
      </c>
      <c r="G1336" s="43">
        <v>0</v>
      </c>
      <c r="H1336" s="25">
        <v>0</v>
      </c>
      <c r="I1336" s="25">
        <f t="shared" si="82"/>
        <v>0</v>
      </c>
      <c r="J1336" s="25"/>
      <c r="K1336" s="25">
        <v>0</v>
      </c>
      <c r="L1336" s="25">
        <v>0</v>
      </c>
      <c r="M1336" s="25">
        <v>0</v>
      </c>
      <c r="N1336" s="25">
        <f t="shared" si="80"/>
        <v>0</v>
      </c>
    </row>
    <row r="1337" spans="1:14" x14ac:dyDescent="0.2">
      <c r="A1337" s="34" t="str">
        <f t="shared" si="81"/>
        <v>LEM/07DNon Sector - Scotland</v>
      </c>
      <c r="B1337" s="6" t="s">
        <v>261</v>
      </c>
      <c r="C1337" s="6" t="s">
        <v>283</v>
      </c>
      <c r="D1337" s="6" t="s">
        <v>27</v>
      </c>
      <c r="E1337" s="25">
        <v>0</v>
      </c>
      <c r="F1337" s="25">
        <v>0</v>
      </c>
      <c r="G1337" s="43">
        <v>0.1</v>
      </c>
      <c r="H1337" s="25">
        <v>0</v>
      </c>
      <c r="I1337" s="25">
        <f t="shared" si="82"/>
        <v>0.1</v>
      </c>
      <c r="J1337" s="25"/>
      <c r="K1337" s="25">
        <v>0</v>
      </c>
      <c r="L1337" s="25">
        <v>0</v>
      </c>
      <c r="M1337" s="25">
        <v>0</v>
      </c>
      <c r="N1337" s="25">
        <f t="shared" si="80"/>
        <v>0.1</v>
      </c>
    </row>
    <row r="1338" spans="1:14" x14ac:dyDescent="0.2">
      <c r="A1338" s="34" t="str">
        <f t="shared" si="81"/>
        <v>LEM/07DNon Sector - Wales</v>
      </c>
      <c r="B1338" s="6" t="s">
        <v>261</v>
      </c>
      <c r="C1338" s="6" t="s">
        <v>283</v>
      </c>
      <c r="D1338" s="6" t="s">
        <v>26</v>
      </c>
      <c r="E1338" s="25">
        <v>0</v>
      </c>
      <c r="F1338" s="25">
        <v>0</v>
      </c>
      <c r="G1338" s="43">
        <v>0</v>
      </c>
      <c r="H1338" s="25">
        <v>0</v>
      </c>
      <c r="I1338" s="25">
        <f t="shared" si="82"/>
        <v>0</v>
      </c>
      <c r="J1338" s="25"/>
      <c r="K1338" s="25">
        <v>0</v>
      </c>
      <c r="L1338" s="25">
        <v>0</v>
      </c>
      <c r="M1338" s="25">
        <v>0</v>
      </c>
      <c r="N1338" s="25">
        <f t="shared" si="80"/>
        <v>0</v>
      </c>
    </row>
    <row r="1339" spans="1:14" x14ac:dyDescent="0.2">
      <c r="A1339" s="34" t="str">
        <f t="shared" si="81"/>
        <v>LEM/07DHumberside</v>
      </c>
      <c r="B1339" s="6" t="s">
        <v>261</v>
      </c>
      <c r="C1339" s="6" t="s">
        <v>283</v>
      </c>
      <c r="D1339" s="6" t="s">
        <v>288</v>
      </c>
      <c r="E1339" s="25">
        <v>1.512</v>
      </c>
      <c r="F1339" s="25">
        <v>0</v>
      </c>
      <c r="G1339" s="43">
        <v>0</v>
      </c>
      <c r="H1339" s="25">
        <v>0</v>
      </c>
      <c r="I1339" s="25">
        <f t="shared" si="82"/>
        <v>1.512</v>
      </c>
      <c r="J1339" s="25"/>
      <c r="K1339" s="25">
        <v>0.16700000000000001</v>
      </c>
      <c r="L1339" s="25">
        <v>0</v>
      </c>
      <c r="M1339" s="25">
        <v>0</v>
      </c>
      <c r="N1339" s="25">
        <f t="shared" si="80"/>
        <v>1.679</v>
      </c>
    </row>
    <row r="1340" spans="1:14" x14ac:dyDescent="0.2">
      <c r="A1340" s="34" t="str">
        <f t="shared" si="81"/>
        <v>LEM/07DNorth Sea</v>
      </c>
      <c r="B1340" s="6" t="s">
        <v>261</v>
      </c>
      <c r="C1340" s="6" t="s">
        <v>283</v>
      </c>
      <c r="D1340" s="6" t="s">
        <v>20</v>
      </c>
      <c r="E1340" s="25">
        <v>0.20499999999999999</v>
      </c>
      <c r="F1340" s="25">
        <v>0</v>
      </c>
      <c r="G1340" s="43">
        <v>0.6</v>
      </c>
      <c r="H1340" s="25">
        <v>0</v>
      </c>
      <c r="I1340" s="25">
        <f t="shared" si="82"/>
        <v>0.80499999999999994</v>
      </c>
      <c r="J1340" s="25"/>
      <c r="K1340" s="25">
        <v>0.13</v>
      </c>
      <c r="L1340" s="25">
        <v>0</v>
      </c>
      <c r="M1340" s="25">
        <v>0</v>
      </c>
      <c r="N1340" s="25">
        <f t="shared" si="80"/>
        <v>0.93500000000000005</v>
      </c>
    </row>
    <row r="1341" spans="1:14" x14ac:dyDescent="0.2">
      <c r="A1341" s="34" t="str">
        <f t="shared" si="81"/>
        <v>LEM/07DNorthern</v>
      </c>
      <c r="B1341" s="6" t="s">
        <v>261</v>
      </c>
      <c r="C1341" s="6" t="s">
        <v>283</v>
      </c>
      <c r="D1341" s="6" t="s">
        <v>10</v>
      </c>
      <c r="E1341" s="25">
        <v>0</v>
      </c>
      <c r="F1341" s="25">
        <v>0</v>
      </c>
      <c r="G1341" s="43">
        <v>0</v>
      </c>
      <c r="H1341" s="25">
        <v>0</v>
      </c>
      <c r="I1341" s="25">
        <f t="shared" si="82"/>
        <v>0</v>
      </c>
      <c r="J1341" s="25"/>
      <c r="K1341" s="25">
        <v>0</v>
      </c>
      <c r="L1341" s="25">
        <v>0</v>
      </c>
      <c r="M1341" s="25">
        <v>0</v>
      </c>
      <c r="N1341" s="25">
        <f t="shared" si="80"/>
        <v>0</v>
      </c>
    </row>
    <row r="1342" spans="1:14" x14ac:dyDescent="0.2">
      <c r="A1342" s="34" t="str">
        <f t="shared" si="81"/>
        <v>LEM/07DOrkney</v>
      </c>
      <c r="B1342" s="6" t="s">
        <v>261</v>
      </c>
      <c r="C1342" s="6" t="s">
        <v>283</v>
      </c>
      <c r="D1342" s="6" t="s">
        <v>9</v>
      </c>
      <c r="E1342" s="25">
        <v>0</v>
      </c>
      <c r="F1342" s="25">
        <v>0</v>
      </c>
      <c r="G1342" s="43">
        <v>0</v>
      </c>
      <c r="H1342" s="25">
        <v>0</v>
      </c>
      <c r="I1342" s="25">
        <f t="shared" si="82"/>
        <v>0</v>
      </c>
      <c r="J1342" s="25"/>
      <c r="K1342" s="25">
        <v>0</v>
      </c>
      <c r="L1342" s="25">
        <v>0</v>
      </c>
      <c r="M1342" s="25">
        <v>0</v>
      </c>
      <c r="N1342" s="25">
        <f t="shared" si="80"/>
        <v>0</v>
      </c>
    </row>
    <row r="1343" spans="1:14" x14ac:dyDescent="0.2">
      <c r="A1343" s="34" t="str">
        <f t="shared" si="81"/>
        <v>LEM/07DSFO</v>
      </c>
      <c r="B1343" s="6" t="s">
        <v>261</v>
      </c>
      <c r="C1343" s="6" t="s">
        <v>283</v>
      </c>
      <c r="D1343" s="6" t="s">
        <v>2</v>
      </c>
      <c r="E1343" s="25">
        <v>0</v>
      </c>
      <c r="F1343" s="25">
        <v>0</v>
      </c>
      <c r="G1343" s="43">
        <v>0</v>
      </c>
      <c r="H1343" s="25">
        <v>0</v>
      </c>
      <c r="I1343" s="25">
        <f t="shared" si="82"/>
        <v>0</v>
      </c>
      <c r="J1343" s="25"/>
      <c r="K1343" s="25">
        <v>0</v>
      </c>
      <c r="L1343" s="25">
        <v>0</v>
      </c>
      <c r="M1343" s="25">
        <v>0</v>
      </c>
      <c r="N1343" s="25">
        <f t="shared" si="80"/>
        <v>0</v>
      </c>
    </row>
    <row r="1344" spans="1:14" x14ac:dyDescent="0.2">
      <c r="A1344" s="34" t="str">
        <f t="shared" si="81"/>
        <v>LEM/07DShetland</v>
      </c>
      <c r="B1344" s="6" t="s">
        <v>261</v>
      </c>
      <c r="C1344" s="6" t="s">
        <v>283</v>
      </c>
      <c r="D1344" s="6" t="s">
        <v>6</v>
      </c>
      <c r="E1344" s="25">
        <v>1E-3</v>
      </c>
      <c r="F1344" s="25">
        <v>0</v>
      </c>
      <c r="G1344" s="43">
        <v>0</v>
      </c>
      <c r="H1344" s="25">
        <v>0</v>
      </c>
      <c r="I1344" s="25">
        <f t="shared" si="82"/>
        <v>1E-3</v>
      </c>
      <c r="J1344" s="25"/>
      <c r="K1344" s="25">
        <v>0</v>
      </c>
      <c r="L1344" s="25">
        <v>0</v>
      </c>
      <c r="M1344" s="25">
        <v>0</v>
      </c>
      <c r="N1344" s="25">
        <f t="shared" si="80"/>
        <v>1E-3</v>
      </c>
    </row>
    <row r="1345" spans="1:16" x14ac:dyDescent="0.2">
      <c r="A1345" s="34" t="str">
        <f t="shared" si="81"/>
        <v>LEM/07DSouth West</v>
      </c>
      <c r="B1345" s="6" t="s">
        <v>261</v>
      </c>
      <c r="C1345" s="6" t="s">
        <v>283</v>
      </c>
      <c r="D1345" s="6" t="s">
        <v>19</v>
      </c>
      <c r="E1345" s="25">
        <v>1.8540000000000001</v>
      </c>
      <c r="F1345" s="25">
        <v>0</v>
      </c>
      <c r="G1345" s="43">
        <v>0.1</v>
      </c>
      <c r="H1345" s="25">
        <v>0.32600000000000001</v>
      </c>
      <c r="I1345" s="25">
        <f t="shared" si="82"/>
        <v>2.2800000000000002</v>
      </c>
      <c r="J1345" s="25"/>
      <c r="K1345" s="25">
        <v>0.76600000000000001</v>
      </c>
      <c r="L1345" s="25">
        <v>0</v>
      </c>
      <c r="M1345" s="25">
        <v>0</v>
      </c>
      <c r="N1345" s="25">
        <f t="shared" si="80"/>
        <v>3.0459999999999998</v>
      </c>
    </row>
    <row r="1346" spans="1:16" x14ac:dyDescent="0.2">
      <c r="A1346" s="34" t="str">
        <f t="shared" si="81"/>
        <v>LEM/07DUnallocated</v>
      </c>
      <c r="B1346" s="6" t="s">
        <v>261</v>
      </c>
      <c r="C1346" s="6" t="s">
        <v>283</v>
      </c>
      <c r="D1346" s="6" t="s">
        <v>33</v>
      </c>
      <c r="E1346" s="25">
        <v>0</v>
      </c>
      <c r="F1346" s="25">
        <v>0</v>
      </c>
      <c r="G1346" s="43">
        <v>0</v>
      </c>
      <c r="H1346" s="25">
        <v>0</v>
      </c>
      <c r="I1346" s="25">
        <f t="shared" si="82"/>
        <v>0</v>
      </c>
      <c r="J1346" s="25"/>
      <c r="K1346" s="25">
        <v>0</v>
      </c>
      <c r="L1346" s="25">
        <v>0</v>
      </c>
      <c r="M1346" s="25">
        <v>0</v>
      </c>
      <c r="N1346" s="25">
        <f t="shared" si="80"/>
        <v>0</v>
      </c>
    </row>
    <row r="1347" spans="1:16" x14ac:dyDescent="0.2">
      <c r="A1347" s="34" t="str">
        <f t="shared" si="81"/>
        <v>LEM/07DW. Scotland</v>
      </c>
      <c r="B1347" s="6" t="s">
        <v>261</v>
      </c>
      <c r="C1347" s="6" t="s">
        <v>283</v>
      </c>
      <c r="D1347" s="6" t="s">
        <v>8</v>
      </c>
      <c r="E1347" s="25">
        <v>0</v>
      </c>
      <c r="F1347" s="25">
        <v>0</v>
      </c>
      <c r="G1347" s="43">
        <v>0</v>
      </c>
      <c r="H1347" s="25">
        <v>0</v>
      </c>
      <c r="I1347" s="25">
        <f t="shared" si="82"/>
        <v>0</v>
      </c>
      <c r="J1347" s="25"/>
      <c r="K1347" s="25">
        <v>0</v>
      </c>
      <c r="L1347" s="25">
        <v>0</v>
      </c>
      <c r="M1347" s="25">
        <v>0</v>
      </c>
      <c r="N1347" s="25">
        <f t="shared" si="80"/>
        <v>0</v>
      </c>
    </row>
    <row r="1348" spans="1:16" x14ac:dyDescent="0.2">
      <c r="A1348" s="34" t="str">
        <f t="shared" si="81"/>
        <v>LEM/07DWales &amp; WC</v>
      </c>
      <c r="B1348" s="6" t="s">
        <v>261</v>
      </c>
      <c r="C1348" s="6" t="s">
        <v>283</v>
      </c>
      <c r="D1348" s="6" t="s">
        <v>22</v>
      </c>
      <c r="E1348" s="25">
        <v>0</v>
      </c>
      <c r="F1348" s="25">
        <v>0</v>
      </c>
      <c r="G1348" s="43">
        <v>0</v>
      </c>
      <c r="H1348" s="25">
        <v>0</v>
      </c>
      <c r="I1348" s="25">
        <f t="shared" si="82"/>
        <v>0</v>
      </c>
      <c r="J1348" s="25"/>
      <c r="K1348" s="25">
        <v>0</v>
      </c>
      <c r="L1348" s="25">
        <v>0</v>
      </c>
      <c r="M1348" s="25">
        <v>0</v>
      </c>
      <c r="N1348" s="25">
        <f t="shared" si="80"/>
        <v>0</v>
      </c>
    </row>
    <row r="1349" spans="1:16" x14ac:dyDescent="0.2">
      <c r="A1349" s="34" t="str">
        <f t="shared" si="81"/>
        <v>LEM/07DWestern</v>
      </c>
      <c r="B1349" s="6" t="s">
        <v>261</v>
      </c>
      <c r="C1349" s="6" t="s">
        <v>283</v>
      </c>
      <c r="D1349" s="6" t="s">
        <v>107</v>
      </c>
      <c r="E1349" s="25">
        <v>0.11799999999999999</v>
      </c>
      <c r="F1349" s="25">
        <v>0</v>
      </c>
      <c r="G1349" s="43">
        <v>0</v>
      </c>
      <c r="H1349" s="25">
        <v>0</v>
      </c>
      <c r="I1349" s="25">
        <f t="shared" si="82"/>
        <v>0.11799999999999999</v>
      </c>
      <c r="J1349" s="25"/>
      <c r="K1349" s="25">
        <v>0.46400000000000002</v>
      </c>
      <c r="L1349" s="25">
        <v>0</v>
      </c>
      <c r="M1349" s="25">
        <v>0</v>
      </c>
      <c r="N1349" s="25">
        <f t="shared" si="80"/>
        <v>0.58199999999999996</v>
      </c>
    </row>
    <row r="1350" spans="1:16" x14ac:dyDescent="0.2">
      <c r="A1350" s="34" t="str">
        <f t="shared" si="79"/>
        <v>L/W/2AC4-C10m and under (pool) - England</v>
      </c>
      <c r="B1350" s="6" t="s">
        <v>58</v>
      </c>
      <c r="C1350" s="6" t="s">
        <v>151</v>
      </c>
      <c r="D1350" s="6" t="s">
        <v>29</v>
      </c>
      <c r="E1350" s="25">
        <v>83.658000000000001</v>
      </c>
      <c r="F1350" s="25">
        <v>0</v>
      </c>
      <c r="G1350" s="43">
        <v>0</v>
      </c>
      <c r="H1350" s="25">
        <v>0</v>
      </c>
      <c r="I1350" s="25">
        <f t="shared" si="82"/>
        <v>83.658000000000001</v>
      </c>
      <c r="J1350" s="25"/>
      <c r="K1350" s="64">
        <f>IFERROR(VLOOKUP(CONCATENATE("LEM/*2AC4-C",D1350),'Special condition stocks'!A3:J1965,8,FALSE)+VLOOKUP(CONCATENATE("WIT/*2AC4-C",D1350),'Special condition stocks'!A3:J1965,8,FALSE),0)</f>
        <v>3.4000000000000002E-2</v>
      </c>
      <c r="L1350" s="25">
        <v>0</v>
      </c>
      <c r="M1350" s="25">
        <v>0</v>
      </c>
      <c r="N1350" s="25">
        <f t="shared" si="80"/>
        <v>83.691999999999993</v>
      </c>
      <c r="P1350" s="64">
        <f>IFERROR(VLOOKUP(CONCATENATE("LEM/*2AC4-C",I1350),'Special condition stocks'!F3:O1965,8,FALSE)+VLOOKUP(CONCATENATE("WIT/*2AC4-C",I1350),'Special condition stocks'!F3:O1965,8,FALSE),0)</f>
        <v>0</v>
      </c>
    </row>
    <row r="1351" spans="1:16" x14ac:dyDescent="0.2">
      <c r="A1351" s="34" t="str">
        <f t="shared" si="79"/>
        <v>L/W/2AC4-C10m and under (pool) - Northern Ireland</v>
      </c>
      <c r="B1351" s="6" t="s">
        <v>58</v>
      </c>
      <c r="C1351" s="6" t="s">
        <v>151</v>
      </c>
      <c r="D1351" s="6" t="s">
        <v>32</v>
      </c>
      <c r="E1351" s="25">
        <v>0</v>
      </c>
      <c r="F1351" s="25">
        <v>0</v>
      </c>
      <c r="G1351" s="43">
        <v>0</v>
      </c>
      <c r="H1351" s="25">
        <v>0</v>
      </c>
      <c r="I1351" s="25">
        <f t="shared" si="82"/>
        <v>0</v>
      </c>
      <c r="J1351" s="25"/>
      <c r="K1351" s="64">
        <f>IFERROR(VLOOKUP(CONCATENATE("LEM/*2AC4-C",D1351),'Special condition stocks'!A4:J1968,8,FALSE)+VLOOKUP(CONCATENATE("WIT/*2AC4-C",D1351),'Special condition stocks'!A4:J1968,8,FALSE),0)</f>
        <v>0</v>
      </c>
      <c r="L1351" s="25">
        <v>0</v>
      </c>
      <c r="M1351" s="25">
        <v>0</v>
      </c>
      <c r="N1351" s="25">
        <f t="shared" si="80"/>
        <v>0</v>
      </c>
    </row>
    <row r="1352" spans="1:16" x14ac:dyDescent="0.2">
      <c r="A1352" s="34" t="str">
        <f t="shared" si="79"/>
        <v>L/W/2AC4-C10m and under (pool) - Scotland</v>
      </c>
      <c r="B1352" s="6" t="s">
        <v>58</v>
      </c>
      <c r="C1352" s="6" t="s">
        <v>151</v>
      </c>
      <c r="D1352" s="6" t="s">
        <v>31</v>
      </c>
      <c r="E1352" s="25">
        <v>0</v>
      </c>
      <c r="F1352" s="25">
        <v>0</v>
      </c>
      <c r="G1352" s="43">
        <v>15</v>
      </c>
      <c r="H1352" s="25">
        <v>0</v>
      </c>
      <c r="I1352" s="25">
        <f t="shared" si="82"/>
        <v>15</v>
      </c>
      <c r="J1352" s="25"/>
      <c r="K1352" s="64">
        <f>IFERROR(VLOOKUP(CONCATENATE("LEM/*2AC4-C",D1352),'Special condition stocks'!A5:J1969,8,FALSE)+VLOOKUP(CONCATENATE("WIT/*2AC4-C",D1352),'Special condition stocks'!A5:J1969,8,FALSE),0)</f>
        <v>4.9000000000000002E-2</v>
      </c>
      <c r="L1352" s="25">
        <v>0</v>
      </c>
      <c r="M1352" s="25">
        <v>0</v>
      </c>
      <c r="N1352" s="25">
        <f t="shared" si="80"/>
        <v>15.048999999999999</v>
      </c>
    </row>
    <row r="1353" spans="1:16" x14ac:dyDescent="0.2">
      <c r="A1353" s="34" t="str">
        <f t="shared" si="79"/>
        <v>L/W/2AC4-C10m and under (pool) - Wales</v>
      </c>
      <c r="B1353" s="6" t="s">
        <v>58</v>
      </c>
      <c r="C1353" s="6" t="s">
        <v>151</v>
      </c>
      <c r="D1353" s="6" t="s">
        <v>30</v>
      </c>
      <c r="E1353" s="25">
        <v>0</v>
      </c>
      <c r="F1353" s="25">
        <v>0</v>
      </c>
      <c r="G1353" s="43">
        <v>0</v>
      </c>
      <c r="H1353" s="25">
        <v>6.7000000000000004E-2</v>
      </c>
      <c r="I1353" s="25">
        <f t="shared" si="82"/>
        <v>6.7000000000000004E-2</v>
      </c>
      <c r="J1353" s="25"/>
      <c r="K1353" s="64">
        <f>IFERROR(VLOOKUP(CONCATENATE("LEM/*2AC4-C",D1353),'Special condition stocks'!A6:J1970,8,FALSE)+VLOOKUP(CONCATENATE("WIT/*2AC4-C",D1353),'Special condition stocks'!A6:J1970,8,FALSE),0)</f>
        <v>0</v>
      </c>
      <c r="L1353" s="25">
        <v>0</v>
      </c>
      <c r="M1353" s="25">
        <v>0</v>
      </c>
      <c r="N1353" s="25">
        <f t="shared" si="80"/>
        <v>6.7000000000000004E-2</v>
      </c>
    </row>
    <row r="1354" spans="1:16" x14ac:dyDescent="0.2">
      <c r="A1354" s="34" t="str">
        <f t="shared" si="79"/>
        <v>L/W/2AC4-CAberdeen</v>
      </c>
      <c r="B1354" s="6" t="s">
        <v>58</v>
      </c>
      <c r="C1354" s="6" t="s">
        <v>151</v>
      </c>
      <c r="D1354" s="6" t="s">
        <v>4</v>
      </c>
      <c r="E1354" s="25">
        <v>3.1E-2</v>
      </c>
      <c r="F1354" s="25">
        <v>0</v>
      </c>
      <c r="G1354" s="43">
        <v>52.7</v>
      </c>
      <c r="H1354" s="25">
        <v>0</v>
      </c>
      <c r="I1354" s="25">
        <f t="shared" si="82"/>
        <v>52.731000000000002</v>
      </c>
      <c r="J1354" s="25"/>
      <c r="K1354" s="64">
        <f>IFERROR(VLOOKUP(CONCATENATE("LEM/*2AC4-C",D1354),'Special condition stocks'!A7:J1971,8,FALSE)+VLOOKUP(CONCATENATE("WIT/*2AC4-C",D1354),'Special condition stocks'!A7:J1971,8,FALSE),0)</f>
        <v>5.95</v>
      </c>
      <c r="L1354" s="25">
        <v>0</v>
      </c>
      <c r="M1354" s="25">
        <v>0</v>
      </c>
      <c r="N1354" s="25">
        <f t="shared" si="80"/>
        <v>58.680999999999997</v>
      </c>
    </row>
    <row r="1355" spans="1:16" x14ac:dyDescent="0.2">
      <c r="A1355" s="34" t="str">
        <f t="shared" si="79"/>
        <v>L/W/2AC4-CAnglo Scot.</v>
      </c>
      <c r="B1355" s="6" t="s">
        <v>58</v>
      </c>
      <c r="C1355" s="6" t="s">
        <v>151</v>
      </c>
      <c r="D1355" s="6" t="s">
        <v>13</v>
      </c>
      <c r="E1355" s="25">
        <v>61.942999999999998</v>
      </c>
      <c r="F1355" s="25">
        <v>0</v>
      </c>
      <c r="G1355" s="43">
        <v>12.5</v>
      </c>
      <c r="H1355" s="25">
        <v>0</v>
      </c>
      <c r="I1355" s="25">
        <f t="shared" si="82"/>
        <v>74.442999999999998</v>
      </c>
      <c r="J1355" s="25"/>
      <c r="K1355" s="64">
        <f>IFERROR(VLOOKUP(CONCATENATE("LEM/*2AC4-C",D1355),'Special condition stocks'!A8:J1972,8,FALSE)+VLOOKUP(CONCATENATE("WIT/*2AC4-C",D1355),'Special condition stocks'!A8:J1972,8,FALSE),0)</f>
        <v>3.1030000000000002</v>
      </c>
      <c r="L1355" s="25">
        <v>0</v>
      </c>
      <c r="M1355" s="25">
        <v>0</v>
      </c>
      <c r="N1355" s="25">
        <f t="shared" si="80"/>
        <v>77.546000000000006</v>
      </c>
    </row>
    <row r="1356" spans="1:16" x14ac:dyDescent="0.2">
      <c r="A1356" s="34" t="str">
        <f t="shared" si="79"/>
        <v>L/W/2AC4-CANIFPO</v>
      </c>
      <c r="B1356" s="6" t="s">
        <v>58</v>
      </c>
      <c r="C1356" s="6" t="s">
        <v>151</v>
      </c>
      <c r="D1356" s="6" t="s">
        <v>17</v>
      </c>
      <c r="E1356" s="25">
        <v>0</v>
      </c>
      <c r="F1356" s="25">
        <v>21.262</v>
      </c>
      <c r="G1356" s="43">
        <v>0</v>
      </c>
      <c r="H1356" s="25">
        <v>0</v>
      </c>
      <c r="I1356" s="25">
        <f t="shared" si="82"/>
        <v>21.262</v>
      </c>
      <c r="J1356" s="25"/>
      <c r="K1356" s="64">
        <f>IFERROR(VLOOKUP(CONCATENATE("LEM/*2AC4-C",D1356),'Special condition stocks'!A9:J1973,8,FALSE)+VLOOKUP(CONCATENATE("WIT/*2AC4-C",D1356),'Special condition stocks'!A9:J1973,8,FALSE),0)</f>
        <v>2E-3</v>
      </c>
      <c r="L1356" s="25">
        <v>0</v>
      </c>
      <c r="M1356" s="25">
        <v>0</v>
      </c>
      <c r="N1356" s="25">
        <f t="shared" si="80"/>
        <v>21.263999999999999</v>
      </c>
    </row>
    <row r="1357" spans="1:16" x14ac:dyDescent="0.2">
      <c r="A1357" s="34" t="str">
        <f t="shared" si="79"/>
        <v>L/W/2AC4-CCornish</v>
      </c>
      <c r="B1357" s="6" t="s">
        <v>58</v>
      </c>
      <c r="C1357" s="6" t="s">
        <v>151</v>
      </c>
      <c r="D1357" s="6" t="s">
        <v>18</v>
      </c>
      <c r="E1357" s="25">
        <v>43.002000000000002</v>
      </c>
      <c r="F1357" s="25">
        <v>0</v>
      </c>
      <c r="G1357" s="43">
        <v>1</v>
      </c>
      <c r="H1357" s="25">
        <v>0</v>
      </c>
      <c r="I1357" s="25">
        <f t="shared" si="82"/>
        <v>44.002000000000002</v>
      </c>
      <c r="J1357" s="25"/>
      <c r="K1357" s="64">
        <f>IFERROR(VLOOKUP(CONCATENATE("LEM/*2AC4-C",D1357),'Special condition stocks'!A10:J1974,8,FALSE)+VLOOKUP(CONCATENATE("WIT/*2AC4-C",D1357),'Special condition stocks'!A10:J1974,8,FALSE),0)</f>
        <v>8.5999999999999993E-2</v>
      </c>
      <c r="L1357" s="25">
        <v>0</v>
      </c>
      <c r="M1357" s="25">
        <v>0</v>
      </c>
      <c r="N1357" s="25">
        <f t="shared" si="80"/>
        <v>44.088000000000001</v>
      </c>
    </row>
    <row r="1358" spans="1:16" x14ac:dyDescent="0.2">
      <c r="A1358" s="34" t="str">
        <f t="shared" si="79"/>
        <v>L/W/2AC4-CEEFPO</v>
      </c>
      <c r="B1358" s="6" t="s">
        <v>58</v>
      </c>
      <c r="C1358" s="6" t="s">
        <v>151</v>
      </c>
      <c r="D1358" s="6" t="s">
        <v>14</v>
      </c>
      <c r="E1358" s="25">
        <v>126.6</v>
      </c>
      <c r="F1358" s="25">
        <v>0</v>
      </c>
      <c r="G1358" s="43">
        <v>8</v>
      </c>
      <c r="H1358" s="25">
        <v>0</v>
      </c>
      <c r="I1358" s="25">
        <f t="shared" si="82"/>
        <v>134.6</v>
      </c>
      <c r="J1358" s="25"/>
      <c r="K1358" s="64">
        <f>IFERROR(VLOOKUP(CONCATENATE("LEM/*2AC4-C",D1358),'Special condition stocks'!A11:J1975,8,FALSE)+VLOOKUP(CONCATENATE("WIT/*2AC4-C",D1358),'Special condition stocks'!A11:J1975,8,FALSE),0)</f>
        <v>6.3460000000000001</v>
      </c>
      <c r="L1358" s="25">
        <v>0</v>
      </c>
      <c r="M1358" s="25">
        <v>0</v>
      </c>
      <c r="N1358" s="25">
        <f t="shared" si="80"/>
        <v>140.946</v>
      </c>
    </row>
    <row r="1359" spans="1:16" ht="11.25" customHeight="1" x14ac:dyDescent="0.2">
      <c r="A1359" s="34" t="str">
        <f t="shared" si="79"/>
        <v>L/W/2AC4-CFife</v>
      </c>
      <c r="B1359" s="6" t="s">
        <v>58</v>
      </c>
      <c r="C1359" s="6" t="s">
        <v>151</v>
      </c>
      <c r="D1359" s="6" t="s">
        <v>7</v>
      </c>
      <c r="E1359" s="25">
        <v>43.804000000000002</v>
      </c>
      <c r="F1359" s="25">
        <v>0</v>
      </c>
      <c r="G1359" s="43">
        <v>17.2</v>
      </c>
      <c r="H1359" s="25">
        <v>0</v>
      </c>
      <c r="I1359" s="25">
        <f t="shared" si="82"/>
        <v>61.004000000000005</v>
      </c>
      <c r="J1359" s="25"/>
      <c r="K1359" s="64">
        <f>IFERROR(VLOOKUP(CONCATENATE("LEM/*2AC4-C",D1359),'Special condition stocks'!A12:J1976,8,FALSE)+VLOOKUP(CONCATENATE("WIT/*2AC4-C",D1359),'Special condition stocks'!A12:J1976,8,FALSE),0)</f>
        <v>1.0880000000000001</v>
      </c>
      <c r="L1359" s="25">
        <v>0</v>
      </c>
      <c r="M1359" s="25">
        <v>0</v>
      </c>
      <c r="N1359" s="25">
        <f t="shared" si="80"/>
        <v>62.091999999999999</v>
      </c>
    </row>
    <row r="1360" spans="1:16" x14ac:dyDescent="0.2">
      <c r="A1360" s="34" t="str">
        <f t="shared" si="79"/>
        <v>L/W/2AC4-CFPO</v>
      </c>
      <c r="B1360" s="6" t="s">
        <v>58</v>
      </c>
      <c r="C1360" s="6" t="s">
        <v>151</v>
      </c>
      <c r="D1360" s="6" t="s">
        <v>15</v>
      </c>
      <c r="E1360" s="25">
        <v>6.5709999999999997</v>
      </c>
      <c r="F1360" s="25">
        <v>0</v>
      </c>
      <c r="G1360" s="43">
        <v>0</v>
      </c>
      <c r="H1360" s="25">
        <v>0</v>
      </c>
      <c r="I1360" s="25">
        <f t="shared" si="82"/>
        <v>6.5709999999999997</v>
      </c>
      <c r="J1360" s="25"/>
      <c r="K1360" s="64">
        <f>IFERROR(VLOOKUP(CONCATENATE("LEM/*2AC4-C",D1360),'Special condition stocks'!A13:J1977,8,FALSE)+VLOOKUP(CONCATENATE("WIT/*2AC4-C",D1360),'Special condition stocks'!A13:J1977,8,FALSE),0)</f>
        <v>0.496</v>
      </c>
      <c r="L1360" s="25">
        <v>0</v>
      </c>
      <c r="M1360" s="25">
        <v>0</v>
      </c>
      <c r="N1360" s="25">
        <f t="shared" si="80"/>
        <v>7.0670000000000002</v>
      </c>
    </row>
    <row r="1361" spans="1:14" x14ac:dyDescent="0.2">
      <c r="A1361" s="34" t="str">
        <f t="shared" si="79"/>
        <v>L/W/2AC4-CHandliners</v>
      </c>
      <c r="B1361" s="6" t="s">
        <v>58</v>
      </c>
      <c r="C1361" s="6" t="s">
        <v>151</v>
      </c>
      <c r="D1361" s="6" t="s">
        <v>66</v>
      </c>
      <c r="E1361" s="25">
        <v>0</v>
      </c>
      <c r="F1361" s="25">
        <v>0</v>
      </c>
      <c r="G1361" s="43">
        <v>0</v>
      </c>
      <c r="H1361" s="25">
        <v>0</v>
      </c>
      <c r="I1361" s="25">
        <f t="shared" si="82"/>
        <v>0</v>
      </c>
      <c r="J1361" s="25"/>
      <c r="K1361" s="64">
        <f>IFERROR(VLOOKUP(CONCATENATE("LEM/*2AC4-C",D1361),'Special condition stocks'!A14:J1978,8,FALSE)+VLOOKUP(CONCATENATE("WIT/*2AC4-C",D1361),'Special condition stocks'!A14:J1978,8,FALSE),0)</f>
        <v>0</v>
      </c>
      <c r="L1361" s="25">
        <v>0</v>
      </c>
      <c r="M1361" s="25">
        <v>0</v>
      </c>
      <c r="N1361" s="25">
        <f t="shared" ref="N1361:N1424" si="83">ROUND(I1361+K1361+L1361+M1361+J1361,3)</f>
        <v>0</v>
      </c>
    </row>
    <row r="1362" spans="1:14" x14ac:dyDescent="0.2">
      <c r="A1362" s="34" t="str">
        <f t="shared" si="79"/>
        <v>L/W/2AC4-CInterfish</v>
      </c>
      <c r="B1362" s="6" t="s">
        <v>58</v>
      </c>
      <c r="C1362" s="6" t="s">
        <v>151</v>
      </c>
      <c r="D1362" s="6" t="s">
        <v>23</v>
      </c>
      <c r="E1362" s="25">
        <v>11.321</v>
      </c>
      <c r="F1362" s="25">
        <v>0</v>
      </c>
      <c r="G1362" s="43">
        <v>0</v>
      </c>
      <c r="H1362" s="25">
        <v>0</v>
      </c>
      <c r="I1362" s="25">
        <f t="shared" si="82"/>
        <v>11.321</v>
      </c>
      <c r="J1362" s="25"/>
      <c r="K1362" s="64">
        <f>IFERROR(VLOOKUP(CONCATENATE("LEM/*2AC4-C",D1362),'Special condition stocks'!A15:J1979,8,FALSE)+VLOOKUP(CONCATENATE("WIT/*2AC4-C",D1362),'Special condition stocks'!A15:J1979,8,FALSE),0)</f>
        <v>0.05</v>
      </c>
      <c r="L1362" s="25">
        <v>0</v>
      </c>
      <c r="M1362" s="25">
        <v>0</v>
      </c>
      <c r="N1362" s="25">
        <f t="shared" si="83"/>
        <v>11.371</v>
      </c>
    </row>
    <row r="1363" spans="1:14" x14ac:dyDescent="0.2">
      <c r="A1363" s="34" t="str">
        <f t="shared" si="79"/>
        <v>L/W/2AC4-CIOM</v>
      </c>
      <c r="B1363" s="6" t="s">
        <v>58</v>
      </c>
      <c r="C1363" s="6" t="s">
        <v>151</v>
      </c>
      <c r="D1363" s="6" t="s">
        <v>24</v>
      </c>
      <c r="E1363" s="25">
        <v>3.1E-2</v>
      </c>
      <c r="F1363" s="25">
        <v>0</v>
      </c>
      <c r="G1363" s="43">
        <v>0</v>
      </c>
      <c r="H1363" s="25">
        <v>0</v>
      </c>
      <c r="I1363" s="25">
        <f t="shared" si="82"/>
        <v>3.1E-2</v>
      </c>
      <c r="J1363" s="25"/>
      <c r="K1363" s="64">
        <f>IFERROR(VLOOKUP(CONCATENATE("LEM/*2AC4-C",D1363),'Special condition stocks'!A16:J1980,8,FALSE)+VLOOKUP(CONCATENATE("WIT/*2AC4-C",D1363),'Special condition stocks'!A16:J1980,8,FALSE),0)</f>
        <v>0</v>
      </c>
      <c r="L1363" s="25">
        <v>0</v>
      </c>
      <c r="M1363" s="25">
        <v>0</v>
      </c>
      <c r="N1363" s="25">
        <f t="shared" si="83"/>
        <v>3.1E-2</v>
      </c>
    </row>
    <row r="1364" spans="1:14" x14ac:dyDescent="0.2">
      <c r="A1364" s="34" t="str">
        <f t="shared" si="79"/>
        <v>L/W/2AC4-CKlondyke</v>
      </c>
      <c r="B1364" s="6" t="s">
        <v>58</v>
      </c>
      <c r="C1364" s="6" t="s">
        <v>151</v>
      </c>
      <c r="D1364" s="6" t="s">
        <v>11</v>
      </c>
      <c r="E1364" s="25">
        <v>0</v>
      </c>
      <c r="F1364" s="25">
        <v>0</v>
      </c>
      <c r="G1364" s="43">
        <v>0</v>
      </c>
      <c r="H1364" s="25">
        <v>0</v>
      </c>
      <c r="I1364" s="25">
        <f t="shared" si="82"/>
        <v>0</v>
      </c>
      <c r="J1364" s="25"/>
      <c r="K1364" s="64">
        <f>IFERROR(VLOOKUP(CONCATENATE("LEM/*2AC4-C",D1364),'Special condition stocks'!A17:J1981,8,FALSE)+VLOOKUP(CONCATENATE("WIT/*2AC4-C",D1364),'Special condition stocks'!A17:J1981,8,FALSE),0)</f>
        <v>0</v>
      </c>
      <c r="L1364" s="25">
        <v>0</v>
      </c>
      <c r="M1364" s="25">
        <v>0</v>
      </c>
      <c r="N1364" s="25">
        <f t="shared" si="83"/>
        <v>0</v>
      </c>
    </row>
    <row r="1365" spans="1:14" x14ac:dyDescent="0.2">
      <c r="A1365" s="34" t="str">
        <f t="shared" si="79"/>
        <v>L/W/2AC4-CLowestoft</v>
      </c>
      <c r="B1365" s="6" t="s">
        <v>58</v>
      </c>
      <c r="C1365" s="6" t="s">
        <v>151</v>
      </c>
      <c r="D1365" s="6" t="s">
        <v>21</v>
      </c>
      <c r="E1365" s="25">
        <v>0</v>
      </c>
      <c r="F1365" s="25">
        <v>0</v>
      </c>
      <c r="G1365" s="43">
        <v>0</v>
      </c>
      <c r="H1365" s="25">
        <v>0</v>
      </c>
      <c r="I1365" s="25">
        <f t="shared" si="82"/>
        <v>0</v>
      </c>
      <c r="J1365" s="25"/>
      <c r="K1365" s="64">
        <f>IFERROR(VLOOKUP(CONCATENATE("LEM/*2AC4-C",D1365),'Special condition stocks'!A18:J1982,8,FALSE)+VLOOKUP(CONCATENATE("WIT/*2AC4-C",D1365),'Special condition stocks'!A18:J1982,8,FALSE),0)</f>
        <v>0</v>
      </c>
      <c r="L1365" s="25">
        <v>0</v>
      </c>
      <c r="M1365" s="25">
        <v>0</v>
      </c>
      <c r="N1365" s="25">
        <f t="shared" si="83"/>
        <v>0</v>
      </c>
    </row>
    <row r="1366" spans="1:14" x14ac:dyDescent="0.2">
      <c r="A1366" s="34" t="str">
        <f t="shared" si="79"/>
        <v>L/W/2AC4-CLunar</v>
      </c>
      <c r="B1366" s="6" t="s">
        <v>58</v>
      </c>
      <c r="C1366" s="6" t="s">
        <v>151</v>
      </c>
      <c r="D1366" s="6" t="s">
        <v>12</v>
      </c>
      <c r="E1366" s="25">
        <v>0</v>
      </c>
      <c r="F1366" s="25">
        <v>0</v>
      </c>
      <c r="G1366" s="43">
        <v>29.2</v>
      </c>
      <c r="H1366" s="25">
        <v>0</v>
      </c>
      <c r="I1366" s="25">
        <f t="shared" si="82"/>
        <v>29.2</v>
      </c>
      <c r="J1366" s="25"/>
      <c r="K1366" s="64">
        <f>IFERROR(VLOOKUP(CONCATENATE("LEM/*2AC4-C",D1366),'Special condition stocks'!A19:J1983,8,FALSE)+VLOOKUP(CONCATENATE("WIT/*2AC4-C",D1366),'Special condition stocks'!A19:J1983,8,FALSE),0)</f>
        <v>0.72299999999999998</v>
      </c>
      <c r="L1366" s="25">
        <v>0</v>
      </c>
      <c r="M1366" s="25">
        <v>0</v>
      </c>
      <c r="N1366" s="25">
        <f t="shared" si="83"/>
        <v>29.922999999999998</v>
      </c>
    </row>
    <row r="1367" spans="1:14" x14ac:dyDescent="0.2">
      <c r="A1367" s="34" t="str">
        <f t="shared" si="79"/>
        <v>L/W/2AC4-CMourne</v>
      </c>
      <c r="B1367" s="38" t="s">
        <v>58</v>
      </c>
      <c r="C1367" s="6" t="s">
        <v>151</v>
      </c>
      <c r="D1367" s="6" t="s">
        <v>49</v>
      </c>
      <c r="E1367" s="25">
        <v>0</v>
      </c>
      <c r="F1367" s="25">
        <v>0</v>
      </c>
      <c r="G1367" s="43">
        <v>0</v>
      </c>
      <c r="H1367" s="25">
        <v>0</v>
      </c>
      <c r="I1367" s="25">
        <f t="shared" si="82"/>
        <v>0</v>
      </c>
      <c r="J1367" s="25"/>
      <c r="K1367" s="64">
        <f>IFERROR(VLOOKUP(CONCATENATE("LEM/*2AC4-C",D1367),'Special condition stocks'!A20:J1984,8,FALSE)+VLOOKUP(CONCATENATE("WIT/*2AC4-C",D1367),'Special condition stocks'!A20:J1984,8,FALSE),0)</f>
        <v>0</v>
      </c>
      <c r="L1367" s="25">
        <v>0</v>
      </c>
      <c r="M1367" s="25">
        <v>0</v>
      </c>
      <c r="N1367" s="25">
        <f t="shared" si="83"/>
        <v>0</v>
      </c>
    </row>
    <row r="1368" spans="1:14" x14ac:dyDescent="0.2">
      <c r="A1368" s="34" t="str">
        <f t="shared" si="79"/>
        <v>L/W/2AC4-CNESFO</v>
      </c>
      <c r="B1368" s="6" t="s">
        <v>58</v>
      </c>
      <c r="C1368" s="6" t="s">
        <v>151</v>
      </c>
      <c r="D1368" s="6" t="s">
        <v>5</v>
      </c>
      <c r="E1368" s="25">
        <v>0</v>
      </c>
      <c r="F1368" s="25">
        <v>0</v>
      </c>
      <c r="G1368" s="43">
        <v>79.400000000000006</v>
      </c>
      <c r="H1368" s="25">
        <v>0</v>
      </c>
      <c r="I1368" s="25">
        <f t="shared" si="82"/>
        <v>79.400000000000006</v>
      </c>
      <c r="J1368" s="25"/>
      <c r="K1368" s="64">
        <f>IFERROR(VLOOKUP(CONCATENATE("LEM/*2AC4-C",D1368),'Special condition stocks'!A21:J1985,8,FALSE)+VLOOKUP(CONCATENATE("WIT/*2AC4-C",D1368),'Special condition stocks'!A21:J1985,8,FALSE),0)</f>
        <v>14.803000000000001</v>
      </c>
      <c r="L1368" s="25">
        <v>0</v>
      </c>
      <c r="M1368" s="25">
        <v>0</v>
      </c>
      <c r="N1368" s="25">
        <f t="shared" si="83"/>
        <v>94.203000000000003</v>
      </c>
    </row>
    <row r="1369" spans="1:14" x14ac:dyDescent="0.2">
      <c r="A1369" s="34" t="str">
        <f t="shared" si="79"/>
        <v>L/W/2AC4-CNIFPO</v>
      </c>
      <c r="B1369" s="6" t="s">
        <v>58</v>
      </c>
      <c r="C1369" s="6" t="s">
        <v>151</v>
      </c>
      <c r="D1369" s="6" t="s">
        <v>16</v>
      </c>
      <c r="E1369" s="25">
        <v>1.111</v>
      </c>
      <c r="F1369" s="25">
        <v>4.5380000000000003</v>
      </c>
      <c r="G1369" s="43">
        <v>3.9000000000000004</v>
      </c>
      <c r="H1369" s="25">
        <v>0</v>
      </c>
      <c r="I1369" s="25">
        <f t="shared" si="82"/>
        <v>9.5489999999999995</v>
      </c>
      <c r="J1369" s="25"/>
      <c r="K1369" s="64">
        <f>IFERROR(VLOOKUP(CONCATENATE("LEM/*2AC4-C",D1369),'Special condition stocks'!A22:J1986,8,FALSE)+VLOOKUP(CONCATENATE("WIT/*2AC4-C",D1369),'Special condition stocks'!A22:J1986,8,FALSE),0)</f>
        <v>1.0049999999999999</v>
      </c>
      <c r="L1369" s="25">
        <v>0</v>
      </c>
      <c r="M1369" s="25">
        <v>0</v>
      </c>
      <c r="N1369" s="25">
        <f t="shared" si="83"/>
        <v>10.554</v>
      </c>
    </row>
    <row r="1370" spans="1:14" x14ac:dyDescent="0.2">
      <c r="A1370" s="34" t="str">
        <f t="shared" si="79"/>
        <v>L/W/2AC4-CNon Sector - England</v>
      </c>
      <c r="B1370" s="6" t="s">
        <v>58</v>
      </c>
      <c r="C1370" s="6" t="s">
        <v>151</v>
      </c>
      <c r="D1370" s="6" t="s">
        <v>25</v>
      </c>
      <c r="E1370" s="25">
        <v>25.116</v>
      </c>
      <c r="F1370" s="25">
        <v>0</v>
      </c>
      <c r="G1370" s="43">
        <v>0</v>
      </c>
      <c r="H1370" s="25">
        <v>0</v>
      </c>
      <c r="I1370" s="25">
        <f t="shared" si="82"/>
        <v>25.116</v>
      </c>
      <c r="J1370" s="25"/>
      <c r="K1370" s="64">
        <f>IFERROR(VLOOKUP(CONCATENATE("LEM/*2AC4-C",D1370),'Special condition stocks'!A23:J1987,8,FALSE)+VLOOKUP(CONCATENATE("WIT/*2AC4-C",D1370),'Special condition stocks'!A23:J1987,8,FALSE),0)</f>
        <v>0.13400000000000001</v>
      </c>
      <c r="L1370" s="25">
        <v>0</v>
      </c>
      <c r="M1370" s="25">
        <v>0</v>
      </c>
      <c r="N1370" s="25">
        <f t="shared" si="83"/>
        <v>25.25</v>
      </c>
    </row>
    <row r="1371" spans="1:14" x14ac:dyDescent="0.2">
      <c r="A1371" s="34" t="str">
        <f t="shared" si="79"/>
        <v>L/W/2AC4-CNon Sector - Northern Ireland</v>
      </c>
      <c r="B1371" s="6" t="s">
        <v>58</v>
      </c>
      <c r="C1371" s="6" t="s">
        <v>151</v>
      </c>
      <c r="D1371" s="6" t="s">
        <v>28</v>
      </c>
      <c r="E1371" s="25">
        <v>0</v>
      </c>
      <c r="F1371" s="25">
        <v>0</v>
      </c>
      <c r="G1371" s="43">
        <v>0</v>
      </c>
      <c r="H1371" s="25">
        <v>0</v>
      </c>
      <c r="I1371" s="25">
        <f t="shared" si="82"/>
        <v>0</v>
      </c>
      <c r="J1371" s="25"/>
      <c r="K1371" s="64">
        <f>IFERROR(VLOOKUP(CONCATENATE("LEM/*2AC4-C",D1371),'Special condition stocks'!A24:J1988,8,FALSE)+VLOOKUP(CONCATENATE("WIT/*2AC4-C",D1371),'Special condition stocks'!A24:J1988,8,FALSE),0)</f>
        <v>0</v>
      </c>
      <c r="L1371" s="25">
        <v>0</v>
      </c>
      <c r="M1371" s="25">
        <v>0</v>
      </c>
      <c r="N1371" s="25">
        <f t="shared" si="83"/>
        <v>0</v>
      </c>
    </row>
    <row r="1372" spans="1:14" x14ac:dyDescent="0.2">
      <c r="A1372" s="34" t="str">
        <f t="shared" si="79"/>
        <v>L/W/2AC4-CNon Sector - Scotland</v>
      </c>
      <c r="B1372" s="6" t="s">
        <v>58</v>
      </c>
      <c r="C1372" s="6" t="s">
        <v>151</v>
      </c>
      <c r="D1372" s="6" t="s">
        <v>27</v>
      </c>
      <c r="E1372" s="25">
        <v>0</v>
      </c>
      <c r="F1372" s="25">
        <v>0</v>
      </c>
      <c r="G1372" s="43">
        <v>0.2</v>
      </c>
      <c r="H1372" s="25">
        <v>0</v>
      </c>
      <c r="I1372" s="25">
        <f t="shared" si="82"/>
        <v>0.2</v>
      </c>
      <c r="J1372" s="25"/>
      <c r="K1372" s="64">
        <f>IFERROR(VLOOKUP(CONCATENATE("LEM/*2AC4-C",D1372),'Special condition stocks'!A25:J1989,8,FALSE)+VLOOKUP(CONCATENATE("WIT/*2AC4-C",D1372),'Special condition stocks'!A25:J1989,8,FALSE),0)</f>
        <v>0</v>
      </c>
      <c r="L1372" s="25">
        <v>0</v>
      </c>
      <c r="M1372" s="25">
        <v>0</v>
      </c>
      <c r="N1372" s="25">
        <f t="shared" si="83"/>
        <v>0.2</v>
      </c>
    </row>
    <row r="1373" spans="1:14" x14ac:dyDescent="0.2">
      <c r="A1373" s="34" t="str">
        <f t="shared" si="79"/>
        <v>L/W/2AC4-CNon Sector - Wales</v>
      </c>
      <c r="B1373" s="6" t="s">
        <v>58</v>
      </c>
      <c r="C1373" s="6" t="s">
        <v>151</v>
      </c>
      <c r="D1373" s="6" t="s">
        <v>26</v>
      </c>
      <c r="E1373" s="25">
        <v>0</v>
      </c>
      <c r="F1373" s="25">
        <v>0</v>
      </c>
      <c r="G1373" s="43">
        <v>0</v>
      </c>
      <c r="H1373" s="25">
        <v>0</v>
      </c>
      <c r="I1373" s="25">
        <f t="shared" si="82"/>
        <v>0</v>
      </c>
      <c r="J1373" s="25"/>
      <c r="K1373" s="64">
        <f>IFERROR(VLOOKUP(CONCATENATE("LEM/*2AC4-C",D1373),'Special condition stocks'!A26:J1990,8,FALSE)+VLOOKUP(CONCATENATE("WIT/*2AC4-C",D1373),'Special condition stocks'!A26:J1990,8,FALSE),0)</f>
        <v>0</v>
      </c>
      <c r="L1373" s="25">
        <v>0</v>
      </c>
      <c r="M1373" s="25">
        <v>0</v>
      </c>
      <c r="N1373" s="25">
        <f t="shared" si="83"/>
        <v>0</v>
      </c>
    </row>
    <row r="1374" spans="1:14" x14ac:dyDescent="0.2">
      <c r="A1374" s="34" t="str">
        <f t="shared" si="79"/>
        <v>L/W/2AC4-CHumberside</v>
      </c>
      <c r="B1374" s="6" t="s">
        <v>58</v>
      </c>
      <c r="C1374" s="6" t="s">
        <v>151</v>
      </c>
      <c r="D1374" s="6" t="s">
        <v>288</v>
      </c>
      <c r="E1374" s="25">
        <v>43.155999999999999</v>
      </c>
      <c r="F1374" s="25">
        <v>0</v>
      </c>
      <c r="G1374" s="43">
        <v>0</v>
      </c>
      <c r="H1374" s="25">
        <v>0</v>
      </c>
      <c r="I1374" s="25">
        <f t="shared" si="82"/>
        <v>43.155999999999999</v>
      </c>
      <c r="J1374" s="25"/>
      <c r="K1374" s="64">
        <f>IFERROR(VLOOKUP(CONCATENATE("LEM/*2AC4-C",D1374),'Special condition stocks'!A27:J1991,8,FALSE)+VLOOKUP(CONCATENATE("WIT/*2AC4-C",D1374),'Special condition stocks'!A27:J1991,8,FALSE),0)</f>
        <v>1.2E-2</v>
      </c>
      <c r="L1374" s="25">
        <v>0</v>
      </c>
      <c r="M1374" s="25">
        <v>0</v>
      </c>
      <c r="N1374" s="25">
        <f t="shared" si="83"/>
        <v>43.167999999999999</v>
      </c>
    </row>
    <row r="1375" spans="1:14" x14ac:dyDescent="0.2">
      <c r="A1375" s="34" t="str">
        <f t="shared" si="79"/>
        <v>L/W/2AC4-CNorth Sea</v>
      </c>
      <c r="B1375" s="6" t="s">
        <v>58</v>
      </c>
      <c r="C1375" s="6" t="s">
        <v>151</v>
      </c>
      <c r="D1375" s="6" t="s">
        <v>20</v>
      </c>
      <c r="E1375" s="25">
        <v>39.393000000000001</v>
      </c>
      <c r="F1375" s="25">
        <v>0</v>
      </c>
      <c r="G1375" s="43">
        <v>12.4</v>
      </c>
      <c r="H1375" s="25">
        <v>0</v>
      </c>
      <c r="I1375" s="25">
        <f t="shared" si="82"/>
        <v>51.792999999999999</v>
      </c>
      <c r="J1375" s="25"/>
      <c r="K1375" s="64">
        <f>IFERROR(VLOOKUP(CONCATENATE("LEM/*2AC4-C",D1375),'Special condition stocks'!A28:J1992,8,FALSE)+VLOOKUP(CONCATENATE("WIT/*2AC4-C",D1375),'Special condition stocks'!A28:J1992,8,FALSE),0)</f>
        <v>2.4619999999999997</v>
      </c>
      <c r="L1375" s="25">
        <v>0</v>
      </c>
      <c r="M1375" s="25">
        <v>0</v>
      </c>
      <c r="N1375" s="25">
        <f t="shared" si="83"/>
        <v>54.255000000000003</v>
      </c>
    </row>
    <row r="1376" spans="1:14" x14ac:dyDescent="0.2">
      <c r="A1376" s="34" t="str">
        <f t="shared" si="79"/>
        <v>L/W/2AC4-CNorthern</v>
      </c>
      <c r="B1376" s="6" t="s">
        <v>58</v>
      </c>
      <c r="C1376" s="6" t="s">
        <v>151</v>
      </c>
      <c r="D1376" s="6" t="s">
        <v>10</v>
      </c>
      <c r="E1376" s="25">
        <v>0</v>
      </c>
      <c r="F1376" s="25">
        <v>0</v>
      </c>
      <c r="G1376" s="43">
        <v>0</v>
      </c>
      <c r="H1376" s="25">
        <v>0</v>
      </c>
      <c r="I1376" s="25">
        <f t="shared" si="82"/>
        <v>0</v>
      </c>
      <c r="J1376" s="25"/>
      <c r="K1376" s="64">
        <f>IFERROR(VLOOKUP(CONCATENATE("LEM/*2AC4-C",D1376),'Special condition stocks'!A29:J1993,8,FALSE)+VLOOKUP(CONCATENATE("WIT/*2AC4-C",D1376),'Special condition stocks'!A29:J1993,8,FALSE),0)</f>
        <v>0</v>
      </c>
      <c r="L1376" s="25">
        <v>0</v>
      </c>
      <c r="M1376" s="25">
        <v>0</v>
      </c>
      <c r="N1376" s="25">
        <f t="shared" si="83"/>
        <v>0</v>
      </c>
    </row>
    <row r="1377" spans="1:14" x14ac:dyDescent="0.2">
      <c r="A1377" s="34" t="str">
        <f t="shared" ref="A1377:A1440" si="84">CONCATENATE(B1377,D1377)</f>
        <v>L/W/2AC4-COrkney</v>
      </c>
      <c r="B1377" s="6" t="s">
        <v>58</v>
      </c>
      <c r="C1377" s="6" t="s">
        <v>151</v>
      </c>
      <c r="D1377" s="6" t="s">
        <v>9</v>
      </c>
      <c r="E1377" s="25">
        <v>0</v>
      </c>
      <c r="F1377" s="25">
        <v>0</v>
      </c>
      <c r="G1377" s="43">
        <v>3.8000000000000003</v>
      </c>
      <c r="H1377" s="25">
        <v>0</v>
      </c>
      <c r="I1377" s="25">
        <f t="shared" si="82"/>
        <v>3.8000000000000003</v>
      </c>
      <c r="J1377" s="25"/>
      <c r="K1377" s="64">
        <f>IFERROR(VLOOKUP(CONCATENATE("LEM/*2AC4-C",D1377),'Special condition stocks'!A30:J1994,8,FALSE)+VLOOKUP(CONCATENATE("WIT/*2AC4-C",D1377),'Special condition stocks'!A30:J1994,8,FALSE),0)</f>
        <v>0</v>
      </c>
      <c r="L1377" s="25">
        <v>0</v>
      </c>
      <c r="M1377" s="25">
        <v>0</v>
      </c>
      <c r="N1377" s="25">
        <f t="shared" si="83"/>
        <v>3.8</v>
      </c>
    </row>
    <row r="1378" spans="1:14" x14ac:dyDescent="0.2">
      <c r="A1378" s="34" t="str">
        <f t="shared" si="84"/>
        <v>L/W/2AC4-CSFO</v>
      </c>
      <c r="B1378" s="6" t="s">
        <v>58</v>
      </c>
      <c r="C1378" s="6" t="s">
        <v>151</v>
      </c>
      <c r="D1378" s="6" t="s">
        <v>2</v>
      </c>
      <c r="E1378" s="25">
        <v>27.948</v>
      </c>
      <c r="F1378" s="25">
        <v>0</v>
      </c>
      <c r="G1378" s="43">
        <v>365.9</v>
      </c>
      <c r="H1378" s="25">
        <v>0</v>
      </c>
      <c r="I1378" s="25">
        <f t="shared" si="82"/>
        <v>393.84799999999996</v>
      </c>
      <c r="J1378" s="25"/>
      <c r="K1378" s="64">
        <f>IFERROR(VLOOKUP(CONCATENATE("LEM/*2AC4-C",D1378),'Special condition stocks'!A31:J1995,8,FALSE)+VLOOKUP(CONCATENATE("WIT/*2AC4-C",D1378),'Special condition stocks'!A31:J1995,8,FALSE),0)</f>
        <v>65.183999999999997</v>
      </c>
      <c r="L1378" s="25">
        <v>0</v>
      </c>
      <c r="M1378" s="25">
        <v>0</v>
      </c>
      <c r="N1378" s="25">
        <f t="shared" si="83"/>
        <v>459.03199999999998</v>
      </c>
    </row>
    <row r="1379" spans="1:14" x14ac:dyDescent="0.2">
      <c r="A1379" s="34" t="str">
        <f t="shared" si="84"/>
        <v>L/W/2AC4-CShetland</v>
      </c>
      <c r="B1379" s="6" t="s">
        <v>58</v>
      </c>
      <c r="C1379" s="6" t="s">
        <v>151</v>
      </c>
      <c r="D1379" s="6" t="s">
        <v>6</v>
      </c>
      <c r="E1379" s="25">
        <v>9.532</v>
      </c>
      <c r="F1379" s="25">
        <v>0</v>
      </c>
      <c r="G1379" s="43">
        <v>179.9</v>
      </c>
      <c r="H1379" s="25">
        <v>0</v>
      </c>
      <c r="I1379" s="25">
        <f t="shared" si="82"/>
        <v>189.43200000000002</v>
      </c>
      <c r="J1379" s="25"/>
      <c r="K1379" s="64">
        <f>IFERROR(VLOOKUP(CONCATENATE("LEM/*2AC4-C",D1379),'Special condition stocks'!A32:J1996,8,FALSE)+VLOOKUP(CONCATENATE("WIT/*2AC4-C",D1379),'Special condition stocks'!A32:J1996,8,FALSE),0)</f>
        <v>52.765000000000001</v>
      </c>
      <c r="L1379" s="25">
        <v>0</v>
      </c>
      <c r="M1379" s="25">
        <v>0</v>
      </c>
      <c r="N1379" s="25">
        <f t="shared" si="83"/>
        <v>242.197</v>
      </c>
    </row>
    <row r="1380" spans="1:14" x14ac:dyDescent="0.2">
      <c r="A1380" s="34" t="str">
        <f t="shared" si="84"/>
        <v>L/W/2AC4-CSouth West</v>
      </c>
      <c r="B1380" s="6" t="s">
        <v>58</v>
      </c>
      <c r="C1380" s="6" t="s">
        <v>151</v>
      </c>
      <c r="D1380" s="6" t="s">
        <v>19</v>
      </c>
      <c r="E1380" s="25">
        <v>0.67900000000000005</v>
      </c>
      <c r="F1380" s="25">
        <v>0</v>
      </c>
      <c r="G1380" s="43">
        <v>0.1</v>
      </c>
      <c r="H1380" s="25">
        <v>0</v>
      </c>
      <c r="I1380" s="25">
        <f t="shared" si="82"/>
        <v>0.77900000000000003</v>
      </c>
      <c r="J1380" s="25"/>
      <c r="K1380" s="64">
        <f>IFERROR(VLOOKUP(CONCATENATE("LEM/*2AC4-C",D1380),'Special condition stocks'!A33:J1997,8,FALSE)+VLOOKUP(CONCATENATE("WIT/*2AC4-C",D1380),'Special condition stocks'!A33:J1997,8,FALSE),0)</f>
        <v>0</v>
      </c>
      <c r="L1380" s="25">
        <v>0</v>
      </c>
      <c r="M1380" s="25">
        <v>0</v>
      </c>
      <c r="N1380" s="25">
        <f t="shared" si="83"/>
        <v>0.77900000000000003</v>
      </c>
    </row>
    <row r="1381" spans="1:14" x14ac:dyDescent="0.2">
      <c r="A1381" s="34" t="str">
        <f t="shared" si="84"/>
        <v>L/W/2AC4-CUnallocated</v>
      </c>
      <c r="B1381" s="6" t="s">
        <v>58</v>
      </c>
      <c r="C1381" s="6" t="s">
        <v>151</v>
      </c>
      <c r="D1381" s="6" t="s">
        <v>33</v>
      </c>
      <c r="E1381" s="25">
        <v>0</v>
      </c>
      <c r="F1381" s="25">
        <v>0</v>
      </c>
      <c r="G1381" s="43">
        <v>0.1</v>
      </c>
      <c r="H1381" s="25">
        <v>0</v>
      </c>
      <c r="I1381" s="25">
        <f t="shared" si="82"/>
        <v>0.1</v>
      </c>
      <c r="J1381" s="25"/>
      <c r="K1381" s="64">
        <f>IFERROR(VLOOKUP(CONCATENATE("LEM/*2AC4-C",D1381),'Special condition stocks'!A35:J1998,8,FALSE)+VLOOKUP(CONCATENATE("WIT/*2AC4-C",D1381),'Special condition stocks'!A35:J1998,8,FALSE),0)</f>
        <v>0</v>
      </c>
      <c r="L1381" s="25">
        <v>0</v>
      </c>
      <c r="M1381" s="25">
        <v>0</v>
      </c>
      <c r="N1381" s="25">
        <f t="shared" si="83"/>
        <v>0.1</v>
      </c>
    </row>
    <row r="1382" spans="1:14" x14ac:dyDescent="0.2">
      <c r="A1382" s="34" t="str">
        <f t="shared" si="84"/>
        <v>L/W/2AC4-CW. Scotland</v>
      </c>
      <c r="B1382" s="6" t="s">
        <v>58</v>
      </c>
      <c r="C1382" s="6" t="s">
        <v>151</v>
      </c>
      <c r="D1382" s="6" t="s">
        <v>8</v>
      </c>
      <c r="E1382" s="25">
        <v>0</v>
      </c>
      <c r="F1382" s="25">
        <v>0</v>
      </c>
      <c r="G1382" s="43">
        <v>11</v>
      </c>
      <c r="H1382" s="25">
        <v>0</v>
      </c>
      <c r="I1382" s="25">
        <f t="shared" si="82"/>
        <v>11</v>
      </c>
      <c r="J1382" s="25"/>
      <c r="K1382" s="64">
        <f>IFERROR(VLOOKUP(CONCATENATE("LEM/*2AC4-C",D1382),'Special condition stocks'!A36:J2000,8,FALSE)+VLOOKUP(CONCATENATE("WIT/*2AC4-C",D1382),'Special condition stocks'!A36:J2000,8,FALSE),0)</f>
        <v>1.4999999999999999E-2</v>
      </c>
      <c r="L1382" s="25">
        <v>0</v>
      </c>
      <c r="M1382" s="25">
        <v>0</v>
      </c>
      <c r="N1382" s="25">
        <f t="shared" si="83"/>
        <v>11.015000000000001</v>
      </c>
    </row>
    <row r="1383" spans="1:14" x14ac:dyDescent="0.2">
      <c r="A1383" s="34" t="str">
        <f t="shared" si="84"/>
        <v>L/W/2AC4-CWales &amp; WC</v>
      </c>
      <c r="B1383" s="6" t="s">
        <v>58</v>
      </c>
      <c r="C1383" s="6" t="s">
        <v>151</v>
      </c>
      <c r="D1383" s="6" t="s">
        <v>22</v>
      </c>
      <c r="E1383" s="25">
        <v>0</v>
      </c>
      <c r="F1383" s="25">
        <v>0</v>
      </c>
      <c r="G1383" s="43">
        <v>0</v>
      </c>
      <c r="H1383" s="25">
        <v>0</v>
      </c>
      <c r="I1383" s="25">
        <f t="shared" si="82"/>
        <v>0</v>
      </c>
      <c r="J1383" s="25"/>
      <c r="K1383" s="64">
        <f>IFERROR(VLOOKUP(CONCATENATE("LEM/*2AC4-C",D1383),'Special condition stocks'!A37:J2001,8,FALSE)+VLOOKUP(CONCATENATE("WIT/*2AC4-C",D1383),'Special condition stocks'!A37:J2001,8,FALSE),0)</f>
        <v>0</v>
      </c>
      <c r="L1383" s="25">
        <v>0</v>
      </c>
      <c r="M1383" s="25">
        <v>0</v>
      </c>
      <c r="N1383" s="25">
        <f t="shared" si="83"/>
        <v>0</v>
      </c>
    </row>
    <row r="1384" spans="1:14" x14ac:dyDescent="0.2">
      <c r="A1384" s="34" t="str">
        <f t="shared" si="84"/>
        <v>L/W/2AC4-CWestern</v>
      </c>
      <c r="B1384" s="38" t="s">
        <v>58</v>
      </c>
      <c r="C1384" s="6" t="s">
        <v>151</v>
      </c>
      <c r="D1384" s="6" t="s">
        <v>107</v>
      </c>
      <c r="E1384" s="25">
        <v>14.93</v>
      </c>
      <c r="F1384" s="25">
        <v>0</v>
      </c>
      <c r="G1384" s="43">
        <v>0</v>
      </c>
      <c r="H1384" s="25">
        <v>0</v>
      </c>
      <c r="I1384" s="25">
        <f t="shared" si="82"/>
        <v>14.93</v>
      </c>
      <c r="J1384" s="25"/>
      <c r="K1384" s="64">
        <f>IFERROR(VLOOKUP(CONCATENATE("LEM/*2AC4-C",D1384),'Special condition stocks'!A40:J2002,8,FALSE)+VLOOKUP(CONCATENATE("WIT/*2AC4-C",D1384),'Special condition stocks'!A40:J2002,8,FALSE),0)</f>
        <v>0.33899999999999997</v>
      </c>
      <c r="L1384" s="25">
        <v>0</v>
      </c>
      <c r="M1384" s="25">
        <v>0</v>
      </c>
      <c r="N1384" s="25">
        <f t="shared" si="83"/>
        <v>15.269</v>
      </c>
    </row>
    <row r="1385" spans="1:14" x14ac:dyDescent="0.2">
      <c r="A1385" s="34" t="str">
        <f t="shared" si="84"/>
        <v>LEZ/07.10m and under (pool) - England</v>
      </c>
      <c r="B1385" s="6" t="s">
        <v>59</v>
      </c>
      <c r="C1385" s="6" t="s">
        <v>152</v>
      </c>
      <c r="D1385" s="6" t="s">
        <v>29</v>
      </c>
      <c r="E1385" s="25">
        <v>438.21899999999999</v>
      </c>
      <c r="F1385" s="25">
        <v>0</v>
      </c>
      <c r="G1385" s="43">
        <v>0</v>
      </c>
      <c r="H1385" s="25">
        <v>0</v>
      </c>
      <c r="I1385" s="25">
        <f t="shared" si="82"/>
        <v>438.21899999999999</v>
      </c>
      <c r="J1385" s="25"/>
      <c r="K1385" s="25">
        <v>0.127</v>
      </c>
      <c r="L1385" s="25">
        <v>0</v>
      </c>
      <c r="M1385" s="25">
        <v>0</v>
      </c>
      <c r="N1385" s="25">
        <f t="shared" si="83"/>
        <v>438.346</v>
      </c>
    </row>
    <row r="1386" spans="1:14" x14ac:dyDescent="0.2">
      <c r="A1386" s="34" t="str">
        <f t="shared" si="84"/>
        <v>LEZ/07.10m and under (pool) - Northern Ireland</v>
      </c>
      <c r="B1386" s="6" t="s">
        <v>59</v>
      </c>
      <c r="C1386" s="6" t="s">
        <v>152</v>
      </c>
      <c r="D1386" s="6" t="s">
        <v>32</v>
      </c>
      <c r="E1386" s="25">
        <v>0</v>
      </c>
      <c r="F1386" s="25">
        <v>2</v>
      </c>
      <c r="G1386" s="43">
        <v>0</v>
      </c>
      <c r="H1386" s="25">
        <v>0</v>
      </c>
      <c r="I1386" s="25">
        <f t="shared" si="82"/>
        <v>2</v>
      </c>
      <c r="J1386" s="25"/>
      <c r="K1386" s="25">
        <v>0</v>
      </c>
      <c r="L1386" s="25">
        <v>0</v>
      </c>
      <c r="M1386" s="25">
        <v>0</v>
      </c>
      <c r="N1386" s="25">
        <f t="shared" si="83"/>
        <v>2</v>
      </c>
    </row>
    <row r="1387" spans="1:14" x14ac:dyDescent="0.2">
      <c r="A1387" s="34" t="str">
        <f t="shared" si="84"/>
        <v>LEZ/07.10m and under (pool) - Scotland</v>
      </c>
      <c r="B1387" s="6" t="s">
        <v>59</v>
      </c>
      <c r="C1387" s="6" t="s">
        <v>152</v>
      </c>
      <c r="D1387" s="6" t="s">
        <v>31</v>
      </c>
      <c r="E1387" s="25">
        <v>0</v>
      </c>
      <c r="F1387" s="25">
        <v>0</v>
      </c>
      <c r="G1387" s="43">
        <v>0.1</v>
      </c>
      <c r="H1387" s="25">
        <v>0</v>
      </c>
      <c r="I1387" s="25">
        <f t="shared" si="82"/>
        <v>0.1</v>
      </c>
      <c r="J1387" s="25"/>
      <c r="K1387" s="25">
        <v>0</v>
      </c>
      <c r="L1387" s="25">
        <v>0</v>
      </c>
      <c r="M1387" s="25">
        <v>0</v>
      </c>
      <c r="N1387" s="25">
        <f t="shared" si="83"/>
        <v>0.1</v>
      </c>
    </row>
    <row r="1388" spans="1:14" x14ac:dyDescent="0.2">
      <c r="A1388" s="34" t="str">
        <f t="shared" si="84"/>
        <v>LEZ/07.10m and under (pool) - Wales</v>
      </c>
      <c r="B1388" s="6" t="s">
        <v>59</v>
      </c>
      <c r="C1388" s="6" t="s">
        <v>152</v>
      </c>
      <c r="D1388" s="6" t="s">
        <v>30</v>
      </c>
      <c r="E1388" s="25">
        <v>0</v>
      </c>
      <c r="F1388" s="25">
        <v>0</v>
      </c>
      <c r="G1388" s="43">
        <v>0</v>
      </c>
      <c r="H1388" s="25">
        <v>5.6000000000000001E-2</v>
      </c>
      <c r="I1388" s="25">
        <f t="shared" si="82"/>
        <v>5.6000000000000001E-2</v>
      </c>
      <c r="J1388" s="25"/>
      <c r="K1388" s="25">
        <v>0</v>
      </c>
      <c r="L1388" s="25">
        <v>0</v>
      </c>
      <c r="M1388" s="25">
        <v>0</v>
      </c>
      <c r="N1388" s="25">
        <f t="shared" si="83"/>
        <v>5.6000000000000001E-2</v>
      </c>
    </row>
    <row r="1389" spans="1:14" x14ac:dyDescent="0.2">
      <c r="A1389" s="34" t="str">
        <f t="shared" si="84"/>
        <v>LEZ/07.Aberdeen</v>
      </c>
      <c r="B1389" s="6" t="s">
        <v>59</v>
      </c>
      <c r="C1389" s="6" t="s">
        <v>152</v>
      </c>
      <c r="D1389" s="6" t="s">
        <v>4</v>
      </c>
      <c r="E1389" s="25">
        <v>40.548999999999999</v>
      </c>
      <c r="F1389" s="25">
        <v>0</v>
      </c>
      <c r="G1389" s="43">
        <v>11.1</v>
      </c>
      <c r="H1389" s="25">
        <v>0</v>
      </c>
      <c r="I1389" s="25">
        <f t="shared" si="82"/>
        <v>51.649000000000001</v>
      </c>
      <c r="J1389" s="25"/>
      <c r="K1389" s="25">
        <v>7.6999999999999999E-2</v>
      </c>
      <c r="L1389" s="25">
        <v>0</v>
      </c>
      <c r="M1389" s="25">
        <v>0</v>
      </c>
      <c r="N1389" s="25">
        <f t="shared" si="83"/>
        <v>51.725999999999999</v>
      </c>
    </row>
    <row r="1390" spans="1:14" x14ac:dyDescent="0.2">
      <c r="A1390" s="34" t="str">
        <f t="shared" si="84"/>
        <v>LEZ/07.Anglo Scot.</v>
      </c>
      <c r="B1390" s="6" t="s">
        <v>59</v>
      </c>
      <c r="C1390" s="6" t="s">
        <v>152</v>
      </c>
      <c r="D1390" s="6" t="s">
        <v>13</v>
      </c>
      <c r="E1390" s="25">
        <v>6.1890000000000001</v>
      </c>
      <c r="F1390" s="25">
        <v>0</v>
      </c>
      <c r="G1390" s="43">
        <v>0.2</v>
      </c>
      <c r="H1390" s="25">
        <v>0</v>
      </c>
      <c r="I1390" s="25">
        <f t="shared" si="82"/>
        <v>6.3890000000000002</v>
      </c>
      <c r="J1390" s="25"/>
      <c r="K1390" s="25">
        <v>2.843</v>
      </c>
      <c r="L1390" s="25">
        <v>0</v>
      </c>
      <c r="M1390" s="25">
        <v>0</v>
      </c>
      <c r="N1390" s="25">
        <f t="shared" si="83"/>
        <v>9.2319999999999993</v>
      </c>
    </row>
    <row r="1391" spans="1:14" x14ac:dyDescent="0.2">
      <c r="A1391" s="34" t="str">
        <f t="shared" si="84"/>
        <v>LEZ/07.ANIFPO</v>
      </c>
      <c r="B1391" s="6" t="s">
        <v>59</v>
      </c>
      <c r="C1391" s="6" t="s">
        <v>152</v>
      </c>
      <c r="D1391" s="6" t="s">
        <v>17</v>
      </c>
      <c r="E1391" s="25">
        <v>0</v>
      </c>
      <c r="F1391" s="25">
        <v>13.58</v>
      </c>
      <c r="G1391" s="43">
        <v>0</v>
      </c>
      <c r="H1391" s="25">
        <v>0</v>
      </c>
      <c r="I1391" s="25">
        <f t="shared" si="82"/>
        <v>13.58</v>
      </c>
      <c r="J1391" s="25"/>
      <c r="K1391" s="25">
        <v>0.48</v>
      </c>
      <c r="L1391" s="25">
        <v>0</v>
      </c>
      <c r="M1391" s="25">
        <v>0</v>
      </c>
      <c r="N1391" s="25">
        <f t="shared" si="83"/>
        <v>14.06</v>
      </c>
    </row>
    <row r="1392" spans="1:14" x14ac:dyDescent="0.2">
      <c r="A1392" s="34" t="str">
        <f t="shared" si="84"/>
        <v>LEZ/07.Cornish</v>
      </c>
      <c r="B1392" s="6" t="s">
        <v>59</v>
      </c>
      <c r="C1392" s="6" t="s">
        <v>152</v>
      </c>
      <c r="D1392" s="6" t="s">
        <v>18</v>
      </c>
      <c r="E1392" s="25">
        <v>905.66399999999999</v>
      </c>
      <c r="F1392" s="25">
        <v>0</v>
      </c>
      <c r="G1392" s="43">
        <v>0</v>
      </c>
      <c r="H1392" s="25">
        <v>0</v>
      </c>
      <c r="I1392" s="25">
        <f t="shared" si="82"/>
        <v>905.66399999999999</v>
      </c>
      <c r="J1392" s="25"/>
      <c r="K1392" s="25">
        <v>56.542999999999999</v>
      </c>
      <c r="L1392" s="25">
        <v>0</v>
      </c>
      <c r="M1392" s="25">
        <v>0.1</v>
      </c>
      <c r="N1392" s="25">
        <f t="shared" si="83"/>
        <v>962.30700000000002</v>
      </c>
    </row>
    <row r="1393" spans="1:14" x14ac:dyDescent="0.2">
      <c r="A1393" s="34" t="str">
        <f t="shared" si="84"/>
        <v>LEZ/07.EEFPO</v>
      </c>
      <c r="B1393" s="6" t="s">
        <v>59</v>
      </c>
      <c r="C1393" s="6" t="s">
        <v>152</v>
      </c>
      <c r="D1393" s="6" t="s">
        <v>14</v>
      </c>
      <c r="E1393" s="25">
        <v>339.82</v>
      </c>
      <c r="F1393" s="25">
        <v>0</v>
      </c>
      <c r="G1393" s="43">
        <v>13.7</v>
      </c>
      <c r="H1393" s="25">
        <v>0</v>
      </c>
      <c r="I1393" s="25">
        <f t="shared" si="82"/>
        <v>353.52</v>
      </c>
      <c r="J1393" s="25"/>
      <c r="K1393" s="25">
        <v>70.731999999999999</v>
      </c>
      <c r="L1393" s="25">
        <v>0</v>
      </c>
      <c r="M1393" s="25">
        <v>0</v>
      </c>
      <c r="N1393" s="25">
        <f t="shared" si="83"/>
        <v>424.25200000000001</v>
      </c>
    </row>
    <row r="1394" spans="1:14" x14ac:dyDescent="0.2">
      <c r="A1394" s="34" t="str">
        <f t="shared" si="84"/>
        <v>LEZ/07.Fife</v>
      </c>
      <c r="B1394" s="6" t="s">
        <v>59</v>
      </c>
      <c r="C1394" s="6" t="s">
        <v>152</v>
      </c>
      <c r="D1394" s="6" t="s">
        <v>7</v>
      </c>
      <c r="E1394" s="25">
        <v>0</v>
      </c>
      <c r="F1394" s="25">
        <v>0</v>
      </c>
      <c r="G1394" s="43">
        <v>0.2</v>
      </c>
      <c r="H1394" s="25">
        <v>0</v>
      </c>
      <c r="I1394" s="25">
        <f t="shared" si="82"/>
        <v>0.2</v>
      </c>
      <c r="J1394" s="25"/>
      <c r="K1394" s="25">
        <v>0</v>
      </c>
      <c r="L1394" s="25">
        <v>0</v>
      </c>
      <c r="M1394" s="25">
        <v>0</v>
      </c>
      <c r="N1394" s="25">
        <f t="shared" si="83"/>
        <v>0.2</v>
      </c>
    </row>
    <row r="1395" spans="1:14" x14ac:dyDescent="0.2">
      <c r="A1395" s="34" t="str">
        <f t="shared" si="84"/>
        <v>LEZ/07.FPO</v>
      </c>
      <c r="B1395" s="6" t="s">
        <v>59</v>
      </c>
      <c r="C1395" s="6" t="s">
        <v>152</v>
      </c>
      <c r="D1395" s="6" t="s">
        <v>15</v>
      </c>
      <c r="E1395" s="25">
        <v>0</v>
      </c>
      <c r="F1395" s="25">
        <v>0</v>
      </c>
      <c r="G1395" s="43">
        <v>0</v>
      </c>
      <c r="H1395" s="25">
        <v>0</v>
      </c>
      <c r="I1395" s="25">
        <f t="shared" si="82"/>
        <v>0</v>
      </c>
      <c r="J1395" s="25"/>
      <c r="K1395" s="25">
        <v>0</v>
      </c>
      <c r="L1395" s="25">
        <v>0</v>
      </c>
      <c r="M1395" s="25">
        <v>0</v>
      </c>
      <c r="N1395" s="25">
        <f t="shared" si="83"/>
        <v>0</v>
      </c>
    </row>
    <row r="1396" spans="1:14" x14ac:dyDescent="0.2">
      <c r="A1396" s="34" t="str">
        <f t="shared" si="84"/>
        <v>LEZ/07.Handliners</v>
      </c>
      <c r="B1396" s="6" t="s">
        <v>59</v>
      </c>
      <c r="C1396" s="6" t="s">
        <v>152</v>
      </c>
      <c r="D1396" s="6" t="s">
        <v>66</v>
      </c>
      <c r="E1396" s="25">
        <v>0</v>
      </c>
      <c r="F1396" s="25">
        <v>0</v>
      </c>
      <c r="G1396" s="43">
        <v>0</v>
      </c>
      <c r="H1396" s="25">
        <v>0</v>
      </c>
      <c r="I1396" s="25">
        <f t="shared" si="82"/>
        <v>0</v>
      </c>
      <c r="J1396" s="25"/>
      <c r="K1396" s="25">
        <v>0</v>
      </c>
      <c r="L1396" s="25">
        <v>0</v>
      </c>
      <c r="M1396" s="25">
        <v>0</v>
      </c>
      <c r="N1396" s="25">
        <f t="shared" si="83"/>
        <v>0</v>
      </c>
    </row>
    <row r="1397" spans="1:14" x14ac:dyDescent="0.2">
      <c r="A1397" s="34" t="str">
        <f t="shared" si="84"/>
        <v>LEZ/07.Interfish</v>
      </c>
      <c r="B1397" s="6" t="s">
        <v>59</v>
      </c>
      <c r="C1397" s="6" t="s">
        <v>152</v>
      </c>
      <c r="D1397" s="6" t="s">
        <v>23</v>
      </c>
      <c r="E1397" s="25">
        <v>4.0640000000000001</v>
      </c>
      <c r="F1397" s="25">
        <v>0</v>
      </c>
      <c r="G1397" s="43">
        <v>0</v>
      </c>
      <c r="H1397" s="25">
        <v>0</v>
      </c>
      <c r="I1397" s="25">
        <f t="shared" si="82"/>
        <v>4.0640000000000001</v>
      </c>
      <c r="J1397" s="25"/>
      <c r="K1397" s="25">
        <v>34.966000000000001</v>
      </c>
      <c r="L1397" s="25">
        <v>0</v>
      </c>
      <c r="M1397" s="25">
        <v>0</v>
      </c>
      <c r="N1397" s="25">
        <f t="shared" si="83"/>
        <v>39.03</v>
      </c>
    </row>
    <row r="1398" spans="1:14" x14ac:dyDescent="0.2">
      <c r="A1398" s="34" t="str">
        <f t="shared" si="84"/>
        <v>LEZ/07.IOM</v>
      </c>
      <c r="B1398" s="6" t="s">
        <v>59</v>
      </c>
      <c r="C1398" s="6" t="s">
        <v>152</v>
      </c>
      <c r="D1398" s="6" t="s">
        <v>24</v>
      </c>
      <c r="E1398" s="25">
        <v>0.73899999999999999</v>
      </c>
      <c r="F1398" s="25">
        <v>0</v>
      </c>
      <c r="G1398" s="43">
        <v>0</v>
      </c>
      <c r="H1398" s="25">
        <v>0</v>
      </c>
      <c r="I1398" s="25">
        <f t="shared" si="82"/>
        <v>0.73899999999999999</v>
      </c>
      <c r="J1398" s="25"/>
      <c r="K1398" s="25">
        <v>0</v>
      </c>
      <c r="L1398" s="25">
        <v>0</v>
      </c>
      <c r="M1398" s="25">
        <v>0</v>
      </c>
      <c r="N1398" s="25">
        <f t="shared" si="83"/>
        <v>0.73899999999999999</v>
      </c>
    </row>
    <row r="1399" spans="1:14" x14ac:dyDescent="0.2">
      <c r="A1399" s="34" t="str">
        <f t="shared" si="84"/>
        <v>LEZ/07.Klondyke</v>
      </c>
      <c r="B1399" s="6" t="s">
        <v>59</v>
      </c>
      <c r="C1399" s="6" t="s">
        <v>152</v>
      </c>
      <c r="D1399" s="6" t="s">
        <v>11</v>
      </c>
      <c r="E1399" s="25">
        <v>0</v>
      </c>
      <c r="F1399" s="25">
        <v>0</v>
      </c>
      <c r="G1399" s="43">
        <v>0</v>
      </c>
      <c r="H1399" s="25">
        <v>0</v>
      </c>
      <c r="I1399" s="25">
        <f t="shared" ref="I1399:I1462" si="85">E1399+F1399+G1399+H1399</f>
        <v>0</v>
      </c>
      <c r="J1399" s="25"/>
      <c r="K1399" s="25">
        <v>0</v>
      </c>
      <c r="L1399" s="25">
        <v>0</v>
      </c>
      <c r="M1399" s="25">
        <v>0</v>
      </c>
      <c r="N1399" s="25">
        <f t="shared" si="83"/>
        <v>0</v>
      </c>
    </row>
    <row r="1400" spans="1:14" x14ac:dyDescent="0.2">
      <c r="A1400" s="34" t="str">
        <f t="shared" si="84"/>
        <v>LEZ/07.Lowestoft</v>
      </c>
      <c r="B1400" s="6" t="s">
        <v>59</v>
      </c>
      <c r="C1400" s="6" t="s">
        <v>152</v>
      </c>
      <c r="D1400" s="6" t="s">
        <v>21</v>
      </c>
      <c r="E1400" s="25">
        <v>0</v>
      </c>
      <c r="F1400" s="25">
        <v>0</v>
      </c>
      <c r="G1400" s="43">
        <v>0</v>
      </c>
      <c r="H1400" s="25">
        <v>0</v>
      </c>
      <c r="I1400" s="25">
        <f t="shared" si="85"/>
        <v>0</v>
      </c>
      <c r="J1400" s="25"/>
      <c r="K1400" s="25">
        <v>0</v>
      </c>
      <c r="L1400" s="25">
        <v>0</v>
      </c>
      <c r="M1400" s="25">
        <v>0</v>
      </c>
      <c r="N1400" s="25">
        <f t="shared" si="83"/>
        <v>0</v>
      </c>
    </row>
    <row r="1401" spans="1:14" x14ac:dyDescent="0.2">
      <c r="A1401" s="34" t="str">
        <f t="shared" si="84"/>
        <v>LEZ/07.Lunar</v>
      </c>
      <c r="B1401" s="6" t="s">
        <v>59</v>
      </c>
      <c r="C1401" s="6" t="s">
        <v>152</v>
      </c>
      <c r="D1401" s="6" t="s">
        <v>12</v>
      </c>
      <c r="E1401" s="25">
        <v>0</v>
      </c>
      <c r="F1401" s="25">
        <v>0</v>
      </c>
      <c r="G1401" s="43">
        <v>2.2999999999999998</v>
      </c>
      <c r="H1401" s="25">
        <v>0</v>
      </c>
      <c r="I1401" s="25">
        <f t="shared" si="85"/>
        <v>2.2999999999999998</v>
      </c>
      <c r="J1401" s="25"/>
      <c r="K1401" s="25">
        <v>0</v>
      </c>
      <c r="L1401" s="25">
        <v>0</v>
      </c>
      <c r="M1401" s="25">
        <v>0</v>
      </c>
      <c r="N1401" s="25">
        <f t="shared" si="83"/>
        <v>2.2999999999999998</v>
      </c>
    </row>
    <row r="1402" spans="1:14" x14ac:dyDescent="0.2">
      <c r="A1402" s="34" t="str">
        <f t="shared" si="84"/>
        <v>LEZ/07.Mourne</v>
      </c>
      <c r="B1402" s="38" t="s">
        <v>59</v>
      </c>
      <c r="C1402" s="6" t="s">
        <v>152</v>
      </c>
      <c r="D1402" s="6" t="s">
        <v>49</v>
      </c>
      <c r="E1402" s="25">
        <v>0</v>
      </c>
      <c r="F1402" s="25">
        <v>0</v>
      </c>
      <c r="G1402" s="43">
        <v>0</v>
      </c>
      <c r="H1402" s="25">
        <v>0</v>
      </c>
      <c r="I1402" s="25">
        <f t="shared" si="85"/>
        <v>0</v>
      </c>
      <c r="J1402" s="25"/>
      <c r="K1402" s="25">
        <v>0</v>
      </c>
      <c r="L1402" s="25">
        <v>0</v>
      </c>
      <c r="M1402" s="25">
        <v>0</v>
      </c>
      <c r="N1402" s="25">
        <f t="shared" si="83"/>
        <v>0</v>
      </c>
    </row>
    <row r="1403" spans="1:14" x14ac:dyDescent="0.2">
      <c r="A1403" s="34" t="str">
        <f t="shared" si="84"/>
        <v>LEZ/07.NESFO</v>
      </c>
      <c r="B1403" s="6" t="s">
        <v>59</v>
      </c>
      <c r="C1403" s="6" t="s">
        <v>152</v>
      </c>
      <c r="D1403" s="6" t="s">
        <v>5</v>
      </c>
      <c r="E1403" s="25">
        <v>0</v>
      </c>
      <c r="F1403" s="25">
        <v>0</v>
      </c>
      <c r="G1403" s="43">
        <v>0.9</v>
      </c>
      <c r="H1403" s="25">
        <v>0</v>
      </c>
      <c r="I1403" s="25">
        <f t="shared" si="85"/>
        <v>0.9</v>
      </c>
      <c r="J1403" s="25"/>
      <c r="K1403" s="25">
        <v>0</v>
      </c>
      <c r="L1403" s="25">
        <v>0</v>
      </c>
      <c r="M1403" s="25">
        <v>0</v>
      </c>
      <c r="N1403" s="25">
        <f t="shared" si="83"/>
        <v>0.9</v>
      </c>
    </row>
    <row r="1404" spans="1:14" x14ac:dyDescent="0.2">
      <c r="A1404" s="34" t="str">
        <f t="shared" si="84"/>
        <v>LEZ/07.NIFPO</v>
      </c>
      <c r="B1404" s="6" t="s">
        <v>59</v>
      </c>
      <c r="C1404" s="6" t="s">
        <v>152</v>
      </c>
      <c r="D1404" s="6" t="s">
        <v>16</v>
      </c>
      <c r="E1404" s="25">
        <v>0</v>
      </c>
      <c r="F1404" s="25">
        <v>15.72</v>
      </c>
      <c r="G1404" s="43">
        <v>146</v>
      </c>
      <c r="H1404" s="25">
        <v>0</v>
      </c>
      <c r="I1404" s="25">
        <f t="shared" si="85"/>
        <v>161.72</v>
      </c>
      <c r="J1404" s="25"/>
      <c r="K1404" s="25">
        <v>59.53</v>
      </c>
      <c r="L1404" s="25">
        <v>0</v>
      </c>
      <c r="M1404" s="25">
        <v>0</v>
      </c>
      <c r="N1404" s="25">
        <f t="shared" si="83"/>
        <v>221.25</v>
      </c>
    </row>
    <row r="1405" spans="1:14" x14ac:dyDescent="0.2">
      <c r="A1405" s="34" t="str">
        <f t="shared" si="84"/>
        <v>LEZ/07.Non Sector - England</v>
      </c>
      <c r="B1405" s="6" t="s">
        <v>59</v>
      </c>
      <c r="C1405" s="6" t="s">
        <v>152</v>
      </c>
      <c r="D1405" s="6" t="s">
        <v>25</v>
      </c>
      <c r="E1405" s="25">
        <v>141.74600000000001</v>
      </c>
      <c r="F1405" s="25">
        <v>0</v>
      </c>
      <c r="G1405" s="43">
        <v>0</v>
      </c>
      <c r="H1405" s="25">
        <v>0</v>
      </c>
      <c r="I1405" s="25">
        <f t="shared" si="85"/>
        <v>141.74600000000001</v>
      </c>
      <c r="J1405" s="25"/>
      <c r="K1405" s="25">
        <v>2.1999999999999999E-2</v>
      </c>
      <c r="L1405" s="25">
        <v>0</v>
      </c>
      <c r="M1405" s="25">
        <v>0</v>
      </c>
      <c r="N1405" s="25">
        <f t="shared" si="83"/>
        <v>141.768</v>
      </c>
    </row>
    <row r="1406" spans="1:14" x14ac:dyDescent="0.2">
      <c r="A1406" s="34" t="str">
        <f t="shared" si="84"/>
        <v>LEZ/07.Non Sector - Northern Ireland</v>
      </c>
      <c r="B1406" s="6" t="s">
        <v>59</v>
      </c>
      <c r="C1406" s="6" t="s">
        <v>152</v>
      </c>
      <c r="D1406" s="6" t="s">
        <v>28</v>
      </c>
      <c r="E1406" s="25">
        <v>0</v>
      </c>
      <c r="F1406" s="25">
        <v>0.1</v>
      </c>
      <c r="G1406" s="43">
        <v>0</v>
      </c>
      <c r="H1406" s="25">
        <v>0</v>
      </c>
      <c r="I1406" s="25">
        <f t="shared" si="85"/>
        <v>0.1</v>
      </c>
      <c r="J1406" s="25"/>
      <c r="K1406" s="25">
        <v>0</v>
      </c>
      <c r="L1406" s="25">
        <v>0</v>
      </c>
      <c r="M1406" s="25">
        <v>0</v>
      </c>
      <c r="N1406" s="25">
        <f t="shared" si="83"/>
        <v>0.1</v>
      </c>
    </row>
    <row r="1407" spans="1:14" x14ac:dyDescent="0.2">
      <c r="A1407" s="34" t="str">
        <f t="shared" si="84"/>
        <v>LEZ/07.Non Sector - Scotland</v>
      </c>
      <c r="B1407" s="6" t="s">
        <v>59</v>
      </c>
      <c r="C1407" s="6" t="s">
        <v>152</v>
      </c>
      <c r="D1407" s="6" t="s">
        <v>27</v>
      </c>
      <c r="E1407" s="25">
        <v>0</v>
      </c>
      <c r="F1407" s="25">
        <v>0</v>
      </c>
      <c r="G1407" s="43">
        <v>0.1</v>
      </c>
      <c r="H1407" s="25">
        <v>0</v>
      </c>
      <c r="I1407" s="25">
        <f t="shared" si="85"/>
        <v>0.1</v>
      </c>
      <c r="J1407" s="25"/>
      <c r="K1407" s="25">
        <v>0</v>
      </c>
      <c r="L1407" s="25">
        <v>0</v>
      </c>
      <c r="M1407" s="25">
        <v>0</v>
      </c>
      <c r="N1407" s="25">
        <f t="shared" si="83"/>
        <v>0.1</v>
      </c>
    </row>
    <row r="1408" spans="1:14" x14ac:dyDescent="0.2">
      <c r="A1408" s="34" t="str">
        <f t="shared" si="84"/>
        <v>LEZ/07.Non Sector - Wales</v>
      </c>
      <c r="B1408" s="6" t="s">
        <v>59</v>
      </c>
      <c r="C1408" s="6" t="s">
        <v>152</v>
      </c>
      <c r="D1408" s="6" t="s">
        <v>26</v>
      </c>
      <c r="E1408" s="25">
        <v>0</v>
      </c>
      <c r="F1408" s="25">
        <v>0</v>
      </c>
      <c r="G1408" s="43">
        <v>0</v>
      </c>
      <c r="H1408" s="25">
        <v>0</v>
      </c>
      <c r="I1408" s="25">
        <f t="shared" si="85"/>
        <v>0</v>
      </c>
      <c r="J1408" s="25"/>
      <c r="K1408" s="25">
        <v>0</v>
      </c>
      <c r="L1408" s="72">
        <v>-0.2</v>
      </c>
      <c r="M1408" s="25">
        <v>0</v>
      </c>
      <c r="N1408" s="25">
        <f t="shared" si="83"/>
        <v>-0.2</v>
      </c>
    </row>
    <row r="1409" spans="1:14" x14ac:dyDescent="0.2">
      <c r="A1409" s="34" t="str">
        <f t="shared" si="84"/>
        <v>LEZ/07.Humberside</v>
      </c>
      <c r="B1409" s="6" t="s">
        <v>59</v>
      </c>
      <c r="C1409" s="6" t="s">
        <v>152</v>
      </c>
      <c r="D1409" s="6" t="s">
        <v>288</v>
      </c>
      <c r="E1409" s="25">
        <v>0</v>
      </c>
      <c r="F1409" s="25">
        <v>0</v>
      </c>
      <c r="G1409" s="43">
        <v>0</v>
      </c>
      <c r="H1409" s="25">
        <v>0</v>
      </c>
      <c r="I1409" s="25">
        <f t="shared" si="85"/>
        <v>0</v>
      </c>
      <c r="J1409" s="25"/>
      <c r="K1409" s="25">
        <v>1.6439999999999999</v>
      </c>
      <c r="L1409" s="25">
        <v>0</v>
      </c>
      <c r="M1409" s="25">
        <v>0</v>
      </c>
      <c r="N1409" s="25">
        <f t="shared" si="83"/>
        <v>1.6439999999999999</v>
      </c>
    </row>
    <row r="1410" spans="1:14" x14ac:dyDescent="0.2">
      <c r="A1410" s="34" t="str">
        <f t="shared" si="84"/>
        <v>LEZ/07.North Sea</v>
      </c>
      <c r="B1410" s="6" t="s">
        <v>59</v>
      </c>
      <c r="C1410" s="6" t="s">
        <v>152</v>
      </c>
      <c r="D1410" s="6" t="s">
        <v>20</v>
      </c>
      <c r="E1410" s="25">
        <v>0</v>
      </c>
      <c r="F1410" s="25">
        <v>0</v>
      </c>
      <c r="G1410" s="43">
        <v>0</v>
      </c>
      <c r="H1410" s="25">
        <v>0</v>
      </c>
      <c r="I1410" s="25">
        <f t="shared" si="85"/>
        <v>0</v>
      </c>
      <c r="J1410" s="25"/>
      <c r="K1410" s="25">
        <v>0</v>
      </c>
      <c r="L1410" s="25">
        <v>0</v>
      </c>
      <c r="M1410" s="25">
        <v>0</v>
      </c>
      <c r="N1410" s="25">
        <f t="shared" si="83"/>
        <v>0</v>
      </c>
    </row>
    <row r="1411" spans="1:14" x14ac:dyDescent="0.2">
      <c r="A1411" s="34" t="str">
        <f t="shared" si="84"/>
        <v>LEZ/07.Northern</v>
      </c>
      <c r="B1411" s="6" t="s">
        <v>59</v>
      </c>
      <c r="C1411" s="6" t="s">
        <v>152</v>
      </c>
      <c r="D1411" s="6" t="s">
        <v>10</v>
      </c>
      <c r="E1411" s="25">
        <v>0</v>
      </c>
      <c r="F1411" s="25">
        <v>0</v>
      </c>
      <c r="G1411" s="43">
        <v>0</v>
      </c>
      <c r="H1411" s="25">
        <v>0</v>
      </c>
      <c r="I1411" s="25">
        <f t="shared" si="85"/>
        <v>0</v>
      </c>
      <c r="J1411" s="25"/>
      <c r="K1411" s="25">
        <v>0</v>
      </c>
      <c r="L1411" s="25">
        <v>0</v>
      </c>
      <c r="M1411" s="25">
        <v>0</v>
      </c>
      <c r="N1411" s="25">
        <f t="shared" si="83"/>
        <v>0</v>
      </c>
    </row>
    <row r="1412" spans="1:14" x14ac:dyDescent="0.2">
      <c r="A1412" s="34" t="str">
        <f t="shared" si="84"/>
        <v>LEZ/07.Orkney</v>
      </c>
      <c r="B1412" s="6" t="s">
        <v>59</v>
      </c>
      <c r="C1412" s="6" t="s">
        <v>152</v>
      </c>
      <c r="D1412" s="6" t="s">
        <v>9</v>
      </c>
      <c r="E1412" s="25">
        <v>0</v>
      </c>
      <c r="F1412" s="25">
        <v>0</v>
      </c>
      <c r="G1412" s="43">
        <v>0</v>
      </c>
      <c r="H1412" s="25">
        <v>0</v>
      </c>
      <c r="I1412" s="25">
        <f t="shared" si="85"/>
        <v>0</v>
      </c>
      <c r="J1412" s="25"/>
      <c r="K1412" s="25">
        <v>0</v>
      </c>
      <c r="L1412" s="25">
        <v>0</v>
      </c>
      <c r="M1412" s="25">
        <v>0</v>
      </c>
      <c r="N1412" s="25">
        <f t="shared" si="83"/>
        <v>0</v>
      </c>
    </row>
    <row r="1413" spans="1:14" x14ac:dyDescent="0.2">
      <c r="A1413" s="34" t="str">
        <f t="shared" si="84"/>
        <v>LEZ/07.SFO</v>
      </c>
      <c r="B1413" s="6" t="s">
        <v>59</v>
      </c>
      <c r="C1413" s="6" t="s">
        <v>152</v>
      </c>
      <c r="D1413" s="6" t="s">
        <v>2</v>
      </c>
      <c r="E1413" s="25">
        <v>0</v>
      </c>
      <c r="F1413" s="25">
        <v>0</v>
      </c>
      <c r="G1413" s="43">
        <v>29.9</v>
      </c>
      <c r="H1413" s="25">
        <v>0</v>
      </c>
      <c r="I1413" s="25">
        <f t="shared" si="85"/>
        <v>29.9</v>
      </c>
      <c r="J1413" s="25"/>
      <c r="K1413" s="25">
        <v>1.44</v>
      </c>
      <c r="L1413" s="25">
        <v>0</v>
      </c>
      <c r="M1413" s="25">
        <v>0</v>
      </c>
      <c r="N1413" s="25">
        <f t="shared" si="83"/>
        <v>31.34</v>
      </c>
    </row>
    <row r="1414" spans="1:14" x14ac:dyDescent="0.2">
      <c r="A1414" s="34" t="str">
        <f t="shared" si="84"/>
        <v>LEZ/07.Shetland</v>
      </c>
      <c r="B1414" s="6" t="s">
        <v>59</v>
      </c>
      <c r="C1414" s="6" t="s">
        <v>152</v>
      </c>
      <c r="D1414" s="6" t="s">
        <v>6</v>
      </c>
      <c r="E1414" s="25">
        <v>0</v>
      </c>
      <c r="F1414" s="25">
        <v>0</v>
      </c>
      <c r="G1414" s="43">
        <v>10.3</v>
      </c>
      <c r="H1414" s="25">
        <v>0</v>
      </c>
      <c r="I1414" s="25">
        <f t="shared" si="85"/>
        <v>10.3</v>
      </c>
      <c r="J1414" s="25"/>
      <c r="K1414" s="25">
        <v>0</v>
      </c>
      <c r="L1414" s="25">
        <v>0</v>
      </c>
      <c r="M1414" s="25">
        <v>0</v>
      </c>
      <c r="N1414" s="25">
        <f t="shared" si="83"/>
        <v>10.3</v>
      </c>
    </row>
    <row r="1415" spans="1:14" x14ac:dyDescent="0.2">
      <c r="A1415" s="34" t="str">
        <f t="shared" si="84"/>
        <v>LEZ/07.South West</v>
      </c>
      <c r="B1415" s="6" t="s">
        <v>59</v>
      </c>
      <c r="C1415" s="6" t="s">
        <v>152</v>
      </c>
      <c r="D1415" s="6" t="s">
        <v>19</v>
      </c>
      <c r="E1415" s="25">
        <v>19.027999999999999</v>
      </c>
      <c r="F1415" s="25">
        <v>0</v>
      </c>
      <c r="G1415" s="43">
        <v>1.5</v>
      </c>
      <c r="H1415" s="25">
        <v>1.8220000000000001</v>
      </c>
      <c r="I1415" s="25">
        <f t="shared" si="85"/>
        <v>22.349999999999998</v>
      </c>
      <c r="J1415" s="25"/>
      <c r="K1415" s="25">
        <v>0.41399999999999998</v>
      </c>
      <c r="L1415" s="25">
        <v>0</v>
      </c>
      <c r="M1415" s="25">
        <v>0</v>
      </c>
      <c r="N1415" s="25">
        <f t="shared" si="83"/>
        <v>22.763999999999999</v>
      </c>
    </row>
    <row r="1416" spans="1:14" x14ac:dyDescent="0.2">
      <c r="A1416" s="34" t="str">
        <f t="shared" si="84"/>
        <v>LEZ/07.Unallocated</v>
      </c>
      <c r="B1416" s="6" t="s">
        <v>59</v>
      </c>
      <c r="C1416" s="6" t="s">
        <v>152</v>
      </c>
      <c r="D1416" s="6" t="s">
        <v>33</v>
      </c>
      <c r="E1416" s="25">
        <v>0</v>
      </c>
      <c r="F1416" s="25">
        <v>0</v>
      </c>
      <c r="G1416" s="43">
        <v>0</v>
      </c>
      <c r="H1416" s="25">
        <v>65.900000000000006</v>
      </c>
      <c r="I1416" s="25">
        <f t="shared" si="85"/>
        <v>65.900000000000006</v>
      </c>
      <c r="J1416" s="25"/>
      <c r="K1416" s="25">
        <v>0</v>
      </c>
      <c r="L1416" s="25">
        <v>0</v>
      </c>
      <c r="M1416" s="25">
        <v>0</v>
      </c>
      <c r="N1416" s="25">
        <f t="shared" si="83"/>
        <v>65.900000000000006</v>
      </c>
    </row>
    <row r="1417" spans="1:14" x14ac:dyDescent="0.2">
      <c r="A1417" s="34" t="str">
        <f t="shared" si="84"/>
        <v>LEZ/07.W. Scotland</v>
      </c>
      <c r="B1417" s="6" t="s">
        <v>59</v>
      </c>
      <c r="C1417" s="6" t="s">
        <v>152</v>
      </c>
      <c r="D1417" s="6" t="s">
        <v>8</v>
      </c>
      <c r="E1417" s="25">
        <v>0</v>
      </c>
      <c r="F1417" s="25">
        <v>0</v>
      </c>
      <c r="G1417" s="43">
        <v>0.89999999999999991</v>
      </c>
      <c r="H1417" s="25">
        <v>0</v>
      </c>
      <c r="I1417" s="25">
        <f t="shared" si="85"/>
        <v>0.89999999999999991</v>
      </c>
      <c r="J1417" s="25"/>
      <c r="K1417" s="25">
        <v>0</v>
      </c>
      <c r="L1417" s="25">
        <v>0</v>
      </c>
      <c r="M1417" s="25">
        <v>0</v>
      </c>
      <c r="N1417" s="25">
        <f t="shared" si="83"/>
        <v>0.9</v>
      </c>
    </row>
    <row r="1418" spans="1:14" x14ac:dyDescent="0.2">
      <c r="A1418" s="34" t="str">
        <f t="shared" si="84"/>
        <v>LEZ/07.Wales &amp; WC</v>
      </c>
      <c r="B1418" s="6" t="s">
        <v>59</v>
      </c>
      <c r="C1418" s="6" t="s">
        <v>152</v>
      </c>
      <c r="D1418" s="6" t="s">
        <v>22</v>
      </c>
      <c r="E1418" s="25">
        <v>709.75199999999995</v>
      </c>
      <c r="F1418" s="25">
        <v>0</v>
      </c>
      <c r="G1418" s="43">
        <v>0</v>
      </c>
      <c r="H1418" s="25">
        <v>198.18899999999999</v>
      </c>
      <c r="I1418" s="25">
        <f t="shared" si="85"/>
        <v>907.94099999999992</v>
      </c>
      <c r="J1418" s="25"/>
      <c r="K1418" s="25">
        <v>189.381</v>
      </c>
      <c r="L1418" s="25">
        <v>0</v>
      </c>
      <c r="M1418" s="25">
        <v>0.1</v>
      </c>
      <c r="N1418" s="25">
        <f t="shared" si="83"/>
        <v>1097.422</v>
      </c>
    </row>
    <row r="1419" spans="1:14" x14ac:dyDescent="0.2">
      <c r="A1419" s="34" t="str">
        <f t="shared" si="84"/>
        <v>LEZ/07.Western</v>
      </c>
      <c r="B1419" s="38" t="s">
        <v>59</v>
      </c>
      <c r="C1419" s="6" t="s">
        <v>152</v>
      </c>
      <c r="D1419" s="6" t="s">
        <v>107</v>
      </c>
      <c r="E1419" s="25">
        <v>153.422</v>
      </c>
      <c r="F1419" s="25">
        <v>0</v>
      </c>
      <c r="G1419" s="43">
        <v>0</v>
      </c>
      <c r="H1419" s="25">
        <v>0</v>
      </c>
      <c r="I1419" s="25">
        <f t="shared" si="85"/>
        <v>153.422</v>
      </c>
      <c r="J1419" s="25"/>
      <c r="K1419" s="25">
        <v>35.601999999999997</v>
      </c>
      <c r="L1419" s="25">
        <v>0</v>
      </c>
      <c r="M1419" s="25">
        <v>0</v>
      </c>
      <c r="N1419" s="25">
        <f t="shared" si="83"/>
        <v>189.024</v>
      </c>
    </row>
    <row r="1420" spans="1:14" x14ac:dyDescent="0.2">
      <c r="A1420" s="34" t="str">
        <f t="shared" si="84"/>
        <v>LEZ/2AC4-C10m and under (pool) - England</v>
      </c>
      <c r="B1420" s="6" t="s">
        <v>60</v>
      </c>
      <c r="C1420" s="6" t="s">
        <v>153</v>
      </c>
      <c r="D1420" s="6" t="s">
        <v>29</v>
      </c>
      <c r="E1420" s="25">
        <v>8.5999999999999993E-2</v>
      </c>
      <c r="F1420" s="25">
        <v>0</v>
      </c>
      <c r="G1420" s="43">
        <v>0</v>
      </c>
      <c r="H1420" s="25">
        <v>0</v>
      </c>
      <c r="I1420" s="25">
        <f t="shared" si="85"/>
        <v>8.5999999999999993E-2</v>
      </c>
      <c r="J1420" s="25"/>
      <c r="K1420" s="25">
        <v>0</v>
      </c>
      <c r="L1420" s="25">
        <v>0</v>
      </c>
      <c r="M1420" s="25">
        <v>0</v>
      </c>
      <c r="N1420" s="25">
        <f t="shared" si="83"/>
        <v>8.5999999999999993E-2</v>
      </c>
    </row>
    <row r="1421" spans="1:14" x14ac:dyDescent="0.2">
      <c r="A1421" s="34" t="str">
        <f t="shared" si="84"/>
        <v>LEZ/2AC4-C10m and under (pool) - Northern Ireland</v>
      </c>
      <c r="B1421" s="6" t="s">
        <v>60</v>
      </c>
      <c r="C1421" s="6" t="s">
        <v>153</v>
      </c>
      <c r="D1421" s="6" t="s">
        <v>32</v>
      </c>
      <c r="E1421" s="25">
        <v>0</v>
      </c>
      <c r="F1421" s="25">
        <v>0</v>
      </c>
      <c r="G1421" s="43">
        <v>0</v>
      </c>
      <c r="H1421" s="25">
        <v>0</v>
      </c>
      <c r="I1421" s="25">
        <f t="shared" si="85"/>
        <v>0</v>
      </c>
      <c r="J1421" s="25"/>
      <c r="K1421" s="25">
        <v>0</v>
      </c>
      <c r="L1421" s="25">
        <v>0</v>
      </c>
      <c r="M1421" s="25">
        <v>0</v>
      </c>
      <c r="N1421" s="25">
        <f t="shared" si="83"/>
        <v>0</v>
      </c>
    </row>
    <row r="1422" spans="1:14" x14ac:dyDescent="0.2">
      <c r="A1422" s="34" t="str">
        <f t="shared" si="84"/>
        <v>LEZ/2AC4-C10m and under (pool) - Scotland</v>
      </c>
      <c r="B1422" s="6" t="s">
        <v>60</v>
      </c>
      <c r="C1422" s="6" t="s">
        <v>153</v>
      </c>
      <c r="D1422" s="6" t="s">
        <v>31</v>
      </c>
      <c r="E1422" s="25">
        <v>0</v>
      </c>
      <c r="F1422" s="25">
        <v>0</v>
      </c>
      <c r="G1422" s="43">
        <v>2.2000000000000002</v>
      </c>
      <c r="H1422" s="25">
        <v>0</v>
      </c>
      <c r="I1422" s="25">
        <f t="shared" si="85"/>
        <v>2.2000000000000002</v>
      </c>
      <c r="J1422" s="25"/>
      <c r="K1422" s="25">
        <v>0</v>
      </c>
      <c r="L1422" s="25">
        <v>0</v>
      </c>
      <c r="M1422" s="25">
        <v>0</v>
      </c>
      <c r="N1422" s="25">
        <f t="shared" si="83"/>
        <v>2.2000000000000002</v>
      </c>
    </row>
    <row r="1423" spans="1:14" x14ac:dyDescent="0.2">
      <c r="A1423" s="34" t="str">
        <f t="shared" si="84"/>
        <v>LEZ/2AC4-C10m and under (pool) - Wales</v>
      </c>
      <c r="B1423" s="6" t="s">
        <v>60</v>
      </c>
      <c r="C1423" s="6" t="s">
        <v>153</v>
      </c>
      <c r="D1423" s="6" t="s">
        <v>30</v>
      </c>
      <c r="E1423" s="25">
        <v>0</v>
      </c>
      <c r="F1423" s="25">
        <v>0</v>
      </c>
      <c r="G1423" s="43">
        <v>0</v>
      </c>
      <c r="H1423" s="25">
        <v>0</v>
      </c>
      <c r="I1423" s="25">
        <f t="shared" si="85"/>
        <v>0</v>
      </c>
      <c r="J1423" s="25"/>
      <c r="K1423" s="25">
        <v>0</v>
      </c>
      <c r="L1423" s="25">
        <v>0</v>
      </c>
      <c r="M1423" s="25">
        <v>0</v>
      </c>
      <c r="N1423" s="25">
        <f t="shared" si="83"/>
        <v>0</v>
      </c>
    </row>
    <row r="1424" spans="1:14" x14ac:dyDescent="0.2">
      <c r="A1424" s="34" t="str">
        <f t="shared" si="84"/>
        <v>LEZ/2AC4-CAberdeen</v>
      </c>
      <c r="B1424" s="6" t="s">
        <v>60</v>
      </c>
      <c r="C1424" s="6" t="s">
        <v>153</v>
      </c>
      <c r="D1424" s="6" t="s">
        <v>4</v>
      </c>
      <c r="E1424" s="25">
        <v>54.86</v>
      </c>
      <c r="F1424" s="25">
        <v>0</v>
      </c>
      <c r="G1424" s="43">
        <v>252.8</v>
      </c>
      <c r="H1424" s="25">
        <v>0</v>
      </c>
      <c r="I1424" s="25">
        <f t="shared" si="85"/>
        <v>307.66000000000003</v>
      </c>
      <c r="J1424" s="25"/>
      <c r="K1424" s="25">
        <v>2.7050000000000001</v>
      </c>
      <c r="L1424" s="25">
        <v>0</v>
      </c>
      <c r="M1424" s="25">
        <v>0</v>
      </c>
      <c r="N1424" s="25">
        <f t="shared" si="83"/>
        <v>310.36500000000001</v>
      </c>
    </row>
    <row r="1425" spans="1:14" x14ac:dyDescent="0.2">
      <c r="A1425" s="34" t="str">
        <f t="shared" si="84"/>
        <v>LEZ/2AC4-CAnglo Scot.</v>
      </c>
      <c r="B1425" s="6" t="s">
        <v>60</v>
      </c>
      <c r="C1425" s="6" t="s">
        <v>153</v>
      </c>
      <c r="D1425" s="6" t="s">
        <v>13</v>
      </c>
      <c r="E1425" s="25">
        <v>46.694000000000003</v>
      </c>
      <c r="F1425" s="25">
        <v>0</v>
      </c>
      <c r="G1425" s="43">
        <v>4</v>
      </c>
      <c r="H1425" s="25">
        <v>0</v>
      </c>
      <c r="I1425" s="25">
        <f t="shared" si="85"/>
        <v>50.694000000000003</v>
      </c>
      <c r="J1425" s="25"/>
      <c r="K1425" s="25">
        <v>0.158</v>
      </c>
      <c r="L1425" s="25">
        <v>0</v>
      </c>
      <c r="M1425" s="25">
        <v>0</v>
      </c>
      <c r="N1425" s="25">
        <f t="shared" ref="N1425:N1488" si="86">ROUND(I1425+K1425+L1425+M1425+J1425,3)</f>
        <v>50.851999999999997</v>
      </c>
    </row>
    <row r="1426" spans="1:14" x14ac:dyDescent="0.2">
      <c r="A1426" s="34" t="str">
        <f t="shared" si="84"/>
        <v>LEZ/2AC4-CANIFPO</v>
      </c>
      <c r="B1426" s="6" t="s">
        <v>60</v>
      </c>
      <c r="C1426" s="6" t="s">
        <v>153</v>
      </c>
      <c r="D1426" s="6" t="s">
        <v>17</v>
      </c>
      <c r="E1426" s="25">
        <v>0</v>
      </c>
      <c r="F1426" s="25">
        <v>8.3810000000000002</v>
      </c>
      <c r="G1426" s="43">
        <v>0</v>
      </c>
      <c r="H1426" s="25">
        <v>0</v>
      </c>
      <c r="I1426" s="25">
        <f t="shared" si="85"/>
        <v>8.3810000000000002</v>
      </c>
      <c r="J1426" s="25"/>
      <c r="K1426" s="25">
        <v>7.0000000000000001E-3</v>
      </c>
      <c r="L1426" s="25">
        <v>0</v>
      </c>
      <c r="M1426" s="25">
        <v>0</v>
      </c>
      <c r="N1426" s="25">
        <f t="shared" si="86"/>
        <v>8.3879999999999999</v>
      </c>
    </row>
    <row r="1427" spans="1:14" x14ac:dyDescent="0.2">
      <c r="A1427" s="34" t="str">
        <f t="shared" si="84"/>
        <v>LEZ/2AC4-CCornish</v>
      </c>
      <c r="B1427" s="6" t="s">
        <v>60</v>
      </c>
      <c r="C1427" s="6" t="s">
        <v>153</v>
      </c>
      <c r="D1427" s="6" t="s">
        <v>18</v>
      </c>
      <c r="E1427" s="25">
        <v>119.495</v>
      </c>
      <c r="F1427" s="25">
        <v>0</v>
      </c>
      <c r="G1427" s="43">
        <v>0.6</v>
      </c>
      <c r="H1427" s="25">
        <v>0</v>
      </c>
      <c r="I1427" s="25">
        <f t="shared" si="85"/>
        <v>120.095</v>
      </c>
      <c r="J1427" s="25"/>
      <c r="K1427" s="25">
        <v>1.2E-2</v>
      </c>
      <c r="L1427" s="25">
        <v>0</v>
      </c>
      <c r="M1427" s="25">
        <v>0</v>
      </c>
      <c r="N1427" s="25">
        <f t="shared" si="86"/>
        <v>120.107</v>
      </c>
    </row>
    <row r="1428" spans="1:14" x14ac:dyDescent="0.2">
      <c r="A1428" s="34" t="str">
        <f t="shared" si="84"/>
        <v>LEZ/2AC4-CEEFPO</v>
      </c>
      <c r="B1428" s="6" t="s">
        <v>60</v>
      </c>
      <c r="C1428" s="6" t="s">
        <v>153</v>
      </c>
      <c r="D1428" s="6" t="s">
        <v>14</v>
      </c>
      <c r="E1428" s="25">
        <v>193.21600000000001</v>
      </c>
      <c r="F1428" s="25">
        <v>0</v>
      </c>
      <c r="G1428" s="43">
        <v>22.7</v>
      </c>
      <c r="H1428" s="25">
        <v>0</v>
      </c>
      <c r="I1428" s="25">
        <f t="shared" si="85"/>
        <v>215.916</v>
      </c>
      <c r="J1428" s="25"/>
      <c r="K1428" s="25">
        <v>3.06</v>
      </c>
      <c r="L1428" s="25">
        <v>0</v>
      </c>
      <c r="M1428" s="25">
        <v>0</v>
      </c>
      <c r="N1428" s="25">
        <f t="shared" si="86"/>
        <v>218.976</v>
      </c>
    </row>
    <row r="1429" spans="1:14" x14ac:dyDescent="0.2">
      <c r="A1429" s="34" t="str">
        <f t="shared" si="84"/>
        <v>LEZ/2AC4-CFife</v>
      </c>
      <c r="B1429" s="6" t="s">
        <v>60</v>
      </c>
      <c r="C1429" s="6" t="s">
        <v>153</v>
      </c>
      <c r="D1429" s="6" t="s">
        <v>7</v>
      </c>
      <c r="E1429" s="25">
        <v>1.38</v>
      </c>
      <c r="F1429" s="25">
        <v>0</v>
      </c>
      <c r="G1429" s="43">
        <v>6</v>
      </c>
      <c r="H1429" s="25">
        <v>0</v>
      </c>
      <c r="I1429" s="25">
        <f t="shared" si="85"/>
        <v>7.38</v>
      </c>
      <c r="J1429" s="25"/>
      <c r="K1429" s="25">
        <v>1E-3</v>
      </c>
      <c r="L1429" s="25">
        <v>0</v>
      </c>
      <c r="M1429" s="25">
        <v>0</v>
      </c>
      <c r="N1429" s="25">
        <f t="shared" si="86"/>
        <v>7.3810000000000002</v>
      </c>
    </row>
    <row r="1430" spans="1:14" x14ac:dyDescent="0.2">
      <c r="A1430" s="34" t="str">
        <f t="shared" si="84"/>
        <v>LEZ/2AC4-CFPO</v>
      </c>
      <c r="B1430" s="6" t="s">
        <v>60</v>
      </c>
      <c r="C1430" s="6" t="s">
        <v>153</v>
      </c>
      <c r="D1430" s="6" t="s">
        <v>15</v>
      </c>
      <c r="E1430" s="25">
        <v>4.9450000000000003</v>
      </c>
      <c r="F1430" s="25">
        <v>0</v>
      </c>
      <c r="G1430" s="43">
        <v>0</v>
      </c>
      <c r="H1430" s="25">
        <v>0</v>
      </c>
      <c r="I1430" s="25">
        <f t="shared" si="85"/>
        <v>4.9450000000000003</v>
      </c>
      <c r="J1430" s="25"/>
      <c r="K1430" s="25">
        <v>6.5000000000000002E-2</v>
      </c>
      <c r="L1430" s="25">
        <v>0</v>
      </c>
      <c r="M1430" s="25">
        <v>0</v>
      </c>
      <c r="N1430" s="25">
        <f t="shared" si="86"/>
        <v>5.01</v>
      </c>
    </row>
    <row r="1431" spans="1:14" x14ac:dyDescent="0.2">
      <c r="A1431" s="34" t="str">
        <f t="shared" si="84"/>
        <v>LEZ/2AC4-CHandliners</v>
      </c>
      <c r="B1431" s="6" t="s">
        <v>60</v>
      </c>
      <c r="C1431" s="6" t="s">
        <v>153</v>
      </c>
      <c r="D1431" s="6" t="s">
        <v>66</v>
      </c>
      <c r="E1431" s="25">
        <v>0</v>
      </c>
      <c r="F1431" s="25">
        <v>0</v>
      </c>
      <c r="G1431" s="43">
        <v>0</v>
      </c>
      <c r="H1431" s="25">
        <v>0</v>
      </c>
      <c r="I1431" s="25">
        <f t="shared" si="85"/>
        <v>0</v>
      </c>
      <c r="J1431" s="25"/>
      <c r="K1431" s="25">
        <v>0</v>
      </c>
      <c r="L1431" s="25">
        <v>0</v>
      </c>
      <c r="M1431" s="25">
        <v>0</v>
      </c>
      <c r="N1431" s="25">
        <f t="shared" si="86"/>
        <v>0</v>
      </c>
    </row>
    <row r="1432" spans="1:14" x14ac:dyDescent="0.2">
      <c r="A1432" s="34" t="str">
        <f t="shared" si="84"/>
        <v>LEZ/2AC4-CInterfish</v>
      </c>
      <c r="B1432" s="6" t="s">
        <v>60</v>
      </c>
      <c r="C1432" s="6" t="s">
        <v>153</v>
      </c>
      <c r="D1432" s="6" t="s">
        <v>23</v>
      </c>
      <c r="E1432" s="25">
        <v>2.76</v>
      </c>
      <c r="F1432" s="25">
        <v>0</v>
      </c>
      <c r="G1432" s="43">
        <v>0.1</v>
      </c>
      <c r="H1432" s="25">
        <v>0</v>
      </c>
      <c r="I1432" s="25">
        <f t="shared" si="85"/>
        <v>2.86</v>
      </c>
      <c r="J1432" s="25"/>
      <c r="K1432" s="25">
        <v>0</v>
      </c>
      <c r="L1432" s="25">
        <v>0</v>
      </c>
      <c r="M1432" s="25">
        <v>0</v>
      </c>
      <c r="N1432" s="25">
        <f t="shared" si="86"/>
        <v>2.86</v>
      </c>
    </row>
    <row r="1433" spans="1:14" x14ac:dyDescent="0.2">
      <c r="A1433" s="34" t="str">
        <f t="shared" si="84"/>
        <v>LEZ/2AC4-CIOM</v>
      </c>
      <c r="B1433" s="6" t="s">
        <v>60</v>
      </c>
      <c r="C1433" s="6" t="s">
        <v>153</v>
      </c>
      <c r="D1433" s="6" t="s">
        <v>24</v>
      </c>
      <c r="E1433" s="25">
        <v>0</v>
      </c>
      <c r="F1433" s="25">
        <v>0</v>
      </c>
      <c r="G1433" s="43">
        <v>0</v>
      </c>
      <c r="H1433" s="25">
        <v>0</v>
      </c>
      <c r="I1433" s="25">
        <f t="shared" si="85"/>
        <v>0</v>
      </c>
      <c r="J1433" s="25"/>
      <c r="K1433" s="25">
        <v>0</v>
      </c>
      <c r="L1433" s="25">
        <v>0</v>
      </c>
      <c r="M1433" s="25">
        <v>0</v>
      </c>
      <c r="N1433" s="25">
        <f t="shared" si="86"/>
        <v>0</v>
      </c>
    </row>
    <row r="1434" spans="1:14" x14ac:dyDescent="0.2">
      <c r="A1434" s="34" t="str">
        <f t="shared" si="84"/>
        <v>LEZ/2AC4-CKlondyke</v>
      </c>
      <c r="B1434" s="6" t="s">
        <v>60</v>
      </c>
      <c r="C1434" s="6" t="s">
        <v>153</v>
      </c>
      <c r="D1434" s="6" t="s">
        <v>11</v>
      </c>
      <c r="E1434" s="25">
        <v>0</v>
      </c>
      <c r="F1434" s="25">
        <v>0</v>
      </c>
      <c r="G1434" s="43">
        <v>0</v>
      </c>
      <c r="H1434" s="25">
        <v>0</v>
      </c>
      <c r="I1434" s="25">
        <f t="shared" si="85"/>
        <v>0</v>
      </c>
      <c r="J1434" s="25"/>
      <c r="K1434" s="25">
        <v>0</v>
      </c>
      <c r="L1434" s="25">
        <v>0</v>
      </c>
      <c r="M1434" s="25">
        <v>0</v>
      </c>
      <c r="N1434" s="25">
        <f t="shared" si="86"/>
        <v>0</v>
      </c>
    </row>
    <row r="1435" spans="1:14" x14ac:dyDescent="0.2">
      <c r="A1435" s="34" t="str">
        <f t="shared" si="84"/>
        <v>LEZ/2AC4-CLowestoft</v>
      </c>
      <c r="B1435" s="6" t="s">
        <v>60</v>
      </c>
      <c r="C1435" s="6" t="s">
        <v>153</v>
      </c>
      <c r="D1435" s="6" t="s">
        <v>21</v>
      </c>
      <c r="E1435" s="25">
        <v>0</v>
      </c>
      <c r="F1435" s="25">
        <v>0</v>
      </c>
      <c r="G1435" s="43">
        <v>0</v>
      </c>
      <c r="H1435" s="25">
        <v>0</v>
      </c>
      <c r="I1435" s="25">
        <f t="shared" si="85"/>
        <v>0</v>
      </c>
      <c r="J1435" s="25"/>
      <c r="K1435" s="25">
        <v>0</v>
      </c>
      <c r="L1435" s="25">
        <v>0</v>
      </c>
      <c r="M1435" s="25">
        <v>0</v>
      </c>
      <c r="N1435" s="25">
        <f t="shared" si="86"/>
        <v>0</v>
      </c>
    </row>
    <row r="1436" spans="1:14" x14ac:dyDescent="0.2">
      <c r="A1436" s="34" t="str">
        <f t="shared" si="84"/>
        <v>LEZ/2AC4-CLunar</v>
      </c>
      <c r="B1436" s="6" t="s">
        <v>60</v>
      </c>
      <c r="C1436" s="6" t="s">
        <v>153</v>
      </c>
      <c r="D1436" s="6" t="s">
        <v>12</v>
      </c>
      <c r="E1436" s="25">
        <v>0</v>
      </c>
      <c r="F1436" s="25">
        <v>0</v>
      </c>
      <c r="G1436" s="43">
        <v>131.9</v>
      </c>
      <c r="H1436" s="25">
        <v>0</v>
      </c>
      <c r="I1436" s="25">
        <f t="shared" si="85"/>
        <v>131.9</v>
      </c>
      <c r="J1436" s="25"/>
      <c r="K1436" s="25">
        <v>0.01</v>
      </c>
      <c r="L1436" s="25">
        <v>0</v>
      </c>
      <c r="M1436" s="25">
        <v>0</v>
      </c>
      <c r="N1436" s="25">
        <f t="shared" si="86"/>
        <v>131.91</v>
      </c>
    </row>
    <row r="1437" spans="1:14" x14ac:dyDescent="0.2">
      <c r="A1437" s="34" t="str">
        <f t="shared" si="84"/>
        <v>LEZ/2AC4-CMourne</v>
      </c>
      <c r="B1437" s="38" t="s">
        <v>60</v>
      </c>
      <c r="C1437" s="6" t="s">
        <v>153</v>
      </c>
      <c r="D1437" s="6" t="s">
        <v>49</v>
      </c>
      <c r="E1437" s="25">
        <v>0</v>
      </c>
      <c r="F1437" s="25">
        <v>0</v>
      </c>
      <c r="G1437" s="43">
        <v>0</v>
      </c>
      <c r="H1437" s="25">
        <v>0</v>
      </c>
      <c r="I1437" s="25">
        <f t="shared" si="85"/>
        <v>0</v>
      </c>
      <c r="J1437" s="25"/>
      <c r="K1437" s="25">
        <v>0</v>
      </c>
      <c r="L1437" s="25">
        <v>0</v>
      </c>
      <c r="M1437" s="25">
        <v>0</v>
      </c>
      <c r="N1437" s="25">
        <f t="shared" si="86"/>
        <v>0</v>
      </c>
    </row>
    <row r="1438" spans="1:14" x14ac:dyDescent="0.2">
      <c r="A1438" s="34" t="str">
        <f t="shared" si="84"/>
        <v>LEZ/2AC4-CNESFO</v>
      </c>
      <c r="B1438" s="6" t="s">
        <v>60</v>
      </c>
      <c r="C1438" s="6" t="s">
        <v>153</v>
      </c>
      <c r="D1438" s="6" t="s">
        <v>5</v>
      </c>
      <c r="E1438" s="25">
        <v>0</v>
      </c>
      <c r="F1438" s="25">
        <v>0</v>
      </c>
      <c r="G1438" s="43">
        <v>264.3</v>
      </c>
      <c r="H1438" s="25">
        <v>0</v>
      </c>
      <c r="I1438" s="25">
        <f t="shared" si="85"/>
        <v>264.3</v>
      </c>
      <c r="J1438" s="25"/>
      <c r="K1438" s="25">
        <v>60.186999999999998</v>
      </c>
      <c r="L1438" s="25">
        <v>0</v>
      </c>
      <c r="M1438" s="25">
        <v>0</v>
      </c>
      <c r="N1438" s="25">
        <f t="shared" si="86"/>
        <v>324.48700000000002</v>
      </c>
    </row>
    <row r="1439" spans="1:14" x14ac:dyDescent="0.2">
      <c r="A1439" s="34" t="str">
        <f t="shared" si="84"/>
        <v>LEZ/2AC4-CNIFPO</v>
      </c>
      <c r="B1439" s="6" t="s">
        <v>60</v>
      </c>
      <c r="C1439" s="6" t="s">
        <v>153</v>
      </c>
      <c r="D1439" s="6" t="s">
        <v>16</v>
      </c>
      <c r="E1439" s="25">
        <v>0.80500000000000005</v>
      </c>
      <c r="F1439" s="25">
        <v>7.1189999999999998</v>
      </c>
      <c r="G1439" s="43">
        <v>27.4</v>
      </c>
      <c r="H1439" s="25">
        <v>0</v>
      </c>
      <c r="I1439" s="25">
        <f t="shared" si="85"/>
        <v>35.323999999999998</v>
      </c>
      <c r="J1439" s="25"/>
      <c r="K1439" s="25">
        <v>1.238</v>
      </c>
      <c r="L1439" s="25">
        <v>0</v>
      </c>
      <c r="M1439" s="25">
        <v>0</v>
      </c>
      <c r="N1439" s="25">
        <f t="shared" si="86"/>
        <v>36.561999999999998</v>
      </c>
    </row>
    <row r="1440" spans="1:14" x14ac:dyDescent="0.2">
      <c r="A1440" s="34" t="str">
        <f t="shared" si="84"/>
        <v>LEZ/2AC4-CNon Sector - England</v>
      </c>
      <c r="B1440" s="6" t="s">
        <v>60</v>
      </c>
      <c r="C1440" s="6" t="s">
        <v>153</v>
      </c>
      <c r="D1440" s="6" t="s">
        <v>25</v>
      </c>
      <c r="E1440" s="25">
        <v>0</v>
      </c>
      <c r="F1440" s="25">
        <v>0</v>
      </c>
      <c r="G1440" s="43">
        <v>0</v>
      </c>
      <c r="H1440" s="25">
        <v>0</v>
      </c>
      <c r="I1440" s="25">
        <f t="shared" si="85"/>
        <v>0</v>
      </c>
      <c r="J1440" s="25"/>
      <c r="K1440" s="25">
        <v>0</v>
      </c>
      <c r="L1440" s="25">
        <v>0</v>
      </c>
      <c r="M1440" s="25">
        <v>0</v>
      </c>
      <c r="N1440" s="25">
        <f t="shared" si="86"/>
        <v>0</v>
      </c>
    </row>
    <row r="1441" spans="1:14" x14ac:dyDescent="0.2">
      <c r="A1441" s="34" t="str">
        <f t="shared" ref="A1441:A1504" si="87">CONCATENATE(B1441,D1441)</f>
        <v>LEZ/2AC4-CNon Sector - Northern Ireland</v>
      </c>
      <c r="B1441" s="6" t="s">
        <v>60</v>
      </c>
      <c r="C1441" s="6" t="s">
        <v>153</v>
      </c>
      <c r="D1441" s="6" t="s">
        <v>28</v>
      </c>
      <c r="E1441" s="25">
        <v>0</v>
      </c>
      <c r="F1441" s="25">
        <v>0</v>
      </c>
      <c r="G1441" s="43">
        <v>0</v>
      </c>
      <c r="H1441" s="25">
        <v>0</v>
      </c>
      <c r="I1441" s="25">
        <f t="shared" si="85"/>
        <v>0</v>
      </c>
      <c r="J1441" s="25"/>
      <c r="K1441" s="25">
        <v>0</v>
      </c>
      <c r="L1441" s="25">
        <v>0</v>
      </c>
      <c r="M1441" s="25">
        <v>0</v>
      </c>
      <c r="N1441" s="25">
        <f t="shared" si="86"/>
        <v>0</v>
      </c>
    </row>
    <row r="1442" spans="1:14" x14ac:dyDescent="0.2">
      <c r="A1442" s="34" t="str">
        <f t="shared" si="87"/>
        <v>LEZ/2AC4-CNon Sector - Scotland</v>
      </c>
      <c r="B1442" s="6" t="s">
        <v>60</v>
      </c>
      <c r="C1442" s="6" t="s">
        <v>153</v>
      </c>
      <c r="D1442" s="6" t="s">
        <v>27</v>
      </c>
      <c r="E1442" s="25">
        <v>0</v>
      </c>
      <c r="F1442" s="25">
        <v>0</v>
      </c>
      <c r="G1442" s="43">
        <v>0</v>
      </c>
      <c r="H1442" s="25">
        <v>0</v>
      </c>
      <c r="I1442" s="25">
        <f t="shared" si="85"/>
        <v>0</v>
      </c>
      <c r="J1442" s="25"/>
      <c r="K1442" s="25">
        <v>0</v>
      </c>
      <c r="L1442" s="25">
        <v>0</v>
      </c>
      <c r="M1442" s="25">
        <v>0</v>
      </c>
      <c r="N1442" s="25">
        <f t="shared" si="86"/>
        <v>0</v>
      </c>
    </row>
    <row r="1443" spans="1:14" x14ac:dyDescent="0.2">
      <c r="A1443" s="34" t="str">
        <f t="shared" si="87"/>
        <v>LEZ/2AC4-CNon Sector - Wales</v>
      </c>
      <c r="B1443" s="6" t="s">
        <v>60</v>
      </c>
      <c r="C1443" s="6" t="s">
        <v>153</v>
      </c>
      <c r="D1443" s="6" t="s">
        <v>26</v>
      </c>
      <c r="E1443" s="25">
        <v>0</v>
      </c>
      <c r="F1443" s="25">
        <v>0</v>
      </c>
      <c r="G1443" s="43">
        <v>0</v>
      </c>
      <c r="H1443" s="25">
        <v>0</v>
      </c>
      <c r="I1443" s="25">
        <f t="shared" si="85"/>
        <v>0</v>
      </c>
      <c r="J1443" s="25"/>
      <c r="K1443" s="25">
        <v>0</v>
      </c>
      <c r="L1443" s="25">
        <v>0</v>
      </c>
      <c r="M1443" s="25">
        <v>0</v>
      </c>
      <c r="N1443" s="25">
        <f t="shared" si="86"/>
        <v>0</v>
      </c>
    </row>
    <row r="1444" spans="1:14" x14ac:dyDescent="0.2">
      <c r="A1444" s="34" t="str">
        <f t="shared" si="87"/>
        <v>LEZ/2AC4-CHumberside</v>
      </c>
      <c r="B1444" s="6" t="s">
        <v>60</v>
      </c>
      <c r="C1444" s="6" t="s">
        <v>153</v>
      </c>
      <c r="D1444" s="6" t="s">
        <v>288</v>
      </c>
      <c r="E1444" s="25">
        <v>13.456</v>
      </c>
      <c r="F1444" s="25">
        <v>0</v>
      </c>
      <c r="G1444" s="43">
        <v>0</v>
      </c>
      <c r="H1444" s="25">
        <v>0</v>
      </c>
      <c r="I1444" s="25">
        <f t="shared" si="85"/>
        <v>13.456</v>
      </c>
      <c r="J1444" s="25"/>
      <c r="K1444" s="25">
        <v>0</v>
      </c>
      <c r="L1444" s="25">
        <v>0</v>
      </c>
      <c r="M1444" s="25">
        <v>0</v>
      </c>
      <c r="N1444" s="25">
        <f t="shared" si="86"/>
        <v>13.456</v>
      </c>
    </row>
    <row r="1445" spans="1:14" x14ac:dyDescent="0.2">
      <c r="A1445" s="34" t="str">
        <f t="shared" si="87"/>
        <v>LEZ/2AC4-CNorth Sea</v>
      </c>
      <c r="B1445" s="6" t="s">
        <v>60</v>
      </c>
      <c r="C1445" s="6" t="s">
        <v>153</v>
      </c>
      <c r="D1445" s="6" t="s">
        <v>20</v>
      </c>
      <c r="E1445" s="25">
        <v>3.22</v>
      </c>
      <c r="F1445" s="25">
        <v>0</v>
      </c>
      <c r="G1445" s="43">
        <v>6.6</v>
      </c>
      <c r="H1445" s="25">
        <v>0</v>
      </c>
      <c r="I1445" s="25">
        <f t="shared" si="85"/>
        <v>9.82</v>
      </c>
      <c r="J1445" s="25"/>
      <c r="K1445" s="25">
        <v>1.0999999999999999E-2</v>
      </c>
      <c r="L1445" s="25">
        <v>0</v>
      </c>
      <c r="M1445" s="25">
        <v>0</v>
      </c>
      <c r="N1445" s="25">
        <f t="shared" si="86"/>
        <v>9.8309999999999995</v>
      </c>
    </row>
    <row r="1446" spans="1:14" x14ac:dyDescent="0.2">
      <c r="A1446" s="34" t="str">
        <f t="shared" si="87"/>
        <v>LEZ/2AC4-CNorthern</v>
      </c>
      <c r="B1446" s="6" t="s">
        <v>60</v>
      </c>
      <c r="C1446" s="6" t="s">
        <v>153</v>
      </c>
      <c r="D1446" s="6" t="s">
        <v>10</v>
      </c>
      <c r="E1446" s="25">
        <v>0</v>
      </c>
      <c r="F1446" s="25">
        <v>0</v>
      </c>
      <c r="G1446" s="43">
        <v>0</v>
      </c>
      <c r="H1446" s="25">
        <v>0</v>
      </c>
      <c r="I1446" s="25">
        <f t="shared" si="85"/>
        <v>0</v>
      </c>
      <c r="J1446" s="25"/>
      <c r="K1446" s="25">
        <v>0</v>
      </c>
      <c r="L1446" s="25">
        <v>0</v>
      </c>
      <c r="M1446" s="25">
        <v>0</v>
      </c>
      <c r="N1446" s="25">
        <f t="shared" si="86"/>
        <v>0</v>
      </c>
    </row>
    <row r="1447" spans="1:14" x14ac:dyDescent="0.2">
      <c r="A1447" s="34" t="str">
        <f t="shared" si="87"/>
        <v>LEZ/2AC4-COrkney</v>
      </c>
      <c r="B1447" s="6" t="s">
        <v>60</v>
      </c>
      <c r="C1447" s="6" t="s">
        <v>153</v>
      </c>
      <c r="D1447" s="6" t="s">
        <v>9</v>
      </c>
      <c r="E1447" s="25">
        <v>0</v>
      </c>
      <c r="F1447" s="25">
        <v>0</v>
      </c>
      <c r="G1447" s="43">
        <v>21.3</v>
      </c>
      <c r="H1447" s="25">
        <v>0</v>
      </c>
      <c r="I1447" s="25">
        <f t="shared" si="85"/>
        <v>21.3</v>
      </c>
      <c r="J1447" s="25"/>
      <c r="K1447" s="25">
        <v>0</v>
      </c>
      <c r="L1447" s="25">
        <v>0</v>
      </c>
      <c r="M1447" s="25">
        <v>0</v>
      </c>
      <c r="N1447" s="25">
        <f t="shared" si="86"/>
        <v>21.3</v>
      </c>
    </row>
    <row r="1448" spans="1:14" x14ac:dyDescent="0.2">
      <c r="A1448" s="34" t="str">
        <f t="shared" si="87"/>
        <v>LEZ/2AC4-CSFO</v>
      </c>
      <c r="B1448" s="6" t="s">
        <v>60</v>
      </c>
      <c r="C1448" s="6" t="s">
        <v>153</v>
      </c>
      <c r="D1448" s="6" t="s">
        <v>2</v>
      </c>
      <c r="E1448" s="25">
        <v>23.347000000000001</v>
      </c>
      <c r="F1448" s="25">
        <v>0</v>
      </c>
      <c r="G1448" s="43">
        <v>1227.4000000000001</v>
      </c>
      <c r="H1448" s="25">
        <v>0</v>
      </c>
      <c r="I1448" s="25">
        <f t="shared" si="85"/>
        <v>1250.7470000000001</v>
      </c>
      <c r="J1448" s="25"/>
      <c r="K1448" s="25">
        <v>45.953000000000003</v>
      </c>
      <c r="L1448" s="25">
        <v>0</v>
      </c>
      <c r="M1448" s="25">
        <v>0</v>
      </c>
      <c r="N1448" s="25">
        <f t="shared" si="86"/>
        <v>1296.7</v>
      </c>
    </row>
    <row r="1449" spans="1:14" x14ac:dyDescent="0.2">
      <c r="A1449" s="34" t="str">
        <f t="shared" si="87"/>
        <v>LEZ/2AC4-CShetland</v>
      </c>
      <c r="B1449" s="6" t="s">
        <v>60</v>
      </c>
      <c r="C1449" s="6" t="s">
        <v>153</v>
      </c>
      <c r="D1449" s="6" t="s">
        <v>6</v>
      </c>
      <c r="E1449" s="25">
        <v>0</v>
      </c>
      <c r="F1449" s="25">
        <v>0</v>
      </c>
      <c r="G1449" s="43">
        <v>490.79999999999995</v>
      </c>
      <c r="H1449" s="25">
        <v>0</v>
      </c>
      <c r="I1449" s="25">
        <f t="shared" si="85"/>
        <v>490.79999999999995</v>
      </c>
      <c r="J1449" s="25"/>
      <c r="K1449" s="25">
        <v>194.87200000000001</v>
      </c>
      <c r="L1449" s="25">
        <v>0</v>
      </c>
      <c r="M1449" s="25">
        <v>0</v>
      </c>
      <c r="N1449" s="25">
        <f t="shared" si="86"/>
        <v>685.67200000000003</v>
      </c>
    </row>
    <row r="1450" spans="1:14" x14ac:dyDescent="0.2">
      <c r="A1450" s="34" t="str">
        <f t="shared" si="87"/>
        <v>LEZ/2AC4-CSouth West</v>
      </c>
      <c r="B1450" s="6" t="s">
        <v>60</v>
      </c>
      <c r="C1450" s="6" t="s">
        <v>153</v>
      </c>
      <c r="D1450" s="6" t="s">
        <v>19</v>
      </c>
      <c r="E1450" s="25">
        <v>0.34499999999999997</v>
      </c>
      <c r="F1450" s="25">
        <v>0</v>
      </c>
      <c r="G1450" s="43">
        <v>0.6</v>
      </c>
      <c r="H1450" s="25">
        <v>0</v>
      </c>
      <c r="I1450" s="25">
        <f t="shared" si="85"/>
        <v>0.94499999999999995</v>
      </c>
      <c r="J1450" s="25"/>
      <c r="K1450" s="25">
        <v>0</v>
      </c>
      <c r="L1450" s="25">
        <v>0</v>
      </c>
      <c r="M1450" s="25">
        <v>0</v>
      </c>
      <c r="N1450" s="25">
        <f t="shared" si="86"/>
        <v>0.94499999999999995</v>
      </c>
    </row>
    <row r="1451" spans="1:14" x14ac:dyDescent="0.2">
      <c r="A1451" s="34" t="str">
        <f t="shared" si="87"/>
        <v>LEZ/2AC4-CUnallocated</v>
      </c>
      <c r="B1451" s="6" t="s">
        <v>60</v>
      </c>
      <c r="C1451" s="6" t="s">
        <v>153</v>
      </c>
      <c r="D1451" s="6" t="s">
        <v>33</v>
      </c>
      <c r="E1451" s="25">
        <v>0</v>
      </c>
      <c r="F1451" s="25">
        <v>0</v>
      </c>
      <c r="G1451" s="43">
        <v>0</v>
      </c>
      <c r="H1451" s="25">
        <v>0</v>
      </c>
      <c r="I1451" s="25">
        <f t="shared" si="85"/>
        <v>0</v>
      </c>
      <c r="J1451" s="25"/>
      <c r="K1451" s="25">
        <v>0</v>
      </c>
      <c r="L1451" s="25">
        <v>0</v>
      </c>
      <c r="M1451" s="25">
        <v>0</v>
      </c>
      <c r="N1451" s="25">
        <f t="shared" si="86"/>
        <v>0</v>
      </c>
    </row>
    <row r="1452" spans="1:14" x14ac:dyDescent="0.2">
      <c r="A1452" s="34" t="str">
        <f t="shared" si="87"/>
        <v>LEZ/2AC4-CW. Scotland</v>
      </c>
      <c r="B1452" s="6" t="s">
        <v>60</v>
      </c>
      <c r="C1452" s="6" t="s">
        <v>153</v>
      </c>
      <c r="D1452" s="6" t="s">
        <v>8</v>
      </c>
      <c r="E1452" s="25">
        <v>0</v>
      </c>
      <c r="F1452" s="25">
        <v>0</v>
      </c>
      <c r="G1452" s="43">
        <v>5.9</v>
      </c>
      <c r="H1452" s="25">
        <v>0</v>
      </c>
      <c r="I1452" s="25">
        <f t="shared" si="85"/>
        <v>5.9</v>
      </c>
      <c r="J1452" s="25"/>
      <c r="K1452" s="25">
        <v>0</v>
      </c>
      <c r="L1452" s="25">
        <v>0</v>
      </c>
      <c r="M1452" s="25">
        <v>0</v>
      </c>
      <c r="N1452" s="25">
        <f t="shared" si="86"/>
        <v>5.9</v>
      </c>
    </row>
    <row r="1453" spans="1:14" x14ac:dyDescent="0.2">
      <c r="A1453" s="34" t="str">
        <f t="shared" si="87"/>
        <v>LEZ/2AC4-CWales &amp; WC</v>
      </c>
      <c r="B1453" s="6" t="s">
        <v>60</v>
      </c>
      <c r="C1453" s="6" t="s">
        <v>153</v>
      </c>
      <c r="D1453" s="6" t="s">
        <v>22</v>
      </c>
      <c r="E1453" s="25">
        <v>0</v>
      </c>
      <c r="F1453" s="25">
        <v>0</v>
      </c>
      <c r="G1453" s="43">
        <v>0</v>
      </c>
      <c r="H1453" s="25">
        <v>0</v>
      </c>
      <c r="I1453" s="25">
        <f t="shared" si="85"/>
        <v>0</v>
      </c>
      <c r="J1453" s="25"/>
      <c r="K1453" s="25">
        <v>0</v>
      </c>
      <c r="L1453" s="25">
        <v>0</v>
      </c>
      <c r="M1453" s="25">
        <v>0</v>
      </c>
      <c r="N1453" s="25">
        <f t="shared" si="86"/>
        <v>0</v>
      </c>
    </row>
    <row r="1454" spans="1:14" x14ac:dyDescent="0.2">
      <c r="A1454" s="34" t="str">
        <f t="shared" si="87"/>
        <v>LEZ/2AC4-CWestern</v>
      </c>
      <c r="B1454" s="38" t="s">
        <v>60</v>
      </c>
      <c r="C1454" s="6" t="s">
        <v>153</v>
      </c>
      <c r="D1454" s="6" t="s">
        <v>107</v>
      </c>
      <c r="E1454" s="25">
        <v>5.29</v>
      </c>
      <c r="F1454" s="25">
        <v>0</v>
      </c>
      <c r="G1454" s="43">
        <v>0</v>
      </c>
      <c r="H1454" s="25">
        <v>0</v>
      </c>
      <c r="I1454" s="25">
        <f t="shared" si="85"/>
        <v>5.29</v>
      </c>
      <c r="J1454" s="25"/>
      <c r="K1454" s="25">
        <v>0.22</v>
      </c>
      <c r="L1454" s="25">
        <v>0</v>
      </c>
      <c r="M1454" s="25">
        <v>0</v>
      </c>
      <c r="N1454" s="25">
        <f t="shared" si="86"/>
        <v>5.51</v>
      </c>
    </row>
    <row r="1455" spans="1:14" x14ac:dyDescent="0.2">
      <c r="A1455" s="34" t="str">
        <f t="shared" si="87"/>
        <v>LEZ/56-1410m and under (pool) - England</v>
      </c>
      <c r="B1455" s="6" t="s">
        <v>61</v>
      </c>
      <c r="C1455" s="6" t="s">
        <v>154</v>
      </c>
      <c r="D1455" s="6" t="s">
        <v>29</v>
      </c>
      <c r="E1455" s="25">
        <v>0</v>
      </c>
      <c r="F1455" s="25">
        <v>0</v>
      </c>
      <c r="G1455" s="43">
        <v>0</v>
      </c>
      <c r="H1455" s="25">
        <v>0</v>
      </c>
      <c r="I1455" s="25">
        <f t="shared" si="85"/>
        <v>0</v>
      </c>
      <c r="J1455" s="25"/>
      <c r="K1455" s="25">
        <v>0</v>
      </c>
      <c r="L1455" s="25">
        <v>0</v>
      </c>
      <c r="M1455" s="25">
        <v>0</v>
      </c>
      <c r="N1455" s="25">
        <f t="shared" si="86"/>
        <v>0</v>
      </c>
    </row>
    <row r="1456" spans="1:14" x14ac:dyDescent="0.2">
      <c r="A1456" s="34" t="str">
        <f t="shared" si="87"/>
        <v>LEZ/56-1410m and under (pool) - Northern Ireland</v>
      </c>
      <c r="B1456" s="6" t="s">
        <v>61</v>
      </c>
      <c r="C1456" s="6" t="s">
        <v>154</v>
      </c>
      <c r="D1456" s="6" t="s">
        <v>32</v>
      </c>
      <c r="E1456" s="25">
        <v>0</v>
      </c>
      <c r="F1456" s="25">
        <v>0</v>
      </c>
      <c r="G1456" s="43">
        <v>0</v>
      </c>
      <c r="H1456" s="25">
        <v>0</v>
      </c>
      <c r="I1456" s="25">
        <f t="shared" si="85"/>
        <v>0</v>
      </c>
      <c r="J1456" s="25"/>
      <c r="K1456" s="25">
        <v>0</v>
      </c>
      <c r="L1456" s="25">
        <v>0</v>
      </c>
      <c r="M1456" s="25">
        <v>0</v>
      </c>
      <c r="N1456" s="25">
        <f t="shared" si="86"/>
        <v>0</v>
      </c>
    </row>
    <row r="1457" spans="1:14" x14ac:dyDescent="0.2">
      <c r="A1457" s="34" t="str">
        <f t="shared" si="87"/>
        <v>LEZ/56-1410m and under (pool) - Scotland</v>
      </c>
      <c r="B1457" s="6" t="s">
        <v>61</v>
      </c>
      <c r="C1457" s="6" t="s">
        <v>154</v>
      </c>
      <c r="D1457" s="6" t="s">
        <v>31</v>
      </c>
      <c r="E1457" s="25">
        <v>0</v>
      </c>
      <c r="F1457" s="25">
        <v>0</v>
      </c>
      <c r="G1457" s="43">
        <v>5</v>
      </c>
      <c r="H1457" s="25">
        <v>0</v>
      </c>
      <c r="I1457" s="25">
        <f t="shared" si="85"/>
        <v>5</v>
      </c>
      <c r="J1457" s="25"/>
      <c r="K1457" s="25">
        <v>0</v>
      </c>
      <c r="L1457" s="25">
        <v>0</v>
      </c>
      <c r="M1457" s="25">
        <v>0</v>
      </c>
      <c r="N1457" s="25">
        <f t="shared" si="86"/>
        <v>5</v>
      </c>
    </row>
    <row r="1458" spans="1:14" x14ac:dyDescent="0.2">
      <c r="A1458" s="34" t="str">
        <f t="shared" si="87"/>
        <v>LEZ/56-1410m and under (pool) - Wales</v>
      </c>
      <c r="B1458" s="6" t="s">
        <v>61</v>
      </c>
      <c r="C1458" s="6" t="s">
        <v>154</v>
      </c>
      <c r="D1458" s="6" t="s">
        <v>30</v>
      </c>
      <c r="E1458" s="25">
        <v>0</v>
      </c>
      <c r="F1458" s="25">
        <v>0</v>
      </c>
      <c r="G1458" s="43">
        <v>0</v>
      </c>
      <c r="H1458" s="25">
        <v>0</v>
      </c>
      <c r="I1458" s="25">
        <f t="shared" si="85"/>
        <v>0</v>
      </c>
      <c r="J1458" s="25"/>
      <c r="K1458" s="25">
        <v>0</v>
      </c>
      <c r="L1458" s="25">
        <v>0</v>
      </c>
      <c r="M1458" s="25">
        <v>0</v>
      </c>
      <c r="N1458" s="25">
        <f t="shared" si="86"/>
        <v>0</v>
      </c>
    </row>
    <row r="1459" spans="1:14" x14ac:dyDescent="0.2">
      <c r="A1459" s="34" t="str">
        <f t="shared" si="87"/>
        <v>LEZ/56-14Aberdeen</v>
      </c>
      <c r="B1459" s="6" t="s">
        <v>61</v>
      </c>
      <c r="C1459" s="6" t="s">
        <v>154</v>
      </c>
      <c r="D1459" s="6" t="s">
        <v>4</v>
      </c>
      <c r="E1459" s="25">
        <v>53.75</v>
      </c>
      <c r="F1459" s="25">
        <v>0</v>
      </c>
      <c r="G1459" s="43">
        <v>138.4</v>
      </c>
      <c r="H1459" s="25">
        <v>0</v>
      </c>
      <c r="I1459" s="25">
        <f t="shared" si="85"/>
        <v>192.15</v>
      </c>
      <c r="J1459" s="25"/>
      <c r="K1459" s="25">
        <v>2.8140000000000001</v>
      </c>
      <c r="L1459" s="25">
        <v>0</v>
      </c>
      <c r="M1459" s="25">
        <v>0</v>
      </c>
      <c r="N1459" s="25">
        <f t="shared" si="86"/>
        <v>194.964</v>
      </c>
    </row>
    <row r="1460" spans="1:14" x14ac:dyDescent="0.2">
      <c r="A1460" s="34" t="str">
        <f t="shared" si="87"/>
        <v>LEZ/56-14Anglo Scot.</v>
      </c>
      <c r="B1460" s="6" t="s">
        <v>61</v>
      </c>
      <c r="C1460" s="6" t="s">
        <v>154</v>
      </c>
      <c r="D1460" s="6" t="s">
        <v>13</v>
      </c>
      <c r="E1460" s="25">
        <v>40.177999999999997</v>
      </c>
      <c r="F1460" s="25">
        <v>0</v>
      </c>
      <c r="G1460" s="43">
        <v>1.5</v>
      </c>
      <c r="H1460" s="25">
        <v>0</v>
      </c>
      <c r="I1460" s="25">
        <f t="shared" si="85"/>
        <v>41.677999999999997</v>
      </c>
      <c r="J1460" s="25"/>
      <c r="K1460" s="25">
        <v>0</v>
      </c>
      <c r="L1460" s="25">
        <v>0</v>
      </c>
      <c r="M1460" s="25">
        <v>0</v>
      </c>
      <c r="N1460" s="25">
        <f t="shared" si="86"/>
        <v>41.677999999999997</v>
      </c>
    </row>
    <row r="1461" spans="1:14" x14ac:dyDescent="0.2">
      <c r="A1461" s="34" t="str">
        <f t="shared" si="87"/>
        <v>LEZ/56-14ANIFPO</v>
      </c>
      <c r="B1461" s="6" t="s">
        <v>61</v>
      </c>
      <c r="C1461" s="6" t="s">
        <v>154</v>
      </c>
      <c r="D1461" s="6" t="s">
        <v>17</v>
      </c>
      <c r="E1461" s="25">
        <v>0</v>
      </c>
      <c r="F1461" s="25">
        <v>35.856999999999999</v>
      </c>
      <c r="G1461" s="43">
        <v>0</v>
      </c>
      <c r="H1461" s="25">
        <v>0</v>
      </c>
      <c r="I1461" s="25">
        <f t="shared" si="85"/>
        <v>35.856999999999999</v>
      </c>
      <c r="J1461" s="25"/>
      <c r="K1461" s="25">
        <v>3.0000000000000001E-3</v>
      </c>
      <c r="L1461" s="25">
        <v>0</v>
      </c>
      <c r="M1461" s="25">
        <v>0</v>
      </c>
      <c r="N1461" s="25">
        <f t="shared" si="86"/>
        <v>35.86</v>
      </c>
    </row>
    <row r="1462" spans="1:14" x14ac:dyDescent="0.2">
      <c r="A1462" s="34" t="str">
        <f t="shared" si="87"/>
        <v>LEZ/56-14Cornish</v>
      </c>
      <c r="B1462" s="6" t="s">
        <v>61</v>
      </c>
      <c r="C1462" s="6" t="s">
        <v>154</v>
      </c>
      <c r="D1462" s="6" t="s">
        <v>18</v>
      </c>
      <c r="E1462" s="25">
        <v>75.116</v>
      </c>
      <c r="F1462" s="25">
        <v>0</v>
      </c>
      <c r="G1462" s="43">
        <v>0</v>
      </c>
      <c r="H1462" s="25">
        <v>0</v>
      </c>
      <c r="I1462" s="25">
        <f t="shared" si="85"/>
        <v>75.116</v>
      </c>
      <c r="J1462" s="25"/>
      <c r="K1462" s="25">
        <v>0</v>
      </c>
      <c r="L1462" s="25">
        <v>0</v>
      </c>
      <c r="M1462" s="25">
        <v>0</v>
      </c>
      <c r="N1462" s="25">
        <f t="shared" si="86"/>
        <v>75.116</v>
      </c>
    </row>
    <row r="1463" spans="1:14" x14ac:dyDescent="0.2">
      <c r="A1463" s="34" t="str">
        <f t="shared" si="87"/>
        <v>LEZ/56-14EEFPO</v>
      </c>
      <c r="B1463" s="6" t="s">
        <v>61</v>
      </c>
      <c r="C1463" s="6" t="s">
        <v>154</v>
      </c>
      <c r="D1463" s="6" t="s">
        <v>14</v>
      </c>
      <c r="E1463" s="25">
        <v>279.5</v>
      </c>
      <c r="F1463" s="25">
        <v>0</v>
      </c>
      <c r="G1463" s="43">
        <v>29.7</v>
      </c>
      <c r="H1463" s="25">
        <v>0</v>
      </c>
      <c r="I1463" s="25">
        <f t="shared" ref="I1463:I1526" si="88">E1463+F1463+G1463+H1463</f>
        <v>309.2</v>
      </c>
      <c r="J1463" s="25"/>
      <c r="K1463" s="25">
        <v>2E-3</v>
      </c>
      <c r="L1463" s="25">
        <v>0</v>
      </c>
      <c r="M1463" s="25">
        <v>0</v>
      </c>
      <c r="N1463" s="25">
        <f t="shared" si="86"/>
        <v>309.202</v>
      </c>
    </row>
    <row r="1464" spans="1:14" x14ac:dyDescent="0.2">
      <c r="A1464" s="34" t="str">
        <f t="shared" si="87"/>
        <v>LEZ/56-14Fife</v>
      </c>
      <c r="B1464" s="6" t="s">
        <v>61</v>
      </c>
      <c r="C1464" s="6" t="s">
        <v>154</v>
      </c>
      <c r="D1464" s="6" t="s">
        <v>7</v>
      </c>
      <c r="E1464" s="25">
        <v>0.40300000000000002</v>
      </c>
      <c r="F1464" s="25">
        <v>0</v>
      </c>
      <c r="G1464" s="43">
        <v>2.8</v>
      </c>
      <c r="H1464" s="25">
        <v>0</v>
      </c>
      <c r="I1464" s="25">
        <f t="shared" si="88"/>
        <v>3.2029999999999998</v>
      </c>
      <c r="J1464" s="25"/>
      <c r="K1464" s="25">
        <v>1E-3</v>
      </c>
      <c r="L1464" s="25">
        <v>0</v>
      </c>
      <c r="M1464" s="25">
        <v>0</v>
      </c>
      <c r="N1464" s="25">
        <f t="shared" si="86"/>
        <v>3.2040000000000002</v>
      </c>
    </row>
    <row r="1465" spans="1:14" x14ac:dyDescent="0.2">
      <c r="A1465" s="34" t="str">
        <f t="shared" si="87"/>
        <v>LEZ/56-14FPO</v>
      </c>
      <c r="B1465" s="6" t="s">
        <v>61</v>
      </c>
      <c r="C1465" s="6" t="s">
        <v>154</v>
      </c>
      <c r="D1465" s="6" t="s">
        <v>15</v>
      </c>
      <c r="E1465" s="25">
        <v>10.75</v>
      </c>
      <c r="F1465" s="25">
        <v>0</v>
      </c>
      <c r="G1465" s="43">
        <v>0</v>
      </c>
      <c r="H1465" s="25">
        <v>0</v>
      </c>
      <c r="I1465" s="25">
        <f t="shared" si="88"/>
        <v>10.75</v>
      </c>
      <c r="J1465" s="25"/>
      <c r="K1465" s="25">
        <v>0</v>
      </c>
      <c r="L1465" s="25">
        <v>0</v>
      </c>
      <c r="M1465" s="25">
        <v>0</v>
      </c>
      <c r="N1465" s="25">
        <f t="shared" si="86"/>
        <v>10.75</v>
      </c>
    </row>
    <row r="1466" spans="1:14" x14ac:dyDescent="0.2">
      <c r="A1466" s="34" t="str">
        <f t="shared" si="87"/>
        <v>LEZ/56-14Handliners</v>
      </c>
      <c r="B1466" s="6" t="s">
        <v>61</v>
      </c>
      <c r="C1466" s="6" t="s">
        <v>154</v>
      </c>
      <c r="D1466" s="6" t="s">
        <v>66</v>
      </c>
      <c r="E1466" s="25">
        <v>0</v>
      </c>
      <c r="F1466" s="25">
        <v>0</v>
      </c>
      <c r="G1466" s="43">
        <v>0</v>
      </c>
      <c r="H1466" s="25">
        <v>0</v>
      </c>
      <c r="I1466" s="25">
        <f t="shared" si="88"/>
        <v>0</v>
      </c>
      <c r="J1466" s="25"/>
      <c r="K1466" s="25">
        <v>0</v>
      </c>
      <c r="L1466" s="25">
        <v>0</v>
      </c>
      <c r="M1466" s="25">
        <v>0</v>
      </c>
      <c r="N1466" s="25">
        <f t="shared" si="86"/>
        <v>0</v>
      </c>
    </row>
    <row r="1467" spans="1:14" x14ac:dyDescent="0.2">
      <c r="A1467" s="34" t="str">
        <f t="shared" si="87"/>
        <v>LEZ/56-14Interfish</v>
      </c>
      <c r="B1467" s="6" t="s">
        <v>61</v>
      </c>
      <c r="C1467" s="6" t="s">
        <v>154</v>
      </c>
      <c r="D1467" s="6" t="s">
        <v>23</v>
      </c>
      <c r="E1467" s="25">
        <v>0</v>
      </c>
      <c r="F1467" s="25">
        <v>0</v>
      </c>
      <c r="G1467" s="43">
        <v>0</v>
      </c>
      <c r="H1467" s="25">
        <v>0</v>
      </c>
      <c r="I1467" s="25">
        <f t="shared" si="88"/>
        <v>0</v>
      </c>
      <c r="J1467" s="25"/>
      <c r="K1467" s="25">
        <v>0</v>
      </c>
      <c r="L1467" s="25">
        <v>0</v>
      </c>
      <c r="M1467" s="25">
        <v>0</v>
      </c>
      <c r="N1467" s="25">
        <f t="shared" si="86"/>
        <v>0</v>
      </c>
    </row>
    <row r="1468" spans="1:14" x14ac:dyDescent="0.2">
      <c r="A1468" s="34" t="str">
        <f t="shared" si="87"/>
        <v>LEZ/56-14IOM</v>
      </c>
      <c r="B1468" s="6" t="s">
        <v>61</v>
      </c>
      <c r="C1468" s="6" t="s">
        <v>154</v>
      </c>
      <c r="D1468" s="6" t="s">
        <v>24</v>
      </c>
      <c r="E1468" s="25">
        <v>0</v>
      </c>
      <c r="F1468" s="25">
        <v>0</v>
      </c>
      <c r="G1468" s="43">
        <v>0</v>
      </c>
      <c r="H1468" s="25">
        <v>0</v>
      </c>
      <c r="I1468" s="25">
        <f t="shared" si="88"/>
        <v>0</v>
      </c>
      <c r="J1468" s="25"/>
      <c r="K1468" s="25">
        <v>0</v>
      </c>
      <c r="L1468" s="25">
        <v>0</v>
      </c>
      <c r="M1468" s="25">
        <v>0</v>
      </c>
      <c r="N1468" s="25">
        <f t="shared" si="86"/>
        <v>0</v>
      </c>
    </row>
    <row r="1469" spans="1:14" x14ac:dyDescent="0.2">
      <c r="A1469" s="34" t="str">
        <f t="shared" si="87"/>
        <v>LEZ/56-14Klondyke</v>
      </c>
      <c r="B1469" s="6" t="s">
        <v>61</v>
      </c>
      <c r="C1469" s="6" t="s">
        <v>154</v>
      </c>
      <c r="D1469" s="6" t="s">
        <v>11</v>
      </c>
      <c r="E1469" s="25">
        <v>0</v>
      </c>
      <c r="F1469" s="25">
        <v>0</v>
      </c>
      <c r="G1469" s="43">
        <v>0</v>
      </c>
      <c r="H1469" s="25">
        <v>0</v>
      </c>
      <c r="I1469" s="25">
        <f t="shared" si="88"/>
        <v>0</v>
      </c>
      <c r="J1469" s="25"/>
      <c r="K1469" s="25">
        <v>0</v>
      </c>
      <c r="L1469" s="25">
        <v>0</v>
      </c>
      <c r="M1469" s="25">
        <v>0</v>
      </c>
      <c r="N1469" s="25">
        <f t="shared" si="86"/>
        <v>0</v>
      </c>
    </row>
    <row r="1470" spans="1:14" x14ac:dyDescent="0.2">
      <c r="A1470" s="34" t="str">
        <f t="shared" si="87"/>
        <v>LEZ/56-14Lowestoft</v>
      </c>
      <c r="B1470" s="6" t="s">
        <v>61</v>
      </c>
      <c r="C1470" s="6" t="s">
        <v>154</v>
      </c>
      <c r="D1470" s="6" t="s">
        <v>21</v>
      </c>
      <c r="E1470" s="25">
        <v>0</v>
      </c>
      <c r="F1470" s="25">
        <v>0</v>
      </c>
      <c r="G1470" s="43">
        <v>0</v>
      </c>
      <c r="H1470" s="25">
        <v>0</v>
      </c>
      <c r="I1470" s="25">
        <f t="shared" si="88"/>
        <v>0</v>
      </c>
      <c r="J1470" s="25"/>
      <c r="K1470" s="25">
        <v>0</v>
      </c>
      <c r="L1470" s="25">
        <v>0</v>
      </c>
      <c r="M1470" s="25">
        <v>0</v>
      </c>
      <c r="N1470" s="25">
        <f t="shared" si="86"/>
        <v>0</v>
      </c>
    </row>
    <row r="1471" spans="1:14" x14ac:dyDescent="0.2">
      <c r="A1471" s="34" t="str">
        <f t="shared" si="87"/>
        <v>LEZ/56-14Lunar</v>
      </c>
      <c r="B1471" s="6" t="s">
        <v>61</v>
      </c>
      <c r="C1471" s="6" t="s">
        <v>154</v>
      </c>
      <c r="D1471" s="6" t="s">
        <v>12</v>
      </c>
      <c r="E1471" s="25">
        <v>0</v>
      </c>
      <c r="F1471" s="25">
        <v>0</v>
      </c>
      <c r="G1471" s="43">
        <v>51.8</v>
      </c>
      <c r="H1471" s="25">
        <v>0</v>
      </c>
      <c r="I1471" s="25">
        <f t="shared" si="88"/>
        <v>51.8</v>
      </c>
      <c r="J1471" s="25"/>
      <c r="K1471" s="25">
        <v>0</v>
      </c>
      <c r="L1471" s="25">
        <v>0</v>
      </c>
      <c r="M1471" s="25">
        <v>0</v>
      </c>
      <c r="N1471" s="25">
        <f t="shared" si="86"/>
        <v>51.8</v>
      </c>
    </row>
    <row r="1472" spans="1:14" x14ac:dyDescent="0.2">
      <c r="A1472" s="34" t="str">
        <f t="shared" si="87"/>
        <v>LEZ/56-14Mourne</v>
      </c>
      <c r="B1472" s="38" t="s">
        <v>61</v>
      </c>
      <c r="C1472" s="6" t="s">
        <v>154</v>
      </c>
      <c r="D1472" s="6" t="s">
        <v>49</v>
      </c>
      <c r="E1472" s="25">
        <v>0</v>
      </c>
      <c r="F1472" s="25">
        <v>0</v>
      </c>
      <c r="G1472" s="43">
        <v>0</v>
      </c>
      <c r="H1472" s="25">
        <v>0</v>
      </c>
      <c r="I1472" s="25">
        <f t="shared" si="88"/>
        <v>0</v>
      </c>
      <c r="J1472" s="25"/>
      <c r="K1472" s="25">
        <v>0</v>
      </c>
      <c r="L1472" s="25">
        <v>0</v>
      </c>
      <c r="M1472" s="25">
        <v>0</v>
      </c>
      <c r="N1472" s="25">
        <f t="shared" si="86"/>
        <v>0</v>
      </c>
    </row>
    <row r="1473" spans="1:14" x14ac:dyDescent="0.2">
      <c r="A1473" s="34" t="str">
        <f t="shared" si="87"/>
        <v>LEZ/56-14NESFO</v>
      </c>
      <c r="B1473" s="6" t="s">
        <v>61</v>
      </c>
      <c r="C1473" s="6" t="s">
        <v>154</v>
      </c>
      <c r="D1473" s="6" t="s">
        <v>5</v>
      </c>
      <c r="E1473" s="25">
        <v>0</v>
      </c>
      <c r="F1473" s="25">
        <v>0</v>
      </c>
      <c r="G1473" s="43">
        <v>81.199999999999989</v>
      </c>
      <c r="H1473" s="25">
        <v>0</v>
      </c>
      <c r="I1473" s="25">
        <f t="shared" si="88"/>
        <v>81.199999999999989</v>
      </c>
      <c r="J1473" s="25"/>
      <c r="K1473" s="25">
        <v>9.6829999999999998</v>
      </c>
      <c r="L1473" s="25">
        <v>0</v>
      </c>
      <c r="M1473" s="25">
        <v>0</v>
      </c>
      <c r="N1473" s="25">
        <f t="shared" si="86"/>
        <v>90.882999999999996</v>
      </c>
    </row>
    <row r="1474" spans="1:14" x14ac:dyDescent="0.2">
      <c r="A1474" s="34" t="str">
        <f t="shared" si="87"/>
        <v>LEZ/56-14NIFPO</v>
      </c>
      <c r="B1474" s="6" t="s">
        <v>61</v>
      </c>
      <c r="C1474" s="6" t="s">
        <v>154</v>
      </c>
      <c r="D1474" s="6" t="s">
        <v>16</v>
      </c>
      <c r="E1474" s="25">
        <v>0.53700000000000003</v>
      </c>
      <c r="F1474" s="25">
        <v>34.643000000000001</v>
      </c>
      <c r="G1474" s="43">
        <v>76.900000000000006</v>
      </c>
      <c r="H1474" s="25">
        <v>0</v>
      </c>
      <c r="I1474" s="25">
        <f t="shared" si="88"/>
        <v>112.08000000000001</v>
      </c>
      <c r="J1474" s="25"/>
      <c r="K1474" s="25">
        <v>5.9349999999999996</v>
      </c>
      <c r="L1474" s="25">
        <v>0</v>
      </c>
      <c r="M1474" s="25">
        <v>0</v>
      </c>
      <c r="N1474" s="25">
        <f t="shared" si="86"/>
        <v>118.015</v>
      </c>
    </row>
    <row r="1475" spans="1:14" x14ac:dyDescent="0.2">
      <c r="A1475" s="34" t="str">
        <f t="shared" si="87"/>
        <v>LEZ/56-14Non Sector - England</v>
      </c>
      <c r="B1475" s="6" t="s">
        <v>61</v>
      </c>
      <c r="C1475" s="6" t="s">
        <v>154</v>
      </c>
      <c r="D1475" s="6" t="s">
        <v>25</v>
      </c>
      <c r="E1475" s="25">
        <v>6.117</v>
      </c>
      <c r="F1475" s="25">
        <v>0</v>
      </c>
      <c r="G1475" s="43">
        <v>0</v>
      </c>
      <c r="H1475" s="25">
        <v>0</v>
      </c>
      <c r="I1475" s="25">
        <f t="shared" si="88"/>
        <v>6.117</v>
      </c>
      <c r="J1475" s="25"/>
      <c r="K1475" s="25">
        <v>0</v>
      </c>
      <c r="L1475" s="25">
        <v>0</v>
      </c>
      <c r="M1475" s="25">
        <v>0</v>
      </c>
      <c r="N1475" s="25">
        <f t="shared" si="86"/>
        <v>6.117</v>
      </c>
    </row>
    <row r="1476" spans="1:14" x14ac:dyDescent="0.2">
      <c r="A1476" s="34" t="str">
        <f t="shared" si="87"/>
        <v>LEZ/56-14Non Sector - Northern Ireland</v>
      </c>
      <c r="B1476" s="6" t="s">
        <v>61</v>
      </c>
      <c r="C1476" s="6" t="s">
        <v>154</v>
      </c>
      <c r="D1476" s="6" t="s">
        <v>28</v>
      </c>
      <c r="E1476" s="25">
        <v>0</v>
      </c>
      <c r="F1476" s="25">
        <v>0</v>
      </c>
      <c r="G1476" s="43">
        <v>0</v>
      </c>
      <c r="H1476" s="25">
        <v>0</v>
      </c>
      <c r="I1476" s="25">
        <f t="shared" si="88"/>
        <v>0</v>
      </c>
      <c r="J1476" s="25"/>
      <c r="K1476" s="25">
        <v>0</v>
      </c>
      <c r="L1476" s="25">
        <v>0</v>
      </c>
      <c r="M1476" s="25">
        <v>0</v>
      </c>
      <c r="N1476" s="25">
        <f t="shared" si="86"/>
        <v>0</v>
      </c>
    </row>
    <row r="1477" spans="1:14" x14ac:dyDescent="0.2">
      <c r="A1477" s="34" t="str">
        <f t="shared" si="87"/>
        <v>LEZ/56-14Non Sector - Scotland</v>
      </c>
      <c r="B1477" s="6" t="s">
        <v>61</v>
      </c>
      <c r="C1477" s="6" t="s">
        <v>154</v>
      </c>
      <c r="D1477" s="6" t="s">
        <v>27</v>
      </c>
      <c r="E1477" s="25">
        <v>0</v>
      </c>
      <c r="F1477" s="25">
        <v>0</v>
      </c>
      <c r="G1477" s="43">
        <v>2.9000000000000004</v>
      </c>
      <c r="H1477" s="25">
        <v>0</v>
      </c>
      <c r="I1477" s="25">
        <f t="shared" si="88"/>
        <v>2.9000000000000004</v>
      </c>
      <c r="J1477" s="25"/>
      <c r="K1477" s="25">
        <v>0</v>
      </c>
      <c r="L1477" s="25">
        <v>0</v>
      </c>
      <c r="M1477" s="25">
        <v>0</v>
      </c>
      <c r="N1477" s="25">
        <f t="shared" si="86"/>
        <v>2.9</v>
      </c>
    </row>
    <row r="1478" spans="1:14" x14ac:dyDescent="0.2">
      <c r="A1478" s="34" t="str">
        <f t="shared" si="87"/>
        <v>LEZ/56-14Non Sector - Wales</v>
      </c>
      <c r="B1478" s="6" t="s">
        <v>61</v>
      </c>
      <c r="C1478" s="6" t="s">
        <v>154</v>
      </c>
      <c r="D1478" s="6" t="s">
        <v>26</v>
      </c>
      <c r="E1478" s="25">
        <v>0</v>
      </c>
      <c r="F1478" s="25">
        <v>0</v>
      </c>
      <c r="G1478" s="43">
        <v>0</v>
      </c>
      <c r="H1478" s="25">
        <v>0</v>
      </c>
      <c r="I1478" s="25">
        <f t="shared" si="88"/>
        <v>0</v>
      </c>
      <c r="J1478" s="25"/>
      <c r="K1478" s="25">
        <v>0</v>
      </c>
      <c r="L1478" s="25">
        <v>0</v>
      </c>
      <c r="M1478" s="25">
        <v>0</v>
      </c>
      <c r="N1478" s="25">
        <f t="shared" si="86"/>
        <v>0</v>
      </c>
    </row>
    <row r="1479" spans="1:14" x14ac:dyDescent="0.2">
      <c r="A1479" s="34" t="str">
        <f t="shared" si="87"/>
        <v>LEZ/56-14Humberside</v>
      </c>
      <c r="B1479" s="6" t="s">
        <v>61</v>
      </c>
      <c r="C1479" s="6" t="s">
        <v>154</v>
      </c>
      <c r="D1479" s="6" t="s">
        <v>288</v>
      </c>
      <c r="E1479" s="25">
        <v>0.26900000000000002</v>
      </c>
      <c r="F1479" s="25">
        <v>0</v>
      </c>
      <c r="G1479" s="43">
        <v>0</v>
      </c>
      <c r="H1479" s="25">
        <v>0</v>
      </c>
      <c r="I1479" s="25">
        <f t="shared" si="88"/>
        <v>0.26900000000000002</v>
      </c>
      <c r="J1479" s="25"/>
      <c r="K1479" s="25">
        <v>0</v>
      </c>
      <c r="L1479" s="25">
        <v>0</v>
      </c>
      <c r="M1479" s="25">
        <v>0</v>
      </c>
      <c r="N1479" s="25">
        <f t="shared" si="86"/>
        <v>0.26900000000000002</v>
      </c>
    </row>
    <row r="1480" spans="1:14" x14ac:dyDescent="0.2">
      <c r="A1480" s="34" t="str">
        <f t="shared" si="87"/>
        <v>LEZ/56-14North Sea</v>
      </c>
      <c r="B1480" s="6" t="s">
        <v>61</v>
      </c>
      <c r="C1480" s="6" t="s">
        <v>154</v>
      </c>
      <c r="D1480" s="6" t="s">
        <v>20</v>
      </c>
      <c r="E1480" s="25">
        <v>0</v>
      </c>
      <c r="F1480" s="25">
        <v>0</v>
      </c>
      <c r="G1480" s="43">
        <v>5.8</v>
      </c>
      <c r="H1480" s="25">
        <v>0</v>
      </c>
      <c r="I1480" s="25">
        <f t="shared" si="88"/>
        <v>5.8</v>
      </c>
      <c r="J1480" s="25"/>
      <c r="K1480" s="25">
        <v>0</v>
      </c>
      <c r="L1480" s="25">
        <v>0</v>
      </c>
      <c r="M1480" s="25">
        <v>0</v>
      </c>
      <c r="N1480" s="25">
        <f t="shared" si="86"/>
        <v>5.8</v>
      </c>
    </row>
    <row r="1481" spans="1:14" x14ac:dyDescent="0.2">
      <c r="A1481" s="34" t="str">
        <f t="shared" si="87"/>
        <v>LEZ/56-14Northern</v>
      </c>
      <c r="B1481" s="6" t="s">
        <v>61</v>
      </c>
      <c r="C1481" s="6" t="s">
        <v>154</v>
      </c>
      <c r="D1481" s="6" t="s">
        <v>10</v>
      </c>
      <c r="E1481" s="25">
        <v>0</v>
      </c>
      <c r="F1481" s="25">
        <v>0</v>
      </c>
      <c r="G1481" s="43">
        <v>0</v>
      </c>
      <c r="H1481" s="25">
        <v>0</v>
      </c>
      <c r="I1481" s="25">
        <f t="shared" si="88"/>
        <v>0</v>
      </c>
      <c r="J1481" s="25"/>
      <c r="K1481" s="25">
        <v>0</v>
      </c>
      <c r="L1481" s="25">
        <v>0</v>
      </c>
      <c r="M1481" s="25">
        <v>0</v>
      </c>
      <c r="N1481" s="25">
        <f t="shared" si="86"/>
        <v>0</v>
      </c>
    </row>
    <row r="1482" spans="1:14" x14ac:dyDescent="0.2">
      <c r="A1482" s="34" t="str">
        <f t="shared" si="87"/>
        <v>LEZ/56-14Orkney</v>
      </c>
      <c r="B1482" s="6" t="s">
        <v>61</v>
      </c>
      <c r="C1482" s="6" t="s">
        <v>154</v>
      </c>
      <c r="D1482" s="6" t="s">
        <v>9</v>
      </c>
      <c r="E1482" s="25">
        <v>0</v>
      </c>
      <c r="F1482" s="25">
        <v>0</v>
      </c>
      <c r="G1482" s="43">
        <v>1.3</v>
      </c>
      <c r="H1482" s="25">
        <v>0</v>
      </c>
      <c r="I1482" s="25">
        <f t="shared" si="88"/>
        <v>1.3</v>
      </c>
      <c r="J1482" s="25"/>
      <c r="K1482" s="25">
        <v>8.3000000000000004E-2</v>
      </c>
      <c r="L1482" s="25">
        <v>0</v>
      </c>
      <c r="M1482" s="25">
        <v>0</v>
      </c>
      <c r="N1482" s="25">
        <f t="shared" si="86"/>
        <v>1.383</v>
      </c>
    </row>
    <row r="1483" spans="1:14" x14ac:dyDescent="0.2">
      <c r="A1483" s="34" t="str">
        <f t="shared" si="87"/>
        <v>LEZ/56-14SFO</v>
      </c>
      <c r="B1483" s="6" t="s">
        <v>61</v>
      </c>
      <c r="C1483" s="6" t="s">
        <v>154</v>
      </c>
      <c r="D1483" s="6" t="s">
        <v>2</v>
      </c>
      <c r="E1483" s="25">
        <v>7.6589999999999998</v>
      </c>
      <c r="F1483" s="25">
        <v>0</v>
      </c>
      <c r="G1483" s="43">
        <v>1422.6999999999998</v>
      </c>
      <c r="H1483" s="25">
        <v>0</v>
      </c>
      <c r="I1483" s="25">
        <f t="shared" si="88"/>
        <v>1430.3589999999999</v>
      </c>
      <c r="J1483" s="25"/>
      <c r="K1483" s="25">
        <v>199.399</v>
      </c>
      <c r="L1483" s="25">
        <v>0</v>
      </c>
      <c r="M1483" s="25">
        <v>0</v>
      </c>
      <c r="N1483" s="25">
        <f t="shared" si="86"/>
        <v>1629.758</v>
      </c>
    </row>
    <row r="1484" spans="1:14" x14ac:dyDescent="0.2">
      <c r="A1484" s="34" t="str">
        <f t="shared" si="87"/>
        <v>LEZ/56-14Shetland</v>
      </c>
      <c r="B1484" s="6" t="s">
        <v>61</v>
      </c>
      <c r="C1484" s="6" t="s">
        <v>154</v>
      </c>
      <c r="D1484" s="6" t="s">
        <v>6</v>
      </c>
      <c r="E1484" s="25">
        <v>0</v>
      </c>
      <c r="F1484" s="25">
        <v>0</v>
      </c>
      <c r="G1484" s="43">
        <v>154.9</v>
      </c>
      <c r="H1484" s="25">
        <v>0</v>
      </c>
      <c r="I1484" s="25">
        <f t="shared" si="88"/>
        <v>154.9</v>
      </c>
      <c r="J1484" s="25"/>
      <c r="K1484" s="25">
        <v>70.081000000000003</v>
      </c>
      <c r="L1484" s="25">
        <v>0</v>
      </c>
      <c r="M1484" s="25">
        <v>0</v>
      </c>
      <c r="N1484" s="25">
        <f t="shared" si="86"/>
        <v>224.98099999999999</v>
      </c>
    </row>
    <row r="1485" spans="1:14" x14ac:dyDescent="0.2">
      <c r="A1485" s="34" t="str">
        <f t="shared" si="87"/>
        <v>LEZ/56-14South West</v>
      </c>
      <c r="B1485" s="6" t="s">
        <v>61</v>
      </c>
      <c r="C1485" s="6" t="s">
        <v>154</v>
      </c>
      <c r="D1485" s="6" t="s">
        <v>19</v>
      </c>
      <c r="E1485" s="25">
        <v>0.13400000000000001</v>
      </c>
      <c r="F1485" s="25">
        <v>0</v>
      </c>
      <c r="G1485" s="43">
        <v>0</v>
      </c>
      <c r="H1485" s="25">
        <v>0</v>
      </c>
      <c r="I1485" s="25">
        <f t="shared" si="88"/>
        <v>0.13400000000000001</v>
      </c>
      <c r="J1485" s="25"/>
      <c r="K1485" s="25">
        <v>0</v>
      </c>
      <c r="L1485" s="25">
        <v>0</v>
      </c>
      <c r="M1485" s="25">
        <v>0</v>
      </c>
      <c r="N1485" s="25">
        <f t="shared" si="86"/>
        <v>0.13400000000000001</v>
      </c>
    </row>
    <row r="1486" spans="1:14" x14ac:dyDescent="0.2">
      <c r="A1486" s="34" t="str">
        <f t="shared" si="87"/>
        <v>LEZ/56-14Unallocated</v>
      </c>
      <c r="B1486" s="6" t="s">
        <v>61</v>
      </c>
      <c r="C1486" s="6" t="s">
        <v>154</v>
      </c>
      <c r="D1486" s="6" t="s">
        <v>33</v>
      </c>
      <c r="E1486" s="25">
        <v>0</v>
      </c>
      <c r="F1486" s="25">
        <v>0</v>
      </c>
      <c r="G1486" s="43">
        <v>28.6</v>
      </c>
      <c r="H1486" s="25">
        <v>0</v>
      </c>
      <c r="I1486" s="25">
        <f t="shared" si="88"/>
        <v>28.6</v>
      </c>
      <c r="J1486" s="25"/>
      <c r="K1486" s="25">
        <v>0</v>
      </c>
      <c r="L1486" s="25">
        <v>0</v>
      </c>
      <c r="M1486" s="25">
        <v>0</v>
      </c>
      <c r="N1486" s="25">
        <f t="shared" si="86"/>
        <v>28.6</v>
      </c>
    </row>
    <row r="1487" spans="1:14" x14ac:dyDescent="0.2">
      <c r="A1487" s="34" t="str">
        <f t="shared" si="87"/>
        <v>LEZ/56-14W. Scotland</v>
      </c>
      <c r="B1487" s="6" t="s">
        <v>61</v>
      </c>
      <c r="C1487" s="6" t="s">
        <v>154</v>
      </c>
      <c r="D1487" s="6" t="s">
        <v>8</v>
      </c>
      <c r="E1487" s="25">
        <v>0</v>
      </c>
      <c r="F1487" s="25">
        <v>0</v>
      </c>
      <c r="G1487" s="43">
        <v>33.700000000000003</v>
      </c>
      <c r="H1487" s="25">
        <v>0</v>
      </c>
      <c r="I1487" s="25">
        <f t="shared" si="88"/>
        <v>33.700000000000003</v>
      </c>
      <c r="J1487" s="25"/>
      <c r="K1487" s="25">
        <v>0</v>
      </c>
      <c r="L1487" s="25">
        <v>0</v>
      </c>
      <c r="M1487" s="25">
        <v>0</v>
      </c>
      <c r="N1487" s="25">
        <f t="shared" si="86"/>
        <v>33.700000000000003</v>
      </c>
    </row>
    <row r="1488" spans="1:14" x14ac:dyDescent="0.2">
      <c r="A1488" s="34" t="str">
        <f t="shared" si="87"/>
        <v>LEZ/56-14Wales &amp; WC</v>
      </c>
      <c r="B1488" s="6" t="s">
        <v>61</v>
      </c>
      <c r="C1488" s="6" t="s">
        <v>154</v>
      </c>
      <c r="D1488" s="6" t="s">
        <v>22</v>
      </c>
      <c r="E1488" s="25">
        <v>111.53100000000001</v>
      </c>
      <c r="F1488" s="25">
        <v>0</v>
      </c>
      <c r="G1488" s="43">
        <v>0</v>
      </c>
      <c r="H1488" s="25">
        <v>0</v>
      </c>
      <c r="I1488" s="25">
        <f t="shared" si="88"/>
        <v>111.53100000000001</v>
      </c>
      <c r="J1488" s="25"/>
      <c r="K1488" s="25">
        <v>0</v>
      </c>
      <c r="L1488" s="25">
        <v>0</v>
      </c>
      <c r="M1488" s="25">
        <v>0</v>
      </c>
      <c r="N1488" s="25">
        <f t="shared" si="86"/>
        <v>111.53100000000001</v>
      </c>
    </row>
    <row r="1489" spans="1:14" x14ac:dyDescent="0.2">
      <c r="A1489" s="34" t="str">
        <f t="shared" si="87"/>
        <v>LEZ/56-14Western</v>
      </c>
      <c r="B1489" s="38" t="s">
        <v>61</v>
      </c>
      <c r="C1489" s="6" t="s">
        <v>154</v>
      </c>
      <c r="D1489" s="6" t="s">
        <v>107</v>
      </c>
      <c r="E1489" s="25">
        <v>51.331000000000003</v>
      </c>
      <c r="F1489" s="25">
        <v>0</v>
      </c>
      <c r="G1489" s="43">
        <v>0</v>
      </c>
      <c r="H1489" s="25">
        <v>0</v>
      </c>
      <c r="I1489" s="25">
        <f t="shared" si="88"/>
        <v>51.331000000000003</v>
      </c>
      <c r="J1489" s="25"/>
      <c r="K1489" s="25">
        <v>0</v>
      </c>
      <c r="L1489" s="25">
        <v>0</v>
      </c>
      <c r="M1489" s="25">
        <v>0</v>
      </c>
      <c r="N1489" s="25">
        <f t="shared" ref="N1489:N1552" si="89">ROUND(I1489+K1489+L1489+M1489+J1489,3)</f>
        <v>51.331000000000003</v>
      </c>
    </row>
    <row r="1490" spans="1:14" x14ac:dyDescent="0.2">
      <c r="A1490" s="34" t="str">
        <f t="shared" si="87"/>
        <v>LIN/04-C.10m and under (pool) - England</v>
      </c>
      <c r="B1490" s="6" t="s">
        <v>62</v>
      </c>
      <c r="C1490" s="6" t="s">
        <v>155</v>
      </c>
      <c r="D1490" s="6" t="s">
        <v>29</v>
      </c>
      <c r="E1490" s="25">
        <v>4.2720000000000002</v>
      </c>
      <c r="F1490" s="25">
        <v>0</v>
      </c>
      <c r="G1490" s="43">
        <v>0</v>
      </c>
      <c r="H1490" s="25">
        <v>0</v>
      </c>
      <c r="I1490" s="25">
        <f t="shared" si="88"/>
        <v>4.2720000000000002</v>
      </c>
      <c r="J1490" s="25"/>
      <c r="K1490" s="25">
        <v>1E-3</v>
      </c>
      <c r="L1490" s="25">
        <v>0</v>
      </c>
      <c r="M1490" s="25">
        <v>0</v>
      </c>
      <c r="N1490" s="25">
        <f t="shared" si="89"/>
        <v>4.2729999999999997</v>
      </c>
    </row>
    <row r="1491" spans="1:14" x14ac:dyDescent="0.2">
      <c r="A1491" s="34" t="str">
        <f t="shared" si="87"/>
        <v>LIN/04-C.10m and under (pool) - Northern Ireland</v>
      </c>
      <c r="B1491" s="6" t="s">
        <v>62</v>
      </c>
      <c r="C1491" s="6" t="s">
        <v>155</v>
      </c>
      <c r="D1491" s="6" t="s">
        <v>32</v>
      </c>
      <c r="E1491" s="25">
        <v>0</v>
      </c>
      <c r="F1491" s="25">
        <v>0</v>
      </c>
      <c r="G1491" s="43">
        <v>0</v>
      </c>
      <c r="H1491" s="25">
        <v>0</v>
      </c>
      <c r="I1491" s="25">
        <f t="shared" si="88"/>
        <v>0</v>
      </c>
      <c r="J1491" s="25"/>
      <c r="K1491" s="25">
        <v>0</v>
      </c>
      <c r="L1491" s="25">
        <v>0</v>
      </c>
      <c r="M1491" s="25">
        <v>0</v>
      </c>
      <c r="N1491" s="25">
        <f t="shared" si="89"/>
        <v>0</v>
      </c>
    </row>
    <row r="1492" spans="1:14" x14ac:dyDescent="0.2">
      <c r="A1492" s="34" t="str">
        <f t="shared" si="87"/>
        <v>LIN/04-C.10m and under (pool) - Scotland</v>
      </c>
      <c r="B1492" s="6" t="s">
        <v>62</v>
      </c>
      <c r="C1492" s="6" t="s">
        <v>155</v>
      </c>
      <c r="D1492" s="6" t="s">
        <v>31</v>
      </c>
      <c r="E1492" s="25">
        <v>0</v>
      </c>
      <c r="F1492" s="25">
        <v>0</v>
      </c>
      <c r="G1492" s="43">
        <v>10</v>
      </c>
      <c r="H1492" s="25">
        <v>0</v>
      </c>
      <c r="I1492" s="25">
        <f t="shared" si="88"/>
        <v>10</v>
      </c>
      <c r="J1492" s="25"/>
      <c r="K1492" s="25">
        <v>9.9000000000000005E-2</v>
      </c>
      <c r="L1492" s="25">
        <v>0</v>
      </c>
      <c r="M1492" s="25">
        <v>0</v>
      </c>
      <c r="N1492" s="25">
        <f t="shared" si="89"/>
        <v>10.099</v>
      </c>
    </row>
    <row r="1493" spans="1:14" x14ac:dyDescent="0.2">
      <c r="A1493" s="34" t="str">
        <f t="shared" si="87"/>
        <v>LIN/04-C.10m and under (pool) - Wales</v>
      </c>
      <c r="B1493" s="6" t="s">
        <v>62</v>
      </c>
      <c r="C1493" s="6" t="s">
        <v>155</v>
      </c>
      <c r="D1493" s="6" t="s">
        <v>30</v>
      </c>
      <c r="E1493" s="25">
        <v>0</v>
      </c>
      <c r="F1493" s="25">
        <v>0</v>
      </c>
      <c r="G1493" s="43">
        <v>0</v>
      </c>
      <c r="H1493" s="25">
        <v>1.0999999999999999E-2</v>
      </c>
      <c r="I1493" s="25">
        <f t="shared" si="88"/>
        <v>1.0999999999999999E-2</v>
      </c>
      <c r="J1493" s="25"/>
      <c r="K1493" s="25">
        <v>0</v>
      </c>
      <c r="L1493" s="25">
        <v>0</v>
      </c>
      <c r="M1493" s="25">
        <v>0</v>
      </c>
      <c r="N1493" s="25">
        <f t="shared" si="89"/>
        <v>1.0999999999999999E-2</v>
      </c>
    </row>
    <row r="1494" spans="1:14" x14ac:dyDescent="0.2">
      <c r="A1494" s="34" t="str">
        <f t="shared" si="87"/>
        <v>LIN/04-C.Aberdeen</v>
      </c>
      <c r="B1494" s="6" t="s">
        <v>62</v>
      </c>
      <c r="C1494" s="6" t="s">
        <v>155</v>
      </c>
      <c r="D1494" s="6" t="s">
        <v>4</v>
      </c>
      <c r="E1494" s="25">
        <v>16.228999999999999</v>
      </c>
      <c r="F1494" s="25">
        <v>0</v>
      </c>
      <c r="G1494" s="43">
        <v>75.8</v>
      </c>
      <c r="H1494" s="25">
        <v>0</v>
      </c>
      <c r="I1494" s="25">
        <f t="shared" si="88"/>
        <v>92.028999999999996</v>
      </c>
      <c r="J1494" s="25"/>
      <c r="K1494" s="25">
        <v>21.916</v>
      </c>
      <c r="L1494" s="25">
        <v>0</v>
      </c>
      <c r="M1494" s="25">
        <v>0</v>
      </c>
      <c r="N1494" s="25">
        <f t="shared" si="89"/>
        <v>113.94499999999999</v>
      </c>
    </row>
    <row r="1495" spans="1:14" x14ac:dyDescent="0.2">
      <c r="A1495" s="34" t="str">
        <f t="shared" si="87"/>
        <v>LIN/04-C.Anglo Scot.</v>
      </c>
      <c r="B1495" s="6" t="s">
        <v>62</v>
      </c>
      <c r="C1495" s="6" t="s">
        <v>155</v>
      </c>
      <c r="D1495" s="6" t="s">
        <v>13</v>
      </c>
      <c r="E1495" s="25">
        <v>23.417000000000002</v>
      </c>
      <c r="F1495" s="25">
        <v>0</v>
      </c>
      <c r="G1495" s="43">
        <v>2.8</v>
      </c>
      <c r="H1495" s="25">
        <v>0</v>
      </c>
      <c r="I1495" s="25">
        <f t="shared" si="88"/>
        <v>26.217000000000002</v>
      </c>
      <c r="J1495" s="25"/>
      <c r="K1495" s="25">
        <v>2.95</v>
      </c>
      <c r="L1495" s="25">
        <v>0</v>
      </c>
      <c r="M1495" s="25">
        <v>0</v>
      </c>
      <c r="N1495" s="25">
        <f t="shared" si="89"/>
        <v>29.167000000000002</v>
      </c>
    </row>
    <row r="1496" spans="1:14" x14ac:dyDescent="0.2">
      <c r="A1496" s="34" t="str">
        <f t="shared" si="87"/>
        <v>LIN/04-C.ANIFPO</v>
      </c>
      <c r="B1496" s="6" t="s">
        <v>62</v>
      </c>
      <c r="C1496" s="6" t="s">
        <v>155</v>
      </c>
      <c r="D1496" s="6" t="s">
        <v>17</v>
      </c>
      <c r="E1496" s="25">
        <v>0</v>
      </c>
      <c r="F1496" s="25">
        <v>8.27</v>
      </c>
      <c r="G1496" s="43">
        <v>0</v>
      </c>
      <c r="H1496" s="25">
        <v>0</v>
      </c>
      <c r="I1496" s="25">
        <f t="shared" si="88"/>
        <v>8.27</v>
      </c>
      <c r="J1496" s="25"/>
      <c r="K1496" s="25">
        <v>8.0000000000000002E-3</v>
      </c>
      <c r="L1496" s="25">
        <v>0</v>
      </c>
      <c r="M1496" s="25">
        <v>0</v>
      </c>
      <c r="N1496" s="25">
        <f t="shared" si="89"/>
        <v>8.2780000000000005</v>
      </c>
    </row>
    <row r="1497" spans="1:14" x14ac:dyDescent="0.2">
      <c r="A1497" s="34" t="str">
        <f t="shared" si="87"/>
        <v>LIN/04-C.Cornish</v>
      </c>
      <c r="B1497" s="6" t="s">
        <v>62</v>
      </c>
      <c r="C1497" s="6" t="s">
        <v>155</v>
      </c>
      <c r="D1497" s="6" t="s">
        <v>18</v>
      </c>
      <c r="E1497" s="25">
        <v>34.119999999999997</v>
      </c>
      <c r="F1497" s="25">
        <v>0</v>
      </c>
      <c r="G1497" s="43">
        <v>3.8000000000000003</v>
      </c>
      <c r="H1497" s="25">
        <v>0</v>
      </c>
      <c r="I1497" s="25">
        <f t="shared" si="88"/>
        <v>37.919999999999995</v>
      </c>
      <c r="J1497" s="25"/>
      <c r="K1497" s="25">
        <v>0.67500000000000004</v>
      </c>
      <c r="L1497" s="25">
        <v>0</v>
      </c>
      <c r="M1497" s="25">
        <v>0</v>
      </c>
      <c r="N1497" s="25">
        <f t="shared" si="89"/>
        <v>38.594999999999999</v>
      </c>
    </row>
    <row r="1498" spans="1:14" x14ac:dyDescent="0.2">
      <c r="A1498" s="34" t="str">
        <f t="shared" si="87"/>
        <v>LIN/04-C.EEFPO</v>
      </c>
      <c r="B1498" s="6" t="s">
        <v>62</v>
      </c>
      <c r="C1498" s="6" t="s">
        <v>155</v>
      </c>
      <c r="D1498" s="6" t="s">
        <v>14</v>
      </c>
      <c r="E1498" s="25">
        <v>71.019000000000005</v>
      </c>
      <c r="F1498" s="25">
        <v>0</v>
      </c>
      <c r="G1498" s="43">
        <v>11</v>
      </c>
      <c r="H1498" s="25">
        <v>0</v>
      </c>
      <c r="I1498" s="25">
        <f t="shared" si="88"/>
        <v>82.019000000000005</v>
      </c>
      <c r="J1498" s="25"/>
      <c r="K1498" s="25">
        <v>10.94</v>
      </c>
      <c r="L1498" s="25">
        <v>0</v>
      </c>
      <c r="M1498" s="25">
        <v>0</v>
      </c>
      <c r="N1498" s="25">
        <f t="shared" si="89"/>
        <v>92.959000000000003</v>
      </c>
    </row>
    <row r="1499" spans="1:14" x14ac:dyDescent="0.2">
      <c r="A1499" s="34" t="str">
        <f t="shared" si="87"/>
        <v>LIN/04-C.Fife</v>
      </c>
      <c r="B1499" s="6" t="s">
        <v>62</v>
      </c>
      <c r="C1499" s="6" t="s">
        <v>155</v>
      </c>
      <c r="D1499" s="6" t="s">
        <v>7</v>
      </c>
      <c r="E1499" s="25">
        <v>0.38300000000000001</v>
      </c>
      <c r="F1499" s="25">
        <v>0</v>
      </c>
      <c r="G1499" s="43">
        <v>2</v>
      </c>
      <c r="H1499" s="25">
        <v>0</v>
      </c>
      <c r="I1499" s="25">
        <f t="shared" si="88"/>
        <v>2.383</v>
      </c>
      <c r="J1499" s="25"/>
      <c r="K1499" s="25">
        <v>3.9E-2</v>
      </c>
      <c r="L1499" s="25">
        <v>0</v>
      </c>
      <c r="M1499" s="25">
        <v>0</v>
      </c>
      <c r="N1499" s="25">
        <f t="shared" si="89"/>
        <v>2.4220000000000002</v>
      </c>
    </row>
    <row r="1500" spans="1:14" x14ac:dyDescent="0.2">
      <c r="A1500" s="34" t="str">
        <f t="shared" si="87"/>
        <v>LIN/04-C.FPO</v>
      </c>
      <c r="B1500" s="6" t="s">
        <v>62</v>
      </c>
      <c r="C1500" s="6" t="s">
        <v>155</v>
      </c>
      <c r="D1500" s="6" t="s">
        <v>15</v>
      </c>
      <c r="E1500" s="25">
        <v>20.765999999999998</v>
      </c>
      <c r="F1500" s="25">
        <v>0</v>
      </c>
      <c r="G1500" s="43">
        <v>0</v>
      </c>
      <c r="H1500" s="25">
        <v>0</v>
      </c>
      <c r="I1500" s="25">
        <f t="shared" si="88"/>
        <v>20.765999999999998</v>
      </c>
      <c r="J1500" s="25"/>
      <c r="K1500" s="25">
        <v>0.97199999999999998</v>
      </c>
      <c r="L1500" s="25">
        <v>0</v>
      </c>
      <c r="M1500" s="25">
        <v>0</v>
      </c>
      <c r="N1500" s="25">
        <f t="shared" si="89"/>
        <v>21.738</v>
      </c>
    </row>
    <row r="1501" spans="1:14" x14ac:dyDescent="0.2">
      <c r="A1501" s="34" t="str">
        <f t="shared" si="87"/>
        <v>LIN/04-C.Handliners</v>
      </c>
      <c r="B1501" s="6" t="s">
        <v>62</v>
      </c>
      <c r="C1501" s="6" t="s">
        <v>155</v>
      </c>
      <c r="D1501" s="6" t="s">
        <v>66</v>
      </c>
      <c r="E1501" s="25">
        <v>0</v>
      </c>
      <c r="F1501" s="25">
        <v>0</v>
      </c>
      <c r="G1501" s="43">
        <v>0</v>
      </c>
      <c r="H1501" s="25">
        <v>0</v>
      </c>
      <c r="I1501" s="25">
        <f t="shared" si="88"/>
        <v>0</v>
      </c>
      <c r="J1501" s="25"/>
      <c r="K1501" s="25">
        <v>0</v>
      </c>
      <c r="L1501" s="25">
        <v>0</v>
      </c>
      <c r="M1501" s="25">
        <v>0</v>
      </c>
      <c r="N1501" s="25">
        <f t="shared" si="89"/>
        <v>0</v>
      </c>
    </row>
    <row r="1502" spans="1:14" x14ac:dyDescent="0.2">
      <c r="A1502" s="34" t="str">
        <f t="shared" si="87"/>
        <v>LIN/04-C.Interfish</v>
      </c>
      <c r="B1502" s="6" t="s">
        <v>62</v>
      </c>
      <c r="C1502" s="6" t="s">
        <v>155</v>
      </c>
      <c r="D1502" s="6" t="s">
        <v>23</v>
      </c>
      <c r="E1502" s="25">
        <v>0.16</v>
      </c>
      <c r="F1502" s="25">
        <v>0</v>
      </c>
      <c r="G1502" s="43">
        <v>0</v>
      </c>
      <c r="H1502" s="25">
        <v>0</v>
      </c>
      <c r="I1502" s="25">
        <f t="shared" si="88"/>
        <v>0.16</v>
      </c>
      <c r="J1502" s="25"/>
      <c r="K1502" s="25">
        <v>0</v>
      </c>
      <c r="L1502" s="25">
        <v>0</v>
      </c>
      <c r="M1502" s="25">
        <v>0</v>
      </c>
      <c r="N1502" s="25">
        <f t="shared" si="89"/>
        <v>0.16</v>
      </c>
    </row>
    <row r="1503" spans="1:14" x14ac:dyDescent="0.2">
      <c r="A1503" s="34" t="str">
        <f t="shared" si="87"/>
        <v>LIN/04-C.IOM</v>
      </c>
      <c r="B1503" s="6" t="s">
        <v>62</v>
      </c>
      <c r="C1503" s="6" t="s">
        <v>155</v>
      </c>
      <c r="D1503" s="6" t="s">
        <v>24</v>
      </c>
      <c r="E1503" s="25">
        <v>0</v>
      </c>
      <c r="F1503" s="25">
        <v>0</v>
      </c>
      <c r="G1503" s="43">
        <v>0</v>
      </c>
      <c r="H1503" s="25">
        <v>0</v>
      </c>
      <c r="I1503" s="25">
        <f t="shared" si="88"/>
        <v>0</v>
      </c>
      <c r="J1503" s="25"/>
      <c r="K1503" s="25">
        <v>0</v>
      </c>
      <c r="L1503" s="25">
        <v>0</v>
      </c>
      <c r="M1503" s="25">
        <v>0</v>
      </c>
      <c r="N1503" s="25">
        <f t="shared" si="89"/>
        <v>0</v>
      </c>
    </row>
    <row r="1504" spans="1:14" x14ac:dyDescent="0.2">
      <c r="A1504" s="34" t="str">
        <f t="shared" si="87"/>
        <v>LIN/04-C.Klondyke</v>
      </c>
      <c r="B1504" s="6" t="s">
        <v>62</v>
      </c>
      <c r="C1504" s="6" t="s">
        <v>155</v>
      </c>
      <c r="D1504" s="6" t="s">
        <v>11</v>
      </c>
      <c r="E1504" s="25">
        <v>0</v>
      </c>
      <c r="F1504" s="25">
        <v>0</v>
      </c>
      <c r="G1504" s="43">
        <v>0.8</v>
      </c>
      <c r="H1504" s="25">
        <v>0</v>
      </c>
      <c r="I1504" s="25">
        <f t="shared" si="88"/>
        <v>0.8</v>
      </c>
      <c r="J1504" s="25"/>
      <c r="K1504" s="25">
        <v>0</v>
      </c>
      <c r="L1504" s="25">
        <v>0</v>
      </c>
      <c r="M1504" s="25">
        <v>0</v>
      </c>
      <c r="N1504" s="25">
        <f t="shared" si="89"/>
        <v>0.8</v>
      </c>
    </row>
    <row r="1505" spans="1:14" x14ac:dyDescent="0.2">
      <c r="A1505" s="34" t="str">
        <f t="shared" ref="A1505:A1568" si="90">CONCATENATE(B1505,D1505)</f>
        <v>LIN/04-C.Lowestoft</v>
      </c>
      <c r="B1505" s="6" t="s">
        <v>62</v>
      </c>
      <c r="C1505" s="6" t="s">
        <v>155</v>
      </c>
      <c r="D1505" s="6" t="s">
        <v>21</v>
      </c>
      <c r="E1505" s="25">
        <v>0</v>
      </c>
      <c r="F1505" s="25">
        <v>0</v>
      </c>
      <c r="G1505" s="43">
        <v>0</v>
      </c>
      <c r="H1505" s="25">
        <v>0</v>
      </c>
      <c r="I1505" s="25">
        <f t="shared" si="88"/>
        <v>0</v>
      </c>
      <c r="J1505" s="25"/>
      <c r="K1505" s="25">
        <v>0</v>
      </c>
      <c r="L1505" s="25">
        <v>0</v>
      </c>
      <c r="M1505" s="25">
        <v>0</v>
      </c>
      <c r="N1505" s="25">
        <f t="shared" si="89"/>
        <v>0</v>
      </c>
    </row>
    <row r="1506" spans="1:14" x14ac:dyDescent="0.2">
      <c r="A1506" s="34" t="str">
        <f t="shared" si="90"/>
        <v>LIN/04-C.Lunar</v>
      </c>
      <c r="B1506" s="6" t="s">
        <v>62</v>
      </c>
      <c r="C1506" s="6" t="s">
        <v>155</v>
      </c>
      <c r="D1506" s="6" t="s">
        <v>12</v>
      </c>
      <c r="E1506" s="25">
        <v>0</v>
      </c>
      <c r="F1506" s="25">
        <v>0</v>
      </c>
      <c r="G1506" s="43">
        <v>25.3</v>
      </c>
      <c r="H1506" s="25">
        <v>0</v>
      </c>
      <c r="I1506" s="25">
        <f t="shared" si="88"/>
        <v>25.3</v>
      </c>
      <c r="J1506" s="25"/>
      <c r="K1506" s="25">
        <v>1.298</v>
      </c>
      <c r="L1506" s="25">
        <v>0</v>
      </c>
      <c r="M1506" s="25">
        <v>0</v>
      </c>
      <c r="N1506" s="25">
        <f t="shared" si="89"/>
        <v>26.597999999999999</v>
      </c>
    </row>
    <row r="1507" spans="1:14" x14ac:dyDescent="0.2">
      <c r="A1507" s="34" t="str">
        <f t="shared" si="90"/>
        <v>LIN/04-C.Mourne</v>
      </c>
      <c r="B1507" s="38" t="s">
        <v>62</v>
      </c>
      <c r="C1507" s="6" t="s">
        <v>155</v>
      </c>
      <c r="D1507" s="6" t="s">
        <v>49</v>
      </c>
      <c r="E1507" s="25">
        <v>0</v>
      </c>
      <c r="F1507" s="25">
        <v>0</v>
      </c>
      <c r="G1507" s="43">
        <v>0</v>
      </c>
      <c r="H1507" s="25">
        <v>0</v>
      </c>
      <c r="I1507" s="25">
        <f t="shared" si="88"/>
        <v>0</v>
      </c>
      <c r="J1507" s="25"/>
      <c r="K1507" s="25">
        <v>0</v>
      </c>
      <c r="L1507" s="25">
        <v>0</v>
      </c>
      <c r="M1507" s="25">
        <v>0</v>
      </c>
      <c r="N1507" s="25">
        <f t="shared" si="89"/>
        <v>0</v>
      </c>
    </row>
    <row r="1508" spans="1:14" x14ac:dyDescent="0.2">
      <c r="A1508" s="34" t="str">
        <f t="shared" si="90"/>
        <v>LIN/04-C.NESFO</v>
      </c>
      <c r="B1508" s="6" t="s">
        <v>62</v>
      </c>
      <c r="C1508" s="6" t="s">
        <v>155</v>
      </c>
      <c r="D1508" s="6" t="s">
        <v>5</v>
      </c>
      <c r="E1508" s="25">
        <v>0</v>
      </c>
      <c r="F1508" s="25">
        <v>0</v>
      </c>
      <c r="G1508" s="43">
        <v>105.30000000000001</v>
      </c>
      <c r="H1508" s="25">
        <v>0</v>
      </c>
      <c r="I1508" s="25">
        <f t="shared" si="88"/>
        <v>105.30000000000001</v>
      </c>
      <c r="J1508" s="25"/>
      <c r="K1508" s="25">
        <v>18.98</v>
      </c>
      <c r="L1508" s="25">
        <v>0</v>
      </c>
      <c r="M1508" s="25">
        <v>0</v>
      </c>
      <c r="N1508" s="25">
        <f t="shared" si="89"/>
        <v>124.28</v>
      </c>
    </row>
    <row r="1509" spans="1:14" x14ac:dyDescent="0.2">
      <c r="A1509" s="34" t="str">
        <f t="shared" si="90"/>
        <v>LIN/04-C.NIFPO</v>
      </c>
      <c r="B1509" s="6" t="s">
        <v>62</v>
      </c>
      <c r="C1509" s="6" t="s">
        <v>155</v>
      </c>
      <c r="D1509" s="6" t="s">
        <v>16</v>
      </c>
      <c r="E1509" s="25">
        <v>1.502</v>
      </c>
      <c r="F1509" s="25">
        <v>4.93</v>
      </c>
      <c r="G1509" s="43">
        <v>17</v>
      </c>
      <c r="H1509" s="25">
        <v>0</v>
      </c>
      <c r="I1509" s="25">
        <f t="shared" si="88"/>
        <v>23.431999999999999</v>
      </c>
      <c r="J1509" s="25"/>
      <c r="K1509" s="25">
        <v>4.4530000000000003</v>
      </c>
      <c r="L1509" s="25">
        <v>0</v>
      </c>
      <c r="M1509" s="25">
        <v>0</v>
      </c>
      <c r="N1509" s="25">
        <f t="shared" si="89"/>
        <v>27.885000000000002</v>
      </c>
    </row>
    <row r="1510" spans="1:14" x14ac:dyDescent="0.2">
      <c r="A1510" s="34" t="str">
        <f t="shared" si="90"/>
        <v>LIN/04-C.Non Sector - England</v>
      </c>
      <c r="B1510" s="6" t="s">
        <v>62</v>
      </c>
      <c r="C1510" s="6" t="s">
        <v>155</v>
      </c>
      <c r="D1510" s="6" t="s">
        <v>25</v>
      </c>
      <c r="E1510" s="25">
        <v>2.2679999999999998</v>
      </c>
      <c r="F1510" s="25">
        <v>0</v>
      </c>
      <c r="G1510" s="43">
        <v>0</v>
      </c>
      <c r="H1510" s="25">
        <v>0</v>
      </c>
      <c r="I1510" s="25">
        <f t="shared" si="88"/>
        <v>2.2679999999999998</v>
      </c>
      <c r="J1510" s="25"/>
      <c r="K1510" s="25">
        <v>0</v>
      </c>
      <c r="L1510" s="25">
        <v>0</v>
      </c>
      <c r="M1510" s="25">
        <v>0</v>
      </c>
      <c r="N1510" s="25">
        <f t="shared" si="89"/>
        <v>2.2679999999999998</v>
      </c>
    </row>
    <row r="1511" spans="1:14" x14ac:dyDescent="0.2">
      <c r="A1511" s="34" t="str">
        <f t="shared" si="90"/>
        <v>LIN/04-C.Non Sector - Northern Ireland</v>
      </c>
      <c r="B1511" s="6" t="s">
        <v>62</v>
      </c>
      <c r="C1511" s="6" t="s">
        <v>155</v>
      </c>
      <c r="D1511" s="6" t="s">
        <v>28</v>
      </c>
      <c r="E1511" s="25">
        <v>0</v>
      </c>
      <c r="F1511" s="25">
        <v>0</v>
      </c>
      <c r="G1511" s="43">
        <v>0</v>
      </c>
      <c r="H1511" s="25">
        <v>0</v>
      </c>
      <c r="I1511" s="25">
        <f t="shared" si="88"/>
        <v>0</v>
      </c>
      <c r="J1511" s="25"/>
      <c r="K1511" s="25">
        <v>0</v>
      </c>
      <c r="L1511" s="25">
        <v>0</v>
      </c>
      <c r="M1511" s="25">
        <v>0</v>
      </c>
      <c r="N1511" s="25">
        <f t="shared" si="89"/>
        <v>0</v>
      </c>
    </row>
    <row r="1512" spans="1:14" x14ac:dyDescent="0.2">
      <c r="A1512" s="34" t="str">
        <f t="shared" si="90"/>
        <v>LIN/04-C.Non Sector - Scotland</v>
      </c>
      <c r="B1512" s="6" t="s">
        <v>62</v>
      </c>
      <c r="C1512" s="6" t="s">
        <v>155</v>
      </c>
      <c r="D1512" s="6" t="s">
        <v>27</v>
      </c>
      <c r="E1512" s="25">
        <v>0</v>
      </c>
      <c r="F1512" s="25">
        <v>0</v>
      </c>
      <c r="G1512" s="43">
        <v>0.6</v>
      </c>
      <c r="H1512" s="25">
        <v>0</v>
      </c>
      <c r="I1512" s="25">
        <f t="shared" si="88"/>
        <v>0.6</v>
      </c>
      <c r="J1512" s="25"/>
      <c r="K1512" s="25">
        <v>0</v>
      </c>
      <c r="L1512" s="25">
        <v>0</v>
      </c>
      <c r="M1512" s="25">
        <v>0</v>
      </c>
      <c r="N1512" s="25">
        <f t="shared" si="89"/>
        <v>0.6</v>
      </c>
    </row>
    <row r="1513" spans="1:14" x14ac:dyDescent="0.2">
      <c r="A1513" s="34" t="str">
        <f t="shared" si="90"/>
        <v>LIN/04-C.Non Sector - Wales</v>
      </c>
      <c r="B1513" s="6" t="s">
        <v>62</v>
      </c>
      <c r="C1513" s="6" t="s">
        <v>155</v>
      </c>
      <c r="D1513" s="6" t="s">
        <v>26</v>
      </c>
      <c r="E1513" s="25">
        <v>0</v>
      </c>
      <c r="F1513" s="25">
        <v>0</v>
      </c>
      <c r="G1513" s="43">
        <v>0</v>
      </c>
      <c r="H1513" s="25">
        <v>0</v>
      </c>
      <c r="I1513" s="25">
        <f t="shared" si="88"/>
        <v>0</v>
      </c>
      <c r="J1513" s="25"/>
      <c r="K1513" s="25">
        <v>0</v>
      </c>
      <c r="L1513" s="25">
        <v>0</v>
      </c>
      <c r="M1513" s="25">
        <v>0</v>
      </c>
      <c r="N1513" s="25">
        <f t="shared" si="89"/>
        <v>0</v>
      </c>
    </row>
    <row r="1514" spans="1:14" x14ac:dyDescent="0.2">
      <c r="A1514" s="34" t="str">
        <f t="shared" si="90"/>
        <v>LIN/04-C.Humberside</v>
      </c>
      <c r="B1514" s="6" t="s">
        <v>62</v>
      </c>
      <c r="C1514" s="6" t="s">
        <v>155</v>
      </c>
      <c r="D1514" s="6" t="s">
        <v>288</v>
      </c>
      <c r="E1514" s="25">
        <v>1.214</v>
      </c>
      <c r="F1514" s="25">
        <v>0</v>
      </c>
      <c r="G1514" s="43">
        <v>0</v>
      </c>
      <c r="H1514" s="25">
        <v>0</v>
      </c>
      <c r="I1514" s="25">
        <f t="shared" si="88"/>
        <v>1.214</v>
      </c>
      <c r="J1514" s="25"/>
      <c r="K1514" s="25">
        <v>0</v>
      </c>
      <c r="L1514" s="25">
        <v>0</v>
      </c>
      <c r="M1514" s="25">
        <v>0</v>
      </c>
      <c r="N1514" s="25">
        <f t="shared" si="89"/>
        <v>1.214</v>
      </c>
    </row>
    <row r="1515" spans="1:14" x14ac:dyDescent="0.2">
      <c r="A1515" s="34" t="str">
        <f t="shared" si="90"/>
        <v>LIN/04-C.North Sea</v>
      </c>
      <c r="B1515" s="6" t="s">
        <v>62</v>
      </c>
      <c r="C1515" s="6" t="s">
        <v>155</v>
      </c>
      <c r="D1515" s="6" t="s">
        <v>20</v>
      </c>
      <c r="E1515" s="25">
        <v>1.1819999999999999</v>
      </c>
      <c r="F1515" s="25">
        <v>0</v>
      </c>
      <c r="G1515" s="43">
        <v>0.8</v>
      </c>
      <c r="H1515" s="25">
        <v>0</v>
      </c>
      <c r="I1515" s="25">
        <f t="shared" si="88"/>
        <v>1.982</v>
      </c>
      <c r="J1515" s="25"/>
      <c r="K1515" s="25">
        <v>0.24399999999999999</v>
      </c>
      <c r="L1515" s="25">
        <v>0</v>
      </c>
      <c r="M1515" s="25">
        <v>0</v>
      </c>
      <c r="N1515" s="25">
        <f t="shared" si="89"/>
        <v>2.226</v>
      </c>
    </row>
    <row r="1516" spans="1:14" x14ac:dyDescent="0.2">
      <c r="A1516" s="34" t="str">
        <f t="shared" si="90"/>
        <v>LIN/04-C.Northern</v>
      </c>
      <c r="B1516" s="6" t="s">
        <v>62</v>
      </c>
      <c r="C1516" s="6" t="s">
        <v>155</v>
      </c>
      <c r="D1516" s="6" t="s">
        <v>10</v>
      </c>
      <c r="E1516" s="25">
        <v>0</v>
      </c>
      <c r="F1516" s="25">
        <v>0</v>
      </c>
      <c r="G1516" s="43">
        <v>0</v>
      </c>
      <c r="H1516" s="25">
        <v>0</v>
      </c>
      <c r="I1516" s="25">
        <f t="shared" si="88"/>
        <v>0</v>
      </c>
      <c r="J1516" s="25"/>
      <c r="K1516" s="25">
        <v>0</v>
      </c>
      <c r="L1516" s="25">
        <v>0</v>
      </c>
      <c r="M1516" s="25">
        <v>0</v>
      </c>
      <c r="N1516" s="25">
        <f t="shared" si="89"/>
        <v>0</v>
      </c>
    </row>
    <row r="1517" spans="1:14" x14ac:dyDescent="0.2">
      <c r="A1517" s="34" t="str">
        <f t="shared" si="90"/>
        <v>LIN/04-C.Orkney</v>
      </c>
      <c r="B1517" s="6" t="s">
        <v>62</v>
      </c>
      <c r="C1517" s="6" t="s">
        <v>155</v>
      </c>
      <c r="D1517" s="6" t="s">
        <v>9</v>
      </c>
      <c r="E1517" s="25">
        <v>0</v>
      </c>
      <c r="F1517" s="25">
        <v>0</v>
      </c>
      <c r="G1517" s="43">
        <v>1.9</v>
      </c>
      <c r="H1517" s="25">
        <v>0</v>
      </c>
      <c r="I1517" s="25">
        <f t="shared" si="88"/>
        <v>1.9</v>
      </c>
      <c r="J1517" s="25"/>
      <c r="K1517" s="25">
        <v>0</v>
      </c>
      <c r="L1517" s="25">
        <v>0</v>
      </c>
      <c r="M1517" s="25">
        <v>0</v>
      </c>
      <c r="N1517" s="25">
        <f t="shared" si="89"/>
        <v>1.9</v>
      </c>
    </row>
    <row r="1518" spans="1:14" x14ac:dyDescent="0.2">
      <c r="A1518" s="34" t="str">
        <f t="shared" si="90"/>
        <v>LIN/04-C.SFO</v>
      </c>
      <c r="B1518" s="6" t="s">
        <v>62</v>
      </c>
      <c r="C1518" s="6" t="s">
        <v>155</v>
      </c>
      <c r="D1518" s="6" t="s">
        <v>2</v>
      </c>
      <c r="E1518" s="25">
        <v>2.2679999999999998</v>
      </c>
      <c r="F1518" s="25">
        <v>0</v>
      </c>
      <c r="G1518" s="43">
        <v>464.7</v>
      </c>
      <c r="H1518" s="25">
        <v>0</v>
      </c>
      <c r="I1518" s="25">
        <f t="shared" si="88"/>
        <v>466.96799999999996</v>
      </c>
      <c r="J1518" s="25"/>
      <c r="K1518" s="25">
        <v>84.876999999999995</v>
      </c>
      <c r="L1518" s="25">
        <v>0</v>
      </c>
      <c r="M1518" s="25">
        <v>0</v>
      </c>
      <c r="N1518" s="25">
        <f t="shared" si="89"/>
        <v>551.84500000000003</v>
      </c>
    </row>
    <row r="1519" spans="1:14" x14ac:dyDescent="0.2">
      <c r="A1519" s="34" t="str">
        <f t="shared" si="90"/>
        <v>LIN/04-C.Shetland</v>
      </c>
      <c r="B1519" s="6" t="s">
        <v>62</v>
      </c>
      <c r="C1519" s="6" t="s">
        <v>155</v>
      </c>
      <c r="D1519" s="6" t="s">
        <v>6</v>
      </c>
      <c r="E1519" s="25">
        <v>0.38300000000000001</v>
      </c>
      <c r="F1519" s="25">
        <v>0</v>
      </c>
      <c r="G1519" s="43">
        <v>271.5</v>
      </c>
      <c r="H1519" s="25">
        <v>0</v>
      </c>
      <c r="I1519" s="25">
        <f t="shared" si="88"/>
        <v>271.88299999999998</v>
      </c>
      <c r="J1519" s="25"/>
      <c r="K1519" s="25">
        <v>40.97</v>
      </c>
      <c r="L1519" s="25">
        <v>0</v>
      </c>
      <c r="M1519" s="25">
        <v>0</v>
      </c>
      <c r="N1519" s="25">
        <f t="shared" si="89"/>
        <v>312.85300000000001</v>
      </c>
    </row>
    <row r="1520" spans="1:14" x14ac:dyDescent="0.2">
      <c r="A1520" s="34" t="str">
        <f t="shared" si="90"/>
        <v>LIN/04-C.South West</v>
      </c>
      <c r="B1520" s="6" t="s">
        <v>62</v>
      </c>
      <c r="C1520" s="6" t="s">
        <v>155</v>
      </c>
      <c r="D1520" s="6" t="s">
        <v>19</v>
      </c>
      <c r="E1520" s="25">
        <v>3.2000000000000001E-2</v>
      </c>
      <c r="F1520" s="25">
        <v>0</v>
      </c>
      <c r="G1520" s="43">
        <v>0</v>
      </c>
      <c r="H1520" s="25">
        <v>0</v>
      </c>
      <c r="I1520" s="25">
        <f t="shared" si="88"/>
        <v>3.2000000000000001E-2</v>
      </c>
      <c r="J1520" s="25"/>
      <c r="K1520" s="25">
        <v>0</v>
      </c>
      <c r="L1520" s="25">
        <v>0</v>
      </c>
      <c r="M1520" s="25">
        <v>0</v>
      </c>
      <c r="N1520" s="25">
        <f t="shared" si="89"/>
        <v>3.2000000000000001E-2</v>
      </c>
    </row>
    <row r="1521" spans="1:14" x14ac:dyDescent="0.2">
      <c r="A1521" s="34" t="str">
        <f t="shared" si="90"/>
        <v>LIN/04-C.Unallocated</v>
      </c>
      <c r="B1521" s="6" t="s">
        <v>62</v>
      </c>
      <c r="C1521" s="6" t="s">
        <v>155</v>
      </c>
      <c r="D1521" s="6" t="s">
        <v>33</v>
      </c>
      <c r="E1521" s="25">
        <v>0</v>
      </c>
      <c r="F1521" s="25">
        <v>0</v>
      </c>
      <c r="G1521" s="43">
        <v>0.2</v>
      </c>
      <c r="H1521" s="25">
        <v>0</v>
      </c>
      <c r="I1521" s="25">
        <f t="shared" si="88"/>
        <v>0.2</v>
      </c>
      <c r="J1521" s="25"/>
      <c r="K1521" s="25">
        <v>0</v>
      </c>
      <c r="L1521" s="25">
        <v>0</v>
      </c>
      <c r="M1521" s="25">
        <v>0</v>
      </c>
      <c r="N1521" s="25">
        <f t="shared" si="89"/>
        <v>0.2</v>
      </c>
    </row>
    <row r="1522" spans="1:14" x14ac:dyDescent="0.2">
      <c r="A1522" s="34" t="str">
        <f t="shared" si="90"/>
        <v>LIN/04-C.W. Scotland</v>
      </c>
      <c r="B1522" s="6" t="s">
        <v>62</v>
      </c>
      <c r="C1522" s="6" t="s">
        <v>155</v>
      </c>
      <c r="D1522" s="6" t="s">
        <v>8</v>
      </c>
      <c r="E1522" s="25">
        <v>0</v>
      </c>
      <c r="F1522" s="25">
        <v>0</v>
      </c>
      <c r="G1522" s="43">
        <v>4.1999999999999993</v>
      </c>
      <c r="H1522" s="25">
        <v>0</v>
      </c>
      <c r="I1522" s="25">
        <f t="shared" si="88"/>
        <v>4.1999999999999993</v>
      </c>
      <c r="J1522" s="25"/>
      <c r="K1522" s="25">
        <v>0</v>
      </c>
      <c r="L1522" s="25">
        <v>0</v>
      </c>
      <c r="M1522" s="25">
        <v>0</v>
      </c>
      <c r="N1522" s="25">
        <f t="shared" si="89"/>
        <v>4.2</v>
      </c>
    </row>
    <row r="1523" spans="1:14" x14ac:dyDescent="0.2">
      <c r="A1523" s="34" t="str">
        <f t="shared" si="90"/>
        <v>LIN/04-C.Wales &amp; WC</v>
      </c>
      <c r="B1523" s="6" t="s">
        <v>62</v>
      </c>
      <c r="C1523" s="6" t="s">
        <v>155</v>
      </c>
      <c r="D1523" s="6" t="s">
        <v>22</v>
      </c>
      <c r="E1523" s="25">
        <v>0</v>
      </c>
      <c r="F1523" s="25">
        <v>0</v>
      </c>
      <c r="G1523" s="43">
        <v>19.399999999999999</v>
      </c>
      <c r="H1523" s="25">
        <v>0</v>
      </c>
      <c r="I1523" s="25">
        <f t="shared" si="88"/>
        <v>19.399999999999999</v>
      </c>
      <c r="J1523" s="25"/>
      <c r="K1523" s="25">
        <v>4.234</v>
      </c>
      <c r="L1523" s="25">
        <v>0</v>
      </c>
      <c r="M1523" s="25">
        <v>0</v>
      </c>
      <c r="N1523" s="25">
        <f t="shared" si="89"/>
        <v>23.634</v>
      </c>
    </row>
    <row r="1524" spans="1:14" x14ac:dyDescent="0.2">
      <c r="A1524" s="34" t="str">
        <f t="shared" si="90"/>
        <v>LIN/04-C.Western</v>
      </c>
      <c r="B1524" s="38" t="s">
        <v>62</v>
      </c>
      <c r="C1524" s="6" t="s">
        <v>155</v>
      </c>
      <c r="D1524" s="6" t="s">
        <v>107</v>
      </c>
      <c r="E1524" s="25">
        <v>0.47899999999999998</v>
      </c>
      <c r="F1524" s="25">
        <v>0</v>
      </c>
      <c r="G1524" s="43">
        <v>0</v>
      </c>
      <c r="H1524" s="25">
        <v>0</v>
      </c>
      <c r="I1524" s="25">
        <f t="shared" si="88"/>
        <v>0.47899999999999998</v>
      </c>
      <c r="J1524" s="25"/>
      <c r="K1524" s="25">
        <v>0.74199999999999999</v>
      </c>
      <c r="L1524" s="25">
        <v>0</v>
      </c>
      <c r="M1524" s="25">
        <v>0</v>
      </c>
      <c r="N1524" s="25">
        <f t="shared" si="89"/>
        <v>1.2210000000000001</v>
      </c>
    </row>
    <row r="1525" spans="1:14" x14ac:dyDescent="0.2">
      <c r="A1525" s="34" t="str">
        <f t="shared" si="90"/>
        <v>LIN/6X14.10m and under (pool) - England</v>
      </c>
      <c r="B1525" s="6" t="s">
        <v>63</v>
      </c>
      <c r="C1525" s="6" t="s">
        <v>156</v>
      </c>
      <c r="D1525" s="6" t="s">
        <v>29</v>
      </c>
      <c r="E1525" s="25">
        <v>51.146000000000001</v>
      </c>
      <c r="F1525" s="25">
        <v>0</v>
      </c>
      <c r="G1525" s="43">
        <v>0</v>
      </c>
      <c r="H1525" s="25">
        <v>0</v>
      </c>
      <c r="I1525" s="25">
        <f t="shared" si="88"/>
        <v>51.146000000000001</v>
      </c>
      <c r="J1525" s="25"/>
      <c r="K1525" s="25">
        <v>0.32300000000000001</v>
      </c>
      <c r="L1525" s="25">
        <v>0</v>
      </c>
      <c r="M1525" s="25">
        <v>0</v>
      </c>
      <c r="N1525" s="25">
        <f t="shared" si="89"/>
        <v>51.469000000000001</v>
      </c>
    </row>
    <row r="1526" spans="1:14" x14ac:dyDescent="0.2">
      <c r="A1526" s="34" t="str">
        <f t="shared" si="90"/>
        <v>LIN/6X14.10m and under (pool) - Northern Ireland</v>
      </c>
      <c r="B1526" s="6" t="s">
        <v>63</v>
      </c>
      <c r="C1526" s="6" t="s">
        <v>156</v>
      </c>
      <c r="D1526" s="6" t="s">
        <v>32</v>
      </c>
      <c r="E1526" s="25">
        <v>0</v>
      </c>
      <c r="F1526" s="25">
        <v>0</v>
      </c>
      <c r="G1526" s="43">
        <v>0</v>
      </c>
      <c r="H1526" s="25">
        <v>0</v>
      </c>
      <c r="I1526" s="25">
        <f t="shared" si="88"/>
        <v>0</v>
      </c>
      <c r="J1526" s="25"/>
      <c r="K1526" s="25">
        <v>0</v>
      </c>
      <c r="L1526" s="25">
        <v>0</v>
      </c>
      <c r="M1526" s="25">
        <v>0</v>
      </c>
      <c r="N1526" s="25">
        <f t="shared" si="89"/>
        <v>0</v>
      </c>
    </row>
    <row r="1527" spans="1:14" x14ac:dyDescent="0.2">
      <c r="A1527" s="34" t="str">
        <f t="shared" si="90"/>
        <v>LIN/6X14.10m and under (pool) - Scotland</v>
      </c>
      <c r="B1527" s="6" t="s">
        <v>63</v>
      </c>
      <c r="C1527" s="6" t="s">
        <v>156</v>
      </c>
      <c r="D1527" s="6" t="s">
        <v>31</v>
      </c>
      <c r="E1527" s="25">
        <v>0</v>
      </c>
      <c r="F1527" s="25">
        <v>0</v>
      </c>
      <c r="G1527" s="43">
        <v>0.1</v>
      </c>
      <c r="H1527" s="25">
        <v>0</v>
      </c>
      <c r="I1527" s="25">
        <f t="shared" ref="I1527:I1590" si="91">E1527+F1527+G1527+H1527</f>
        <v>0.1</v>
      </c>
      <c r="J1527" s="25"/>
      <c r="K1527" s="25">
        <v>0</v>
      </c>
      <c r="L1527" s="25">
        <v>0</v>
      </c>
      <c r="M1527" s="25">
        <v>0</v>
      </c>
      <c r="N1527" s="25">
        <f t="shared" si="89"/>
        <v>0.1</v>
      </c>
    </row>
    <row r="1528" spans="1:14" x14ac:dyDescent="0.2">
      <c r="A1528" s="34" t="str">
        <f t="shared" si="90"/>
        <v>LIN/6X14.10m and under (pool) - Wales</v>
      </c>
      <c r="B1528" s="6" t="s">
        <v>63</v>
      </c>
      <c r="C1528" s="6" t="s">
        <v>156</v>
      </c>
      <c r="D1528" s="6" t="s">
        <v>30</v>
      </c>
      <c r="E1528" s="25">
        <v>0</v>
      </c>
      <c r="F1528" s="25">
        <v>0</v>
      </c>
      <c r="G1528" s="43">
        <v>0</v>
      </c>
      <c r="H1528" s="25">
        <v>5.6000000000000001E-2</v>
      </c>
      <c r="I1528" s="25">
        <f t="shared" si="91"/>
        <v>5.6000000000000001E-2</v>
      </c>
      <c r="J1528" s="25"/>
      <c r="K1528" s="25">
        <v>0</v>
      </c>
      <c r="L1528" s="25">
        <v>0</v>
      </c>
      <c r="M1528" s="25">
        <v>0</v>
      </c>
      <c r="N1528" s="25">
        <f t="shared" si="89"/>
        <v>5.6000000000000001E-2</v>
      </c>
    </row>
    <row r="1529" spans="1:14" x14ac:dyDescent="0.2">
      <c r="A1529" s="34" t="str">
        <f t="shared" si="90"/>
        <v>LIN/6X14.Aberdeen</v>
      </c>
      <c r="B1529" s="6" t="s">
        <v>63</v>
      </c>
      <c r="C1529" s="6" t="s">
        <v>156</v>
      </c>
      <c r="D1529" s="6" t="s">
        <v>4</v>
      </c>
      <c r="E1529" s="25">
        <v>101.104</v>
      </c>
      <c r="F1529" s="25">
        <v>0</v>
      </c>
      <c r="G1529" s="43">
        <v>349.3</v>
      </c>
      <c r="H1529" s="25">
        <v>0</v>
      </c>
      <c r="I1529" s="25">
        <f t="shared" si="91"/>
        <v>450.404</v>
      </c>
      <c r="J1529" s="25"/>
      <c r="K1529" s="25">
        <v>148.53299999999999</v>
      </c>
      <c r="L1529" s="25">
        <v>0</v>
      </c>
      <c r="M1529" s="25">
        <v>0</v>
      </c>
      <c r="N1529" s="25">
        <f t="shared" si="89"/>
        <v>598.93700000000001</v>
      </c>
    </row>
    <row r="1530" spans="1:14" x14ac:dyDescent="0.2">
      <c r="A1530" s="34" t="str">
        <f t="shared" si="90"/>
        <v>LIN/6X14.Anglo Scot.</v>
      </c>
      <c r="B1530" s="6" t="s">
        <v>63</v>
      </c>
      <c r="C1530" s="6" t="s">
        <v>156</v>
      </c>
      <c r="D1530" s="6" t="s">
        <v>13</v>
      </c>
      <c r="E1530" s="25">
        <v>24.806999999999999</v>
      </c>
      <c r="F1530" s="25">
        <v>0</v>
      </c>
      <c r="G1530" s="43">
        <v>5.2</v>
      </c>
      <c r="H1530" s="25">
        <v>0</v>
      </c>
      <c r="I1530" s="25">
        <f t="shared" si="91"/>
        <v>30.006999999999998</v>
      </c>
      <c r="J1530" s="25"/>
      <c r="K1530" s="25">
        <v>2.9849999999999999</v>
      </c>
      <c r="L1530" s="25">
        <v>0</v>
      </c>
      <c r="M1530" s="25">
        <v>0</v>
      </c>
      <c r="N1530" s="25">
        <f t="shared" si="89"/>
        <v>32.991999999999997</v>
      </c>
    </row>
    <row r="1531" spans="1:14" x14ac:dyDescent="0.2">
      <c r="A1531" s="34" t="str">
        <f t="shared" si="90"/>
        <v>LIN/6X14.ANIFPO</v>
      </c>
      <c r="B1531" s="6" t="s">
        <v>63</v>
      </c>
      <c r="C1531" s="6" t="s">
        <v>156</v>
      </c>
      <c r="D1531" s="6" t="s">
        <v>17</v>
      </c>
      <c r="E1531" s="25">
        <v>0</v>
      </c>
      <c r="F1531" s="25">
        <v>21.08</v>
      </c>
      <c r="G1531" s="43">
        <v>0</v>
      </c>
      <c r="H1531" s="25">
        <v>0</v>
      </c>
      <c r="I1531" s="25">
        <f t="shared" si="91"/>
        <v>21.08</v>
      </c>
      <c r="J1531" s="25"/>
      <c r="K1531" s="25">
        <v>1E-3</v>
      </c>
      <c r="L1531" s="25">
        <v>0</v>
      </c>
      <c r="M1531" s="25">
        <v>0</v>
      </c>
      <c r="N1531" s="25">
        <f t="shared" si="89"/>
        <v>21.081</v>
      </c>
    </row>
    <row r="1532" spans="1:14" x14ac:dyDescent="0.2">
      <c r="A1532" s="34" t="str">
        <f t="shared" si="90"/>
        <v>LIN/6X14.Cornish</v>
      </c>
      <c r="B1532" s="6" t="s">
        <v>63</v>
      </c>
      <c r="C1532" s="6" t="s">
        <v>156</v>
      </c>
      <c r="D1532" s="6" t="s">
        <v>18</v>
      </c>
      <c r="E1532" s="25">
        <v>270.71699999999998</v>
      </c>
      <c r="F1532" s="25">
        <v>0</v>
      </c>
      <c r="G1532" s="43">
        <v>0</v>
      </c>
      <c r="H1532" s="25">
        <v>0</v>
      </c>
      <c r="I1532" s="25">
        <f t="shared" si="91"/>
        <v>270.71699999999998</v>
      </c>
      <c r="J1532" s="25"/>
      <c r="K1532" s="25">
        <v>0.60499999999999998</v>
      </c>
      <c r="L1532" s="25">
        <v>0</v>
      </c>
      <c r="M1532" s="25">
        <v>0</v>
      </c>
      <c r="N1532" s="25">
        <f t="shared" si="89"/>
        <v>271.322</v>
      </c>
    </row>
    <row r="1533" spans="1:14" x14ac:dyDescent="0.2">
      <c r="A1533" s="34" t="str">
        <f t="shared" si="90"/>
        <v>LIN/6X14.EEFPO</v>
      </c>
      <c r="B1533" s="6" t="s">
        <v>63</v>
      </c>
      <c r="C1533" s="6" t="s">
        <v>156</v>
      </c>
      <c r="D1533" s="6" t="s">
        <v>14</v>
      </c>
      <c r="E1533" s="25">
        <v>267.20800000000003</v>
      </c>
      <c r="F1533" s="25">
        <v>0</v>
      </c>
      <c r="G1533" s="43">
        <v>5.9</v>
      </c>
      <c r="H1533" s="25">
        <v>0</v>
      </c>
      <c r="I1533" s="25">
        <f t="shared" si="91"/>
        <v>273.108</v>
      </c>
      <c r="J1533" s="25"/>
      <c r="K1533" s="25">
        <v>59.225999999999999</v>
      </c>
      <c r="L1533" s="25">
        <v>0</v>
      </c>
      <c r="M1533" s="25">
        <v>0</v>
      </c>
      <c r="N1533" s="25">
        <f t="shared" si="89"/>
        <v>332.334</v>
      </c>
    </row>
    <row r="1534" spans="1:14" x14ac:dyDescent="0.2">
      <c r="A1534" s="34" t="str">
        <f t="shared" si="90"/>
        <v>LIN/6X14.Fife</v>
      </c>
      <c r="B1534" s="6" t="s">
        <v>63</v>
      </c>
      <c r="C1534" s="6" t="s">
        <v>156</v>
      </c>
      <c r="D1534" s="6" t="s">
        <v>7</v>
      </c>
      <c r="E1534" s="25">
        <v>0</v>
      </c>
      <c r="F1534" s="25">
        <v>0</v>
      </c>
      <c r="G1534" s="43">
        <v>0</v>
      </c>
      <c r="H1534" s="25">
        <v>0</v>
      </c>
      <c r="I1534" s="25">
        <f t="shared" si="91"/>
        <v>0</v>
      </c>
      <c r="J1534" s="25"/>
      <c r="K1534" s="25">
        <v>5.0000000000000001E-3</v>
      </c>
      <c r="L1534" s="25">
        <v>0</v>
      </c>
      <c r="M1534" s="25">
        <v>0</v>
      </c>
      <c r="N1534" s="25">
        <f t="shared" si="89"/>
        <v>5.0000000000000001E-3</v>
      </c>
    </row>
    <row r="1535" spans="1:14" x14ac:dyDescent="0.2">
      <c r="A1535" s="34" t="str">
        <f t="shared" si="90"/>
        <v>LIN/6X14.FPO</v>
      </c>
      <c r="B1535" s="6" t="s">
        <v>63</v>
      </c>
      <c r="C1535" s="6" t="s">
        <v>156</v>
      </c>
      <c r="D1535" s="6" t="s">
        <v>15</v>
      </c>
      <c r="E1535" s="25">
        <v>15</v>
      </c>
      <c r="F1535" s="25">
        <v>0</v>
      </c>
      <c r="G1535" s="43">
        <v>0</v>
      </c>
      <c r="H1535" s="25">
        <v>0</v>
      </c>
      <c r="I1535" s="25">
        <f t="shared" si="91"/>
        <v>15</v>
      </c>
      <c r="J1535" s="72">
        <v>-250</v>
      </c>
      <c r="K1535" s="25">
        <v>0</v>
      </c>
      <c r="L1535" s="25">
        <v>0</v>
      </c>
      <c r="M1535" s="25">
        <v>0</v>
      </c>
      <c r="N1535" s="25">
        <f t="shared" si="89"/>
        <v>-235</v>
      </c>
    </row>
    <row r="1536" spans="1:14" x14ac:dyDescent="0.2">
      <c r="A1536" s="34" t="str">
        <f t="shared" si="90"/>
        <v>LIN/6X14.Handliners</v>
      </c>
      <c r="B1536" s="6" t="s">
        <v>63</v>
      </c>
      <c r="C1536" s="6" t="s">
        <v>156</v>
      </c>
      <c r="D1536" s="6" t="s">
        <v>66</v>
      </c>
      <c r="E1536" s="25">
        <v>0</v>
      </c>
      <c r="F1536" s="25">
        <v>0</v>
      </c>
      <c r="G1536" s="43">
        <v>0</v>
      </c>
      <c r="H1536" s="25">
        <v>0</v>
      </c>
      <c r="I1536" s="25">
        <f t="shared" si="91"/>
        <v>0</v>
      </c>
      <c r="J1536" s="25"/>
      <c r="K1536" s="25">
        <v>0</v>
      </c>
      <c r="L1536" s="25">
        <v>0</v>
      </c>
      <c r="M1536" s="25">
        <v>0</v>
      </c>
      <c r="N1536" s="25">
        <f t="shared" si="89"/>
        <v>0</v>
      </c>
    </row>
    <row r="1537" spans="1:14" x14ac:dyDescent="0.2">
      <c r="A1537" s="34" t="str">
        <f t="shared" si="90"/>
        <v>LIN/6X14.Interfish</v>
      </c>
      <c r="B1537" s="6" t="s">
        <v>63</v>
      </c>
      <c r="C1537" s="6" t="s">
        <v>156</v>
      </c>
      <c r="D1537" s="6" t="s">
        <v>23</v>
      </c>
      <c r="E1537" s="25">
        <v>2.3079999999999998</v>
      </c>
      <c r="F1537" s="25">
        <v>0</v>
      </c>
      <c r="G1537" s="43">
        <v>0</v>
      </c>
      <c r="H1537" s="25">
        <v>0</v>
      </c>
      <c r="I1537" s="25">
        <f t="shared" si="91"/>
        <v>2.3079999999999998</v>
      </c>
      <c r="J1537" s="25"/>
      <c r="K1537" s="25">
        <v>0</v>
      </c>
      <c r="L1537" s="25">
        <v>0</v>
      </c>
      <c r="M1537" s="25">
        <v>0</v>
      </c>
      <c r="N1537" s="25">
        <f t="shared" si="89"/>
        <v>2.3079999999999998</v>
      </c>
    </row>
    <row r="1538" spans="1:14" x14ac:dyDescent="0.2">
      <c r="A1538" s="34" t="str">
        <f t="shared" si="90"/>
        <v>LIN/6X14.IOM</v>
      </c>
      <c r="B1538" s="6" t="s">
        <v>63</v>
      </c>
      <c r="C1538" s="6" t="s">
        <v>156</v>
      </c>
      <c r="D1538" s="6" t="s">
        <v>24</v>
      </c>
      <c r="E1538" s="25">
        <v>0.28799999999999998</v>
      </c>
      <c r="F1538" s="25">
        <v>0</v>
      </c>
      <c r="G1538" s="43">
        <v>0</v>
      </c>
      <c r="H1538" s="25">
        <v>0</v>
      </c>
      <c r="I1538" s="25">
        <f t="shared" si="91"/>
        <v>0.28799999999999998</v>
      </c>
      <c r="J1538" s="25"/>
      <c r="K1538" s="25">
        <v>0</v>
      </c>
      <c r="L1538" s="25">
        <v>0</v>
      </c>
      <c r="M1538" s="25">
        <v>0</v>
      </c>
      <c r="N1538" s="25">
        <f t="shared" si="89"/>
        <v>0.28799999999999998</v>
      </c>
    </row>
    <row r="1539" spans="1:14" x14ac:dyDescent="0.2">
      <c r="A1539" s="34" t="str">
        <f t="shared" si="90"/>
        <v>LIN/6X14.Klondyke</v>
      </c>
      <c r="B1539" s="6" t="s">
        <v>63</v>
      </c>
      <c r="C1539" s="6" t="s">
        <v>156</v>
      </c>
      <c r="D1539" s="6" t="s">
        <v>11</v>
      </c>
      <c r="E1539" s="25">
        <v>0</v>
      </c>
      <c r="F1539" s="25">
        <v>0</v>
      </c>
      <c r="G1539" s="43">
        <v>0.1</v>
      </c>
      <c r="H1539" s="25">
        <v>0</v>
      </c>
      <c r="I1539" s="25">
        <f t="shared" si="91"/>
        <v>0.1</v>
      </c>
      <c r="J1539" s="25"/>
      <c r="K1539" s="25">
        <v>0</v>
      </c>
      <c r="L1539" s="25">
        <v>0</v>
      </c>
      <c r="M1539" s="25">
        <v>0</v>
      </c>
      <c r="N1539" s="25">
        <f t="shared" si="89"/>
        <v>0.1</v>
      </c>
    </row>
    <row r="1540" spans="1:14" x14ac:dyDescent="0.2">
      <c r="A1540" s="34" t="str">
        <f t="shared" si="90"/>
        <v>LIN/6X14.Lowestoft</v>
      </c>
      <c r="B1540" s="6" t="s">
        <v>63</v>
      </c>
      <c r="C1540" s="6" t="s">
        <v>156</v>
      </c>
      <c r="D1540" s="6" t="s">
        <v>21</v>
      </c>
      <c r="E1540" s="25">
        <v>0</v>
      </c>
      <c r="F1540" s="25">
        <v>0</v>
      </c>
      <c r="G1540" s="43">
        <v>0</v>
      </c>
      <c r="H1540" s="25">
        <v>0</v>
      </c>
      <c r="I1540" s="25">
        <f t="shared" si="91"/>
        <v>0</v>
      </c>
      <c r="J1540" s="25"/>
      <c r="K1540" s="25">
        <v>0</v>
      </c>
      <c r="L1540" s="25">
        <v>0</v>
      </c>
      <c r="M1540" s="25">
        <v>0</v>
      </c>
      <c r="N1540" s="25">
        <f t="shared" si="89"/>
        <v>0</v>
      </c>
    </row>
    <row r="1541" spans="1:14" x14ac:dyDescent="0.2">
      <c r="A1541" s="34" t="str">
        <f t="shared" si="90"/>
        <v>LIN/6X14.Lunar</v>
      </c>
      <c r="B1541" s="6" t="s">
        <v>63</v>
      </c>
      <c r="C1541" s="6" t="s">
        <v>156</v>
      </c>
      <c r="D1541" s="6" t="s">
        <v>12</v>
      </c>
      <c r="E1541" s="25">
        <v>0</v>
      </c>
      <c r="F1541" s="25">
        <v>0</v>
      </c>
      <c r="G1541" s="43">
        <v>24.299999999999997</v>
      </c>
      <c r="H1541" s="25">
        <v>0</v>
      </c>
      <c r="I1541" s="25">
        <f t="shared" si="91"/>
        <v>24.299999999999997</v>
      </c>
      <c r="J1541" s="25"/>
      <c r="K1541" s="25">
        <v>2.2629999999999999</v>
      </c>
      <c r="L1541" s="25">
        <v>0</v>
      </c>
      <c r="M1541" s="25">
        <v>0</v>
      </c>
      <c r="N1541" s="25">
        <f t="shared" si="89"/>
        <v>26.562999999999999</v>
      </c>
    </row>
    <row r="1542" spans="1:14" x14ac:dyDescent="0.2">
      <c r="A1542" s="34" t="str">
        <f t="shared" si="90"/>
        <v>LIN/6X14.Mourne</v>
      </c>
      <c r="B1542" s="38" t="s">
        <v>63</v>
      </c>
      <c r="C1542" s="6" t="s">
        <v>156</v>
      </c>
      <c r="D1542" s="6" t="s">
        <v>49</v>
      </c>
      <c r="E1542" s="25">
        <v>0</v>
      </c>
      <c r="F1542" s="25">
        <v>0</v>
      </c>
      <c r="G1542" s="43">
        <v>0</v>
      </c>
      <c r="H1542" s="25">
        <v>0</v>
      </c>
      <c r="I1542" s="25">
        <f t="shared" si="91"/>
        <v>0</v>
      </c>
      <c r="J1542" s="25"/>
      <c r="K1542" s="25">
        <v>0</v>
      </c>
      <c r="L1542" s="25">
        <v>0</v>
      </c>
      <c r="M1542" s="25">
        <v>0</v>
      </c>
      <c r="N1542" s="25">
        <f t="shared" si="89"/>
        <v>0</v>
      </c>
    </row>
    <row r="1543" spans="1:14" x14ac:dyDescent="0.2">
      <c r="A1543" s="34" t="str">
        <f t="shared" si="90"/>
        <v>LIN/6X14.NESFO</v>
      </c>
      <c r="B1543" s="6" t="s">
        <v>63</v>
      </c>
      <c r="C1543" s="6" t="s">
        <v>156</v>
      </c>
      <c r="D1543" s="6" t="s">
        <v>5</v>
      </c>
      <c r="E1543" s="25">
        <v>0</v>
      </c>
      <c r="F1543" s="25">
        <v>0</v>
      </c>
      <c r="G1543" s="43">
        <v>28.700000000000003</v>
      </c>
      <c r="H1543" s="25">
        <v>0</v>
      </c>
      <c r="I1543" s="25">
        <f t="shared" si="91"/>
        <v>28.700000000000003</v>
      </c>
      <c r="J1543" s="25"/>
      <c r="K1543" s="25">
        <v>30.231000000000002</v>
      </c>
      <c r="L1543" s="25">
        <v>0</v>
      </c>
      <c r="M1543" s="25">
        <v>0</v>
      </c>
      <c r="N1543" s="25">
        <f t="shared" si="89"/>
        <v>58.930999999999997</v>
      </c>
    </row>
    <row r="1544" spans="1:14" x14ac:dyDescent="0.2">
      <c r="A1544" s="34" t="str">
        <f t="shared" si="90"/>
        <v>LIN/6X14.NIFPO</v>
      </c>
      <c r="B1544" s="6" t="s">
        <v>63</v>
      </c>
      <c r="C1544" s="6" t="s">
        <v>156</v>
      </c>
      <c r="D1544" s="6" t="s">
        <v>16</v>
      </c>
      <c r="E1544" s="25">
        <v>0</v>
      </c>
      <c r="F1544" s="25">
        <v>59.32</v>
      </c>
      <c r="G1544" s="43">
        <v>270.5</v>
      </c>
      <c r="H1544" s="25">
        <v>0</v>
      </c>
      <c r="I1544" s="25">
        <f t="shared" si="91"/>
        <v>329.82</v>
      </c>
      <c r="J1544" s="25"/>
      <c r="K1544" s="25">
        <v>63.433999999999997</v>
      </c>
      <c r="L1544" s="25">
        <v>0</v>
      </c>
      <c r="M1544" s="25">
        <v>0</v>
      </c>
      <c r="N1544" s="25">
        <f t="shared" si="89"/>
        <v>393.25400000000002</v>
      </c>
    </row>
    <row r="1545" spans="1:14" x14ac:dyDescent="0.2">
      <c r="A1545" s="34" t="str">
        <f t="shared" si="90"/>
        <v>LIN/6X14.Non Sector - England</v>
      </c>
      <c r="B1545" s="6" t="s">
        <v>63</v>
      </c>
      <c r="C1545" s="6" t="s">
        <v>156</v>
      </c>
      <c r="D1545" s="6" t="s">
        <v>25</v>
      </c>
      <c r="E1545" s="25">
        <v>16.978999999999999</v>
      </c>
      <c r="F1545" s="25">
        <v>0</v>
      </c>
      <c r="G1545" s="43">
        <v>0</v>
      </c>
      <c r="H1545" s="25">
        <v>0</v>
      </c>
      <c r="I1545" s="25">
        <f t="shared" si="91"/>
        <v>16.978999999999999</v>
      </c>
      <c r="J1545" s="25"/>
      <c r="K1545" s="25">
        <v>1.6E-2</v>
      </c>
      <c r="L1545" s="25">
        <v>0</v>
      </c>
      <c r="M1545" s="25">
        <v>0</v>
      </c>
      <c r="N1545" s="25">
        <f t="shared" si="89"/>
        <v>16.995000000000001</v>
      </c>
    </row>
    <row r="1546" spans="1:14" x14ac:dyDescent="0.2">
      <c r="A1546" s="34" t="str">
        <f t="shared" si="90"/>
        <v>LIN/6X14.Non Sector - Northern Ireland</v>
      </c>
      <c r="B1546" s="6" t="s">
        <v>63</v>
      </c>
      <c r="C1546" s="6" t="s">
        <v>156</v>
      </c>
      <c r="D1546" s="6" t="s">
        <v>28</v>
      </c>
      <c r="E1546" s="25">
        <v>0</v>
      </c>
      <c r="F1546" s="25">
        <v>0</v>
      </c>
      <c r="G1546" s="43">
        <v>0</v>
      </c>
      <c r="H1546" s="25">
        <v>0</v>
      </c>
      <c r="I1546" s="25">
        <f t="shared" si="91"/>
        <v>0</v>
      </c>
      <c r="J1546" s="25"/>
      <c r="K1546" s="25">
        <v>0</v>
      </c>
      <c r="L1546" s="25">
        <v>0</v>
      </c>
      <c r="M1546" s="25">
        <v>0</v>
      </c>
      <c r="N1546" s="25">
        <f t="shared" si="89"/>
        <v>0</v>
      </c>
    </row>
    <row r="1547" spans="1:14" x14ac:dyDescent="0.2">
      <c r="A1547" s="34" t="str">
        <f t="shared" si="90"/>
        <v>LIN/6X14.Non Sector - Scotland</v>
      </c>
      <c r="B1547" s="6" t="s">
        <v>63</v>
      </c>
      <c r="C1547" s="6" t="s">
        <v>156</v>
      </c>
      <c r="D1547" s="6" t="s">
        <v>27</v>
      </c>
      <c r="E1547" s="25">
        <v>0</v>
      </c>
      <c r="F1547" s="25">
        <v>0</v>
      </c>
      <c r="G1547" s="43">
        <v>4.5999999999999996</v>
      </c>
      <c r="H1547" s="25">
        <v>0</v>
      </c>
      <c r="I1547" s="25">
        <f t="shared" si="91"/>
        <v>4.5999999999999996</v>
      </c>
      <c r="J1547" s="25"/>
      <c r="K1547" s="25">
        <v>0</v>
      </c>
      <c r="L1547" s="25">
        <v>0</v>
      </c>
      <c r="M1547" s="25">
        <v>0</v>
      </c>
      <c r="N1547" s="25">
        <f t="shared" si="89"/>
        <v>4.5999999999999996</v>
      </c>
    </row>
    <row r="1548" spans="1:14" x14ac:dyDescent="0.2">
      <c r="A1548" s="34" t="str">
        <f t="shared" si="90"/>
        <v>LIN/6X14.Non Sector - Wales</v>
      </c>
      <c r="B1548" s="6" t="s">
        <v>63</v>
      </c>
      <c r="C1548" s="6" t="s">
        <v>156</v>
      </c>
      <c r="D1548" s="6" t="s">
        <v>26</v>
      </c>
      <c r="E1548" s="25">
        <v>0</v>
      </c>
      <c r="F1548" s="25">
        <v>0</v>
      </c>
      <c r="G1548" s="43">
        <v>0</v>
      </c>
      <c r="H1548" s="25">
        <v>0.222</v>
      </c>
      <c r="I1548" s="25">
        <f t="shared" si="91"/>
        <v>0.222</v>
      </c>
      <c r="J1548" s="25"/>
      <c r="K1548" s="25">
        <v>0</v>
      </c>
      <c r="L1548" s="25">
        <v>0</v>
      </c>
      <c r="M1548" s="25">
        <v>0</v>
      </c>
      <c r="N1548" s="25">
        <f t="shared" si="89"/>
        <v>0.222</v>
      </c>
    </row>
    <row r="1549" spans="1:14" x14ac:dyDescent="0.2">
      <c r="A1549" s="34" t="str">
        <f t="shared" si="90"/>
        <v>LIN/6X14.Humberside</v>
      </c>
      <c r="B1549" s="6" t="s">
        <v>63</v>
      </c>
      <c r="C1549" s="6" t="s">
        <v>156</v>
      </c>
      <c r="D1549" s="6" t="s">
        <v>288</v>
      </c>
      <c r="E1549" s="25">
        <v>0.33700000000000002</v>
      </c>
      <c r="F1549" s="25">
        <v>0</v>
      </c>
      <c r="G1549" s="43">
        <v>0</v>
      </c>
      <c r="H1549" s="25">
        <v>0</v>
      </c>
      <c r="I1549" s="25">
        <f t="shared" si="91"/>
        <v>0.33700000000000002</v>
      </c>
      <c r="J1549" s="25"/>
      <c r="K1549" s="25">
        <v>0.106</v>
      </c>
      <c r="L1549" s="25">
        <v>0</v>
      </c>
      <c r="M1549" s="25">
        <v>0</v>
      </c>
      <c r="N1549" s="25">
        <f t="shared" si="89"/>
        <v>0.443</v>
      </c>
    </row>
    <row r="1550" spans="1:14" x14ac:dyDescent="0.2">
      <c r="A1550" s="34" t="str">
        <f t="shared" si="90"/>
        <v>LIN/6X14.North Sea</v>
      </c>
      <c r="B1550" s="6" t="s">
        <v>63</v>
      </c>
      <c r="C1550" s="6" t="s">
        <v>156</v>
      </c>
      <c r="D1550" s="6" t="s">
        <v>20</v>
      </c>
      <c r="E1550" s="25">
        <v>0.625</v>
      </c>
      <c r="F1550" s="25">
        <v>0</v>
      </c>
      <c r="G1550" s="43">
        <v>0</v>
      </c>
      <c r="H1550" s="25">
        <v>0</v>
      </c>
      <c r="I1550" s="25">
        <f t="shared" si="91"/>
        <v>0.625</v>
      </c>
      <c r="J1550" s="25"/>
      <c r="K1550" s="25">
        <v>3.1E-2</v>
      </c>
      <c r="L1550" s="25">
        <v>0</v>
      </c>
      <c r="M1550" s="25">
        <v>0</v>
      </c>
      <c r="N1550" s="25">
        <f t="shared" si="89"/>
        <v>0.65600000000000003</v>
      </c>
    </row>
    <row r="1551" spans="1:14" x14ac:dyDescent="0.2">
      <c r="A1551" s="34" t="str">
        <f t="shared" si="90"/>
        <v>LIN/6X14.Northern</v>
      </c>
      <c r="B1551" s="6" t="s">
        <v>63</v>
      </c>
      <c r="C1551" s="6" t="s">
        <v>156</v>
      </c>
      <c r="D1551" s="6" t="s">
        <v>10</v>
      </c>
      <c r="E1551" s="25">
        <v>0</v>
      </c>
      <c r="F1551" s="25">
        <v>0</v>
      </c>
      <c r="G1551" s="43">
        <v>0</v>
      </c>
      <c r="H1551" s="25">
        <v>0</v>
      </c>
      <c r="I1551" s="25">
        <f t="shared" si="91"/>
        <v>0</v>
      </c>
      <c r="J1551" s="25"/>
      <c r="K1551" s="25">
        <v>0</v>
      </c>
      <c r="L1551" s="25">
        <v>0</v>
      </c>
      <c r="M1551" s="25">
        <v>0</v>
      </c>
      <c r="N1551" s="25">
        <f t="shared" si="89"/>
        <v>0</v>
      </c>
    </row>
    <row r="1552" spans="1:14" x14ac:dyDescent="0.2">
      <c r="A1552" s="34" t="str">
        <f t="shared" si="90"/>
        <v>LIN/6X14.Orkney</v>
      </c>
      <c r="B1552" s="6" t="s">
        <v>63</v>
      </c>
      <c r="C1552" s="6" t="s">
        <v>156</v>
      </c>
      <c r="D1552" s="6" t="s">
        <v>9</v>
      </c>
      <c r="E1552" s="25">
        <v>0</v>
      </c>
      <c r="F1552" s="25">
        <v>0</v>
      </c>
      <c r="G1552" s="43">
        <v>1.1000000000000001</v>
      </c>
      <c r="H1552" s="25">
        <v>0</v>
      </c>
      <c r="I1552" s="25">
        <f t="shared" si="91"/>
        <v>1.1000000000000001</v>
      </c>
      <c r="J1552" s="25"/>
      <c r="K1552" s="25">
        <v>0</v>
      </c>
      <c r="L1552" s="25">
        <v>0</v>
      </c>
      <c r="M1552" s="25">
        <v>0</v>
      </c>
      <c r="N1552" s="25">
        <f t="shared" si="89"/>
        <v>1.1000000000000001</v>
      </c>
    </row>
    <row r="1553" spans="1:14" x14ac:dyDescent="0.2">
      <c r="A1553" s="34" t="str">
        <f t="shared" si="90"/>
        <v>LIN/6X14.SFO</v>
      </c>
      <c r="B1553" s="6" t="s">
        <v>63</v>
      </c>
      <c r="C1553" s="6" t="s">
        <v>156</v>
      </c>
      <c r="D1553" s="6" t="s">
        <v>2</v>
      </c>
      <c r="E1553" s="25">
        <v>0.28799999999999998</v>
      </c>
      <c r="F1553" s="25">
        <v>0</v>
      </c>
      <c r="G1553" s="43">
        <v>793.3</v>
      </c>
      <c r="H1553" s="25">
        <v>0</v>
      </c>
      <c r="I1553" s="25">
        <f t="shared" si="91"/>
        <v>793.58799999999997</v>
      </c>
      <c r="J1553" s="25"/>
      <c r="K1553" s="25">
        <v>106.42700000000001</v>
      </c>
      <c r="L1553" s="25">
        <v>0</v>
      </c>
      <c r="M1553" s="25">
        <v>0</v>
      </c>
      <c r="N1553" s="25">
        <f t="shared" ref="N1553:N1616" si="92">ROUND(I1553+K1553+L1553+M1553+J1553,3)</f>
        <v>900.01499999999999</v>
      </c>
    </row>
    <row r="1554" spans="1:14" x14ac:dyDescent="0.2">
      <c r="A1554" s="34" t="str">
        <f t="shared" si="90"/>
        <v>LIN/6X14.Shetland</v>
      </c>
      <c r="B1554" s="6" t="s">
        <v>63</v>
      </c>
      <c r="C1554" s="6" t="s">
        <v>156</v>
      </c>
      <c r="D1554" s="6" t="s">
        <v>6</v>
      </c>
      <c r="E1554" s="25">
        <v>0</v>
      </c>
      <c r="F1554" s="25">
        <v>0</v>
      </c>
      <c r="G1554" s="43">
        <v>63.199999999999996</v>
      </c>
      <c r="H1554" s="25">
        <v>0</v>
      </c>
      <c r="I1554" s="25">
        <f t="shared" si="91"/>
        <v>63.199999999999996</v>
      </c>
      <c r="J1554" s="25"/>
      <c r="K1554" s="25">
        <v>48.438000000000002</v>
      </c>
      <c r="L1554" s="25">
        <v>0</v>
      </c>
      <c r="M1554" s="25">
        <v>0</v>
      </c>
      <c r="N1554" s="25">
        <f t="shared" si="92"/>
        <v>111.63800000000001</v>
      </c>
    </row>
    <row r="1555" spans="1:14" x14ac:dyDescent="0.2">
      <c r="A1555" s="34" t="str">
        <f t="shared" si="90"/>
        <v>LIN/6X14.South West</v>
      </c>
      <c r="B1555" s="6" t="s">
        <v>63</v>
      </c>
      <c r="C1555" s="6" t="s">
        <v>156</v>
      </c>
      <c r="D1555" s="6" t="s">
        <v>19</v>
      </c>
      <c r="E1555" s="25">
        <v>3.077</v>
      </c>
      <c r="F1555" s="25">
        <v>0</v>
      </c>
      <c r="G1555" s="43">
        <v>0</v>
      </c>
      <c r="H1555" s="25">
        <v>0</v>
      </c>
      <c r="I1555" s="25">
        <f t="shared" si="91"/>
        <v>3.077</v>
      </c>
      <c r="J1555" s="25"/>
      <c r="K1555" s="25">
        <v>2.3E-2</v>
      </c>
      <c r="L1555" s="25">
        <v>0</v>
      </c>
      <c r="M1555" s="25">
        <v>0</v>
      </c>
      <c r="N1555" s="25">
        <f t="shared" si="92"/>
        <v>3.1</v>
      </c>
    </row>
    <row r="1556" spans="1:14" x14ac:dyDescent="0.2">
      <c r="A1556" s="34" t="str">
        <f t="shared" si="90"/>
        <v>LIN/6X14.Unallocated</v>
      </c>
      <c r="B1556" s="6" t="s">
        <v>63</v>
      </c>
      <c r="C1556" s="6" t="s">
        <v>156</v>
      </c>
      <c r="D1556" s="6" t="s">
        <v>33</v>
      </c>
      <c r="E1556" s="25">
        <v>0</v>
      </c>
      <c r="F1556" s="25">
        <v>0</v>
      </c>
      <c r="G1556" s="43">
        <v>16.3</v>
      </c>
      <c r="H1556" s="25">
        <v>1.6</v>
      </c>
      <c r="I1556" s="25">
        <f t="shared" si="91"/>
        <v>17.900000000000002</v>
      </c>
      <c r="J1556" s="25"/>
      <c r="K1556" s="25">
        <v>0</v>
      </c>
      <c r="L1556" s="25">
        <v>0</v>
      </c>
      <c r="M1556" s="25">
        <v>0</v>
      </c>
      <c r="N1556" s="25">
        <f t="shared" si="92"/>
        <v>17.899999999999999</v>
      </c>
    </row>
    <row r="1557" spans="1:14" x14ac:dyDescent="0.2">
      <c r="A1557" s="34" t="str">
        <f t="shared" si="90"/>
        <v>LIN/6X14.W. Scotland</v>
      </c>
      <c r="B1557" s="6" t="s">
        <v>63</v>
      </c>
      <c r="C1557" s="6" t="s">
        <v>156</v>
      </c>
      <c r="D1557" s="6" t="s">
        <v>8</v>
      </c>
      <c r="E1557" s="25">
        <v>0.48099999999999998</v>
      </c>
      <c r="F1557" s="25">
        <v>0</v>
      </c>
      <c r="G1557" s="43">
        <v>0.8</v>
      </c>
      <c r="H1557" s="25">
        <v>0</v>
      </c>
      <c r="I1557" s="25">
        <f t="shared" si="91"/>
        <v>1.2810000000000001</v>
      </c>
      <c r="J1557" s="25"/>
      <c r="K1557" s="25">
        <v>0</v>
      </c>
      <c r="L1557" s="25">
        <v>0</v>
      </c>
      <c r="M1557" s="25">
        <v>0</v>
      </c>
      <c r="N1557" s="25">
        <f t="shared" si="92"/>
        <v>1.2809999999999999</v>
      </c>
    </row>
    <row r="1558" spans="1:14" x14ac:dyDescent="0.2">
      <c r="A1558" s="34" t="str">
        <f t="shared" si="90"/>
        <v>LIN/6X14.Wales &amp; WC</v>
      </c>
      <c r="B1558" s="6" t="s">
        <v>63</v>
      </c>
      <c r="C1558" s="6" t="s">
        <v>156</v>
      </c>
      <c r="D1558" s="6" t="s">
        <v>22</v>
      </c>
      <c r="E1558" s="25">
        <v>125.383</v>
      </c>
      <c r="F1558" s="25">
        <v>0</v>
      </c>
      <c r="G1558" s="43">
        <v>213.9</v>
      </c>
      <c r="H1558" s="25">
        <v>6.468</v>
      </c>
      <c r="I1558" s="25">
        <f t="shared" si="91"/>
        <v>345.75100000000003</v>
      </c>
      <c r="J1558" s="25"/>
      <c r="K1558" s="25">
        <v>46.223999999999997</v>
      </c>
      <c r="L1558" s="25">
        <v>0</v>
      </c>
      <c r="M1558" s="25">
        <v>0</v>
      </c>
      <c r="N1558" s="25">
        <f t="shared" si="92"/>
        <v>391.97500000000002</v>
      </c>
    </row>
    <row r="1559" spans="1:14" x14ac:dyDescent="0.2">
      <c r="A1559" s="34" t="str">
        <f t="shared" si="90"/>
        <v>LIN/6X14.Western</v>
      </c>
      <c r="B1559" s="38" t="s">
        <v>63</v>
      </c>
      <c r="C1559" s="6" t="s">
        <v>156</v>
      </c>
      <c r="D1559" s="6" t="s">
        <v>107</v>
      </c>
      <c r="E1559" s="25">
        <v>125.239</v>
      </c>
      <c r="F1559" s="25">
        <v>0</v>
      </c>
      <c r="G1559" s="43">
        <v>0</v>
      </c>
      <c r="H1559" s="25">
        <v>0</v>
      </c>
      <c r="I1559" s="25">
        <f t="shared" si="91"/>
        <v>125.239</v>
      </c>
      <c r="J1559" s="25"/>
      <c r="K1559" s="25">
        <v>1.028</v>
      </c>
      <c r="L1559" s="25">
        <v>0</v>
      </c>
      <c r="M1559" s="25">
        <v>0</v>
      </c>
      <c r="N1559" s="25">
        <f t="shared" si="92"/>
        <v>126.267</v>
      </c>
    </row>
    <row r="1560" spans="1:14" x14ac:dyDescent="0.2">
      <c r="A1560" s="34" t="str">
        <f t="shared" si="90"/>
        <v>MAC/2A34.10m and under (pool) - England</v>
      </c>
      <c r="B1560" s="6" t="s">
        <v>64</v>
      </c>
      <c r="C1560" s="6" t="s">
        <v>193</v>
      </c>
      <c r="D1560" s="6" t="s">
        <v>29</v>
      </c>
      <c r="E1560" s="25">
        <v>8.5640000000000001</v>
      </c>
      <c r="F1560" s="25">
        <v>0</v>
      </c>
      <c r="G1560" s="43">
        <v>0</v>
      </c>
      <c r="H1560" s="25">
        <v>0</v>
      </c>
      <c r="I1560" s="25">
        <f t="shared" si="91"/>
        <v>8.5640000000000001</v>
      </c>
      <c r="J1560" s="25"/>
      <c r="K1560" s="25">
        <v>0.5</v>
      </c>
      <c r="L1560" s="25">
        <v>0</v>
      </c>
      <c r="M1560" s="25">
        <v>0</v>
      </c>
      <c r="N1560" s="25">
        <f t="shared" si="92"/>
        <v>9.0640000000000001</v>
      </c>
    </row>
    <row r="1561" spans="1:14" x14ac:dyDescent="0.2">
      <c r="A1561" s="34" t="str">
        <f t="shared" si="90"/>
        <v>MAC/2A34.10m and under (pool) - Northern Ireland</v>
      </c>
      <c r="B1561" s="6" t="s">
        <v>64</v>
      </c>
      <c r="C1561" s="6" t="s">
        <v>193</v>
      </c>
      <c r="D1561" s="6" t="s">
        <v>32</v>
      </c>
      <c r="E1561" s="25">
        <v>0</v>
      </c>
      <c r="F1561" s="25">
        <v>0</v>
      </c>
      <c r="G1561" s="43">
        <v>0</v>
      </c>
      <c r="H1561" s="25">
        <v>0</v>
      </c>
      <c r="I1561" s="25">
        <f t="shared" si="91"/>
        <v>0</v>
      </c>
      <c r="J1561" s="25"/>
      <c r="K1561" s="25">
        <v>0</v>
      </c>
      <c r="L1561" s="25">
        <v>0</v>
      </c>
      <c r="M1561" s="25">
        <v>0</v>
      </c>
      <c r="N1561" s="25">
        <f t="shared" si="92"/>
        <v>0</v>
      </c>
    </row>
    <row r="1562" spans="1:14" x14ac:dyDescent="0.2">
      <c r="A1562" s="34" t="str">
        <f t="shared" si="90"/>
        <v>MAC/2A34.10m and under (pool) - Scotland</v>
      </c>
      <c r="B1562" s="6" t="s">
        <v>64</v>
      </c>
      <c r="C1562" s="6" t="s">
        <v>193</v>
      </c>
      <c r="D1562" s="6" t="s">
        <v>31</v>
      </c>
      <c r="E1562" s="25">
        <v>0</v>
      </c>
      <c r="F1562" s="25">
        <v>0</v>
      </c>
      <c r="G1562" s="43">
        <v>502.7</v>
      </c>
      <c r="H1562" s="25">
        <v>0</v>
      </c>
      <c r="I1562" s="25">
        <f t="shared" si="91"/>
        <v>502.7</v>
      </c>
      <c r="J1562" s="25"/>
      <c r="K1562" s="25">
        <v>97</v>
      </c>
      <c r="L1562" s="25">
        <v>0</v>
      </c>
      <c r="M1562" s="25">
        <v>0</v>
      </c>
      <c r="N1562" s="25">
        <f t="shared" si="92"/>
        <v>599.70000000000005</v>
      </c>
    </row>
    <row r="1563" spans="1:14" x14ac:dyDescent="0.2">
      <c r="A1563" s="34" t="str">
        <f t="shared" si="90"/>
        <v>MAC/2A34.10m and under (pool) - Wales</v>
      </c>
      <c r="B1563" s="6" t="s">
        <v>64</v>
      </c>
      <c r="C1563" s="6" t="s">
        <v>193</v>
      </c>
      <c r="D1563" s="6" t="s">
        <v>30</v>
      </c>
      <c r="E1563" s="25">
        <v>0</v>
      </c>
      <c r="F1563" s="25">
        <v>0</v>
      </c>
      <c r="G1563" s="43">
        <v>0</v>
      </c>
      <c r="H1563" s="25">
        <v>0</v>
      </c>
      <c r="I1563" s="25">
        <f t="shared" si="91"/>
        <v>0</v>
      </c>
      <c r="J1563" s="25"/>
      <c r="K1563" s="25">
        <v>0</v>
      </c>
      <c r="L1563" s="25">
        <v>0</v>
      </c>
      <c r="M1563" s="25">
        <v>0</v>
      </c>
      <c r="N1563" s="25">
        <f t="shared" si="92"/>
        <v>0</v>
      </c>
    </row>
    <row r="1564" spans="1:14" x14ac:dyDescent="0.2">
      <c r="A1564" s="34" t="str">
        <f t="shared" si="90"/>
        <v>MAC/2A34.Aberdeen</v>
      </c>
      <c r="B1564" s="6" t="s">
        <v>64</v>
      </c>
      <c r="C1564" s="6" t="s">
        <v>193</v>
      </c>
      <c r="D1564" s="6" t="s">
        <v>4</v>
      </c>
      <c r="E1564" s="25">
        <v>0</v>
      </c>
      <c r="F1564" s="25">
        <v>0</v>
      </c>
      <c r="G1564" s="43">
        <v>11.7</v>
      </c>
      <c r="H1564" s="25">
        <v>0</v>
      </c>
      <c r="I1564" s="25">
        <f t="shared" si="91"/>
        <v>11.7</v>
      </c>
      <c r="J1564" s="25"/>
      <c r="K1564" s="25">
        <v>0</v>
      </c>
      <c r="L1564" s="25">
        <v>0</v>
      </c>
      <c r="M1564" s="25">
        <v>0</v>
      </c>
      <c r="N1564" s="25">
        <f t="shared" si="92"/>
        <v>11.7</v>
      </c>
    </row>
    <row r="1565" spans="1:14" x14ac:dyDescent="0.2">
      <c r="A1565" s="34" t="str">
        <f t="shared" si="90"/>
        <v>MAC/2A34.Anglo Scot.</v>
      </c>
      <c r="B1565" s="6" t="s">
        <v>64</v>
      </c>
      <c r="C1565" s="6" t="s">
        <v>193</v>
      </c>
      <c r="D1565" s="6" t="s">
        <v>13</v>
      </c>
      <c r="E1565" s="25">
        <v>2.1920000000000002</v>
      </c>
      <c r="F1565" s="25">
        <v>0</v>
      </c>
      <c r="G1565" s="43">
        <v>0.1</v>
      </c>
      <c r="H1565" s="25">
        <v>0</v>
      </c>
      <c r="I1565" s="25">
        <f t="shared" si="91"/>
        <v>2.2920000000000003</v>
      </c>
      <c r="J1565" s="25"/>
      <c r="K1565" s="25">
        <v>1.7</v>
      </c>
      <c r="L1565" s="25">
        <v>0</v>
      </c>
      <c r="M1565" s="25">
        <v>0</v>
      </c>
      <c r="N1565" s="25">
        <f t="shared" si="92"/>
        <v>3.992</v>
      </c>
    </row>
    <row r="1566" spans="1:14" x14ac:dyDescent="0.2">
      <c r="A1566" s="34" t="str">
        <f t="shared" si="90"/>
        <v>MAC/2A34.ANIFPO</v>
      </c>
      <c r="B1566" s="6" t="s">
        <v>64</v>
      </c>
      <c r="C1566" s="6" t="s">
        <v>193</v>
      </c>
      <c r="D1566" s="6" t="s">
        <v>17</v>
      </c>
      <c r="E1566" s="25">
        <v>0</v>
      </c>
      <c r="F1566" s="25">
        <v>8.1059999999999999</v>
      </c>
      <c r="G1566" s="43">
        <v>0</v>
      </c>
      <c r="H1566" s="25">
        <v>0</v>
      </c>
      <c r="I1566" s="25">
        <f t="shared" si="91"/>
        <v>8.1059999999999999</v>
      </c>
      <c r="J1566" s="25"/>
      <c r="K1566" s="25">
        <v>0</v>
      </c>
      <c r="L1566" s="25">
        <v>0</v>
      </c>
      <c r="M1566" s="25">
        <v>0</v>
      </c>
      <c r="N1566" s="25">
        <f t="shared" si="92"/>
        <v>8.1059999999999999</v>
      </c>
    </row>
    <row r="1567" spans="1:14" x14ac:dyDescent="0.2">
      <c r="A1567" s="34" t="str">
        <f t="shared" si="90"/>
        <v>MAC/2A34.Cornish</v>
      </c>
      <c r="B1567" s="6" t="s">
        <v>64</v>
      </c>
      <c r="C1567" s="6" t="s">
        <v>193</v>
      </c>
      <c r="D1567" s="6" t="s">
        <v>18</v>
      </c>
      <c r="E1567" s="25">
        <v>3.7999999999999999E-2</v>
      </c>
      <c r="F1567" s="25">
        <v>0</v>
      </c>
      <c r="G1567" s="43">
        <v>1.4</v>
      </c>
      <c r="H1567" s="25">
        <v>0</v>
      </c>
      <c r="I1567" s="25">
        <f t="shared" si="91"/>
        <v>1.4379999999999999</v>
      </c>
      <c r="J1567" s="25"/>
      <c r="K1567" s="25">
        <v>0</v>
      </c>
      <c r="L1567" s="25">
        <v>0</v>
      </c>
      <c r="M1567" s="25">
        <v>0</v>
      </c>
      <c r="N1567" s="25">
        <f t="shared" si="92"/>
        <v>1.4379999999999999</v>
      </c>
    </row>
    <row r="1568" spans="1:14" x14ac:dyDescent="0.2">
      <c r="A1568" s="34" t="str">
        <f t="shared" si="90"/>
        <v>MAC/2A34.EEFPO</v>
      </c>
      <c r="B1568" s="6" t="s">
        <v>64</v>
      </c>
      <c r="C1568" s="6" t="s">
        <v>193</v>
      </c>
      <c r="D1568" s="6" t="s">
        <v>14</v>
      </c>
      <c r="E1568" s="25">
        <v>0.41599999999999998</v>
      </c>
      <c r="F1568" s="25">
        <v>0</v>
      </c>
      <c r="G1568" s="43">
        <v>0.8</v>
      </c>
      <c r="H1568" s="25">
        <v>0</v>
      </c>
      <c r="I1568" s="25">
        <f t="shared" si="91"/>
        <v>1.216</v>
      </c>
      <c r="J1568" s="25"/>
      <c r="K1568" s="25">
        <v>0.1</v>
      </c>
      <c r="L1568" s="25">
        <v>0</v>
      </c>
      <c r="M1568" s="25">
        <v>0</v>
      </c>
      <c r="N1568" s="25">
        <f t="shared" si="92"/>
        <v>1.3160000000000001</v>
      </c>
    </row>
    <row r="1569" spans="1:14" x14ac:dyDescent="0.2">
      <c r="A1569" s="34" t="str">
        <f t="shared" ref="A1569:A1636" si="93">CONCATENATE(B1569,D1569)</f>
        <v>MAC/2A34.Fife</v>
      </c>
      <c r="B1569" s="6" t="s">
        <v>64</v>
      </c>
      <c r="C1569" s="6" t="s">
        <v>193</v>
      </c>
      <c r="D1569" s="6" t="s">
        <v>7</v>
      </c>
      <c r="E1569" s="25">
        <v>0</v>
      </c>
      <c r="F1569" s="25">
        <v>0</v>
      </c>
      <c r="G1569" s="43">
        <v>8.3000000000000007</v>
      </c>
      <c r="H1569" s="25">
        <v>0</v>
      </c>
      <c r="I1569" s="25">
        <f t="shared" si="91"/>
        <v>8.3000000000000007</v>
      </c>
      <c r="J1569" s="25"/>
      <c r="K1569" s="25">
        <v>10.8</v>
      </c>
      <c r="L1569" s="25">
        <v>0</v>
      </c>
      <c r="M1569" s="25">
        <v>0</v>
      </c>
      <c r="N1569" s="25">
        <f t="shared" si="92"/>
        <v>19.100000000000001</v>
      </c>
    </row>
    <row r="1570" spans="1:14" x14ac:dyDescent="0.2">
      <c r="A1570" s="34" t="str">
        <f t="shared" si="93"/>
        <v>MAC/2A34.FPO</v>
      </c>
      <c r="B1570" s="6" t="s">
        <v>64</v>
      </c>
      <c r="C1570" s="6" t="s">
        <v>193</v>
      </c>
      <c r="D1570" s="6" t="s">
        <v>15</v>
      </c>
      <c r="E1570" s="25">
        <v>0</v>
      </c>
      <c r="F1570" s="25">
        <v>0</v>
      </c>
      <c r="G1570" s="43">
        <v>0</v>
      </c>
      <c r="H1570" s="25">
        <v>0</v>
      </c>
      <c r="I1570" s="25">
        <f t="shared" si="91"/>
        <v>0</v>
      </c>
      <c r="J1570" s="25"/>
      <c r="K1570" s="25">
        <v>0</v>
      </c>
      <c r="L1570" s="25">
        <v>0</v>
      </c>
      <c r="M1570" s="25">
        <v>0</v>
      </c>
      <c r="N1570" s="25">
        <f t="shared" si="92"/>
        <v>0</v>
      </c>
    </row>
    <row r="1571" spans="1:14" x14ac:dyDescent="0.2">
      <c r="A1571" s="34" t="str">
        <f t="shared" si="93"/>
        <v>MAC/2A34.Handliners</v>
      </c>
      <c r="B1571" s="6" t="s">
        <v>64</v>
      </c>
      <c r="C1571" s="6" t="s">
        <v>193</v>
      </c>
      <c r="D1571" s="6" t="s">
        <v>66</v>
      </c>
      <c r="E1571" s="25">
        <v>0</v>
      </c>
      <c r="F1571" s="25">
        <v>0</v>
      </c>
      <c r="G1571" s="43">
        <v>0</v>
      </c>
      <c r="H1571" s="25">
        <v>0</v>
      </c>
      <c r="I1571" s="25">
        <f t="shared" si="91"/>
        <v>0</v>
      </c>
      <c r="J1571" s="25"/>
      <c r="K1571" s="25">
        <v>0</v>
      </c>
      <c r="L1571" s="25">
        <v>0</v>
      </c>
      <c r="M1571" s="25">
        <v>0</v>
      </c>
      <c r="N1571" s="25">
        <f t="shared" si="92"/>
        <v>0</v>
      </c>
    </row>
    <row r="1572" spans="1:14" x14ac:dyDescent="0.2">
      <c r="A1572" s="34" t="str">
        <f t="shared" si="93"/>
        <v>MAC/2A34.Interfish</v>
      </c>
      <c r="B1572" s="6" t="s">
        <v>64</v>
      </c>
      <c r="C1572" s="6" t="s">
        <v>193</v>
      </c>
      <c r="D1572" s="6" t="s">
        <v>23</v>
      </c>
      <c r="E1572" s="25">
        <v>19.780999999999999</v>
      </c>
      <c r="F1572" s="25">
        <v>0</v>
      </c>
      <c r="G1572" s="43">
        <v>7.2</v>
      </c>
      <c r="H1572" s="25">
        <v>0</v>
      </c>
      <c r="I1572" s="25">
        <f t="shared" si="91"/>
        <v>26.980999999999998</v>
      </c>
      <c r="J1572" s="25"/>
      <c r="K1572" s="25">
        <v>9.9</v>
      </c>
      <c r="L1572" s="25">
        <v>0</v>
      </c>
      <c r="M1572" s="25">
        <v>0</v>
      </c>
      <c r="N1572" s="25">
        <f t="shared" si="92"/>
        <v>36.881</v>
      </c>
    </row>
    <row r="1573" spans="1:14" x14ac:dyDescent="0.2">
      <c r="A1573" s="34" t="str">
        <f t="shared" si="93"/>
        <v>MAC/2A34.IOM</v>
      </c>
      <c r="B1573" s="6" t="s">
        <v>64</v>
      </c>
      <c r="C1573" s="6" t="s">
        <v>193</v>
      </c>
      <c r="D1573" s="6" t="s">
        <v>24</v>
      </c>
      <c r="E1573" s="25">
        <v>0</v>
      </c>
      <c r="F1573" s="25">
        <v>0</v>
      </c>
      <c r="G1573" s="43">
        <v>0</v>
      </c>
      <c r="H1573" s="25">
        <v>0</v>
      </c>
      <c r="I1573" s="25">
        <f t="shared" si="91"/>
        <v>0</v>
      </c>
      <c r="J1573" s="25"/>
      <c r="K1573" s="25">
        <v>0</v>
      </c>
      <c r="L1573" s="25">
        <v>0</v>
      </c>
      <c r="M1573" s="25">
        <v>0</v>
      </c>
      <c r="N1573" s="25">
        <f t="shared" si="92"/>
        <v>0</v>
      </c>
    </row>
    <row r="1574" spans="1:14" x14ac:dyDescent="0.2">
      <c r="A1574" s="34" t="str">
        <f t="shared" si="93"/>
        <v>MAC/2A34.Klondyke</v>
      </c>
      <c r="B1574" s="6" t="s">
        <v>64</v>
      </c>
      <c r="C1574" s="6" t="s">
        <v>193</v>
      </c>
      <c r="D1574" s="6" t="s">
        <v>11</v>
      </c>
      <c r="E1574" s="25">
        <v>0</v>
      </c>
      <c r="F1574" s="25">
        <v>0</v>
      </c>
      <c r="G1574" s="43">
        <v>0</v>
      </c>
      <c r="H1574" s="25">
        <v>0</v>
      </c>
      <c r="I1574" s="25">
        <f t="shared" si="91"/>
        <v>0</v>
      </c>
      <c r="J1574" s="25"/>
      <c r="K1574" s="25">
        <v>0.1</v>
      </c>
      <c r="L1574" s="25">
        <v>0</v>
      </c>
      <c r="M1574" s="25">
        <v>0</v>
      </c>
      <c r="N1574" s="25">
        <f t="shared" si="92"/>
        <v>0.1</v>
      </c>
    </row>
    <row r="1575" spans="1:14" x14ac:dyDescent="0.2">
      <c r="A1575" s="34" t="str">
        <f t="shared" si="93"/>
        <v>MAC/2A34.Lowestoft</v>
      </c>
      <c r="B1575" s="6" t="s">
        <v>64</v>
      </c>
      <c r="C1575" s="6" t="s">
        <v>193</v>
      </c>
      <c r="D1575" s="6" t="s">
        <v>21</v>
      </c>
      <c r="E1575" s="25">
        <v>0</v>
      </c>
      <c r="F1575" s="25">
        <v>0</v>
      </c>
      <c r="G1575" s="43">
        <v>0</v>
      </c>
      <c r="H1575" s="25">
        <v>0</v>
      </c>
      <c r="I1575" s="25">
        <f t="shared" si="91"/>
        <v>0</v>
      </c>
      <c r="J1575" s="25"/>
      <c r="K1575" s="25">
        <v>0</v>
      </c>
      <c r="L1575" s="25">
        <v>0</v>
      </c>
      <c r="M1575" s="25">
        <v>0</v>
      </c>
      <c r="N1575" s="25">
        <f t="shared" si="92"/>
        <v>0</v>
      </c>
    </row>
    <row r="1576" spans="1:14" x14ac:dyDescent="0.2">
      <c r="A1576" s="34" t="str">
        <f t="shared" si="93"/>
        <v>MAC/2A34.Lunar</v>
      </c>
      <c r="B1576" s="6" t="s">
        <v>64</v>
      </c>
      <c r="C1576" s="6" t="s">
        <v>193</v>
      </c>
      <c r="D1576" s="6" t="s">
        <v>12</v>
      </c>
      <c r="E1576" s="25">
        <v>0</v>
      </c>
      <c r="F1576" s="25">
        <v>0</v>
      </c>
      <c r="G1576" s="43">
        <v>32</v>
      </c>
      <c r="H1576" s="25">
        <v>0</v>
      </c>
      <c r="I1576" s="25">
        <f t="shared" si="91"/>
        <v>32</v>
      </c>
      <c r="J1576" s="25"/>
      <c r="K1576" s="25">
        <v>7.3</v>
      </c>
      <c r="L1576" s="25">
        <v>0</v>
      </c>
      <c r="M1576" s="25">
        <v>0</v>
      </c>
      <c r="N1576" s="25">
        <f t="shared" si="92"/>
        <v>39.299999999999997</v>
      </c>
    </row>
    <row r="1577" spans="1:14" x14ac:dyDescent="0.2">
      <c r="A1577" s="34" t="str">
        <f t="shared" si="93"/>
        <v>MAC/2A34.Mourne</v>
      </c>
      <c r="B1577" s="38" t="s">
        <v>64</v>
      </c>
      <c r="C1577" s="6" t="s">
        <v>193</v>
      </c>
      <c r="D1577" s="6" t="s">
        <v>49</v>
      </c>
      <c r="E1577" s="25">
        <v>0</v>
      </c>
      <c r="F1577" s="25">
        <v>0</v>
      </c>
      <c r="G1577" s="43">
        <v>0</v>
      </c>
      <c r="H1577" s="25">
        <v>0</v>
      </c>
      <c r="I1577" s="25">
        <f t="shared" si="91"/>
        <v>0</v>
      </c>
      <c r="J1577" s="25"/>
      <c r="K1577" s="25">
        <v>0</v>
      </c>
      <c r="L1577" s="25">
        <v>0</v>
      </c>
      <c r="M1577" s="25">
        <v>0</v>
      </c>
      <c r="N1577" s="25">
        <f t="shared" si="92"/>
        <v>0</v>
      </c>
    </row>
    <row r="1578" spans="1:14" x14ac:dyDescent="0.2">
      <c r="A1578" s="34" t="str">
        <f t="shared" si="93"/>
        <v>MAC/2A34.NESFO</v>
      </c>
      <c r="B1578" s="6" t="s">
        <v>64</v>
      </c>
      <c r="C1578" s="6" t="s">
        <v>193</v>
      </c>
      <c r="D1578" s="6" t="s">
        <v>5</v>
      </c>
      <c r="E1578" s="25">
        <v>0</v>
      </c>
      <c r="F1578" s="25">
        <v>0</v>
      </c>
      <c r="G1578" s="43">
        <v>7.2</v>
      </c>
      <c r="H1578" s="25">
        <v>0</v>
      </c>
      <c r="I1578" s="25">
        <f t="shared" si="91"/>
        <v>7.2</v>
      </c>
      <c r="J1578" s="25"/>
      <c r="K1578" s="25">
        <v>0.8</v>
      </c>
      <c r="L1578" s="25">
        <v>0</v>
      </c>
      <c r="M1578" s="25">
        <v>0</v>
      </c>
      <c r="N1578" s="25">
        <f t="shared" si="92"/>
        <v>8</v>
      </c>
    </row>
    <row r="1579" spans="1:14" x14ac:dyDescent="0.2">
      <c r="A1579" s="34" t="str">
        <f t="shared" si="93"/>
        <v>MAC/2A34.NIFPO</v>
      </c>
      <c r="B1579" s="6" t="s">
        <v>64</v>
      </c>
      <c r="C1579" s="6" t="s">
        <v>193</v>
      </c>
      <c r="D1579" s="6" t="s">
        <v>16</v>
      </c>
      <c r="E1579" s="25">
        <v>0</v>
      </c>
      <c r="F1579" s="25">
        <v>14.994</v>
      </c>
      <c r="G1579" s="43">
        <v>0</v>
      </c>
      <c r="H1579" s="25">
        <v>0</v>
      </c>
      <c r="I1579" s="25">
        <f t="shared" si="91"/>
        <v>14.994</v>
      </c>
      <c r="J1579" s="25"/>
      <c r="K1579" s="25">
        <v>0.1</v>
      </c>
      <c r="L1579" s="25">
        <v>0</v>
      </c>
      <c r="M1579" s="25">
        <v>0</v>
      </c>
      <c r="N1579" s="25">
        <f t="shared" si="92"/>
        <v>15.093999999999999</v>
      </c>
    </row>
    <row r="1580" spans="1:14" x14ac:dyDescent="0.2">
      <c r="A1580" s="34" t="str">
        <f t="shared" si="93"/>
        <v>MAC/2A34.Non Sector - England</v>
      </c>
      <c r="B1580" s="6" t="s">
        <v>64</v>
      </c>
      <c r="C1580" s="6" t="s">
        <v>193</v>
      </c>
      <c r="D1580" s="6" t="s">
        <v>25</v>
      </c>
      <c r="E1580" s="25">
        <v>2.9750000000000001</v>
      </c>
      <c r="F1580" s="25">
        <v>0</v>
      </c>
      <c r="G1580" s="43">
        <v>0</v>
      </c>
      <c r="H1580" s="25">
        <v>0</v>
      </c>
      <c r="I1580" s="25">
        <f t="shared" si="91"/>
        <v>2.9750000000000001</v>
      </c>
      <c r="J1580" s="25"/>
      <c r="K1580" s="25">
        <v>16</v>
      </c>
      <c r="L1580" s="25">
        <v>0</v>
      </c>
      <c r="M1580" s="25">
        <v>0</v>
      </c>
      <c r="N1580" s="25">
        <f t="shared" si="92"/>
        <v>18.975000000000001</v>
      </c>
    </row>
    <row r="1581" spans="1:14" x14ac:dyDescent="0.2">
      <c r="A1581" s="34" t="str">
        <f t="shared" si="93"/>
        <v>MAC/2A34.Non Sector - Northern Ireland</v>
      </c>
      <c r="B1581" s="6" t="s">
        <v>64</v>
      </c>
      <c r="C1581" s="6" t="s">
        <v>193</v>
      </c>
      <c r="D1581" s="6" t="s">
        <v>28</v>
      </c>
      <c r="E1581" s="25">
        <v>0</v>
      </c>
      <c r="F1581" s="25">
        <v>0</v>
      </c>
      <c r="G1581" s="43">
        <v>0</v>
      </c>
      <c r="H1581" s="25">
        <v>0</v>
      </c>
      <c r="I1581" s="25">
        <f t="shared" si="91"/>
        <v>0</v>
      </c>
      <c r="J1581" s="25"/>
      <c r="K1581" s="25">
        <v>0</v>
      </c>
      <c r="L1581" s="25">
        <v>0</v>
      </c>
      <c r="M1581" s="25">
        <v>0</v>
      </c>
      <c r="N1581" s="25">
        <f t="shared" si="92"/>
        <v>0</v>
      </c>
    </row>
    <row r="1582" spans="1:14" x14ac:dyDescent="0.2">
      <c r="A1582" s="34" t="str">
        <f t="shared" si="93"/>
        <v>MAC/2A34.Non Sector - Scotland</v>
      </c>
      <c r="B1582" s="6" t="s">
        <v>64</v>
      </c>
      <c r="C1582" s="6" t="s">
        <v>193</v>
      </c>
      <c r="D1582" s="6" t="s">
        <v>27</v>
      </c>
      <c r="E1582" s="25">
        <v>0</v>
      </c>
      <c r="F1582" s="25">
        <v>0</v>
      </c>
      <c r="G1582" s="43">
        <v>0</v>
      </c>
      <c r="H1582" s="25">
        <v>0</v>
      </c>
      <c r="I1582" s="25">
        <f t="shared" si="91"/>
        <v>0</v>
      </c>
      <c r="J1582" s="25"/>
      <c r="K1582" s="25">
        <v>1.8</v>
      </c>
      <c r="L1582" s="25">
        <v>0</v>
      </c>
      <c r="M1582" s="25">
        <v>0</v>
      </c>
      <c r="N1582" s="25">
        <f t="shared" si="92"/>
        <v>1.8</v>
      </c>
    </row>
    <row r="1583" spans="1:14" x14ac:dyDescent="0.2">
      <c r="A1583" s="34" t="str">
        <f t="shared" si="93"/>
        <v>MAC/2A34.Non Sector - Wales</v>
      </c>
      <c r="B1583" s="6" t="s">
        <v>64</v>
      </c>
      <c r="C1583" s="6" t="s">
        <v>193</v>
      </c>
      <c r="D1583" s="6" t="s">
        <v>26</v>
      </c>
      <c r="E1583" s="25">
        <v>0</v>
      </c>
      <c r="F1583" s="25">
        <v>0</v>
      </c>
      <c r="G1583" s="43">
        <v>0</v>
      </c>
      <c r="H1583" s="25">
        <v>0</v>
      </c>
      <c r="I1583" s="25">
        <f t="shared" si="91"/>
        <v>0</v>
      </c>
      <c r="J1583" s="25"/>
      <c r="K1583" s="25">
        <v>0</v>
      </c>
      <c r="L1583" s="25">
        <v>0</v>
      </c>
      <c r="M1583" s="25">
        <v>0</v>
      </c>
      <c r="N1583" s="25">
        <f t="shared" si="92"/>
        <v>0</v>
      </c>
    </row>
    <row r="1584" spans="1:14" x14ac:dyDescent="0.2">
      <c r="A1584" s="34" t="str">
        <f t="shared" si="93"/>
        <v>MAC/2A34.Humberside</v>
      </c>
      <c r="B1584" s="6" t="s">
        <v>64</v>
      </c>
      <c r="C1584" s="6" t="s">
        <v>193</v>
      </c>
      <c r="D1584" s="6" t="s">
        <v>288</v>
      </c>
      <c r="E1584" s="25">
        <v>30.361000000000001</v>
      </c>
      <c r="F1584" s="25">
        <v>0</v>
      </c>
      <c r="G1584" s="43">
        <v>0</v>
      </c>
      <c r="H1584" s="25">
        <v>0</v>
      </c>
      <c r="I1584" s="25">
        <f t="shared" si="91"/>
        <v>30.361000000000001</v>
      </c>
      <c r="J1584" s="25"/>
      <c r="K1584" s="25">
        <v>3.6</v>
      </c>
      <c r="L1584" s="25">
        <v>0</v>
      </c>
      <c r="M1584" s="25">
        <v>0</v>
      </c>
      <c r="N1584" s="25">
        <f t="shared" si="92"/>
        <v>33.960999999999999</v>
      </c>
    </row>
    <row r="1585" spans="1:14" x14ac:dyDescent="0.2">
      <c r="A1585" s="34" t="str">
        <f t="shared" si="93"/>
        <v>MAC/2A34.North Sea</v>
      </c>
      <c r="B1585" s="6" t="s">
        <v>64</v>
      </c>
      <c r="C1585" s="6" t="s">
        <v>193</v>
      </c>
      <c r="D1585" s="6" t="s">
        <v>20</v>
      </c>
      <c r="E1585" s="25">
        <v>9.4E-2</v>
      </c>
      <c r="F1585" s="25">
        <v>0</v>
      </c>
      <c r="G1585" s="43">
        <v>5</v>
      </c>
      <c r="H1585" s="25">
        <v>0</v>
      </c>
      <c r="I1585" s="25">
        <f t="shared" si="91"/>
        <v>5.0940000000000003</v>
      </c>
      <c r="J1585" s="25"/>
      <c r="K1585" s="25">
        <v>33.4</v>
      </c>
      <c r="L1585" s="25">
        <v>0</v>
      </c>
      <c r="M1585" s="25">
        <v>0</v>
      </c>
      <c r="N1585" s="25">
        <f t="shared" si="92"/>
        <v>38.494</v>
      </c>
    </row>
    <row r="1586" spans="1:14" x14ac:dyDescent="0.2">
      <c r="A1586" s="34" t="str">
        <f t="shared" si="93"/>
        <v>MAC/2A34.Northern</v>
      </c>
      <c r="B1586" s="6" t="s">
        <v>64</v>
      </c>
      <c r="C1586" s="6" t="s">
        <v>193</v>
      </c>
      <c r="D1586" s="6" t="s">
        <v>10</v>
      </c>
      <c r="E1586" s="25">
        <v>0</v>
      </c>
      <c r="F1586" s="25">
        <v>0</v>
      </c>
      <c r="G1586" s="43">
        <v>0</v>
      </c>
      <c r="H1586" s="25">
        <v>0</v>
      </c>
      <c r="I1586" s="25">
        <f t="shared" si="91"/>
        <v>0</v>
      </c>
      <c r="J1586" s="25"/>
      <c r="K1586" s="25">
        <v>0</v>
      </c>
      <c r="L1586" s="25">
        <v>0</v>
      </c>
      <c r="M1586" s="25">
        <v>0</v>
      </c>
      <c r="N1586" s="25">
        <f t="shared" si="92"/>
        <v>0</v>
      </c>
    </row>
    <row r="1587" spans="1:14" x14ac:dyDescent="0.2">
      <c r="A1587" s="34" t="str">
        <f t="shared" si="93"/>
        <v>MAC/2A34.Orkney</v>
      </c>
      <c r="B1587" s="6" t="s">
        <v>64</v>
      </c>
      <c r="C1587" s="6" t="s">
        <v>193</v>
      </c>
      <c r="D1587" s="6" t="s">
        <v>9</v>
      </c>
      <c r="E1587" s="25">
        <v>0</v>
      </c>
      <c r="F1587" s="25">
        <v>0</v>
      </c>
      <c r="G1587" s="43">
        <v>2</v>
      </c>
      <c r="H1587" s="25">
        <v>0</v>
      </c>
      <c r="I1587" s="25">
        <f t="shared" si="91"/>
        <v>2</v>
      </c>
      <c r="J1587" s="25"/>
      <c r="K1587" s="25">
        <v>0</v>
      </c>
      <c r="L1587" s="25">
        <v>0</v>
      </c>
      <c r="M1587" s="25">
        <v>0</v>
      </c>
      <c r="N1587" s="25">
        <f t="shared" si="92"/>
        <v>2</v>
      </c>
    </row>
    <row r="1588" spans="1:14" x14ac:dyDescent="0.2">
      <c r="A1588" s="34" t="str">
        <f t="shared" si="93"/>
        <v>MAC/2A34.SFO</v>
      </c>
      <c r="B1588" s="6" t="s">
        <v>64</v>
      </c>
      <c r="C1588" s="6" t="s">
        <v>193</v>
      </c>
      <c r="D1588" s="6" t="s">
        <v>2</v>
      </c>
      <c r="E1588" s="25">
        <v>1.9E-2</v>
      </c>
      <c r="F1588" s="25">
        <v>0</v>
      </c>
      <c r="G1588" s="43">
        <v>26.2</v>
      </c>
      <c r="H1588" s="25">
        <v>0</v>
      </c>
      <c r="I1588" s="25">
        <f t="shared" si="91"/>
        <v>26.218999999999998</v>
      </c>
      <c r="J1588" s="25"/>
      <c r="K1588" s="25">
        <v>1.2</v>
      </c>
      <c r="L1588" s="25">
        <v>0</v>
      </c>
      <c r="M1588" s="25">
        <v>0</v>
      </c>
      <c r="N1588" s="25">
        <f t="shared" si="92"/>
        <v>27.419</v>
      </c>
    </row>
    <row r="1589" spans="1:14" x14ac:dyDescent="0.2">
      <c r="A1589" s="34" t="str">
        <f t="shared" si="93"/>
        <v>MAC/2A34.Shetland</v>
      </c>
      <c r="B1589" s="6" t="s">
        <v>64</v>
      </c>
      <c r="C1589" s="6" t="s">
        <v>193</v>
      </c>
      <c r="D1589" s="6" t="s">
        <v>6</v>
      </c>
      <c r="E1589" s="25">
        <v>0</v>
      </c>
      <c r="F1589" s="25">
        <v>0</v>
      </c>
      <c r="G1589" s="43">
        <v>6.3</v>
      </c>
      <c r="H1589" s="25">
        <v>0</v>
      </c>
      <c r="I1589" s="25">
        <f t="shared" si="91"/>
        <v>6.3</v>
      </c>
      <c r="J1589" s="25"/>
      <c r="K1589" s="25">
        <v>0.2</v>
      </c>
      <c r="L1589" s="25">
        <v>0</v>
      </c>
      <c r="M1589" s="25">
        <v>0</v>
      </c>
      <c r="N1589" s="25">
        <f t="shared" si="92"/>
        <v>6.5</v>
      </c>
    </row>
    <row r="1590" spans="1:14" x14ac:dyDescent="0.2">
      <c r="A1590" s="34" t="str">
        <f t="shared" si="93"/>
        <v>MAC/2A34.South West</v>
      </c>
      <c r="B1590" s="6" t="s">
        <v>64</v>
      </c>
      <c r="C1590" s="6" t="s">
        <v>193</v>
      </c>
      <c r="D1590" s="6" t="s">
        <v>19</v>
      </c>
      <c r="E1590" s="25">
        <v>0</v>
      </c>
      <c r="F1590" s="25">
        <v>0</v>
      </c>
      <c r="G1590" s="43">
        <v>0</v>
      </c>
      <c r="H1590" s="25">
        <v>0</v>
      </c>
      <c r="I1590" s="25">
        <f t="shared" si="91"/>
        <v>0</v>
      </c>
      <c r="J1590" s="25"/>
      <c r="K1590" s="25">
        <v>0</v>
      </c>
      <c r="L1590" s="25">
        <v>0</v>
      </c>
      <c r="M1590" s="25">
        <v>0</v>
      </c>
      <c r="N1590" s="25">
        <f t="shared" si="92"/>
        <v>0</v>
      </c>
    </row>
    <row r="1591" spans="1:14" x14ac:dyDescent="0.2">
      <c r="A1591" s="34" t="str">
        <f t="shared" si="93"/>
        <v>MAC/2A34.Unallocated</v>
      </c>
      <c r="B1591" s="6" t="s">
        <v>64</v>
      </c>
      <c r="C1591" s="6" t="s">
        <v>193</v>
      </c>
      <c r="D1591" s="6" t="s">
        <v>33</v>
      </c>
      <c r="E1591" s="25">
        <v>0</v>
      </c>
      <c r="F1591" s="25">
        <v>0</v>
      </c>
      <c r="G1591" s="43">
        <v>0.3</v>
      </c>
      <c r="H1591" s="25">
        <v>0</v>
      </c>
      <c r="I1591" s="25">
        <f t="shared" ref="I1591:I1658" si="94">E1591+F1591+G1591+H1591</f>
        <v>0.3</v>
      </c>
      <c r="J1591" s="25"/>
      <c r="K1591" s="25">
        <v>0</v>
      </c>
      <c r="L1591" s="25">
        <v>0</v>
      </c>
      <c r="M1591" s="25">
        <v>0</v>
      </c>
      <c r="N1591" s="25">
        <f t="shared" si="92"/>
        <v>0.3</v>
      </c>
    </row>
    <row r="1592" spans="1:14" x14ac:dyDescent="0.2">
      <c r="A1592" s="34" t="str">
        <f t="shared" si="93"/>
        <v>MAC/2A34.W. Scotland</v>
      </c>
      <c r="B1592" s="6" t="s">
        <v>64</v>
      </c>
      <c r="C1592" s="6" t="s">
        <v>193</v>
      </c>
      <c r="D1592" s="6" t="s">
        <v>8</v>
      </c>
      <c r="E1592" s="25">
        <v>0</v>
      </c>
      <c r="F1592" s="25">
        <v>0</v>
      </c>
      <c r="G1592" s="43">
        <v>3.2</v>
      </c>
      <c r="H1592" s="25">
        <v>0</v>
      </c>
      <c r="I1592" s="25">
        <f t="shared" si="94"/>
        <v>3.2</v>
      </c>
      <c r="J1592" s="25"/>
      <c r="K1592" s="25">
        <v>6.7</v>
      </c>
      <c r="L1592" s="25">
        <v>0</v>
      </c>
      <c r="M1592" s="25">
        <v>0</v>
      </c>
      <c r="N1592" s="25">
        <f t="shared" si="92"/>
        <v>9.9</v>
      </c>
    </row>
    <row r="1593" spans="1:14" x14ac:dyDescent="0.2">
      <c r="A1593" s="34" t="str">
        <f t="shared" si="93"/>
        <v>MAC/2A34.Wales &amp; WC</v>
      </c>
      <c r="B1593" s="6" t="s">
        <v>64</v>
      </c>
      <c r="C1593" s="6" t="s">
        <v>193</v>
      </c>
      <c r="D1593" s="6" t="s">
        <v>22</v>
      </c>
      <c r="E1593" s="25">
        <v>0</v>
      </c>
      <c r="F1593" s="25">
        <v>0</v>
      </c>
      <c r="G1593" s="43">
        <v>0</v>
      </c>
      <c r="H1593" s="25">
        <v>0</v>
      </c>
      <c r="I1593" s="25">
        <f t="shared" si="94"/>
        <v>0</v>
      </c>
      <c r="J1593" s="25"/>
      <c r="K1593" s="25">
        <v>0</v>
      </c>
      <c r="L1593" s="25">
        <v>0</v>
      </c>
      <c r="M1593" s="25">
        <v>0</v>
      </c>
      <c r="N1593" s="25">
        <f t="shared" si="92"/>
        <v>0</v>
      </c>
    </row>
    <row r="1594" spans="1:14" x14ac:dyDescent="0.2">
      <c r="A1594" s="34" t="str">
        <f t="shared" si="93"/>
        <v>MAC/2A34.Western</v>
      </c>
      <c r="B1594" s="38" t="s">
        <v>64</v>
      </c>
      <c r="C1594" s="6" t="s">
        <v>193</v>
      </c>
      <c r="D1594" s="6" t="s">
        <v>107</v>
      </c>
      <c r="E1594" s="25">
        <v>0</v>
      </c>
      <c r="F1594" s="25">
        <v>0</v>
      </c>
      <c r="G1594" s="43">
        <v>0</v>
      </c>
      <c r="H1594" s="25">
        <v>0</v>
      </c>
      <c r="I1594" s="25">
        <f t="shared" si="94"/>
        <v>0</v>
      </c>
      <c r="J1594" s="25"/>
      <c r="K1594" s="25">
        <v>0.1</v>
      </c>
      <c r="L1594" s="25">
        <v>0</v>
      </c>
      <c r="M1594" s="25">
        <v>0</v>
      </c>
      <c r="N1594" s="25">
        <f t="shared" si="92"/>
        <v>0.1</v>
      </c>
    </row>
    <row r="1595" spans="1:14" x14ac:dyDescent="0.2">
      <c r="A1595" s="34" t="str">
        <f t="shared" si="93"/>
        <v>MAC/2CX14-10m and under (pool) - England</v>
      </c>
      <c r="B1595" s="6" t="s">
        <v>65</v>
      </c>
      <c r="C1595" s="6" t="s">
        <v>194</v>
      </c>
      <c r="D1595" s="6" t="s">
        <v>29</v>
      </c>
      <c r="E1595" s="25">
        <v>953.85500000000002</v>
      </c>
      <c r="F1595" s="25">
        <v>0</v>
      </c>
      <c r="G1595" s="43">
        <v>0</v>
      </c>
      <c r="H1595" s="25">
        <v>0</v>
      </c>
      <c r="I1595" s="25">
        <f t="shared" si="94"/>
        <v>953.85500000000002</v>
      </c>
      <c r="J1595" s="25"/>
      <c r="K1595" s="25">
        <v>0</v>
      </c>
      <c r="L1595" s="25">
        <v>0</v>
      </c>
      <c r="M1595" s="25">
        <v>0</v>
      </c>
      <c r="N1595" s="25">
        <f t="shared" si="92"/>
        <v>953.85500000000002</v>
      </c>
    </row>
    <row r="1596" spans="1:14" x14ac:dyDescent="0.2">
      <c r="A1596" s="34" t="str">
        <f t="shared" si="93"/>
        <v>MAC/2CX14-10m and under (pool) - Northern Ireland</v>
      </c>
      <c r="B1596" s="6" t="s">
        <v>65</v>
      </c>
      <c r="C1596" s="6" t="s">
        <v>194</v>
      </c>
      <c r="D1596" s="6" t="s">
        <v>32</v>
      </c>
      <c r="E1596" s="25">
        <v>0</v>
      </c>
      <c r="F1596" s="25">
        <v>3</v>
      </c>
      <c r="G1596" s="43">
        <v>0</v>
      </c>
      <c r="H1596" s="25">
        <v>0</v>
      </c>
      <c r="I1596" s="25">
        <f t="shared" si="94"/>
        <v>3</v>
      </c>
      <c r="J1596" s="25"/>
      <c r="K1596" s="25">
        <v>1.3</v>
      </c>
      <c r="L1596" s="25">
        <v>0</v>
      </c>
      <c r="M1596" s="25">
        <v>0</v>
      </c>
      <c r="N1596" s="25">
        <f t="shared" si="92"/>
        <v>4.3</v>
      </c>
    </row>
    <row r="1597" spans="1:14" x14ac:dyDescent="0.2">
      <c r="A1597" s="34" t="str">
        <f t="shared" si="93"/>
        <v>MAC/2CX14-10m and under (pool) - Scotland</v>
      </c>
      <c r="B1597" s="6" t="s">
        <v>65</v>
      </c>
      <c r="C1597" s="6" t="s">
        <v>194</v>
      </c>
      <c r="D1597" s="6" t="s">
        <v>31</v>
      </c>
      <c r="E1597" s="25">
        <v>0</v>
      </c>
      <c r="F1597" s="25">
        <v>0</v>
      </c>
      <c r="G1597" s="43">
        <v>406</v>
      </c>
      <c r="H1597" s="25">
        <v>0</v>
      </c>
      <c r="I1597" s="25">
        <f t="shared" si="94"/>
        <v>406</v>
      </c>
      <c r="J1597" s="25"/>
      <c r="K1597" s="25">
        <v>66</v>
      </c>
      <c r="L1597" s="25">
        <v>0</v>
      </c>
      <c r="M1597" s="25">
        <v>0</v>
      </c>
      <c r="N1597" s="25">
        <f t="shared" si="92"/>
        <v>472</v>
      </c>
    </row>
    <row r="1598" spans="1:14" x14ac:dyDescent="0.2">
      <c r="A1598" s="34" t="str">
        <f t="shared" si="93"/>
        <v>MAC/2CX14-10m and under (pool) - Wales</v>
      </c>
      <c r="B1598" s="6" t="s">
        <v>65</v>
      </c>
      <c r="C1598" s="6" t="s">
        <v>194</v>
      </c>
      <c r="D1598" s="6" t="s">
        <v>30</v>
      </c>
      <c r="E1598" s="25">
        <v>0</v>
      </c>
      <c r="F1598" s="25">
        <v>0</v>
      </c>
      <c r="G1598" s="43">
        <v>0</v>
      </c>
      <c r="H1598" s="25">
        <v>0.55800000000000005</v>
      </c>
      <c r="I1598" s="25">
        <f t="shared" si="94"/>
        <v>0.55800000000000005</v>
      </c>
      <c r="J1598" s="25"/>
      <c r="K1598" s="25">
        <v>0</v>
      </c>
      <c r="L1598" s="25">
        <v>0</v>
      </c>
      <c r="M1598" s="25">
        <v>0</v>
      </c>
      <c r="N1598" s="25">
        <f t="shared" si="92"/>
        <v>0.55800000000000005</v>
      </c>
    </row>
    <row r="1599" spans="1:14" x14ac:dyDescent="0.2">
      <c r="A1599" s="34" t="str">
        <f t="shared" si="93"/>
        <v>MAC/2CX14-Aberdeen</v>
      </c>
      <c r="B1599" s="6" t="s">
        <v>65</v>
      </c>
      <c r="C1599" s="6" t="s">
        <v>194</v>
      </c>
      <c r="D1599" s="6" t="s">
        <v>4</v>
      </c>
      <c r="E1599" s="25">
        <v>0</v>
      </c>
      <c r="F1599" s="25">
        <v>0</v>
      </c>
      <c r="G1599" s="43">
        <v>0.3</v>
      </c>
      <c r="H1599" s="25">
        <v>0</v>
      </c>
      <c r="I1599" s="25">
        <f t="shared" si="94"/>
        <v>0.3</v>
      </c>
      <c r="J1599" s="25"/>
      <c r="K1599" s="25">
        <v>0</v>
      </c>
      <c r="L1599" s="25">
        <v>0</v>
      </c>
      <c r="M1599" s="25">
        <v>0</v>
      </c>
      <c r="N1599" s="25">
        <f t="shared" si="92"/>
        <v>0.3</v>
      </c>
    </row>
    <row r="1600" spans="1:14" x14ac:dyDescent="0.2">
      <c r="A1600" s="34" t="str">
        <f t="shared" si="93"/>
        <v>MAC/2CX14-Anglo Scot.</v>
      </c>
      <c r="B1600" s="6" t="s">
        <v>65</v>
      </c>
      <c r="C1600" s="6" t="s">
        <v>194</v>
      </c>
      <c r="D1600" s="6" t="s">
        <v>13</v>
      </c>
      <c r="E1600" s="25">
        <v>9.9000000000000005E-2</v>
      </c>
      <c r="F1600" s="25">
        <v>0</v>
      </c>
      <c r="G1600" s="43">
        <v>0</v>
      </c>
      <c r="H1600" s="25">
        <v>0</v>
      </c>
      <c r="I1600" s="25">
        <f t="shared" si="94"/>
        <v>9.9000000000000005E-2</v>
      </c>
      <c r="J1600" s="25"/>
      <c r="K1600" s="25">
        <v>0.2</v>
      </c>
      <c r="L1600" s="25">
        <v>0</v>
      </c>
      <c r="M1600" s="25">
        <v>0</v>
      </c>
      <c r="N1600" s="25">
        <f t="shared" si="92"/>
        <v>0.29899999999999999</v>
      </c>
    </row>
    <row r="1601" spans="1:14" x14ac:dyDescent="0.2">
      <c r="A1601" s="34" t="str">
        <f t="shared" si="93"/>
        <v>MAC/2CX14-ANIFPO</v>
      </c>
      <c r="B1601" s="6" t="s">
        <v>65</v>
      </c>
      <c r="C1601" s="6" t="s">
        <v>194</v>
      </c>
      <c r="D1601" s="6" t="s">
        <v>17</v>
      </c>
      <c r="E1601" s="25">
        <v>0</v>
      </c>
      <c r="F1601" s="25">
        <v>6624.777</v>
      </c>
      <c r="G1601" s="43">
        <v>0</v>
      </c>
      <c r="H1601" s="25">
        <v>0</v>
      </c>
      <c r="I1601" s="25">
        <f t="shared" si="94"/>
        <v>6624.777</v>
      </c>
      <c r="J1601" s="25"/>
      <c r="K1601" s="25">
        <v>8.4</v>
      </c>
      <c r="L1601" s="25">
        <v>0</v>
      </c>
      <c r="M1601" s="25">
        <v>0</v>
      </c>
      <c r="N1601" s="25">
        <f t="shared" si="92"/>
        <v>6633.1769999999997</v>
      </c>
    </row>
    <row r="1602" spans="1:14" x14ac:dyDescent="0.2">
      <c r="A1602" s="34" t="str">
        <f t="shared" si="93"/>
        <v>MAC/2CX14-Cornish</v>
      </c>
      <c r="B1602" s="6" t="s">
        <v>65</v>
      </c>
      <c r="C1602" s="6" t="s">
        <v>194</v>
      </c>
      <c r="D1602" s="6" t="s">
        <v>18</v>
      </c>
      <c r="E1602" s="25">
        <v>5.7220000000000004</v>
      </c>
      <c r="F1602" s="25">
        <v>0</v>
      </c>
      <c r="G1602" s="43">
        <v>0</v>
      </c>
      <c r="H1602" s="25">
        <v>0</v>
      </c>
      <c r="I1602" s="25">
        <f t="shared" si="94"/>
        <v>5.7220000000000004</v>
      </c>
      <c r="J1602" s="25"/>
      <c r="K1602" s="25">
        <v>0.1</v>
      </c>
      <c r="L1602" s="25">
        <v>0</v>
      </c>
      <c r="M1602" s="25">
        <v>0</v>
      </c>
      <c r="N1602" s="25">
        <f t="shared" si="92"/>
        <v>5.8220000000000001</v>
      </c>
    </row>
    <row r="1603" spans="1:14" x14ac:dyDescent="0.2">
      <c r="A1603" s="34" t="str">
        <f t="shared" si="93"/>
        <v>MAC/2CX14-EEFPO</v>
      </c>
      <c r="B1603" s="6" t="s">
        <v>65</v>
      </c>
      <c r="C1603" s="6" t="s">
        <v>194</v>
      </c>
      <c r="D1603" s="6" t="s">
        <v>14</v>
      </c>
      <c r="E1603" s="25">
        <v>94.394000000000005</v>
      </c>
      <c r="F1603" s="25">
        <v>0</v>
      </c>
      <c r="G1603" s="43">
        <v>0</v>
      </c>
      <c r="H1603" s="25">
        <v>0</v>
      </c>
      <c r="I1603" s="25">
        <f t="shared" si="94"/>
        <v>94.394000000000005</v>
      </c>
      <c r="J1603" s="25"/>
      <c r="K1603" s="25">
        <v>0.1</v>
      </c>
      <c r="L1603" s="25">
        <v>0</v>
      </c>
      <c r="M1603" s="25">
        <v>0</v>
      </c>
      <c r="N1603" s="25">
        <f t="shared" si="92"/>
        <v>94.494</v>
      </c>
    </row>
    <row r="1604" spans="1:14" x14ac:dyDescent="0.2">
      <c r="A1604" s="34" t="str">
        <f t="shared" si="93"/>
        <v>MAC/2CX14-Fife</v>
      </c>
      <c r="B1604" s="6" t="s">
        <v>65</v>
      </c>
      <c r="C1604" s="6" t="s">
        <v>194</v>
      </c>
      <c r="D1604" s="6" t="s">
        <v>7</v>
      </c>
      <c r="E1604" s="25">
        <v>0</v>
      </c>
      <c r="F1604" s="25">
        <v>0</v>
      </c>
      <c r="G1604" s="43">
        <v>1.8</v>
      </c>
      <c r="H1604" s="25">
        <v>0</v>
      </c>
      <c r="I1604" s="25">
        <f t="shared" si="94"/>
        <v>1.8</v>
      </c>
      <c r="J1604" s="25"/>
      <c r="K1604" s="25">
        <v>0.8</v>
      </c>
      <c r="L1604" s="25">
        <v>0</v>
      </c>
      <c r="M1604" s="25">
        <v>0</v>
      </c>
      <c r="N1604" s="25">
        <f t="shared" si="92"/>
        <v>2.6</v>
      </c>
    </row>
    <row r="1605" spans="1:14" x14ac:dyDescent="0.2">
      <c r="A1605" s="34" t="str">
        <f t="shared" si="93"/>
        <v>MAC/2CX14-FPO</v>
      </c>
      <c r="B1605" s="6" t="s">
        <v>65</v>
      </c>
      <c r="C1605" s="6" t="s">
        <v>194</v>
      </c>
      <c r="D1605" s="6" t="s">
        <v>15</v>
      </c>
      <c r="E1605" s="25">
        <v>0.29799999999999999</v>
      </c>
      <c r="F1605" s="25">
        <v>0</v>
      </c>
      <c r="G1605" s="43">
        <v>0</v>
      </c>
      <c r="H1605" s="25">
        <v>0</v>
      </c>
      <c r="I1605" s="25">
        <f t="shared" si="94"/>
        <v>0.29799999999999999</v>
      </c>
      <c r="J1605" s="25"/>
      <c r="K1605" s="25">
        <v>1.8</v>
      </c>
      <c r="L1605" s="25">
        <v>0</v>
      </c>
      <c r="M1605" s="25">
        <v>0</v>
      </c>
      <c r="N1605" s="25">
        <f t="shared" si="92"/>
        <v>2.0979999999999999</v>
      </c>
    </row>
    <row r="1606" spans="1:14" x14ac:dyDescent="0.2">
      <c r="A1606" s="34" t="s">
        <v>319</v>
      </c>
      <c r="B1606" s="6" t="s">
        <v>65</v>
      </c>
      <c r="C1606" s="6" t="s">
        <v>194</v>
      </c>
      <c r="D1606" s="6" t="s">
        <v>66</v>
      </c>
      <c r="E1606" s="25">
        <v>1750</v>
      </c>
      <c r="F1606" s="25">
        <v>0</v>
      </c>
      <c r="G1606" s="43">
        <v>0</v>
      </c>
      <c r="H1606" s="25">
        <v>0</v>
      </c>
      <c r="I1606" s="25">
        <f t="shared" si="94"/>
        <v>1750</v>
      </c>
      <c r="J1606" s="25"/>
      <c r="K1606" s="25">
        <v>10.3</v>
      </c>
      <c r="L1606" s="25">
        <v>0</v>
      </c>
      <c r="M1606" s="25">
        <v>0</v>
      </c>
      <c r="N1606" s="25">
        <f t="shared" si="92"/>
        <v>1760.3</v>
      </c>
    </row>
    <row r="1607" spans="1:14" x14ac:dyDescent="0.2">
      <c r="A1607" s="34" t="str">
        <f t="shared" si="93"/>
        <v>MAC/2CX14-Interfish</v>
      </c>
      <c r="B1607" s="6" t="s">
        <v>65</v>
      </c>
      <c r="C1607" s="6" t="s">
        <v>194</v>
      </c>
      <c r="D1607" s="6" t="s">
        <v>23</v>
      </c>
      <c r="E1607" s="25">
        <v>2650.395</v>
      </c>
      <c r="F1607" s="25">
        <v>0</v>
      </c>
      <c r="G1607" s="43">
        <v>8655.7999999999993</v>
      </c>
      <c r="H1607" s="25">
        <v>0</v>
      </c>
      <c r="I1607" s="25">
        <f t="shared" si="94"/>
        <v>11306.195</v>
      </c>
      <c r="J1607" s="25"/>
      <c r="K1607" s="25">
        <v>291.5</v>
      </c>
      <c r="L1607" s="25">
        <v>0</v>
      </c>
      <c r="M1607" s="25">
        <v>0</v>
      </c>
      <c r="N1607" s="25">
        <f t="shared" si="92"/>
        <v>11597.695</v>
      </c>
    </row>
    <row r="1608" spans="1:14" x14ac:dyDescent="0.2">
      <c r="A1608" s="34" t="str">
        <f t="shared" si="93"/>
        <v>MAC/2CX14-IOM</v>
      </c>
      <c r="B1608" s="6" t="s">
        <v>65</v>
      </c>
      <c r="C1608" s="6" t="s">
        <v>194</v>
      </c>
      <c r="D1608" s="6" t="s">
        <v>24</v>
      </c>
      <c r="E1608" s="25">
        <v>0</v>
      </c>
      <c r="F1608" s="25">
        <v>0</v>
      </c>
      <c r="G1608" s="43">
        <v>0</v>
      </c>
      <c r="H1608" s="25">
        <v>0</v>
      </c>
      <c r="I1608" s="25">
        <f t="shared" si="94"/>
        <v>0</v>
      </c>
      <c r="J1608" s="25"/>
      <c r="K1608" s="25">
        <v>0</v>
      </c>
      <c r="L1608" s="25">
        <v>0</v>
      </c>
      <c r="M1608" s="25">
        <v>0</v>
      </c>
      <c r="N1608" s="25">
        <f t="shared" si="92"/>
        <v>0</v>
      </c>
    </row>
    <row r="1609" spans="1:14" x14ac:dyDescent="0.2">
      <c r="A1609" s="34" t="str">
        <f t="shared" si="93"/>
        <v>MAC/2CX14-Klondyke</v>
      </c>
      <c r="B1609" s="6" t="s">
        <v>65</v>
      </c>
      <c r="C1609" s="6" t="s">
        <v>194</v>
      </c>
      <c r="D1609" s="6" t="s">
        <v>11</v>
      </c>
      <c r="E1609" s="25">
        <v>0</v>
      </c>
      <c r="F1609" s="25">
        <v>0</v>
      </c>
      <c r="G1609" s="43">
        <v>10326</v>
      </c>
      <c r="H1609" s="25">
        <v>0</v>
      </c>
      <c r="I1609" s="25">
        <f t="shared" si="94"/>
        <v>10326</v>
      </c>
      <c r="J1609" s="25"/>
      <c r="K1609" s="25">
        <v>871.4</v>
      </c>
      <c r="L1609" s="25">
        <v>0</v>
      </c>
      <c r="M1609" s="25">
        <v>0</v>
      </c>
      <c r="N1609" s="25">
        <f t="shared" si="92"/>
        <v>11197.4</v>
      </c>
    </row>
    <row r="1610" spans="1:14" x14ac:dyDescent="0.2">
      <c r="A1610" s="34" t="str">
        <f t="shared" si="93"/>
        <v>MAC/2CX14-Lowestoft</v>
      </c>
      <c r="B1610" s="6" t="s">
        <v>65</v>
      </c>
      <c r="C1610" s="6" t="s">
        <v>194</v>
      </c>
      <c r="D1610" s="6" t="s">
        <v>21</v>
      </c>
      <c r="E1610" s="25">
        <v>0</v>
      </c>
      <c r="F1610" s="25">
        <v>0</v>
      </c>
      <c r="G1610" s="43">
        <v>0</v>
      </c>
      <c r="H1610" s="25">
        <v>0</v>
      </c>
      <c r="I1610" s="25">
        <f t="shared" si="94"/>
        <v>0</v>
      </c>
      <c r="J1610" s="25"/>
      <c r="K1610" s="25">
        <v>0</v>
      </c>
      <c r="L1610" s="25">
        <v>0</v>
      </c>
      <c r="M1610" s="25">
        <v>0</v>
      </c>
      <c r="N1610" s="25">
        <f t="shared" si="92"/>
        <v>0</v>
      </c>
    </row>
    <row r="1611" spans="1:14" x14ac:dyDescent="0.2">
      <c r="A1611" s="34" t="str">
        <f t="shared" si="93"/>
        <v>MAC/2CX14-Lunar</v>
      </c>
      <c r="B1611" s="6" t="s">
        <v>65</v>
      </c>
      <c r="C1611" s="6" t="s">
        <v>194</v>
      </c>
      <c r="D1611" s="6" t="s">
        <v>12</v>
      </c>
      <c r="E1611" s="25">
        <v>0</v>
      </c>
      <c r="F1611" s="25">
        <v>0</v>
      </c>
      <c r="G1611" s="43">
        <v>9832.6</v>
      </c>
      <c r="H1611" s="25">
        <v>0</v>
      </c>
      <c r="I1611" s="25">
        <f t="shared" si="94"/>
        <v>9832.6</v>
      </c>
      <c r="J1611" s="25"/>
      <c r="K1611" s="25">
        <v>0</v>
      </c>
      <c r="L1611" s="72">
        <v>-403.1</v>
      </c>
      <c r="M1611" s="25">
        <v>0</v>
      </c>
      <c r="N1611" s="25">
        <f t="shared" si="92"/>
        <v>9429.5</v>
      </c>
    </row>
    <row r="1612" spans="1:14" x14ac:dyDescent="0.2">
      <c r="A1612" s="34" t="str">
        <f t="shared" si="93"/>
        <v>MAC/2CX14-Mourne</v>
      </c>
      <c r="B1612" s="38" t="s">
        <v>65</v>
      </c>
      <c r="C1612" s="6" t="s">
        <v>194</v>
      </c>
      <c r="D1612" s="6" t="s">
        <v>49</v>
      </c>
      <c r="E1612" s="25">
        <v>0</v>
      </c>
      <c r="F1612" s="25">
        <v>0</v>
      </c>
      <c r="G1612" s="43">
        <v>0</v>
      </c>
      <c r="H1612" s="25">
        <v>0</v>
      </c>
      <c r="I1612" s="25">
        <f t="shared" si="94"/>
        <v>0</v>
      </c>
      <c r="J1612" s="25"/>
      <c r="K1612" s="25">
        <v>0</v>
      </c>
      <c r="L1612" s="25">
        <v>0</v>
      </c>
      <c r="M1612" s="25">
        <v>0</v>
      </c>
      <c r="N1612" s="25">
        <f t="shared" si="92"/>
        <v>0</v>
      </c>
    </row>
    <row r="1613" spans="1:14" x14ac:dyDescent="0.2">
      <c r="A1613" s="34" t="str">
        <f t="shared" si="93"/>
        <v>MAC/2CX14-NESFO</v>
      </c>
      <c r="B1613" s="6" t="s">
        <v>65</v>
      </c>
      <c r="C1613" s="6" t="s">
        <v>194</v>
      </c>
      <c r="D1613" s="6" t="s">
        <v>5</v>
      </c>
      <c r="E1613" s="25">
        <v>0</v>
      </c>
      <c r="F1613" s="25">
        <v>0</v>
      </c>
      <c r="G1613" s="43">
        <v>0.3</v>
      </c>
      <c r="H1613" s="25">
        <v>0</v>
      </c>
      <c r="I1613" s="25">
        <f t="shared" si="94"/>
        <v>0.3</v>
      </c>
      <c r="J1613" s="25"/>
      <c r="K1613" s="25">
        <v>0</v>
      </c>
      <c r="L1613" s="25">
        <v>0</v>
      </c>
      <c r="M1613" s="25">
        <v>0</v>
      </c>
      <c r="N1613" s="25">
        <f t="shared" si="92"/>
        <v>0.3</v>
      </c>
    </row>
    <row r="1614" spans="1:14" x14ac:dyDescent="0.2">
      <c r="A1614" s="34" t="str">
        <f t="shared" si="93"/>
        <v>MAC/2CX14-NIFPO</v>
      </c>
      <c r="B1614" s="6" t="s">
        <v>65</v>
      </c>
      <c r="C1614" s="6" t="s">
        <v>194</v>
      </c>
      <c r="D1614" s="6" t="s">
        <v>16</v>
      </c>
      <c r="E1614" s="25">
        <v>0</v>
      </c>
      <c r="F1614" s="25">
        <v>467.32299999999998</v>
      </c>
      <c r="G1614" s="43">
        <v>0.79999999999999993</v>
      </c>
      <c r="H1614" s="25">
        <v>0</v>
      </c>
      <c r="I1614" s="25">
        <f t="shared" si="94"/>
        <v>468.12299999999999</v>
      </c>
      <c r="J1614" s="25"/>
      <c r="K1614" s="25">
        <v>14.6</v>
      </c>
      <c r="L1614" s="25">
        <v>0</v>
      </c>
      <c r="M1614" s="25">
        <v>0</v>
      </c>
      <c r="N1614" s="25">
        <f t="shared" si="92"/>
        <v>482.72300000000001</v>
      </c>
    </row>
    <row r="1615" spans="1:14" x14ac:dyDescent="0.2">
      <c r="A1615" s="34" t="str">
        <f t="shared" si="93"/>
        <v>MAC/2CX14-Non Sector - England</v>
      </c>
      <c r="B1615" s="6" t="s">
        <v>65</v>
      </c>
      <c r="C1615" s="6" t="s">
        <v>194</v>
      </c>
      <c r="D1615" s="6" t="s">
        <v>25</v>
      </c>
      <c r="E1615" s="25">
        <v>1.214</v>
      </c>
      <c r="F1615" s="25">
        <v>0</v>
      </c>
      <c r="G1615" s="43">
        <v>0</v>
      </c>
      <c r="H1615" s="25">
        <v>0</v>
      </c>
      <c r="I1615" s="25">
        <f t="shared" si="94"/>
        <v>1.214</v>
      </c>
      <c r="J1615" s="25"/>
      <c r="K1615" s="25">
        <v>0.1</v>
      </c>
      <c r="L1615" s="25">
        <v>0</v>
      </c>
      <c r="M1615" s="25">
        <v>0</v>
      </c>
      <c r="N1615" s="25">
        <f t="shared" si="92"/>
        <v>1.3140000000000001</v>
      </c>
    </row>
    <row r="1616" spans="1:14" x14ac:dyDescent="0.2">
      <c r="A1616" s="34" t="str">
        <f t="shared" si="93"/>
        <v>MAC/2CX14-Non Sector - Northern Ireland</v>
      </c>
      <c r="B1616" s="6" t="s">
        <v>65</v>
      </c>
      <c r="C1616" s="6" t="s">
        <v>194</v>
      </c>
      <c r="D1616" s="6" t="s">
        <v>28</v>
      </c>
      <c r="E1616" s="25">
        <v>0</v>
      </c>
      <c r="F1616" s="25">
        <v>0</v>
      </c>
      <c r="G1616" s="43">
        <v>0</v>
      </c>
      <c r="H1616" s="25">
        <v>0</v>
      </c>
      <c r="I1616" s="25">
        <f t="shared" si="94"/>
        <v>0</v>
      </c>
      <c r="J1616" s="25"/>
      <c r="K1616" s="25">
        <v>0</v>
      </c>
      <c r="L1616" s="25">
        <v>0</v>
      </c>
      <c r="M1616" s="25">
        <v>0</v>
      </c>
      <c r="N1616" s="25">
        <f t="shared" si="92"/>
        <v>0</v>
      </c>
    </row>
    <row r="1617" spans="1:14" x14ac:dyDescent="0.2">
      <c r="A1617" s="34" t="str">
        <f t="shared" si="93"/>
        <v>MAC/2CX14-Non Sector - Scotland</v>
      </c>
      <c r="B1617" s="6" t="s">
        <v>65</v>
      </c>
      <c r="C1617" s="6" t="s">
        <v>194</v>
      </c>
      <c r="D1617" s="6" t="s">
        <v>27</v>
      </c>
      <c r="E1617" s="25">
        <v>0</v>
      </c>
      <c r="F1617" s="25">
        <v>0</v>
      </c>
      <c r="G1617" s="43">
        <v>0</v>
      </c>
      <c r="H1617" s="25">
        <v>0</v>
      </c>
      <c r="I1617" s="25">
        <f t="shared" si="94"/>
        <v>0</v>
      </c>
      <c r="J1617" s="25"/>
      <c r="K1617" s="25">
        <v>95.8</v>
      </c>
      <c r="L1617" s="25">
        <v>0</v>
      </c>
      <c r="M1617" s="25">
        <v>0</v>
      </c>
      <c r="N1617" s="25">
        <f t="shared" ref="N1617:N1684" si="95">ROUND(I1617+K1617+L1617+M1617+J1617,3)</f>
        <v>95.8</v>
      </c>
    </row>
    <row r="1618" spans="1:14" x14ac:dyDescent="0.2">
      <c r="A1618" s="34" t="str">
        <f t="shared" si="93"/>
        <v>MAC/2CX14-Non Sector - Wales</v>
      </c>
      <c r="B1618" s="6" t="s">
        <v>65</v>
      </c>
      <c r="C1618" s="6" t="s">
        <v>194</v>
      </c>
      <c r="D1618" s="6" t="s">
        <v>26</v>
      </c>
      <c r="E1618" s="25">
        <v>0</v>
      </c>
      <c r="F1618" s="25">
        <v>0</v>
      </c>
      <c r="G1618" s="43">
        <v>0</v>
      </c>
      <c r="H1618" s="25">
        <v>0</v>
      </c>
      <c r="I1618" s="25">
        <f t="shared" si="94"/>
        <v>0</v>
      </c>
      <c r="J1618" s="25"/>
      <c r="K1618" s="25">
        <v>0.1</v>
      </c>
      <c r="L1618" s="25">
        <v>0</v>
      </c>
      <c r="M1618" s="25">
        <v>0</v>
      </c>
      <c r="N1618" s="25">
        <f t="shared" si="95"/>
        <v>0.1</v>
      </c>
    </row>
    <row r="1619" spans="1:14" x14ac:dyDescent="0.2">
      <c r="A1619" s="34" t="str">
        <f t="shared" si="93"/>
        <v>MAC/2CX14-Humberside</v>
      </c>
      <c r="B1619" s="6" t="s">
        <v>65</v>
      </c>
      <c r="C1619" s="6" t="s">
        <v>194</v>
      </c>
      <c r="D1619" s="6" t="s">
        <v>288</v>
      </c>
      <c r="E1619" s="25">
        <v>7957.1059999999998</v>
      </c>
      <c r="F1619" s="25">
        <v>0</v>
      </c>
      <c r="G1619" s="43">
        <v>0</v>
      </c>
      <c r="H1619" s="25">
        <v>0</v>
      </c>
      <c r="I1619" s="25">
        <f t="shared" si="94"/>
        <v>7957.1059999999998</v>
      </c>
      <c r="J1619" s="25"/>
      <c r="K1619" s="25">
        <v>611.9</v>
      </c>
      <c r="L1619" s="25">
        <v>0</v>
      </c>
      <c r="M1619" s="25">
        <v>0</v>
      </c>
      <c r="N1619" s="25">
        <f t="shared" si="95"/>
        <v>8569.0059999999994</v>
      </c>
    </row>
    <row r="1620" spans="1:14" x14ac:dyDescent="0.2">
      <c r="A1620" s="34" t="str">
        <f t="shared" si="93"/>
        <v>MAC/2CX14-North Sea</v>
      </c>
      <c r="B1620" s="6" t="s">
        <v>65</v>
      </c>
      <c r="C1620" s="6" t="s">
        <v>194</v>
      </c>
      <c r="D1620" s="6" t="s">
        <v>20</v>
      </c>
      <c r="E1620" s="25">
        <v>0.29799999999999999</v>
      </c>
      <c r="F1620" s="25">
        <v>0</v>
      </c>
      <c r="G1620" s="43">
        <v>1</v>
      </c>
      <c r="H1620" s="25">
        <v>0</v>
      </c>
      <c r="I1620" s="25">
        <f t="shared" si="94"/>
        <v>1.298</v>
      </c>
      <c r="J1620" s="25"/>
      <c r="K1620" s="25">
        <v>9.8000000000000007</v>
      </c>
      <c r="L1620" s="25">
        <v>0</v>
      </c>
      <c r="M1620" s="25">
        <v>0</v>
      </c>
      <c r="N1620" s="25">
        <f t="shared" si="95"/>
        <v>11.098000000000001</v>
      </c>
    </row>
    <row r="1621" spans="1:14" x14ac:dyDescent="0.2">
      <c r="A1621" s="34" t="str">
        <f t="shared" si="93"/>
        <v>MAC/2CX14-Northern</v>
      </c>
      <c r="B1621" s="6" t="s">
        <v>65</v>
      </c>
      <c r="C1621" s="6" t="s">
        <v>194</v>
      </c>
      <c r="D1621" s="6" t="s">
        <v>10</v>
      </c>
      <c r="E1621" s="25">
        <v>0</v>
      </c>
      <c r="F1621" s="25">
        <v>0</v>
      </c>
      <c r="G1621" s="43">
        <v>0</v>
      </c>
      <c r="H1621" s="25">
        <v>0</v>
      </c>
      <c r="I1621" s="25">
        <f t="shared" si="94"/>
        <v>0</v>
      </c>
      <c r="J1621" s="25"/>
      <c r="K1621" s="25">
        <v>0</v>
      </c>
      <c r="L1621" s="25">
        <v>0</v>
      </c>
      <c r="M1621" s="25">
        <v>0</v>
      </c>
      <c r="N1621" s="25">
        <f t="shared" si="95"/>
        <v>0</v>
      </c>
    </row>
    <row r="1622" spans="1:14" x14ac:dyDescent="0.2">
      <c r="A1622" s="34" t="str">
        <f t="shared" si="93"/>
        <v>MAC/2CX14-Orkney</v>
      </c>
      <c r="B1622" s="6" t="s">
        <v>65</v>
      </c>
      <c r="C1622" s="6" t="s">
        <v>194</v>
      </c>
      <c r="D1622" s="6" t="s">
        <v>9</v>
      </c>
      <c r="E1622" s="25">
        <v>0</v>
      </c>
      <c r="F1622" s="25">
        <v>0</v>
      </c>
      <c r="G1622" s="43">
        <v>0</v>
      </c>
      <c r="H1622" s="25">
        <v>0</v>
      </c>
      <c r="I1622" s="25">
        <f t="shared" si="94"/>
        <v>0</v>
      </c>
      <c r="J1622" s="25"/>
      <c r="K1622" s="25">
        <v>0</v>
      </c>
      <c r="L1622" s="25">
        <v>0</v>
      </c>
      <c r="M1622" s="25">
        <v>0</v>
      </c>
      <c r="N1622" s="25">
        <f t="shared" si="95"/>
        <v>0</v>
      </c>
    </row>
    <row r="1623" spans="1:14" x14ac:dyDescent="0.2">
      <c r="A1623" s="34" t="str">
        <f t="shared" si="93"/>
        <v>MAC/2CX14-SFO</v>
      </c>
      <c r="B1623" s="6" t="s">
        <v>65</v>
      </c>
      <c r="C1623" s="6" t="s">
        <v>194</v>
      </c>
      <c r="D1623" s="6" t="s">
        <v>2</v>
      </c>
      <c r="E1623" s="25">
        <v>0</v>
      </c>
      <c r="F1623" s="25">
        <v>0</v>
      </c>
      <c r="G1623" s="43">
        <v>20432.900000000001</v>
      </c>
      <c r="H1623" s="25">
        <v>0</v>
      </c>
      <c r="I1623" s="25">
        <f t="shared" si="94"/>
        <v>20432.900000000001</v>
      </c>
      <c r="J1623" s="25"/>
      <c r="K1623" s="25">
        <v>1104.4000000000001</v>
      </c>
      <c r="L1623" s="25">
        <v>0</v>
      </c>
      <c r="M1623" s="25">
        <v>0</v>
      </c>
      <c r="N1623" s="25">
        <f t="shared" si="95"/>
        <v>21537.3</v>
      </c>
    </row>
    <row r="1624" spans="1:14" x14ac:dyDescent="0.2">
      <c r="A1624" s="34" t="str">
        <f t="shared" si="93"/>
        <v>MAC/2CX14-Shetland</v>
      </c>
      <c r="B1624" s="6" t="s">
        <v>65</v>
      </c>
      <c r="C1624" s="6" t="s">
        <v>194</v>
      </c>
      <c r="D1624" s="6" t="s">
        <v>6</v>
      </c>
      <c r="E1624" s="25">
        <v>0</v>
      </c>
      <c r="F1624" s="25">
        <v>0</v>
      </c>
      <c r="G1624" s="43">
        <v>19249.699999999997</v>
      </c>
      <c r="H1624" s="25">
        <v>0</v>
      </c>
      <c r="I1624" s="25">
        <f t="shared" si="94"/>
        <v>19249.699999999997</v>
      </c>
      <c r="J1624" s="25"/>
      <c r="K1624" s="25">
        <v>0</v>
      </c>
      <c r="L1624" s="72">
        <v>-796.6</v>
      </c>
      <c r="M1624" s="25">
        <v>0</v>
      </c>
      <c r="N1624" s="25">
        <f t="shared" si="95"/>
        <v>18453.099999999999</v>
      </c>
    </row>
    <row r="1625" spans="1:14" x14ac:dyDescent="0.2">
      <c r="A1625" s="34" t="str">
        <f t="shared" si="93"/>
        <v>MAC/2CX14-South West</v>
      </c>
      <c r="B1625" s="6" t="s">
        <v>65</v>
      </c>
      <c r="C1625" s="6" t="s">
        <v>194</v>
      </c>
      <c r="D1625" s="6" t="s">
        <v>19</v>
      </c>
      <c r="E1625" s="25">
        <v>1.5209999999999999</v>
      </c>
      <c r="F1625" s="25">
        <v>0</v>
      </c>
      <c r="G1625" s="43">
        <v>0</v>
      </c>
      <c r="H1625" s="25">
        <v>0</v>
      </c>
      <c r="I1625" s="25">
        <f t="shared" si="94"/>
        <v>1.5209999999999999</v>
      </c>
      <c r="J1625" s="25"/>
      <c r="K1625" s="25">
        <v>0.1</v>
      </c>
      <c r="L1625" s="25">
        <v>0</v>
      </c>
      <c r="M1625" s="25">
        <v>0</v>
      </c>
      <c r="N1625" s="25">
        <f t="shared" si="95"/>
        <v>1.621</v>
      </c>
    </row>
    <row r="1626" spans="1:14" x14ac:dyDescent="0.2">
      <c r="A1626" s="34" t="str">
        <f t="shared" si="93"/>
        <v>MAC/2CX14-Unallocated</v>
      </c>
      <c r="B1626" s="6" t="s">
        <v>65</v>
      </c>
      <c r="C1626" s="6" t="s">
        <v>194</v>
      </c>
      <c r="D1626" s="6" t="s">
        <v>33</v>
      </c>
      <c r="E1626" s="25">
        <v>0</v>
      </c>
      <c r="F1626" s="25">
        <v>0</v>
      </c>
      <c r="G1626" s="43">
        <v>0</v>
      </c>
      <c r="H1626" s="25">
        <v>50</v>
      </c>
      <c r="I1626" s="25">
        <f t="shared" si="94"/>
        <v>50</v>
      </c>
      <c r="J1626" s="25"/>
      <c r="K1626" s="25">
        <v>0</v>
      </c>
      <c r="L1626" s="25">
        <v>0</v>
      </c>
      <c r="M1626" s="25">
        <v>0</v>
      </c>
      <c r="N1626" s="25">
        <f t="shared" si="95"/>
        <v>50</v>
      </c>
    </row>
    <row r="1627" spans="1:14" x14ac:dyDescent="0.2">
      <c r="A1627" s="60" t="str">
        <f t="shared" ref="A1627" si="96">CONCATENATE(B1627,D1627)</f>
        <v>MAC/2CX14-English Unallocated</v>
      </c>
      <c r="B1627" s="60" t="s">
        <v>65</v>
      </c>
      <c r="C1627" s="60" t="s">
        <v>194</v>
      </c>
      <c r="D1627" s="60" t="s">
        <v>314</v>
      </c>
      <c r="E1627" s="25">
        <v>0</v>
      </c>
      <c r="F1627" s="25">
        <v>0</v>
      </c>
      <c r="G1627" s="43">
        <v>0</v>
      </c>
      <c r="H1627" s="25">
        <v>0</v>
      </c>
      <c r="I1627" s="25">
        <f t="shared" ref="I1627" si="97">E1627+F1627+G1627+H1627</f>
        <v>0</v>
      </c>
      <c r="J1627" s="25"/>
      <c r="K1627" s="25">
        <v>31</v>
      </c>
      <c r="L1627" s="25">
        <v>0</v>
      </c>
      <c r="M1627" s="25">
        <v>0</v>
      </c>
      <c r="N1627" s="25">
        <f t="shared" ref="N1627" si="98">ROUND(I1627+K1627+L1627+M1627+J1627,3)</f>
        <v>31</v>
      </c>
    </row>
    <row r="1628" spans="1:14" x14ac:dyDescent="0.2">
      <c r="A1628" s="60" t="str">
        <f t="shared" ref="A1628" si="99">CONCATENATE(B1628,D1628)</f>
        <v>MAC/2CX14-Scottish Unallocated</v>
      </c>
      <c r="B1628" s="60" t="s">
        <v>65</v>
      </c>
      <c r="C1628" s="60" t="s">
        <v>194</v>
      </c>
      <c r="D1628" s="60" t="s">
        <v>315</v>
      </c>
      <c r="E1628" s="25">
        <v>0</v>
      </c>
      <c r="F1628" s="25">
        <v>0</v>
      </c>
      <c r="G1628" s="43">
        <v>0</v>
      </c>
      <c r="H1628" s="25">
        <v>0</v>
      </c>
      <c r="I1628" s="25">
        <f t="shared" ref="I1628" si="100">E1628+F1628+G1628+H1628</f>
        <v>0</v>
      </c>
      <c r="J1628" s="25"/>
      <c r="K1628" s="25">
        <v>0.8</v>
      </c>
      <c r="L1628" s="25">
        <v>0</v>
      </c>
      <c r="M1628" s="25">
        <v>0</v>
      </c>
      <c r="N1628" s="25">
        <f t="shared" ref="N1628" si="101">ROUND(I1628+K1628+L1628+M1628+J1628,3)</f>
        <v>0.8</v>
      </c>
    </row>
    <row r="1629" spans="1:14" x14ac:dyDescent="0.2">
      <c r="A1629" s="34" t="str">
        <f t="shared" si="93"/>
        <v>MAC/2CX14-W. Scotland</v>
      </c>
      <c r="B1629" s="6" t="s">
        <v>65</v>
      </c>
      <c r="C1629" s="6" t="s">
        <v>194</v>
      </c>
      <c r="D1629" s="6" t="s">
        <v>8</v>
      </c>
      <c r="E1629" s="25">
        <v>0</v>
      </c>
      <c r="F1629" s="25">
        <v>0</v>
      </c>
      <c r="G1629" s="43">
        <v>5.6</v>
      </c>
      <c r="H1629" s="25">
        <v>0</v>
      </c>
      <c r="I1629" s="25">
        <f t="shared" si="94"/>
        <v>5.6</v>
      </c>
      <c r="J1629" s="25"/>
      <c r="K1629" s="25">
        <v>0.4</v>
      </c>
      <c r="L1629" s="25">
        <v>0</v>
      </c>
      <c r="M1629" s="25">
        <v>0</v>
      </c>
      <c r="N1629" s="25">
        <f t="shared" si="95"/>
        <v>6</v>
      </c>
    </row>
    <row r="1630" spans="1:14" x14ac:dyDescent="0.2">
      <c r="A1630" s="34" t="str">
        <f t="shared" si="93"/>
        <v>MAC/2CX14-Wales &amp; WC</v>
      </c>
      <c r="B1630" s="6" t="s">
        <v>65</v>
      </c>
      <c r="C1630" s="6" t="s">
        <v>194</v>
      </c>
      <c r="D1630" s="6" t="s">
        <v>22</v>
      </c>
      <c r="E1630" s="25">
        <v>0</v>
      </c>
      <c r="F1630" s="25">
        <v>0</v>
      </c>
      <c r="G1630" s="43">
        <v>0.3</v>
      </c>
      <c r="H1630" s="25">
        <v>3.3000000000000002E-2</v>
      </c>
      <c r="I1630" s="25">
        <f t="shared" si="94"/>
        <v>0.33299999999999996</v>
      </c>
      <c r="J1630" s="25"/>
      <c r="K1630" s="25">
        <v>0.8</v>
      </c>
      <c r="L1630" s="25">
        <v>0</v>
      </c>
      <c r="M1630" s="25">
        <v>0</v>
      </c>
      <c r="N1630" s="25">
        <f t="shared" si="95"/>
        <v>1.133</v>
      </c>
    </row>
    <row r="1631" spans="1:14" x14ac:dyDescent="0.2">
      <c r="A1631" s="34" t="str">
        <f t="shared" si="93"/>
        <v>MAC/2CX14-Western</v>
      </c>
      <c r="B1631" s="38" t="s">
        <v>65</v>
      </c>
      <c r="C1631" s="6" t="s">
        <v>194</v>
      </c>
      <c r="D1631" s="6" t="s">
        <v>107</v>
      </c>
      <c r="E1631" s="25">
        <v>2.911</v>
      </c>
      <c r="F1631" s="25">
        <v>0</v>
      </c>
      <c r="G1631" s="43">
        <v>0</v>
      </c>
      <c r="H1631" s="25">
        <v>0</v>
      </c>
      <c r="I1631" s="25">
        <f t="shared" si="94"/>
        <v>2.911</v>
      </c>
      <c r="J1631" s="25"/>
      <c r="K1631" s="25">
        <v>0.1</v>
      </c>
      <c r="L1631" s="25">
        <v>0</v>
      </c>
      <c r="M1631" s="25">
        <v>0</v>
      </c>
      <c r="N1631" s="25">
        <f t="shared" si="95"/>
        <v>3.0110000000000001</v>
      </c>
    </row>
    <row r="1632" spans="1:14" x14ac:dyDescent="0.2">
      <c r="A1632" s="60" t="str">
        <f t="shared" ref="A1632:A1633" si="102">CONCATENATE(B1632,D1632)</f>
        <v>MAC/2CX14-QAM - sector</v>
      </c>
      <c r="B1632" s="60" t="s">
        <v>65</v>
      </c>
      <c r="C1632" s="60" t="s">
        <v>194</v>
      </c>
      <c r="D1632" s="62" t="s">
        <v>302</v>
      </c>
      <c r="E1632" s="25">
        <v>887.9</v>
      </c>
      <c r="F1632" s="25">
        <v>0</v>
      </c>
      <c r="G1632" s="43">
        <v>0</v>
      </c>
      <c r="H1632" s="25">
        <v>0</v>
      </c>
      <c r="I1632" s="25">
        <f t="shared" ref="I1632:I1633" si="103">E1632+F1632+G1632+H1632</f>
        <v>887.9</v>
      </c>
      <c r="J1632" s="25"/>
      <c r="K1632" s="25">
        <v>41.4</v>
      </c>
      <c r="L1632" s="25">
        <v>0</v>
      </c>
      <c r="M1632" s="25">
        <v>0</v>
      </c>
      <c r="N1632" s="25">
        <f t="shared" si="95"/>
        <v>929.3</v>
      </c>
    </row>
    <row r="1633" spans="1:14" x14ac:dyDescent="0.2">
      <c r="A1633" s="60" t="str">
        <f t="shared" si="102"/>
        <v>MAC/2CX14-QAM - non-sector</v>
      </c>
      <c r="B1633" s="57" t="s">
        <v>65</v>
      </c>
      <c r="C1633" s="60" t="s">
        <v>194</v>
      </c>
      <c r="D1633" s="62" t="s">
        <v>303</v>
      </c>
      <c r="E1633" s="25">
        <v>323.60000000000002</v>
      </c>
      <c r="F1633" s="25">
        <v>0</v>
      </c>
      <c r="G1633" s="43">
        <v>0</v>
      </c>
      <c r="H1633" s="25">
        <v>0</v>
      </c>
      <c r="I1633" s="25">
        <f t="shared" si="103"/>
        <v>323.60000000000002</v>
      </c>
      <c r="J1633" s="25"/>
      <c r="K1633" s="25">
        <v>4</v>
      </c>
      <c r="L1633" s="25">
        <v>0</v>
      </c>
      <c r="M1633" s="25">
        <v>0</v>
      </c>
      <c r="N1633" s="25">
        <f t="shared" si="95"/>
        <v>327.60000000000002</v>
      </c>
    </row>
    <row r="1634" spans="1:14" x14ac:dyDescent="0.2">
      <c r="A1634" s="34" t="str">
        <f t="shared" si="93"/>
        <v>NEP/07.10m and under (pool) - England</v>
      </c>
      <c r="B1634" s="6" t="s">
        <v>67</v>
      </c>
      <c r="C1634" s="6" t="s">
        <v>157</v>
      </c>
      <c r="D1634" s="6" t="s">
        <v>29</v>
      </c>
      <c r="E1634" s="25">
        <v>27.321999999999999</v>
      </c>
      <c r="F1634" s="25">
        <v>0</v>
      </c>
      <c r="G1634" s="43">
        <v>0</v>
      </c>
      <c r="H1634" s="25">
        <v>0</v>
      </c>
      <c r="I1634" s="25">
        <f t="shared" si="94"/>
        <v>27.321999999999999</v>
      </c>
      <c r="J1634" s="25"/>
      <c r="K1634" s="25">
        <v>0.34599999999999997</v>
      </c>
      <c r="L1634" s="25">
        <v>0</v>
      </c>
      <c r="M1634" s="25">
        <v>0</v>
      </c>
      <c r="N1634" s="25">
        <f t="shared" si="95"/>
        <v>27.667999999999999</v>
      </c>
    </row>
    <row r="1635" spans="1:14" x14ac:dyDescent="0.2">
      <c r="A1635" s="34" t="str">
        <f t="shared" si="93"/>
        <v>NEP/07.10m and under (pool) - Northern Ireland</v>
      </c>
      <c r="B1635" s="6" t="s">
        <v>67</v>
      </c>
      <c r="C1635" s="6" t="s">
        <v>157</v>
      </c>
      <c r="D1635" s="6" t="s">
        <v>32</v>
      </c>
      <c r="E1635" s="25">
        <v>0</v>
      </c>
      <c r="F1635" s="25">
        <v>51.3</v>
      </c>
      <c r="G1635" s="43">
        <v>0</v>
      </c>
      <c r="H1635" s="25">
        <v>0</v>
      </c>
      <c r="I1635" s="25">
        <f t="shared" si="94"/>
        <v>51.3</v>
      </c>
      <c r="J1635" s="25"/>
      <c r="K1635" s="25">
        <v>9.0079999999999991</v>
      </c>
      <c r="L1635" s="25">
        <v>0</v>
      </c>
      <c r="M1635" s="25">
        <v>0</v>
      </c>
      <c r="N1635" s="25">
        <f t="shared" si="95"/>
        <v>60.308</v>
      </c>
    </row>
    <row r="1636" spans="1:14" x14ac:dyDescent="0.2">
      <c r="A1636" s="34" t="str">
        <f t="shared" si="93"/>
        <v>NEP/07.10m and under (pool) - Scotland</v>
      </c>
      <c r="B1636" s="6" t="s">
        <v>67</v>
      </c>
      <c r="C1636" s="6" t="s">
        <v>157</v>
      </c>
      <c r="D1636" s="6" t="s">
        <v>31</v>
      </c>
      <c r="E1636" s="25">
        <v>0</v>
      </c>
      <c r="F1636" s="25">
        <v>0</v>
      </c>
      <c r="G1636" s="43">
        <v>5.2</v>
      </c>
      <c r="H1636" s="25">
        <v>0</v>
      </c>
      <c r="I1636" s="25">
        <f t="shared" si="94"/>
        <v>5.2</v>
      </c>
      <c r="J1636" s="25"/>
      <c r="K1636" s="25">
        <v>0</v>
      </c>
      <c r="L1636" s="72">
        <v>-7.6</v>
      </c>
      <c r="M1636" s="25">
        <v>0</v>
      </c>
      <c r="N1636" s="25">
        <f t="shared" si="95"/>
        <v>-2.4</v>
      </c>
    </row>
    <row r="1637" spans="1:14" x14ac:dyDescent="0.2">
      <c r="A1637" s="34" t="str">
        <f t="shared" ref="A1637:A1702" si="104">CONCATENATE(B1637,D1637)</f>
        <v>NEP/07.10m and under (pool) - Wales</v>
      </c>
      <c r="B1637" s="6" t="s">
        <v>67</v>
      </c>
      <c r="C1637" s="6" t="s">
        <v>157</v>
      </c>
      <c r="D1637" s="6" t="s">
        <v>30</v>
      </c>
      <c r="E1637" s="25">
        <v>0</v>
      </c>
      <c r="F1637" s="25">
        <v>0</v>
      </c>
      <c r="G1637" s="43">
        <v>0</v>
      </c>
      <c r="H1637" s="25">
        <v>0.32800000000000001</v>
      </c>
      <c r="I1637" s="25">
        <f t="shared" si="94"/>
        <v>0.32800000000000001</v>
      </c>
      <c r="J1637" s="25"/>
      <c r="K1637" s="25">
        <v>0</v>
      </c>
      <c r="L1637" s="25">
        <v>0</v>
      </c>
      <c r="M1637" s="25">
        <v>0</v>
      </c>
      <c r="N1637" s="25">
        <f t="shared" si="95"/>
        <v>0.32800000000000001</v>
      </c>
    </row>
    <row r="1638" spans="1:14" x14ac:dyDescent="0.2">
      <c r="A1638" s="34" t="str">
        <f t="shared" si="104"/>
        <v>NEP/07.Aberdeen</v>
      </c>
      <c r="B1638" s="6" t="s">
        <v>67</v>
      </c>
      <c r="C1638" s="6" t="s">
        <v>157</v>
      </c>
      <c r="D1638" s="6" t="s">
        <v>4</v>
      </c>
      <c r="E1638" s="25">
        <v>33.779000000000003</v>
      </c>
      <c r="F1638" s="25">
        <v>0</v>
      </c>
      <c r="G1638" s="43">
        <v>9.4</v>
      </c>
      <c r="H1638" s="25">
        <v>0</v>
      </c>
      <c r="I1638" s="25">
        <f t="shared" si="94"/>
        <v>43.179000000000002</v>
      </c>
      <c r="J1638" s="25"/>
      <c r="K1638" s="25">
        <v>5.4429999999999996</v>
      </c>
      <c r="L1638" s="25">
        <v>0</v>
      </c>
      <c r="M1638" s="25">
        <v>0.1</v>
      </c>
      <c r="N1638" s="25">
        <f t="shared" si="95"/>
        <v>48.722000000000001</v>
      </c>
    </row>
    <row r="1639" spans="1:14" x14ac:dyDescent="0.2">
      <c r="A1639" s="34" t="str">
        <f t="shared" si="104"/>
        <v>NEP/07.Anglo Scot.</v>
      </c>
      <c r="B1639" s="6" t="s">
        <v>67</v>
      </c>
      <c r="C1639" s="6" t="s">
        <v>157</v>
      </c>
      <c r="D1639" s="6" t="s">
        <v>13</v>
      </c>
      <c r="E1639" s="25">
        <v>14.956</v>
      </c>
      <c r="F1639" s="25">
        <v>0</v>
      </c>
      <c r="G1639" s="43">
        <v>0.1</v>
      </c>
      <c r="H1639" s="25">
        <v>0</v>
      </c>
      <c r="I1639" s="25">
        <f t="shared" si="94"/>
        <v>15.055999999999999</v>
      </c>
      <c r="J1639" s="25"/>
      <c r="K1639" s="25">
        <v>18.318999999999999</v>
      </c>
      <c r="L1639" s="25">
        <v>0</v>
      </c>
      <c r="M1639" s="25">
        <v>0</v>
      </c>
      <c r="N1639" s="25">
        <f t="shared" si="95"/>
        <v>33.375</v>
      </c>
    </row>
    <row r="1640" spans="1:14" x14ac:dyDescent="0.2">
      <c r="A1640" s="34" t="str">
        <f t="shared" si="104"/>
        <v>NEP/07.ANIFPO</v>
      </c>
      <c r="B1640" s="6" t="s">
        <v>67</v>
      </c>
      <c r="C1640" s="6" t="s">
        <v>157</v>
      </c>
      <c r="D1640" s="6" t="s">
        <v>17</v>
      </c>
      <c r="E1640" s="25">
        <v>4.0860000000000003</v>
      </c>
      <c r="F1640" s="25">
        <v>883.41700000000003</v>
      </c>
      <c r="G1640" s="43">
        <v>0</v>
      </c>
      <c r="H1640" s="25">
        <v>0</v>
      </c>
      <c r="I1640" s="25">
        <f t="shared" si="94"/>
        <v>887.50300000000004</v>
      </c>
      <c r="J1640" s="25"/>
      <c r="K1640" s="25">
        <v>205.26499999999999</v>
      </c>
      <c r="L1640" s="25">
        <v>0</v>
      </c>
      <c r="M1640" s="25">
        <v>1.6</v>
      </c>
      <c r="N1640" s="25">
        <f t="shared" si="95"/>
        <v>1094.3679999999999</v>
      </c>
    </row>
    <row r="1641" spans="1:14" x14ac:dyDescent="0.2">
      <c r="A1641" s="34" t="str">
        <f t="shared" si="104"/>
        <v>NEP/07.Cornish</v>
      </c>
      <c r="B1641" s="6" t="s">
        <v>67</v>
      </c>
      <c r="C1641" s="6" t="s">
        <v>157</v>
      </c>
      <c r="D1641" s="6" t="s">
        <v>18</v>
      </c>
      <c r="E1641" s="25">
        <v>40.71</v>
      </c>
      <c r="F1641" s="25">
        <v>0</v>
      </c>
      <c r="G1641" s="43">
        <v>0</v>
      </c>
      <c r="H1641" s="25">
        <v>0</v>
      </c>
      <c r="I1641" s="25">
        <f t="shared" si="94"/>
        <v>40.71</v>
      </c>
      <c r="J1641" s="25"/>
      <c r="K1641" s="25">
        <v>0.02</v>
      </c>
      <c r="L1641" s="25">
        <v>0</v>
      </c>
      <c r="M1641" s="25">
        <v>0.1</v>
      </c>
      <c r="N1641" s="25">
        <f t="shared" si="95"/>
        <v>40.83</v>
      </c>
    </row>
    <row r="1642" spans="1:14" x14ac:dyDescent="0.2">
      <c r="A1642" s="34" t="str">
        <f t="shared" si="104"/>
        <v>NEP/07.EEFPO</v>
      </c>
      <c r="B1642" s="6" t="s">
        <v>67</v>
      </c>
      <c r="C1642" s="6" t="s">
        <v>157</v>
      </c>
      <c r="D1642" s="6" t="s">
        <v>14</v>
      </c>
      <c r="E1642" s="25">
        <v>98.563999999999993</v>
      </c>
      <c r="F1642" s="25">
        <v>0</v>
      </c>
      <c r="G1642" s="43">
        <v>4.5999999999999996</v>
      </c>
      <c r="H1642" s="25">
        <v>0</v>
      </c>
      <c r="I1642" s="25">
        <f t="shared" si="94"/>
        <v>103.16399999999999</v>
      </c>
      <c r="J1642" s="25"/>
      <c r="K1642" s="25">
        <v>2E-3</v>
      </c>
      <c r="L1642" s="25">
        <v>0</v>
      </c>
      <c r="M1642" s="25">
        <v>0.2</v>
      </c>
      <c r="N1642" s="25">
        <f t="shared" si="95"/>
        <v>103.366</v>
      </c>
    </row>
    <row r="1643" spans="1:14" x14ac:dyDescent="0.2">
      <c r="A1643" s="34" t="str">
        <f t="shared" si="104"/>
        <v>NEP/07.Fife</v>
      </c>
      <c r="B1643" s="6" t="s">
        <v>67</v>
      </c>
      <c r="C1643" s="6" t="s">
        <v>157</v>
      </c>
      <c r="D1643" s="6" t="s">
        <v>7</v>
      </c>
      <c r="E1643" s="25">
        <v>0</v>
      </c>
      <c r="F1643" s="25">
        <v>0</v>
      </c>
      <c r="G1643" s="43">
        <v>0.4</v>
      </c>
      <c r="H1643" s="25">
        <v>0</v>
      </c>
      <c r="I1643" s="25">
        <f t="shared" si="94"/>
        <v>0.4</v>
      </c>
      <c r="J1643" s="25"/>
      <c r="K1643" s="25">
        <v>0</v>
      </c>
      <c r="L1643" s="25">
        <v>0</v>
      </c>
      <c r="M1643" s="25">
        <v>0</v>
      </c>
      <c r="N1643" s="25">
        <f t="shared" si="95"/>
        <v>0.4</v>
      </c>
    </row>
    <row r="1644" spans="1:14" x14ac:dyDescent="0.2">
      <c r="A1644" s="34" t="str">
        <f t="shared" si="104"/>
        <v>NEP/07.FPO</v>
      </c>
      <c r="B1644" s="6" t="s">
        <v>67</v>
      </c>
      <c r="C1644" s="6" t="s">
        <v>157</v>
      </c>
      <c r="D1644" s="6" t="s">
        <v>15</v>
      </c>
      <c r="E1644" s="25">
        <v>0</v>
      </c>
      <c r="F1644" s="25">
        <v>0</v>
      </c>
      <c r="G1644" s="43">
        <v>0</v>
      </c>
      <c r="H1644" s="25">
        <v>0</v>
      </c>
      <c r="I1644" s="25">
        <f t="shared" si="94"/>
        <v>0</v>
      </c>
      <c r="J1644" s="25"/>
      <c r="K1644" s="25">
        <v>0</v>
      </c>
      <c r="L1644" s="25">
        <v>0</v>
      </c>
      <c r="M1644" s="25">
        <v>0</v>
      </c>
      <c r="N1644" s="25">
        <f t="shared" si="95"/>
        <v>0</v>
      </c>
    </row>
    <row r="1645" spans="1:14" x14ac:dyDescent="0.2">
      <c r="A1645" s="34" t="str">
        <f t="shared" si="104"/>
        <v>NEP/07.Handliners</v>
      </c>
      <c r="B1645" s="6" t="s">
        <v>67</v>
      </c>
      <c r="C1645" s="6" t="s">
        <v>157</v>
      </c>
      <c r="D1645" s="6" t="s">
        <v>66</v>
      </c>
      <c r="E1645" s="25">
        <v>0</v>
      </c>
      <c r="F1645" s="25">
        <v>0</v>
      </c>
      <c r="G1645" s="43">
        <v>0</v>
      </c>
      <c r="H1645" s="25">
        <v>0</v>
      </c>
      <c r="I1645" s="25">
        <f t="shared" si="94"/>
        <v>0</v>
      </c>
      <c r="J1645" s="25"/>
      <c r="K1645" s="25">
        <v>0</v>
      </c>
      <c r="L1645" s="25">
        <v>0</v>
      </c>
      <c r="M1645" s="25">
        <v>0</v>
      </c>
      <c r="N1645" s="25">
        <f t="shared" si="95"/>
        <v>0</v>
      </c>
    </row>
    <row r="1646" spans="1:14" x14ac:dyDescent="0.2">
      <c r="A1646" s="34" t="str">
        <f t="shared" si="104"/>
        <v>NEP/07.Interfish</v>
      </c>
      <c r="B1646" s="6" t="s">
        <v>67</v>
      </c>
      <c r="C1646" s="6" t="s">
        <v>157</v>
      </c>
      <c r="D1646" s="6" t="s">
        <v>23</v>
      </c>
      <c r="E1646" s="25">
        <v>5.6180000000000003</v>
      </c>
      <c r="F1646" s="25">
        <v>0</v>
      </c>
      <c r="G1646" s="43">
        <v>0</v>
      </c>
      <c r="H1646" s="25">
        <v>0</v>
      </c>
      <c r="I1646" s="25">
        <f t="shared" si="94"/>
        <v>5.6180000000000003</v>
      </c>
      <c r="J1646" s="25"/>
      <c r="K1646" s="25">
        <v>3.0000000000000001E-3</v>
      </c>
      <c r="L1646" s="25">
        <v>0</v>
      </c>
      <c r="M1646" s="25">
        <v>0</v>
      </c>
      <c r="N1646" s="25">
        <f t="shared" si="95"/>
        <v>5.6210000000000004</v>
      </c>
    </row>
    <row r="1647" spans="1:14" x14ac:dyDescent="0.2">
      <c r="A1647" s="34" t="str">
        <f t="shared" si="104"/>
        <v>NEP/07.IOM</v>
      </c>
      <c r="B1647" s="6" t="s">
        <v>67</v>
      </c>
      <c r="C1647" s="6" t="s">
        <v>157</v>
      </c>
      <c r="D1647" s="6" t="s">
        <v>24</v>
      </c>
      <c r="E1647" s="25">
        <v>46.765000000000001</v>
      </c>
      <c r="F1647" s="25">
        <v>0</v>
      </c>
      <c r="G1647" s="43">
        <v>0</v>
      </c>
      <c r="H1647" s="25">
        <v>0</v>
      </c>
      <c r="I1647" s="25">
        <f t="shared" si="94"/>
        <v>46.765000000000001</v>
      </c>
      <c r="J1647" s="25"/>
      <c r="K1647" s="25">
        <v>0.36699999999999999</v>
      </c>
      <c r="L1647" s="25">
        <v>0</v>
      </c>
      <c r="M1647" s="25">
        <v>0.1</v>
      </c>
      <c r="N1647" s="25">
        <f t="shared" si="95"/>
        <v>47.231999999999999</v>
      </c>
    </row>
    <row r="1648" spans="1:14" x14ac:dyDescent="0.2">
      <c r="A1648" s="34" t="str">
        <f t="shared" si="104"/>
        <v>NEP/07.Klondyke</v>
      </c>
      <c r="B1648" s="6" t="s">
        <v>67</v>
      </c>
      <c r="C1648" s="6" t="s">
        <v>157</v>
      </c>
      <c r="D1648" s="6" t="s">
        <v>11</v>
      </c>
      <c r="E1648" s="25">
        <v>0</v>
      </c>
      <c r="F1648" s="25">
        <v>0</v>
      </c>
      <c r="G1648" s="43">
        <v>0</v>
      </c>
      <c r="H1648" s="25">
        <v>0</v>
      </c>
      <c r="I1648" s="25">
        <f t="shared" si="94"/>
        <v>0</v>
      </c>
      <c r="J1648" s="25"/>
      <c r="K1648" s="25">
        <v>0</v>
      </c>
      <c r="L1648" s="25">
        <v>0</v>
      </c>
      <c r="M1648" s="25">
        <v>0</v>
      </c>
      <c r="N1648" s="25">
        <f t="shared" si="95"/>
        <v>0</v>
      </c>
    </row>
    <row r="1649" spans="1:14" x14ac:dyDescent="0.2">
      <c r="A1649" s="34" t="str">
        <f t="shared" si="104"/>
        <v>NEP/07.Lowestoft</v>
      </c>
      <c r="B1649" s="6" t="s">
        <v>67</v>
      </c>
      <c r="C1649" s="6" t="s">
        <v>157</v>
      </c>
      <c r="D1649" s="6" t="s">
        <v>21</v>
      </c>
      <c r="E1649" s="25">
        <v>0</v>
      </c>
      <c r="F1649" s="25">
        <v>0</v>
      </c>
      <c r="G1649" s="43">
        <v>0</v>
      </c>
      <c r="H1649" s="25">
        <v>0</v>
      </c>
      <c r="I1649" s="25">
        <f t="shared" si="94"/>
        <v>0</v>
      </c>
      <c r="J1649" s="25"/>
      <c r="K1649" s="25">
        <v>0</v>
      </c>
      <c r="L1649" s="25">
        <v>0</v>
      </c>
      <c r="M1649" s="25">
        <v>0</v>
      </c>
      <c r="N1649" s="25">
        <f t="shared" si="95"/>
        <v>0</v>
      </c>
    </row>
    <row r="1650" spans="1:14" x14ac:dyDescent="0.2">
      <c r="A1650" s="34" t="str">
        <f t="shared" si="104"/>
        <v>NEP/07.Lunar</v>
      </c>
      <c r="B1650" s="6" t="s">
        <v>67</v>
      </c>
      <c r="C1650" s="6" t="s">
        <v>157</v>
      </c>
      <c r="D1650" s="6" t="s">
        <v>12</v>
      </c>
      <c r="E1650" s="25">
        <v>0</v>
      </c>
      <c r="F1650" s="25">
        <v>0</v>
      </c>
      <c r="G1650" s="43">
        <v>2.8</v>
      </c>
      <c r="H1650" s="25">
        <v>0</v>
      </c>
      <c r="I1650" s="25">
        <f t="shared" si="94"/>
        <v>2.8</v>
      </c>
      <c r="J1650" s="25"/>
      <c r="K1650" s="25">
        <v>0</v>
      </c>
      <c r="L1650" s="25">
        <v>0</v>
      </c>
      <c r="M1650" s="25">
        <v>0</v>
      </c>
      <c r="N1650" s="25">
        <f t="shared" si="95"/>
        <v>2.8</v>
      </c>
    </row>
    <row r="1651" spans="1:14" x14ac:dyDescent="0.2">
      <c r="A1651" s="34" t="str">
        <f t="shared" si="104"/>
        <v>NEP/07.Mourne</v>
      </c>
      <c r="B1651" s="38" t="s">
        <v>67</v>
      </c>
      <c r="C1651" s="6" t="s">
        <v>157</v>
      </c>
      <c r="D1651" s="6" t="s">
        <v>49</v>
      </c>
      <c r="E1651" s="25">
        <v>0</v>
      </c>
      <c r="F1651" s="25">
        <v>0</v>
      </c>
      <c r="G1651" s="43">
        <v>0</v>
      </c>
      <c r="H1651" s="25">
        <v>0</v>
      </c>
      <c r="I1651" s="25">
        <f t="shared" si="94"/>
        <v>0</v>
      </c>
      <c r="J1651" s="25"/>
      <c r="K1651" s="25">
        <v>0</v>
      </c>
      <c r="L1651" s="25">
        <v>0</v>
      </c>
      <c r="M1651" s="25">
        <v>0</v>
      </c>
      <c r="N1651" s="25">
        <f t="shared" si="95"/>
        <v>0</v>
      </c>
    </row>
    <row r="1652" spans="1:14" x14ac:dyDescent="0.2">
      <c r="A1652" s="34" t="str">
        <f t="shared" si="104"/>
        <v>NEP/07.NESFO</v>
      </c>
      <c r="B1652" s="6" t="s">
        <v>67</v>
      </c>
      <c r="C1652" s="6" t="s">
        <v>157</v>
      </c>
      <c r="D1652" s="6" t="s">
        <v>5</v>
      </c>
      <c r="E1652" s="25">
        <v>0</v>
      </c>
      <c r="F1652" s="25">
        <v>0</v>
      </c>
      <c r="G1652" s="43">
        <v>36.6</v>
      </c>
      <c r="H1652" s="25">
        <v>0</v>
      </c>
      <c r="I1652" s="25">
        <f t="shared" si="94"/>
        <v>36.6</v>
      </c>
      <c r="J1652" s="25"/>
      <c r="K1652" s="25">
        <v>0</v>
      </c>
      <c r="L1652" s="25">
        <v>0</v>
      </c>
      <c r="M1652" s="25">
        <v>0.1</v>
      </c>
      <c r="N1652" s="25">
        <f t="shared" si="95"/>
        <v>36.700000000000003</v>
      </c>
    </row>
    <row r="1653" spans="1:14" x14ac:dyDescent="0.2">
      <c r="A1653" s="34" t="str">
        <f t="shared" si="104"/>
        <v>NEP/07.NIFPO</v>
      </c>
      <c r="B1653" s="6" t="s">
        <v>67</v>
      </c>
      <c r="C1653" s="6" t="s">
        <v>157</v>
      </c>
      <c r="D1653" s="6" t="s">
        <v>16</v>
      </c>
      <c r="E1653" s="25">
        <v>14.882999999999999</v>
      </c>
      <c r="F1653" s="25">
        <v>2748.9830000000002</v>
      </c>
      <c r="G1653" s="43">
        <v>36.299999999999997</v>
      </c>
      <c r="H1653" s="25">
        <v>0</v>
      </c>
      <c r="I1653" s="25">
        <f t="shared" si="94"/>
        <v>2800.1660000000002</v>
      </c>
      <c r="J1653" s="25"/>
      <c r="K1653" s="25">
        <v>463.464</v>
      </c>
      <c r="L1653" s="25">
        <v>0</v>
      </c>
      <c r="M1653" s="25">
        <v>5</v>
      </c>
      <c r="N1653" s="25">
        <f t="shared" si="95"/>
        <v>3268.63</v>
      </c>
    </row>
    <row r="1654" spans="1:14" x14ac:dyDescent="0.2">
      <c r="A1654" s="34" t="str">
        <f t="shared" si="104"/>
        <v>NEP/07.Non Sector - England</v>
      </c>
      <c r="B1654" s="6" t="s">
        <v>67</v>
      </c>
      <c r="C1654" s="6" t="s">
        <v>157</v>
      </c>
      <c r="D1654" s="6" t="s">
        <v>25</v>
      </c>
      <c r="E1654" s="25">
        <v>1.367</v>
      </c>
      <c r="F1654" s="25">
        <v>0</v>
      </c>
      <c r="G1654" s="43">
        <v>0</v>
      </c>
      <c r="H1654" s="25">
        <v>0</v>
      </c>
      <c r="I1654" s="25">
        <f t="shared" si="94"/>
        <v>1.367</v>
      </c>
      <c r="J1654" s="25"/>
      <c r="K1654" s="25">
        <v>1.1140000000000001</v>
      </c>
      <c r="L1654" s="25">
        <v>0</v>
      </c>
      <c r="M1654" s="25">
        <v>0</v>
      </c>
      <c r="N1654" s="25">
        <f t="shared" si="95"/>
        <v>2.4809999999999999</v>
      </c>
    </row>
    <row r="1655" spans="1:14" x14ac:dyDescent="0.2">
      <c r="A1655" s="34" t="str">
        <f t="shared" si="104"/>
        <v>NEP/07.Non Sector - Northern Ireland</v>
      </c>
      <c r="B1655" s="6" t="s">
        <v>67</v>
      </c>
      <c r="C1655" s="6" t="s">
        <v>157</v>
      </c>
      <c r="D1655" s="6" t="s">
        <v>28</v>
      </c>
      <c r="E1655" s="25">
        <v>0</v>
      </c>
      <c r="F1655" s="25">
        <v>0</v>
      </c>
      <c r="G1655" s="43">
        <v>0</v>
      </c>
      <c r="H1655" s="25">
        <v>0</v>
      </c>
      <c r="I1655" s="25">
        <f t="shared" si="94"/>
        <v>0</v>
      </c>
      <c r="J1655" s="25"/>
      <c r="K1655" s="25">
        <v>0</v>
      </c>
      <c r="L1655" s="25">
        <v>0</v>
      </c>
      <c r="M1655" s="25">
        <v>0</v>
      </c>
      <c r="N1655" s="25">
        <f t="shared" si="95"/>
        <v>0</v>
      </c>
    </row>
    <row r="1656" spans="1:14" x14ac:dyDescent="0.2">
      <c r="A1656" s="34" t="str">
        <f t="shared" si="104"/>
        <v>NEP/07.Non Sector - Scotland</v>
      </c>
      <c r="B1656" s="6" t="s">
        <v>67</v>
      </c>
      <c r="C1656" s="6" t="s">
        <v>157</v>
      </c>
      <c r="D1656" s="6" t="s">
        <v>27</v>
      </c>
      <c r="E1656" s="25">
        <v>0</v>
      </c>
      <c r="F1656" s="25">
        <v>0</v>
      </c>
      <c r="G1656" s="43">
        <v>3.4</v>
      </c>
      <c r="H1656" s="25">
        <v>0</v>
      </c>
      <c r="I1656" s="25">
        <f t="shared" si="94"/>
        <v>3.4</v>
      </c>
      <c r="J1656" s="25"/>
      <c r="K1656" s="25">
        <v>0</v>
      </c>
      <c r="L1656" s="25">
        <v>0</v>
      </c>
      <c r="M1656" s="25">
        <v>0</v>
      </c>
      <c r="N1656" s="25">
        <f t="shared" si="95"/>
        <v>3.4</v>
      </c>
    </row>
    <row r="1657" spans="1:14" x14ac:dyDescent="0.2">
      <c r="A1657" s="34" t="str">
        <f t="shared" si="104"/>
        <v>NEP/07.Non Sector - Wales</v>
      </c>
      <c r="B1657" s="6" t="s">
        <v>67</v>
      </c>
      <c r="C1657" s="6" t="s">
        <v>157</v>
      </c>
      <c r="D1657" s="6" t="s">
        <v>26</v>
      </c>
      <c r="E1657" s="25">
        <v>0</v>
      </c>
      <c r="F1657" s="25">
        <v>0</v>
      </c>
      <c r="G1657" s="43">
        <v>0</v>
      </c>
      <c r="H1657" s="25">
        <v>2.4079999999999999</v>
      </c>
      <c r="I1657" s="25">
        <f t="shared" si="94"/>
        <v>2.4079999999999999</v>
      </c>
      <c r="J1657" s="25"/>
      <c r="K1657" s="25">
        <v>0</v>
      </c>
      <c r="L1657" s="25">
        <v>0</v>
      </c>
      <c r="M1657" s="25">
        <v>0</v>
      </c>
      <c r="N1657" s="25">
        <f t="shared" si="95"/>
        <v>2.4079999999999999</v>
      </c>
    </row>
    <row r="1658" spans="1:14" x14ac:dyDescent="0.2">
      <c r="A1658" s="34" t="str">
        <f t="shared" si="104"/>
        <v>NEP/07.Humberside</v>
      </c>
      <c r="B1658" s="6" t="s">
        <v>67</v>
      </c>
      <c r="C1658" s="6" t="s">
        <v>157</v>
      </c>
      <c r="D1658" s="6" t="s">
        <v>288</v>
      </c>
      <c r="E1658" s="25">
        <v>0</v>
      </c>
      <c r="F1658" s="25">
        <v>0</v>
      </c>
      <c r="G1658" s="43">
        <v>0</v>
      </c>
      <c r="H1658" s="25">
        <v>0</v>
      </c>
      <c r="I1658" s="25">
        <f t="shared" si="94"/>
        <v>0</v>
      </c>
      <c r="J1658" s="25"/>
      <c r="K1658" s="25">
        <v>0</v>
      </c>
      <c r="L1658" s="25">
        <v>0</v>
      </c>
      <c r="M1658" s="25">
        <v>0</v>
      </c>
      <c r="N1658" s="25">
        <f t="shared" si="95"/>
        <v>0</v>
      </c>
    </row>
    <row r="1659" spans="1:14" x14ac:dyDescent="0.2">
      <c r="A1659" s="34" t="str">
        <f t="shared" si="104"/>
        <v>NEP/07.North Sea</v>
      </c>
      <c r="B1659" s="6" t="s">
        <v>67</v>
      </c>
      <c r="C1659" s="6" t="s">
        <v>157</v>
      </c>
      <c r="D1659" s="6" t="s">
        <v>20</v>
      </c>
      <c r="E1659" s="25">
        <v>0</v>
      </c>
      <c r="F1659" s="25">
        <v>0</v>
      </c>
      <c r="G1659" s="43">
        <v>0</v>
      </c>
      <c r="H1659" s="25">
        <v>0</v>
      </c>
      <c r="I1659" s="25">
        <f t="shared" ref="I1659:I1724" si="105">E1659+F1659+G1659+H1659</f>
        <v>0</v>
      </c>
      <c r="J1659" s="25"/>
      <c r="K1659" s="25">
        <v>0</v>
      </c>
      <c r="L1659" s="25">
        <v>0</v>
      </c>
      <c r="M1659" s="25">
        <v>0</v>
      </c>
      <c r="N1659" s="25">
        <f t="shared" si="95"/>
        <v>0</v>
      </c>
    </row>
    <row r="1660" spans="1:14" x14ac:dyDescent="0.2">
      <c r="A1660" s="34" t="str">
        <f t="shared" si="104"/>
        <v>NEP/07.Northern</v>
      </c>
      <c r="B1660" s="6" t="s">
        <v>67</v>
      </c>
      <c r="C1660" s="6" t="s">
        <v>157</v>
      </c>
      <c r="D1660" s="6" t="s">
        <v>10</v>
      </c>
      <c r="E1660" s="25">
        <v>0</v>
      </c>
      <c r="F1660" s="25">
        <v>0</v>
      </c>
      <c r="G1660" s="43">
        <v>0</v>
      </c>
      <c r="H1660" s="25">
        <v>0</v>
      </c>
      <c r="I1660" s="25">
        <f t="shared" si="105"/>
        <v>0</v>
      </c>
      <c r="J1660" s="25"/>
      <c r="K1660" s="25">
        <v>0</v>
      </c>
      <c r="L1660" s="25">
        <v>0</v>
      </c>
      <c r="M1660" s="25">
        <v>0</v>
      </c>
      <c r="N1660" s="25">
        <f t="shared" si="95"/>
        <v>0</v>
      </c>
    </row>
    <row r="1661" spans="1:14" x14ac:dyDescent="0.2">
      <c r="A1661" s="34" t="str">
        <f t="shared" si="104"/>
        <v>NEP/07.Orkney</v>
      </c>
      <c r="B1661" s="6" t="s">
        <v>67</v>
      </c>
      <c r="C1661" s="6" t="s">
        <v>157</v>
      </c>
      <c r="D1661" s="6" t="s">
        <v>9</v>
      </c>
      <c r="E1661" s="25">
        <v>0</v>
      </c>
      <c r="F1661" s="25">
        <v>0</v>
      </c>
      <c r="G1661" s="43">
        <v>0</v>
      </c>
      <c r="H1661" s="25">
        <v>0</v>
      </c>
      <c r="I1661" s="25">
        <f t="shared" si="105"/>
        <v>0</v>
      </c>
      <c r="J1661" s="25"/>
      <c r="K1661" s="25">
        <v>0</v>
      </c>
      <c r="L1661" s="25">
        <v>0</v>
      </c>
      <c r="M1661" s="25">
        <v>0</v>
      </c>
      <c r="N1661" s="25">
        <f t="shared" si="95"/>
        <v>0</v>
      </c>
    </row>
    <row r="1662" spans="1:14" x14ac:dyDescent="0.2">
      <c r="A1662" s="34" t="str">
        <f t="shared" si="104"/>
        <v>NEP/07.SFO</v>
      </c>
      <c r="B1662" s="6" t="s">
        <v>67</v>
      </c>
      <c r="C1662" s="6" t="s">
        <v>157</v>
      </c>
      <c r="D1662" s="6" t="s">
        <v>2</v>
      </c>
      <c r="E1662" s="25">
        <v>1.3129999999999999</v>
      </c>
      <c r="F1662" s="25">
        <v>0</v>
      </c>
      <c r="G1662" s="43">
        <v>210.79999999999998</v>
      </c>
      <c r="H1662" s="25">
        <v>0</v>
      </c>
      <c r="I1662" s="25">
        <f t="shared" si="105"/>
        <v>212.11299999999997</v>
      </c>
      <c r="J1662" s="25"/>
      <c r="K1662" s="25">
        <v>61.676000000000002</v>
      </c>
      <c r="L1662" s="25">
        <v>0</v>
      </c>
      <c r="M1662" s="25">
        <v>0.3</v>
      </c>
      <c r="N1662" s="25">
        <f t="shared" si="95"/>
        <v>274.089</v>
      </c>
    </row>
    <row r="1663" spans="1:14" x14ac:dyDescent="0.2">
      <c r="A1663" s="34" t="str">
        <f t="shared" si="104"/>
        <v>NEP/07.Shetland</v>
      </c>
      <c r="B1663" s="6" t="s">
        <v>67</v>
      </c>
      <c r="C1663" s="6" t="s">
        <v>157</v>
      </c>
      <c r="D1663" s="6" t="s">
        <v>6</v>
      </c>
      <c r="E1663" s="25">
        <v>0</v>
      </c>
      <c r="F1663" s="25">
        <v>0</v>
      </c>
      <c r="G1663" s="43">
        <v>38.700000000000003</v>
      </c>
      <c r="H1663" s="25">
        <v>0</v>
      </c>
      <c r="I1663" s="25">
        <f t="shared" si="105"/>
        <v>38.700000000000003</v>
      </c>
      <c r="J1663" s="25"/>
      <c r="K1663" s="25">
        <v>0</v>
      </c>
      <c r="L1663" s="25">
        <v>0</v>
      </c>
      <c r="M1663" s="25">
        <v>0.1</v>
      </c>
      <c r="N1663" s="25">
        <f t="shared" si="95"/>
        <v>38.799999999999997</v>
      </c>
    </row>
    <row r="1664" spans="1:14" x14ac:dyDescent="0.2">
      <c r="A1664" s="34" t="str">
        <f t="shared" si="104"/>
        <v>NEP/07.South West</v>
      </c>
      <c r="B1664" s="6" t="s">
        <v>67</v>
      </c>
      <c r="C1664" s="6" t="s">
        <v>157</v>
      </c>
      <c r="D1664" s="6" t="s">
        <v>19</v>
      </c>
      <c r="E1664" s="25">
        <v>0</v>
      </c>
      <c r="F1664" s="25">
        <v>0</v>
      </c>
      <c r="G1664" s="43">
        <v>0</v>
      </c>
      <c r="H1664" s="25">
        <v>0</v>
      </c>
      <c r="I1664" s="25">
        <f t="shared" si="105"/>
        <v>0</v>
      </c>
      <c r="J1664" s="25"/>
      <c r="K1664" s="25">
        <v>0</v>
      </c>
      <c r="L1664" s="25">
        <v>0</v>
      </c>
      <c r="M1664" s="25">
        <v>0</v>
      </c>
      <c r="N1664" s="25">
        <f t="shared" si="95"/>
        <v>0</v>
      </c>
    </row>
    <row r="1665" spans="1:14" x14ac:dyDescent="0.2">
      <c r="A1665" s="34" t="str">
        <f t="shared" si="104"/>
        <v>NEP/07.Unallocated</v>
      </c>
      <c r="B1665" s="6" t="s">
        <v>67</v>
      </c>
      <c r="C1665" s="6" t="s">
        <v>157</v>
      </c>
      <c r="D1665" s="6" t="s">
        <v>33</v>
      </c>
      <c r="E1665" s="25">
        <v>200</v>
      </c>
      <c r="F1665" s="25">
        <v>861.2</v>
      </c>
      <c r="G1665" s="43">
        <v>0</v>
      </c>
      <c r="H1665" s="25">
        <v>27.7</v>
      </c>
      <c r="I1665" s="25">
        <f t="shared" si="105"/>
        <v>1088.9000000000001</v>
      </c>
      <c r="J1665" s="25"/>
      <c r="K1665" s="25">
        <v>0</v>
      </c>
      <c r="L1665" s="25">
        <v>0</v>
      </c>
      <c r="M1665" s="25">
        <v>0</v>
      </c>
      <c r="N1665" s="25">
        <f t="shared" si="95"/>
        <v>1088.9000000000001</v>
      </c>
    </row>
    <row r="1666" spans="1:14" x14ac:dyDescent="0.2">
      <c r="A1666" s="34" t="str">
        <f t="shared" si="104"/>
        <v>NEP/07.W. Scotland</v>
      </c>
      <c r="B1666" s="6" t="s">
        <v>67</v>
      </c>
      <c r="C1666" s="6" t="s">
        <v>157</v>
      </c>
      <c r="D1666" s="6" t="s">
        <v>8</v>
      </c>
      <c r="E1666" s="25">
        <v>0</v>
      </c>
      <c r="F1666" s="25">
        <v>0</v>
      </c>
      <c r="G1666" s="43">
        <v>12.1</v>
      </c>
      <c r="H1666" s="25">
        <v>0</v>
      </c>
      <c r="I1666" s="25">
        <f t="shared" si="105"/>
        <v>12.1</v>
      </c>
      <c r="J1666" s="25"/>
      <c r="K1666" s="25">
        <v>0</v>
      </c>
      <c r="L1666" s="25">
        <v>0</v>
      </c>
      <c r="M1666" s="25">
        <v>0</v>
      </c>
      <c r="N1666" s="25">
        <f t="shared" si="95"/>
        <v>12.1</v>
      </c>
    </row>
    <row r="1667" spans="1:14" x14ac:dyDescent="0.2">
      <c r="A1667" s="34" t="str">
        <f t="shared" si="104"/>
        <v>NEP/07.Wales &amp; WC</v>
      </c>
      <c r="B1667" s="6" t="s">
        <v>67</v>
      </c>
      <c r="C1667" s="6" t="s">
        <v>157</v>
      </c>
      <c r="D1667" s="6" t="s">
        <v>22</v>
      </c>
      <c r="E1667" s="25">
        <v>46.545999999999999</v>
      </c>
      <c r="F1667" s="25">
        <v>0</v>
      </c>
      <c r="G1667" s="43">
        <v>0</v>
      </c>
      <c r="H1667" s="25">
        <v>7.2999999999999995E-2</v>
      </c>
      <c r="I1667" s="25">
        <f t="shared" si="105"/>
        <v>46.619</v>
      </c>
      <c r="J1667" s="25"/>
      <c r="K1667" s="25">
        <v>7.1999999999999995E-2</v>
      </c>
      <c r="L1667" s="25">
        <v>0</v>
      </c>
      <c r="M1667" s="25">
        <v>0.1</v>
      </c>
      <c r="N1667" s="25">
        <f t="shared" si="95"/>
        <v>46.790999999999997</v>
      </c>
    </row>
    <row r="1668" spans="1:14" x14ac:dyDescent="0.2">
      <c r="A1668" s="34" t="str">
        <f t="shared" si="104"/>
        <v>NEP/07.Western</v>
      </c>
      <c r="B1668" s="38" t="s">
        <v>67</v>
      </c>
      <c r="C1668" s="6" t="s">
        <v>157</v>
      </c>
      <c r="D1668" s="6" t="s">
        <v>107</v>
      </c>
      <c r="E1668" s="25">
        <v>12.548</v>
      </c>
      <c r="F1668" s="25">
        <v>0</v>
      </c>
      <c r="G1668" s="43">
        <v>0</v>
      </c>
      <c r="H1668" s="25">
        <v>0</v>
      </c>
      <c r="I1668" s="25">
        <f t="shared" si="105"/>
        <v>12.548</v>
      </c>
      <c r="J1668" s="25"/>
      <c r="K1668" s="25">
        <v>1E-3</v>
      </c>
      <c r="L1668" s="25">
        <v>0</v>
      </c>
      <c r="M1668" s="25">
        <v>0</v>
      </c>
      <c r="N1668" s="25">
        <f t="shared" si="95"/>
        <v>12.548999999999999</v>
      </c>
    </row>
    <row r="1669" spans="1:14" x14ac:dyDescent="0.2">
      <c r="A1669" s="60" t="str">
        <f t="shared" ref="A1669:A1670" si="106">CONCATENATE(B1669,D1669)</f>
        <v>NEP/07.QAM - sector</v>
      </c>
      <c r="B1669" s="57" t="s">
        <v>67</v>
      </c>
      <c r="C1669" s="60" t="s">
        <v>157</v>
      </c>
      <c r="D1669" s="62" t="s">
        <v>302</v>
      </c>
      <c r="E1669" s="25">
        <v>33.4</v>
      </c>
      <c r="F1669" s="25">
        <v>0</v>
      </c>
      <c r="G1669" s="43">
        <v>0</v>
      </c>
      <c r="H1669" s="25">
        <v>0</v>
      </c>
      <c r="I1669" s="25">
        <f t="shared" ref="I1669:I1670" si="107">E1669+F1669+G1669+H1669</f>
        <v>33.4</v>
      </c>
      <c r="J1669" s="25"/>
      <c r="K1669" s="25">
        <v>0</v>
      </c>
      <c r="L1669" s="25">
        <v>0</v>
      </c>
      <c r="M1669" s="25">
        <v>0</v>
      </c>
      <c r="N1669" s="25">
        <f t="shared" ref="N1669:N1670" si="108">ROUND(I1669+K1669+L1669+M1669+J1669,3)</f>
        <v>33.4</v>
      </c>
    </row>
    <row r="1670" spans="1:14" x14ac:dyDescent="0.2">
      <c r="A1670" s="60" t="str">
        <f t="shared" si="106"/>
        <v>NEP/07.QAM - non-sector</v>
      </c>
      <c r="B1670" s="57" t="s">
        <v>67</v>
      </c>
      <c r="C1670" s="60" t="s">
        <v>157</v>
      </c>
      <c r="D1670" s="62" t="s">
        <v>303</v>
      </c>
      <c r="E1670" s="25">
        <v>12.2</v>
      </c>
      <c r="F1670" s="25">
        <v>0</v>
      </c>
      <c r="G1670" s="43">
        <v>0</v>
      </c>
      <c r="H1670" s="25">
        <v>0</v>
      </c>
      <c r="I1670" s="25">
        <f t="shared" si="107"/>
        <v>12.2</v>
      </c>
      <c r="J1670" s="25"/>
      <c r="K1670" s="25">
        <v>0</v>
      </c>
      <c r="L1670" s="25">
        <v>0</v>
      </c>
      <c r="M1670" s="25">
        <v>0</v>
      </c>
      <c r="N1670" s="25">
        <f t="shared" si="108"/>
        <v>12.2</v>
      </c>
    </row>
    <row r="1671" spans="1:14" x14ac:dyDescent="0.2">
      <c r="A1671" s="34" t="str">
        <f t="shared" si="104"/>
        <v>NEP/2AC4-C10m and under (pool) - England</v>
      </c>
      <c r="B1671" s="6" t="s">
        <v>68</v>
      </c>
      <c r="C1671" s="6" t="s">
        <v>158</v>
      </c>
      <c r="D1671" s="6" t="s">
        <v>29</v>
      </c>
      <c r="E1671" s="25">
        <v>441.666</v>
      </c>
      <c r="F1671" s="25">
        <v>0</v>
      </c>
      <c r="G1671" s="43">
        <v>0</v>
      </c>
      <c r="H1671" s="25">
        <v>0</v>
      </c>
      <c r="I1671" s="25">
        <f t="shared" si="105"/>
        <v>441.666</v>
      </c>
      <c r="J1671" s="25"/>
      <c r="K1671" s="25">
        <v>36.399000000000001</v>
      </c>
      <c r="L1671" s="25">
        <v>0</v>
      </c>
      <c r="M1671" s="25">
        <v>0</v>
      </c>
      <c r="N1671" s="25">
        <f t="shared" si="95"/>
        <v>478.065</v>
      </c>
    </row>
    <row r="1672" spans="1:14" x14ac:dyDescent="0.2">
      <c r="A1672" s="34" t="str">
        <f t="shared" si="104"/>
        <v>NEP/2AC4-C10m and under (pool) - Northern Ireland</v>
      </c>
      <c r="B1672" s="6" t="s">
        <v>68</v>
      </c>
      <c r="C1672" s="6" t="s">
        <v>158</v>
      </c>
      <c r="D1672" s="6" t="s">
        <v>32</v>
      </c>
      <c r="E1672" s="25">
        <v>0</v>
      </c>
      <c r="F1672" s="25">
        <v>0.2</v>
      </c>
      <c r="G1672" s="43">
        <v>0</v>
      </c>
      <c r="H1672" s="25">
        <v>0</v>
      </c>
      <c r="I1672" s="25">
        <f t="shared" si="105"/>
        <v>0.2</v>
      </c>
      <c r="J1672" s="25"/>
      <c r="K1672" s="25">
        <v>0</v>
      </c>
      <c r="L1672" s="25">
        <v>0</v>
      </c>
      <c r="M1672" s="25">
        <v>0</v>
      </c>
      <c r="N1672" s="25">
        <f t="shared" si="95"/>
        <v>0.2</v>
      </c>
    </row>
    <row r="1673" spans="1:14" x14ac:dyDescent="0.2">
      <c r="A1673" s="34" t="str">
        <f t="shared" si="104"/>
        <v>NEP/2AC4-C10m and under (pool) - Scotland</v>
      </c>
      <c r="B1673" s="6" t="s">
        <v>68</v>
      </c>
      <c r="C1673" s="6" t="s">
        <v>158</v>
      </c>
      <c r="D1673" s="6" t="s">
        <v>31</v>
      </c>
      <c r="E1673" s="25">
        <v>0</v>
      </c>
      <c r="F1673" s="25">
        <v>0</v>
      </c>
      <c r="G1673" s="43">
        <v>384.1</v>
      </c>
      <c r="H1673" s="25">
        <v>0</v>
      </c>
      <c r="I1673" s="25">
        <f t="shared" si="105"/>
        <v>384.1</v>
      </c>
      <c r="J1673" s="25"/>
      <c r="K1673" s="25">
        <v>24.484999999999999</v>
      </c>
      <c r="L1673" s="25">
        <v>0</v>
      </c>
      <c r="M1673" s="25">
        <v>0</v>
      </c>
      <c r="N1673" s="25">
        <f t="shared" si="95"/>
        <v>408.58499999999998</v>
      </c>
    </row>
    <row r="1674" spans="1:14" x14ac:dyDescent="0.2">
      <c r="A1674" s="34" t="str">
        <f t="shared" si="104"/>
        <v>NEP/2AC4-C10m and under (pool) - Wales</v>
      </c>
      <c r="B1674" s="6" t="s">
        <v>68</v>
      </c>
      <c r="C1674" s="6" t="s">
        <v>158</v>
      </c>
      <c r="D1674" s="6" t="s">
        <v>30</v>
      </c>
      <c r="E1674" s="25">
        <v>0</v>
      </c>
      <c r="F1674" s="25">
        <v>0</v>
      </c>
      <c r="G1674" s="43">
        <v>0</v>
      </c>
      <c r="H1674" s="25">
        <v>3.4710000000000001</v>
      </c>
      <c r="I1674" s="25">
        <f t="shared" si="105"/>
        <v>3.4710000000000001</v>
      </c>
      <c r="J1674" s="25"/>
      <c r="K1674" s="25">
        <v>0</v>
      </c>
      <c r="L1674" s="25">
        <v>0</v>
      </c>
      <c r="M1674" s="25">
        <v>0</v>
      </c>
      <c r="N1674" s="25">
        <f t="shared" si="95"/>
        <v>3.4710000000000001</v>
      </c>
    </row>
    <row r="1675" spans="1:14" x14ac:dyDescent="0.2">
      <c r="A1675" s="34" t="str">
        <f t="shared" si="104"/>
        <v>NEP/2AC4-CAberdeen</v>
      </c>
      <c r="B1675" s="6" t="s">
        <v>68</v>
      </c>
      <c r="C1675" s="6" t="s">
        <v>158</v>
      </c>
      <c r="D1675" s="6" t="s">
        <v>4</v>
      </c>
      <c r="E1675" s="25">
        <v>16.78</v>
      </c>
      <c r="F1675" s="25">
        <v>0</v>
      </c>
      <c r="G1675" s="43">
        <v>262.39999999999998</v>
      </c>
      <c r="H1675" s="25">
        <v>0</v>
      </c>
      <c r="I1675" s="25">
        <f t="shared" si="105"/>
        <v>279.17999999999995</v>
      </c>
      <c r="J1675" s="25"/>
      <c r="K1675" s="25">
        <v>18.568000000000001</v>
      </c>
      <c r="L1675" s="25">
        <v>0</v>
      </c>
      <c r="M1675" s="25">
        <v>0</v>
      </c>
      <c r="N1675" s="25">
        <f t="shared" si="95"/>
        <v>297.74799999999999</v>
      </c>
    </row>
    <row r="1676" spans="1:14" x14ac:dyDescent="0.2">
      <c r="A1676" s="34" t="str">
        <f t="shared" si="104"/>
        <v>NEP/2AC4-CAnglo Scot.</v>
      </c>
      <c r="B1676" s="6" t="s">
        <v>68</v>
      </c>
      <c r="C1676" s="6" t="s">
        <v>158</v>
      </c>
      <c r="D1676" s="6" t="s">
        <v>13</v>
      </c>
      <c r="E1676" s="25">
        <v>1691.598</v>
      </c>
      <c r="F1676" s="25">
        <v>0</v>
      </c>
      <c r="G1676" s="43">
        <v>589.6</v>
      </c>
      <c r="H1676" s="25">
        <v>0</v>
      </c>
      <c r="I1676" s="25">
        <f t="shared" si="105"/>
        <v>2281.1979999999999</v>
      </c>
      <c r="J1676" s="25"/>
      <c r="K1676" s="25">
        <v>182.46100000000001</v>
      </c>
      <c r="L1676" s="25">
        <v>0</v>
      </c>
      <c r="M1676" s="25">
        <v>0</v>
      </c>
      <c r="N1676" s="25">
        <f t="shared" si="95"/>
        <v>2463.6590000000001</v>
      </c>
    </row>
    <row r="1677" spans="1:14" x14ac:dyDescent="0.2">
      <c r="A1677" s="34" t="str">
        <f t="shared" si="104"/>
        <v>NEP/2AC4-CANIFPO</v>
      </c>
      <c r="B1677" s="6" t="s">
        <v>68</v>
      </c>
      <c r="C1677" s="6" t="s">
        <v>158</v>
      </c>
      <c r="D1677" s="6" t="s">
        <v>17</v>
      </c>
      <c r="E1677" s="25">
        <v>0.64500000000000002</v>
      </c>
      <c r="F1677" s="25">
        <v>588.47299999999996</v>
      </c>
      <c r="G1677" s="43">
        <v>0</v>
      </c>
      <c r="H1677" s="25">
        <v>0</v>
      </c>
      <c r="I1677" s="25">
        <f t="shared" si="105"/>
        <v>589.11799999999994</v>
      </c>
      <c r="J1677" s="25"/>
      <c r="K1677" s="25">
        <v>14.496</v>
      </c>
      <c r="L1677" s="25">
        <v>0</v>
      </c>
      <c r="M1677" s="25">
        <v>0</v>
      </c>
      <c r="N1677" s="25">
        <f t="shared" si="95"/>
        <v>603.61400000000003</v>
      </c>
    </row>
    <row r="1678" spans="1:14" x14ac:dyDescent="0.2">
      <c r="A1678" s="34" t="str">
        <f t="shared" si="104"/>
        <v>NEP/2AC4-CCornish</v>
      </c>
      <c r="B1678" s="6" t="s">
        <v>68</v>
      </c>
      <c r="C1678" s="6" t="s">
        <v>158</v>
      </c>
      <c r="D1678" s="6" t="s">
        <v>18</v>
      </c>
      <c r="E1678" s="25">
        <v>283.654</v>
      </c>
      <c r="F1678" s="25">
        <v>0</v>
      </c>
      <c r="G1678" s="43">
        <v>16.100000000000001</v>
      </c>
      <c r="H1678" s="25">
        <v>0</v>
      </c>
      <c r="I1678" s="25">
        <f t="shared" si="105"/>
        <v>299.75400000000002</v>
      </c>
      <c r="J1678" s="25"/>
      <c r="K1678" s="25">
        <v>0</v>
      </c>
      <c r="L1678" s="25">
        <v>0</v>
      </c>
      <c r="M1678" s="25">
        <v>0</v>
      </c>
      <c r="N1678" s="25">
        <f t="shared" si="95"/>
        <v>299.75400000000002</v>
      </c>
    </row>
    <row r="1679" spans="1:14" x14ac:dyDescent="0.2">
      <c r="A1679" s="34" t="str">
        <f t="shared" si="104"/>
        <v>NEP/2AC4-CEEFPO</v>
      </c>
      <c r="B1679" s="6" t="s">
        <v>68</v>
      </c>
      <c r="C1679" s="6" t="s">
        <v>158</v>
      </c>
      <c r="D1679" s="6" t="s">
        <v>14</v>
      </c>
      <c r="E1679" s="25">
        <v>1015.862</v>
      </c>
      <c r="F1679" s="25">
        <v>0</v>
      </c>
      <c r="G1679" s="43">
        <v>92.8</v>
      </c>
      <c r="H1679" s="25">
        <v>0</v>
      </c>
      <c r="I1679" s="25">
        <f t="shared" si="105"/>
        <v>1108.662</v>
      </c>
      <c r="J1679" s="25"/>
      <c r="K1679" s="25">
        <v>2.7810000000000001</v>
      </c>
      <c r="L1679" s="25">
        <v>0</v>
      </c>
      <c r="M1679" s="25">
        <v>0</v>
      </c>
      <c r="N1679" s="25">
        <f t="shared" si="95"/>
        <v>1111.443</v>
      </c>
    </row>
    <row r="1680" spans="1:14" x14ac:dyDescent="0.2">
      <c r="A1680" s="34" t="str">
        <f t="shared" si="104"/>
        <v>NEP/2AC4-CFife</v>
      </c>
      <c r="B1680" s="6" t="s">
        <v>68</v>
      </c>
      <c r="C1680" s="6" t="s">
        <v>158</v>
      </c>
      <c r="D1680" s="6" t="s">
        <v>7</v>
      </c>
      <c r="E1680" s="25">
        <v>141.02000000000001</v>
      </c>
      <c r="F1680" s="25">
        <v>0</v>
      </c>
      <c r="G1680" s="43">
        <v>767.6</v>
      </c>
      <c r="H1680" s="25">
        <v>0</v>
      </c>
      <c r="I1680" s="25">
        <f t="shared" si="105"/>
        <v>908.62</v>
      </c>
      <c r="J1680" s="25"/>
      <c r="K1680" s="25">
        <v>98.406999999999996</v>
      </c>
      <c r="L1680" s="25">
        <v>0</v>
      </c>
      <c r="M1680" s="25">
        <v>0</v>
      </c>
      <c r="N1680" s="25">
        <f t="shared" si="95"/>
        <v>1007.027</v>
      </c>
    </row>
    <row r="1681" spans="1:14" x14ac:dyDescent="0.2">
      <c r="A1681" s="34" t="str">
        <f t="shared" si="104"/>
        <v>NEP/2AC4-CFPO</v>
      </c>
      <c r="B1681" s="6" t="s">
        <v>68</v>
      </c>
      <c r="C1681" s="6" t="s">
        <v>158</v>
      </c>
      <c r="D1681" s="6" t="s">
        <v>15</v>
      </c>
      <c r="E1681" s="25">
        <v>68.734999999999999</v>
      </c>
      <c r="F1681" s="25">
        <v>0</v>
      </c>
      <c r="G1681" s="43">
        <v>0</v>
      </c>
      <c r="H1681" s="25">
        <v>0</v>
      </c>
      <c r="I1681" s="25">
        <f t="shared" si="105"/>
        <v>68.734999999999999</v>
      </c>
      <c r="J1681" s="25"/>
      <c r="K1681" s="25">
        <v>2.7850000000000001</v>
      </c>
      <c r="L1681" s="25">
        <v>0</v>
      </c>
      <c r="M1681" s="25">
        <v>0</v>
      </c>
      <c r="N1681" s="25">
        <f t="shared" si="95"/>
        <v>71.52</v>
      </c>
    </row>
    <row r="1682" spans="1:14" x14ac:dyDescent="0.2">
      <c r="A1682" s="34" t="str">
        <f t="shared" si="104"/>
        <v>NEP/2AC4-CHandliners</v>
      </c>
      <c r="B1682" s="6" t="s">
        <v>68</v>
      </c>
      <c r="C1682" s="6" t="s">
        <v>158</v>
      </c>
      <c r="D1682" s="6" t="s">
        <v>66</v>
      </c>
      <c r="E1682" s="25">
        <v>0</v>
      </c>
      <c r="F1682" s="25">
        <v>0</v>
      </c>
      <c r="G1682" s="43">
        <v>0</v>
      </c>
      <c r="H1682" s="25">
        <v>0</v>
      </c>
      <c r="I1682" s="25">
        <f t="shared" si="105"/>
        <v>0</v>
      </c>
      <c r="J1682" s="25"/>
      <c r="K1682" s="25">
        <v>0</v>
      </c>
      <c r="L1682" s="25">
        <v>0</v>
      </c>
      <c r="M1682" s="25">
        <v>0</v>
      </c>
      <c r="N1682" s="25">
        <f t="shared" si="95"/>
        <v>0</v>
      </c>
    </row>
    <row r="1683" spans="1:14" x14ac:dyDescent="0.2">
      <c r="A1683" s="34" t="str">
        <f t="shared" si="104"/>
        <v>NEP/2AC4-CInterfish</v>
      </c>
      <c r="B1683" s="6" t="s">
        <v>68</v>
      </c>
      <c r="C1683" s="6" t="s">
        <v>158</v>
      </c>
      <c r="D1683" s="6" t="s">
        <v>23</v>
      </c>
      <c r="E1683" s="25">
        <v>352.71199999999999</v>
      </c>
      <c r="F1683" s="25">
        <v>0</v>
      </c>
      <c r="G1683" s="43">
        <v>0</v>
      </c>
      <c r="H1683" s="25">
        <v>0</v>
      </c>
      <c r="I1683" s="25">
        <f t="shared" si="105"/>
        <v>352.71199999999999</v>
      </c>
      <c r="J1683" s="25"/>
      <c r="K1683" s="25">
        <v>0</v>
      </c>
      <c r="L1683" s="25">
        <v>0</v>
      </c>
      <c r="M1683" s="25">
        <v>0</v>
      </c>
      <c r="N1683" s="25">
        <f t="shared" si="95"/>
        <v>352.71199999999999</v>
      </c>
    </row>
    <row r="1684" spans="1:14" x14ac:dyDescent="0.2">
      <c r="A1684" s="34" t="str">
        <f t="shared" si="104"/>
        <v>NEP/2AC4-CIOM</v>
      </c>
      <c r="B1684" s="6" t="s">
        <v>68</v>
      </c>
      <c r="C1684" s="6" t="s">
        <v>158</v>
      </c>
      <c r="D1684" s="6" t="s">
        <v>24</v>
      </c>
      <c r="E1684" s="25">
        <v>2.7429999999999999</v>
      </c>
      <c r="F1684" s="25">
        <v>0</v>
      </c>
      <c r="G1684" s="43">
        <v>0</v>
      </c>
      <c r="H1684" s="25">
        <v>0</v>
      </c>
      <c r="I1684" s="25">
        <f t="shared" si="105"/>
        <v>2.7429999999999999</v>
      </c>
      <c r="J1684" s="25"/>
      <c r="K1684" s="25">
        <v>0</v>
      </c>
      <c r="L1684" s="25">
        <v>0</v>
      </c>
      <c r="M1684" s="25">
        <v>0</v>
      </c>
      <c r="N1684" s="25">
        <f t="shared" si="95"/>
        <v>2.7429999999999999</v>
      </c>
    </row>
    <row r="1685" spans="1:14" x14ac:dyDescent="0.2">
      <c r="A1685" s="34" t="str">
        <f t="shared" si="104"/>
        <v>NEP/2AC4-CKlondyke</v>
      </c>
      <c r="B1685" s="6" t="s">
        <v>68</v>
      </c>
      <c r="C1685" s="6" t="s">
        <v>158</v>
      </c>
      <c r="D1685" s="6" t="s">
        <v>11</v>
      </c>
      <c r="E1685" s="25">
        <v>0</v>
      </c>
      <c r="F1685" s="25">
        <v>0</v>
      </c>
      <c r="G1685" s="43">
        <v>0</v>
      </c>
      <c r="H1685" s="25">
        <v>0</v>
      </c>
      <c r="I1685" s="25">
        <f t="shared" si="105"/>
        <v>0</v>
      </c>
      <c r="J1685" s="25"/>
      <c r="K1685" s="25">
        <v>0</v>
      </c>
      <c r="L1685" s="25">
        <v>0</v>
      </c>
      <c r="M1685" s="25">
        <v>0</v>
      </c>
      <c r="N1685" s="25">
        <f t="shared" ref="N1685:N1748" si="109">ROUND(I1685+K1685+L1685+M1685+J1685,3)</f>
        <v>0</v>
      </c>
    </row>
    <row r="1686" spans="1:14" x14ac:dyDescent="0.2">
      <c r="A1686" s="34" t="str">
        <f t="shared" si="104"/>
        <v>NEP/2AC4-CLowestoft</v>
      </c>
      <c r="B1686" s="6" t="s">
        <v>68</v>
      </c>
      <c r="C1686" s="6" t="s">
        <v>158</v>
      </c>
      <c r="D1686" s="6" t="s">
        <v>21</v>
      </c>
      <c r="E1686" s="25">
        <v>0</v>
      </c>
      <c r="F1686" s="25">
        <v>0</v>
      </c>
      <c r="G1686" s="43">
        <v>0</v>
      </c>
      <c r="H1686" s="25">
        <v>0</v>
      </c>
      <c r="I1686" s="25">
        <f t="shared" si="105"/>
        <v>0</v>
      </c>
      <c r="J1686" s="25"/>
      <c r="K1686" s="25">
        <v>0</v>
      </c>
      <c r="L1686" s="25">
        <v>0</v>
      </c>
      <c r="M1686" s="25">
        <v>0</v>
      </c>
      <c r="N1686" s="25">
        <f t="shared" si="109"/>
        <v>0</v>
      </c>
    </row>
    <row r="1687" spans="1:14" x14ac:dyDescent="0.2">
      <c r="A1687" s="34" t="str">
        <f t="shared" si="104"/>
        <v>NEP/2AC4-CLunar</v>
      </c>
      <c r="B1687" s="6" t="s">
        <v>68</v>
      </c>
      <c r="C1687" s="6" t="s">
        <v>158</v>
      </c>
      <c r="D1687" s="6" t="s">
        <v>12</v>
      </c>
      <c r="E1687" s="25">
        <v>0</v>
      </c>
      <c r="F1687" s="25">
        <v>0</v>
      </c>
      <c r="G1687" s="43">
        <v>83.7</v>
      </c>
      <c r="H1687" s="25">
        <v>0</v>
      </c>
      <c r="I1687" s="25">
        <f t="shared" si="105"/>
        <v>83.7</v>
      </c>
      <c r="J1687" s="25"/>
      <c r="K1687" s="25">
        <v>0</v>
      </c>
      <c r="L1687" s="25">
        <v>0</v>
      </c>
      <c r="M1687" s="25">
        <v>0</v>
      </c>
      <c r="N1687" s="25">
        <f t="shared" si="109"/>
        <v>83.7</v>
      </c>
    </row>
    <row r="1688" spans="1:14" x14ac:dyDescent="0.2">
      <c r="A1688" s="34" t="str">
        <f t="shared" si="104"/>
        <v>NEP/2AC4-CMourne</v>
      </c>
      <c r="B1688" s="38" t="s">
        <v>68</v>
      </c>
      <c r="C1688" s="6" t="s">
        <v>158</v>
      </c>
      <c r="D1688" s="6" t="s">
        <v>49</v>
      </c>
      <c r="E1688" s="25">
        <v>0</v>
      </c>
      <c r="F1688" s="25">
        <v>0</v>
      </c>
      <c r="G1688" s="43">
        <v>0</v>
      </c>
      <c r="H1688" s="25">
        <v>0</v>
      </c>
      <c r="I1688" s="25">
        <f t="shared" si="105"/>
        <v>0</v>
      </c>
      <c r="J1688" s="25"/>
      <c r="K1688" s="25">
        <v>0</v>
      </c>
      <c r="L1688" s="25">
        <v>0</v>
      </c>
      <c r="M1688" s="25">
        <v>0</v>
      </c>
      <c r="N1688" s="25">
        <f t="shared" si="109"/>
        <v>0</v>
      </c>
    </row>
    <row r="1689" spans="1:14" x14ac:dyDescent="0.2">
      <c r="A1689" s="34" t="str">
        <f t="shared" si="104"/>
        <v>NEP/2AC4-CNESFO</v>
      </c>
      <c r="B1689" s="6" t="s">
        <v>68</v>
      </c>
      <c r="C1689" s="6" t="s">
        <v>158</v>
      </c>
      <c r="D1689" s="6" t="s">
        <v>5</v>
      </c>
      <c r="E1689" s="25">
        <v>0</v>
      </c>
      <c r="F1689" s="25">
        <v>0</v>
      </c>
      <c r="G1689" s="43">
        <v>965.1</v>
      </c>
      <c r="H1689" s="25">
        <v>0</v>
      </c>
      <c r="I1689" s="25">
        <f t="shared" si="105"/>
        <v>965.1</v>
      </c>
      <c r="J1689" s="25"/>
      <c r="K1689" s="25">
        <v>94.352000000000004</v>
      </c>
      <c r="L1689" s="25">
        <v>0</v>
      </c>
      <c r="M1689" s="25">
        <v>0</v>
      </c>
      <c r="N1689" s="25">
        <f t="shared" si="109"/>
        <v>1059.452</v>
      </c>
    </row>
    <row r="1690" spans="1:14" x14ac:dyDescent="0.2">
      <c r="A1690" s="34" t="str">
        <f t="shared" si="104"/>
        <v>NEP/2AC4-CNIFPO</v>
      </c>
      <c r="B1690" s="6" t="s">
        <v>68</v>
      </c>
      <c r="C1690" s="6" t="s">
        <v>158</v>
      </c>
      <c r="D1690" s="6" t="s">
        <v>16</v>
      </c>
      <c r="E1690" s="25">
        <v>39.046999999999997</v>
      </c>
      <c r="F1690" s="25">
        <v>204.827</v>
      </c>
      <c r="G1690" s="43">
        <v>32.799999999999997</v>
      </c>
      <c r="H1690" s="25">
        <v>0</v>
      </c>
      <c r="I1690" s="25">
        <f t="shared" si="105"/>
        <v>276.67399999999998</v>
      </c>
      <c r="J1690" s="25"/>
      <c r="K1690" s="25">
        <v>90.051000000000002</v>
      </c>
      <c r="L1690" s="25">
        <v>0</v>
      </c>
      <c r="M1690" s="25">
        <v>0</v>
      </c>
      <c r="N1690" s="25">
        <f t="shared" si="109"/>
        <v>366.72500000000002</v>
      </c>
    </row>
    <row r="1691" spans="1:14" x14ac:dyDescent="0.2">
      <c r="A1691" s="34" t="str">
        <f t="shared" si="104"/>
        <v>NEP/2AC4-CNon Sector - England</v>
      </c>
      <c r="B1691" s="6" t="s">
        <v>68</v>
      </c>
      <c r="C1691" s="6" t="s">
        <v>158</v>
      </c>
      <c r="D1691" s="6" t="s">
        <v>25</v>
      </c>
      <c r="E1691" s="25">
        <v>33.012999999999998</v>
      </c>
      <c r="F1691" s="25">
        <v>0</v>
      </c>
      <c r="G1691" s="43">
        <v>0</v>
      </c>
      <c r="H1691" s="25">
        <v>0</v>
      </c>
      <c r="I1691" s="25">
        <f t="shared" si="105"/>
        <v>33.012999999999998</v>
      </c>
      <c r="J1691" s="25"/>
      <c r="K1691" s="25">
        <v>18.841999999999999</v>
      </c>
      <c r="L1691" s="25">
        <v>0</v>
      </c>
      <c r="M1691" s="25">
        <v>0</v>
      </c>
      <c r="N1691" s="25">
        <f t="shared" si="109"/>
        <v>51.854999999999997</v>
      </c>
    </row>
    <row r="1692" spans="1:14" x14ac:dyDescent="0.2">
      <c r="A1692" s="34" t="str">
        <f t="shared" si="104"/>
        <v>NEP/2AC4-CNon Sector - Northern Ireland</v>
      </c>
      <c r="B1692" s="6" t="s">
        <v>68</v>
      </c>
      <c r="C1692" s="6" t="s">
        <v>158</v>
      </c>
      <c r="D1692" s="6" t="s">
        <v>28</v>
      </c>
      <c r="E1692" s="25">
        <v>0</v>
      </c>
      <c r="F1692" s="25">
        <v>0</v>
      </c>
      <c r="G1692" s="43">
        <v>0</v>
      </c>
      <c r="H1692" s="25">
        <v>0</v>
      </c>
      <c r="I1692" s="25">
        <f t="shared" si="105"/>
        <v>0</v>
      </c>
      <c r="J1692" s="25"/>
      <c r="K1692" s="25">
        <v>0</v>
      </c>
      <c r="L1692" s="25">
        <v>0</v>
      </c>
      <c r="M1692" s="25">
        <v>0</v>
      </c>
      <c r="N1692" s="25">
        <f t="shared" si="109"/>
        <v>0</v>
      </c>
    </row>
    <row r="1693" spans="1:14" x14ac:dyDescent="0.2">
      <c r="A1693" s="34" t="str">
        <f t="shared" si="104"/>
        <v>NEP/2AC4-CNon Sector - Scotland</v>
      </c>
      <c r="B1693" s="6" t="s">
        <v>68</v>
      </c>
      <c r="C1693" s="6" t="s">
        <v>158</v>
      </c>
      <c r="D1693" s="6" t="s">
        <v>27</v>
      </c>
      <c r="E1693" s="25">
        <v>0</v>
      </c>
      <c r="F1693" s="25">
        <v>0</v>
      </c>
      <c r="G1693" s="43">
        <v>73.8</v>
      </c>
      <c r="H1693" s="25">
        <v>0</v>
      </c>
      <c r="I1693" s="25">
        <f t="shared" si="105"/>
        <v>73.8</v>
      </c>
      <c r="J1693" s="25"/>
      <c r="K1693" s="25">
        <v>0.629</v>
      </c>
      <c r="L1693" s="25">
        <v>0</v>
      </c>
      <c r="M1693" s="25">
        <v>0</v>
      </c>
      <c r="N1693" s="25">
        <f t="shared" si="109"/>
        <v>74.429000000000002</v>
      </c>
    </row>
    <row r="1694" spans="1:14" x14ac:dyDescent="0.2">
      <c r="A1694" s="34" t="str">
        <f t="shared" si="104"/>
        <v>NEP/2AC4-CNon Sector - Wales</v>
      </c>
      <c r="B1694" s="6" t="s">
        <v>68</v>
      </c>
      <c r="C1694" s="6" t="s">
        <v>158</v>
      </c>
      <c r="D1694" s="6" t="s">
        <v>26</v>
      </c>
      <c r="E1694" s="25">
        <v>0</v>
      </c>
      <c r="F1694" s="25">
        <v>0</v>
      </c>
      <c r="G1694" s="43">
        <v>0</v>
      </c>
      <c r="H1694" s="25">
        <v>0.76</v>
      </c>
      <c r="I1694" s="25">
        <f t="shared" si="105"/>
        <v>0.76</v>
      </c>
      <c r="J1694" s="25"/>
      <c r="K1694" s="25">
        <v>0</v>
      </c>
      <c r="L1694" s="25">
        <v>0</v>
      </c>
      <c r="M1694" s="25">
        <v>0</v>
      </c>
      <c r="N1694" s="25">
        <f t="shared" si="109"/>
        <v>0.76</v>
      </c>
    </row>
    <row r="1695" spans="1:14" x14ac:dyDescent="0.2">
      <c r="A1695" s="34" t="str">
        <f t="shared" si="104"/>
        <v>NEP/2AC4-CHumberside</v>
      </c>
      <c r="B1695" s="6" t="s">
        <v>68</v>
      </c>
      <c r="C1695" s="6" t="s">
        <v>158</v>
      </c>
      <c r="D1695" s="6" t="s">
        <v>288</v>
      </c>
      <c r="E1695" s="25">
        <v>35.335999999999999</v>
      </c>
      <c r="F1695" s="25">
        <v>0</v>
      </c>
      <c r="G1695" s="43">
        <v>0</v>
      </c>
      <c r="H1695" s="25">
        <v>0</v>
      </c>
      <c r="I1695" s="25">
        <f t="shared" si="105"/>
        <v>35.335999999999999</v>
      </c>
      <c r="J1695" s="25"/>
      <c r="K1695" s="25">
        <v>0</v>
      </c>
      <c r="L1695" s="25">
        <v>0</v>
      </c>
      <c r="M1695" s="25">
        <v>0</v>
      </c>
      <c r="N1695" s="25">
        <f t="shared" si="109"/>
        <v>35.335999999999999</v>
      </c>
    </row>
    <row r="1696" spans="1:14" x14ac:dyDescent="0.2">
      <c r="A1696" s="34" t="str">
        <f t="shared" si="104"/>
        <v>NEP/2AC4-CNorth Sea</v>
      </c>
      <c r="B1696" s="6" t="s">
        <v>68</v>
      </c>
      <c r="C1696" s="6" t="s">
        <v>158</v>
      </c>
      <c r="D1696" s="6" t="s">
        <v>20</v>
      </c>
      <c r="E1696" s="25">
        <v>61.313000000000002</v>
      </c>
      <c r="F1696" s="25">
        <v>0</v>
      </c>
      <c r="G1696" s="43">
        <v>6.7</v>
      </c>
      <c r="H1696" s="25">
        <v>0</v>
      </c>
      <c r="I1696" s="25">
        <f t="shared" si="105"/>
        <v>68.013000000000005</v>
      </c>
      <c r="J1696" s="25"/>
      <c r="K1696" s="25">
        <v>1.9E-2</v>
      </c>
      <c r="L1696" s="25">
        <v>0</v>
      </c>
      <c r="M1696" s="25">
        <v>0</v>
      </c>
      <c r="N1696" s="25">
        <f t="shared" si="109"/>
        <v>68.031999999999996</v>
      </c>
    </row>
    <row r="1697" spans="1:14" x14ac:dyDescent="0.2">
      <c r="A1697" s="34" t="str">
        <f t="shared" si="104"/>
        <v>NEP/2AC4-CNorthern</v>
      </c>
      <c r="B1697" s="6" t="s">
        <v>68</v>
      </c>
      <c r="C1697" s="6" t="s">
        <v>158</v>
      </c>
      <c r="D1697" s="6" t="s">
        <v>10</v>
      </c>
      <c r="E1697" s="25">
        <v>0</v>
      </c>
      <c r="F1697" s="25">
        <v>0</v>
      </c>
      <c r="G1697" s="43">
        <v>0</v>
      </c>
      <c r="H1697" s="25">
        <v>0</v>
      </c>
      <c r="I1697" s="25">
        <f t="shared" si="105"/>
        <v>0</v>
      </c>
      <c r="J1697" s="25"/>
      <c r="K1697" s="25">
        <v>0</v>
      </c>
      <c r="L1697" s="25">
        <v>0</v>
      </c>
      <c r="M1697" s="25">
        <v>0</v>
      </c>
      <c r="N1697" s="25">
        <f t="shared" si="109"/>
        <v>0</v>
      </c>
    </row>
    <row r="1698" spans="1:14" x14ac:dyDescent="0.2">
      <c r="A1698" s="34" t="str">
        <f t="shared" si="104"/>
        <v>NEP/2AC4-COrkney</v>
      </c>
      <c r="B1698" s="6" t="s">
        <v>68</v>
      </c>
      <c r="C1698" s="6" t="s">
        <v>158</v>
      </c>
      <c r="D1698" s="6" t="s">
        <v>9</v>
      </c>
      <c r="E1698" s="25">
        <v>0</v>
      </c>
      <c r="F1698" s="25">
        <v>0</v>
      </c>
      <c r="G1698" s="43">
        <v>70.7</v>
      </c>
      <c r="H1698" s="25">
        <v>0</v>
      </c>
      <c r="I1698" s="25">
        <f t="shared" si="105"/>
        <v>70.7</v>
      </c>
      <c r="J1698" s="25"/>
      <c r="K1698" s="25">
        <v>13.487</v>
      </c>
      <c r="L1698" s="25">
        <v>0</v>
      </c>
      <c r="M1698" s="25">
        <v>0</v>
      </c>
      <c r="N1698" s="25">
        <f t="shared" si="109"/>
        <v>84.186999999999998</v>
      </c>
    </row>
    <row r="1699" spans="1:14" x14ac:dyDescent="0.2">
      <c r="A1699" s="34" t="str">
        <f t="shared" si="104"/>
        <v>NEP/2AC4-CSFO</v>
      </c>
      <c r="B1699" s="6" t="s">
        <v>68</v>
      </c>
      <c r="C1699" s="6" t="s">
        <v>158</v>
      </c>
      <c r="D1699" s="6" t="s">
        <v>2</v>
      </c>
      <c r="E1699" s="25">
        <v>288.495</v>
      </c>
      <c r="F1699" s="25">
        <v>0</v>
      </c>
      <c r="G1699" s="43">
        <v>7861.1</v>
      </c>
      <c r="H1699" s="25">
        <v>0</v>
      </c>
      <c r="I1699" s="25">
        <f t="shared" si="105"/>
        <v>8149.5950000000003</v>
      </c>
      <c r="J1699" s="25"/>
      <c r="K1699" s="25">
        <v>892.24199999999996</v>
      </c>
      <c r="L1699" s="25">
        <v>0</v>
      </c>
      <c r="M1699" s="25">
        <v>0</v>
      </c>
      <c r="N1699" s="25">
        <f t="shared" si="109"/>
        <v>9041.8369999999995</v>
      </c>
    </row>
    <row r="1700" spans="1:14" x14ac:dyDescent="0.2">
      <c r="A1700" s="34" t="str">
        <f t="shared" si="104"/>
        <v>NEP/2AC4-CShetland</v>
      </c>
      <c r="B1700" s="6" t="s">
        <v>68</v>
      </c>
      <c r="C1700" s="6" t="s">
        <v>158</v>
      </c>
      <c r="D1700" s="6" t="s">
        <v>6</v>
      </c>
      <c r="E1700" s="25">
        <v>6.4539999999999997</v>
      </c>
      <c r="F1700" s="25">
        <v>0</v>
      </c>
      <c r="G1700" s="43">
        <v>1385</v>
      </c>
      <c r="H1700" s="25">
        <v>0</v>
      </c>
      <c r="I1700" s="25">
        <f t="shared" si="105"/>
        <v>1391.454</v>
      </c>
      <c r="J1700" s="25"/>
      <c r="K1700" s="25">
        <v>6.0999999999999999E-2</v>
      </c>
      <c r="L1700" s="25">
        <v>0</v>
      </c>
      <c r="M1700" s="25">
        <v>0</v>
      </c>
      <c r="N1700" s="25">
        <f t="shared" si="109"/>
        <v>1391.5150000000001</v>
      </c>
    </row>
    <row r="1701" spans="1:14" x14ac:dyDescent="0.2">
      <c r="A1701" s="34" t="str">
        <f t="shared" si="104"/>
        <v>NEP/2AC4-CSouth West</v>
      </c>
      <c r="B1701" s="6" t="s">
        <v>68</v>
      </c>
      <c r="C1701" s="6" t="s">
        <v>158</v>
      </c>
      <c r="D1701" s="6" t="s">
        <v>19</v>
      </c>
      <c r="E1701" s="25">
        <v>23.719000000000001</v>
      </c>
      <c r="F1701" s="25">
        <v>0</v>
      </c>
      <c r="G1701" s="43">
        <v>0</v>
      </c>
      <c r="H1701" s="25">
        <v>0</v>
      </c>
      <c r="I1701" s="25">
        <f t="shared" si="105"/>
        <v>23.719000000000001</v>
      </c>
      <c r="J1701" s="25"/>
      <c r="K1701" s="25">
        <v>0</v>
      </c>
      <c r="L1701" s="25">
        <v>0</v>
      </c>
      <c r="M1701" s="25">
        <v>0</v>
      </c>
      <c r="N1701" s="25">
        <f t="shared" si="109"/>
        <v>23.719000000000001</v>
      </c>
    </row>
    <row r="1702" spans="1:14" x14ac:dyDescent="0.2">
      <c r="A1702" s="34" t="str">
        <f t="shared" si="104"/>
        <v>NEP/2AC4-CUnallocated</v>
      </c>
      <c r="B1702" s="6" t="s">
        <v>68</v>
      </c>
      <c r="C1702" s="6" t="s">
        <v>158</v>
      </c>
      <c r="D1702" s="6" t="s">
        <v>33</v>
      </c>
      <c r="E1702" s="25">
        <v>0</v>
      </c>
      <c r="F1702" s="25">
        <v>0</v>
      </c>
      <c r="G1702" s="43">
        <v>0</v>
      </c>
      <c r="H1702" s="25">
        <v>0.3</v>
      </c>
      <c r="I1702" s="25">
        <f t="shared" si="105"/>
        <v>0.3</v>
      </c>
      <c r="J1702" s="25"/>
      <c r="K1702" s="25">
        <v>0</v>
      </c>
      <c r="L1702" s="25">
        <v>0</v>
      </c>
      <c r="M1702" s="25">
        <v>0</v>
      </c>
      <c r="N1702" s="25">
        <f t="shared" si="109"/>
        <v>0.3</v>
      </c>
    </row>
    <row r="1703" spans="1:14" x14ac:dyDescent="0.2">
      <c r="A1703" s="34" t="str">
        <f t="shared" ref="A1703:A1766" si="110">CONCATENATE(B1703,D1703)</f>
        <v>NEP/2AC4-CW. Scotland</v>
      </c>
      <c r="B1703" s="6" t="s">
        <v>68</v>
      </c>
      <c r="C1703" s="6" t="s">
        <v>158</v>
      </c>
      <c r="D1703" s="6" t="s">
        <v>8</v>
      </c>
      <c r="E1703" s="25">
        <v>0</v>
      </c>
      <c r="F1703" s="25">
        <v>0</v>
      </c>
      <c r="G1703" s="43">
        <v>561.29999999999995</v>
      </c>
      <c r="H1703" s="25">
        <v>0</v>
      </c>
      <c r="I1703" s="25">
        <f t="shared" si="105"/>
        <v>561.29999999999995</v>
      </c>
      <c r="J1703" s="25"/>
      <c r="K1703" s="25">
        <v>36.634999999999998</v>
      </c>
      <c r="L1703" s="25">
        <v>0</v>
      </c>
      <c r="M1703" s="25">
        <v>0</v>
      </c>
      <c r="N1703" s="25">
        <f t="shared" si="109"/>
        <v>597.93499999999995</v>
      </c>
    </row>
    <row r="1704" spans="1:14" x14ac:dyDescent="0.2">
      <c r="A1704" s="34" t="str">
        <f t="shared" si="110"/>
        <v>NEP/2AC4-CWales &amp; WC</v>
      </c>
      <c r="B1704" s="6" t="s">
        <v>68</v>
      </c>
      <c r="C1704" s="6" t="s">
        <v>158</v>
      </c>
      <c r="D1704" s="6" t="s">
        <v>22</v>
      </c>
      <c r="E1704" s="25">
        <v>0</v>
      </c>
      <c r="F1704" s="25">
        <v>0</v>
      </c>
      <c r="G1704" s="43">
        <v>2.9</v>
      </c>
      <c r="H1704" s="25">
        <v>0</v>
      </c>
      <c r="I1704" s="25">
        <f t="shared" si="105"/>
        <v>2.9</v>
      </c>
      <c r="J1704" s="25"/>
      <c r="K1704" s="25">
        <v>0</v>
      </c>
      <c r="L1704" s="25">
        <v>0</v>
      </c>
      <c r="M1704" s="25">
        <v>0</v>
      </c>
      <c r="N1704" s="25">
        <f t="shared" si="109"/>
        <v>2.9</v>
      </c>
    </row>
    <row r="1705" spans="1:14" x14ac:dyDescent="0.2">
      <c r="A1705" s="34" t="str">
        <f t="shared" si="110"/>
        <v>NEP/2AC4-CWestern</v>
      </c>
      <c r="B1705" s="38" t="s">
        <v>68</v>
      </c>
      <c r="C1705" s="6" t="s">
        <v>158</v>
      </c>
      <c r="D1705" s="6" t="s">
        <v>107</v>
      </c>
      <c r="E1705" s="25">
        <v>723.495</v>
      </c>
      <c r="F1705" s="25">
        <v>0</v>
      </c>
      <c r="G1705" s="43">
        <v>0</v>
      </c>
      <c r="H1705" s="25">
        <v>0</v>
      </c>
      <c r="I1705" s="25">
        <f t="shared" si="105"/>
        <v>723.495</v>
      </c>
      <c r="J1705" s="25"/>
      <c r="K1705" s="25">
        <v>0</v>
      </c>
      <c r="L1705" s="25">
        <v>0</v>
      </c>
      <c r="M1705" s="25">
        <v>0</v>
      </c>
      <c r="N1705" s="25">
        <f t="shared" si="109"/>
        <v>723.495</v>
      </c>
    </row>
    <row r="1706" spans="1:14" x14ac:dyDescent="0.2">
      <c r="A1706" s="34" t="str">
        <f t="shared" si="110"/>
        <v>NEP/5BC6.10m and under (pool) - England</v>
      </c>
      <c r="B1706" s="6" t="s">
        <v>69</v>
      </c>
      <c r="C1706" s="6" t="s">
        <v>200</v>
      </c>
      <c r="D1706" s="6" t="s">
        <v>29</v>
      </c>
      <c r="E1706" s="25">
        <v>62.334000000000003</v>
      </c>
      <c r="F1706" s="25">
        <v>0</v>
      </c>
      <c r="G1706" s="43">
        <v>0</v>
      </c>
      <c r="H1706" s="25">
        <v>0</v>
      </c>
      <c r="I1706" s="25">
        <f t="shared" si="105"/>
        <v>62.334000000000003</v>
      </c>
      <c r="J1706" s="25"/>
      <c r="K1706" s="25">
        <v>3.3439999999999999</v>
      </c>
      <c r="L1706" s="25">
        <v>0</v>
      </c>
      <c r="M1706" s="25">
        <v>0</v>
      </c>
      <c r="N1706" s="25">
        <f t="shared" si="109"/>
        <v>65.677999999999997</v>
      </c>
    </row>
    <row r="1707" spans="1:14" x14ac:dyDescent="0.2">
      <c r="A1707" s="34" t="str">
        <f t="shared" si="110"/>
        <v>NEP/5BC6.10m and under (pool) - Northern Ireland</v>
      </c>
      <c r="B1707" s="6" t="s">
        <v>69</v>
      </c>
      <c r="C1707" s="6" t="s">
        <v>200</v>
      </c>
      <c r="D1707" s="6" t="s">
        <v>32</v>
      </c>
      <c r="E1707" s="25">
        <v>0</v>
      </c>
      <c r="F1707" s="25">
        <v>22.3</v>
      </c>
      <c r="G1707" s="43">
        <v>0</v>
      </c>
      <c r="H1707" s="25">
        <v>0</v>
      </c>
      <c r="I1707" s="25">
        <f t="shared" si="105"/>
        <v>22.3</v>
      </c>
      <c r="J1707" s="25"/>
      <c r="K1707" s="25">
        <v>0</v>
      </c>
      <c r="L1707" s="25">
        <v>0</v>
      </c>
      <c r="M1707" s="25">
        <v>0</v>
      </c>
      <c r="N1707" s="25">
        <f t="shared" si="109"/>
        <v>22.3</v>
      </c>
    </row>
    <row r="1708" spans="1:14" x14ac:dyDescent="0.2">
      <c r="A1708" s="34" t="str">
        <f t="shared" si="110"/>
        <v>NEP/5BC6.10m and under (pool) - Scotland</v>
      </c>
      <c r="B1708" s="6" t="s">
        <v>69</v>
      </c>
      <c r="C1708" s="6" t="s">
        <v>200</v>
      </c>
      <c r="D1708" s="6" t="s">
        <v>31</v>
      </c>
      <c r="E1708" s="25">
        <v>0</v>
      </c>
      <c r="F1708" s="25">
        <v>0</v>
      </c>
      <c r="G1708" s="43">
        <v>1417.7</v>
      </c>
      <c r="H1708" s="25">
        <v>0</v>
      </c>
      <c r="I1708" s="25">
        <f t="shared" si="105"/>
        <v>1417.7</v>
      </c>
      <c r="J1708" s="25"/>
      <c r="K1708" s="25">
        <v>162.38999999999999</v>
      </c>
      <c r="L1708" s="25">
        <v>0</v>
      </c>
      <c r="M1708" s="25">
        <v>0</v>
      </c>
      <c r="N1708" s="25">
        <f t="shared" si="109"/>
        <v>1580.09</v>
      </c>
    </row>
    <row r="1709" spans="1:14" x14ac:dyDescent="0.2">
      <c r="A1709" s="34" t="str">
        <f t="shared" si="110"/>
        <v>NEP/5BC6.10m and under (pool) - Wales</v>
      </c>
      <c r="B1709" s="6" t="s">
        <v>69</v>
      </c>
      <c r="C1709" s="6" t="s">
        <v>200</v>
      </c>
      <c r="D1709" s="6" t="s">
        <v>30</v>
      </c>
      <c r="E1709" s="25">
        <v>0</v>
      </c>
      <c r="F1709" s="25">
        <v>0</v>
      </c>
      <c r="G1709" s="43">
        <v>0</v>
      </c>
      <c r="H1709" s="25">
        <v>25.513999999999999</v>
      </c>
      <c r="I1709" s="25">
        <f t="shared" si="105"/>
        <v>25.513999999999999</v>
      </c>
      <c r="J1709" s="25"/>
      <c r="K1709" s="25">
        <v>0</v>
      </c>
      <c r="L1709" s="25">
        <v>0</v>
      </c>
      <c r="M1709" s="25">
        <v>0</v>
      </c>
      <c r="N1709" s="25">
        <f t="shared" si="109"/>
        <v>25.513999999999999</v>
      </c>
    </row>
    <row r="1710" spans="1:14" x14ac:dyDescent="0.2">
      <c r="A1710" s="34" t="str">
        <f t="shared" si="110"/>
        <v>NEP/5BC6.Aberdeen</v>
      </c>
      <c r="B1710" s="6" t="s">
        <v>69</v>
      </c>
      <c r="C1710" s="6" t="s">
        <v>200</v>
      </c>
      <c r="D1710" s="6" t="s">
        <v>4</v>
      </c>
      <c r="E1710" s="25">
        <v>56.311</v>
      </c>
      <c r="F1710" s="25">
        <v>0</v>
      </c>
      <c r="G1710" s="43">
        <v>48.7</v>
      </c>
      <c r="H1710" s="25">
        <v>0</v>
      </c>
      <c r="I1710" s="25">
        <f t="shared" si="105"/>
        <v>105.011</v>
      </c>
      <c r="J1710" s="25"/>
      <c r="K1710" s="25">
        <v>1E-3</v>
      </c>
      <c r="L1710" s="25">
        <v>0</v>
      </c>
      <c r="M1710" s="25">
        <v>0</v>
      </c>
      <c r="N1710" s="25">
        <f t="shared" si="109"/>
        <v>105.012</v>
      </c>
    </row>
    <row r="1711" spans="1:14" x14ac:dyDescent="0.2">
      <c r="A1711" s="34" t="str">
        <f t="shared" si="110"/>
        <v>NEP/5BC6.Anglo Scot.</v>
      </c>
      <c r="B1711" s="6" t="s">
        <v>69</v>
      </c>
      <c r="C1711" s="6" t="s">
        <v>200</v>
      </c>
      <c r="D1711" s="6" t="s">
        <v>13</v>
      </c>
      <c r="E1711" s="25">
        <v>249.845</v>
      </c>
      <c r="F1711" s="25">
        <v>0</v>
      </c>
      <c r="G1711" s="43">
        <v>61.9</v>
      </c>
      <c r="H1711" s="25">
        <v>0</v>
      </c>
      <c r="I1711" s="25">
        <f t="shared" si="105"/>
        <v>311.745</v>
      </c>
      <c r="J1711" s="25"/>
      <c r="K1711" s="25">
        <v>12.632</v>
      </c>
      <c r="L1711" s="25">
        <v>0</v>
      </c>
      <c r="M1711" s="25">
        <v>0</v>
      </c>
      <c r="N1711" s="25">
        <f t="shared" si="109"/>
        <v>324.37700000000001</v>
      </c>
    </row>
    <row r="1712" spans="1:14" x14ac:dyDescent="0.2">
      <c r="A1712" s="34" t="str">
        <f t="shared" si="110"/>
        <v>NEP/5BC6.ANIFPO</v>
      </c>
      <c r="B1712" s="6" t="s">
        <v>69</v>
      </c>
      <c r="C1712" s="6" t="s">
        <v>200</v>
      </c>
      <c r="D1712" s="6" t="s">
        <v>17</v>
      </c>
      <c r="E1712" s="25">
        <v>0</v>
      </c>
      <c r="F1712" s="25">
        <v>383.68</v>
      </c>
      <c r="G1712" s="43">
        <v>0</v>
      </c>
      <c r="H1712" s="25">
        <v>0</v>
      </c>
      <c r="I1712" s="25">
        <f t="shared" si="105"/>
        <v>383.68</v>
      </c>
      <c r="J1712" s="25"/>
      <c r="K1712" s="25">
        <v>27.815999999999999</v>
      </c>
      <c r="L1712" s="25">
        <v>0</v>
      </c>
      <c r="M1712" s="25">
        <v>0</v>
      </c>
      <c r="N1712" s="25">
        <f t="shared" si="109"/>
        <v>411.49599999999998</v>
      </c>
    </row>
    <row r="1713" spans="1:14" x14ac:dyDescent="0.2">
      <c r="A1713" s="34" t="str">
        <f t="shared" si="110"/>
        <v>NEP/5BC6.Cornish</v>
      </c>
      <c r="B1713" s="6" t="s">
        <v>69</v>
      </c>
      <c r="C1713" s="6" t="s">
        <v>200</v>
      </c>
      <c r="D1713" s="6" t="s">
        <v>18</v>
      </c>
      <c r="E1713" s="25">
        <v>262.69299999999998</v>
      </c>
      <c r="F1713" s="25">
        <v>0</v>
      </c>
      <c r="G1713" s="43">
        <v>0</v>
      </c>
      <c r="H1713" s="25">
        <v>0</v>
      </c>
      <c r="I1713" s="25">
        <f t="shared" si="105"/>
        <v>262.69299999999998</v>
      </c>
      <c r="J1713" s="25"/>
      <c r="K1713" s="25">
        <v>1.2999999999999999E-2</v>
      </c>
      <c r="L1713" s="25">
        <v>0</v>
      </c>
      <c r="M1713" s="25">
        <v>0</v>
      </c>
      <c r="N1713" s="25">
        <f t="shared" si="109"/>
        <v>262.70600000000002</v>
      </c>
    </row>
    <row r="1714" spans="1:14" x14ac:dyDescent="0.2">
      <c r="A1714" s="34" t="str">
        <f t="shared" si="110"/>
        <v>NEP/5BC6.EEFPO</v>
      </c>
      <c r="B1714" s="6" t="s">
        <v>69</v>
      </c>
      <c r="C1714" s="6" t="s">
        <v>200</v>
      </c>
      <c r="D1714" s="6" t="s">
        <v>14</v>
      </c>
      <c r="E1714" s="25">
        <v>167.839</v>
      </c>
      <c r="F1714" s="25">
        <v>0</v>
      </c>
      <c r="G1714" s="43">
        <v>34</v>
      </c>
      <c r="H1714" s="25">
        <v>0</v>
      </c>
      <c r="I1714" s="25">
        <f t="shared" si="105"/>
        <v>201.839</v>
      </c>
      <c r="J1714" s="25"/>
      <c r="K1714" s="25">
        <v>1.548</v>
      </c>
      <c r="L1714" s="25">
        <v>0</v>
      </c>
      <c r="M1714" s="25">
        <v>0</v>
      </c>
      <c r="N1714" s="25">
        <f t="shared" si="109"/>
        <v>203.387</v>
      </c>
    </row>
    <row r="1715" spans="1:14" x14ac:dyDescent="0.2">
      <c r="A1715" s="34" t="str">
        <f t="shared" si="110"/>
        <v>NEP/5BC6.Fife</v>
      </c>
      <c r="B1715" s="6" t="s">
        <v>69</v>
      </c>
      <c r="C1715" s="6" t="s">
        <v>200</v>
      </c>
      <c r="D1715" s="6" t="s">
        <v>7</v>
      </c>
      <c r="E1715" s="25">
        <v>2.0499999999999998</v>
      </c>
      <c r="F1715" s="25">
        <v>0.13700000000000001</v>
      </c>
      <c r="G1715" s="43">
        <v>134</v>
      </c>
      <c r="H1715" s="25">
        <v>0</v>
      </c>
      <c r="I1715" s="25">
        <f t="shared" si="105"/>
        <v>136.18700000000001</v>
      </c>
      <c r="J1715" s="25"/>
      <c r="K1715" s="25">
        <v>13.682</v>
      </c>
      <c r="L1715" s="25">
        <v>0</v>
      </c>
      <c r="M1715" s="25">
        <v>0</v>
      </c>
      <c r="N1715" s="25">
        <f t="shared" si="109"/>
        <v>149.869</v>
      </c>
    </row>
    <row r="1716" spans="1:14" x14ac:dyDescent="0.2">
      <c r="A1716" s="34" t="str">
        <f t="shared" si="110"/>
        <v>NEP/5BC6.FPO</v>
      </c>
      <c r="B1716" s="6" t="s">
        <v>69</v>
      </c>
      <c r="C1716" s="6" t="s">
        <v>200</v>
      </c>
      <c r="D1716" s="6" t="s">
        <v>15</v>
      </c>
      <c r="E1716" s="25">
        <v>0</v>
      </c>
      <c r="F1716" s="25">
        <v>0</v>
      </c>
      <c r="G1716" s="43">
        <v>0</v>
      </c>
      <c r="H1716" s="25">
        <v>0</v>
      </c>
      <c r="I1716" s="25">
        <f t="shared" si="105"/>
        <v>0</v>
      </c>
      <c r="J1716" s="25"/>
      <c r="K1716" s="25">
        <v>0</v>
      </c>
      <c r="L1716" s="25">
        <v>0</v>
      </c>
      <c r="M1716" s="25">
        <v>0</v>
      </c>
      <c r="N1716" s="25">
        <f t="shared" si="109"/>
        <v>0</v>
      </c>
    </row>
    <row r="1717" spans="1:14" x14ac:dyDescent="0.2">
      <c r="A1717" s="34" t="str">
        <f t="shared" si="110"/>
        <v>NEP/5BC6.Handliners</v>
      </c>
      <c r="B1717" s="6" t="s">
        <v>69</v>
      </c>
      <c r="C1717" s="6" t="s">
        <v>200</v>
      </c>
      <c r="D1717" s="6" t="s">
        <v>66</v>
      </c>
      <c r="E1717" s="25">
        <v>0</v>
      </c>
      <c r="F1717" s="25">
        <v>0</v>
      </c>
      <c r="G1717" s="43">
        <v>0</v>
      </c>
      <c r="H1717" s="25">
        <v>0</v>
      </c>
      <c r="I1717" s="25">
        <f t="shared" si="105"/>
        <v>0</v>
      </c>
      <c r="J1717" s="25"/>
      <c r="K1717" s="25">
        <v>0</v>
      </c>
      <c r="L1717" s="25">
        <v>0</v>
      </c>
      <c r="M1717" s="25">
        <v>0</v>
      </c>
      <c r="N1717" s="25">
        <f t="shared" si="109"/>
        <v>0</v>
      </c>
    </row>
    <row r="1718" spans="1:14" x14ac:dyDescent="0.2">
      <c r="A1718" s="34" t="str">
        <f t="shared" si="110"/>
        <v>NEP/5BC6.Interfish</v>
      </c>
      <c r="B1718" s="6" t="s">
        <v>69</v>
      </c>
      <c r="C1718" s="6" t="s">
        <v>200</v>
      </c>
      <c r="D1718" s="6" t="s">
        <v>23</v>
      </c>
      <c r="E1718" s="25">
        <v>85.56</v>
      </c>
      <c r="F1718" s="25">
        <v>0</v>
      </c>
      <c r="G1718" s="43">
        <v>0</v>
      </c>
      <c r="H1718" s="25">
        <v>0</v>
      </c>
      <c r="I1718" s="25">
        <f t="shared" si="105"/>
        <v>85.56</v>
      </c>
      <c r="J1718" s="25"/>
      <c r="K1718" s="25">
        <v>0</v>
      </c>
      <c r="L1718" s="25">
        <v>0</v>
      </c>
      <c r="M1718" s="25">
        <v>0</v>
      </c>
      <c r="N1718" s="25">
        <f t="shared" si="109"/>
        <v>85.56</v>
      </c>
    </row>
    <row r="1719" spans="1:14" x14ac:dyDescent="0.2">
      <c r="A1719" s="34" t="str">
        <f t="shared" si="110"/>
        <v>NEP/5BC6.IOM</v>
      </c>
      <c r="B1719" s="6" t="s">
        <v>69</v>
      </c>
      <c r="C1719" s="6" t="s">
        <v>200</v>
      </c>
      <c r="D1719" s="6" t="s">
        <v>24</v>
      </c>
      <c r="E1719" s="25">
        <v>30.478999999999999</v>
      </c>
      <c r="F1719" s="25">
        <v>0</v>
      </c>
      <c r="G1719" s="43">
        <v>0</v>
      </c>
      <c r="H1719" s="25">
        <v>0</v>
      </c>
      <c r="I1719" s="25">
        <f t="shared" si="105"/>
        <v>30.478999999999999</v>
      </c>
      <c r="J1719" s="25"/>
      <c r="K1719" s="25">
        <v>0</v>
      </c>
      <c r="L1719" s="25">
        <v>0</v>
      </c>
      <c r="M1719" s="25">
        <v>0</v>
      </c>
      <c r="N1719" s="25">
        <f t="shared" si="109"/>
        <v>30.478999999999999</v>
      </c>
    </row>
    <row r="1720" spans="1:14" x14ac:dyDescent="0.2">
      <c r="A1720" s="34" t="str">
        <f t="shared" si="110"/>
        <v>NEP/5BC6.Klondyke</v>
      </c>
      <c r="B1720" s="6" t="s">
        <v>69</v>
      </c>
      <c r="C1720" s="6" t="s">
        <v>200</v>
      </c>
      <c r="D1720" s="6" t="s">
        <v>11</v>
      </c>
      <c r="E1720" s="25">
        <v>0</v>
      </c>
      <c r="F1720" s="25">
        <v>0</v>
      </c>
      <c r="G1720" s="43">
        <v>0</v>
      </c>
      <c r="H1720" s="25">
        <v>0</v>
      </c>
      <c r="I1720" s="25">
        <f t="shared" si="105"/>
        <v>0</v>
      </c>
      <c r="J1720" s="25"/>
      <c r="K1720" s="25">
        <v>0</v>
      </c>
      <c r="L1720" s="25">
        <v>0</v>
      </c>
      <c r="M1720" s="25">
        <v>0</v>
      </c>
      <c r="N1720" s="25">
        <f t="shared" si="109"/>
        <v>0</v>
      </c>
    </row>
    <row r="1721" spans="1:14" x14ac:dyDescent="0.2">
      <c r="A1721" s="34" t="str">
        <f t="shared" si="110"/>
        <v>NEP/5BC6.Lowestoft</v>
      </c>
      <c r="B1721" s="6" t="s">
        <v>69</v>
      </c>
      <c r="C1721" s="6" t="s">
        <v>200</v>
      </c>
      <c r="D1721" s="6" t="s">
        <v>21</v>
      </c>
      <c r="E1721" s="25">
        <v>0</v>
      </c>
      <c r="F1721" s="25">
        <v>0</v>
      </c>
      <c r="G1721" s="43">
        <v>0</v>
      </c>
      <c r="H1721" s="25">
        <v>0</v>
      </c>
      <c r="I1721" s="25">
        <f t="shared" si="105"/>
        <v>0</v>
      </c>
      <c r="J1721" s="25"/>
      <c r="K1721" s="25">
        <v>0</v>
      </c>
      <c r="L1721" s="25">
        <v>0</v>
      </c>
      <c r="M1721" s="25">
        <v>0</v>
      </c>
      <c r="N1721" s="25">
        <f t="shared" si="109"/>
        <v>0</v>
      </c>
    </row>
    <row r="1722" spans="1:14" x14ac:dyDescent="0.2">
      <c r="A1722" s="34" t="str">
        <f t="shared" si="110"/>
        <v>NEP/5BC6.Lunar</v>
      </c>
      <c r="B1722" s="6" t="s">
        <v>69</v>
      </c>
      <c r="C1722" s="6" t="s">
        <v>200</v>
      </c>
      <c r="D1722" s="6" t="s">
        <v>12</v>
      </c>
      <c r="E1722" s="25">
        <v>0</v>
      </c>
      <c r="F1722" s="25">
        <v>0</v>
      </c>
      <c r="G1722" s="43">
        <v>16.899999999999999</v>
      </c>
      <c r="H1722" s="25">
        <v>0</v>
      </c>
      <c r="I1722" s="25">
        <f t="shared" si="105"/>
        <v>16.899999999999999</v>
      </c>
      <c r="J1722" s="25"/>
      <c r="K1722" s="25">
        <v>0</v>
      </c>
      <c r="L1722" s="25">
        <v>0</v>
      </c>
      <c r="M1722" s="25">
        <v>0</v>
      </c>
      <c r="N1722" s="25">
        <f t="shared" si="109"/>
        <v>16.899999999999999</v>
      </c>
    </row>
    <row r="1723" spans="1:14" x14ac:dyDescent="0.2">
      <c r="A1723" s="34" t="str">
        <f t="shared" si="110"/>
        <v>NEP/5BC6.Mourne</v>
      </c>
      <c r="B1723" s="38" t="s">
        <v>69</v>
      </c>
      <c r="C1723" s="6" t="s">
        <v>200</v>
      </c>
      <c r="D1723" s="6" t="s">
        <v>49</v>
      </c>
      <c r="E1723" s="25">
        <v>0</v>
      </c>
      <c r="F1723" s="25">
        <v>0</v>
      </c>
      <c r="G1723" s="43">
        <v>0</v>
      </c>
      <c r="H1723" s="25">
        <v>0</v>
      </c>
      <c r="I1723" s="25">
        <f t="shared" si="105"/>
        <v>0</v>
      </c>
      <c r="J1723" s="25"/>
      <c r="K1723" s="25">
        <v>0</v>
      </c>
      <c r="L1723" s="25">
        <v>0</v>
      </c>
      <c r="M1723" s="25">
        <v>0</v>
      </c>
      <c r="N1723" s="25">
        <f t="shared" si="109"/>
        <v>0</v>
      </c>
    </row>
    <row r="1724" spans="1:14" x14ac:dyDescent="0.2">
      <c r="A1724" s="34" t="str">
        <f t="shared" si="110"/>
        <v>NEP/5BC6.NESFO</v>
      </c>
      <c r="B1724" s="6" t="s">
        <v>69</v>
      </c>
      <c r="C1724" s="6" t="s">
        <v>200</v>
      </c>
      <c r="D1724" s="6" t="s">
        <v>5</v>
      </c>
      <c r="E1724" s="25">
        <v>0</v>
      </c>
      <c r="F1724" s="25">
        <v>0</v>
      </c>
      <c r="G1724" s="43">
        <v>23.4</v>
      </c>
      <c r="H1724" s="25">
        <v>0</v>
      </c>
      <c r="I1724" s="25">
        <f t="shared" si="105"/>
        <v>23.4</v>
      </c>
      <c r="J1724" s="25"/>
      <c r="K1724" s="25">
        <v>23.896999999999998</v>
      </c>
      <c r="L1724" s="25">
        <v>0</v>
      </c>
      <c r="M1724" s="25">
        <v>0</v>
      </c>
      <c r="N1724" s="25">
        <f t="shared" si="109"/>
        <v>47.296999999999997</v>
      </c>
    </row>
    <row r="1725" spans="1:14" x14ac:dyDescent="0.2">
      <c r="A1725" s="34" t="str">
        <f t="shared" si="110"/>
        <v>NEP/5BC6.NIFPO</v>
      </c>
      <c r="B1725" s="6" t="s">
        <v>69</v>
      </c>
      <c r="C1725" s="6" t="s">
        <v>200</v>
      </c>
      <c r="D1725" s="6" t="s">
        <v>16</v>
      </c>
      <c r="E1725" s="25">
        <v>38.953000000000003</v>
      </c>
      <c r="F1725" s="25">
        <v>1977.5840000000001</v>
      </c>
      <c r="G1725" s="43">
        <v>51.7</v>
      </c>
      <c r="H1725" s="25">
        <v>0</v>
      </c>
      <c r="I1725" s="25">
        <f t="shared" ref="I1725:I1788" si="111">E1725+F1725+G1725+H1725</f>
        <v>2068.2370000000001</v>
      </c>
      <c r="J1725" s="25"/>
      <c r="K1725" s="25">
        <v>359.39600000000002</v>
      </c>
      <c r="L1725" s="25">
        <v>0</v>
      </c>
      <c r="M1725" s="25">
        <v>0</v>
      </c>
      <c r="N1725" s="25">
        <f t="shared" si="109"/>
        <v>2427.6329999999998</v>
      </c>
    </row>
    <row r="1726" spans="1:14" x14ac:dyDescent="0.2">
      <c r="A1726" s="34" t="str">
        <f t="shared" si="110"/>
        <v>NEP/5BC6.Non Sector - England</v>
      </c>
      <c r="B1726" s="6" t="s">
        <v>69</v>
      </c>
      <c r="C1726" s="6" t="s">
        <v>200</v>
      </c>
      <c r="D1726" s="6" t="s">
        <v>25</v>
      </c>
      <c r="E1726" s="25">
        <v>58.890999999999998</v>
      </c>
      <c r="F1726" s="25">
        <v>0</v>
      </c>
      <c r="G1726" s="43">
        <v>0</v>
      </c>
      <c r="H1726" s="25">
        <v>0</v>
      </c>
      <c r="I1726" s="25">
        <f t="shared" si="111"/>
        <v>58.890999999999998</v>
      </c>
      <c r="J1726" s="25"/>
      <c r="K1726" s="25">
        <v>0</v>
      </c>
      <c r="L1726" s="25">
        <v>0</v>
      </c>
      <c r="M1726" s="25">
        <v>0</v>
      </c>
      <c r="N1726" s="25">
        <f t="shared" si="109"/>
        <v>58.890999999999998</v>
      </c>
    </row>
    <row r="1727" spans="1:14" x14ac:dyDescent="0.2">
      <c r="A1727" s="34" t="str">
        <f t="shared" si="110"/>
        <v>NEP/5BC6.Non Sector - Northern Ireland</v>
      </c>
      <c r="B1727" s="6" t="s">
        <v>69</v>
      </c>
      <c r="C1727" s="6" t="s">
        <v>200</v>
      </c>
      <c r="D1727" s="6" t="s">
        <v>28</v>
      </c>
      <c r="E1727" s="25">
        <v>0</v>
      </c>
      <c r="F1727" s="25">
        <v>10.1</v>
      </c>
      <c r="G1727" s="43">
        <v>0</v>
      </c>
      <c r="H1727" s="25">
        <v>0</v>
      </c>
      <c r="I1727" s="25">
        <f t="shared" si="111"/>
        <v>10.1</v>
      </c>
      <c r="J1727" s="25"/>
      <c r="K1727" s="25">
        <v>0</v>
      </c>
      <c r="L1727" s="25">
        <v>0</v>
      </c>
      <c r="M1727" s="25">
        <v>0</v>
      </c>
      <c r="N1727" s="25">
        <f t="shared" si="109"/>
        <v>10.1</v>
      </c>
    </row>
    <row r="1728" spans="1:14" x14ac:dyDescent="0.2">
      <c r="A1728" s="34" t="str">
        <f t="shared" si="110"/>
        <v>NEP/5BC6.Non Sector - Scotland</v>
      </c>
      <c r="B1728" s="6" t="s">
        <v>69</v>
      </c>
      <c r="C1728" s="6" t="s">
        <v>200</v>
      </c>
      <c r="D1728" s="6" t="s">
        <v>27</v>
      </c>
      <c r="E1728" s="25">
        <v>0</v>
      </c>
      <c r="F1728" s="25">
        <v>0</v>
      </c>
      <c r="G1728" s="43">
        <v>363</v>
      </c>
      <c r="H1728" s="25">
        <v>0</v>
      </c>
      <c r="I1728" s="25">
        <f t="shared" si="111"/>
        <v>363</v>
      </c>
      <c r="J1728" s="25"/>
      <c r="K1728" s="25">
        <v>45.819000000000003</v>
      </c>
      <c r="L1728" s="25">
        <v>0</v>
      </c>
      <c r="M1728" s="25">
        <v>0</v>
      </c>
      <c r="N1728" s="25">
        <f t="shared" si="109"/>
        <v>408.81900000000002</v>
      </c>
    </row>
    <row r="1729" spans="1:14" x14ac:dyDescent="0.2">
      <c r="A1729" s="34" t="str">
        <f t="shared" si="110"/>
        <v>NEP/5BC6.Non Sector - Wales</v>
      </c>
      <c r="B1729" s="6" t="s">
        <v>69</v>
      </c>
      <c r="C1729" s="6" t="s">
        <v>200</v>
      </c>
      <c r="D1729" s="6" t="s">
        <v>26</v>
      </c>
      <c r="E1729" s="25">
        <v>0</v>
      </c>
      <c r="F1729" s="25">
        <v>0</v>
      </c>
      <c r="G1729" s="43">
        <v>0</v>
      </c>
      <c r="H1729" s="25">
        <v>4.952</v>
      </c>
      <c r="I1729" s="25">
        <f t="shared" si="111"/>
        <v>4.952</v>
      </c>
      <c r="J1729" s="25"/>
      <c r="K1729" s="25">
        <v>0</v>
      </c>
      <c r="L1729" s="25">
        <v>0</v>
      </c>
      <c r="M1729" s="25">
        <v>0</v>
      </c>
      <c r="N1729" s="25">
        <f t="shared" si="109"/>
        <v>4.952</v>
      </c>
    </row>
    <row r="1730" spans="1:14" x14ac:dyDescent="0.2">
      <c r="A1730" s="34" t="str">
        <f t="shared" si="110"/>
        <v>NEP/5BC6.Humberside</v>
      </c>
      <c r="B1730" s="6" t="s">
        <v>69</v>
      </c>
      <c r="C1730" s="6" t="s">
        <v>200</v>
      </c>
      <c r="D1730" s="6" t="s">
        <v>288</v>
      </c>
      <c r="E1730" s="25">
        <v>7.7910000000000004</v>
      </c>
      <c r="F1730" s="25">
        <v>0</v>
      </c>
      <c r="G1730" s="43">
        <v>0</v>
      </c>
      <c r="H1730" s="25">
        <v>0</v>
      </c>
      <c r="I1730" s="25">
        <f t="shared" si="111"/>
        <v>7.7910000000000004</v>
      </c>
      <c r="J1730" s="25"/>
      <c r="K1730" s="25">
        <v>0</v>
      </c>
      <c r="L1730" s="25">
        <v>0</v>
      </c>
      <c r="M1730" s="25">
        <v>0</v>
      </c>
      <c r="N1730" s="25">
        <f t="shared" si="109"/>
        <v>7.7910000000000004</v>
      </c>
    </row>
    <row r="1731" spans="1:14" x14ac:dyDescent="0.2">
      <c r="A1731" s="34" t="str">
        <f t="shared" si="110"/>
        <v>NEP/5BC6.North Sea</v>
      </c>
      <c r="B1731" s="6" t="s">
        <v>69</v>
      </c>
      <c r="C1731" s="6" t="s">
        <v>200</v>
      </c>
      <c r="D1731" s="6" t="s">
        <v>20</v>
      </c>
      <c r="E1731" s="25">
        <v>1.64</v>
      </c>
      <c r="F1731" s="25">
        <v>0</v>
      </c>
      <c r="G1731" s="43">
        <v>0.3</v>
      </c>
      <c r="H1731" s="25">
        <v>0</v>
      </c>
      <c r="I1731" s="25">
        <f t="shared" si="111"/>
        <v>1.94</v>
      </c>
      <c r="J1731" s="25"/>
      <c r="K1731" s="25">
        <v>0</v>
      </c>
      <c r="L1731" s="25">
        <v>0</v>
      </c>
      <c r="M1731" s="25">
        <v>0</v>
      </c>
      <c r="N1731" s="25">
        <f t="shared" si="109"/>
        <v>1.94</v>
      </c>
    </row>
    <row r="1732" spans="1:14" x14ac:dyDescent="0.2">
      <c r="A1732" s="34" t="str">
        <f t="shared" si="110"/>
        <v>NEP/5BC6.Northern</v>
      </c>
      <c r="B1732" s="6" t="s">
        <v>69</v>
      </c>
      <c r="C1732" s="6" t="s">
        <v>200</v>
      </c>
      <c r="D1732" s="6" t="s">
        <v>10</v>
      </c>
      <c r="E1732" s="25">
        <v>0</v>
      </c>
      <c r="F1732" s="25">
        <v>0</v>
      </c>
      <c r="G1732" s="43">
        <v>0</v>
      </c>
      <c r="H1732" s="25">
        <v>0</v>
      </c>
      <c r="I1732" s="25">
        <f t="shared" si="111"/>
        <v>0</v>
      </c>
      <c r="J1732" s="25"/>
      <c r="K1732" s="25">
        <v>0</v>
      </c>
      <c r="L1732" s="25">
        <v>0</v>
      </c>
      <c r="M1732" s="25">
        <v>0</v>
      </c>
      <c r="N1732" s="25">
        <f t="shared" si="109"/>
        <v>0</v>
      </c>
    </row>
    <row r="1733" spans="1:14" x14ac:dyDescent="0.2">
      <c r="A1733" s="34" t="str">
        <f t="shared" si="110"/>
        <v>NEP/5BC6.Orkney</v>
      </c>
      <c r="B1733" s="6" t="s">
        <v>69</v>
      </c>
      <c r="C1733" s="6" t="s">
        <v>200</v>
      </c>
      <c r="D1733" s="6" t="s">
        <v>9</v>
      </c>
      <c r="E1733" s="25">
        <v>0</v>
      </c>
      <c r="F1733" s="25">
        <v>0</v>
      </c>
      <c r="G1733" s="43">
        <v>705.3</v>
      </c>
      <c r="H1733" s="25">
        <v>0</v>
      </c>
      <c r="I1733" s="25">
        <f t="shared" si="111"/>
        <v>705.3</v>
      </c>
      <c r="J1733" s="25"/>
      <c r="K1733" s="25">
        <v>107.68</v>
      </c>
      <c r="L1733" s="25">
        <v>0</v>
      </c>
      <c r="M1733" s="25">
        <v>0</v>
      </c>
      <c r="N1733" s="25">
        <f t="shared" si="109"/>
        <v>812.98</v>
      </c>
    </row>
    <row r="1734" spans="1:14" x14ac:dyDescent="0.2">
      <c r="A1734" s="34" t="str">
        <f t="shared" si="110"/>
        <v>NEP/5BC6.SFO</v>
      </c>
      <c r="B1734" s="6" t="s">
        <v>69</v>
      </c>
      <c r="C1734" s="6" t="s">
        <v>200</v>
      </c>
      <c r="D1734" s="6" t="s">
        <v>2</v>
      </c>
      <c r="E1734" s="25">
        <v>18.451000000000001</v>
      </c>
      <c r="F1734" s="25">
        <v>0</v>
      </c>
      <c r="G1734" s="43">
        <v>6151</v>
      </c>
      <c r="H1734" s="25">
        <v>0</v>
      </c>
      <c r="I1734" s="25">
        <f t="shared" si="111"/>
        <v>6169.451</v>
      </c>
      <c r="J1734" s="25"/>
      <c r="K1734" s="25">
        <v>409.99700000000001</v>
      </c>
      <c r="L1734" s="25">
        <v>0</v>
      </c>
      <c r="M1734" s="25">
        <v>0</v>
      </c>
      <c r="N1734" s="25">
        <f t="shared" si="109"/>
        <v>6579.4480000000003</v>
      </c>
    </row>
    <row r="1735" spans="1:14" x14ac:dyDescent="0.2">
      <c r="A1735" s="34" t="str">
        <f t="shared" si="110"/>
        <v>NEP/5BC6.Shetland</v>
      </c>
      <c r="B1735" s="6" t="s">
        <v>69</v>
      </c>
      <c r="C1735" s="6" t="s">
        <v>200</v>
      </c>
      <c r="D1735" s="6" t="s">
        <v>6</v>
      </c>
      <c r="E1735" s="25">
        <v>0</v>
      </c>
      <c r="F1735" s="25">
        <v>0</v>
      </c>
      <c r="G1735" s="43">
        <v>483.1</v>
      </c>
      <c r="H1735" s="25">
        <v>0</v>
      </c>
      <c r="I1735" s="25">
        <f t="shared" si="111"/>
        <v>483.1</v>
      </c>
      <c r="J1735" s="25"/>
      <c r="K1735" s="25">
        <v>0</v>
      </c>
      <c r="L1735" s="25">
        <v>0</v>
      </c>
      <c r="M1735" s="25">
        <v>0</v>
      </c>
      <c r="N1735" s="25">
        <f t="shared" si="109"/>
        <v>483.1</v>
      </c>
    </row>
    <row r="1736" spans="1:14" x14ac:dyDescent="0.2">
      <c r="A1736" s="34" t="str">
        <f t="shared" si="110"/>
        <v>NEP/5BC6.South West</v>
      </c>
      <c r="B1736" s="6" t="s">
        <v>69</v>
      </c>
      <c r="C1736" s="6" t="s">
        <v>200</v>
      </c>
      <c r="D1736" s="6" t="s">
        <v>19</v>
      </c>
      <c r="E1736" s="25">
        <v>0</v>
      </c>
      <c r="F1736" s="25">
        <v>0</v>
      </c>
      <c r="G1736" s="43">
        <v>1</v>
      </c>
      <c r="H1736" s="25">
        <v>0</v>
      </c>
      <c r="I1736" s="25">
        <f t="shared" si="111"/>
        <v>1</v>
      </c>
      <c r="J1736" s="25"/>
      <c r="K1736" s="25">
        <v>0</v>
      </c>
      <c r="L1736" s="25">
        <v>0</v>
      </c>
      <c r="M1736" s="25">
        <v>0</v>
      </c>
      <c r="N1736" s="25">
        <f t="shared" si="109"/>
        <v>1</v>
      </c>
    </row>
    <row r="1737" spans="1:14" x14ac:dyDescent="0.2">
      <c r="A1737" s="34" t="str">
        <f t="shared" si="110"/>
        <v>NEP/5BC6.Unallocated</v>
      </c>
      <c r="B1737" s="6" t="s">
        <v>69</v>
      </c>
      <c r="C1737" s="6" t="s">
        <v>200</v>
      </c>
      <c r="D1737" s="6" t="s">
        <v>33</v>
      </c>
      <c r="E1737" s="25">
        <v>0</v>
      </c>
      <c r="F1737" s="25">
        <v>0</v>
      </c>
      <c r="G1737" s="43">
        <v>0</v>
      </c>
      <c r="H1737" s="25">
        <v>0</v>
      </c>
      <c r="I1737" s="25">
        <f t="shared" si="111"/>
        <v>0</v>
      </c>
      <c r="J1737" s="25"/>
      <c r="K1737" s="25">
        <v>0</v>
      </c>
      <c r="L1737" s="25">
        <v>0</v>
      </c>
      <c r="M1737" s="25">
        <v>0</v>
      </c>
      <c r="N1737" s="25">
        <f t="shared" si="109"/>
        <v>0</v>
      </c>
    </row>
    <row r="1738" spans="1:14" x14ac:dyDescent="0.2">
      <c r="A1738" s="34" t="str">
        <f t="shared" si="110"/>
        <v>NEP/5BC6.W. Scotland</v>
      </c>
      <c r="B1738" s="6" t="s">
        <v>69</v>
      </c>
      <c r="C1738" s="6" t="s">
        <v>200</v>
      </c>
      <c r="D1738" s="6" t="s">
        <v>8</v>
      </c>
      <c r="E1738" s="25">
        <v>0</v>
      </c>
      <c r="F1738" s="25">
        <v>0</v>
      </c>
      <c r="G1738" s="43">
        <v>2618.8000000000002</v>
      </c>
      <c r="H1738" s="25">
        <v>0</v>
      </c>
      <c r="I1738" s="25">
        <f t="shared" si="111"/>
        <v>2618.8000000000002</v>
      </c>
      <c r="J1738" s="25"/>
      <c r="K1738" s="25">
        <v>300.68700000000001</v>
      </c>
      <c r="L1738" s="25">
        <v>0</v>
      </c>
      <c r="M1738" s="25">
        <v>0</v>
      </c>
      <c r="N1738" s="25">
        <f t="shared" si="109"/>
        <v>2919.4870000000001</v>
      </c>
    </row>
    <row r="1739" spans="1:14" x14ac:dyDescent="0.2">
      <c r="A1739" s="34" t="str">
        <f t="shared" si="110"/>
        <v>NEP/5BC6.Wales &amp; WC</v>
      </c>
      <c r="B1739" s="6" t="s">
        <v>69</v>
      </c>
      <c r="C1739" s="6" t="s">
        <v>200</v>
      </c>
      <c r="D1739" s="6" t="s">
        <v>22</v>
      </c>
      <c r="E1739" s="25">
        <v>40.045999999999999</v>
      </c>
      <c r="F1739" s="25">
        <v>0</v>
      </c>
      <c r="G1739" s="43">
        <v>0</v>
      </c>
      <c r="H1739" s="25">
        <v>43.74</v>
      </c>
      <c r="I1739" s="25">
        <f t="shared" si="111"/>
        <v>83.786000000000001</v>
      </c>
      <c r="J1739" s="25"/>
      <c r="K1739" s="25">
        <v>0</v>
      </c>
      <c r="L1739" s="25">
        <v>0</v>
      </c>
      <c r="M1739" s="25">
        <v>0</v>
      </c>
      <c r="N1739" s="25">
        <f t="shared" si="109"/>
        <v>83.786000000000001</v>
      </c>
    </row>
    <row r="1740" spans="1:14" x14ac:dyDescent="0.2">
      <c r="A1740" s="34" t="str">
        <f t="shared" si="110"/>
        <v>NEP/5BC6.Western</v>
      </c>
      <c r="B1740" s="38" t="s">
        <v>69</v>
      </c>
      <c r="C1740" s="6" t="s">
        <v>200</v>
      </c>
      <c r="D1740" s="6" t="s">
        <v>107</v>
      </c>
      <c r="E1740" s="25">
        <v>319.27699999999999</v>
      </c>
      <c r="F1740" s="25">
        <v>0</v>
      </c>
      <c r="G1740" s="43">
        <v>0</v>
      </c>
      <c r="H1740" s="25">
        <v>0</v>
      </c>
      <c r="I1740" s="25">
        <f t="shared" si="111"/>
        <v>319.27699999999999</v>
      </c>
      <c r="J1740" s="25"/>
      <c r="K1740" s="25">
        <v>0</v>
      </c>
      <c r="L1740" s="25">
        <v>0</v>
      </c>
      <c r="M1740" s="25">
        <v>0</v>
      </c>
      <c r="N1740" s="25">
        <f t="shared" si="109"/>
        <v>319.27699999999999</v>
      </c>
    </row>
    <row r="1741" spans="1:14" x14ac:dyDescent="0.2">
      <c r="A1741" s="34" t="str">
        <f t="shared" si="110"/>
        <v>OTH/04-N.10m and under (pool) - England</v>
      </c>
      <c r="B1741" s="24" t="s">
        <v>237</v>
      </c>
      <c r="C1741" s="6" t="s">
        <v>281</v>
      </c>
      <c r="D1741" s="6" t="s">
        <v>29</v>
      </c>
      <c r="E1741" s="25">
        <v>0</v>
      </c>
      <c r="F1741" s="25">
        <v>0</v>
      </c>
      <c r="G1741" s="43">
        <v>0</v>
      </c>
      <c r="H1741" s="25">
        <v>0</v>
      </c>
      <c r="I1741" s="25">
        <f t="shared" si="111"/>
        <v>0</v>
      </c>
      <c r="J1741" s="25"/>
      <c r="K1741" s="25">
        <v>0</v>
      </c>
      <c r="L1741" s="25">
        <v>0</v>
      </c>
      <c r="M1741" s="25">
        <v>0</v>
      </c>
      <c r="N1741" s="25">
        <f t="shared" si="109"/>
        <v>0</v>
      </c>
    </row>
    <row r="1742" spans="1:14" x14ac:dyDescent="0.2">
      <c r="A1742" s="34" t="str">
        <f t="shared" si="110"/>
        <v>OTH/04-N.10m and under (pool) - Northern Ireland</v>
      </c>
      <c r="B1742" s="24" t="s">
        <v>237</v>
      </c>
      <c r="C1742" s="6" t="s">
        <v>281</v>
      </c>
      <c r="D1742" s="6" t="s">
        <v>32</v>
      </c>
      <c r="E1742" s="25">
        <v>0</v>
      </c>
      <c r="F1742" s="25">
        <v>0</v>
      </c>
      <c r="G1742" s="43">
        <v>0</v>
      </c>
      <c r="H1742" s="25">
        <v>0</v>
      </c>
      <c r="I1742" s="25">
        <f t="shared" si="111"/>
        <v>0</v>
      </c>
      <c r="J1742" s="25"/>
      <c r="K1742" s="25">
        <v>0</v>
      </c>
      <c r="L1742" s="25">
        <v>0</v>
      </c>
      <c r="M1742" s="25">
        <v>0</v>
      </c>
      <c r="N1742" s="25">
        <f t="shared" si="109"/>
        <v>0</v>
      </c>
    </row>
    <row r="1743" spans="1:14" x14ac:dyDescent="0.2">
      <c r="A1743" s="34" t="str">
        <f t="shared" si="110"/>
        <v>OTH/04-N.10m and under (pool) - Scotland</v>
      </c>
      <c r="B1743" s="24" t="s">
        <v>237</v>
      </c>
      <c r="C1743" s="6" t="s">
        <v>281</v>
      </c>
      <c r="D1743" s="6" t="s">
        <v>31</v>
      </c>
      <c r="E1743" s="25">
        <v>0</v>
      </c>
      <c r="F1743" s="25">
        <v>0</v>
      </c>
      <c r="G1743" s="43">
        <v>0</v>
      </c>
      <c r="H1743" s="25">
        <v>0</v>
      </c>
      <c r="I1743" s="25">
        <f t="shared" si="111"/>
        <v>0</v>
      </c>
      <c r="J1743" s="25"/>
      <c r="K1743" s="25">
        <v>0</v>
      </c>
      <c r="L1743" s="25">
        <v>0</v>
      </c>
      <c r="M1743" s="25">
        <v>0</v>
      </c>
      <c r="N1743" s="25">
        <f t="shared" si="109"/>
        <v>0</v>
      </c>
    </row>
    <row r="1744" spans="1:14" x14ac:dyDescent="0.2">
      <c r="A1744" s="34" t="str">
        <f t="shared" si="110"/>
        <v>OTH/04-N.10m and under (pool) - Wales</v>
      </c>
      <c r="B1744" s="24" t="s">
        <v>237</v>
      </c>
      <c r="C1744" s="6" t="s">
        <v>281</v>
      </c>
      <c r="D1744" s="6" t="s">
        <v>30</v>
      </c>
      <c r="E1744" s="25">
        <v>0</v>
      </c>
      <c r="F1744" s="25">
        <v>0</v>
      </c>
      <c r="G1744" s="43">
        <v>0</v>
      </c>
      <c r="H1744" s="25">
        <v>0</v>
      </c>
      <c r="I1744" s="25">
        <f t="shared" si="111"/>
        <v>0</v>
      </c>
      <c r="J1744" s="25"/>
      <c r="K1744" s="25">
        <v>0</v>
      </c>
      <c r="L1744" s="25">
        <v>0</v>
      </c>
      <c r="M1744" s="25">
        <v>0</v>
      </c>
      <c r="N1744" s="25">
        <f t="shared" si="109"/>
        <v>0</v>
      </c>
    </row>
    <row r="1745" spans="1:14" x14ac:dyDescent="0.2">
      <c r="A1745" s="34" t="str">
        <f t="shared" si="110"/>
        <v>OTH/04-N.Aberdeen</v>
      </c>
      <c r="B1745" s="24" t="s">
        <v>237</v>
      </c>
      <c r="C1745" s="6" t="s">
        <v>281</v>
      </c>
      <c r="D1745" s="6" t="s">
        <v>4</v>
      </c>
      <c r="E1745" s="25">
        <v>0</v>
      </c>
      <c r="F1745" s="25">
        <v>0</v>
      </c>
      <c r="G1745" s="43">
        <v>0</v>
      </c>
      <c r="H1745" s="25">
        <v>0</v>
      </c>
      <c r="I1745" s="25">
        <f t="shared" si="111"/>
        <v>0</v>
      </c>
      <c r="J1745" s="25"/>
      <c r="K1745" s="25">
        <v>0</v>
      </c>
      <c r="L1745" s="25">
        <v>0</v>
      </c>
      <c r="M1745" s="25">
        <v>0</v>
      </c>
      <c r="N1745" s="25">
        <f t="shared" si="109"/>
        <v>0</v>
      </c>
    </row>
    <row r="1746" spans="1:14" x14ac:dyDescent="0.2">
      <c r="A1746" s="34" t="str">
        <f t="shared" si="110"/>
        <v>OTH/04-N.Anglo Scot.</v>
      </c>
      <c r="B1746" s="24" t="s">
        <v>237</v>
      </c>
      <c r="C1746" s="6" t="s">
        <v>281</v>
      </c>
      <c r="D1746" s="6" t="s">
        <v>13</v>
      </c>
      <c r="E1746" s="25">
        <v>0</v>
      </c>
      <c r="F1746" s="25">
        <v>0</v>
      </c>
      <c r="G1746" s="43">
        <v>0</v>
      </c>
      <c r="H1746" s="25">
        <v>0</v>
      </c>
      <c r="I1746" s="25">
        <f t="shared" si="111"/>
        <v>0</v>
      </c>
      <c r="J1746" s="25"/>
      <c r="K1746" s="25">
        <v>0</v>
      </c>
      <c r="L1746" s="25">
        <v>0</v>
      </c>
      <c r="M1746" s="25">
        <v>0</v>
      </c>
      <c r="N1746" s="25">
        <f t="shared" si="109"/>
        <v>0</v>
      </c>
    </row>
    <row r="1747" spans="1:14" x14ac:dyDescent="0.2">
      <c r="A1747" s="34" t="str">
        <f t="shared" si="110"/>
        <v>OTH/04-N.ANIFPO</v>
      </c>
      <c r="B1747" s="24" t="s">
        <v>237</v>
      </c>
      <c r="C1747" s="6" t="s">
        <v>281</v>
      </c>
      <c r="D1747" s="6" t="s">
        <v>17</v>
      </c>
      <c r="E1747" s="25">
        <v>0</v>
      </c>
      <c r="F1747" s="25">
        <v>0</v>
      </c>
      <c r="G1747" s="43">
        <v>0</v>
      </c>
      <c r="H1747" s="25">
        <v>0</v>
      </c>
      <c r="I1747" s="25">
        <f t="shared" si="111"/>
        <v>0</v>
      </c>
      <c r="J1747" s="25"/>
      <c r="K1747" s="25">
        <v>0</v>
      </c>
      <c r="L1747" s="25">
        <v>0</v>
      </c>
      <c r="M1747" s="25">
        <v>0</v>
      </c>
      <c r="N1747" s="25">
        <f t="shared" si="109"/>
        <v>0</v>
      </c>
    </row>
    <row r="1748" spans="1:14" x14ac:dyDescent="0.2">
      <c r="A1748" s="34" t="str">
        <f t="shared" si="110"/>
        <v>OTH/04-N.Cornish</v>
      </c>
      <c r="B1748" s="24" t="s">
        <v>237</v>
      </c>
      <c r="C1748" s="6" t="s">
        <v>281</v>
      </c>
      <c r="D1748" s="6" t="s">
        <v>18</v>
      </c>
      <c r="E1748" s="25">
        <v>0</v>
      </c>
      <c r="F1748" s="25">
        <v>0</v>
      </c>
      <c r="G1748" s="43">
        <v>0</v>
      </c>
      <c r="H1748" s="25">
        <v>0</v>
      </c>
      <c r="I1748" s="25">
        <f t="shared" si="111"/>
        <v>0</v>
      </c>
      <c r="J1748" s="25"/>
      <c r="K1748" s="25">
        <v>0</v>
      </c>
      <c r="L1748" s="25">
        <v>0</v>
      </c>
      <c r="M1748" s="25">
        <v>0</v>
      </c>
      <c r="N1748" s="25">
        <f t="shared" si="109"/>
        <v>0</v>
      </c>
    </row>
    <row r="1749" spans="1:14" x14ac:dyDescent="0.2">
      <c r="A1749" s="34" t="str">
        <f t="shared" si="110"/>
        <v>OTH/04-N.EEFPO</v>
      </c>
      <c r="B1749" s="24" t="s">
        <v>237</v>
      </c>
      <c r="C1749" s="6" t="s">
        <v>281</v>
      </c>
      <c r="D1749" s="6" t="s">
        <v>14</v>
      </c>
      <c r="E1749" s="25">
        <v>0</v>
      </c>
      <c r="F1749" s="25">
        <v>0</v>
      </c>
      <c r="G1749" s="43">
        <v>0</v>
      </c>
      <c r="H1749" s="25">
        <v>0</v>
      </c>
      <c r="I1749" s="25">
        <f t="shared" si="111"/>
        <v>0</v>
      </c>
      <c r="J1749" s="25"/>
      <c r="K1749" s="25">
        <v>0</v>
      </c>
      <c r="L1749" s="25">
        <v>0</v>
      </c>
      <c r="M1749" s="25">
        <v>0</v>
      </c>
      <c r="N1749" s="25">
        <f t="shared" ref="N1749:N1812" si="112">ROUND(I1749+K1749+L1749+M1749+J1749,3)</f>
        <v>0</v>
      </c>
    </row>
    <row r="1750" spans="1:14" x14ac:dyDescent="0.2">
      <c r="A1750" s="34" t="str">
        <f t="shared" si="110"/>
        <v>OTH/04-N.Fife</v>
      </c>
      <c r="B1750" s="24" t="s">
        <v>237</v>
      </c>
      <c r="C1750" s="6" t="s">
        <v>281</v>
      </c>
      <c r="D1750" s="6" t="s">
        <v>7</v>
      </c>
      <c r="E1750" s="25">
        <v>0</v>
      </c>
      <c r="F1750" s="25">
        <v>0</v>
      </c>
      <c r="G1750" s="43">
        <v>0</v>
      </c>
      <c r="H1750" s="25">
        <v>0</v>
      </c>
      <c r="I1750" s="25">
        <f t="shared" si="111"/>
        <v>0</v>
      </c>
      <c r="J1750" s="25"/>
      <c r="K1750" s="25">
        <v>0</v>
      </c>
      <c r="L1750" s="25">
        <v>0</v>
      </c>
      <c r="M1750" s="25">
        <v>0</v>
      </c>
      <c r="N1750" s="25">
        <f t="shared" si="112"/>
        <v>0</v>
      </c>
    </row>
    <row r="1751" spans="1:14" x14ac:dyDescent="0.2">
      <c r="A1751" s="34" t="str">
        <f t="shared" si="110"/>
        <v>OTH/04-N.FPO</v>
      </c>
      <c r="B1751" s="24" t="s">
        <v>237</v>
      </c>
      <c r="C1751" s="6" t="s">
        <v>281</v>
      </c>
      <c r="D1751" s="6" t="s">
        <v>15</v>
      </c>
      <c r="E1751" s="25">
        <v>0</v>
      </c>
      <c r="F1751" s="25">
        <v>0</v>
      </c>
      <c r="G1751" s="43">
        <v>0</v>
      </c>
      <c r="H1751" s="25">
        <v>0</v>
      </c>
      <c r="I1751" s="25">
        <f t="shared" si="111"/>
        <v>0</v>
      </c>
      <c r="J1751" s="25"/>
      <c r="K1751" s="25">
        <v>0</v>
      </c>
      <c r="L1751" s="25">
        <v>0</v>
      </c>
      <c r="M1751" s="25">
        <v>0</v>
      </c>
      <c r="N1751" s="25">
        <f t="shared" si="112"/>
        <v>0</v>
      </c>
    </row>
    <row r="1752" spans="1:14" x14ac:dyDescent="0.2">
      <c r="A1752" s="34" t="str">
        <f t="shared" si="110"/>
        <v>OTH/04-N.Handliners</v>
      </c>
      <c r="B1752" s="24" t="s">
        <v>237</v>
      </c>
      <c r="C1752" s="6" t="s">
        <v>281</v>
      </c>
      <c r="D1752" s="6" t="s">
        <v>66</v>
      </c>
      <c r="E1752" s="25">
        <v>0</v>
      </c>
      <c r="F1752" s="25">
        <v>0</v>
      </c>
      <c r="G1752" s="43">
        <v>0</v>
      </c>
      <c r="H1752" s="25">
        <v>0</v>
      </c>
      <c r="I1752" s="25">
        <f t="shared" si="111"/>
        <v>0</v>
      </c>
      <c r="J1752" s="25"/>
      <c r="K1752" s="25">
        <v>0</v>
      </c>
      <c r="L1752" s="25">
        <v>0</v>
      </c>
      <c r="M1752" s="25">
        <v>0</v>
      </c>
      <c r="N1752" s="25">
        <f t="shared" si="112"/>
        <v>0</v>
      </c>
    </row>
    <row r="1753" spans="1:14" x14ac:dyDescent="0.2">
      <c r="A1753" s="34" t="str">
        <f t="shared" si="110"/>
        <v>OTH/04-N.Interfish</v>
      </c>
      <c r="B1753" s="24" t="s">
        <v>237</v>
      </c>
      <c r="C1753" s="6" t="s">
        <v>281</v>
      </c>
      <c r="D1753" s="6" t="s">
        <v>23</v>
      </c>
      <c r="E1753" s="25">
        <v>0</v>
      </c>
      <c r="F1753" s="25">
        <v>0</v>
      </c>
      <c r="G1753" s="43">
        <v>0</v>
      </c>
      <c r="H1753" s="25">
        <v>0</v>
      </c>
      <c r="I1753" s="25">
        <f t="shared" si="111"/>
        <v>0</v>
      </c>
      <c r="J1753" s="25"/>
      <c r="K1753" s="25">
        <v>0</v>
      </c>
      <c r="L1753" s="25">
        <v>0</v>
      </c>
      <c r="M1753" s="25">
        <v>0</v>
      </c>
      <c r="N1753" s="25">
        <f t="shared" si="112"/>
        <v>0</v>
      </c>
    </row>
    <row r="1754" spans="1:14" x14ac:dyDescent="0.2">
      <c r="A1754" s="34" t="str">
        <f t="shared" si="110"/>
        <v>OTH/04-N.IOM</v>
      </c>
      <c r="B1754" s="24" t="s">
        <v>237</v>
      </c>
      <c r="C1754" s="6" t="s">
        <v>281</v>
      </c>
      <c r="D1754" s="6" t="s">
        <v>24</v>
      </c>
      <c r="E1754" s="25">
        <v>0</v>
      </c>
      <c r="F1754" s="25">
        <v>0</v>
      </c>
      <c r="G1754" s="43">
        <v>0</v>
      </c>
      <c r="H1754" s="25">
        <v>0</v>
      </c>
      <c r="I1754" s="25">
        <f t="shared" si="111"/>
        <v>0</v>
      </c>
      <c r="J1754" s="25"/>
      <c r="K1754" s="25">
        <v>0</v>
      </c>
      <c r="L1754" s="25">
        <v>0</v>
      </c>
      <c r="M1754" s="25">
        <v>0</v>
      </c>
      <c r="N1754" s="25">
        <f t="shared" si="112"/>
        <v>0</v>
      </c>
    </row>
    <row r="1755" spans="1:14" x14ac:dyDescent="0.2">
      <c r="A1755" s="34" t="str">
        <f t="shared" si="110"/>
        <v>OTH/04-N.Klondyke</v>
      </c>
      <c r="B1755" s="24" t="s">
        <v>237</v>
      </c>
      <c r="C1755" s="6" t="s">
        <v>281</v>
      </c>
      <c r="D1755" s="6" t="s">
        <v>11</v>
      </c>
      <c r="E1755" s="25">
        <v>0</v>
      </c>
      <c r="F1755" s="25">
        <v>0</v>
      </c>
      <c r="G1755" s="43">
        <v>0</v>
      </c>
      <c r="H1755" s="25">
        <v>0</v>
      </c>
      <c r="I1755" s="25">
        <f t="shared" si="111"/>
        <v>0</v>
      </c>
      <c r="J1755" s="25"/>
      <c r="K1755" s="25">
        <v>0</v>
      </c>
      <c r="L1755" s="25">
        <v>0</v>
      </c>
      <c r="M1755" s="25">
        <v>0</v>
      </c>
      <c r="N1755" s="25">
        <f t="shared" si="112"/>
        <v>0</v>
      </c>
    </row>
    <row r="1756" spans="1:14" x14ac:dyDescent="0.2">
      <c r="A1756" s="34" t="str">
        <f t="shared" si="110"/>
        <v>OTH/04-N.Lowestoft</v>
      </c>
      <c r="B1756" s="24" t="s">
        <v>237</v>
      </c>
      <c r="C1756" s="6" t="s">
        <v>281</v>
      </c>
      <c r="D1756" s="6" t="s">
        <v>21</v>
      </c>
      <c r="E1756" s="25">
        <v>0</v>
      </c>
      <c r="F1756" s="25">
        <v>0</v>
      </c>
      <c r="G1756" s="43">
        <v>0</v>
      </c>
      <c r="H1756" s="25">
        <v>0</v>
      </c>
      <c r="I1756" s="25">
        <f t="shared" si="111"/>
        <v>0</v>
      </c>
      <c r="J1756" s="25"/>
      <c r="K1756" s="25">
        <v>0</v>
      </c>
      <c r="L1756" s="25">
        <v>0</v>
      </c>
      <c r="M1756" s="25">
        <v>0</v>
      </c>
      <c r="N1756" s="25">
        <f t="shared" si="112"/>
        <v>0</v>
      </c>
    </row>
    <row r="1757" spans="1:14" x14ac:dyDescent="0.2">
      <c r="A1757" s="34" t="str">
        <f t="shared" si="110"/>
        <v>OTH/04-N.Lunar</v>
      </c>
      <c r="B1757" s="24" t="s">
        <v>237</v>
      </c>
      <c r="C1757" s="6" t="s">
        <v>281</v>
      </c>
      <c r="D1757" s="6" t="s">
        <v>12</v>
      </c>
      <c r="E1757" s="25">
        <v>0</v>
      </c>
      <c r="F1757" s="25">
        <v>0</v>
      </c>
      <c r="G1757" s="43">
        <v>0</v>
      </c>
      <c r="H1757" s="25">
        <v>0</v>
      </c>
      <c r="I1757" s="25">
        <f t="shared" si="111"/>
        <v>0</v>
      </c>
      <c r="J1757" s="25"/>
      <c r="K1757" s="25">
        <v>0</v>
      </c>
      <c r="L1757" s="25">
        <v>0</v>
      </c>
      <c r="M1757" s="25">
        <v>0</v>
      </c>
      <c r="N1757" s="25">
        <f t="shared" si="112"/>
        <v>0</v>
      </c>
    </row>
    <row r="1758" spans="1:14" x14ac:dyDescent="0.2">
      <c r="A1758" s="34" t="str">
        <f t="shared" si="110"/>
        <v>OTH/04-N.Mourne</v>
      </c>
      <c r="B1758" s="24" t="s">
        <v>237</v>
      </c>
      <c r="C1758" s="6" t="s">
        <v>281</v>
      </c>
      <c r="D1758" s="6" t="s">
        <v>49</v>
      </c>
      <c r="E1758" s="25">
        <v>0</v>
      </c>
      <c r="F1758" s="25">
        <v>0</v>
      </c>
      <c r="G1758" s="43">
        <v>0</v>
      </c>
      <c r="H1758" s="25">
        <v>0</v>
      </c>
      <c r="I1758" s="25">
        <f t="shared" si="111"/>
        <v>0</v>
      </c>
      <c r="J1758" s="25"/>
      <c r="K1758" s="25">
        <v>0</v>
      </c>
      <c r="L1758" s="25">
        <v>0</v>
      </c>
      <c r="M1758" s="25">
        <v>0</v>
      </c>
      <c r="N1758" s="25">
        <f t="shared" si="112"/>
        <v>0</v>
      </c>
    </row>
    <row r="1759" spans="1:14" x14ac:dyDescent="0.2">
      <c r="A1759" s="34" t="str">
        <f t="shared" si="110"/>
        <v>OTH/04-N.NESFO</v>
      </c>
      <c r="B1759" s="24" t="s">
        <v>237</v>
      </c>
      <c r="C1759" s="6" t="s">
        <v>281</v>
      </c>
      <c r="D1759" s="6" t="s">
        <v>5</v>
      </c>
      <c r="E1759" s="25">
        <v>0</v>
      </c>
      <c r="F1759" s="25">
        <v>0</v>
      </c>
      <c r="G1759" s="43">
        <v>0</v>
      </c>
      <c r="H1759" s="25">
        <v>0</v>
      </c>
      <c r="I1759" s="25">
        <f t="shared" si="111"/>
        <v>0</v>
      </c>
      <c r="J1759" s="25"/>
      <c r="K1759" s="25">
        <v>0</v>
      </c>
      <c r="L1759" s="25">
        <v>0</v>
      </c>
      <c r="M1759" s="25">
        <v>0</v>
      </c>
      <c r="N1759" s="25">
        <f t="shared" si="112"/>
        <v>0</v>
      </c>
    </row>
    <row r="1760" spans="1:14" x14ac:dyDescent="0.2">
      <c r="A1760" s="34" t="str">
        <f t="shared" si="110"/>
        <v>OTH/04-N.NIFPO</v>
      </c>
      <c r="B1760" s="24" t="s">
        <v>237</v>
      </c>
      <c r="C1760" s="6" t="s">
        <v>281</v>
      </c>
      <c r="D1760" s="6" t="s">
        <v>16</v>
      </c>
      <c r="E1760" s="25">
        <v>0</v>
      </c>
      <c r="F1760" s="25">
        <v>0</v>
      </c>
      <c r="G1760" s="43">
        <v>0</v>
      </c>
      <c r="H1760" s="25">
        <v>0</v>
      </c>
      <c r="I1760" s="25">
        <f t="shared" si="111"/>
        <v>0</v>
      </c>
      <c r="J1760" s="25"/>
      <c r="K1760" s="25">
        <v>0</v>
      </c>
      <c r="L1760" s="25">
        <v>0</v>
      </c>
      <c r="M1760" s="25">
        <v>0</v>
      </c>
      <c r="N1760" s="25">
        <f t="shared" si="112"/>
        <v>0</v>
      </c>
    </row>
    <row r="1761" spans="1:14" x14ac:dyDescent="0.2">
      <c r="A1761" s="34" t="str">
        <f t="shared" si="110"/>
        <v>OTH/04-N.Non Sector - England</v>
      </c>
      <c r="B1761" s="24" t="s">
        <v>237</v>
      </c>
      <c r="C1761" s="6" t="s">
        <v>281</v>
      </c>
      <c r="D1761" s="6" t="s">
        <v>25</v>
      </c>
      <c r="E1761" s="25">
        <v>0</v>
      </c>
      <c r="F1761" s="25">
        <v>0</v>
      </c>
      <c r="G1761" s="43">
        <v>0</v>
      </c>
      <c r="H1761" s="25">
        <v>0</v>
      </c>
      <c r="I1761" s="25">
        <f t="shared" si="111"/>
        <v>0</v>
      </c>
      <c r="J1761" s="25"/>
      <c r="K1761" s="25">
        <v>0</v>
      </c>
      <c r="L1761" s="25">
        <v>0</v>
      </c>
      <c r="M1761" s="25">
        <v>0</v>
      </c>
      <c r="N1761" s="25">
        <f t="shared" si="112"/>
        <v>0</v>
      </c>
    </row>
    <row r="1762" spans="1:14" x14ac:dyDescent="0.2">
      <c r="A1762" s="34" t="str">
        <f t="shared" si="110"/>
        <v>OTH/04-N.Non Sector - Northern Ireland</v>
      </c>
      <c r="B1762" s="24" t="s">
        <v>237</v>
      </c>
      <c r="C1762" s="6" t="s">
        <v>281</v>
      </c>
      <c r="D1762" s="6" t="s">
        <v>28</v>
      </c>
      <c r="E1762" s="25">
        <v>0</v>
      </c>
      <c r="F1762" s="25">
        <v>0</v>
      </c>
      <c r="G1762" s="43">
        <v>0</v>
      </c>
      <c r="H1762" s="25">
        <v>0</v>
      </c>
      <c r="I1762" s="25">
        <f t="shared" si="111"/>
        <v>0</v>
      </c>
      <c r="J1762" s="25"/>
      <c r="K1762" s="25">
        <v>0</v>
      </c>
      <c r="L1762" s="25">
        <v>0</v>
      </c>
      <c r="M1762" s="25">
        <v>0</v>
      </c>
      <c r="N1762" s="25">
        <f t="shared" si="112"/>
        <v>0</v>
      </c>
    </row>
    <row r="1763" spans="1:14" x14ac:dyDescent="0.2">
      <c r="A1763" s="34" t="str">
        <f t="shared" si="110"/>
        <v>OTH/04-N.Non Sector - Scotland</v>
      </c>
      <c r="B1763" s="24" t="s">
        <v>237</v>
      </c>
      <c r="C1763" s="6" t="s">
        <v>281</v>
      </c>
      <c r="D1763" s="6" t="s">
        <v>27</v>
      </c>
      <c r="E1763" s="25">
        <v>0</v>
      </c>
      <c r="F1763" s="25">
        <v>0</v>
      </c>
      <c r="G1763" s="43">
        <v>0</v>
      </c>
      <c r="H1763" s="25">
        <v>0</v>
      </c>
      <c r="I1763" s="25">
        <f t="shared" si="111"/>
        <v>0</v>
      </c>
      <c r="J1763" s="25"/>
      <c r="K1763" s="25">
        <v>0</v>
      </c>
      <c r="L1763" s="25">
        <v>0</v>
      </c>
      <c r="M1763" s="25">
        <v>0</v>
      </c>
      <c r="N1763" s="25">
        <f t="shared" si="112"/>
        <v>0</v>
      </c>
    </row>
    <row r="1764" spans="1:14" x14ac:dyDescent="0.2">
      <c r="A1764" s="34" t="str">
        <f t="shared" si="110"/>
        <v>OTH/04-N.Non Sector - Wales</v>
      </c>
      <c r="B1764" s="24" t="s">
        <v>237</v>
      </c>
      <c r="C1764" s="6" t="s">
        <v>281</v>
      </c>
      <c r="D1764" s="6" t="s">
        <v>26</v>
      </c>
      <c r="E1764" s="25">
        <v>0</v>
      </c>
      <c r="F1764" s="25">
        <v>0</v>
      </c>
      <c r="G1764" s="43">
        <v>0</v>
      </c>
      <c r="H1764" s="25">
        <v>0</v>
      </c>
      <c r="I1764" s="25">
        <f t="shared" si="111"/>
        <v>0</v>
      </c>
      <c r="J1764" s="25"/>
      <c r="K1764" s="25">
        <v>0</v>
      </c>
      <c r="L1764" s="25">
        <v>0</v>
      </c>
      <c r="M1764" s="25">
        <v>0</v>
      </c>
      <c r="N1764" s="25">
        <f t="shared" si="112"/>
        <v>0</v>
      </c>
    </row>
    <row r="1765" spans="1:14" x14ac:dyDescent="0.2">
      <c r="A1765" s="34" t="str">
        <f t="shared" si="110"/>
        <v>OTH/04-N.Humberside</v>
      </c>
      <c r="B1765" s="24" t="s">
        <v>237</v>
      </c>
      <c r="C1765" s="6" t="s">
        <v>281</v>
      </c>
      <c r="D1765" s="6" t="s">
        <v>288</v>
      </c>
      <c r="E1765" s="25">
        <v>0</v>
      </c>
      <c r="F1765" s="25">
        <v>0</v>
      </c>
      <c r="G1765" s="43">
        <v>0</v>
      </c>
      <c r="H1765" s="25">
        <v>0</v>
      </c>
      <c r="I1765" s="25">
        <f t="shared" si="111"/>
        <v>0</v>
      </c>
      <c r="J1765" s="25"/>
      <c r="K1765" s="25">
        <v>0</v>
      </c>
      <c r="L1765" s="25">
        <v>0</v>
      </c>
      <c r="M1765" s="25">
        <v>0</v>
      </c>
      <c r="N1765" s="25">
        <f t="shared" si="112"/>
        <v>0</v>
      </c>
    </row>
    <row r="1766" spans="1:14" x14ac:dyDescent="0.2">
      <c r="A1766" s="34" t="str">
        <f t="shared" si="110"/>
        <v>OTH/04-N.North Sea</v>
      </c>
      <c r="B1766" s="24" t="s">
        <v>237</v>
      </c>
      <c r="C1766" s="6" t="s">
        <v>281</v>
      </c>
      <c r="D1766" s="6" t="s">
        <v>20</v>
      </c>
      <c r="E1766" s="25">
        <v>0</v>
      </c>
      <c r="F1766" s="25">
        <v>0</v>
      </c>
      <c r="G1766" s="43">
        <v>0</v>
      </c>
      <c r="H1766" s="25">
        <v>0</v>
      </c>
      <c r="I1766" s="25">
        <f t="shared" si="111"/>
        <v>0</v>
      </c>
      <c r="J1766" s="25"/>
      <c r="K1766" s="25">
        <v>0</v>
      </c>
      <c r="L1766" s="25">
        <v>0</v>
      </c>
      <c r="M1766" s="25">
        <v>0</v>
      </c>
      <c r="N1766" s="25">
        <f t="shared" si="112"/>
        <v>0</v>
      </c>
    </row>
    <row r="1767" spans="1:14" x14ac:dyDescent="0.2">
      <c r="A1767" s="34" t="str">
        <f t="shared" ref="A1767:A1830" si="113">CONCATENATE(B1767,D1767)</f>
        <v>OTH/04-N.Northern</v>
      </c>
      <c r="B1767" s="24" t="s">
        <v>237</v>
      </c>
      <c r="C1767" s="6" t="s">
        <v>281</v>
      </c>
      <c r="D1767" s="6" t="s">
        <v>10</v>
      </c>
      <c r="E1767" s="25">
        <v>0</v>
      </c>
      <c r="F1767" s="25">
        <v>0</v>
      </c>
      <c r="G1767" s="43">
        <v>0</v>
      </c>
      <c r="H1767" s="25">
        <v>0</v>
      </c>
      <c r="I1767" s="25">
        <f t="shared" si="111"/>
        <v>0</v>
      </c>
      <c r="J1767" s="25"/>
      <c r="K1767" s="25">
        <v>0</v>
      </c>
      <c r="L1767" s="25">
        <v>0</v>
      </c>
      <c r="M1767" s="25">
        <v>0</v>
      </c>
      <c r="N1767" s="25">
        <f t="shared" si="112"/>
        <v>0</v>
      </c>
    </row>
    <row r="1768" spans="1:14" x14ac:dyDescent="0.2">
      <c r="A1768" s="34" t="str">
        <f t="shared" si="113"/>
        <v>OTH/04-N.Orkney</v>
      </c>
      <c r="B1768" s="24" t="s">
        <v>237</v>
      </c>
      <c r="C1768" s="6" t="s">
        <v>281</v>
      </c>
      <c r="D1768" s="6" t="s">
        <v>9</v>
      </c>
      <c r="E1768" s="25">
        <v>0</v>
      </c>
      <c r="F1768" s="25">
        <v>0</v>
      </c>
      <c r="G1768" s="43">
        <v>0</v>
      </c>
      <c r="H1768" s="25">
        <v>0</v>
      </c>
      <c r="I1768" s="25">
        <f t="shared" si="111"/>
        <v>0</v>
      </c>
      <c r="J1768" s="25"/>
      <c r="K1768" s="25">
        <v>0</v>
      </c>
      <c r="L1768" s="25">
        <v>0</v>
      </c>
      <c r="M1768" s="25">
        <v>0</v>
      </c>
      <c r="N1768" s="25">
        <f t="shared" si="112"/>
        <v>0</v>
      </c>
    </row>
    <row r="1769" spans="1:14" x14ac:dyDescent="0.2">
      <c r="A1769" s="34" t="str">
        <f t="shared" si="113"/>
        <v>OTH/04-N.SFO</v>
      </c>
      <c r="B1769" s="24" t="s">
        <v>237</v>
      </c>
      <c r="C1769" s="6" t="s">
        <v>281</v>
      </c>
      <c r="D1769" s="6" t="s">
        <v>2</v>
      </c>
      <c r="E1769" s="25">
        <v>0</v>
      </c>
      <c r="F1769" s="25">
        <v>0</v>
      </c>
      <c r="G1769" s="43">
        <v>0</v>
      </c>
      <c r="H1769" s="25">
        <v>0</v>
      </c>
      <c r="I1769" s="25">
        <f t="shared" si="111"/>
        <v>0</v>
      </c>
      <c r="J1769" s="25"/>
      <c r="K1769" s="25">
        <v>0</v>
      </c>
      <c r="L1769" s="25">
        <v>0</v>
      </c>
      <c r="M1769" s="25">
        <v>0</v>
      </c>
      <c r="N1769" s="25">
        <f t="shared" si="112"/>
        <v>0</v>
      </c>
    </row>
    <row r="1770" spans="1:14" x14ac:dyDescent="0.2">
      <c r="A1770" s="34" t="str">
        <f t="shared" si="113"/>
        <v>OTH/04-N.Shetland</v>
      </c>
      <c r="B1770" s="24" t="s">
        <v>237</v>
      </c>
      <c r="C1770" s="6" t="s">
        <v>281</v>
      </c>
      <c r="D1770" s="6" t="s">
        <v>6</v>
      </c>
      <c r="E1770" s="25">
        <v>0</v>
      </c>
      <c r="F1770" s="25">
        <v>0</v>
      </c>
      <c r="G1770" s="43">
        <v>0</v>
      </c>
      <c r="H1770" s="25">
        <v>0</v>
      </c>
      <c r="I1770" s="25">
        <f t="shared" si="111"/>
        <v>0</v>
      </c>
      <c r="J1770" s="25"/>
      <c r="K1770" s="25">
        <v>0</v>
      </c>
      <c r="L1770" s="25">
        <v>0</v>
      </c>
      <c r="M1770" s="25">
        <v>0</v>
      </c>
      <c r="N1770" s="25">
        <f t="shared" si="112"/>
        <v>0</v>
      </c>
    </row>
    <row r="1771" spans="1:14" x14ac:dyDescent="0.2">
      <c r="A1771" s="34" t="str">
        <f t="shared" si="113"/>
        <v>OTH/04-N.South West</v>
      </c>
      <c r="B1771" s="24" t="s">
        <v>237</v>
      </c>
      <c r="C1771" s="6" t="s">
        <v>281</v>
      </c>
      <c r="D1771" s="6" t="s">
        <v>19</v>
      </c>
      <c r="E1771" s="25">
        <v>0</v>
      </c>
      <c r="F1771" s="25">
        <v>0</v>
      </c>
      <c r="G1771" s="43">
        <v>0</v>
      </c>
      <c r="H1771" s="25">
        <v>0</v>
      </c>
      <c r="I1771" s="25">
        <f t="shared" si="111"/>
        <v>0</v>
      </c>
      <c r="J1771" s="25"/>
      <c r="K1771" s="25">
        <v>0</v>
      </c>
      <c r="L1771" s="25">
        <v>0</v>
      </c>
      <c r="M1771" s="25">
        <v>0</v>
      </c>
      <c r="N1771" s="25">
        <f t="shared" si="112"/>
        <v>0</v>
      </c>
    </row>
    <row r="1772" spans="1:14" x14ac:dyDescent="0.2">
      <c r="A1772" s="34" t="str">
        <f t="shared" si="113"/>
        <v>OTH/04-N.Unallocated</v>
      </c>
      <c r="B1772" s="24" t="s">
        <v>237</v>
      </c>
      <c r="C1772" s="6" t="s">
        <v>281</v>
      </c>
      <c r="D1772" s="6" t="s">
        <v>33</v>
      </c>
      <c r="E1772" s="25">
        <v>0</v>
      </c>
      <c r="F1772" s="25">
        <v>0</v>
      </c>
      <c r="G1772" s="43">
        <v>0</v>
      </c>
      <c r="H1772" s="25">
        <v>0</v>
      </c>
      <c r="I1772" s="25">
        <f t="shared" si="111"/>
        <v>0</v>
      </c>
      <c r="J1772" s="25"/>
      <c r="K1772" s="25">
        <v>0</v>
      </c>
      <c r="L1772" s="25">
        <v>0</v>
      </c>
      <c r="M1772" s="25">
        <v>0</v>
      </c>
      <c r="N1772" s="25">
        <f t="shared" si="112"/>
        <v>0</v>
      </c>
    </row>
    <row r="1773" spans="1:14" x14ac:dyDescent="0.2">
      <c r="A1773" s="34" t="str">
        <f t="shared" si="113"/>
        <v>OTH/04-N.W. Scotland</v>
      </c>
      <c r="B1773" s="24" t="s">
        <v>237</v>
      </c>
      <c r="C1773" s="6" t="s">
        <v>281</v>
      </c>
      <c r="D1773" s="6" t="s">
        <v>8</v>
      </c>
      <c r="E1773" s="25">
        <v>0</v>
      </c>
      <c r="F1773" s="25">
        <v>0</v>
      </c>
      <c r="G1773" s="43">
        <v>0</v>
      </c>
      <c r="H1773" s="25">
        <v>0</v>
      </c>
      <c r="I1773" s="25">
        <f t="shared" si="111"/>
        <v>0</v>
      </c>
      <c r="J1773" s="25"/>
      <c r="K1773" s="25">
        <v>0</v>
      </c>
      <c r="L1773" s="25">
        <v>0</v>
      </c>
      <c r="M1773" s="25">
        <v>0</v>
      </c>
      <c r="N1773" s="25">
        <f t="shared" si="112"/>
        <v>0</v>
      </c>
    </row>
    <row r="1774" spans="1:14" x14ac:dyDescent="0.2">
      <c r="A1774" s="34" t="str">
        <f t="shared" si="113"/>
        <v>OTH/04-N.Wales &amp; WC</v>
      </c>
      <c r="B1774" s="24" t="s">
        <v>237</v>
      </c>
      <c r="C1774" s="6" t="s">
        <v>281</v>
      </c>
      <c r="D1774" s="6" t="s">
        <v>22</v>
      </c>
      <c r="E1774" s="25">
        <v>0</v>
      </c>
      <c r="F1774" s="25">
        <v>0</v>
      </c>
      <c r="G1774" s="43">
        <v>0</v>
      </c>
      <c r="H1774" s="25">
        <v>0</v>
      </c>
      <c r="I1774" s="25">
        <f t="shared" si="111"/>
        <v>0</v>
      </c>
      <c r="J1774" s="25"/>
      <c r="K1774" s="25">
        <v>0</v>
      </c>
      <c r="L1774" s="25">
        <v>0</v>
      </c>
      <c r="M1774" s="25">
        <v>0</v>
      </c>
      <c r="N1774" s="25">
        <f t="shared" si="112"/>
        <v>0</v>
      </c>
    </row>
    <row r="1775" spans="1:14" x14ac:dyDescent="0.2">
      <c r="A1775" s="34" t="str">
        <f t="shared" si="113"/>
        <v>OTH/04-N.Western</v>
      </c>
      <c r="B1775" s="24" t="s">
        <v>237</v>
      </c>
      <c r="C1775" s="6" t="s">
        <v>281</v>
      </c>
      <c r="D1775" s="6" t="s">
        <v>107</v>
      </c>
      <c r="E1775" s="25">
        <v>0</v>
      </c>
      <c r="F1775" s="25">
        <v>0</v>
      </c>
      <c r="G1775" s="43">
        <v>0</v>
      </c>
      <c r="H1775" s="25">
        <v>0</v>
      </c>
      <c r="I1775" s="25">
        <f t="shared" si="111"/>
        <v>0</v>
      </c>
      <c r="J1775" s="25"/>
      <c r="K1775" s="25">
        <v>0</v>
      </c>
      <c r="L1775" s="25">
        <v>0</v>
      </c>
      <c r="M1775" s="25">
        <v>0</v>
      </c>
      <c r="N1775" s="25">
        <f t="shared" si="112"/>
        <v>0</v>
      </c>
    </row>
    <row r="1776" spans="1:14" x14ac:dyDescent="0.2">
      <c r="A1776" s="34" t="str">
        <f t="shared" si="113"/>
        <v>OTH/05B-F10m and under (pool) - England</v>
      </c>
      <c r="B1776" s="38" t="s">
        <v>243</v>
      </c>
      <c r="D1776" s="6" t="s">
        <v>29</v>
      </c>
      <c r="E1776" s="25">
        <v>0</v>
      </c>
      <c r="F1776" s="25">
        <v>0</v>
      </c>
      <c r="G1776" s="43">
        <v>0</v>
      </c>
      <c r="H1776" s="25">
        <v>0</v>
      </c>
      <c r="I1776" s="25">
        <f t="shared" si="111"/>
        <v>0</v>
      </c>
      <c r="J1776" s="25"/>
      <c r="K1776" s="25">
        <v>0</v>
      </c>
      <c r="L1776" s="25">
        <v>0</v>
      </c>
      <c r="M1776" s="25">
        <v>0</v>
      </c>
      <c r="N1776" s="25">
        <f t="shared" si="112"/>
        <v>0</v>
      </c>
    </row>
    <row r="1777" spans="1:14" x14ac:dyDescent="0.2">
      <c r="A1777" s="34" t="str">
        <f t="shared" si="113"/>
        <v>OTH/05B-F10m and under (pool) - Northern Ireland</v>
      </c>
      <c r="B1777" s="38" t="s">
        <v>243</v>
      </c>
      <c r="D1777" s="6" t="s">
        <v>32</v>
      </c>
      <c r="E1777" s="25">
        <v>0</v>
      </c>
      <c r="F1777" s="25">
        <v>0</v>
      </c>
      <c r="G1777" s="43">
        <v>0</v>
      </c>
      <c r="H1777" s="25">
        <v>0</v>
      </c>
      <c r="I1777" s="25">
        <f t="shared" si="111"/>
        <v>0</v>
      </c>
      <c r="J1777" s="25"/>
      <c r="K1777" s="25">
        <v>0</v>
      </c>
      <c r="L1777" s="25">
        <v>0</v>
      </c>
      <c r="M1777" s="25">
        <v>0</v>
      </c>
      <c r="N1777" s="25">
        <f t="shared" si="112"/>
        <v>0</v>
      </c>
    </row>
    <row r="1778" spans="1:14" x14ac:dyDescent="0.2">
      <c r="A1778" s="34" t="str">
        <f t="shared" si="113"/>
        <v>OTH/05B-F10m and under (pool) - Scotland</v>
      </c>
      <c r="B1778" s="38" t="s">
        <v>243</v>
      </c>
      <c r="D1778" s="6" t="s">
        <v>31</v>
      </c>
      <c r="E1778" s="25">
        <v>0</v>
      </c>
      <c r="F1778" s="25">
        <v>0</v>
      </c>
      <c r="G1778" s="43">
        <v>0</v>
      </c>
      <c r="H1778" s="25">
        <v>0</v>
      </c>
      <c r="I1778" s="25">
        <f t="shared" si="111"/>
        <v>0</v>
      </c>
      <c r="J1778" s="25"/>
      <c r="K1778" s="25">
        <v>0</v>
      </c>
      <c r="L1778" s="25">
        <v>0</v>
      </c>
      <c r="M1778" s="25">
        <v>0</v>
      </c>
      <c r="N1778" s="25">
        <f t="shared" si="112"/>
        <v>0</v>
      </c>
    </row>
    <row r="1779" spans="1:14" x14ac:dyDescent="0.2">
      <c r="A1779" s="34" t="str">
        <f t="shared" si="113"/>
        <v>OTH/05B-F10m and under (pool) - Wales</v>
      </c>
      <c r="B1779" s="38" t="s">
        <v>243</v>
      </c>
      <c r="D1779" s="6" t="s">
        <v>30</v>
      </c>
      <c r="E1779" s="25">
        <v>0</v>
      </c>
      <c r="F1779" s="25">
        <v>0</v>
      </c>
      <c r="G1779" s="43">
        <v>0</v>
      </c>
      <c r="H1779" s="25">
        <v>0</v>
      </c>
      <c r="I1779" s="25">
        <f t="shared" si="111"/>
        <v>0</v>
      </c>
      <c r="J1779" s="25"/>
      <c r="K1779" s="25">
        <v>0</v>
      </c>
      <c r="L1779" s="25">
        <v>0</v>
      </c>
      <c r="M1779" s="25">
        <v>0</v>
      </c>
      <c r="N1779" s="25">
        <f t="shared" si="112"/>
        <v>0</v>
      </c>
    </row>
    <row r="1780" spans="1:14" x14ac:dyDescent="0.2">
      <c r="A1780" s="34" t="str">
        <f t="shared" si="113"/>
        <v>OTH/05B-FAberdeen</v>
      </c>
      <c r="B1780" s="38" t="s">
        <v>243</v>
      </c>
      <c r="D1780" s="6" t="s">
        <v>4</v>
      </c>
      <c r="E1780" s="25">
        <v>0</v>
      </c>
      <c r="F1780" s="25">
        <v>0</v>
      </c>
      <c r="G1780" s="43">
        <v>0</v>
      </c>
      <c r="H1780" s="25">
        <v>0</v>
      </c>
      <c r="I1780" s="25">
        <f t="shared" si="111"/>
        <v>0</v>
      </c>
      <c r="J1780" s="25"/>
      <c r="K1780" s="25">
        <v>0</v>
      </c>
      <c r="L1780" s="25">
        <v>0</v>
      </c>
      <c r="M1780" s="25">
        <v>0</v>
      </c>
      <c r="N1780" s="25">
        <f t="shared" si="112"/>
        <v>0</v>
      </c>
    </row>
    <row r="1781" spans="1:14" x14ac:dyDescent="0.2">
      <c r="A1781" s="34" t="str">
        <f t="shared" si="113"/>
        <v>OTH/05B-FAnglo Scot.</v>
      </c>
      <c r="B1781" s="38" t="s">
        <v>243</v>
      </c>
      <c r="D1781" s="6" t="s">
        <v>13</v>
      </c>
      <c r="E1781" s="25">
        <v>35.241999999999997</v>
      </c>
      <c r="F1781" s="25">
        <v>0</v>
      </c>
      <c r="G1781" s="43">
        <v>18</v>
      </c>
      <c r="H1781" s="25">
        <v>0</v>
      </c>
      <c r="I1781" s="25">
        <f t="shared" si="111"/>
        <v>53.241999999999997</v>
      </c>
      <c r="J1781" s="25"/>
      <c r="K1781" s="25">
        <v>0</v>
      </c>
      <c r="L1781" s="25">
        <v>0</v>
      </c>
      <c r="M1781" s="25">
        <v>0</v>
      </c>
      <c r="N1781" s="25">
        <f t="shared" si="112"/>
        <v>53.241999999999997</v>
      </c>
    </row>
    <row r="1782" spans="1:14" x14ac:dyDescent="0.2">
      <c r="A1782" s="34" t="str">
        <f t="shared" si="113"/>
        <v>OTH/05B-FANIFPO</v>
      </c>
      <c r="B1782" s="38" t="s">
        <v>243</v>
      </c>
      <c r="D1782" s="6" t="s">
        <v>17</v>
      </c>
      <c r="E1782" s="25">
        <v>0</v>
      </c>
      <c r="F1782" s="25">
        <v>0</v>
      </c>
      <c r="G1782" s="43">
        <v>0</v>
      </c>
      <c r="H1782" s="25">
        <v>0</v>
      </c>
      <c r="I1782" s="25">
        <f t="shared" si="111"/>
        <v>0</v>
      </c>
      <c r="J1782" s="25"/>
      <c r="K1782" s="25">
        <v>0</v>
      </c>
      <c r="L1782" s="25">
        <v>0</v>
      </c>
      <c r="M1782" s="25">
        <v>0</v>
      </c>
      <c r="N1782" s="25">
        <f t="shared" si="112"/>
        <v>0</v>
      </c>
    </row>
    <row r="1783" spans="1:14" x14ac:dyDescent="0.2">
      <c r="A1783" s="34" t="str">
        <f t="shared" si="113"/>
        <v>OTH/05B-FCornish</v>
      </c>
      <c r="B1783" s="38" t="s">
        <v>243</v>
      </c>
      <c r="D1783" s="6" t="s">
        <v>18</v>
      </c>
      <c r="E1783" s="25">
        <v>0</v>
      </c>
      <c r="F1783" s="25">
        <v>0</v>
      </c>
      <c r="G1783" s="43">
        <v>0</v>
      </c>
      <c r="H1783" s="25">
        <v>0</v>
      </c>
      <c r="I1783" s="25">
        <f t="shared" si="111"/>
        <v>0</v>
      </c>
      <c r="J1783" s="25"/>
      <c r="K1783" s="25">
        <v>0</v>
      </c>
      <c r="L1783" s="25">
        <v>0</v>
      </c>
      <c r="M1783" s="25">
        <v>0</v>
      </c>
      <c r="N1783" s="25">
        <f t="shared" si="112"/>
        <v>0</v>
      </c>
    </row>
    <row r="1784" spans="1:14" x14ac:dyDescent="0.2">
      <c r="A1784" s="34" t="str">
        <f t="shared" si="113"/>
        <v>OTH/05B-FEEFPO</v>
      </c>
      <c r="B1784" s="38" t="s">
        <v>243</v>
      </c>
      <c r="D1784" s="6" t="s">
        <v>14</v>
      </c>
      <c r="E1784" s="25">
        <v>1.756</v>
      </c>
      <c r="F1784" s="25">
        <v>0</v>
      </c>
      <c r="G1784" s="43">
        <v>0</v>
      </c>
      <c r="H1784" s="25">
        <v>0</v>
      </c>
      <c r="I1784" s="25">
        <f t="shared" si="111"/>
        <v>1.756</v>
      </c>
      <c r="J1784" s="25"/>
      <c r="K1784" s="25">
        <v>0</v>
      </c>
      <c r="L1784" s="25">
        <v>0</v>
      </c>
      <c r="M1784" s="25">
        <v>0</v>
      </c>
      <c r="N1784" s="25">
        <f t="shared" si="112"/>
        <v>1.756</v>
      </c>
    </row>
    <row r="1785" spans="1:14" x14ac:dyDescent="0.2">
      <c r="A1785" s="34" t="str">
        <f t="shared" si="113"/>
        <v>OTH/05B-FFife</v>
      </c>
      <c r="B1785" s="38" t="s">
        <v>243</v>
      </c>
      <c r="D1785" s="6" t="s">
        <v>7</v>
      </c>
      <c r="E1785" s="25">
        <v>0</v>
      </c>
      <c r="F1785" s="25">
        <v>0</v>
      </c>
      <c r="G1785" s="43">
        <v>0</v>
      </c>
      <c r="H1785" s="25">
        <v>0</v>
      </c>
      <c r="I1785" s="25">
        <f t="shared" si="111"/>
        <v>0</v>
      </c>
      <c r="J1785" s="25"/>
      <c r="K1785" s="25">
        <v>0</v>
      </c>
      <c r="L1785" s="25">
        <v>0</v>
      </c>
      <c r="M1785" s="25">
        <v>0</v>
      </c>
      <c r="N1785" s="25">
        <f t="shared" si="112"/>
        <v>0</v>
      </c>
    </row>
    <row r="1786" spans="1:14" x14ac:dyDescent="0.2">
      <c r="A1786" s="34" t="str">
        <f t="shared" si="113"/>
        <v>OTH/05B-FFPO</v>
      </c>
      <c r="B1786" s="38" t="s">
        <v>243</v>
      </c>
      <c r="D1786" s="6" t="s">
        <v>15</v>
      </c>
      <c r="E1786" s="25">
        <v>8.0269999999999992</v>
      </c>
      <c r="F1786" s="25">
        <v>0</v>
      </c>
      <c r="G1786" s="43">
        <v>0</v>
      </c>
      <c r="H1786" s="25">
        <v>0</v>
      </c>
      <c r="I1786" s="25">
        <f t="shared" si="111"/>
        <v>8.0269999999999992</v>
      </c>
      <c r="J1786" s="25"/>
      <c r="K1786" s="25">
        <v>0</v>
      </c>
      <c r="L1786" s="25">
        <v>0</v>
      </c>
      <c r="M1786" s="25">
        <v>0</v>
      </c>
      <c r="N1786" s="25">
        <f t="shared" si="112"/>
        <v>8.0269999999999992</v>
      </c>
    </row>
    <row r="1787" spans="1:14" x14ac:dyDescent="0.2">
      <c r="A1787" s="34" t="str">
        <f t="shared" si="113"/>
        <v>OTH/05B-FHandliners</v>
      </c>
      <c r="B1787" s="38" t="s">
        <v>243</v>
      </c>
      <c r="D1787" s="6" t="s">
        <v>66</v>
      </c>
      <c r="E1787" s="25">
        <v>0</v>
      </c>
      <c r="F1787" s="25">
        <v>0</v>
      </c>
      <c r="G1787" s="43">
        <v>0</v>
      </c>
      <c r="H1787" s="25">
        <v>0</v>
      </c>
      <c r="I1787" s="25">
        <f t="shared" si="111"/>
        <v>0</v>
      </c>
      <c r="J1787" s="25"/>
      <c r="K1787" s="25">
        <v>0</v>
      </c>
      <c r="L1787" s="25">
        <v>0</v>
      </c>
      <c r="M1787" s="25">
        <v>0</v>
      </c>
      <c r="N1787" s="25">
        <f t="shared" si="112"/>
        <v>0</v>
      </c>
    </row>
    <row r="1788" spans="1:14" x14ac:dyDescent="0.2">
      <c r="A1788" s="34" t="str">
        <f t="shared" si="113"/>
        <v>OTH/05B-FInterfish</v>
      </c>
      <c r="B1788" s="38" t="s">
        <v>243</v>
      </c>
      <c r="D1788" s="6" t="s">
        <v>23</v>
      </c>
      <c r="E1788" s="25">
        <v>0.125</v>
      </c>
      <c r="F1788" s="25">
        <v>0</v>
      </c>
      <c r="G1788" s="43">
        <v>0</v>
      </c>
      <c r="H1788" s="25">
        <v>0</v>
      </c>
      <c r="I1788" s="25">
        <f t="shared" si="111"/>
        <v>0.125</v>
      </c>
      <c r="J1788" s="25"/>
      <c r="K1788" s="25">
        <v>0</v>
      </c>
      <c r="L1788" s="25">
        <v>0</v>
      </c>
      <c r="M1788" s="25">
        <v>0</v>
      </c>
      <c r="N1788" s="25">
        <f t="shared" si="112"/>
        <v>0.125</v>
      </c>
    </row>
    <row r="1789" spans="1:14" x14ac:dyDescent="0.2">
      <c r="A1789" s="34" t="str">
        <f t="shared" si="113"/>
        <v>OTH/05B-FIOM</v>
      </c>
      <c r="B1789" s="38" t="s">
        <v>243</v>
      </c>
      <c r="D1789" s="6" t="s">
        <v>24</v>
      </c>
      <c r="E1789" s="25">
        <v>0</v>
      </c>
      <c r="F1789" s="25">
        <v>0</v>
      </c>
      <c r="G1789" s="43">
        <v>0</v>
      </c>
      <c r="H1789" s="25">
        <v>0</v>
      </c>
      <c r="I1789" s="25">
        <f t="shared" ref="I1789:I1852" si="114">E1789+F1789+G1789+H1789</f>
        <v>0</v>
      </c>
      <c r="J1789" s="25"/>
      <c r="K1789" s="25">
        <v>0</v>
      </c>
      <c r="L1789" s="25">
        <v>0</v>
      </c>
      <c r="M1789" s="25">
        <v>0</v>
      </c>
      <c r="N1789" s="25">
        <f t="shared" si="112"/>
        <v>0</v>
      </c>
    </row>
    <row r="1790" spans="1:14" x14ac:dyDescent="0.2">
      <c r="A1790" s="34" t="str">
        <f t="shared" si="113"/>
        <v>OTH/05B-FKlondyke</v>
      </c>
      <c r="B1790" s="38" t="s">
        <v>243</v>
      </c>
      <c r="D1790" s="6" t="s">
        <v>11</v>
      </c>
      <c r="E1790" s="25">
        <v>0</v>
      </c>
      <c r="F1790" s="25">
        <v>0</v>
      </c>
      <c r="G1790" s="43">
        <v>0</v>
      </c>
      <c r="H1790" s="25">
        <v>0</v>
      </c>
      <c r="I1790" s="25">
        <f t="shared" si="114"/>
        <v>0</v>
      </c>
      <c r="J1790" s="25"/>
      <c r="K1790" s="25">
        <v>0</v>
      </c>
      <c r="L1790" s="25">
        <v>0</v>
      </c>
      <c r="M1790" s="25">
        <v>0</v>
      </c>
      <c r="N1790" s="25">
        <f t="shared" si="112"/>
        <v>0</v>
      </c>
    </row>
    <row r="1791" spans="1:14" x14ac:dyDescent="0.2">
      <c r="A1791" s="34" t="str">
        <f t="shared" si="113"/>
        <v>OTH/05B-FLowestoft</v>
      </c>
      <c r="B1791" s="38" t="s">
        <v>243</v>
      </c>
      <c r="D1791" s="6" t="s">
        <v>21</v>
      </c>
      <c r="E1791" s="25">
        <v>0</v>
      </c>
      <c r="F1791" s="25">
        <v>0</v>
      </c>
      <c r="G1791" s="43">
        <v>0</v>
      </c>
      <c r="H1791" s="25">
        <v>0</v>
      </c>
      <c r="I1791" s="25">
        <f t="shared" si="114"/>
        <v>0</v>
      </c>
      <c r="J1791" s="25"/>
      <c r="K1791" s="25">
        <v>0</v>
      </c>
      <c r="L1791" s="25">
        <v>0</v>
      </c>
      <c r="M1791" s="25">
        <v>0</v>
      </c>
      <c r="N1791" s="25">
        <f t="shared" si="112"/>
        <v>0</v>
      </c>
    </row>
    <row r="1792" spans="1:14" x14ac:dyDescent="0.2">
      <c r="A1792" s="34" t="str">
        <f t="shared" si="113"/>
        <v>OTH/05B-FLunar</v>
      </c>
      <c r="B1792" s="38" t="s">
        <v>243</v>
      </c>
      <c r="D1792" s="6" t="s">
        <v>12</v>
      </c>
      <c r="E1792" s="25">
        <v>0</v>
      </c>
      <c r="F1792" s="25">
        <v>0</v>
      </c>
      <c r="G1792" s="43">
        <v>1</v>
      </c>
      <c r="H1792" s="25">
        <v>0</v>
      </c>
      <c r="I1792" s="25">
        <f t="shared" si="114"/>
        <v>1</v>
      </c>
      <c r="J1792" s="25"/>
      <c r="K1792" s="25">
        <v>0</v>
      </c>
      <c r="L1792" s="25">
        <v>0</v>
      </c>
      <c r="M1792" s="25">
        <v>0</v>
      </c>
      <c r="N1792" s="25">
        <f t="shared" si="112"/>
        <v>1</v>
      </c>
    </row>
    <row r="1793" spans="1:14" x14ac:dyDescent="0.2">
      <c r="A1793" s="34" t="str">
        <f t="shared" si="113"/>
        <v>OTH/05B-FMourne</v>
      </c>
      <c r="B1793" s="38" t="s">
        <v>243</v>
      </c>
      <c r="D1793" s="6" t="s">
        <v>49</v>
      </c>
      <c r="E1793" s="25">
        <v>0</v>
      </c>
      <c r="F1793" s="25">
        <v>0</v>
      </c>
      <c r="G1793" s="43">
        <v>0</v>
      </c>
      <c r="H1793" s="25">
        <v>0</v>
      </c>
      <c r="I1793" s="25">
        <f t="shared" si="114"/>
        <v>0</v>
      </c>
      <c r="J1793" s="25"/>
      <c r="K1793" s="25">
        <v>0</v>
      </c>
      <c r="L1793" s="25">
        <v>0</v>
      </c>
      <c r="M1793" s="25">
        <v>0</v>
      </c>
      <c r="N1793" s="25">
        <f t="shared" si="112"/>
        <v>0</v>
      </c>
    </row>
    <row r="1794" spans="1:14" x14ac:dyDescent="0.2">
      <c r="A1794" s="34" t="str">
        <f t="shared" si="113"/>
        <v>OTH/05B-FNESFO</v>
      </c>
      <c r="B1794" s="38" t="s">
        <v>243</v>
      </c>
      <c r="D1794" s="6" t="s">
        <v>5</v>
      </c>
      <c r="E1794" s="25">
        <v>0</v>
      </c>
      <c r="F1794" s="25">
        <v>0</v>
      </c>
      <c r="G1794" s="43">
        <v>0</v>
      </c>
      <c r="H1794" s="25">
        <v>0</v>
      </c>
      <c r="I1794" s="25">
        <f t="shared" si="114"/>
        <v>0</v>
      </c>
      <c r="J1794" s="25"/>
      <c r="K1794" s="25">
        <v>0</v>
      </c>
      <c r="L1794" s="25">
        <v>0</v>
      </c>
      <c r="M1794" s="25">
        <v>0</v>
      </c>
      <c r="N1794" s="25">
        <f t="shared" si="112"/>
        <v>0</v>
      </c>
    </row>
    <row r="1795" spans="1:14" x14ac:dyDescent="0.2">
      <c r="A1795" s="34" t="str">
        <f t="shared" si="113"/>
        <v>OTH/05B-FNIFPO</v>
      </c>
      <c r="B1795" s="38" t="s">
        <v>243</v>
      </c>
      <c r="D1795" s="6" t="s">
        <v>16</v>
      </c>
      <c r="E1795" s="25">
        <v>0</v>
      </c>
      <c r="F1795" s="25">
        <v>2.6</v>
      </c>
      <c r="G1795" s="43">
        <v>0</v>
      </c>
      <c r="H1795" s="25">
        <v>0</v>
      </c>
      <c r="I1795" s="25">
        <f t="shared" si="114"/>
        <v>2.6</v>
      </c>
      <c r="J1795" s="25"/>
      <c r="K1795" s="25">
        <v>0</v>
      </c>
      <c r="L1795" s="25">
        <v>0</v>
      </c>
      <c r="M1795" s="25">
        <v>0</v>
      </c>
      <c r="N1795" s="25">
        <f t="shared" si="112"/>
        <v>2.6</v>
      </c>
    </row>
    <row r="1796" spans="1:14" x14ac:dyDescent="0.2">
      <c r="A1796" s="34" t="str">
        <f t="shared" si="113"/>
        <v>OTH/05B-FNon Sector - England</v>
      </c>
      <c r="B1796" s="38" t="s">
        <v>243</v>
      </c>
      <c r="D1796" s="6" t="s">
        <v>25</v>
      </c>
      <c r="E1796" s="25">
        <v>0</v>
      </c>
      <c r="F1796" s="25">
        <v>0</v>
      </c>
      <c r="G1796" s="43">
        <v>0</v>
      </c>
      <c r="H1796" s="25">
        <v>0</v>
      </c>
      <c r="I1796" s="25">
        <f t="shared" si="114"/>
        <v>0</v>
      </c>
      <c r="J1796" s="25"/>
      <c r="K1796" s="25">
        <v>0</v>
      </c>
      <c r="L1796" s="25">
        <v>0</v>
      </c>
      <c r="M1796" s="25">
        <v>0</v>
      </c>
      <c r="N1796" s="25">
        <f t="shared" si="112"/>
        <v>0</v>
      </c>
    </row>
    <row r="1797" spans="1:14" x14ac:dyDescent="0.2">
      <c r="A1797" s="34" t="str">
        <f t="shared" si="113"/>
        <v>OTH/05B-FNon Sector - Northern Ireland</v>
      </c>
      <c r="B1797" s="38" t="s">
        <v>243</v>
      </c>
      <c r="D1797" s="6" t="s">
        <v>28</v>
      </c>
      <c r="E1797" s="25">
        <v>0</v>
      </c>
      <c r="F1797" s="25">
        <v>0</v>
      </c>
      <c r="G1797" s="43">
        <v>0</v>
      </c>
      <c r="H1797" s="25">
        <v>0</v>
      </c>
      <c r="I1797" s="25">
        <f t="shared" si="114"/>
        <v>0</v>
      </c>
      <c r="J1797" s="25"/>
      <c r="K1797" s="25">
        <v>0</v>
      </c>
      <c r="L1797" s="25">
        <v>0</v>
      </c>
      <c r="M1797" s="25">
        <v>0</v>
      </c>
      <c r="N1797" s="25">
        <f t="shared" si="112"/>
        <v>0</v>
      </c>
    </row>
    <row r="1798" spans="1:14" x14ac:dyDescent="0.2">
      <c r="A1798" s="34" t="str">
        <f t="shared" si="113"/>
        <v>OTH/05B-FNon Sector - Scotland</v>
      </c>
      <c r="B1798" s="38" t="s">
        <v>243</v>
      </c>
      <c r="D1798" s="6" t="s">
        <v>27</v>
      </c>
      <c r="E1798" s="25">
        <v>0</v>
      </c>
      <c r="F1798" s="25">
        <v>0</v>
      </c>
      <c r="G1798" s="43">
        <v>0</v>
      </c>
      <c r="H1798" s="25">
        <v>0</v>
      </c>
      <c r="I1798" s="25">
        <f t="shared" si="114"/>
        <v>0</v>
      </c>
      <c r="J1798" s="25"/>
      <c r="K1798" s="25">
        <v>0</v>
      </c>
      <c r="L1798" s="25">
        <v>0</v>
      </c>
      <c r="M1798" s="25">
        <v>0</v>
      </c>
      <c r="N1798" s="25">
        <f t="shared" si="112"/>
        <v>0</v>
      </c>
    </row>
    <row r="1799" spans="1:14" x14ac:dyDescent="0.2">
      <c r="A1799" s="34" t="str">
        <f t="shared" si="113"/>
        <v>OTH/05B-FNon Sector - Wales</v>
      </c>
      <c r="B1799" s="38" t="s">
        <v>243</v>
      </c>
      <c r="D1799" s="6" t="s">
        <v>26</v>
      </c>
      <c r="E1799" s="25">
        <v>0</v>
      </c>
      <c r="F1799" s="25">
        <v>0</v>
      </c>
      <c r="G1799" s="43">
        <v>0</v>
      </c>
      <c r="H1799" s="25">
        <v>0</v>
      </c>
      <c r="I1799" s="25">
        <f t="shared" si="114"/>
        <v>0</v>
      </c>
      <c r="J1799" s="25"/>
      <c r="K1799" s="25">
        <v>0</v>
      </c>
      <c r="L1799" s="25">
        <v>0</v>
      </c>
      <c r="M1799" s="25">
        <v>0</v>
      </c>
      <c r="N1799" s="25">
        <f t="shared" si="112"/>
        <v>0</v>
      </c>
    </row>
    <row r="1800" spans="1:14" x14ac:dyDescent="0.2">
      <c r="A1800" s="34" t="str">
        <f t="shared" si="113"/>
        <v>OTH/05B-FHumberside</v>
      </c>
      <c r="B1800" s="38" t="s">
        <v>243</v>
      </c>
      <c r="D1800" s="6" t="s">
        <v>288</v>
      </c>
      <c r="E1800" s="25">
        <v>0</v>
      </c>
      <c r="F1800" s="25">
        <v>0</v>
      </c>
      <c r="G1800" s="43">
        <v>0</v>
      </c>
      <c r="H1800" s="25">
        <v>0</v>
      </c>
      <c r="I1800" s="25">
        <f t="shared" si="114"/>
        <v>0</v>
      </c>
      <c r="J1800" s="25"/>
      <c r="K1800" s="25">
        <v>0</v>
      </c>
      <c r="L1800" s="25">
        <v>0</v>
      </c>
      <c r="M1800" s="25">
        <v>0</v>
      </c>
      <c r="N1800" s="25">
        <f t="shared" si="112"/>
        <v>0</v>
      </c>
    </row>
    <row r="1801" spans="1:14" x14ac:dyDescent="0.2">
      <c r="A1801" s="34" t="str">
        <f t="shared" si="113"/>
        <v>OTH/05B-FNorth Sea</v>
      </c>
      <c r="B1801" s="38" t="s">
        <v>243</v>
      </c>
      <c r="D1801" s="6" t="s">
        <v>20</v>
      </c>
      <c r="E1801" s="25">
        <v>0</v>
      </c>
      <c r="F1801" s="25">
        <v>0</v>
      </c>
      <c r="G1801" s="43">
        <v>0</v>
      </c>
      <c r="H1801" s="25">
        <v>0</v>
      </c>
      <c r="I1801" s="25">
        <f t="shared" si="114"/>
        <v>0</v>
      </c>
      <c r="J1801" s="25"/>
      <c r="K1801" s="25">
        <v>0</v>
      </c>
      <c r="L1801" s="25">
        <v>0</v>
      </c>
      <c r="M1801" s="25">
        <v>0</v>
      </c>
      <c r="N1801" s="25">
        <f t="shared" si="112"/>
        <v>0</v>
      </c>
    </row>
    <row r="1802" spans="1:14" x14ac:dyDescent="0.2">
      <c r="A1802" s="34" t="str">
        <f t="shared" si="113"/>
        <v>OTH/05B-FNorthern</v>
      </c>
      <c r="B1802" s="38" t="s">
        <v>243</v>
      </c>
      <c r="D1802" s="6" t="s">
        <v>10</v>
      </c>
      <c r="E1802" s="25">
        <v>0</v>
      </c>
      <c r="F1802" s="25">
        <v>0</v>
      </c>
      <c r="G1802" s="43">
        <v>0</v>
      </c>
      <c r="H1802" s="25">
        <v>0</v>
      </c>
      <c r="I1802" s="25">
        <f t="shared" si="114"/>
        <v>0</v>
      </c>
      <c r="J1802" s="25"/>
      <c r="K1802" s="25">
        <v>0</v>
      </c>
      <c r="L1802" s="25">
        <v>0</v>
      </c>
      <c r="M1802" s="25">
        <v>0</v>
      </c>
      <c r="N1802" s="25">
        <f t="shared" si="112"/>
        <v>0</v>
      </c>
    </row>
    <row r="1803" spans="1:14" x14ac:dyDescent="0.2">
      <c r="A1803" s="34" t="str">
        <f t="shared" si="113"/>
        <v>OTH/05B-FOrkney</v>
      </c>
      <c r="B1803" s="38" t="s">
        <v>243</v>
      </c>
      <c r="D1803" s="6" t="s">
        <v>9</v>
      </c>
      <c r="E1803" s="25">
        <v>0</v>
      </c>
      <c r="F1803" s="25">
        <v>0</v>
      </c>
      <c r="G1803" s="43">
        <v>0</v>
      </c>
      <c r="H1803" s="25">
        <v>0</v>
      </c>
      <c r="I1803" s="25">
        <f t="shared" si="114"/>
        <v>0</v>
      </c>
      <c r="J1803" s="25"/>
      <c r="K1803" s="25">
        <v>0</v>
      </c>
      <c r="L1803" s="25">
        <v>0</v>
      </c>
      <c r="M1803" s="25">
        <v>0</v>
      </c>
      <c r="N1803" s="25">
        <f t="shared" si="112"/>
        <v>0</v>
      </c>
    </row>
    <row r="1804" spans="1:14" x14ac:dyDescent="0.2">
      <c r="A1804" s="34" t="str">
        <f t="shared" si="113"/>
        <v>OTH/05B-FSFO</v>
      </c>
      <c r="B1804" s="38" t="s">
        <v>243</v>
      </c>
      <c r="D1804" s="6" t="s">
        <v>2</v>
      </c>
      <c r="E1804" s="25">
        <v>0.251</v>
      </c>
      <c r="F1804" s="25">
        <v>0</v>
      </c>
      <c r="G1804" s="43">
        <v>258.60000000000002</v>
      </c>
      <c r="H1804" s="25">
        <v>0</v>
      </c>
      <c r="I1804" s="25">
        <f t="shared" si="114"/>
        <v>258.851</v>
      </c>
      <c r="J1804" s="25"/>
      <c r="K1804" s="25">
        <v>0</v>
      </c>
      <c r="L1804" s="25">
        <v>0</v>
      </c>
      <c r="M1804" s="25">
        <v>0</v>
      </c>
      <c r="N1804" s="25">
        <f t="shared" si="112"/>
        <v>258.851</v>
      </c>
    </row>
    <row r="1805" spans="1:14" x14ac:dyDescent="0.2">
      <c r="A1805" s="34" t="str">
        <f t="shared" si="113"/>
        <v>OTH/05B-FShetland</v>
      </c>
      <c r="B1805" s="38" t="s">
        <v>243</v>
      </c>
      <c r="D1805" s="6" t="s">
        <v>6</v>
      </c>
      <c r="E1805" s="25">
        <v>0</v>
      </c>
      <c r="F1805" s="25">
        <v>0</v>
      </c>
      <c r="G1805" s="43">
        <v>44.1</v>
      </c>
      <c r="H1805" s="25">
        <v>0</v>
      </c>
      <c r="I1805" s="25">
        <f t="shared" si="114"/>
        <v>44.1</v>
      </c>
      <c r="J1805" s="25"/>
      <c r="K1805" s="25">
        <v>0</v>
      </c>
      <c r="L1805" s="25">
        <v>0</v>
      </c>
      <c r="M1805" s="25">
        <v>0</v>
      </c>
      <c r="N1805" s="25">
        <f t="shared" si="112"/>
        <v>44.1</v>
      </c>
    </row>
    <row r="1806" spans="1:14" x14ac:dyDescent="0.2">
      <c r="A1806" s="34" t="str">
        <f t="shared" si="113"/>
        <v>OTH/05B-FSouth West</v>
      </c>
      <c r="B1806" s="38" t="s">
        <v>243</v>
      </c>
      <c r="D1806" s="6" t="s">
        <v>19</v>
      </c>
      <c r="E1806" s="25">
        <v>0</v>
      </c>
      <c r="F1806" s="25">
        <v>0</v>
      </c>
      <c r="G1806" s="43">
        <v>0</v>
      </c>
      <c r="H1806" s="25">
        <v>0</v>
      </c>
      <c r="I1806" s="25">
        <f t="shared" si="114"/>
        <v>0</v>
      </c>
      <c r="J1806" s="25"/>
      <c r="K1806" s="25">
        <v>0</v>
      </c>
      <c r="L1806" s="25">
        <v>0</v>
      </c>
      <c r="M1806" s="25">
        <v>0</v>
      </c>
      <c r="N1806" s="25">
        <f t="shared" si="112"/>
        <v>0</v>
      </c>
    </row>
    <row r="1807" spans="1:14" x14ac:dyDescent="0.2">
      <c r="A1807" s="34" t="str">
        <f t="shared" si="113"/>
        <v>OTH/05B-FUnallocated</v>
      </c>
      <c r="B1807" s="38" t="s">
        <v>243</v>
      </c>
      <c r="D1807" s="6" t="s">
        <v>33</v>
      </c>
      <c r="E1807" s="25">
        <v>0</v>
      </c>
      <c r="F1807" s="25">
        <v>0</v>
      </c>
      <c r="G1807" s="43">
        <v>55.3</v>
      </c>
      <c r="H1807" s="25">
        <v>0</v>
      </c>
      <c r="I1807" s="25">
        <f t="shared" si="114"/>
        <v>55.3</v>
      </c>
      <c r="J1807" s="25"/>
      <c r="K1807" s="25">
        <v>0</v>
      </c>
      <c r="L1807" s="25">
        <v>0</v>
      </c>
      <c r="M1807" s="25">
        <v>0</v>
      </c>
      <c r="N1807" s="25">
        <f t="shared" si="112"/>
        <v>55.3</v>
      </c>
    </row>
    <row r="1808" spans="1:14" x14ac:dyDescent="0.2">
      <c r="A1808" s="34" t="str">
        <f t="shared" si="113"/>
        <v>OTH/05B-FW. Scotland</v>
      </c>
      <c r="B1808" s="38" t="s">
        <v>243</v>
      </c>
      <c r="D1808" s="6" t="s">
        <v>8</v>
      </c>
      <c r="E1808" s="25">
        <v>0</v>
      </c>
      <c r="F1808" s="25">
        <v>0</v>
      </c>
      <c r="G1808" s="43">
        <v>0</v>
      </c>
      <c r="H1808" s="25">
        <v>0</v>
      </c>
      <c r="I1808" s="25">
        <f t="shared" si="114"/>
        <v>0</v>
      </c>
      <c r="J1808" s="25"/>
      <c r="K1808" s="25">
        <v>0</v>
      </c>
      <c r="L1808" s="25">
        <v>0</v>
      </c>
      <c r="M1808" s="25">
        <v>0</v>
      </c>
      <c r="N1808" s="25">
        <f t="shared" si="112"/>
        <v>0</v>
      </c>
    </row>
    <row r="1809" spans="1:14" x14ac:dyDescent="0.2">
      <c r="A1809" s="34" t="str">
        <f t="shared" si="113"/>
        <v>OTH/05B-FWales &amp; WC</v>
      </c>
      <c r="B1809" s="38" t="s">
        <v>243</v>
      </c>
      <c r="D1809" s="6" t="s">
        <v>22</v>
      </c>
      <c r="E1809" s="25">
        <v>0</v>
      </c>
      <c r="F1809" s="25">
        <v>0</v>
      </c>
      <c r="G1809" s="43">
        <v>0</v>
      </c>
      <c r="H1809" s="25">
        <v>0</v>
      </c>
      <c r="I1809" s="25">
        <f t="shared" si="114"/>
        <v>0</v>
      </c>
      <c r="J1809" s="25"/>
      <c r="K1809" s="25">
        <v>0</v>
      </c>
      <c r="L1809" s="25">
        <v>0</v>
      </c>
      <c r="M1809" s="25">
        <v>0</v>
      </c>
      <c r="N1809" s="25">
        <f t="shared" si="112"/>
        <v>0</v>
      </c>
    </row>
    <row r="1810" spans="1:14" x14ac:dyDescent="0.2">
      <c r="A1810" s="34" t="str">
        <f t="shared" si="113"/>
        <v>OTH/05B-FWestern</v>
      </c>
      <c r="B1810" s="38" t="s">
        <v>243</v>
      </c>
      <c r="D1810" s="6" t="s">
        <v>107</v>
      </c>
      <c r="E1810" s="25">
        <v>0</v>
      </c>
      <c r="F1810" s="25">
        <v>0</v>
      </c>
      <c r="G1810" s="43">
        <v>0</v>
      </c>
      <c r="H1810" s="25">
        <v>0</v>
      </c>
      <c r="I1810" s="25">
        <f t="shared" si="114"/>
        <v>0</v>
      </c>
      <c r="J1810" s="25"/>
      <c r="K1810" s="25">
        <v>0</v>
      </c>
      <c r="L1810" s="25">
        <v>0</v>
      </c>
      <c r="M1810" s="25">
        <v>0</v>
      </c>
      <c r="N1810" s="25">
        <f t="shared" si="112"/>
        <v>0</v>
      </c>
    </row>
    <row r="1811" spans="1:14" x14ac:dyDescent="0.2">
      <c r="A1811" s="34" t="str">
        <f t="shared" si="113"/>
        <v>PLE/07A.10m and under (pool) - England</v>
      </c>
      <c r="B1811" s="6" t="s">
        <v>70</v>
      </c>
      <c r="C1811" s="6" t="s">
        <v>159</v>
      </c>
      <c r="D1811" s="6" t="s">
        <v>29</v>
      </c>
      <c r="E1811" s="25">
        <v>37.69</v>
      </c>
      <c r="F1811" s="25">
        <v>0</v>
      </c>
      <c r="G1811" s="43">
        <v>0</v>
      </c>
      <c r="H1811" s="25">
        <v>0</v>
      </c>
      <c r="I1811" s="25">
        <f t="shared" si="114"/>
        <v>37.69</v>
      </c>
      <c r="J1811" s="25"/>
      <c r="K1811" s="25">
        <v>18.204000000000001</v>
      </c>
      <c r="L1811" s="25">
        <v>0</v>
      </c>
      <c r="M1811" s="25">
        <v>0</v>
      </c>
      <c r="N1811" s="25">
        <f t="shared" si="112"/>
        <v>55.893999999999998</v>
      </c>
    </row>
    <row r="1812" spans="1:14" x14ac:dyDescent="0.2">
      <c r="A1812" s="34" t="str">
        <f t="shared" si="113"/>
        <v>PLE/07A.10m and under (pool) - Northern Ireland</v>
      </c>
      <c r="B1812" s="6" t="s">
        <v>70</v>
      </c>
      <c r="C1812" s="6" t="s">
        <v>159</v>
      </c>
      <c r="D1812" s="6" t="s">
        <v>32</v>
      </c>
      <c r="E1812" s="25">
        <v>0</v>
      </c>
      <c r="F1812" s="25">
        <v>0.9</v>
      </c>
      <c r="G1812" s="43">
        <v>0</v>
      </c>
      <c r="H1812" s="25">
        <v>0</v>
      </c>
      <c r="I1812" s="25">
        <f t="shared" si="114"/>
        <v>0.9</v>
      </c>
      <c r="J1812" s="25"/>
      <c r="K1812" s="25">
        <v>0</v>
      </c>
      <c r="L1812" s="25">
        <v>0</v>
      </c>
      <c r="M1812" s="25">
        <v>0</v>
      </c>
      <c r="N1812" s="25">
        <f t="shared" si="112"/>
        <v>0.9</v>
      </c>
    </row>
    <row r="1813" spans="1:14" x14ac:dyDescent="0.2">
      <c r="A1813" s="34" t="str">
        <f t="shared" si="113"/>
        <v>PLE/07A.10m and under (pool) - Scotland</v>
      </c>
      <c r="B1813" s="6" t="s">
        <v>70</v>
      </c>
      <c r="C1813" s="6" t="s">
        <v>159</v>
      </c>
      <c r="D1813" s="6" t="s">
        <v>31</v>
      </c>
      <c r="E1813" s="25">
        <v>0</v>
      </c>
      <c r="F1813" s="25">
        <v>0</v>
      </c>
      <c r="G1813" s="43">
        <v>0.8</v>
      </c>
      <c r="H1813" s="25">
        <v>0</v>
      </c>
      <c r="I1813" s="25">
        <f t="shared" si="114"/>
        <v>0.8</v>
      </c>
      <c r="J1813" s="25"/>
      <c r="K1813" s="25">
        <v>0</v>
      </c>
      <c r="L1813" s="25">
        <v>0</v>
      </c>
      <c r="M1813" s="25">
        <v>0</v>
      </c>
      <c r="N1813" s="25">
        <f t="shared" ref="N1813:N1876" si="115">ROUND(I1813+K1813+L1813+M1813+J1813,3)</f>
        <v>0.8</v>
      </c>
    </row>
    <row r="1814" spans="1:14" x14ac:dyDescent="0.2">
      <c r="A1814" s="34" t="str">
        <f t="shared" si="113"/>
        <v>PLE/07A.10m and under (pool) - Wales</v>
      </c>
      <c r="B1814" s="6" t="s">
        <v>70</v>
      </c>
      <c r="C1814" s="6" t="s">
        <v>159</v>
      </c>
      <c r="D1814" s="6" t="s">
        <v>30</v>
      </c>
      <c r="E1814" s="25">
        <v>0</v>
      </c>
      <c r="F1814" s="25">
        <v>0</v>
      </c>
      <c r="G1814" s="43">
        <v>0</v>
      </c>
      <c r="H1814" s="25">
        <v>2.6139999999999999</v>
      </c>
      <c r="I1814" s="25">
        <f t="shared" si="114"/>
        <v>2.6139999999999999</v>
      </c>
      <c r="J1814" s="25"/>
      <c r="K1814" s="25">
        <v>0.308</v>
      </c>
      <c r="L1814" s="25">
        <v>0</v>
      </c>
      <c r="M1814" s="25">
        <v>0</v>
      </c>
      <c r="N1814" s="25">
        <f t="shared" si="115"/>
        <v>2.9220000000000002</v>
      </c>
    </row>
    <row r="1815" spans="1:14" x14ac:dyDescent="0.2">
      <c r="A1815" s="34" t="str">
        <f t="shared" si="113"/>
        <v>PLE/07A.Aberdeen</v>
      </c>
      <c r="B1815" s="6" t="s">
        <v>70</v>
      </c>
      <c r="C1815" s="6" t="s">
        <v>159</v>
      </c>
      <c r="D1815" s="6" t="s">
        <v>4</v>
      </c>
      <c r="E1815" s="25">
        <v>0</v>
      </c>
      <c r="F1815" s="25">
        <v>0</v>
      </c>
      <c r="G1815" s="43">
        <v>1.1000000000000001</v>
      </c>
      <c r="H1815" s="25">
        <v>0</v>
      </c>
      <c r="I1815" s="25">
        <f t="shared" si="114"/>
        <v>1.1000000000000001</v>
      </c>
      <c r="J1815" s="25"/>
      <c r="K1815" s="25">
        <v>0</v>
      </c>
      <c r="L1815" s="25">
        <v>0</v>
      </c>
      <c r="M1815" s="25">
        <v>0</v>
      </c>
      <c r="N1815" s="25">
        <f t="shared" si="115"/>
        <v>1.1000000000000001</v>
      </c>
    </row>
    <row r="1816" spans="1:14" x14ac:dyDescent="0.2">
      <c r="A1816" s="34" t="str">
        <f t="shared" si="113"/>
        <v>PLE/07A.Anglo Scot.</v>
      </c>
      <c r="B1816" s="6" t="s">
        <v>70</v>
      </c>
      <c r="C1816" s="6" t="s">
        <v>159</v>
      </c>
      <c r="D1816" s="6" t="s">
        <v>13</v>
      </c>
      <c r="E1816" s="25">
        <v>3.4000000000000002E-2</v>
      </c>
      <c r="F1816" s="25">
        <v>0</v>
      </c>
      <c r="G1816" s="43">
        <v>0</v>
      </c>
      <c r="H1816" s="25">
        <v>0</v>
      </c>
      <c r="I1816" s="25">
        <f t="shared" si="114"/>
        <v>3.4000000000000002E-2</v>
      </c>
      <c r="J1816" s="25"/>
      <c r="K1816" s="25">
        <v>0</v>
      </c>
      <c r="L1816" s="25">
        <v>0</v>
      </c>
      <c r="M1816" s="25">
        <v>0</v>
      </c>
      <c r="N1816" s="25">
        <f t="shared" si="115"/>
        <v>3.4000000000000002E-2</v>
      </c>
    </row>
    <row r="1817" spans="1:14" x14ac:dyDescent="0.2">
      <c r="A1817" s="34" t="str">
        <f t="shared" si="113"/>
        <v>PLE/07A.ANIFPO</v>
      </c>
      <c r="B1817" s="6" t="s">
        <v>70</v>
      </c>
      <c r="C1817" s="6" t="s">
        <v>159</v>
      </c>
      <c r="D1817" s="6" t="s">
        <v>17</v>
      </c>
      <c r="E1817" s="25">
        <v>8.2609999999999992</v>
      </c>
      <c r="F1817" s="25">
        <v>40.479999999999997</v>
      </c>
      <c r="G1817" s="43">
        <v>0</v>
      </c>
      <c r="H1817" s="25">
        <v>0</v>
      </c>
      <c r="I1817" s="25">
        <f t="shared" si="114"/>
        <v>48.741</v>
      </c>
      <c r="J1817" s="25"/>
      <c r="K1817" s="25">
        <v>2.3239999999999998</v>
      </c>
      <c r="L1817" s="25">
        <v>0</v>
      </c>
      <c r="M1817" s="25">
        <v>0</v>
      </c>
      <c r="N1817" s="25">
        <f t="shared" si="115"/>
        <v>51.064999999999998</v>
      </c>
    </row>
    <row r="1818" spans="1:14" x14ac:dyDescent="0.2">
      <c r="A1818" s="34" t="str">
        <f t="shared" si="113"/>
        <v>PLE/07A.Cornish</v>
      </c>
      <c r="B1818" s="6" t="s">
        <v>70</v>
      </c>
      <c r="C1818" s="6" t="s">
        <v>159</v>
      </c>
      <c r="D1818" s="6" t="s">
        <v>18</v>
      </c>
      <c r="E1818" s="25">
        <v>3.758</v>
      </c>
      <c r="F1818" s="25">
        <v>0</v>
      </c>
      <c r="G1818" s="43">
        <v>0</v>
      </c>
      <c r="H1818" s="25">
        <v>0</v>
      </c>
      <c r="I1818" s="25">
        <f t="shared" si="114"/>
        <v>3.758</v>
      </c>
      <c r="J1818" s="25"/>
      <c r="K1818" s="25">
        <v>0</v>
      </c>
      <c r="L1818" s="25">
        <v>0</v>
      </c>
      <c r="M1818" s="25">
        <v>0</v>
      </c>
      <c r="N1818" s="25">
        <f t="shared" si="115"/>
        <v>3.758</v>
      </c>
    </row>
    <row r="1819" spans="1:14" x14ac:dyDescent="0.2">
      <c r="A1819" s="34" t="str">
        <f t="shared" si="113"/>
        <v>PLE/07A.EEFPO</v>
      </c>
      <c r="B1819" s="6" t="s">
        <v>70</v>
      </c>
      <c r="C1819" s="6" t="s">
        <v>159</v>
      </c>
      <c r="D1819" s="6" t="s">
        <v>14</v>
      </c>
      <c r="E1819" s="25">
        <v>35.585000000000001</v>
      </c>
      <c r="F1819" s="25">
        <v>0</v>
      </c>
      <c r="G1819" s="43">
        <v>0</v>
      </c>
      <c r="H1819" s="25">
        <v>0</v>
      </c>
      <c r="I1819" s="25">
        <f t="shared" si="114"/>
        <v>35.585000000000001</v>
      </c>
      <c r="J1819" s="25"/>
      <c r="K1819" s="25">
        <v>0</v>
      </c>
      <c r="L1819" s="25">
        <v>0</v>
      </c>
      <c r="M1819" s="25">
        <v>0</v>
      </c>
      <c r="N1819" s="25">
        <f t="shared" si="115"/>
        <v>35.585000000000001</v>
      </c>
    </row>
    <row r="1820" spans="1:14" x14ac:dyDescent="0.2">
      <c r="A1820" s="34" t="str">
        <f t="shared" si="113"/>
        <v>PLE/07A.Fife</v>
      </c>
      <c r="B1820" s="6" t="s">
        <v>70</v>
      </c>
      <c r="C1820" s="6" t="s">
        <v>159</v>
      </c>
      <c r="D1820" s="6" t="s">
        <v>7</v>
      </c>
      <c r="E1820" s="25">
        <v>0.10199999999999999</v>
      </c>
      <c r="F1820" s="25">
        <v>0</v>
      </c>
      <c r="G1820" s="43">
        <v>0.2</v>
      </c>
      <c r="H1820" s="25">
        <v>0</v>
      </c>
      <c r="I1820" s="25">
        <f t="shared" si="114"/>
        <v>0.30199999999999999</v>
      </c>
      <c r="J1820" s="25"/>
      <c r="K1820" s="25">
        <v>0</v>
      </c>
      <c r="L1820" s="25">
        <v>0</v>
      </c>
      <c r="M1820" s="25">
        <v>0</v>
      </c>
      <c r="N1820" s="25">
        <f t="shared" si="115"/>
        <v>0.30199999999999999</v>
      </c>
    </row>
    <row r="1821" spans="1:14" x14ac:dyDescent="0.2">
      <c r="A1821" s="34" t="str">
        <f t="shared" si="113"/>
        <v>PLE/07A.FPO</v>
      </c>
      <c r="B1821" s="6" t="s">
        <v>70</v>
      </c>
      <c r="C1821" s="6" t="s">
        <v>159</v>
      </c>
      <c r="D1821" s="6" t="s">
        <v>15</v>
      </c>
      <c r="E1821" s="25">
        <v>0</v>
      </c>
      <c r="F1821" s="25">
        <v>0</v>
      </c>
      <c r="G1821" s="43">
        <v>0</v>
      </c>
      <c r="H1821" s="25">
        <v>0</v>
      </c>
      <c r="I1821" s="25">
        <f t="shared" si="114"/>
        <v>0</v>
      </c>
      <c r="J1821" s="25"/>
      <c r="K1821" s="25">
        <v>0</v>
      </c>
      <c r="L1821" s="25">
        <v>0</v>
      </c>
      <c r="M1821" s="25">
        <v>0</v>
      </c>
      <c r="N1821" s="25">
        <f t="shared" si="115"/>
        <v>0</v>
      </c>
    </row>
    <row r="1822" spans="1:14" x14ac:dyDescent="0.2">
      <c r="A1822" s="34" t="str">
        <f t="shared" si="113"/>
        <v>PLE/07A.Handliners</v>
      </c>
      <c r="B1822" s="6" t="s">
        <v>70</v>
      </c>
      <c r="C1822" s="6" t="s">
        <v>159</v>
      </c>
      <c r="D1822" s="6" t="s">
        <v>66</v>
      </c>
      <c r="E1822" s="25">
        <v>0</v>
      </c>
      <c r="F1822" s="25">
        <v>0</v>
      </c>
      <c r="G1822" s="43">
        <v>0</v>
      </c>
      <c r="H1822" s="25">
        <v>0</v>
      </c>
      <c r="I1822" s="25">
        <f t="shared" si="114"/>
        <v>0</v>
      </c>
      <c r="J1822" s="25"/>
      <c r="K1822" s="25">
        <v>0</v>
      </c>
      <c r="L1822" s="25">
        <v>0</v>
      </c>
      <c r="M1822" s="25">
        <v>0</v>
      </c>
      <c r="N1822" s="25">
        <f t="shared" si="115"/>
        <v>0</v>
      </c>
    </row>
    <row r="1823" spans="1:14" x14ac:dyDescent="0.2">
      <c r="A1823" s="34" t="str">
        <f t="shared" si="113"/>
        <v>PLE/07A.Interfish</v>
      </c>
      <c r="B1823" s="6" t="s">
        <v>70</v>
      </c>
      <c r="C1823" s="6" t="s">
        <v>159</v>
      </c>
      <c r="D1823" s="6" t="s">
        <v>23</v>
      </c>
      <c r="E1823" s="25">
        <v>19.096</v>
      </c>
      <c r="F1823" s="25">
        <v>0</v>
      </c>
      <c r="G1823" s="43">
        <v>0</v>
      </c>
      <c r="H1823" s="25">
        <v>0</v>
      </c>
      <c r="I1823" s="25">
        <f t="shared" si="114"/>
        <v>19.096</v>
      </c>
      <c r="J1823" s="25"/>
      <c r="K1823" s="25">
        <v>0</v>
      </c>
      <c r="L1823" s="25">
        <v>0</v>
      </c>
      <c r="M1823" s="25">
        <v>0</v>
      </c>
      <c r="N1823" s="25">
        <f t="shared" si="115"/>
        <v>19.096</v>
      </c>
    </row>
    <row r="1824" spans="1:14" x14ac:dyDescent="0.2">
      <c r="A1824" s="34" t="str">
        <f t="shared" si="113"/>
        <v>PLE/07A.IOM</v>
      </c>
      <c r="B1824" s="6" t="s">
        <v>70</v>
      </c>
      <c r="C1824" s="6" t="s">
        <v>159</v>
      </c>
      <c r="D1824" s="6" t="s">
        <v>24</v>
      </c>
      <c r="E1824" s="25">
        <v>4.6050000000000004</v>
      </c>
      <c r="F1824" s="25">
        <v>0</v>
      </c>
      <c r="G1824" s="43">
        <v>0</v>
      </c>
      <c r="H1824" s="25">
        <v>0</v>
      </c>
      <c r="I1824" s="25">
        <f t="shared" si="114"/>
        <v>4.6050000000000004</v>
      </c>
      <c r="J1824" s="25"/>
      <c r="K1824" s="25">
        <v>0</v>
      </c>
      <c r="L1824" s="25">
        <v>0</v>
      </c>
      <c r="M1824" s="25">
        <v>0</v>
      </c>
      <c r="N1824" s="25">
        <f t="shared" si="115"/>
        <v>4.6050000000000004</v>
      </c>
    </row>
    <row r="1825" spans="1:14" x14ac:dyDescent="0.2">
      <c r="A1825" s="34" t="str">
        <f t="shared" si="113"/>
        <v>PLE/07A.Klondyke</v>
      </c>
      <c r="B1825" s="6" t="s">
        <v>70</v>
      </c>
      <c r="C1825" s="6" t="s">
        <v>159</v>
      </c>
      <c r="D1825" s="6" t="s">
        <v>11</v>
      </c>
      <c r="E1825" s="25">
        <v>0</v>
      </c>
      <c r="F1825" s="25">
        <v>0</v>
      </c>
      <c r="G1825" s="43">
        <v>1.1000000000000001</v>
      </c>
      <c r="H1825" s="25">
        <v>0</v>
      </c>
      <c r="I1825" s="25">
        <f t="shared" si="114"/>
        <v>1.1000000000000001</v>
      </c>
      <c r="J1825" s="25"/>
      <c r="K1825" s="25">
        <v>0</v>
      </c>
      <c r="L1825" s="25">
        <v>0</v>
      </c>
      <c r="M1825" s="25">
        <v>0</v>
      </c>
      <c r="N1825" s="25">
        <f t="shared" si="115"/>
        <v>1.1000000000000001</v>
      </c>
    </row>
    <row r="1826" spans="1:14" x14ac:dyDescent="0.2">
      <c r="A1826" s="34" t="str">
        <f t="shared" si="113"/>
        <v>PLE/07A.Lowestoft</v>
      </c>
      <c r="B1826" s="6" t="s">
        <v>70</v>
      </c>
      <c r="C1826" s="6" t="s">
        <v>159</v>
      </c>
      <c r="D1826" s="6" t="s">
        <v>21</v>
      </c>
      <c r="E1826" s="25">
        <v>0</v>
      </c>
      <c r="F1826" s="25">
        <v>0</v>
      </c>
      <c r="G1826" s="43">
        <v>0</v>
      </c>
      <c r="H1826" s="25">
        <v>0</v>
      </c>
      <c r="I1826" s="25">
        <f t="shared" si="114"/>
        <v>0</v>
      </c>
      <c r="J1826" s="25"/>
      <c r="K1826" s="25">
        <v>0</v>
      </c>
      <c r="L1826" s="25">
        <v>0</v>
      </c>
      <c r="M1826" s="25">
        <v>0</v>
      </c>
      <c r="N1826" s="25">
        <f t="shared" si="115"/>
        <v>0</v>
      </c>
    </row>
    <row r="1827" spans="1:14" x14ac:dyDescent="0.2">
      <c r="A1827" s="34" t="str">
        <f t="shared" si="113"/>
        <v>PLE/07A.Lunar</v>
      </c>
      <c r="B1827" s="6" t="s">
        <v>70</v>
      </c>
      <c r="C1827" s="6" t="s">
        <v>159</v>
      </c>
      <c r="D1827" s="6" t="s">
        <v>12</v>
      </c>
      <c r="E1827" s="25">
        <v>0</v>
      </c>
      <c r="F1827" s="25">
        <v>0</v>
      </c>
      <c r="G1827" s="43">
        <v>0.9</v>
      </c>
      <c r="H1827" s="25">
        <v>0</v>
      </c>
      <c r="I1827" s="25">
        <f t="shared" si="114"/>
        <v>0.9</v>
      </c>
      <c r="J1827" s="25"/>
      <c r="K1827" s="25">
        <v>0</v>
      </c>
      <c r="L1827" s="25">
        <v>0</v>
      </c>
      <c r="M1827" s="25">
        <v>0</v>
      </c>
      <c r="N1827" s="25">
        <f t="shared" si="115"/>
        <v>0.9</v>
      </c>
    </row>
    <row r="1828" spans="1:14" x14ac:dyDescent="0.2">
      <c r="A1828" s="34" t="str">
        <f t="shared" si="113"/>
        <v>PLE/07A.Mourne</v>
      </c>
      <c r="B1828" s="38" t="s">
        <v>70</v>
      </c>
      <c r="C1828" s="6" t="s">
        <v>159</v>
      </c>
      <c r="D1828" s="6" t="s">
        <v>49</v>
      </c>
      <c r="E1828" s="25">
        <v>0</v>
      </c>
      <c r="F1828" s="25">
        <v>0</v>
      </c>
      <c r="G1828" s="43">
        <v>0</v>
      </c>
      <c r="H1828" s="25">
        <v>0</v>
      </c>
      <c r="I1828" s="25">
        <f t="shared" si="114"/>
        <v>0</v>
      </c>
      <c r="J1828" s="25"/>
      <c r="K1828" s="25">
        <v>0</v>
      </c>
      <c r="L1828" s="25">
        <v>0</v>
      </c>
      <c r="M1828" s="25">
        <v>0</v>
      </c>
      <c r="N1828" s="25">
        <f t="shared" si="115"/>
        <v>0</v>
      </c>
    </row>
    <row r="1829" spans="1:14" x14ac:dyDescent="0.2">
      <c r="A1829" s="34" t="str">
        <f t="shared" si="113"/>
        <v>PLE/07A.NESFO</v>
      </c>
      <c r="B1829" s="6" t="s">
        <v>70</v>
      </c>
      <c r="C1829" s="6" t="s">
        <v>159</v>
      </c>
      <c r="D1829" s="6" t="s">
        <v>5</v>
      </c>
      <c r="E1829" s="25">
        <v>0</v>
      </c>
      <c r="F1829" s="25">
        <v>0</v>
      </c>
      <c r="G1829" s="43">
        <v>0.6</v>
      </c>
      <c r="H1829" s="25">
        <v>0</v>
      </c>
      <c r="I1829" s="25">
        <f t="shared" si="114"/>
        <v>0.6</v>
      </c>
      <c r="J1829" s="25"/>
      <c r="K1829" s="25">
        <v>0</v>
      </c>
      <c r="L1829" s="25">
        <v>0</v>
      </c>
      <c r="M1829" s="25">
        <v>0</v>
      </c>
      <c r="N1829" s="25">
        <f t="shared" si="115"/>
        <v>0.6</v>
      </c>
    </row>
    <row r="1830" spans="1:14" x14ac:dyDescent="0.2">
      <c r="A1830" s="34" t="str">
        <f t="shared" si="113"/>
        <v>PLE/07A.NIFPO</v>
      </c>
      <c r="B1830" s="6" t="s">
        <v>70</v>
      </c>
      <c r="C1830" s="6" t="s">
        <v>159</v>
      </c>
      <c r="D1830" s="6" t="s">
        <v>16</v>
      </c>
      <c r="E1830" s="25">
        <v>10.97</v>
      </c>
      <c r="F1830" s="25">
        <v>64.72</v>
      </c>
      <c r="G1830" s="43">
        <v>2.5</v>
      </c>
      <c r="H1830" s="25">
        <v>0</v>
      </c>
      <c r="I1830" s="25">
        <f t="shared" si="114"/>
        <v>78.19</v>
      </c>
      <c r="J1830" s="25"/>
      <c r="K1830" s="25">
        <v>45.906999999999996</v>
      </c>
      <c r="L1830" s="25">
        <v>0</v>
      </c>
      <c r="M1830" s="25">
        <v>0</v>
      </c>
      <c r="N1830" s="25">
        <f t="shared" si="115"/>
        <v>124.09699999999999</v>
      </c>
    </row>
    <row r="1831" spans="1:14" x14ac:dyDescent="0.2">
      <c r="A1831" s="34" t="str">
        <f t="shared" ref="A1831:A1894" si="116">CONCATENATE(B1831,D1831)</f>
        <v>PLE/07A.Non Sector - England</v>
      </c>
      <c r="B1831" s="6" t="s">
        <v>70</v>
      </c>
      <c r="C1831" s="6" t="s">
        <v>159</v>
      </c>
      <c r="D1831" s="6" t="s">
        <v>25</v>
      </c>
      <c r="E1831" s="25">
        <v>2.6789999999999998</v>
      </c>
      <c r="F1831" s="25">
        <v>0</v>
      </c>
      <c r="G1831" s="43">
        <v>0</v>
      </c>
      <c r="H1831" s="25">
        <v>0</v>
      </c>
      <c r="I1831" s="25">
        <f t="shared" si="114"/>
        <v>2.6789999999999998</v>
      </c>
      <c r="J1831" s="25"/>
      <c r="K1831" s="25">
        <v>1.4650000000000001</v>
      </c>
      <c r="L1831" s="25">
        <v>0</v>
      </c>
      <c r="M1831" s="25">
        <v>0</v>
      </c>
      <c r="N1831" s="25">
        <f t="shared" si="115"/>
        <v>4.1440000000000001</v>
      </c>
    </row>
    <row r="1832" spans="1:14" x14ac:dyDescent="0.2">
      <c r="A1832" s="34" t="str">
        <f t="shared" si="116"/>
        <v>PLE/07A.Non Sector - Northern Ireland</v>
      </c>
      <c r="B1832" s="6" t="s">
        <v>70</v>
      </c>
      <c r="C1832" s="6" t="s">
        <v>159</v>
      </c>
      <c r="D1832" s="6" t="s">
        <v>28</v>
      </c>
      <c r="E1832" s="25">
        <v>0</v>
      </c>
      <c r="F1832" s="25">
        <v>0</v>
      </c>
      <c r="G1832" s="43">
        <v>0</v>
      </c>
      <c r="H1832" s="25">
        <v>0</v>
      </c>
      <c r="I1832" s="25">
        <f t="shared" si="114"/>
        <v>0</v>
      </c>
      <c r="J1832" s="25"/>
      <c r="K1832" s="25">
        <v>0</v>
      </c>
      <c r="L1832" s="25">
        <v>0</v>
      </c>
      <c r="M1832" s="25">
        <v>0</v>
      </c>
      <c r="N1832" s="25">
        <f t="shared" si="115"/>
        <v>0</v>
      </c>
    </row>
    <row r="1833" spans="1:14" x14ac:dyDescent="0.2">
      <c r="A1833" s="34" t="str">
        <f t="shared" si="116"/>
        <v>PLE/07A.Non Sector - Scotland</v>
      </c>
      <c r="B1833" s="6" t="s">
        <v>70</v>
      </c>
      <c r="C1833" s="6" t="s">
        <v>159</v>
      </c>
      <c r="D1833" s="6" t="s">
        <v>27</v>
      </c>
      <c r="E1833" s="25">
        <v>0</v>
      </c>
      <c r="F1833" s="25">
        <v>0</v>
      </c>
      <c r="G1833" s="43">
        <v>0.8</v>
      </c>
      <c r="H1833" s="25">
        <v>0</v>
      </c>
      <c r="I1833" s="25">
        <f t="shared" si="114"/>
        <v>0.8</v>
      </c>
      <c r="J1833" s="25"/>
      <c r="K1833" s="25">
        <v>0</v>
      </c>
      <c r="L1833" s="25">
        <v>0</v>
      </c>
      <c r="M1833" s="25">
        <v>0</v>
      </c>
      <c r="N1833" s="25">
        <f t="shared" si="115"/>
        <v>0.8</v>
      </c>
    </row>
    <row r="1834" spans="1:14" x14ac:dyDescent="0.2">
      <c r="A1834" s="34" t="str">
        <f t="shared" si="116"/>
        <v>PLE/07A.Non Sector - Wales</v>
      </c>
      <c r="B1834" s="6" t="s">
        <v>70</v>
      </c>
      <c r="C1834" s="6" t="s">
        <v>159</v>
      </c>
      <c r="D1834" s="6" t="s">
        <v>26</v>
      </c>
      <c r="E1834" s="25">
        <v>0</v>
      </c>
      <c r="F1834" s="25">
        <v>0</v>
      </c>
      <c r="G1834" s="43">
        <v>0</v>
      </c>
      <c r="H1834" s="25">
        <v>0</v>
      </c>
      <c r="I1834" s="25">
        <f t="shared" si="114"/>
        <v>0</v>
      </c>
      <c r="J1834" s="25"/>
      <c r="K1834" s="25">
        <v>0</v>
      </c>
      <c r="L1834" s="25">
        <v>0</v>
      </c>
      <c r="M1834" s="25">
        <v>0</v>
      </c>
      <c r="N1834" s="25">
        <f t="shared" si="115"/>
        <v>0</v>
      </c>
    </row>
    <row r="1835" spans="1:14" x14ac:dyDescent="0.2">
      <c r="A1835" s="34" t="str">
        <f t="shared" si="116"/>
        <v>PLE/07A.Humberside</v>
      </c>
      <c r="B1835" s="6" t="s">
        <v>70</v>
      </c>
      <c r="C1835" s="6" t="s">
        <v>159</v>
      </c>
      <c r="D1835" s="6" t="s">
        <v>288</v>
      </c>
      <c r="E1835" s="25">
        <v>6.8000000000000005E-2</v>
      </c>
      <c r="F1835" s="25">
        <v>0</v>
      </c>
      <c r="G1835" s="43">
        <v>0</v>
      </c>
      <c r="H1835" s="25">
        <v>0</v>
      </c>
      <c r="I1835" s="25">
        <f t="shared" si="114"/>
        <v>6.8000000000000005E-2</v>
      </c>
      <c r="J1835" s="25"/>
      <c r="K1835" s="25">
        <v>0</v>
      </c>
      <c r="L1835" s="25">
        <v>0</v>
      </c>
      <c r="M1835" s="25">
        <v>0</v>
      </c>
      <c r="N1835" s="25">
        <f t="shared" si="115"/>
        <v>6.8000000000000005E-2</v>
      </c>
    </row>
    <row r="1836" spans="1:14" x14ac:dyDescent="0.2">
      <c r="A1836" s="34" t="str">
        <f t="shared" si="116"/>
        <v>PLE/07A.North Sea</v>
      </c>
      <c r="B1836" s="6" t="s">
        <v>70</v>
      </c>
      <c r="C1836" s="6" t="s">
        <v>159</v>
      </c>
      <c r="D1836" s="6" t="s">
        <v>20</v>
      </c>
      <c r="E1836" s="25">
        <v>0</v>
      </c>
      <c r="F1836" s="25">
        <v>0</v>
      </c>
      <c r="G1836" s="43">
        <v>0.1</v>
      </c>
      <c r="H1836" s="25">
        <v>0</v>
      </c>
      <c r="I1836" s="25">
        <f t="shared" si="114"/>
        <v>0.1</v>
      </c>
      <c r="J1836" s="25"/>
      <c r="K1836" s="25">
        <v>0</v>
      </c>
      <c r="L1836" s="25">
        <v>0</v>
      </c>
      <c r="M1836" s="25">
        <v>0</v>
      </c>
      <c r="N1836" s="25">
        <f t="shared" si="115"/>
        <v>0.1</v>
      </c>
    </row>
    <row r="1837" spans="1:14" x14ac:dyDescent="0.2">
      <c r="A1837" s="34" t="str">
        <f t="shared" si="116"/>
        <v>PLE/07A.Northern</v>
      </c>
      <c r="B1837" s="6" t="s">
        <v>70</v>
      </c>
      <c r="C1837" s="6" t="s">
        <v>159</v>
      </c>
      <c r="D1837" s="6" t="s">
        <v>10</v>
      </c>
      <c r="E1837" s="25">
        <v>0</v>
      </c>
      <c r="F1837" s="25">
        <v>0</v>
      </c>
      <c r="G1837" s="43">
        <v>0</v>
      </c>
      <c r="H1837" s="25">
        <v>0</v>
      </c>
      <c r="I1837" s="25">
        <f t="shared" si="114"/>
        <v>0</v>
      </c>
      <c r="J1837" s="25"/>
      <c r="K1837" s="25">
        <v>0</v>
      </c>
      <c r="L1837" s="25">
        <v>0</v>
      </c>
      <c r="M1837" s="25">
        <v>0</v>
      </c>
      <c r="N1837" s="25">
        <f t="shared" si="115"/>
        <v>0</v>
      </c>
    </row>
    <row r="1838" spans="1:14" x14ac:dyDescent="0.2">
      <c r="A1838" s="34" t="str">
        <f t="shared" si="116"/>
        <v>PLE/07A.Orkney</v>
      </c>
      <c r="B1838" s="6" t="s">
        <v>70</v>
      </c>
      <c r="C1838" s="6" t="s">
        <v>159</v>
      </c>
      <c r="D1838" s="6" t="s">
        <v>9</v>
      </c>
      <c r="E1838" s="25">
        <v>0</v>
      </c>
      <c r="F1838" s="25">
        <v>0</v>
      </c>
      <c r="G1838" s="43">
        <v>0</v>
      </c>
      <c r="H1838" s="25">
        <v>0</v>
      </c>
      <c r="I1838" s="25">
        <f t="shared" si="114"/>
        <v>0</v>
      </c>
      <c r="J1838" s="25"/>
      <c r="K1838" s="25">
        <v>0</v>
      </c>
      <c r="L1838" s="25">
        <v>0</v>
      </c>
      <c r="M1838" s="25">
        <v>0</v>
      </c>
      <c r="N1838" s="25">
        <f t="shared" si="115"/>
        <v>0</v>
      </c>
    </row>
    <row r="1839" spans="1:14" x14ac:dyDescent="0.2">
      <c r="A1839" s="34" t="str">
        <f t="shared" si="116"/>
        <v>PLE/07A.SFO</v>
      </c>
      <c r="B1839" s="6" t="s">
        <v>70</v>
      </c>
      <c r="C1839" s="6" t="s">
        <v>159</v>
      </c>
      <c r="D1839" s="6" t="s">
        <v>2</v>
      </c>
      <c r="E1839" s="25">
        <v>1.5569999999999999</v>
      </c>
      <c r="F1839" s="25">
        <v>0</v>
      </c>
      <c r="G1839" s="43">
        <v>14.2</v>
      </c>
      <c r="H1839" s="25">
        <v>0</v>
      </c>
      <c r="I1839" s="25">
        <f t="shared" si="114"/>
        <v>15.757</v>
      </c>
      <c r="J1839" s="25"/>
      <c r="K1839" s="25">
        <v>0</v>
      </c>
      <c r="L1839" s="25">
        <v>0</v>
      </c>
      <c r="M1839" s="25">
        <v>0</v>
      </c>
      <c r="N1839" s="25">
        <f t="shared" si="115"/>
        <v>15.757</v>
      </c>
    </row>
    <row r="1840" spans="1:14" x14ac:dyDescent="0.2">
      <c r="A1840" s="34" t="str">
        <f t="shared" si="116"/>
        <v>PLE/07A.Shetland</v>
      </c>
      <c r="B1840" s="6" t="s">
        <v>70</v>
      </c>
      <c r="C1840" s="6" t="s">
        <v>159</v>
      </c>
      <c r="D1840" s="6" t="s">
        <v>6</v>
      </c>
      <c r="E1840" s="25">
        <v>0</v>
      </c>
      <c r="F1840" s="25">
        <v>0</v>
      </c>
      <c r="G1840" s="43">
        <v>3.3</v>
      </c>
      <c r="H1840" s="25">
        <v>0</v>
      </c>
      <c r="I1840" s="25">
        <f t="shared" si="114"/>
        <v>3.3</v>
      </c>
      <c r="J1840" s="25"/>
      <c r="K1840" s="25">
        <v>0</v>
      </c>
      <c r="L1840" s="25">
        <v>0</v>
      </c>
      <c r="M1840" s="25">
        <v>0</v>
      </c>
      <c r="N1840" s="25">
        <f t="shared" si="115"/>
        <v>3.3</v>
      </c>
    </row>
    <row r="1841" spans="1:14" x14ac:dyDescent="0.2">
      <c r="A1841" s="34" t="str">
        <f t="shared" si="116"/>
        <v>PLE/07A.South West</v>
      </c>
      <c r="B1841" s="6" t="s">
        <v>70</v>
      </c>
      <c r="C1841" s="6" t="s">
        <v>159</v>
      </c>
      <c r="D1841" s="6" t="s">
        <v>19</v>
      </c>
      <c r="E1841" s="25">
        <v>7.2460000000000004</v>
      </c>
      <c r="F1841" s="25">
        <v>0</v>
      </c>
      <c r="G1841" s="43">
        <v>0.4</v>
      </c>
      <c r="H1841" s="25">
        <v>1.389</v>
      </c>
      <c r="I1841" s="25">
        <f t="shared" si="114"/>
        <v>9.0350000000000001</v>
      </c>
      <c r="J1841" s="25"/>
      <c r="K1841" s="25">
        <v>0</v>
      </c>
      <c r="L1841" s="25">
        <v>0</v>
      </c>
      <c r="M1841" s="25">
        <v>0</v>
      </c>
      <c r="N1841" s="25">
        <f t="shared" si="115"/>
        <v>9.0350000000000001</v>
      </c>
    </row>
    <row r="1842" spans="1:14" x14ac:dyDescent="0.2">
      <c r="A1842" s="34" t="str">
        <f t="shared" si="116"/>
        <v>PLE/07A.Unallocated</v>
      </c>
      <c r="B1842" s="6" t="s">
        <v>70</v>
      </c>
      <c r="C1842" s="6" t="s">
        <v>159</v>
      </c>
      <c r="D1842" s="6" t="s">
        <v>33</v>
      </c>
      <c r="E1842" s="25">
        <v>0</v>
      </c>
      <c r="F1842" s="25">
        <v>0</v>
      </c>
      <c r="G1842" s="43">
        <v>0</v>
      </c>
      <c r="H1842" s="25">
        <v>0</v>
      </c>
      <c r="I1842" s="25">
        <f t="shared" si="114"/>
        <v>0</v>
      </c>
      <c r="J1842" s="25"/>
      <c r="K1842" s="25">
        <v>0</v>
      </c>
      <c r="L1842" s="25">
        <v>0</v>
      </c>
      <c r="M1842" s="25">
        <v>0</v>
      </c>
      <c r="N1842" s="25">
        <f t="shared" si="115"/>
        <v>0</v>
      </c>
    </row>
    <row r="1843" spans="1:14" x14ac:dyDescent="0.2">
      <c r="A1843" s="34" t="str">
        <f t="shared" si="116"/>
        <v>PLE/07A.W. Scotland</v>
      </c>
      <c r="B1843" s="6" t="s">
        <v>70</v>
      </c>
      <c r="C1843" s="6" t="s">
        <v>159</v>
      </c>
      <c r="D1843" s="6" t="s">
        <v>8</v>
      </c>
      <c r="E1843" s="25">
        <v>0</v>
      </c>
      <c r="F1843" s="25">
        <v>0</v>
      </c>
      <c r="G1843" s="43">
        <v>2.6</v>
      </c>
      <c r="H1843" s="25">
        <v>0</v>
      </c>
      <c r="I1843" s="25">
        <f t="shared" si="114"/>
        <v>2.6</v>
      </c>
      <c r="J1843" s="25"/>
      <c r="K1843" s="25">
        <v>0</v>
      </c>
      <c r="L1843" s="25">
        <v>0</v>
      </c>
      <c r="M1843" s="25">
        <v>0</v>
      </c>
      <c r="N1843" s="25">
        <f t="shared" si="115"/>
        <v>2.6</v>
      </c>
    </row>
    <row r="1844" spans="1:14" x14ac:dyDescent="0.2">
      <c r="A1844" s="34" t="str">
        <f t="shared" si="116"/>
        <v>PLE/07A.Wales &amp; WC</v>
      </c>
      <c r="B1844" s="6" t="s">
        <v>70</v>
      </c>
      <c r="C1844" s="6" t="s">
        <v>159</v>
      </c>
      <c r="D1844" s="6" t="s">
        <v>22</v>
      </c>
      <c r="E1844" s="25">
        <v>0.81299999999999994</v>
      </c>
      <c r="F1844" s="25">
        <v>0</v>
      </c>
      <c r="G1844" s="43">
        <v>0</v>
      </c>
      <c r="H1844" s="25">
        <v>1.1519999999999999</v>
      </c>
      <c r="I1844" s="25">
        <f t="shared" si="114"/>
        <v>1.9649999999999999</v>
      </c>
      <c r="J1844" s="25"/>
      <c r="K1844" s="25">
        <v>0</v>
      </c>
      <c r="L1844" s="25">
        <v>0</v>
      </c>
      <c r="M1844" s="25">
        <v>0</v>
      </c>
      <c r="N1844" s="25">
        <f t="shared" si="115"/>
        <v>1.9650000000000001</v>
      </c>
    </row>
    <row r="1845" spans="1:14" x14ac:dyDescent="0.2">
      <c r="A1845" s="34" t="str">
        <f t="shared" si="116"/>
        <v>PLE/07A.Western</v>
      </c>
      <c r="B1845" s="38" t="s">
        <v>70</v>
      </c>
      <c r="C1845" s="6" t="s">
        <v>159</v>
      </c>
      <c r="D1845" s="6" t="s">
        <v>107</v>
      </c>
      <c r="E1845" s="25">
        <v>41.713999999999999</v>
      </c>
      <c r="F1845" s="25">
        <v>0</v>
      </c>
      <c r="G1845" s="43">
        <v>0</v>
      </c>
      <c r="H1845" s="25">
        <v>0</v>
      </c>
      <c r="I1845" s="25">
        <f t="shared" si="114"/>
        <v>41.713999999999999</v>
      </c>
      <c r="J1845" s="25"/>
      <c r="K1845" s="25">
        <v>11.092000000000001</v>
      </c>
      <c r="L1845" s="25">
        <v>0</v>
      </c>
      <c r="M1845" s="25">
        <v>0</v>
      </c>
      <c r="N1845" s="25">
        <f t="shared" si="115"/>
        <v>52.805999999999997</v>
      </c>
    </row>
    <row r="1846" spans="1:14" x14ac:dyDescent="0.2">
      <c r="A1846" s="34" t="str">
        <f t="shared" si="116"/>
        <v>PLE/2A3AX410m and under (pool) - England</v>
      </c>
      <c r="B1846" s="6" t="s">
        <v>71</v>
      </c>
      <c r="C1846" s="6" t="s">
        <v>190</v>
      </c>
      <c r="D1846" s="6" t="s">
        <v>29</v>
      </c>
      <c r="E1846" s="25">
        <v>84.93</v>
      </c>
      <c r="F1846" s="25">
        <v>0</v>
      </c>
      <c r="G1846" s="43">
        <v>0</v>
      </c>
      <c r="H1846" s="25">
        <v>0</v>
      </c>
      <c r="I1846" s="25">
        <f t="shared" si="114"/>
        <v>84.93</v>
      </c>
      <c r="J1846" s="25"/>
      <c r="K1846" s="25">
        <v>1.6970000000000001</v>
      </c>
      <c r="L1846" s="25">
        <v>0</v>
      </c>
      <c r="M1846" s="25">
        <v>0</v>
      </c>
      <c r="N1846" s="25">
        <f t="shared" si="115"/>
        <v>86.626999999999995</v>
      </c>
    </row>
    <row r="1847" spans="1:14" x14ac:dyDescent="0.2">
      <c r="A1847" s="34" t="str">
        <f t="shared" si="116"/>
        <v>PLE/2A3AX410m and under (pool) - Northern Ireland</v>
      </c>
      <c r="B1847" s="6" t="s">
        <v>71</v>
      </c>
      <c r="C1847" s="6" t="s">
        <v>190</v>
      </c>
      <c r="D1847" s="6" t="s">
        <v>32</v>
      </c>
      <c r="E1847" s="25">
        <v>0</v>
      </c>
      <c r="F1847" s="25">
        <v>0</v>
      </c>
      <c r="G1847" s="43">
        <v>0</v>
      </c>
      <c r="H1847" s="25">
        <v>0</v>
      </c>
      <c r="I1847" s="25">
        <f t="shared" si="114"/>
        <v>0</v>
      </c>
      <c r="J1847" s="25"/>
      <c r="K1847" s="25">
        <v>0</v>
      </c>
      <c r="L1847" s="25">
        <v>0</v>
      </c>
      <c r="M1847" s="25">
        <v>0</v>
      </c>
      <c r="N1847" s="25">
        <f t="shared" si="115"/>
        <v>0</v>
      </c>
    </row>
    <row r="1848" spans="1:14" x14ac:dyDescent="0.2">
      <c r="A1848" s="34" t="str">
        <f t="shared" si="116"/>
        <v>PLE/2A3AX410m and under (pool) - Scotland</v>
      </c>
      <c r="B1848" s="6" t="s">
        <v>71</v>
      </c>
      <c r="C1848" s="6" t="s">
        <v>190</v>
      </c>
      <c r="D1848" s="6" t="s">
        <v>31</v>
      </c>
      <c r="E1848" s="25">
        <v>0</v>
      </c>
      <c r="F1848" s="25">
        <v>0</v>
      </c>
      <c r="G1848" s="43">
        <v>4.5</v>
      </c>
      <c r="H1848" s="25">
        <v>0</v>
      </c>
      <c r="I1848" s="25">
        <f t="shared" si="114"/>
        <v>4.5</v>
      </c>
      <c r="J1848" s="25"/>
      <c r="K1848" s="25">
        <v>19.172999999999998</v>
      </c>
      <c r="L1848" s="25">
        <v>0</v>
      </c>
      <c r="M1848" s="25">
        <v>0</v>
      </c>
      <c r="N1848" s="25">
        <f t="shared" si="115"/>
        <v>23.672999999999998</v>
      </c>
    </row>
    <row r="1849" spans="1:14" x14ac:dyDescent="0.2">
      <c r="A1849" s="34" t="str">
        <f t="shared" si="116"/>
        <v>PLE/2A3AX410m and under (pool) - Wales</v>
      </c>
      <c r="B1849" s="6" t="s">
        <v>71</v>
      </c>
      <c r="C1849" s="6" t="s">
        <v>190</v>
      </c>
      <c r="D1849" s="6" t="s">
        <v>30</v>
      </c>
      <c r="E1849" s="25">
        <v>0</v>
      </c>
      <c r="F1849" s="25">
        <v>0</v>
      </c>
      <c r="G1849" s="43">
        <v>0</v>
      </c>
      <c r="H1849" s="25">
        <v>0.7</v>
      </c>
      <c r="I1849" s="25">
        <f t="shared" si="114"/>
        <v>0.7</v>
      </c>
      <c r="J1849" s="25"/>
      <c r="K1849" s="25">
        <v>0</v>
      </c>
      <c r="L1849" s="25">
        <v>0</v>
      </c>
      <c r="M1849" s="25">
        <v>0</v>
      </c>
      <c r="N1849" s="25">
        <f t="shared" si="115"/>
        <v>0.7</v>
      </c>
    </row>
    <row r="1850" spans="1:14" x14ac:dyDescent="0.2">
      <c r="A1850" s="34" t="str">
        <f t="shared" si="116"/>
        <v>PLE/2A3AX4Aberdeen</v>
      </c>
      <c r="B1850" s="6" t="s">
        <v>71</v>
      </c>
      <c r="C1850" s="6" t="s">
        <v>190</v>
      </c>
      <c r="D1850" s="6" t="s">
        <v>4</v>
      </c>
      <c r="E1850" s="25">
        <v>2.7879999999999998</v>
      </c>
      <c r="F1850" s="25">
        <v>0</v>
      </c>
      <c r="G1850" s="43">
        <v>216.8</v>
      </c>
      <c r="H1850" s="25">
        <v>0</v>
      </c>
      <c r="I1850" s="25">
        <f t="shared" si="114"/>
        <v>219.58800000000002</v>
      </c>
      <c r="J1850" s="25"/>
      <c r="K1850" s="25">
        <v>169.136</v>
      </c>
      <c r="L1850" s="25">
        <v>0</v>
      </c>
      <c r="M1850" s="25">
        <v>0</v>
      </c>
      <c r="N1850" s="25">
        <f t="shared" si="115"/>
        <v>388.72399999999999</v>
      </c>
    </row>
    <row r="1851" spans="1:14" x14ac:dyDescent="0.2">
      <c r="A1851" s="34" t="str">
        <f t="shared" si="116"/>
        <v>PLE/2A3AX4Anglo Scot.</v>
      </c>
      <c r="B1851" s="6" t="s">
        <v>71</v>
      </c>
      <c r="C1851" s="6" t="s">
        <v>190</v>
      </c>
      <c r="D1851" s="6" t="s">
        <v>13</v>
      </c>
      <c r="E1851" s="25">
        <v>359.33100000000002</v>
      </c>
      <c r="F1851" s="25">
        <v>0</v>
      </c>
      <c r="G1851" s="43">
        <v>55.6</v>
      </c>
      <c r="H1851" s="25">
        <v>0</v>
      </c>
      <c r="I1851" s="25">
        <f t="shared" si="114"/>
        <v>414.93100000000004</v>
      </c>
      <c r="J1851" s="25"/>
      <c r="K1851" s="25">
        <v>50.081000000000003</v>
      </c>
      <c r="L1851" s="25">
        <v>0</v>
      </c>
      <c r="M1851" s="25">
        <v>0</v>
      </c>
      <c r="N1851" s="25">
        <f t="shared" si="115"/>
        <v>465.012</v>
      </c>
    </row>
    <row r="1852" spans="1:14" x14ac:dyDescent="0.2">
      <c r="A1852" s="34" t="str">
        <f t="shared" si="116"/>
        <v>PLE/2A3AX4ANIFPO</v>
      </c>
      <c r="B1852" s="6" t="s">
        <v>71</v>
      </c>
      <c r="C1852" s="6" t="s">
        <v>190</v>
      </c>
      <c r="D1852" s="6" t="s">
        <v>17</v>
      </c>
      <c r="E1852" s="25">
        <v>0</v>
      </c>
      <c r="F1852" s="25">
        <v>101.142</v>
      </c>
      <c r="G1852" s="43">
        <v>0</v>
      </c>
      <c r="H1852" s="25">
        <v>0</v>
      </c>
      <c r="I1852" s="25">
        <f t="shared" si="114"/>
        <v>101.142</v>
      </c>
      <c r="J1852" s="25"/>
      <c r="K1852" s="25">
        <v>1.4E-2</v>
      </c>
      <c r="L1852" s="25">
        <v>0</v>
      </c>
      <c r="M1852" s="25">
        <v>0</v>
      </c>
      <c r="N1852" s="25">
        <f t="shared" si="115"/>
        <v>101.15600000000001</v>
      </c>
    </row>
    <row r="1853" spans="1:14" x14ac:dyDescent="0.2">
      <c r="A1853" s="34" t="str">
        <f t="shared" si="116"/>
        <v>PLE/2A3AX4Cornish</v>
      </c>
      <c r="B1853" s="6" t="s">
        <v>71</v>
      </c>
      <c r="C1853" s="6" t="s">
        <v>190</v>
      </c>
      <c r="D1853" s="6" t="s">
        <v>18</v>
      </c>
      <c r="E1853" s="25">
        <v>1333.55</v>
      </c>
      <c r="F1853" s="25">
        <v>0</v>
      </c>
      <c r="G1853" s="43">
        <v>3.7</v>
      </c>
      <c r="H1853" s="25">
        <v>0</v>
      </c>
      <c r="I1853" s="25">
        <f t="shared" ref="I1853:I1916" si="117">E1853+F1853+G1853+H1853</f>
        <v>1337.25</v>
      </c>
      <c r="J1853" s="25"/>
      <c r="K1853" s="25">
        <v>8.1000000000000003E-2</v>
      </c>
      <c r="L1853" s="25">
        <v>0</v>
      </c>
      <c r="M1853" s="25">
        <v>0</v>
      </c>
      <c r="N1853" s="25">
        <f t="shared" si="115"/>
        <v>1337.3309999999999</v>
      </c>
    </row>
    <row r="1854" spans="1:14" x14ac:dyDescent="0.2">
      <c r="A1854" s="34" t="str">
        <f t="shared" si="116"/>
        <v>PLE/2A3AX4EEFPO</v>
      </c>
      <c r="B1854" s="6" t="s">
        <v>71</v>
      </c>
      <c r="C1854" s="6" t="s">
        <v>190</v>
      </c>
      <c r="D1854" s="6" t="s">
        <v>14</v>
      </c>
      <c r="E1854" s="25">
        <v>2462.9639999999999</v>
      </c>
      <c r="F1854" s="25">
        <v>0</v>
      </c>
      <c r="G1854" s="43">
        <v>47.7</v>
      </c>
      <c r="H1854" s="25">
        <v>0</v>
      </c>
      <c r="I1854" s="25">
        <f t="shared" si="117"/>
        <v>2510.6639999999998</v>
      </c>
      <c r="J1854" s="25"/>
      <c r="K1854" s="25">
        <v>22.163</v>
      </c>
      <c r="L1854" s="25">
        <v>0</v>
      </c>
      <c r="M1854" s="25">
        <v>0</v>
      </c>
      <c r="N1854" s="25">
        <f t="shared" si="115"/>
        <v>2532.8270000000002</v>
      </c>
    </row>
    <row r="1855" spans="1:14" x14ac:dyDescent="0.2">
      <c r="A1855" s="34" t="str">
        <f t="shared" si="116"/>
        <v>PLE/2A3AX4Fife</v>
      </c>
      <c r="B1855" s="6" t="s">
        <v>71</v>
      </c>
      <c r="C1855" s="6" t="s">
        <v>190</v>
      </c>
      <c r="D1855" s="6" t="s">
        <v>7</v>
      </c>
      <c r="E1855" s="25">
        <v>3584.788</v>
      </c>
      <c r="F1855" s="25">
        <v>0</v>
      </c>
      <c r="G1855" s="43">
        <v>1889.8</v>
      </c>
      <c r="H1855" s="25">
        <v>0</v>
      </c>
      <c r="I1855" s="25">
        <f t="shared" si="117"/>
        <v>5474.5879999999997</v>
      </c>
      <c r="J1855" s="25"/>
      <c r="K1855" s="25">
        <v>1022.123</v>
      </c>
      <c r="L1855" s="25">
        <v>0</v>
      </c>
      <c r="M1855" s="25">
        <v>0</v>
      </c>
      <c r="N1855" s="25">
        <f t="shared" si="115"/>
        <v>6496.7110000000002</v>
      </c>
    </row>
    <row r="1856" spans="1:14" x14ac:dyDescent="0.2">
      <c r="A1856" s="34" t="str">
        <f t="shared" si="116"/>
        <v>PLE/2A3AX4FPO</v>
      </c>
      <c r="B1856" s="6" t="s">
        <v>71</v>
      </c>
      <c r="C1856" s="6" t="s">
        <v>190</v>
      </c>
      <c r="D1856" s="6" t="s">
        <v>15</v>
      </c>
      <c r="E1856" s="25">
        <v>43.987000000000002</v>
      </c>
      <c r="F1856" s="25">
        <v>0</v>
      </c>
      <c r="G1856" s="43">
        <v>0</v>
      </c>
      <c r="H1856" s="25">
        <v>0</v>
      </c>
      <c r="I1856" s="25">
        <f t="shared" si="117"/>
        <v>43.987000000000002</v>
      </c>
      <c r="J1856" s="25"/>
      <c r="K1856" s="25">
        <v>8.6999999999999994E-2</v>
      </c>
      <c r="L1856" s="25">
        <v>0</v>
      </c>
      <c r="M1856" s="25">
        <v>0</v>
      </c>
      <c r="N1856" s="25">
        <f t="shared" si="115"/>
        <v>44.073999999999998</v>
      </c>
    </row>
    <row r="1857" spans="1:14" x14ac:dyDescent="0.2">
      <c r="A1857" s="34" t="str">
        <f t="shared" si="116"/>
        <v>PLE/2A3AX4Handliners</v>
      </c>
      <c r="B1857" s="6" t="s">
        <v>71</v>
      </c>
      <c r="C1857" s="6" t="s">
        <v>190</v>
      </c>
      <c r="D1857" s="6" t="s">
        <v>66</v>
      </c>
      <c r="E1857" s="25">
        <v>0</v>
      </c>
      <c r="F1857" s="25">
        <v>0</v>
      </c>
      <c r="G1857" s="43">
        <v>0</v>
      </c>
      <c r="H1857" s="25">
        <v>0</v>
      </c>
      <c r="I1857" s="25">
        <f t="shared" si="117"/>
        <v>0</v>
      </c>
      <c r="J1857" s="25"/>
      <c r="K1857" s="25">
        <v>0</v>
      </c>
      <c r="L1857" s="25">
        <v>0</v>
      </c>
      <c r="M1857" s="25">
        <v>0</v>
      </c>
      <c r="N1857" s="25">
        <f t="shared" si="115"/>
        <v>0</v>
      </c>
    </row>
    <row r="1858" spans="1:14" x14ac:dyDescent="0.2">
      <c r="A1858" s="34" t="str">
        <f t="shared" si="116"/>
        <v>PLE/2A3AX4Interfish</v>
      </c>
      <c r="B1858" s="6" t="s">
        <v>71</v>
      </c>
      <c r="C1858" s="6" t="s">
        <v>190</v>
      </c>
      <c r="D1858" s="6" t="s">
        <v>23</v>
      </c>
      <c r="E1858" s="25">
        <v>3096.9029999999998</v>
      </c>
      <c r="F1858" s="25">
        <v>0</v>
      </c>
      <c r="G1858" s="43">
        <v>0.2</v>
      </c>
      <c r="H1858" s="25">
        <v>0</v>
      </c>
      <c r="I1858" s="25">
        <f t="shared" si="117"/>
        <v>3097.1029999999996</v>
      </c>
      <c r="J1858" s="25"/>
      <c r="K1858" s="25">
        <v>0.17299999999999999</v>
      </c>
      <c r="L1858" s="25">
        <v>0</v>
      </c>
      <c r="M1858" s="25">
        <v>0</v>
      </c>
      <c r="N1858" s="25">
        <f t="shared" si="115"/>
        <v>3097.2759999999998</v>
      </c>
    </row>
    <row r="1859" spans="1:14" x14ac:dyDescent="0.2">
      <c r="A1859" s="34" t="str">
        <f t="shared" si="116"/>
        <v>PLE/2A3AX4IOM</v>
      </c>
      <c r="B1859" s="6" t="s">
        <v>71</v>
      </c>
      <c r="C1859" s="6" t="s">
        <v>190</v>
      </c>
      <c r="D1859" s="6" t="s">
        <v>24</v>
      </c>
      <c r="E1859" s="25">
        <v>0.62</v>
      </c>
      <c r="F1859" s="25">
        <v>0</v>
      </c>
      <c r="G1859" s="43">
        <v>0</v>
      </c>
      <c r="H1859" s="25">
        <v>0</v>
      </c>
      <c r="I1859" s="25">
        <f t="shared" si="117"/>
        <v>0.62</v>
      </c>
      <c r="J1859" s="25"/>
      <c r="K1859" s="25">
        <v>0</v>
      </c>
      <c r="L1859" s="25">
        <v>0</v>
      </c>
      <c r="M1859" s="25">
        <v>0</v>
      </c>
      <c r="N1859" s="25">
        <f t="shared" si="115"/>
        <v>0.62</v>
      </c>
    </row>
    <row r="1860" spans="1:14" x14ac:dyDescent="0.2">
      <c r="A1860" s="34" t="str">
        <f t="shared" si="116"/>
        <v>PLE/2A3AX4Klondyke</v>
      </c>
      <c r="B1860" s="6" t="s">
        <v>71</v>
      </c>
      <c r="C1860" s="6" t="s">
        <v>190</v>
      </c>
      <c r="D1860" s="6" t="s">
        <v>11</v>
      </c>
      <c r="E1860" s="25">
        <v>0</v>
      </c>
      <c r="F1860" s="25">
        <v>0</v>
      </c>
      <c r="G1860" s="43">
        <v>0.2</v>
      </c>
      <c r="H1860" s="25">
        <v>0</v>
      </c>
      <c r="I1860" s="25">
        <f t="shared" si="117"/>
        <v>0.2</v>
      </c>
      <c r="J1860" s="25"/>
      <c r="K1860" s="25">
        <v>0</v>
      </c>
      <c r="L1860" s="25">
        <v>0</v>
      </c>
      <c r="M1860" s="25">
        <v>0</v>
      </c>
      <c r="N1860" s="25">
        <f t="shared" si="115"/>
        <v>0.2</v>
      </c>
    </row>
    <row r="1861" spans="1:14" x14ac:dyDescent="0.2">
      <c r="A1861" s="34" t="str">
        <f t="shared" si="116"/>
        <v>PLE/2A3AX4Lowestoft</v>
      </c>
      <c r="B1861" s="6" t="s">
        <v>71</v>
      </c>
      <c r="C1861" s="6" t="s">
        <v>190</v>
      </c>
      <c r="D1861" s="6" t="s">
        <v>21</v>
      </c>
      <c r="E1861" s="25">
        <v>0</v>
      </c>
      <c r="F1861" s="25">
        <v>0</v>
      </c>
      <c r="G1861" s="43">
        <v>0</v>
      </c>
      <c r="H1861" s="25">
        <v>0</v>
      </c>
      <c r="I1861" s="25">
        <f t="shared" si="117"/>
        <v>0</v>
      </c>
      <c r="J1861" s="25"/>
      <c r="K1861" s="25">
        <v>0</v>
      </c>
      <c r="L1861" s="25">
        <v>0</v>
      </c>
      <c r="M1861" s="25">
        <v>0</v>
      </c>
      <c r="N1861" s="25">
        <f t="shared" si="115"/>
        <v>0</v>
      </c>
    </row>
    <row r="1862" spans="1:14" x14ac:dyDescent="0.2">
      <c r="A1862" s="34" t="str">
        <f t="shared" si="116"/>
        <v>PLE/2A3AX4Lunar</v>
      </c>
      <c r="B1862" s="6" t="s">
        <v>71</v>
      </c>
      <c r="C1862" s="6" t="s">
        <v>190</v>
      </c>
      <c r="D1862" s="6" t="s">
        <v>12</v>
      </c>
      <c r="E1862" s="25">
        <v>0</v>
      </c>
      <c r="F1862" s="25">
        <v>0</v>
      </c>
      <c r="G1862" s="43">
        <v>207.4</v>
      </c>
      <c r="H1862" s="25">
        <v>0</v>
      </c>
      <c r="I1862" s="25">
        <f t="shared" si="117"/>
        <v>207.4</v>
      </c>
      <c r="J1862" s="25"/>
      <c r="K1862" s="25">
        <v>41.826000000000001</v>
      </c>
      <c r="L1862" s="25">
        <v>0</v>
      </c>
      <c r="M1862" s="25">
        <v>0</v>
      </c>
      <c r="N1862" s="25">
        <f t="shared" si="115"/>
        <v>249.226</v>
      </c>
    </row>
    <row r="1863" spans="1:14" x14ac:dyDescent="0.2">
      <c r="A1863" s="34" t="str">
        <f t="shared" si="116"/>
        <v>PLE/2A3AX4Mourne</v>
      </c>
      <c r="B1863" s="38" t="s">
        <v>71</v>
      </c>
      <c r="C1863" s="6" t="s">
        <v>190</v>
      </c>
      <c r="D1863" s="6" t="s">
        <v>49</v>
      </c>
      <c r="E1863" s="25">
        <v>0</v>
      </c>
      <c r="F1863" s="25">
        <v>0</v>
      </c>
      <c r="G1863" s="43">
        <v>0</v>
      </c>
      <c r="H1863" s="25">
        <v>0</v>
      </c>
      <c r="I1863" s="25">
        <f t="shared" si="117"/>
        <v>0</v>
      </c>
      <c r="J1863" s="25"/>
      <c r="K1863" s="25">
        <v>0</v>
      </c>
      <c r="L1863" s="25">
        <v>0</v>
      </c>
      <c r="M1863" s="25">
        <v>0</v>
      </c>
      <c r="N1863" s="25">
        <f t="shared" si="115"/>
        <v>0</v>
      </c>
    </row>
    <row r="1864" spans="1:14" x14ac:dyDescent="0.2">
      <c r="A1864" s="34" t="str">
        <f t="shared" si="116"/>
        <v>PLE/2A3AX4NESFO</v>
      </c>
      <c r="B1864" s="6" t="s">
        <v>71</v>
      </c>
      <c r="C1864" s="6" t="s">
        <v>190</v>
      </c>
      <c r="D1864" s="6" t="s">
        <v>5</v>
      </c>
      <c r="E1864" s="25">
        <v>0</v>
      </c>
      <c r="F1864" s="25">
        <v>0</v>
      </c>
      <c r="G1864" s="43">
        <v>360.9</v>
      </c>
      <c r="H1864" s="25">
        <v>0</v>
      </c>
      <c r="I1864" s="25">
        <f t="shared" si="117"/>
        <v>360.9</v>
      </c>
      <c r="J1864" s="25"/>
      <c r="K1864" s="25">
        <v>313.56</v>
      </c>
      <c r="L1864" s="25">
        <v>0</v>
      </c>
      <c r="M1864" s="25">
        <v>0</v>
      </c>
      <c r="N1864" s="25">
        <f t="shared" si="115"/>
        <v>674.46</v>
      </c>
    </row>
    <row r="1865" spans="1:14" x14ac:dyDescent="0.2">
      <c r="A1865" s="34" t="str">
        <f t="shared" si="116"/>
        <v>PLE/2A3AX4NIFPO</v>
      </c>
      <c r="B1865" s="6" t="s">
        <v>71</v>
      </c>
      <c r="C1865" s="6" t="s">
        <v>190</v>
      </c>
      <c r="D1865" s="6" t="s">
        <v>16</v>
      </c>
      <c r="E1865" s="25">
        <v>0.62</v>
      </c>
      <c r="F1865" s="25">
        <v>407.358</v>
      </c>
      <c r="G1865" s="43">
        <v>14.1</v>
      </c>
      <c r="H1865" s="25">
        <v>0</v>
      </c>
      <c r="I1865" s="25">
        <f t="shared" si="117"/>
        <v>422.07800000000003</v>
      </c>
      <c r="J1865" s="25"/>
      <c r="K1865" s="25">
        <v>26.306999999999999</v>
      </c>
      <c r="L1865" s="25">
        <v>0</v>
      </c>
      <c r="M1865" s="25">
        <v>0</v>
      </c>
      <c r="N1865" s="25">
        <f t="shared" si="115"/>
        <v>448.38499999999999</v>
      </c>
    </row>
    <row r="1866" spans="1:14" x14ac:dyDescent="0.2">
      <c r="A1866" s="34" t="str">
        <f t="shared" si="116"/>
        <v>PLE/2A3AX4Non Sector - England</v>
      </c>
      <c r="B1866" s="6" t="s">
        <v>71</v>
      </c>
      <c r="C1866" s="6" t="s">
        <v>190</v>
      </c>
      <c r="D1866" s="6" t="s">
        <v>25</v>
      </c>
      <c r="E1866" s="25">
        <v>8.4019999999999992</v>
      </c>
      <c r="F1866" s="25">
        <v>0</v>
      </c>
      <c r="G1866" s="43">
        <v>0</v>
      </c>
      <c r="H1866" s="25">
        <v>0</v>
      </c>
      <c r="I1866" s="25">
        <f t="shared" si="117"/>
        <v>8.4019999999999992</v>
      </c>
      <c r="J1866" s="25"/>
      <c r="K1866" s="25">
        <v>3.4079999999999999</v>
      </c>
      <c r="L1866" s="25">
        <v>0</v>
      </c>
      <c r="M1866" s="25">
        <v>0</v>
      </c>
      <c r="N1866" s="25">
        <f t="shared" si="115"/>
        <v>11.81</v>
      </c>
    </row>
    <row r="1867" spans="1:14" x14ac:dyDescent="0.2">
      <c r="A1867" s="34" t="str">
        <f t="shared" si="116"/>
        <v>PLE/2A3AX4Non Sector - Northern Ireland</v>
      </c>
      <c r="B1867" s="6" t="s">
        <v>71</v>
      </c>
      <c r="C1867" s="6" t="s">
        <v>190</v>
      </c>
      <c r="D1867" s="6" t="s">
        <v>28</v>
      </c>
      <c r="E1867" s="25">
        <v>0</v>
      </c>
      <c r="F1867" s="25">
        <v>0</v>
      </c>
      <c r="G1867" s="43">
        <v>0</v>
      </c>
      <c r="H1867" s="25">
        <v>0</v>
      </c>
      <c r="I1867" s="25">
        <f t="shared" si="117"/>
        <v>0</v>
      </c>
      <c r="J1867" s="25"/>
      <c r="K1867" s="25">
        <v>0</v>
      </c>
      <c r="L1867" s="25">
        <v>0</v>
      </c>
      <c r="M1867" s="25">
        <v>0</v>
      </c>
      <c r="N1867" s="25">
        <f t="shared" si="115"/>
        <v>0</v>
      </c>
    </row>
    <row r="1868" spans="1:14" x14ac:dyDescent="0.2">
      <c r="A1868" s="34" t="str">
        <f t="shared" si="116"/>
        <v>PLE/2A3AX4Non Sector - Scotland</v>
      </c>
      <c r="B1868" s="6" t="s">
        <v>71</v>
      </c>
      <c r="C1868" s="6" t="s">
        <v>190</v>
      </c>
      <c r="D1868" s="6" t="s">
        <v>27</v>
      </c>
      <c r="E1868" s="25">
        <v>0</v>
      </c>
      <c r="F1868" s="25">
        <v>0</v>
      </c>
      <c r="G1868" s="43">
        <v>64.8</v>
      </c>
      <c r="H1868" s="25">
        <v>0</v>
      </c>
      <c r="I1868" s="25">
        <f t="shared" si="117"/>
        <v>64.8</v>
      </c>
      <c r="J1868" s="25"/>
      <c r="K1868" s="25">
        <v>0</v>
      </c>
      <c r="L1868" s="25">
        <v>0</v>
      </c>
      <c r="M1868" s="25">
        <v>0</v>
      </c>
      <c r="N1868" s="25">
        <f t="shared" si="115"/>
        <v>64.8</v>
      </c>
    </row>
    <row r="1869" spans="1:14" x14ac:dyDescent="0.2">
      <c r="A1869" s="34" t="str">
        <f t="shared" si="116"/>
        <v>PLE/2A3AX4Non Sector - Wales</v>
      </c>
      <c r="B1869" s="6" t="s">
        <v>71</v>
      </c>
      <c r="C1869" s="6" t="s">
        <v>190</v>
      </c>
      <c r="D1869" s="6" t="s">
        <v>26</v>
      </c>
      <c r="E1869" s="25">
        <v>0</v>
      </c>
      <c r="F1869" s="25">
        <v>0</v>
      </c>
      <c r="G1869" s="43">
        <v>0</v>
      </c>
      <c r="H1869" s="25">
        <v>0</v>
      </c>
      <c r="I1869" s="25">
        <f t="shared" si="117"/>
        <v>0</v>
      </c>
      <c r="J1869" s="25"/>
      <c r="K1869" s="25">
        <v>0</v>
      </c>
      <c r="L1869" s="25">
        <v>0</v>
      </c>
      <c r="M1869" s="25">
        <v>0</v>
      </c>
      <c r="N1869" s="25">
        <f t="shared" si="115"/>
        <v>0</v>
      </c>
    </row>
    <row r="1870" spans="1:14" x14ac:dyDescent="0.2">
      <c r="A1870" s="34" t="str">
        <f t="shared" si="116"/>
        <v>PLE/2A3AX4Humberside</v>
      </c>
      <c r="B1870" s="6" t="s">
        <v>71</v>
      </c>
      <c r="C1870" s="6" t="s">
        <v>190</v>
      </c>
      <c r="D1870" s="6" t="s">
        <v>288</v>
      </c>
      <c r="E1870" s="25">
        <v>7466.4880000000003</v>
      </c>
      <c r="F1870" s="25">
        <v>0</v>
      </c>
      <c r="G1870" s="43">
        <v>0</v>
      </c>
      <c r="H1870" s="25">
        <v>0</v>
      </c>
      <c r="I1870" s="25">
        <f t="shared" si="117"/>
        <v>7466.4880000000003</v>
      </c>
      <c r="J1870" s="25"/>
      <c r="K1870" s="25">
        <v>1.8160000000000001</v>
      </c>
      <c r="L1870" s="25">
        <v>0</v>
      </c>
      <c r="M1870" s="25">
        <v>0</v>
      </c>
      <c r="N1870" s="25">
        <f t="shared" si="115"/>
        <v>7468.3040000000001</v>
      </c>
    </row>
    <row r="1871" spans="1:14" x14ac:dyDescent="0.2">
      <c r="A1871" s="34" t="str">
        <f t="shared" si="116"/>
        <v>PLE/2A3AX4North Sea</v>
      </c>
      <c r="B1871" s="6" t="s">
        <v>71</v>
      </c>
      <c r="C1871" s="6" t="s">
        <v>190</v>
      </c>
      <c r="D1871" s="6" t="s">
        <v>20</v>
      </c>
      <c r="E1871" s="25">
        <v>8534.7219999999998</v>
      </c>
      <c r="F1871" s="25">
        <v>0</v>
      </c>
      <c r="G1871" s="43">
        <v>2104.2000000000003</v>
      </c>
      <c r="H1871" s="25">
        <v>0</v>
      </c>
      <c r="I1871" s="25">
        <f t="shared" si="117"/>
        <v>10638.922</v>
      </c>
      <c r="J1871" s="25"/>
      <c r="K1871" s="25">
        <v>1781.71</v>
      </c>
      <c r="L1871" s="25">
        <v>0</v>
      </c>
      <c r="M1871" s="25">
        <v>0</v>
      </c>
      <c r="N1871" s="25">
        <f t="shared" si="115"/>
        <v>12420.632</v>
      </c>
    </row>
    <row r="1872" spans="1:14" x14ac:dyDescent="0.2">
      <c r="A1872" s="34" t="str">
        <f t="shared" si="116"/>
        <v>PLE/2A3AX4Northern</v>
      </c>
      <c r="B1872" s="6" t="s">
        <v>71</v>
      </c>
      <c r="C1872" s="6" t="s">
        <v>190</v>
      </c>
      <c r="D1872" s="6" t="s">
        <v>10</v>
      </c>
      <c r="E1872" s="25">
        <v>0</v>
      </c>
      <c r="F1872" s="25">
        <v>0</v>
      </c>
      <c r="G1872" s="43">
        <v>0</v>
      </c>
      <c r="H1872" s="25">
        <v>0</v>
      </c>
      <c r="I1872" s="25">
        <f t="shared" si="117"/>
        <v>0</v>
      </c>
      <c r="J1872" s="25"/>
      <c r="K1872" s="25">
        <v>0</v>
      </c>
      <c r="L1872" s="25">
        <v>0</v>
      </c>
      <c r="M1872" s="25">
        <v>0</v>
      </c>
      <c r="N1872" s="25">
        <f t="shared" si="115"/>
        <v>0</v>
      </c>
    </row>
    <row r="1873" spans="1:14" x14ac:dyDescent="0.2">
      <c r="A1873" s="34" t="str">
        <f t="shared" si="116"/>
        <v>PLE/2A3AX4Orkney</v>
      </c>
      <c r="B1873" s="6" t="s">
        <v>71</v>
      </c>
      <c r="C1873" s="6" t="s">
        <v>190</v>
      </c>
      <c r="D1873" s="6" t="s">
        <v>9</v>
      </c>
      <c r="E1873" s="25">
        <v>0</v>
      </c>
      <c r="F1873" s="25">
        <v>0</v>
      </c>
      <c r="G1873" s="43">
        <v>84.6</v>
      </c>
      <c r="H1873" s="25">
        <v>0</v>
      </c>
      <c r="I1873" s="25">
        <f t="shared" si="117"/>
        <v>84.6</v>
      </c>
      <c r="J1873" s="25"/>
      <c r="K1873" s="25">
        <v>0</v>
      </c>
      <c r="L1873" s="25">
        <v>0</v>
      </c>
      <c r="M1873" s="25">
        <v>0</v>
      </c>
      <c r="N1873" s="25">
        <f t="shared" si="115"/>
        <v>84.6</v>
      </c>
    </row>
    <row r="1874" spans="1:14" x14ac:dyDescent="0.2">
      <c r="A1874" s="34" t="str">
        <f t="shared" si="116"/>
        <v>PLE/2A3AX4SFO</v>
      </c>
      <c r="B1874" s="6" t="s">
        <v>71</v>
      </c>
      <c r="C1874" s="6" t="s">
        <v>190</v>
      </c>
      <c r="D1874" s="6" t="s">
        <v>2</v>
      </c>
      <c r="E1874" s="25">
        <v>103.462</v>
      </c>
      <c r="F1874" s="25">
        <v>0</v>
      </c>
      <c r="G1874" s="43">
        <v>1560.6</v>
      </c>
      <c r="H1874" s="25">
        <v>0</v>
      </c>
      <c r="I1874" s="25">
        <f t="shared" si="117"/>
        <v>1664.0619999999999</v>
      </c>
      <c r="J1874" s="25"/>
      <c r="K1874" s="25">
        <v>172.268</v>
      </c>
      <c r="L1874" s="25">
        <v>0</v>
      </c>
      <c r="M1874" s="25">
        <v>0</v>
      </c>
      <c r="N1874" s="25">
        <f t="shared" si="115"/>
        <v>1836.33</v>
      </c>
    </row>
    <row r="1875" spans="1:14" x14ac:dyDescent="0.2">
      <c r="A1875" s="34" t="str">
        <f t="shared" si="116"/>
        <v>PLE/2A3AX4Shetland</v>
      </c>
      <c r="B1875" s="6" t="s">
        <v>71</v>
      </c>
      <c r="C1875" s="6" t="s">
        <v>190</v>
      </c>
      <c r="D1875" s="6" t="s">
        <v>6</v>
      </c>
      <c r="E1875" s="25">
        <v>21.064</v>
      </c>
      <c r="F1875" s="25">
        <v>0</v>
      </c>
      <c r="G1875" s="43">
        <v>2135.8000000000002</v>
      </c>
      <c r="H1875" s="25">
        <v>0</v>
      </c>
      <c r="I1875" s="25">
        <f t="shared" si="117"/>
        <v>2156.864</v>
      </c>
      <c r="J1875" s="25"/>
      <c r="K1875" s="25">
        <v>635.98500000000001</v>
      </c>
      <c r="L1875" s="25">
        <v>0</v>
      </c>
      <c r="M1875" s="25">
        <v>0</v>
      </c>
      <c r="N1875" s="25">
        <f t="shared" si="115"/>
        <v>2792.8490000000002</v>
      </c>
    </row>
    <row r="1876" spans="1:14" x14ac:dyDescent="0.2">
      <c r="A1876" s="34" t="str">
        <f t="shared" si="116"/>
        <v>PLE/2A3AX4South West</v>
      </c>
      <c r="B1876" s="6" t="s">
        <v>71</v>
      </c>
      <c r="C1876" s="6" t="s">
        <v>190</v>
      </c>
      <c r="D1876" s="6" t="s">
        <v>19</v>
      </c>
      <c r="E1876" s="25">
        <v>15.798</v>
      </c>
      <c r="F1876" s="25">
        <v>0</v>
      </c>
      <c r="G1876" s="43">
        <v>0.8</v>
      </c>
      <c r="H1876" s="25">
        <v>0</v>
      </c>
      <c r="I1876" s="25">
        <f t="shared" si="117"/>
        <v>16.597999999999999</v>
      </c>
      <c r="J1876" s="25"/>
      <c r="K1876" s="25">
        <v>0</v>
      </c>
      <c r="L1876" s="25">
        <v>0</v>
      </c>
      <c r="M1876" s="25">
        <v>0</v>
      </c>
      <c r="N1876" s="25">
        <f t="shared" si="115"/>
        <v>16.597999999999999</v>
      </c>
    </row>
    <row r="1877" spans="1:14" x14ac:dyDescent="0.2">
      <c r="A1877" s="34" t="str">
        <f t="shared" si="116"/>
        <v>PLE/2A3AX4Unallocated</v>
      </c>
      <c r="B1877" s="6" t="s">
        <v>71</v>
      </c>
      <c r="C1877" s="6" t="s">
        <v>190</v>
      </c>
      <c r="D1877" s="6" t="s">
        <v>33</v>
      </c>
      <c r="E1877" s="25">
        <v>0</v>
      </c>
      <c r="F1877" s="25">
        <v>0</v>
      </c>
      <c r="G1877" s="43">
        <v>0</v>
      </c>
      <c r="H1877" s="25">
        <v>0</v>
      </c>
      <c r="I1877" s="25">
        <f t="shared" si="117"/>
        <v>0</v>
      </c>
      <c r="J1877" s="25"/>
      <c r="K1877" s="25">
        <v>0</v>
      </c>
      <c r="L1877" s="25">
        <v>0</v>
      </c>
      <c r="M1877" s="25">
        <v>0</v>
      </c>
      <c r="N1877" s="25">
        <f t="shared" ref="N1877:N1940" si="118">ROUND(I1877+K1877+L1877+M1877+J1877,3)</f>
        <v>0</v>
      </c>
    </row>
    <row r="1878" spans="1:14" x14ac:dyDescent="0.2">
      <c r="A1878" s="34" t="str">
        <f t="shared" si="116"/>
        <v>PLE/2A3AX4W. Scotland</v>
      </c>
      <c r="B1878" s="6" t="s">
        <v>71</v>
      </c>
      <c r="C1878" s="6" t="s">
        <v>190</v>
      </c>
      <c r="D1878" s="6" t="s">
        <v>8</v>
      </c>
      <c r="E1878" s="25">
        <v>1003.802</v>
      </c>
      <c r="F1878" s="25">
        <v>0</v>
      </c>
      <c r="G1878" s="43">
        <v>215.3</v>
      </c>
      <c r="H1878" s="25">
        <v>0</v>
      </c>
      <c r="I1878" s="25">
        <f t="shared" si="117"/>
        <v>1219.1020000000001</v>
      </c>
      <c r="J1878" s="25"/>
      <c r="K1878" s="25">
        <v>0</v>
      </c>
      <c r="L1878" s="25">
        <v>0</v>
      </c>
      <c r="M1878" s="25">
        <v>0</v>
      </c>
      <c r="N1878" s="25">
        <f t="shared" si="118"/>
        <v>1219.1020000000001</v>
      </c>
    </row>
    <row r="1879" spans="1:14" x14ac:dyDescent="0.2">
      <c r="A1879" s="34" t="str">
        <f t="shared" si="116"/>
        <v>PLE/2A3AX4Wales &amp; WC</v>
      </c>
      <c r="B1879" s="6" t="s">
        <v>71</v>
      </c>
      <c r="C1879" s="6" t="s">
        <v>190</v>
      </c>
      <c r="D1879" s="6" t="s">
        <v>22</v>
      </c>
      <c r="E1879" s="25">
        <v>0</v>
      </c>
      <c r="F1879" s="25">
        <v>0</v>
      </c>
      <c r="G1879" s="43">
        <v>0.3</v>
      </c>
      <c r="H1879" s="25">
        <v>0</v>
      </c>
      <c r="I1879" s="25">
        <f t="shared" si="117"/>
        <v>0.3</v>
      </c>
      <c r="J1879" s="25"/>
      <c r="K1879" s="25">
        <v>0</v>
      </c>
      <c r="L1879" s="25">
        <v>0</v>
      </c>
      <c r="M1879" s="25">
        <v>0</v>
      </c>
      <c r="N1879" s="25">
        <f t="shared" si="118"/>
        <v>0.3</v>
      </c>
    </row>
    <row r="1880" spans="1:14" x14ac:dyDescent="0.2">
      <c r="A1880" s="34" t="str">
        <f t="shared" si="116"/>
        <v>PLE/2A3AX4Western</v>
      </c>
      <c r="B1880" s="38" t="s">
        <v>71</v>
      </c>
      <c r="C1880" s="6" t="s">
        <v>190</v>
      </c>
      <c r="D1880" s="6" t="s">
        <v>107</v>
      </c>
      <c r="E1880" s="25">
        <v>286.22500000000002</v>
      </c>
      <c r="F1880" s="25">
        <v>0</v>
      </c>
      <c r="G1880" s="43">
        <v>0</v>
      </c>
      <c r="H1880" s="25">
        <v>0</v>
      </c>
      <c r="I1880" s="25">
        <f t="shared" si="117"/>
        <v>286.22500000000002</v>
      </c>
      <c r="J1880" s="25"/>
      <c r="K1880" s="25">
        <v>6.1929999999999996</v>
      </c>
      <c r="L1880" s="25">
        <v>0</v>
      </c>
      <c r="M1880" s="25">
        <v>0</v>
      </c>
      <c r="N1880" s="25">
        <f t="shared" si="118"/>
        <v>292.41800000000001</v>
      </c>
    </row>
    <row r="1881" spans="1:14" x14ac:dyDescent="0.2">
      <c r="A1881" s="34" t="str">
        <f t="shared" si="116"/>
        <v>PLE/56-1410m and under (pool) - England</v>
      </c>
      <c r="B1881" s="6" t="s">
        <v>72</v>
      </c>
      <c r="C1881" s="6" t="s">
        <v>160</v>
      </c>
      <c r="D1881" s="6" t="s">
        <v>29</v>
      </c>
      <c r="E1881" s="25">
        <v>0.23100000000000001</v>
      </c>
      <c r="F1881" s="25">
        <v>0</v>
      </c>
      <c r="G1881" s="43">
        <v>0</v>
      </c>
      <c r="H1881" s="25">
        <v>0</v>
      </c>
      <c r="I1881" s="25">
        <f t="shared" si="117"/>
        <v>0.23100000000000001</v>
      </c>
      <c r="J1881" s="25"/>
      <c r="K1881" s="25">
        <v>0</v>
      </c>
      <c r="L1881" s="25">
        <v>0</v>
      </c>
      <c r="M1881" s="25">
        <v>0</v>
      </c>
      <c r="N1881" s="25">
        <f t="shared" si="118"/>
        <v>0.23100000000000001</v>
      </c>
    </row>
    <row r="1882" spans="1:14" x14ac:dyDescent="0.2">
      <c r="A1882" s="34" t="str">
        <f t="shared" si="116"/>
        <v>PLE/56-1410m and under (pool) - Northern Ireland</v>
      </c>
      <c r="B1882" s="6" t="s">
        <v>72</v>
      </c>
      <c r="C1882" s="6" t="s">
        <v>160</v>
      </c>
      <c r="D1882" s="6" t="s">
        <v>32</v>
      </c>
      <c r="E1882" s="25">
        <v>0</v>
      </c>
      <c r="F1882" s="25">
        <v>1.6</v>
      </c>
      <c r="G1882" s="43">
        <v>0</v>
      </c>
      <c r="H1882" s="25">
        <v>0</v>
      </c>
      <c r="I1882" s="25">
        <f t="shared" si="117"/>
        <v>1.6</v>
      </c>
      <c r="J1882" s="25"/>
      <c r="K1882" s="25">
        <v>0</v>
      </c>
      <c r="L1882" s="25">
        <v>0</v>
      </c>
      <c r="M1882" s="25">
        <v>0</v>
      </c>
      <c r="N1882" s="25">
        <f t="shared" si="118"/>
        <v>1.6</v>
      </c>
    </row>
    <row r="1883" spans="1:14" x14ac:dyDescent="0.2">
      <c r="A1883" s="34" t="str">
        <f t="shared" si="116"/>
        <v>PLE/56-1410m and under (pool) - Scotland</v>
      </c>
      <c r="B1883" s="6" t="s">
        <v>72</v>
      </c>
      <c r="C1883" s="6" t="s">
        <v>160</v>
      </c>
      <c r="D1883" s="6" t="s">
        <v>31</v>
      </c>
      <c r="E1883" s="25">
        <v>0</v>
      </c>
      <c r="F1883" s="25">
        <v>0</v>
      </c>
      <c r="G1883" s="43">
        <v>3.2</v>
      </c>
      <c r="H1883" s="25">
        <v>0</v>
      </c>
      <c r="I1883" s="25">
        <f t="shared" si="117"/>
        <v>3.2</v>
      </c>
      <c r="J1883" s="25"/>
      <c r="K1883" s="25">
        <v>0</v>
      </c>
      <c r="L1883" s="25">
        <v>0</v>
      </c>
      <c r="M1883" s="25">
        <v>0</v>
      </c>
      <c r="N1883" s="25">
        <f t="shared" si="118"/>
        <v>3.2</v>
      </c>
    </row>
    <row r="1884" spans="1:14" x14ac:dyDescent="0.2">
      <c r="A1884" s="34" t="str">
        <f t="shared" si="116"/>
        <v>PLE/56-1410m and under (pool) - Wales</v>
      </c>
      <c r="B1884" s="6" t="s">
        <v>72</v>
      </c>
      <c r="C1884" s="6" t="s">
        <v>160</v>
      </c>
      <c r="D1884" s="6" t="s">
        <v>30</v>
      </c>
      <c r="E1884" s="25">
        <v>0</v>
      </c>
      <c r="F1884" s="25">
        <v>0</v>
      </c>
      <c r="G1884" s="43">
        <v>0</v>
      </c>
      <c r="H1884" s="25">
        <v>0</v>
      </c>
      <c r="I1884" s="25">
        <f t="shared" si="117"/>
        <v>0</v>
      </c>
      <c r="J1884" s="25"/>
      <c r="K1884" s="25">
        <v>0</v>
      </c>
      <c r="L1884" s="25">
        <v>0</v>
      </c>
      <c r="M1884" s="25">
        <v>0</v>
      </c>
      <c r="N1884" s="25">
        <f t="shared" si="118"/>
        <v>0</v>
      </c>
    </row>
    <row r="1885" spans="1:14" x14ac:dyDescent="0.2">
      <c r="A1885" s="34" t="str">
        <f t="shared" si="116"/>
        <v>PLE/56-14Aberdeen</v>
      </c>
      <c r="B1885" s="6" t="s">
        <v>72</v>
      </c>
      <c r="C1885" s="6" t="s">
        <v>160</v>
      </c>
      <c r="D1885" s="6" t="s">
        <v>4</v>
      </c>
      <c r="E1885" s="25">
        <v>0.183</v>
      </c>
      <c r="F1885" s="25">
        <v>0</v>
      </c>
      <c r="G1885" s="43">
        <v>10.4</v>
      </c>
      <c r="H1885" s="25">
        <v>0</v>
      </c>
      <c r="I1885" s="25">
        <f t="shared" si="117"/>
        <v>10.583</v>
      </c>
      <c r="J1885" s="25"/>
      <c r="K1885" s="25">
        <v>1.4E-2</v>
      </c>
      <c r="L1885" s="25">
        <v>0</v>
      </c>
      <c r="M1885" s="25">
        <v>0</v>
      </c>
      <c r="N1885" s="25">
        <f t="shared" si="118"/>
        <v>10.597</v>
      </c>
    </row>
    <row r="1886" spans="1:14" x14ac:dyDescent="0.2">
      <c r="A1886" s="34" t="str">
        <f t="shared" si="116"/>
        <v>PLE/56-14Anglo Scot.</v>
      </c>
      <c r="B1886" s="6" t="s">
        <v>72</v>
      </c>
      <c r="C1886" s="6" t="s">
        <v>160</v>
      </c>
      <c r="D1886" s="6" t="s">
        <v>13</v>
      </c>
      <c r="E1886" s="25">
        <v>7.65</v>
      </c>
      <c r="F1886" s="25">
        <v>0</v>
      </c>
      <c r="G1886" s="43">
        <v>0.4</v>
      </c>
      <c r="H1886" s="25">
        <v>0</v>
      </c>
      <c r="I1886" s="25">
        <f t="shared" si="117"/>
        <v>8.0500000000000007</v>
      </c>
      <c r="J1886" s="25"/>
      <c r="K1886" s="25">
        <v>5.4870000000000001</v>
      </c>
      <c r="L1886" s="25">
        <v>0</v>
      </c>
      <c r="M1886" s="25">
        <v>0</v>
      </c>
      <c r="N1886" s="25">
        <f t="shared" si="118"/>
        <v>13.537000000000001</v>
      </c>
    </row>
    <row r="1887" spans="1:14" x14ac:dyDescent="0.2">
      <c r="A1887" s="34" t="str">
        <f t="shared" si="116"/>
        <v>PLE/56-14ANIFPO</v>
      </c>
      <c r="B1887" s="6" t="s">
        <v>72</v>
      </c>
      <c r="C1887" s="6" t="s">
        <v>160</v>
      </c>
      <c r="D1887" s="6" t="s">
        <v>17</v>
      </c>
      <c r="E1887" s="25">
        <v>0</v>
      </c>
      <c r="F1887" s="25">
        <v>4.306</v>
      </c>
      <c r="G1887" s="43">
        <v>0</v>
      </c>
      <c r="H1887" s="25">
        <v>0</v>
      </c>
      <c r="I1887" s="25">
        <f t="shared" si="117"/>
        <v>4.306</v>
      </c>
      <c r="J1887" s="25"/>
      <c r="K1887" s="25">
        <v>0</v>
      </c>
      <c r="L1887" s="25">
        <v>0</v>
      </c>
      <c r="M1887" s="25">
        <v>0</v>
      </c>
      <c r="N1887" s="25">
        <f t="shared" si="118"/>
        <v>4.306</v>
      </c>
    </row>
    <row r="1888" spans="1:14" x14ac:dyDescent="0.2">
      <c r="A1888" s="34" t="str">
        <f t="shared" si="116"/>
        <v>PLE/56-14Cornish</v>
      </c>
      <c r="B1888" s="6" t="s">
        <v>72</v>
      </c>
      <c r="C1888" s="6" t="s">
        <v>160</v>
      </c>
      <c r="D1888" s="6" t="s">
        <v>18</v>
      </c>
      <c r="E1888" s="25">
        <v>12.276999999999999</v>
      </c>
      <c r="F1888" s="25">
        <v>0</v>
      </c>
      <c r="G1888" s="43">
        <v>0</v>
      </c>
      <c r="H1888" s="25">
        <v>0</v>
      </c>
      <c r="I1888" s="25">
        <f t="shared" si="117"/>
        <v>12.276999999999999</v>
      </c>
      <c r="J1888" s="25"/>
      <c r="K1888" s="25">
        <v>0</v>
      </c>
      <c r="L1888" s="25">
        <v>0</v>
      </c>
      <c r="M1888" s="25">
        <v>0</v>
      </c>
      <c r="N1888" s="25">
        <f t="shared" si="118"/>
        <v>12.276999999999999</v>
      </c>
    </row>
    <row r="1889" spans="1:14" x14ac:dyDescent="0.2">
      <c r="A1889" s="34" t="str">
        <f t="shared" si="116"/>
        <v>PLE/56-14EEFPO</v>
      </c>
      <c r="B1889" s="6" t="s">
        <v>72</v>
      </c>
      <c r="C1889" s="6" t="s">
        <v>160</v>
      </c>
      <c r="D1889" s="6" t="s">
        <v>14</v>
      </c>
      <c r="E1889" s="25">
        <v>10.023999999999999</v>
      </c>
      <c r="F1889" s="25">
        <v>0</v>
      </c>
      <c r="G1889" s="43">
        <v>4.2</v>
      </c>
      <c r="H1889" s="25">
        <v>0</v>
      </c>
      <c r="I1889" s="25">
        <f t="shared" si="117"/>
        <v>14.224</v>
      </c>
      <c r="J1889" s="25"/>
      <c r="K1889" s="25">
        <v>0</v>
      </c>
      <c r="L1889" s="25">
        <v>0</v>
      </c>
      <c r="M1889" s="25">
        <v>0</v>
      </c>
      <c r="N1889" s="25">
        <f t="shared" si="118"/>
        <v>14.224</v>
      </c>
    </row>
    <row r="1890" spans="1:14" x14ac:dyDescent="0.2">
      <c r="A1890" s="34" t="str">
        <f t="shared" si="116"/>
        <v>PLE/56-14Fife</v>
      </c>
      <c r="B1890" s="6" t="s">
        <v>72</v>
      </c>
      <c r="C1890" s="6" t="s">
        <v>160</v>
      </c>
      <c r="D1890" s="6" t="s">
        <v>7</v>
      </c>
      <c r="E1890" s="25">
        <v>0.122</v>
      </c>
      <c r="F1890" s="25">
        <v>0</v>
      </c>
      <c r="G1890" s="43">
        <v>0.6</v>
      </c>
      <c r="H1890" s="25">
        <v>0</v>
      </c>
      <c r="I1890" s="25">
        <f t="shared" si="117"/>
        <v>0.72199999999999998</v>
      </c>
      <c r="J1890" s="25"/>
      <c r="K1890" s="25">
        <v>0</v>
      </c>
      <c r="L1890" s="25">
        <v>0</v>
      </c>
      <c r="M1890" s="25">
        <v>0</v>
      </c>
      <c r="N1890" s="25">
        <f t="shared" si="118"/>
        <v>0.72199999999999998</v>
      </c>
    </row>
    <row r="1891" spans="1:14" x14ac:dyDescent="0.2">
      <c r="A1891" s="34" t="str">
        <f t="shared" si="116"/>
        <v>PLE/56-14FPO</v>
      </c>
      <c r="B1891" s="6" t="s">
        <v>72</v>
      </c>
      <c r="C1891" s="6" t="s">
        <v>160</v>
      </c>
      <c r="D1891" s="6" t="s">
        <v>15</v>
      </c>
      <c r="E1891" s="25">
        <v>1.4610000000000001</v>
      </c>
      <c r="F1891" s="25">
        <v>0</v>
      </c>
      <c r="G1891" s="43">
        <v>0</v>
      </c>
      <c r="H1891" s="25">
        <v>0</v>
      </c>
      <c r="I1891" s="25">
        <f t="shared" si="117"/>
        <v>1.4610000000000001</v>
      </c>
      <c r="J1891" s="25"/>
      <c r="K1891" s="25">
        <v>0</v>
      </c>
      <c r="L1891" s="25">
        <v>0</v>
      </c>
      <c r="M1891" s="25">
        <v>0</v>
      </c>
      <c r="N1891" s="25">
        <f t="shared" si="118"/>
        <v>1.4610000000000001</v>
      </c>
    </row>
    <row r="1892" spans="1:14" x14ac:dyDescent="0.2">
      <c r="A1892" s="34" t="str">
        <f t="shared" si="116"/>
        <v>PLE/56-14Handliners</v>
      </c>
      <c r="B1892" s="6" t="s">
        <v>72</v>
      </c>
      <c r="C1892" s="6" t="s">
        <v>160</v>
      </c>
      <c r="D1892" s="6" t="s">
        <v>66</v>
      </c>
      <c r="E1892" s="25">
        <v>0</v>
      </c>
      <c r="F1892" s="25">
        <v>0</v>
      </c>
      <c r="G1892" s="43">
        <v>0</v>
      </c>
      <c r="H1892" s="25">
        <v>0</v>
      </c>
      <c r="I1892" s="25">
        <f t="shared" si="117"/>
        <v>0</v>
      </c>
      <c r="J1892" s="25"/>
      <c r="K1892" s="25">
        <v>0</v>
      </c>
      <c r="L1892" s="25">
        <v>0</v>
      </c>
      <c r="M1892" s="25">
        <v>0</v>
      </c>
      <c r="N1892" s="25">
        <f t="shared" si="118"/>
        <v>0</v>
      </c>
    </row>
    <row r="1893" spans="1:14" x14ac:dyDescent="0.2">
      <c r="A1893" s="34" t="str">
        <f t="shared" si="116"/>
        <v>PLE/56-14Interfish</v>
      </c>
      <c r="B1893" s="6" t="s">
        <v>72</v>
      </c>
      <c r="C1893" s="6" t="s">
        <v>160</v>
      </c>
      <c r="D1893" s="6" t="s">
        <v>23</v>
      </c>
      <c r="E1893" s="25">
        <v>0.629</v>
      </c>
      <c r="F1893" s="25">
        <v>0</v>
      </c>
      <c r="G1893" s="43">
        <v>0</v>
      </c>
      <c r="H1893" s="25">
        <v>0</v>
      </c>
      <c r="I1893" s="25">
        <f t="shared" si="117"/>
        <v>0.629</v>
      </c>
      <c r="J1893" s="25"/>
      <c r="K1893" s="25">
        <v>0</v>
      </c>
      <c r="L1893" s="25">
        <v>0</v>
      </c>
      <c r="M1893" s="25">
        <v>0</v>
      </c>
      <c r="N1893" s="25">
        <f t="shared" si="118"/>
        <v>0.629</v>
      </c>
    </row>
    <row r="1894" spans="1:14" x14ac:dyDescent="0.2">
      <c r="A1894" s="34" t="str">
        <f t="shared" si="116"/>
        <v>PLE/56-14IOM</v>
      </c>
      <c r="B1894" s="6" t="s">
        <v>72</v>
      </c>
      <c r="C1894" s="6" t="s">
        <v>160</v>
      </c>
      <c r="D1894" s="6" t="s">
        <v>24</v>
      </c>
      <c r="E1894" s="25">
        <v>0.36499999999999999</v>
      </c>
      <c r="F1894" s="25">
        <v>0</v>
      </c>
      <c r="G1894" s="43">
        <v>0</v>
      </c>
      <c r="H1894" s="25">
        <v>0</v>
      </c>
      <c r="I1894" s="25">
        <f t="shared" si="117"/>
        <v>0.36499999999999999</v>
      </c>
      <c r="J1894" s="25"/>
      <c r="K1894" s="25">
        <v>0</v>
      </c>
      <c r="L1894" s="25">
        <v>0</v>
      </c>
      <c r="M1894" s="25">
        <v>0</v>
      </c>
      <c r="N1894" s="25">
        <f t="shared" si="118"/>
        <v>0.36499999999999999</v>
      </c>
    </row>
    <row r="1895" spans="1:14" x14ac:dyDescent="0.2">
      <c r="A1895" s="34" t="str">
        <f t="shared" ref="A1895:A1958" si="119">CONCATENATE(B1895,D1895)</f>
        <v>PLE/56-14Klondyke</v>
      </c>
      <c r="B1895" s="6" t="s">
        <v>72</v>
      </c>
      <c r="C1895" s="6" t="s">
        <v>160</v>
      </c>
      <c r="D1895" s="6" t="s">
        <v>11</v>
      </c>
      <c r="E1895" s="25">
        <v>0</v>
      </c>
      <c r="F1895" s="25">
        <v>0</v>
      </c>
      <c r="G1895" s="43">
        <v>0</v>
      </c>
      <c r="H1895" s="25">
        <v>0</v>
      </c>
      <c r="I1895" s="25">
        <f t="shared" si="117"/>
        <v>0</v>
      </c>
      <c r="J1895" s="25"/>
      <c r="K1895" s="25">
        <v>0</v>
      </c>
      <c r="L1895" s="25">
        <v>0</v>
      </c>
      <c r="M1895" s="25">
        <v>0</v>
      </c>
      <c r="N1895" s="25">
        <f t="shared" si="118"/>
        <v>0</v>
      </c>
    </row>
    <row r="1896" spans="1:14" x14ac:dyDescent="0.2">
      <c r="A1896" s="34" t="str">
        <f t="shared" si="119"/>
        <v>PLE/56-14Lowestoft</v>
      </c>
      <c r="B1896" s="6" t="s">
        <v>72</v>
      </c>
      <c r="C1896" s="6" t="s">
        <v>160</v>
      </c>
      <c r="D1896" s="6" t="s">
        <v>21</v>
      </c>
      <c r="E1896" s="25">
        <v>0</v>
      </c>
      <c r="F1896" s="25">
        <v>0</v>
      </c>
      <c r="G1896" s="43">
        <v>0</v>
      </c>
      <c r="H1896" s="25">
        <v>0</v>
      </c>
      <c r="I1896" s="25">
        <f t="shared" si="117"/>
        <v>0</v>
      </c>
      <c r="J1896" s="25"/>
      <c r="K1896" s="25">
        <v>0</v>
      </c>
      <c r="L1896" s="25">
        <v>0</v>
      </c>
      <c r="M1896" s="25">
        <v>0</v>
      </c>
      <c r="N1896" s="25">
        <f t="shared" si="118"/>
        <v>0</v>
      </c>
    </row>
    <row r="1897" spans="1:14" x14ac:dyDescent="0.2">
      <c r="A1897" s="34" t="str">
        <f t="shared" si="119"/>
        <v>PLE/56-14Lunar</v>
      </c>
      <c r="B1897" s="6" t="s">
        <v>72</v>
      </c>
      <c r="C1897" s="6" t="s">
        <v>160</v>
      </c>
      <c r="D1897" s="6" t="s">
        <v>12</v>
      </c>
      <c r="E1897" s="25">
        <v>0</v>
      </c>
      <c r="F1897" s="25">
        <v>0</v>
      </c>
      <c r="G1897" s="43">
        <v>2.8</v>
      </c>
      <c r="H1897" s="25">
        <v>0</v>
      </c>
      <c r="I1897" s="25">
        <f t="shared" si="117"/>
        <v>2.8</v>
      </c>
      <c r="J1897" s="25"/>
      <c r="K1897" s="25">
        <v>0</v>
      </c>
      <c r="L1897" s="25">
        <v>0</v>
      </c>
      <c r="M1897" s="25">
        <v>0</v>
      </c>
      <c r="N1897" s="25">
        <f t="shared" si="118"/>
        <v>2.8</v>
      </c>
    </row>
    <row r="1898" spans="1:14" x14ac:dyDescent="0.2">
      <c r="A1898" s="34" t="str">
        <f t="shared" si="119"/>
        <v>PLE/56-14Mourne</v>
      </c>
      <c r="B1898" s="38" t="s">
        <v>72</v>
      </c>
      <c r="C1898" s="6" t="s">
        <v>160</v>
      </c>
      <c r="D1898" s="6" t="s">
        <v>49</v>
      </c>
      <c r="E1898" s="25">
        <v>0</v>
      </c>
      <c r="F1898" s="25">
        <v>0</v>
      </c>
      <c r="G1898" s="43">
        <v>0</v>
      </c>
      <c r="H1898" s="25">
        <v>0</v>
      </c>
      <c r="I1898" s="25">
        <f t="shared" si="117"/>
        <v>0</v>
      </c>
      <c r="J1898" s="25"/>
      <c r="K1898" s="25">
        <v>0</v>
      </c>
      <c r="L1898" s="25">
        <v>0</v>
      </c>
      <c r="M1898" s="25">
        <v>0</v>
      </c>
      <c r="N1898" s="25">
        <f t="shared" si="118"/>
        <v>0</v>
      </c>
    </row>
    <row r="1899" spans="1:14" x14ac:dyDescent="0.2">
      <c r="A1899" s="34" t="str">
        <f t="shared" si="119"/>
        <v>PLE/56-14NESFO</v>
      </c>
      <c r="B1899" s="6" t="s">
        <v>72</v>
      </c>
      <c r="C1899" s="6" t="s">
        <v>160</v>
      </c>
      <c r="D1899" s="6" t="s">
        <v>5</v>
      </c>
      <c r="E1899" s="25">
        <v>0</v>
      </c>
      <c r="F1899" s="25">
        <v>0</v>
      </c>
      <c r="G1899" s="43">
        <v>11.9</v>
      </c>
      <c r="H1899" s="25">
        <v>0</v>
      </c>
      <c r="I1899" s="25">
        <f t="shared" si="117"/>
        <v>11.9</v>
      </c>
      <c r="J1899" s="25"/>
      <c r="K1899" s="25">
        <v>25.966000000000001</v>
      </c>
      <c r="L1899" s="25">
        <v>0</v>
      </c>
      <c r="M1899" s="25">
        <v>0</v>
      </c>
      <c r="N1899" s="25">
        <f t="shared" si="118"/>
        <v>37.866</v>
      </c>
    </row>
    <row r="1900" spans="1:14" x14ac:dyDescent="0.2">
      <c r="A1900" s="34" t="str">
        <f t="shared" si="119"/>
        <v>PLE/56-14NIFPO</v>
      </c>
      <c r="B1900" s="6" t="s">
        <v>72</v>
      </c>
      <c r="C1900" s="6" t="s">
        <v>160</v>
      </c>
      <c r="D1900" s="6" t="s">
        <v>16</v>
      </c>
      <c r="E1900" s="25">
        <v>0.02</v>
      </c>
      <c r="F1900" s="25">
        <v>3.194</v>
      </c>
      <c r="G1900" s="43">
        <v>4.7</v>
      </c>
      <c r="H1900" s="25">
        <v>0</v>
      </c>
      <c r="I1900" s="25">
        <f t="shared" si="117"/>
        <v>7.9139999999999997</v>
      </c>
      <c r="J1900" s="25"/>
      <c r="K1900" s="25">
        <v>0.159</v>
      </c>
      <c r="L1900" s="25">
        <v>0</v>
      </c>
      <c r="M1900" s="25">
        <v>0</v>
      </c>
      <c r="N1900" s="25">
        <f t="shared" si="118"/>
        <v>8.0730000000000004</v>
      </c>
    </row>
    <row r="1901" spans="1:14" x14ac:dyDescent="0.2">
      <c r="A1901" s="34" t="str">
        <f t="shared" si="119"/>
        <v>PLE/56-14Non Sector - England</v>
      </c>
      <c r="B1901" s="6" t="s">
        <v>72</v>
      </c>
      <c r="C1901" s="6" t="s">
        <v>160</v>
      </c>
      <c r="D1901" s="6" t="s">
        <v>25</v>
      </c>
      <c r="E1901" s="25">
        <v>0.16500000000000001</v>
      </c>
      <c r="F1901" s="25">
        <v>0</v>
      </c>
      <c r="G1901" s="43">
        <v>0</v>
      </c>
      <c r="H1901" s="25">
        <v>0</v>
      </c>
      <c r="I1901" s="25">
        <f t="shared" si="117"/>
        <v>0.16500000000000001</v>
      </c>
      <c r="J1901" s="25"/>
      <c r="K1901" s="25">
        <v>0</v>
      </c>
      <c r="L1901" s="25">
        <v>0</v>
      </c>
      <c r="M1901" s="25">
        <v>0</v>
      </c>
      <c r="N1901" s="25">
        <f t="shared" si="118"/>
        <v>0.16500000000000001</v>
      </c>
    </row>
    <row r="1902" spans="1:14" x14ac:dyDescent="0.2">
      <c r="A1902" s="34" t="str">
        <f t="shared" si="119"/>
        <v>PLE/56-14Non Sector - Northern Ireland</v>
      </c>
      <c r="B1902" s="6" t="s">
        <v>72</v>
      </c>
      <c r="C1902" s="6" t="s">
        <v>160</v>
      </c>
      <c r="D1902" s="6" t="s">
        <v>28</v>
      </c>
      <c r="E1902" s="25">
        <v>0</v>
      </c>
      <c r="F1902" s="25">
        <v>0</v>
      </c>
      <c r="G1902" s="43">
        <v>0</v>
      </c>
      <c r="H1902" s="25">
        <v>0</v>
      </c>
      <c r="I1902" s="25">
        <f t="shared" si="117"/>
        <v>0</v>
      </c>
      <c r="J1902" s="25"/>
      <c r="K1902" s="25">
        <v>0</v>
      </c>
      <c r="L1902" s="25">
        <v>0</v>
      </c>
      <c r="M1902" s="25">
        <v>0</v>
      </c>
      <c r="N1902" s="25">
        <f t="shared" si="118"/>
        <v>0</v>
      </c>
    </row>
    <row r="1903" spans="1:14" x14ac:dyDescent="0.2">
      <c r="A1903" s="34" t="str">
        <f t="shared" si="119"/>
        <v>PLE/56-14Non Sector - Scotland</v>
      </c>
      <c r="B1903" s="6" t="s">
        <v>72</v>
      </c>
      <c r="C1903" s="6" t="s">
        <v>160</v>
      </c>
      <c r="D1903" s="6" t="s">
        <v>27</v>
      </c>
      <c r="E1903" s="25">
        <v>0</v>
      </c>
      <c r="F1903" s="25">
        <v>0</v>
      </c>
      <c r="G1903" s="43">
        <v>0</v>
      </c>
      <c r="H1903" s="25">
        <v>0</v>
      </c>
      <c r="I1903" s="25">
        <f t="shared" si="117"/>
        <v>0</v>
      </c>
      <c r="J1903" s="25"/>
      <c r="K1903" s="25">
        <v>0</v>
      </c>
      <c r="L1903" s="25">
        <v>0</v>
      </c>
      <c r="M1903" s="25">
        <v>0</v>
      </c>
      <c r="N1903" s="25">
        <f t="shared" si="118"/>
        <v>0</v>
      </c>
    </row>
    <row r="1904" spans="1:14" x14ac:dyDescent="0.2">
      <c r="A1904" s="34" t="str">
        <f t="shared" si="119"/>
        <v>PLE/56-14Non Sector - Wales</v>
      </c>
      <c r="B1904" s="6" t="s">
        <v>72</v>
      </c>
      <c r="C1904" s="6" t="s">
        <v>160</v>
      </c>
      <c r="D1904" s="6" t="s">
        <v>26</v>
      </c>
      <c r="E1904" s="25">
        <v>0</v>
      </c>
      <c r="F1904" s="25">
        <v>0</v>
      </c>
      <c r="G1904" s="43">
        <v>0</v>
      </c>
      <c r="H1904" s="25">
        <v>0</v>
      </c>
      <c r="I1904" s="25">
        <f t="shared" si="117"/>
        <v>0</v>
      </c>
      <c r="J1904" s="25"/>
      <c r="K1904" s="25">
        <v>0</v>
      </c>
      <c r="L1904" s="25">
        <v>0</v>
      </c>
      <c r="M1904" s="25">
        <v>0</v>
      </c>
      <c r="N1904" s="25">
        <f t="shared" si="118"/>
        <v>0</v>
      </c>
    </row>
    <row r="1905" spans="1:16" x14ac:dyDescent="0.2">
      <c r="A1905" s="34" t="str">
        <f t="shared" si="119"/>
        <v>PLE/56-14Humberside</v>
      </c>
      <c r="B1905" s="6" t="s">
        <v>72</v>
      </c>
      <c r="C1905" s="6" t="s">
        <v>160</v>
      </c>
      <c r="D1905" s="6" t="s">
        <v>288</v>
      </c>
      <c r="E1905" s="25">
        <v>0.10100000000000001</v>
      </c>
      <c r="F1905" s="25">
        <v>0</v>
      </c>
      <c r="G1905" s="43">
        <v>0</v>
      </c>
      <c r="H1905" s="25">
        <v>0</v>
      </c>
      <c r="I1905" s="25">
        <f t="shared" si="117"/>
        <v>0.10100000000000001</v>
      </c>
      <c r="J1905" s="25"/>
      <c r="K1905" s="25">
        <v>0</v>
      </c>
      <c r="L1905" s="25">
        <v>0</v>
      </c>
      <c r="M1905" s="25">
        <v>0</v>
      </c>
      <c r="N1905" s="25">
        <f t="shared" si="118"/>
        <v>0.10100000000000001</v>
      </c>
    </row>
    <row r="1906" spans="1:16" x14ac:dyDescent="0.2">
      <c r="A1906" s="34" t="str">
        <f t="shared" si="119"/>
        <v>PLE/56-14North Sea</v>
      </c>
      <c r="B1906" s="6" t="s">
        <v>72</v>
      </c>
      <c r="C1906" s="6" t="s">
        <v>160</v>
      </c>
      <c r="D1906" s="6" t="s">
        <v>20</v>
      </c>
      <c r="E1906" s="25">
        <v>0</v>
      </c>
      <c r="F1906" s="25">
        <v>0</v>
      </c>
      <c r="G1906" s="43">
        <v>0.1</v>
      </c>
      <c r="H1906" s="25">
        <v>0</v>
      </c>
      <c r="I1906" s="25">
        <f t="shared" si="117"/>
        <v>0.1</v>
      </c>
      <c r="J1906" s="25"/>
      <c r="K1906" s="25">
        <v>0</v>
      </c>
      <c r="L1906" s="25">
        <v>0</v>
      </c>
      <c r="M1906" s="25">
        <v>0</v>
      </c>
      <c r="N1906" s="25">
        <f t="shared" si="118"/>
        <v>0.1</v>
      </c>
    </row>
    <row r="1907" spans="1:16" x14ac:dyDescent="0.2">
      <c r="A1907" s="34" t="str">
        <f t="shared" si="119"/>
        <v>PLE/56-14Northern</v>
      </c>
      <c r="B1907" s="6" t="s">
        <v>72</v>
      </c>
      <c r="C1907" s="6" t="s">
        <v>160</v>
      </c>
      <c r="D1907" s="6" t="s">
        <v>10</v>
      </c>
      <c r="E1907" s="25">
        <v>0</v>
      </c>
      <c r="F1907" s="25">
        <v>0</v>
      </c>
      <c r="G1907" s="43">
        <v>0</v>
      </c>
      <c r="H1907" s="25">
        <v>0</v>
      </c>
      <c r="I1907" s="25">
        <f t="shared" si="117"/>
        <v>0</v>
      </c>
      <c r="J1907" s="25"/>
      <c r="K1907" s="25">
        <v>0</v>
      </c>
      <c r="L1907" s="25">
        <v>0</v>
      </c>
      <c r="M1907" s="25">
        <v>0</v>
      </c>
      <c r="N1907" s="25">
        <f t="shared" si="118"/>
        <v>0</v>
      </c>
    </row>
    <row r="1908" spans="1:16" x14ac:dyDescent="0.2">
      <c r="A1908" s="34" t="str">
        <f t="shared" si="119"/>
        <v>PLE/56-14Orkney</v>
      </c>
      <c r="B1908" s="6" t="s">
        <v>72</v>
      </c>
      <c r="C1908" s="6" t="s">
        <v>160</v>
      </c>
      <c r="D1908" s="6" t="s">
        <v>9</v>
      </c>
      <c r="E1908" s="25">
        <v>0</v>
      </c>
      <c r="F1908" s="25">
        <v>0</v>
      </c>
      <c r="G1908" s="43">
        <v>0.5</v>
      </c>
      <c r="H1908" s="25">
        <v>0</v>
      </c>
      <c r="I1908" s="25">
        <f t="shared" si="117"/>
        <v>0.5</v>
      </c>
      <c r="J1908" s="25"/>
      <c r="K1908" s="25">
        <v>0</v>
      </c>
      <c r="L1908" s="25">
        <v>0</v>
      </c>
      <c r="M1908" s="25">
        <v>0</v>
      </c>
      <c r="N1908" s="25">
        <f t="shared" si="118"/>
        <v>0.5</v>
      </c>
    </row>
    <row r="1909" spans="1:16" x14ac:dyDescent="0.2">
      <c r="A1909" s="34" t="str">
        <f t="shared" si="119"/>
        <v>PLE/56-14SFO</v>
      </c>
      <c r="B1909" s="6" t="s">
        <v>72</v>
      </c>
      <c r="C1909" s="6" t="s">
        <v>160</v>
      </c>
      <c r="D1909" s="6" t="s">
        <v>2</v>
      </c>
      <c r="E1909" s="25">
        <v>0.97399999999999998</v>
      </c>
      <c r="F1909" s="25">
        <v>0</v>
      </c>
      <c r="G1909" s="43">
        <v>179.7</v>
      </c>
      <c r="H1909" s="25">
        <v>0</v>
      </c>
      <c r="I1909" s="25">
        <f t="shared" si="117"/>
        <v>180.67399999999998</v>
      </c>
      <c r="J1909" s="25"/>
      <c r="K1909" s="25">
        <v>8.2089999999999996</v>
      </c>
      <c r="L1909" s="25">
        <v>0</v>
      </c>
      <c r="M1909" s="25">
        <v>0</v>
      </c>
      <c r="N1909" s="25">
        <f t="shared" si="118"/>
        <v>188.88300000000001</v>
      </c>
    </row>
    <row r="1910" spans="1:16" x14ac:dyDescent="0.2">
      <c r="A1910" s="34" t="str">
        <f t="shared" si="119"/>
        <v>PLE/56-14Shetland</v>
      </c>
      <c r="B1910" s="6" t="s">
        <v>72</v>
      </c>
      <c r="C1910" s="6" t="s">
        <v>160</v>
      </c>
      <c r="D1910" s="6" t="s">
        <v>6</v>
      </c>
      <c r="E1910" s="25">
        <v>0</v>
      </c>
      <c r="F1910" s="25">
        <v>0</v>
      </c>
      <c r="G1910" s="43">
        <v>13.6</v>
      </c>
      <c r="H1910" s="25">
        <v>0</v>
      </c>
      <c r="I1910" s="25">
        <f t="shared" si="117"/>
        <v>13.6</v>
      </c>
      <c r="J1910" s="25"/>
      <c r="K1910" s="25">
        <v>0.16400000000000001</v>
      </c>
      <c r="L1910" s="25">
        <v>0</v>
      </c>
      <c r="M1910" s="25">
        <v>0</v>
      </c>
      <c r="N1910" s="25">
        <f t="shared" si="118"/>
        <v>13.763999999999999</v>
      </c>
    </row>
    <row r="1911" spans="1:16" x14ac:dyDescent="0.2">
      <c r="A1911" s="34" t="str">
        <f t="shared" si="119"/>
        <v>PLE/56-14South West</v>
      </c>
      <c r="B1911" s="6" t="s">
        <v>72</v>
      </c>
      <c r="C1911" s="6" t="s">
        <v>160</v>
      </c>
      <c r="D1911" s="6" t="s">
        <v>19</v>
      </c>
      <c r="E1911" s="25">
        <v>0.28399999999999997</v>
      </c>
      <c r="F1911" s="25">
        <v>0</v>
      </c>
      <c r="G1911" s="43">
        <v>0.1</v>
      </c>
      <c r="H1911" s="25">
        <v>0</v>
      </c>
      <c r="I1911" s="25">
        <f t="shared" si="117"/>
        <v>0.38400000000000001</v>
      </c>
      <c r="J1911" s="25"/>
      <c r="K1911" s="25">
        <v>0</v>
      </c>
      <c r="L1911" s="25">
        <v>0</v>
      </c>
      <c r="M1911" s="25">
        <v>0</v>
      </c>
      <c r="N1911" s="25">
        <f t="shared" si="118"/>
        <v>0.38400000000000001</v>
      </c>
    </row>
    <row r="1912" spans="1:16" x14ac:dyDescent="0.2">
      <c r="A1912" s="34" t="str">
        <f t="shared" si="119"/>
        <v>PLE/56-14Unallocated</v>
      </c>
      <c r="B1912" s="6" t="s">
        <v>72</v>
      </c>
      <c r="C1912" s="6" t="s">
        <v>160</v>
      </c>
      <c r="D1912" s="6" t="s">
        <v>33</v>
      </c>
      <c r="E1912" s="25">
        <v>0</v>
      </c>
      <c r="F1912" s="25">
        <v>0</v>
      </c>
      <c r="G1912" s="43">
        <v>0</v>
      </c>
      <c r="H1912" s="25">
        <v>0</v>
      </c>
      <c r="I1912" s="25">
        <f t="shared" si="117"/>
        <v>0</v>
      </c>
      <c r="J1912" s="25"/>
      <c r="K1912" s="25">
        <v>0</v>
      </c>
      <c r="L1912" s="25">
        <v>0</v>
      </c>
      <c r="M1912" s="25">
        <v>0</v>
      </c>
      <c r="N1912" s="25">
        <f t="shared" si="118"/>
        <v>0</v>
      </c>
    </row>
    <row r="1913" spans="1:16" x14ac:dyDescent="0.2">
      <c r="A1913" s="34" t="str">
        <f t="shared" si="119"/>
        <v>PLE/56-14W. Scotland</v>
      </c>
      <c r="B1913" s="6" t="s">
        <v>72</v>
      </c>
      <c r="C1913" s="6" t="s">
        <v>160</v>
      </c>
      <c r="D1913" s="6" t="s">
        <v>8</v>
      </c>
      <c r="E1913" s="25">
        <v>0.02</v>
      </c>
      <c r="F1913" s="25">
        <v>0</v>
      </c>
      <c r="G1913" s="43">
        <v>4.4000000000000004</v>
      </c>
      <c r="H1913" s="25">
        <v>0</v>
      </c>
      <c r="I1913" s="25">
        <f t="shared" si="117"/>
        <v>4.42</v>
      </c>
      <c r="J1913" s="25"/>
      <c r="K1913" s="25">
        <v>0</v>
      </c>
      <c r="L1913" s="25">
        <v>0</v>
      </c>
      <c r="M1913" s="25">
        <v>0</v>
      </c>
      <c r="N1913" s="25">
        <f t="shared" si="118"/>
        <v>4.42</v>
      </c>
    </row>
    <row r="1914" spans="1:16" x14ac:dyDescent="0.2">
      <c r="A1914" s="34" t="str">
        <f t="shared" si="119"/>
        <v>PLE/56-14Wales &amp; WC</v>
      </c>
      <c r="B1914" s="6" t="s">
        <v>72</v>
      </c>
      <c r="C1914" s="6" t="s">
        <v>160</v>
      </c>
      <c r="D1914" s="6" t="s">
        <v>22</v>
      </c>
      <c r="E1914" s="25">
        <v>4.87</v>
      </c>
      <c r="F1914" s="25">
        <v>0</v>
      </c>
      <c r="G1914" s="43">
        <v>0</v>
      </c>
      <c r="H1914" s="25">
        <v>0.99399999999999999</v>
      </c>
      <c r="I1914" s="25">
        <f t="shared" si="117"/>
        <v>5.8639999999999999</v>
      </c>
      <c r="J1914" s="25"/>
      <c r="K1914" s="25">
        <v>0</v>
      </c>
      <c r="L1914" s="25">
        <v>0</v>
      </c>
      <c r="M1914" s="25">
        <v>0</v>
      </c>
      <c r="N1914" s="25">
        <f t="shared" si="118"/>
        <v>5.8639999999999999</v>
      </c>
    </row>
    <row r="1915" spans="1:16" x14ac:dyDescent="0.2">
      <c r="A1915" s="34" t="str">
        <f t="shared" si="119"/>
        <v>PLE/56-14Western</v>
      </c>
      <c r="B1915" s="38" t="s">
        <v>72</v>
      </c>
      <c r="C1915" s="6" t="s">
        <v>160</v>
      </c>
      <c r="D1915" s="6" t="s">
        <v>107</v>
      </c>
      <c r="E1915" s="25">
        <v>1.9279999999999999</v>
      </c>
      <c r="F1915" s="25">
        <v>0</v>
      </c>
      <c r="G1915" s="43">
        <v>0</v>
      </c>
      <c r="H1915" s="25">
        <v>0</v>
      </c>
      <c r="I1915" s="25">
        <f t="shared" si="117"/>
        <v>1.9279999999999999</v>
      </c>
      <c r="J1915" s="25"/>
      <c r="K1915" s="25">
        <v>0</v>
      </c>
      <c r="L1915" s="25">
        <v>0</v>
      </c>
      <c r="M1915" s="25">
        <v>0</v>
      </c>
      <c r="N1915" s="25">
        <f t="shared" si="118"/>
        <v>1.9279999999999999</v>
      </c>
    </row>
    <row r="1916" spans="1:16" x14ac:dyDescent="0.2">
      <c r="A1916" s="34" t="str">
        <f t="shared" si="119"/>
        <v>PLE/7DE.10m and under (pool) - England</v>
      </c>
      <c r="B1916" s="6" t="s">
        <v>73</v>
      </c>
      <c r="C1916" s="6" t="s">
        <v>161</v>
      </c>
      <c r="D1916" s="6" t="s">
        <v>29</v>
      </c>
      <c r="E1916" s="25">
        <v>196.863</v>
      </c>
      <c r="F1916" s="25">
        <v>0</v>
      </c>
      <c r="G1916" s="43">
        <v>0</v>
      </c>
      <c r="H1916" s="25">
        <v>0</v>
      </c>
      <c r="I1916" s="25">
        <f t="shared" si="117"/>
        <v>196.863</v>
      </c>
      <c r="J1916" s="25"/>
      <c r="K1916" s="64">
        <f>IFERROR(VLOOKUP(CONCATENATE("PLE/*7D",D1916),'Special condition stocks'!A650:J2606,8,FALSE)+VLOOKUP(CONCATENATE("PLE/*7E",D1916),'Special condition stocks'!A650:J2606,8,FALSE),0)</f>
        <v>24.509999999999998</v>
      </c>
      <c r="L1916" s="25">
        <v>0</v>
      </c>
      <c r="M1916" s="25">
        <v>0</v>
      </c>
      <c r="N1916" s="25">
        <f t="shared" si="118"/>
        <v>221.37299999999999</v>
      </c>
      <c r="P1916" s="64">
        <f>IFERROR(VLOOKUP(CONCATENATE("PLE/*7D",I1916),'Special condition stocks'!F650:O2606,8,FALSE)+VLOOKUP(CONCATENATE("PLE/*7E",I1916),'Special condition stocks'!F650:O2606,8,FALSE),0)</f>
        <v>0</v>
      </c>
    </row>
    <row r="1917" spans="1:16" x14ac:dyDescent="0.2">
      <c r="A1917" s="34" t="str">
        <f t="shared" si="119"/>
        <v>PLE/7DE.10m and under (pool) - Northern Ireland</v>
      </c>
      <c r="B1917" s="6" t="s">
        <v>73</v>
      </c>
      <c r="C1917" s="6" t="s">
        <v>161</v>
      </c>
      <c r="D1917" s="6" t="s">
        <v>32</v>
      </c>
      <c r="E1917" s="25">
        <v>0</v>
      </c>
      <c r="F1917" s="25">
        <v>0.1</v>
      </c>
      <c r="G1917" s="43">
        <v>0</v>
      </c>
      <c r="H1917" s="25">
        <v>0</v>
      </c>
      <c r="I1917" s="25">
        <f t="shared" ref="I1917:I1980" si="120">E1917+F1917+G1917+H1917</f>
        <v>0.1</v>
      </c>
      <c r="J1917" s="25"/>
      <c r="K1917" s="64">
        <f>IFERROR(VLOOKUP(CONCATENATE("PLE/*7D",D1917),'Special condition stocks'!A651:J2607,8,FALSE)+VLOOKUP(CONCATENATE("PLE/*7E",D1917),'Special condition stocks'!A651:J2607,8,FALSE),0)</f>
        <v>0</v>
      </c>
      <c r="L1917" s="25">
        <v>0</v>
      </c>
      <c r="M1917" s="25">
        <v>0</v>
      </c>
      <c r="N1917" s="25">
        <f t="shared" si="118"/>
        <v>0.1</v>
      </c>
    </row>
    <row r="1918" spans="1:16" x14ac:dyDescent="0.2">
      <c r="A1918" s="34" t="str">
        <f t="shared" si="119"/>
        <v>PLE/7DE.10m and under (pool) - Scotland</v>
      </c>
      <c r="B1918" s="6" t="s">
        <v>73</v>
      </c>
      <c r="C1918" s="6" t="s">
        <v>161</v>
      </c>
      <c r="D1918" s="6" t="s">
        <v>31</v>
      </c>
      <c r="E1918" s="25">
        <v>0</v>
      </c>
      <c r="F1918" s="25">
        <v>0</v>
      </c>
      <c r="G1918" s="43">
        <v>1</v>
      </c>
      <c r="H1918" s="25">
        <v>0</v>
      </c>
      <c r="I1918" s="25">
        <f t="shared" si="120"/>
        <v>1</v>
      </c>
      <c r="J1918" s="25"/>
      <c r="K1918" s="64">
        <f>IFERROR(VLOOKUP(CONCATENATE("PLE/*7D",D1918),'Special condition stocks'!A652:J2608,8,FALSE)+VLOOKUP(CONCATENATE("PLE/*7E",D1918),'Special condition stocks'!A652:J2608,8,FALSE),0)</f>
        <v>0</v>
      </c>
      <c r="L1918" s="25">
        <v>0</v>
      </c>
      <c r="M1918" s="25">
        <v>0</v>
      </c>
      <c r="N1918" s="25">
        <f t="shared" si="118"/>
        <v>1</v>
      </c>
    </row>
    <row r="1919" spans="1:16" x14ac:dyDescent="0.2">
      <c r="A1919" s="34" t="str">
        <f t="shared" si="119"/>
        <v>PLE/7DE.10m and under (pool) - Wales</v>
      </c>
      <c r="B1919" s="6" t="s">
        <v>73</v>
      </c>
      <c r="C1919" s="6" t="s">
        <v>161</v>
      </c>
      <c r="D1919" s="6" t="s">
        <v>30</v>
      </c>
      <c r="E1919" s="25">
        <v>0</v>
      </c>
      <c r="F1919" s="25">
        <v>0</v>
      </c>
      <c r="G1919" s="43">
        <v>0</v>
      </c>
      <c r="H1919" s="25">
        <v>0.83399999999999996</v>
      </c>
      <c r="I1919" s="25">
        <f t="shared" si="120"/>
        <v>0.83399999999999996</v>
      </c>
      <c r="J1919" s="25"/>
      <c r="K1919" s="64">
        <f>IFERROR(VLOOKUP(CONCATENATE("PLE/*7D",D1919),'Special condition stocks'!A653:J2609,8,FALSE)+VLOOKUP(CONCATENATE("PLE/*7E",D1919),'Special condition stocks'!A653:J2609,8,FALSE),0)</f>
        <v>0</v>
      </c>
      <c r="L1919" s="25">
        <v>0</v>
      </c>
      <c r="M1919" s="25">
        <v>0</v>
      </c>
      <c r="N1919" s="25">
        <f t="shared" si="118"/>
        <v>0.83399999999999996</v>
      </c>
    </row>
    <row r="1920" spans="1:16" x14ac:dyDescent="0.2">
      <c r="A1920" s="34" t="str">
        <f t="shared" si="119"/>
        <v>PLE/7DE.Aberdeen</v>
      </c>
      <c r="B1920" s="6" t="s">
        <v>73</v>
      </c>
      <c r="C1920" s="6" t="s">
        <v>161</v>
      </c>
      <c r="D1920" s="6" t="s">
        <v>4</v>
      </c>
      <c r="E1920" s="25">
        <v>3.6999999999999998E-2</v>
      </c>
      <c r="F1920" s="25">
        <v>0</v>
      </c>
      <c r="G1920" s="43">
        <v>0.9</v>
      </c>
      <c r="H1920" s="25">
        <v>0</v>
      </c>
      <c r="I1920" s="25">
        <f t="shared" si="120"/>
        <v>0.93700000000000006</v>
      </c>
      <c r="J1920" s="25"/>
      <c r="K1920" s="64">
        <f>IFERROR(VLOOKUP(CONCATENATE("PLE/*7D",D1920),'Special condition stocks'!A654:J2610,8,FALSE)+VLOOKUP(CONCATENATE("PLE/*7E",D1920),'Special condition stocks'!A654:J2610,8,FALSE),0)</f>
        <v>0</v>
      </c>
      <c r="L1920" s="25">
        <v>0</v>
      </c>
      <c r="M1920" s="25">
        <v>0</v>
      </c>
      <c r="N1920" s="25">
        <f t="shared" si="118"/>
        <v>0.93700000000000006</v>
      </c>
    </row>
    <row r="1921" spans="1:14" x14ac:dyDescent="0.2">
      <c r="A1921" s="34" t="str">
        <f t="shared" si="119"/>
        <v>PLE/7DE.Anglo Scot.</v>
      </c>
      <c r="B1921" s="6" t="s">
        <v>73</v>
      </c>
      <c r="C1921" s="6" t="s">
        <v>161</v>
      </c>
      <c r="D1921" s="6" t="s">
        <v>13</v>
      </c>
      <c r="E1921" s="25">
        <v>0.223</v>
      </c>
      <c r="F1921" s="25">
        <v>0</v>
      </c>
      <c r="G1921" s="43">
        <v>0</v>
      </c>
      <c r="H1921" s="25">
        <v>0</v>
      </c>
      <c r="I1921" s="25">
        <f t="shared" si="120"/>
        <v>0.223</v>
      </c>
      <c r="J1921" s="25"/>
      <c r="K1921" s="64">
        <f>IFERROR(VLOOKUP(CONCATENATE("PLE/*7D",D1921),'Special condition stocks'!A655:J2611,8,FALSE)+VLOOKUP(CONCATENATE("PLE/*7E",D1921),'Special condition stocks'!A655:J2611,8,FALSE),0)</f>
        <v>0</v>
      </c>
      <c r="L1921" s="25">
        <v>0</v>
      </c>
      <c r="M1921" s="25">
        <v>0</v>
      </c>
      <c r="N1921" s="25">
        <f t="shared" si="118"/>
        <v>0.223</v>
      </c>
    </row>
    <row r="1922" spans="1:14" x14ac:dyDescent="0.2">
      <c r="A1922" s="34" t="str">
        <f t="shared" si="119"/>
        <v>PLE/7DE.ANIFPO</v>
      </c>
      <c r="B1922" s="6" t="s">
        <v>73</v>
      </c>
      <c r="C1922" s="6" t="s">
        <v>161</v>
      </c>
      <c r="D1922" s="6" t="s">
        <v>17</v>
      </c>
      <c r="E1922" s="25">
        <v>0.55700000000000005</v>
      </c>
      <c r="F1922" s="25">
        <v>3.1E-2</v>
      </c>
      <c r="G1922" s="43">
        <v>0</v>
      </c>
      <c r="H1922" s="25">
        <v>0</v>
      </c>
      <c r="I1922" s="25">
        <f t="shared" si="120"/>
        <v>0.58800000000000008</v>
      </c>
      <c r="J1922" s="25"/>
      <c r="K1922" s="64">
        <f>IFERROR(VLOOKUP(CONCATENATE("PLE/*7D",D1922),'Special condition stocks'!A656:J2612,8,FALSE)+VLOOKUP(CONCATENATE("PLE/*7E",D1922),'Special condition stocks'!A656:J2612,8,FALSE),0)</f>
        <v>0</v>
      </c>
      <c r="L1922" s="25">
        <v>0</v>
      </c>
      <c r="M1922" s="25">
        <v>0</v>
      </c>
      <c r="N1922" s="25">
        <f t="shared" si="118"/>
        <v>0.58799999999999997</v>
      </c>
    </row>
    <row r="1923" spans="1:14" x14ac:dyDescent="0.2">
      <c r="A1923" s="34" t="str">
        <f t="shared" si="119"/>
        <v>PLE/7DE.Cornish</v>
      </c>
      <c r="B1923" s="6" t="s">
        <v>73</v>
      </c>
      <c r="C1923" s="6" t="s">
        <v>161</v>
      </c>
      <c r="D1923" s="6" t="s">
        <v>18</v>
      </c>
      <c r="E1923" s="25">
        <v>76.531999999999996</v>
      </c>
      <c r="F1923" s="25">
        <v>0</v>
      </c>
      <c r="G1923" s="43">
        <v>0</v>
      </c>
      <c r="H1923" s="25">
        <v>0</v>
      </c>
      <c r="I1923" s="25">
        <f t="shared" si="120"/>
        <v>76.531999999999996</v>
      </c>
      <c r="J1923" s="25"/>
      <c r="K1923" s="64">
        <f>IFERROR(VLOOKUP(CONCATENATE("PLE/*7D",D1923),'Special condition stocks'!A657:J2613,8,FALSE)+VLOOKUP(CONCATENATE("PLE/*7E",D1923),'Special condition stocks'!A657:J2613,8,FALSE),0)</f>
        <v>7.9660000000000002</v>
      </c>
      <c r="L1923" s="25">
        <v>0</v>
      </c>
      <c r="M1923" s="25">
        <v>2.2999999999999998</v>
      </c>
      <c r="N1923" s="25">
        <f t="shared" si="118"/>
        <v>86.798000000000002</v>
      </c>
    </row>
    <row r="1924" spans="1:14" x14ac:dyDescent="0.2">
      <c r="A1924" s="34" t="str">
        <f t="shared" si="119"/>
        <v>PLE/7DE.EEFPO</v>
      </c>
      <c r="B1924" s="6" t="s">
        <v>73</v>
      </c>
      <c r="C1924" s="6" t="s">
        <v>161</v>
      </c>
      <c r="D1924" s="6" t="s">
        <v>14</v>
      </c>
      <c r="E1924" s="25">
        <v>0.48199999999999998</v>
      </c>
      <c r="F1924" s="25">
        <v>0</v>
      </c>
      <c r="G1924" s="43">
        <v>0</v>
      </c>
      <c r="H1924" s="25">
        <v>0</v>
      </c>
      <c r="I1924" s="25">
        <f t="shared" si="120"/>
        <v>0.48199999999999998</v>
      </c>
      <c r="J1924" s="25"/>
      <c r="K1924" s="64">
        <f>IFERROR(VLOOKUP(CONCATENATE("PLE/*7D",D1924),'Special condition stocks'!A658:J2614,8,FALSE)+VLOOKUP(CONCATENATE("PLE/*7E",D1924),'Special condition stocks'!A658:J2614,8,FALSE),0)</f>
        <v>0</v>
      </c>
      <c r="L1924" s="25">
        <v>0</v>
      </c>
      <c r="M1924" s="25">
        <v>0</v>
      </c>
      <c r="N1924" s="25">
        <f t="shared" si="118"/>
        <v>0.48199999999999998</v>
      </c>
    </row>
    <row r="1925" spans="1:14" x14ac:dyDescent="0.2">
      <c r="A1925" s="34" t="str">
        <f t="shared" si="119"/>
        <v>PLE/7DE.Fife</v>
      </c>
      <c r="B1925" s="6" t="s">
        <v>73</v>
      </c>
      <c r="C1925" s="6" t="s">
        <v>161</v>
      </c>
      <c r="D1925" s="6" t="s">
        <v>7</v>
      </c>
      <c r="E1925" s="25">
        <v>0</v>
      </c>
      <c r="F1925" s="25">
        <v>0</v>
      </c>
      <c r="G1925" s="43">
        <v>0.7</v>
      </c>
      <c r="H1925" s="25">
        <v>0</v>
      </c>
      <c r="I1925" s="25">
        <f t="shared" si="120"/>
        <v>0.7</v>
      </c>
      <c r="J1925" s="25"/>
      <c r="K1925" s="64">
        <f>IFERROR(VLOOKUP(CONCATENATE("PLE/*7D",D1925),'Special condition stocks'!A659:J2615,8,FALSE)+VLOOKUP(CONCATENATE("PLE/*7E",D1925),'Special condition stocks'!A659:J2615,8,FALSE),0)</f>
        <v>4.0000000000000001E-3</v>
      </c>
      <c r="L1925" s="72">
        <v>-2.4700000000000002</v>
      </c>
      <c r="M1925" s="25">
        <v>0</v>
      </c>
      <c r="N1925" s="25">
        <f t="shared" si="118"/>
        <v>-1.766</v>
      </c>
    </row>
    <row r="1926" spans="1:14" x14ac:dyDescent="0.2">
      <c r="A1926" s="34" t="str">
        <f t="shared" si="119"/>
        <v>PLE/7DE.FPO</v>
      </c>
      <c r="B1926" s="6" t="s">
        <v>73</v>
      </c>
      <c r="C1926" s="6" t="s">
        <v>161</v>
      </c>
      <c r="D1926" s="6" t="s">
        <v>15</v>
      </c>
      <c r="E1926" s="25">
        <v>13.992000000000001</v>
      </c>
      <c r="F1926" s="25">
        <v>0</v>
      </c>
      <c r="G1926" s="43">
        <v>0</v>
      </c>
      <c r="H1926" s="25">
        <v>0</v>
      </c>
      <c r="I1926" s="25">
        <f t="shared" si="120"/>
        <v>13.992000000000001</v>
      </c>
      <c r="J1926" s="25"/>
      <c r="K1926" s="64">
        <f>IFERROR(VLOOKUP(CONCATENATE("PLE/*7D",D1926),'Special condition stocks'!A660:J2616,8,FALSE)+VLOOKUP(CONCATENATE("PLE/*7E",D1926),'Special condition stocks'!A660:J2616,8,FALSE),0)</f>
        <v>1.0840000000000001</v>
      </c>
      <c r="L1926" s="25">
        <v>0</v>
      </c>
      <c r="M1926" s="25">
        <v>0.4</v>
      </c>
      <c r="N1926" s="25">
        <f t="shared" si="118"/>
        <v>15.476000000000001</v>
      </c>
    </row>
    <row r="1927" spans="1:14" x14ac:dyDescent="0.2">
      <c r="A1927" s="34" t="str">
        <f t="shared" si="119"/>
        <v>PLE/7DE.Handliners</v>
      </c>
      <c r="B1927" s="6" t="s">
        <v>73</v>
      </c>
      <c r="C1927" s="6" t="s">
        <v>161</v>
      </c>
      <c r="D1927" s="6" t="s">
        <v>66</v>
      </c>
      <c r="E1927" s="25">
        <v>0</v>
      </c>
      <c r="F1927" s="25">
        <v>0</v>
      </c>
      <c r="G1927" s="43">
        <v>0</v>
      </c>
      <c r="H1927" s="25">
        <v>0</v>
      </c>
      <c r="I1927" s="25">
        <f t="shared" si="120"/>
        <v>0</v>
      </c>
      <c r="J1927" s="25"/>
      <c r="K1927" s="64">
        <f>IFERROR(VLOOKUP(CONCATENATE("PLE/*7D",D1927),'Special condition stocks'!A661:J2617,8,FALSE)+VLOOKUP(CONCATENATE("PLE/*7E",D1927),'Special condition stocks'!A661:J2617,8,FALSE),0)</f>
        <v>0</v>
      </c>
      <c r="L1927" s="25">
        <v>0</v>
      </c>
      <c r="M1927" s="25">
        <v>0</v>
      </c>
      <c r="N1927" s="25">
        <f t="shared" si="118"/>
        <v>0</v>
      </c>
    </row>
    <row r="1928" spans="1:14" x14ac:dyDescent="0.2">
      <c r="A1928" s="34" t="str">
        <f t="shared" si="119"/>
        <v>PLE/7DE.Interfish</v>
      </c>
      <c r="B1928" s="6" t="s">
        <v>73</v>
      </c>
      <c r="C1928" s="6" t="s">
        <v>161</v>
      </c>
      <c r="D1928" s="6" t="s">
        <v>23</v>
      </c>
      <c r="E1928" s="25">
        <v>58.939</v>
      </c>
      <c r="F1928" s="25">
        <v>0</v>
      </c>
      <c r="G1928" s="43">
        <v>0</v>
      </c>
      <c r="H1928" s="25">
        <v>0</v>
      </c>
      <c r="I1928" s="25">
        <f t="shared" si="120"/>
        <v>58.939</v>
      </c>
      <c r="J1928" s="25"/>
      <c r="K1928" s="64">
        <f>IFERROR(VLOOKUP(CONCATENATE("PLE/*7D",D1928),'Special condition stocks'!A662:J2618,8,FALSE)+VLOOKUP(CONCATENATE("PLE/*7E",D1928),'Special condition stocks'!A662:J2618,8,FALSE),0)</f>
        <v>3.5250000000000004</v>
      </c>
      <c r="L1928" s="25">
        <v>0</v>
      </c>
      <c r="M1928" s="25">
        <v>1.8</v>
      </c>
      <c r="N1928" s="25">
        <f t="shared" si="118"/>
        <v>64.263999999999996</v>
      </c>
    </row>
    <row r="1929" spans="1:14" x14ac:dyDescent="0.2">
      <c r="A1929" s="34" t="str">
        <f t="shared" si="119"/>
        <v>PLE/7DE.IOM</v>
      </c>
      <c r="B1929" s="6" t="s">
        <v>73</v>
      </c>
      <c r="C1929" s="6" t="s">
        <v>161</v>
      </c>
      <c r="D1929" s="6" t="s">
        <v>24</v>
      </c>
      <c r="E1929" s="25">
        <v>0.48199999999999998</v>
      </c>
      <c r="F1929" s="25">
        <v>0</v>
      </c>
      <c r="G1929" s="43">
        <v>0</v>
      </c>
      <c r="H1929" s="25">
        <v>0</v>
      </c>
      <c r="I1929" s="25">
        <f t="shared" si="120"/>
        <v>0.48199999999999998</v>
      </c>
      <c r="J1929" s="25"/>
      <c r="K1929" s="64">
        <f>IFERROR(VLOOKUP(CONCATENATE("PLE/*7D",D1929),'Special condition stocks'!A664:J2619,8,FALSE)+VLOOKUP(CONCATENATE("PLE/*7E",D1929),'Special condition stocks'!A664:J2619,8,FALSE),0)</f>
        <v>0</v>
      </c>
      <c r="L1929" s="25">
        <v>0</v>
      </c>
      <c r="M1929" s="25">
        <v>0</v>
      </c>
      <c r="N1929" s="25">
        <f t="shared" si="118"/>
        <v>0.48199999999999998</v>
      </c>
    </row>
    <row r="1930" spans="1:14" x14ac:dyDescent="0.2">
      <c r="A1930" s="34" t="str">
        <f t="shared" si="119"/>
        <v>PLE/7DE.Klondyke</v>
      </c>
      <c r="B1930" s="6" t="s">
        <v>73</v>
      </c>
      <c r="C1930" s="6" t="s">
        <v>161</v>
      </c>
      <c r="D1930" s="6" t="s">
        <v>11</v>
      </c>
      <c r="E1930" s="25">
        <v>0</v>
      </c>
      <c r="F1930" s="25">
        <v>0</v>
      </c>
      <c r="G1930" s="43">
        <v>0</v>
      </c>
      <c r="H1930" s="25">
        <v>0</v>
      </c>
      <c r="I1930" s="25">
        <f t="shared" si="120"/>
        <v>0</v>
      </c>
      <c r="J1930" s="25"/>
      <c r="K1930" s="64">
        <f>IFERROR(VLOOKUP(CONCATENATE("PLE/*7D",D1930),'Special condition stocks'!A665:J2620,8,FALSE)+VLOOKUP(CONCATENATE("PLE/*7E",D1930),'Special condition stocks'!A665:J2620,8,FALSE),0)</f>
        <v>0</v>
      </c>
      <c r="L1930" s="25">
        <v>0</v>
      </c>
      <c r="M1930" s="25">
        <v>0</v>
      </c>
      <c r="N1930" s="25">
        <f t="shared" si="118"/>
        <v>0</v>
      </c>
    </row>
    <row r="1931" spans="1:14" x14ac:dyDescent="0.2">
      <c r="A1931" s="34" t="str">
        <f t="shared" si="119"/>
        <v>PLE/7DE.Lowestoft</v>
      </c>
      <c r="B1931" s="6" t="s">
        <v>73</v>
      </c>
      <c r="C1931" s="6" t="s">
        <v>161</v>
      </c>
      <c r="D1931" s="6" t="s">
        <v>21</v>
      </c>
      <c r="E1931" s="25">
        <v>0</v>
      </c>
      <c r="F1931" s="25">
        <v>0</v>
      </c>
      <c r="G1931" s="43">
        <v>0</v>
      </c>
      <c r="H1931" s="25">
        <v>0</v>
      </c>
      <c r="I1931" s="25">
        <f t="shared" si="120"/>
        <v>0</v>
      </c>
      <c r="J1931" s="25"/>
      <c r="K1931" s="64">
        <f>IFERROR(VLOOKUP(CONCATENATE("PLE/*7D",D1931),'Special condition stocks'!A666:J2621,8,FALSE)+VLOOKUP(CONCATENATE("PLE/*7E",D1931),'Special condition stocks'!A666:J2621,8,FALSE),0)</f>
        <v>0</v>
      </c>
      <c r="L1931" s="25">
        <v>0</v>
      </c>
      <c r="M1931" s="25">
        <v>0</v>
      </c>
      <c r="N1931" s="25">
        <f t="shared" si="118"/>
        <v>0</v>
      </c>
    </row>
    <row r="1932" spans="1:14" x14ac:dyDescent="0.2">
      <c r="A1932" s="34" t="str">
        <f t="shared" si="119"/>
        <v>PLE/7DE.Lunar</v>
      </c>
      <c r="B1932" s="6" t="s">
        <v>73</v>
      </c>
      <c r="C1932" s="6" t="s">
        <v>161</v>
      </c>
      <c r="D1932" s="6" t="s">
        <v>12</v>
      </c>
      <c r="E1932" s="25">
        <v>0</v>
      </c>
      <c r="F1932" s="25">
        <v>0</v>
      </c>
      <c r="G1932" s="43">
        <v>0</v>
      </c>
      <c r="H1932" s="25">
        <v>0</v>
      </c>
      <c r="I1932" s="25">
        <f t="shared" si="120"/>
        <v>0</v>
      </c>
      <c r="J1932" s="25"/>
      <c r="K1932" s="64">
        <f>IFERROR(VLOOKUP(CONCATENATE("PLE/*7D",D1932),'Special condition stocks'!A669:J2622,8,FALSE)+VLOOKUP(CONCATENATE("PLE/*7E",D1932),'Special condition stocks'!A669:J2622,8,FALSE),0)</f>
        <v>0</v>
      </c>
      <c r="L1932" s="25">
        <v>0</v>
      </c>
      <c r="M1932" s="25">
        <v>0</v>
      </c>
      <c r="N1932" s="25">
        <f t="shared" si="118"/>
        <v>0</v>
      </c>
    </row>
    <row r="1933" spans="1:14" x14ac:dyDescent="0.2">
      <c r="A1933" s="34" t="str">
        <f t="shared" si="119"/>
        <v>PLE/7DE.Mourne</v>
      </c>
      <c r="B1933" s="38" t="s">
        <v>73</v>
      </c>
      <c r="C1933" s="6" t="s">
        <v>161</v>
      </c>
      <c r="D1933" s="6" t="s">
        <v>49</v>
      </c>
      <c r="E1933" s="25">
        <v>0</v>
      </c>
      <c r="F1933" s="25">
        <v>0</v>
      </c>
      <c r="G1933" s="43">
        <v>0</v>
      </c>
      <c r="H1933" s="25">
        <v>0</v>
      </c>
      <c r="I1933" s="25">
        <f t="shared" si="120"/>
        <v>0</v>
      </c>
      <c r="J1933" s="25"/>
      <c r="K1933" s="64">
        <f>IFERROR(VLOOKUP(CONCATENATE("PLE/*7D",D1933),'Special condition stocks'!A670:J2623,8,FALSE)+VLOOKUP(CONCATENATE("PLE/*7E",D1933),'Special condition stocks'!A670:J2623,8,FALSE),0)</f>
        <v>0</v>
      </c>
      <c r="L1933" s="25">
        <v>0</v>
      </c>
      <c r="M1933" s="25">
        <v>0</v>
      </c>
      <c r="N1933" s="25">
        <f t="shared" si="118"/>
        <v>0</v>
      </c>
    </row>
    <row r="1934" spans="1:14" x14ac:dyDescent="0.2">
      <c r="A1934" s="34" t="str">
        <f t="shared" si="119"/>
        <v>PLE/7DE.NESFO</v>
      </c>
      <c r="B1934" s="6" t="s">
        <v>73</v>
      </c>
      <c r="C1934" s="6" t="s">
        <v>161</v>
      </c>
      <c r="D1934" s="6" t="s">
        <v>5</v>
      </c>
      <c r="E1934" s="25">
        <v>0</v>
      </c>
      <c r="F1934" s="25">
        <v>0</v>
      </c>
      <c r="G1934" s="43">
        <v>0.1</v>
      </c>
      <c r="H1934" s="25">
        <v>0</v>
      </c>
      <c r="I1934" s="25">
        <f t="shared" si="120"/>
        <v>0.1</v>
      </c>
      <c r="J1934" s="25"/>
      <c r="K1934" s="64">
        <f>IFERROR(VLOOKUP(CONCATENATE("PLE/*7D",D1934),'Special condition stocks'!A671:J2624,8,FALSE)+VLOOKUP(CONCATENATE("PLE/*7E",D1934),'Special condition stocks'!A671:J2624,8,FALSE),0)</f>
        <v>0</v>
      </c>
      <c r="L1934" s="25">
        <v>0</v>
      </c>
      <c r="M1934" s="25">
        <v>0</v>
      </c>
      <c r="N1934" s="25">
        <f t="shared" si="118"/>
        <v>0.1</v>
      </c>
    </row>
    <row r="1935" spans="1:14" x14ac:dyDescent="0.2">
      <c r="A1935" s="34" t="str">
        <f t="shared" si="119"/>
        <v>PLE/7DE.NIFPO</v>
      </c>
      <c r="B1935" s="6" t="s">
        <v>73</v>
      </c>
      <c r="C1935" s="6" t="s">
        <v>161</v>
      </c>
      <c r="D1935" s="6" t="s">
        <v>16</v>
      </c>
      <c r="E1935" s="25">
        <v>0</v>
      </c>
      <c r="F1935" s="25">
        <v>0.46899999999999997</v>
      </c>
      <c r="G1935" s="43">
        <v>0.1</v>
      </c>
      <c r="H1935" s="25">
        <v>0</v>
      </c>
      <c r="I1935" s="25">
        <f t="shared" si="120"/>
        <v>0.56899999999999995</v>
      </c>
      <c r="J1935" s="25"/>
      <c r="K1935" s="64">
        <f>IFERROR(VLOOKUP(CONCATENATE("PLE/*7D",D1935),'Special condition stocks'!A672:J2625,8,FALSE)+VLOOKUP(CONCATENATE("PLE/*7E",D1935),'Special condition stocks'!A672:J2625,8,FALSE),0)</f>
        <v>9.0000000000000011E-3</v>
      </c>
      <c r="L1935" s="25">
        <v>0</v>
      </c>
      <c r="M1935" s="25">
        <v>0</v>
      </c>
      <c r="N1935" s="25">
        <f t="shared" si="118"/>
        <v>0.57799999999999996</v>
      </c>
    </row>
    <row r="1936" spans="1:14" x14ac:dyDescent="0.2">
      <c r="A1936" s="34" t="str">
        <f t="shared" si="119"/>
        <v>PLE/7DE.Non Sector - England</v>
      </c>
      <c r="B1936" s="6" t="s">
        <v>73</v>
      </c>
      <c r="C1936" s="6" t="s">
        <v>161</v>
      </c>
      <c r="D1936" s="6" t="s">
        <v>25</v>
      </c>
      <c r="E1936" s="25">
        <v>49.405000000000001</v>
      </c>
      <c r="F1936" s="25">
        <v>0</v>
      </c>
      <c r="G1936" s="43">
        <v>0</v>
      </c>
      <c r="H1936" s="25">
        <v>0</v>
      </c>
      <c r="I1936" s="25">
        <f t="shared" si="120"/>
        <v>49.405000000000001</v>
      </c>
      <c r="J1936" s="25"/>
      <c r="K1936" s="64">
        <f>IFERROR(VLOOKUP(CONCATENATE("PLE/*7D",D1936),'Special condition stocks'!A673:J2626,8,FALSE)+VLOOKUP(CONCATENATE("PLE/*7E",D1936),'Special condition stocks'!A673:J2626,8,FALSE),0)</f>
        <v>2.3809999999999998</v>
      </c>
      <c r="L1936" s="25">
        <v>0</v>
      </c>
      <c r="M1936" s="25">
        <v>0</v>
      </c>
      <c r="N1936" s="25">
        <f t="shared" si="118"/>
        <v>51.786000000000001</v>
      </c>
    </row>
    <row r="1937" spans="1:14" x14ac:dyDescent="0.2">
      <c r="A1937" s="34" t="str">
        <f t="shared" si="119"/>
        <v>PLE/7DE.Non Sector - Northern Ireland</v>
      </c>
      <c r="B1937" s="6" t="s">
        <v>73</v>
      </c>
      <c r="C1937" s="6" t="s">
        <v>161</v>
      </c>
      <c r="D1937" s="6" t="s">
        <v>28</v>
      </c>
      <c r="E1937" s="25">
        <v>0</v>
      </c>
      <c r="F1937" s="25">
        <v>0.3</v>
      </c>
      <c r="G1937" s="43">
        <v>0</v>
      </c>
      <c r="H1937" s="25">
        <v>0</v>
      </c>
      <c r="I1937" s="25">
        <f t="shared" si="120"/>
        <v>0.3</v>
      </c>
      <c r="J1937" s="25"/>
      <c r="K1937" s="64">
        <f>IFERROR(VLOOKUP(CONCATENATE("PLE/*7D",D1937),'Special condition stocks'!A674:J2627,8,FALSE)+VLOOKUP(CONCATENATE("PLE/*7E",D1937),'Special condition stocks'!A674:J2627,8,FALSE),0)</f>
        <v>0</v>
      </c>
      <c r="L1937" s="25">
        <v>0</v>
      </c>
      <c r="M1937" s="25">
        <v>0</v>
      </c>
      <c r="N1937" s="25">
        <f t="shared" si="118"/>
        <v>0.3</v>
      </c>
    </row>
    <row r="1938" spans="1:14" x14ac:dyDescent="0.2">
      <c r="A1938" s="34" t="str">
        <f t="shared" si="119"/>
        <v>PLE/7DE.Non Sector - Scotland</v>
      </c>
      <c r="B1938" s="6" t="s">
        <v>73</v>
      </c>
      <c r="C1938" s="6" t="s">
        <v>161</v>
      </c>
      <c r="D1938" s="6" t="s">
        <v>27</v>
      </c>
      <c r="E1938" s="25">
        <v>0</v>
      </c>
      <c r="F1938" s="25">
        <v>0</v>
      </c>
      <c r="G1938" s="43">
        <v>0</v>
      </c>
      <c r="H1938" s="25">
        <v>0</v>
      </c>
      <c r="I1938" s="25">
        <f t="shared" si="120"/>
        <v>0</v>
      </c>
      <c r="J1938" s="25"/>
      <c r="K1938" s="64">
        <f>IFERROR(VLOOKUP(CONCATENATE("PLE/*7D",D1938),'Special condition stocks'!A675:J2628,8,FALSE)+VLOOKUP(CONCATENATE("PLE/*7E",D1938),'Special condition stocks'!A675:J2628,8,FALSE),0)</f>
        <v>0</v>
      </c>
      <c r="L1938" s="25">
        <v>0</v>
      </c>
      <c r="M1938" s="25">
        <v>0</v>
      </c>
      <c r="N1938" s="25">
        <f t="shared" si="118"/>
        <v>0</v>
      </c>
    </row>
    <row r="1939" spans="1:14" x14ac:dyDescent="0.2">
      <c r="A1939" s="34" t="str">
        <f t="shared" si="119"/>
        <v>PLE/7DE.Non Sector - Wales</v>
      </c>
      <c r="B1939" s="6" t="s">
        <v>73</v>
      </c>
      <c r="C1939" s="6" t="s">
        <v>161</v>
      </c>
      <c r="D1939" s="6" t="s">
        <v>26</v>
      </c>
      <c r="E1939" s="25">
        <v>0</v>
      </c>
      <c r="F1939" s="25">
        <v>0</v>
      </c>
      <c r="G1939" s="43">
        <v>0</v>
      </c>
      <c r="H1939" s="25">
        <v>0</v>
      </c>
      <c r="I1939" s="25">
        <f t="shared" si="120"/>
        <v>0</v>
      </c>
      <c r="J1939" s="25"/>
      <c r="K1939" s="64">
        <f>IFERROR(VLOOKUP(CONCATENATE("PLE/*7D",D1939),'Special condition stocks'!A676:J2629,8,FALSE)+VLOOKUP(CONCATENATE("PLE/*7E",D1939),'Special condition stocks'!A676:J2629,8,FALSE),0)</f>
        <v>0</v>
      </c>
      <c r="L1939" s="25">
        <v>0</v>
      </c>
      <c r="M1939" s="25">
        <v>0</v>
      </c>
      <c r="N1939" s="25">
        <f t="shared" si="118"/>
        <v>0</v>
      </c>
    </row>
    <row r="1940" spans="1:14" x14ac:dyDescent="0.2">
      <c r="A1940" s="34" t="str">
        <f t="shared" si="119"/>
        <v>PLE/7DE.Humberside</v>
      </c>
      <c r="B1940" s="6" t="s">
        <v>73</v>
      </c>
      <c r="C1940" s="6" t="s">
        <v>161</v>
      </c>
      <c r="D1940" s="6" t="s">
        <v>288</v>
      </c>
      <c r="E1940" s="25">
        <v>0</v>
      </c>
      <c r="F1940" s="25">
        <v>0</v>
      </c>
      <c r="G1940" s="43">
        <v>0</v>
      </c>
      <c r="H1940" s="25">
        <v>0</v>
      </c>
      <c r="I1940" s="25">
        <f t="shared" si="120"/>
        <v>0</v>
      </c>
      <c r="J1940" s="25"/>
      <c r="K1940" s="64">
        <f>IFERROR(VLOOKUP(CONCATENATE("PLE/*7D",D1940),'Special condition stocks'!A677:J2630,8,FALSE)+VLOOKUP(CONCATENATE("PLE/*7E",D1940),'Special condition stocks'!A677:J2630,8,FALSE),0)</f>
        <v>3.786</v>
      </c>
      <c r="L1940" s="25">
        <v>0</v>
      </c>
      <c r="M1940" s="25">
        <v>0</v>
      </c>
      <c r="N1940" s="25">
        <f t="shared" si="118"/>
        <v>3.786</v>
      </c>
    </row>
    <row r="1941" spans="1:14" x14ac:dyDescent="0.2">
      <c r="A1941" s="34" t="str">
        <f t="shared" si="119"/>
        <v>PLE/7DE.North Sea</v>
      </c>
      <c r="B1941" s="6" t="s">
        <v>73</v>
      </c>
      <c r="C1941" s="6" t="s">
        <v>161</v>
      </c>
      <c r="D1941" s="6" t="s">
        <v>20</v>
      </c>
      <c r="E1941" s="25">
        <v>5.3070000000000004</v>
      </c>
      <c r="F1941" s="25">
        <v>0</v>
      </c>
      <c r="G1941" s="43">
        <v>0.2</v>
      </c>
      <c r="H1941" s="25">
        <v>0</v>
      </c>
      <c r="I1941" s="25">
        <f t="shared" si="120"/>
        <v>5.5070000000000006</v>
      </c>
      <c r="J1941" s="25"/>
      <c r="K1941" s="64">
        <f>IFERROR(VLOOKUP(CONCATENATE("PLE/*7D",D1941),'Special condition stocks'!A678:J2631,8,FALSE)+VLOOKUP(CONCATENATE("PLE/*7E",D1941),'Special condition stocks'!A678:J2631,8,FALSE),0)</f>
        <v>9.4E-2</v>
      </c>
      <c r="L1941" s="25">
        <v>0</v>
      </c>
      <c r="M1941" s="25">
        <v>0.2</v>
      </c>
      <c r="N1941" s="25">
        <f t="shared" ref="N1941:N2004" si="121">ROUND(I1941+K1941+L1941+M1941+J1941,3)</f>
        <v>5.8010000000000002</v>
      </c>
    </row>
    <row r="1942" spans="1:14" x14ac:dyDescent="0.2">
      <c r="A1942" s="34" t="str">
        <f t="shared" si="119"/>
        <v>PLE/7DE.Northern</v>
      </c>
      <c r="B1942" s="6" t="s">
        <v>73</v>
      </c>
      <c r="C1942" s="6" t="s">
        <v>161</v>
      </c>
      <c r="D1942" s="6" t="s">
        <v>10</v>
      </c>
      <c r="E1942" s="25">
        <v>0</v>
      </c>
      <c r="F1942" s="25">
        <v>0</v>
      </c>
      <c r="G1942" s="43">
        <v>0</v>
      </c>
      <c r="H1942" s="25">
        <v>0</v>
      </c>
      <c r="I1942" s="25">
        <f t="shared" si="120"/>
        <v>0</v>
      </c>
      <c r="J1942" s="25"/>
      <c r="K1942" s="64">
        <f>IFERROR(VLOOKUP(CONCATENATE("PLE/*7D",D1942),'Special condition stocks'!A679:J2632,8,FALSE)+VLOOKUP(CONCATENATE("PLE/*7E",D1942),'Special condition stocks'!A679:J2632,8,FALSE),0)</f>
        <v>0</v>
      </c>
      <c r="L1942" s="25">
        <v>0</v>
      </c>
      <c r="M1942" s="25">
        <v>0</v>
      </c>
      <c r="N1942" s="25">
        <f t="shared" si="121"/>
        <v>0</v>
      </c>
    </row>
    <row r="1943" spans="1:14" x14ac:dyDescent="0.2">
      <c r="A1943" s="34" t="str">
        <f t="shared" si="119"/>
        <v>PLE/7DE.Orkney</v>
      </c>
      <c r="B1943" s="6" t="s">
        <v>73</v>
      </c>
      <c r="C1943" s="6" t="s">
        <v>161</v>
      </c>
      <c r="D1943" s="6" t="s">
        <v>9</v>
      </c>
      <c r="E1943" s="25">
        <v>0</v>
      </c>
      <c r="F1943" s="25">
        <v>0</v>
      </c>
      <c r="G1943" s="43">
        <v>0</v>
      </c>
      <c r="H1943" s="25">
        <v>0</v>
      </c>
      <c r="I1943" s="25">
        <f t="shared" si="120"/>
        <v>0</v>
      </c>
      <c r="J1943" s="25"/>
      <c r="K1943" s="64">
        <f>IFERROR(VLOOKUP(CONCATENATE("PLE/*7D",D1943),'Special condition stocks'!A680:J2633,8,FALSE)+VLOOKUP(CONCATENATE("PLE/*7E",D1943),'Special condition stocks'!A680:J2633,8,FALSE),0)</f>
        <v>0</v>
      </c>
      <c r="L1943" s="25">
        <v>0</v>
      </c>
      <c r="M1943" s="25">
        <v>0</v>
      </c>
      <c r="N1943" s="25">
        <f t="shared" si="121"/>
        <v>0</v>
      </c>
    </row>
    <row r="1944" spans="1:14" x14ac:dyDescent="0.2">
      <c r="A1944" s="34" t="str">
        <f t="shared" si="119"/>
        <v>PLE/7DE.SFO</v>
      </c>
      <c r="B1944" s="6" t="s">
        <v>73</v>
      </c>
      <c r="C1944" s="6" t="s">
        <v>161</v>
      </c>
      <c r="D1944" s="6" t="s">
        <v>2</v>
      </c>
      <c r="E1944" s="25">
        <v>7.3999999999999996E-2</v>
      </c>
      <c r="F1944" s="25">
        <v>0</v>
      </c>
      <c r="G1944" s="43">
        <v>1.1000000000000001</v>
      </c>
      <c r="H1944" s="25">
        <v>0</v>
      </c>
      <c r="I1944" s="25">
        <f t="shared" si="120"/>
        <v>1.1740000000000002</v>
      </c>
      <c r="J1944" s="25"/>
      <c r="K1944" s="64">
        <f>IFERROR(VLOOKUP(CONCATENATE("PLE/*7D",D1944),'Special condition stocks'!A681:J2634,8,FALSE)+VLOOKUP(CONCATENATE("PLE/*7E",D1944),'Special condition stocks'!A681:J2634,8,FALSE),0)</f>
        <v>3.5999999999999997E-2</v>
      </c>
      <c r="L1944" s="25">
        <v>0</v>
      </c>
      <c r="M1944" s="25">
        <v>0</v>
      </c>
      <c r="N1944" s="25">
        <f t="shared" si="121"/>
        <v>1.21</v>
      </c>
    </row>
    <row r="1945" spans="1:14" x14ac:dyDescent="0.2">
      <c r="A1945" s="34" t="str">
        <f t="shared" si="119"/>
        <v>PLE/7DE.Shetland</v>
      </c>
      <c r="B1945" s="6" t="s">
        <v>73</v>
      </c>
      <c r="C1945" s="6" t="s">
        <v>161</v>
      </c>
      <c r="D1945" s="6" t="s">
        <v>6</v>
      </c>
      <c r="E1945" s="25">
        <v>0</v>
      </c>
      <c r="F1945" s="25">
        <v>0</v>
      </c>
      <c r="G1945" s="43">
        <v>1.5</v>
      </c>
      <c r="H1945" s="25">
        <v>0</v>
      </c>
      <c r="I1945" s="25">
        <f t="shared" si="120"/>
        <v>1.5</v>
      </c>
      <c r="J1945" s="25"/>
      <c r="K1945" s="64">
        <f>IFERROR(VLOOKUP(CONCATENATE("PLE/*7D",D1945),'Special condition stocks'!A682:J2635,8,FALSE)+VLOOKUP(CONCATENATE("PLE/*7E",D1945),'Special condition stocks'!A682:J2635,8,FALSE),0)</f>
        <v>0</v>
      </c>
      <c r="L1945" s="25">
        <v>0</v>
      </c>
      <c r="M1945" s="25">
        <v>0</v>
      </c>
      <c r="N1945" s="25">
        <f t="shared" si="121"/>
        <v>1.5</v>
      </c>
    </row>
    <row r="1946" spans="1:14" x14ac:dyDescent="0.2">
      <c r="A1946" s="34" t="str">
        <f t="shared" si="119"/>
        <v>PLE/7DE.South West</v>
      </c>
      <c r="B1946" s="6" t="s">
        <v>73</v>
      </c>
      <c r="C1946" s="6" t="s">
        <v>161</v>
      </c>
      <c r="D1946" s="6" t="s">
        <v>19</v>
      </c>
      <c r="E1946" s="25">
        <v>91.266000000000005</v>
      </c>
      <c r="F1946" s="25">
        <v>0</v>
      </c>
      <c r="G1946" s="43">
        <v>7.2</v>
      </c>
      <c r="H1946" s="25">
        <v>2.3420000000000001</v>
      </c>
      <c r="I1946" s="25">
        <f t="shared" si="120"/>
        <v>100.80800000000001</v>
      </c>
      <c r="J1946" s="25"/>
      <c r="K1946" s="64">
        <f>IFERROR(VLOOKUP(CONCATENATE("PLE/*7D",D1946),'Special condition stocks'!A683:J2636,8,FALSE)+VLOOKUP(CONCATENATE("PLE/*7E",D1946),'Special condition stocks'!A683:J2636,8,FALSE),0)</f>
        <v>37.460999999999999</v>
      </c>
      <c r="L1946" s="25">
        <v>0</v>
      </c>
      <c r="M1946" s="25">
        <v>3.2</v>
      </c>
      <c r="N1946" s="25">
        <f t="shared" si="121"/>
        <v>141.46899999999999</v>
      </c>
    </row>
    <row r="1947" spans="1:14" x14ac:dyDescent="0.2">
      <c r="A1947" s="34" t="str">
        <f t="shared" si="119"/>
        <v>PLE/7DE.Unallocated</v>
      </c>
      <c r="B1947" s="6" t="s">
        <v>73</v>
      </c>
      <c r="C1947" s="6" t="s">
        <v>161</v>
      </c>
      <c r="D1947" s="6" t="s">
        <v>33</v>
      </c>
      <c r="E1947" s="25">
        <v>13.8</v>
      </c>
      <c r="F1947" s="25">
        <v>0</v>
      </c>
      <c r="G1947" s="43">
        <v>0</v>
      </c>
      <c r="H1947" s="25">
        <v>6.6</v>
      </c>
      <c r="I1947" s="25">
        <f t="shared" si="120"/>
        <v>20.399999999999999</v>
      </c>
      <c r="J1947" s="25"/>
      <c r="K1947" s="64">
        <f>IFERROR(VLOOKUP(CONCATENATE("PLE/*7D",D1947),'Special condition stocks'!A684:J2637,8,FALSE)+VLOOKUP(CONCATENATE("PLE/*7E",D1947),'Special condition stocks'!A684:J2637,8,FALSE),0)</f>
        <v>0</v>
      </c>
      <c r="L1947" s="25">
        <v>0</v>
      </c>
      <c r="M1947" s="25">
        <v>0</v>
      </c>
      <c r="N1947" s="25">
        <f t="shared" si="121"/>
        <v>20.399999999999999</v>
      </c>
    </row>
    <row r="1948" spans="1:14" x14ac:dyDescent="0.2">
      <c r="A1948" s="34" t="str">
        <f t="shared" si="119"/>
        <v>PLE/7DE.W. Scotland</v>
      </c>
      <c r="B1948" s="6" t="s">
        <v>73</v>
      </c>
      <c r="C1948" s="6" t="s">
        <v>161</v>
      </c>
      <c r="D1948" s="6" t="s">
        <v>8</v>
      </c>
      <c r="E1948" s="25">
        <v>0.40799999999999997</v>
      </c>
      <c r="F1948" s="25">
        <v>0</v>
      </c>
      <c r="G1948" s="43">
        <v>0</v>
      </c>
      <c r="H1948" s="25">
        <v>0</v>
      </c>
      <c r="I1948" s="25">
        <f t="shared" si="120"/>
        <v>0.40799999999999997</v>
      </c>
      <c r="J1948" s="25"/>
      <c r="K1948" s="64">
        <f>IFERROR(VLOOKUP(CONCATENATE("PLE/*7D",D1948),'Special condition stocks'!A685:J2638,8,FALSE)+VLOOKUP(CONCATENATE("PLE/*7E",D1948),'Special condition stocks'!A685:J2638,8,FALSE),0)</f>
        <v>0</v>
      </c>
      <c r="L1948" s="25">
        <v>0</v>
      </c>
      <c r="M1948" s="25">
        <v>0</v>
      </c>
      <c r="N1948" s="25">
        <f t="shared" si="121"/>
        <v>0.40799999999999997</v>
      </c>
    </row>
    <row r="1949" spans="1:14" x14ac:dyDescent="0.2">
      <c r="A1949" s="34" t="str">
        <f t="shared" si="119"/>
        <v>PLE/7DE.Wales &amp; WC</v>
      </c>
      <c r="B1949" s="6" t="s">
        <v>73</v>
      </c>
      <c r="C1949" s="6" t="s">
        <v>161</v>
      </c>
      <c r="D1949" s="6" t="s">
        <v>22</v>
      </c>
      <c r="E1949" s="25">
        <v>0</v>
      </c>
      <c r="F1949" s="25">
        <v>0</v>
      </c>
      <c r="G1949" s="43">
        <v>0</v>
      </c>
      <c r="H1949" s="25">
        <v>1.1140000000000001</v>
      </c>
      <c r="I1949" s="25">
        <f t="shared" si="120"/>
        <v>1.1140000000000001</v>
      </c>
      <c r="J1949" s="25"/>
      <c r="K1949" s="64">
        <f>IFERROR(VLOOKUP(CONCATENATE("PLE/*7D",D1949),'Special condition stocks'!A686:J2639,8,FALSE)+VLOOKUP(CONCATENATE("PLE/*7E",D1949),'Special condition stocks'!A686:J2639,8,FALSE),0)</f>
        <v>0</v>
      </c>
      <c r="L1949" s="25">
        <v>0</v>
      </c>
      <c r="M1949" s="25">
        <v>0.1</v>
      </c>
      <c r="N1949" s="25">
        <f t="shared" si="121"/>
        <v>1.214</v>
      </c>
    </row>
    <row r="1950" spans="1:14" x14ac:dyDescent="0.2">
      <c r="A1950" s="34" t="str">
        <f t="shared" si="119"/>
        <v>PLE/7DE.Western</v>
      </c>
      <c r="B1950" s="38" t="s">
        <v>73</v>
      </c>
      <c r="C1950" s="6" t="s">
        <v>161</v>
      </c>
      <c r="D1950" s="6" t="s">
        <v>107</v>
      </c>
      <c r="E1950" s="25">
        <v>277.88200000000001</v>
      </c>
      <c r="F1950" s="25">
        <v>0</v>
      </c>
      <c r="G1950" s="43">
        <v>0</v>
      </c>
      <c r="H1950" s="25">
        <v>0</v>
      </c>
      <c r="I1950" s="25">
        <f t="shared" si="120"/>
        <v>277.88200000000001</v>
      </c>
      <c r="J1950" s="25"/>
      <c r="K1950" s="64">
        <f>IFERROR(VLOOKUP(CONCATENATE("PLE/*7D",D1950),'Special condition stocks'!A687:J2640,8,FALSE)+VLOOKUP(CONCATENATE("PLE/*7E",D1950),'Special condition stocks'!A687:J2640,8,FALSE),0)</f>
        <v>0.57199999999999995</v>
      </c>
      <c r="L1950" s="72">
        <v>-14.2</v>
      </c>
      <c r="M1950" s="25">
        <v>8.5</v>
      </c>
      <c r="N1950" s="25">
        <f t="shared" si="121"/>
        <v>272.75400000000002</v>
      </c>
    </row>
    <row r="1951" spans="1:14" x14ac:dyDescent="0.2">
      <c r="A1951" s="34" t="str">
        <f t="shared" si="119"/>
        <v>PLE/7FG.10m and under (pool) - England</v>
      </c>
      <c r="B1951" s="6" t="s">
        <v>74</v>
      </c>
      <c r="C1951" s="6" t="s">
        <v>162</v>
      </c>
      <c r="D1951" s="6" t="s">
        <v>29</v>
      </c>
      <c r="E1951" s="25">
        <v>1.986</v>
      </c>
      <c r="F1951" s="25">
        <v>0</v>
      </c>
      <c r="G1951" s="43">
        <v>0</v>
      </c>
      <c r="H1951" s="25">
        <v>0</v>
      </c>
      <c r="I1951" s="25">
        <f t="shared" si="120"/>
        <v>1.986</v>
      </c>
      <c r="J1951" s="25"/>
      <c r="K1951" s="25">
        <v>0.38100000000000001</v>
      </c>
      <c r="L1951" s="25">
        <v>0</v>
      </c>
      <c r="M1951" s="25">
        <v>0</v>
      </c>
      <c r="N1951" s="25">
        <f t="shared" si="121"/>
        <v>2.367</v>
      </c>
    </row>
    <row r="1952" spans="1:14" x14ac:dyDescent="0.2">
      <c r="A1952" s="34" t="str">
        <f t="shared" si="119"/>
        <v>PLE/7FG.10m and under (pool) - Northern Ireland</v>
      </c>
      <c r="B1952" s="6" t="s">
        <v>74</v>
      </c>
      <c r="C1952" s="6" t="s">
        <v>162</v>
      </c>
      <c r="D1952" s="6" t="s">
        <v>32</v>
      </c>
      <c r="E1952" s="25">
        <v>0</v>
      </c>
      <c r="F1952" s="25">
        <v>0.1</v>
      </c>
      <c r="G1952" s="43">
        <v>0</v>
      </c>
      <c r="H1952" s="25">
        <v>0</v>
      </c>
      <c r="I1952" s="25">
        <f t="shared" si="120"/>
        <v>0.1</v>
      </c>
      <c r="J1952" s="25"/>
      <c r="K1952" s="25">
        <v>0</v>
      </c>
      <c r="L1952" s="25">
        <v>0</v>
      </c>
      <c r="M1952" s="25">
        <v>0</v>
      </c>
      <c r="N1952" s="25">
        <f t="shared" si="121"/>
        <v>0.1</v>
      </c>
    </row>
    <row r="1953" spans="1:14" x14ac:dyDescent="0.2">
      <c r="A1953" s="34" t="str">
        <f t="shared" si="119"/>
        <v>PLE/7FG.10m and under (pool) - Scotland</v>
      </c>
      <c r="B1953" s="6" t="s">
        <v>74</v>
      </c>
      <c r="C1953" s="6" t="s">
        <v>162</v>
      </c>
      <c r="D1953" s="6" t="s">
        <v>31</v>
      </c>
      <c r="E1953" s="25">
        <v>0</v>
      </c>
      <c r="F1953" s="25">
        <v>0</v>
      </c>
      <c r="G1953" s="43">
        <v>0</v>
      </c>
      <c r="H1953" s="25">
        <v>0</v>
      </c>
      <c r="I1953" s="25">
        <f t="shared" si="120"/>
        <v>0</v>
      </c>
      <c r="J1953" s="25"/>
      <c r="K1953" s="25">
        <v>0</v>
      </c>
      <c r="L1953" s="25">
        <v>0</v>
      </c>
      <c r="M1953" s="25">
        <v>0</v>
      </c>
      <c r="N1953" s="25">
        <f t="shared" si="121"/>
        <v>0</v>
      </c>
    </row>
    <row r="1954" spans="1:14" x14ac:dyDescent="0.2">
      <c r="A1954" s="34" t="str">
        <f t="shared" si="119"/>
        <v>PLE/7FG.10m and under (pool) - Wales</v>
      </c>
      <c r="B1954" s="6" t="s">
        <v>74</v>
      </c>
      <c r="C1954" s="6" t="s">
        <v>162</v>
      </c>
      <c r="D1954" s="6" t="s">
        <v>30</v>
      </c>
      <c r="E1954" s="25">
        <v>0</v>
      </c>
      <c r="F1954" s="25">
        <v>0</v>
      </c>
      <c r="G1954" s="43">
        <v>0</v>
      </c>
      <c r="H1954" s="25">
        <v>0.86599999999999999</v>
      </c>
      <c r="I1954" s="25">
        <f t="shared" si="120"/>
        <v>0.86599999999999999</v>
      </c>
      <c r="J1954" s="25"/>
      <c r="K1954" s="25">
        <v>1.2999999999999999E-2</v>
      </c>
      <c r="L1954" s="25">
        <v>0</v>
      </c>
      <c r="M1954" s="25">
        <v>0</v>
      </c>
      <c r="N1954" s="25">
        <f t="shared" si="121"/>
        <v>0.879</v>
      </c>
    </row>
    <row r="1955" spans="1:14" x14ac:dyDescent="0.2">
      <c r="A1955" s="34" t="str">
        <f t="shared" si="119"/>
        <v>PLE/7FG.Aberdeen</v>
      </c>
      <c r="B1955" s="6" t="s">
        <v>74</v>
      </c>
      <c r="C1955" s="6" t="s">
        <v>162</v>
      </c>
      <c r="D1955" s="6" t="s">
        <v>4</v>
      </c>
      <c r="E1955" s="25">
        <v>0</v>
      </c>
      <c r="F1955" s="25">
        <v>0</v>
      </c>
      <c r="G1955" s="43">
        <v>0.1</v>
      </c>
      <c r="H1955" s="25">
        <v>0</v>
      </c>
      <c r="I1955" s="25">
        <f t="shared" si="120"/>
        <v>0.1</v>
      </c>
      <c r="J1955" s="25"/>
      <c r="K1955" s="25">
        <v>0</v>
      </c>
      <c r="L1955" s="25">
        <v>0</v>
      </c>
      <c r="M1955" s="25">
        <v>0</v>
      </c>
      <c r="N1955" s="25">
        <f t="shared" si="121"/>
        <v>0.1</v>
      </c>
    </row>
    <row r="1956" spans="1:14" x14ac:dyDescent="0.2">
      <c r="A1956" s="34" t="str">
        <f t="shared" si="119"/>
        <v>PLE/7FG.Anglo Scot.</v>
      </c>
      <c r="B1956" s="6" t="s">
        <v>74</v>
      </c>
      <c r="C1956" s="6" t="s">
        <v>162</v>
      </c>
      <c r="D1956" s="6" t="s">
        <v>13</v>
      </c>
      <c r="E1956" s="25">
        <v>0</v>
      </c>
      <c r="F1956" s="25">
        <v>0</v>
      </c>
      <c r="G1956" s="43">
        <v>0</v>
      </c>
      <c r="H1956" s="25">
        <v>0</v>
      </c>
      <c r="I1956" s="25">
        <f t="shared" si="120"/>
        <v>0</v>
      </c>
      <c r="J1956" s="25"/>
      <c r="K1956" s="25">
        <v>1.4E-2</v>
      </c>
      <c r="L1956" s="25">
        <v>0</v>
      </c>
      <c r="M1956" s="25">
        <v>0</v>
      </c>
      <c r="N1956" s="25">
        <f t="shared" si="121"/>
        <v>1.4E-2</v>
      </c>
    </row>
    <row r="1957" spans="1:14" x14ac:dyDescent="0.2">
      <c r="A1957" s="34" t="str">
        <f t="shared" si="119"/>
        <v>PLE/7FG.ANIFPO</v>
      </c>
      <c r="B1957" s="6" t="s">
        <v>74</v>
      </c>
      <c r="C1957" s="6" t="s">
        <v>162</v>
      </c>
      <c r="D1957" s="6" t="s">
        <v>17</v>
      </c>
      <c r="E1957" s="25">
        <v>0</v>
      </c>
      <c r="F1957" s="25">
        <v>2.9000000000000001E-2</v>
      </c>
      <c r="G1957" s="43">
        <v>0</v>
      </c>
      <c r="H1957" s="25">
        <v>0</v>
      </c>
      <c r="I1957" s="25">
        <f t="shared" si="120"/>
        <v>2.9000000000000001E-2</v>
      </c>
      <c r="J1957" s="25"/>
      <c r="K1957" s="25">
        <v>0</v>
      </c>
      <c r="L1957" s="72">
        <v>-0.2</v>
      </c>
      <c r="M1957" s="25">
        <v>0</v>
      </c>
      <c r="N1957" s="25">
        <f t="shared" si="121"/>
        <v>-0.17100000000000001</v>
      </c>
    </row>
    <row r="1958" spans="1:14" x14ac:dyDescent="0.2">
      <c r="A1958" s="34" t="str">
        <f t="shared" si="119"/>
        <v>PLE/7FG.Cornish</v>
      </c>
      <c r="B1958" s="6" t="s">
        <v>74</v>
      </c>
      <c r="C1958" s="6" t="s">
        <v>162</v>
      </c>
      <c r="D1958" s="6" t="s">
        <v>18</v>
      </c>
      <c r="E1958" s="25">
        <v>5.6840000000000002</v>
      </c>
      <c r="F1958" s="25">
        <v>0</v>
      </c>
      <c r="G1958" s="43">
        <v>0</v>
      </c>
      <c r="H1958" s="25">
        <v>9.0999999999999998E-2</v>
      </c>
      <c r="I1958" s="25">
        <f t="shared" si="120"/>
        <v>5.7750000000000004</v>
      </c>
      <c r="J1958" s="25"/>
      <c r="K1958" s="25">
        <v>1.901</v>
      </c>
      <c r="L1958" s="25">
        <v>0</v>
      </c>
      <c r="M1958" s="25">
        <v>0.1</v>
      </c>
      <c r="N1958" s="25">
        <f t="shared" si="121"/>
        <v>7.7759999999999998</v>
      </c>
    </row>
    <row r="1959" spans="1:14" x14ac:dyDescent="0.2">
      <c r="A1959" s="34" t="str">
        <f t="shared" ref="A1959:A2022" si="122">CONCATENATE(B1959,D1959)</f>
        <v>PLE/7FG.EEFPO</v>
      </c>
      <c r="B1959" s="6" t="s">
        <v>74</v>
      </c>
      <c r="C1959" s="6" t="s">
        <v>162</v>
      </c>
      <c r="D1959" s="6" t="s">
        <v>14</v>
      </c>
      <c r="E1959" s="25">
        <v>0.189</v>
      </c>
      <c r="F1959" s="25">
        <v>0</v>
      </c>
      <c r="G1959" s="43">
        <v>0</v>
      </c>
      <c r="H1959" s="25">
        <v>0</v>
      </c>
      <c r="I1959" s="25">
        <f t="shared" si="120"/>
        <v>0.189</v>
      </c>
      <c r="J1959" s="25"/>
      <c r="K1959" s="25">
        <v>0</v>
      </c>
      <c r="L1959" s="25">
        <v>0</v>
      </c>
      <c r="M1959" s="25">
        <v>0</v>
      </c>
      <c r="N1959" s="25">
        <f t="shared" si="121"/>
        <v>0.189</v>
      </c>
    </row>
    <row r="1960" spans="1:14" x14ac:dyDescent="0.2">
      <c r="A1960" s="34" t="str">
        <f t="shared" si="122"/>
        <v>PLE/7FG.Fife</v>
      </c>
      <c r="B1960" s="6" t="s">
        <v>74</v>
      </c>
      <c r="C1960" s="6" t="s">
        <v>162</v>
      </c>
      <c r="D1960" s="6" t="s">
        <v>7</v>
      </c>
      <c r="E1960" s="25">
        <v>0</v>
      </c>
      <c r="F1960" s="25">
        <v>0</v>
      </c>
      <c r="G1960" s="43">
        <v>0</v>
      </c>
      <c r="H1960" s="25">
        <v>0</v>
      </c>
      <c r="I1960" s="25">
        <f t="shared" si="120"/>
        <v>0</v>
      </c>
      <c r="J1960" s="25"/>
      <c r="K1960" s="25">
        <v>0</v>
      </c>
      <c r="L1960" s="25">
        <v>0</v>
      </c>
      <c r="M1960" s="25">
        <v>0</v>
      </c>
      <c r="N1960" s="25">
        <f t="shared" si="121"/>
        <v>0</v>
      </c>
    </row>
    <row r="1961" spans="1:14" x14ac:dyDescent="0.2">
      <c r="A1961" s="34" t="str">
        <f t="shared" si="122"/>
        <v>PLE/7FG.FPO</v>
      </c>
      <c r="B1961" s="6" t="s">
        <v>74</v>
      </c>
      <c r="C1961" s="6" t="s">
        <v>162</v>
      </c>
      <c r="D1961" s="6" t="s">
        <v>15</v>
      </c>
      <c r="E1961" s="25">
        <v>0</v>
      </c>
      <c r="F1961" s="25">
        <v>0</v>
      </c>
      <c r="G1961" s="43">
        <v>0</v>
      </c>
      <c r="H1961" s="25">
        <v>0</v>
      </c>
      <c r="I1961" s="25">
        <f t="shared" si="120"/>
        <v>0</v>
      </c>
      <c r="J1961" s="25"/>
      <c r="K1961" s="25">
        <v>0</v>
      </c>
      <c r="L1961" s="25">
        <v>0</v>
      </c>
      <c r="M1961" s="25">
        <v>0</v>
      </c>
      <c r="N1961" s="25">
        <f t="shared" si="121"/>
        <v>0</v>
      </c>
    </row>
    <row r="1962" spans="1:14" x14ac:dyDescent="0.2">
      <c r="A1962" s="34" t="str">
        <f t="shared" si="122"/>
        <v>PLE/7FG.Handliners</v>
      </c>
      <c r="B1962" s="6" t="s">
        <v>74</v>
      </c>
      <c r="C1962" s="6" t="s">
        <v>162</v>
      </c>
      <c r="D1962" s="6" t="s">
        <v>66</v>
      </c>
      <c r="E1962" s="25">
        <v>0</v>
      </c>
      <c r="F1962" s="25">
        <v>0</v>
      </c>
      <c r="G1962" s="43">
        <v>0</v>
      </c>
      <c r="H1962" s="25">
        <v>0</v>
      </c>
      <c r="I1962" s="25">
        <f t="shared" si="120"/>
        <v>0</v>
      </c>
      <c r="J1962" s="25"/>
      <c r="K1962" s="25">
        <v>0</v>
      </c>
      <c r="L1962" s="25">
        <v>0</v>
      </c>
      <c r="M1962" s="25">
        <v>0</v>
      </c>
      <c r="N1962" s="25">
        <f t="shared" si="121"/>
        <v>0</v>
      </c>
    </row>
    <row r="1963" spans="1:14" x14ac:dyDescent="0.2">
      <c r="A1963" s="34" t="str">
        <f t="shared" si="122"/>
        <v>PLE/7FG.Interfish</v>
      </c>
      <c r="B1963" s="6" t="s">
        <v>74</v>
      </c>
      <c r="C1963" s="6" t="s">
        <v>162</v>
      </c>
      <c r="D1963" s="6" t="s">
        <v>23</v>
      </c>
      <c r="E1963" s="25">
        <v>0.66500000000000004</v>
      </c>
      <c r="F1963" s="25">
        <v>0</v>
      </c>
      <c r="G1963" s="43">
        <v>0</v>
      </c>
      <c r="H1963" s="25">
        <v>0</v>
      </c>
      <c r="I1963" s="25">
        <f t="shared" si="120"/>
        <v>0.66500000000000004</v>
      </c>
      <c r="J1963" s="25"/>
      <c r="K1963" s="25">
        <v>0.47899999999999998</v>
      </c>
      <c r="L1963" s="25">
        <v>0</v>
      </c>
      <c r="M1963" s="25">
        <v>0</v>
      </c>
      <c r="N1963" s="25">
        <f t="shared" si="121"/>
        <v>1.1439999999999999</v>
      </c>
    </row>
    <row r="1964" spans="1:14" x14ac:dyDescent="0.2">
      <c r="A1964" s="34" t="str">
        <f t="shared" si="122"/>
        <v>PLE/7FG.IOM</v>
      </c>
      <c r="B1964" s="6" t="s">
        <v>74</v>
      </c>
      <c r="C1964" s="6" t="s">
        <v>162</v>
      </c>
      <c r="D1964" s="6" t="s">
        <v>24</v>
      </c>
      <c r="E1964" s="25">
        <v>0</v>
      </c>
      <c r="F1964" s="25">
        <v>0</v>
      </c>
      <c r="G1964" s="43">
        <v>0</v>
      </c>
      <c r="H1964" s="25">
        <v>0</v>
      </c>
      <c r="I1964" s="25">
        <f t="shared" si="120"/>
        <v>0</v>
      </c>
      <c r="J1964" s="25"/>
      <c r="K1964" s="25">
        <v>0</v>
      </c>
      <c r="L1964" s="25">
        <v>0</v>
      </c>
      <c r="M1964" s="25">
        <v>0</v>
      </c>
      <c r="N1964" s="25">
        <f t="shared" si="121"/>
        <v>0</v>
      </c>
    </row>
    <row r="1965" spans="1:14" x14ac:dyDescent="0.2">
      <c r="A1965" s="34" t="str">
        <f t="shared" si="122"/>
        <v>PLE/7FG.Klondyke</v>
      </c>
      <c r="B1965" s="6" t="s">
        <v>74</v>
      </c>
      <c r="C1965" s="6" t="s">
        <v>162</v>
      </c>
      <c r="D1965" s="6" t="s">
        <v>11</v>
      </c>
      <c r="E1965" s="25">
        <v>0</v>
      </c>
      <c r="F1965" s="25">
        <v>0</v>
      </c>
      <c r="G1965" s="43">
        <v>0</v>
      </c>
      <c r="H1965" s="25">
        <v>0</v>
      </c>
      <c r="I1965" s="25">
        <f t="shared" si="120"/>
        <v>0</v>
      </c>
      <c r="J1965" s="25"/>
      <c r="K1965" s="25">
        <v>0</v>
      </c>
      <c r="L1965" s="25">
        <v>0</v>
      </c>
      <c r="M1965" s="25">
        <v>0</v>
      </c>
      <c r="N1965" s="25">
        <f t="shared" si="121"/>
        <v>0</v>
      </c>
    </row>
    <row r="1966" spans="1:14" x14ac:dyDescent="0.2">
      <c r="A1966" s="34" t="str">
        <f t="shared" si="122"/>
        <v>PLE/7FG.Lowestoft</v>
      </c>
      <c r="B1966" s="6" t="s">
        <v>74</v>
      </c>
      <c r="C1966" s="6" t="s">
        <v>162</v>
      </c>
      <c r="D1966" s="6" t="s">
        <v>21</v>
      </c>
      <c r="E1966" s="25">
        <v>0</v>
      </c>
      <c r="F1966" s="25">
        <v>0</v>
      </c>
      <c r="G1966" s="43">
        <v>0</v>
      </c>
      <c r="H1966" s="25">
        <v>0</v>
      </c>
      <c r="I1966" s="25">
        <f t="shared" si="120"/>
        <v>0</v>
      </c>
      <c r="J1966" s="25"/>
      <c r="K1966" s="25">
        <v>0</v>
      </c>
      <c r="L1966" s="25">
        <v>0</v>
      </c>
      <c r="M1966" s="25">
        <v>0</v>
      </c>
      <c r="N1966" s="25">
        <f t="shared" si="121"/>
        <v>0</v>
      </c>
    </row>
    <row r="1967" spans="1:14" x14ac:dyDescent="0.2">
      <c r="A1967" s="34" t="str">
        <f t="shared" si="122"/>
        <v>PLE/7FG.Lunar</v>
      </c>
      <c r="B1967" s="6" t="s">
        <v>74</v>
      </c>
      <c r="C1967" s="6" t="s">
        <v>162</v>
      </c>
      <c r="D1967" s="6" t="s">
        <v>12</v>
      </c>
      <c r="E1967" s="25">
        <v>0</v>
      </c>
      <c r="F1967" s="25">
        <v>0</v>
      </c>
      <c r="G1967" s="43">
        <v>0</v>
      </c>
      <c r="H1967" s="25">
        <v>0</v>
      </c>
      <c r="I1967" s="25">
        <f t="shared" si="120"/>
        <v>0</v>
      </c>
      <c r="J1967" s="25"/>
      <c r="K1967" s="25">
        <v>0</v>
      </c>
      <c r="L1967" s="25">
        <v>0</v>
      </c>
      <c r="M1967" s="25">
        <v>0</v>
      </c>
      <c r="N1967" s="25">
        <f t="shared" si="121"/>
        <v>0</v>
      </c>
    </row>
    <row r="1968" spans="1:14" x14ac:dyDescent="0.2">
      <c r="A1968" s="34" t="str">
        <f t="shared" si="122"/>
        <v>PLE/7FG.Mourne</v>
      </c>
      <c r="B1968" s="38" t="s">
        <v>74</v>
      </c>
      <c r="C1968" s="6" t="s">
        <v>162</v>
      </c>
      <c r="D1968" s="6" t="s">
        <v>49</v>
      </c>
      <c r="E1968" s="25">
        <v>0</v>
      </c>
      <c r="F1968" s="25">
        <v>0</v>
      </c>
      <c r="G1968" s="43">
        <v>0</v>
      </c>
      <c r="H1968" s="25">
        <v>0</v>
      </c>
      <c r="I1968" s="25">
        <f t="shared" si="120"/>
        <v>0</v>
      </c>
      <c r="J1968" s="25"/>
      <c r="K1968" s="25">
        <v>0</v>
      </c>
      <c r="L1968" s="25">
        <v>0</v>
      </c>
      <c r="M1968" s="25">
        <v>0</v>
      </c>
      <c r="N1968" s="25">
        <f t="shared" si="121"/>
        <v>0</v>
      </c>
    </row>
    <row r="1969" spans="1:14" x14ac:dyDescent="0.2">
      <c r="A1969" s="34" t="str">
        <f t="shared" si="122"/>
        <v>PLE/7FG.NESFO</v>
      </c>
      <c r="B1969" s="6" t="s">
        <v>74</v>
      </c>
      <c r="C1969" s="6" t="s">
        <v>162</v>
      </c>
      <c r="D1969" s="6" t="s">
        <v>5</v>
      </c>
      <c r="E1969" s="25">
        <v>0</v>
      </c>
      <c r="F1969" s="25">
        <v>0</v>
      </c>
      <c r="G1969" s="43">
        <v>0</v>
      </c>
      <c r="H1969" s="25">
        <v>0</v>
      </c>
      <c r="I1969" s="25">
        <f t="shared" si="120"/>
        <v>0</v>
      </c>
      <c r="J1969" s="25"/>
      <c r="K1969" s="25">
        <v>0</v>
      </c>
      <c r="L1969" s="25">
        <v>0</v>
      </c>
      <c r="M1969" s="25">
        <v>0</v>
      </c>
      <c r="N1969" s="25">
        <f t="shared" si="121"/>
        <v>0</v>
      </c>
    </row>
    <row r="1970" spans="1:14" x14ac:dyDescent="0.2">
      <c r="A1970" s="34" t="str">
        <f t="shared" si="122"/>
        <v>PLE/7FG.NIFPO</v>
      </c>
      <c r="B1970" s="6" t="s">
        <v>74</v>
      </c>
      <c r="C1970" s="6" t="s">
        <v>162</v>
      </c>
      <c r="D1970" s="6" t="s">
        <v>16</v>
      </c>
      <c r="E1970" s="25">
        <v>0</v>
      </c>
      <c r="F1970" s="25">
        <v>0.17100000000000001</v>
      </c>
      <c r="G1970" s="43">
        <v>0</v>
      </c>
      <c r="H1970" s="25">
        <v>0</v>
      </c>
      <c r="I1970" s="25">
        <f t="shared" si="120"/>
        <v>0.17100000000000001</v>
      </c>
      <c r="J1970" s="25"/>
      <c r="K1970" s="25">
        <v>9.1999999999999998E-2</v>
      </c>
      <c r="L1970" s="25">
        <v>0</v>
      </c>
      <c r="M1970" s="25">
        <v>0</v>
      </c>
      <c r="N1970" s="25">
        <f t="shared" si="121"/>
        <v>0.26300000000000001</v>
      </c>
    </row>
    <row r="1971" spans="1:14" x14ac:dyDescent="0.2">
      <c r="A1971" s="34" t="str">
        <f t="shared" si="122"/>
        <v>PLE/7FG.Non Sector - England</v>
      </c>
      <c r="B1971" s="6" t="s">
        <v>74</v>
      </c>
      <c r="C1971" s="6" t="s">
        <v>162</v>
      </c>
      <c r="D1971" s="6" t="s">
        <v>25</v>
      </c>
      <c r="E1971" s="25">
        <v>0</v>
      </c>
      <c r="F1971" s="25">
        <v>0</v>
      </c>
      <c r="G1971" s="43">
        <v>0</v>
      </c>
      <c r="H1971" s="25">
        <v>0</v>
      </c>
      <c r="I1971" s="25">
        <f t="shared" si="120"/>
        <v>0</v>
      </c>
      <c r="J1971" s="25"/>
      <c r="K1971" s="25">
        <v>0</v>
      </c>
      <c r="L1971" s="25">
        <v>0</v>
      </c>
      <c r="M1971" s="25">
        <v>0</v>
      </c>
      <c r="N1971" s="25">
        <f t="shared" si="121"/>
        <v>0</v>
      </c>
    </row>
    <row r="1972" spans="1:14" x14ac:dyDescent="0.2">
      <c r="A1972" s="34" t="str">
        <f t="shared" si="122"/>
        <v>PLE/7FG.Non Sector - Northern Ireland</v>
      </c>
      <c r="B1972" s="6" t="s">
        <v>74</v>
      </c>
      <c r="C1972" s="6" t="s">
        <v>162</v>
      </c>
      <c r="D1972" s="6" t="s">
        <v>28</v>
      </c>
      <c r="E1972" s="25">
        <v>0</v>
      </c>
      <c r="F1972" s="25">
        <v>0.1</v>
      </c>
      <c r="G1972" s="43">
        <v>0</v>
      </c>
      <c r="H1972" s="25">
        <v>0</v>
      </c>
      <c r="I1972" s="25">
        <f t="shared" si="120"/>
        <v>0.1</v>
      </c>
      <c r="J1972" s="25"/>
      <c r="K1972" s="25">
        <v>0</v>
      </c>
      <c r="L1972" s="25">
        <v>0</v>
      </c>
      <c r="M1972" s="25">
        <v>0</v>
      </c>
      <c r="N1972" s="25">
        <f t="shared" si="121"/>
        <v>0.1</v>
      </c>
    </row>
    <row r="1973" spans="1:14" x14ac:dyDescent="0.2">
      <c r="A1973" s="34" t="str">
        <f t="shared" si="122"/>
        <v>PLE/7FG.Non Sector - Scotland</v>
      </c>
      <c r="B1973" s="6" t="s">
        <v>74</v>
      </c>
      <c r="C1973" s="6" t="s">
        <v>162</v>
      </c>
      <c r="D1973" s="6" t="s">
        <v>27</v>
      </c>
      <c r="E1973" s="25">
        <v>0</v>
      </c>
      <c r="F1973" s="25">
        <v>0</v>
      </c>
      <c r="G1973" s="43">
        <v>0</v>
      </c>
      <c r="H1973" s="25">
        <v>0</v>
      </c>
      <c r="I1973" s="25">
        <f t="shared" si="120"/>
        <v>0</v>
      </c>
      <c r="J1973" s="25"/>
      <c r="K1973" s="25">
        <v>0</v>
      </c>
      <c r="L1973" s="25">
        <v>0</v>
      </c>
      <c r="M1973" s="25">
        <v>0</v>
      </c>
      <c r="N1973" s="25">
        <f t="shared" si="121"/>
        <v>0</v>
      </c>
    </row>
    <row r="1974" spans="1:14" x14ac:dyDescent="0.2">
      <c r="A1974" s="34" t="str">
        <f t="shared" si="122"/>
        <v>PLE/7FG.Non Sector - Wales</v>
      </c>
      <c r="B1974" s="6" t="s">
        <v>74</v>
      </c>
      <c r="C1974" s="6" t="s">
        <v>162</v>
      </c>
      <c r="D1974" s="6" t="s">
        <v>26</v>
      </c>
      <c r="E1974" s="25">
        <v>0</v>
      </c>
      <c r="F1974" s="25">
        <v>0</v>
      </c>
      <c r="G1974" s="43">
        <v>0</v>
      </c>
      <c r="H1974" s="25">
        <v>0</v>
      </c>
      <c r="I1974" s="25">
        <f t="shared" si="120"/>
        <v>0</v>
      </c>
      <c r="J1974" s="25"/>
      <c r="K1974" s="25">
        <v>0</v>
      </c>
      <c r="L1974" s="25">
        <v>0</v>
      </c>
      <c r="M1974" s="25">
        <v>0</v>
      </c>
      <c r="N1974" s="25">
        <f t="shared" si="121"/>
        <v>0</v>
      </c>
    </row>
    <row r="1975" spans="1:14" x14ac:dyDescent="0.2">
      <c r="A1975" s="34" t="str">
        <f t="shared" si="122"/>
        <v>PLE/7FG.Humberside</v>
      </c>
      <c r="B1975" s="6" t="s">
        <v>74</v>
      </c>
      <c r="C1975" s="6" t="s">
        <v>162</v>
      </c>
      <c r="D1975" s="6" t="s">
        <v>288</v>
      </c>
      <c r="E1975" s="25">
        <v>0</v>
      </c>
      <c r="F1975" s="25">
        <v>0</v>
      </c>
      <c r="G1975" s="43">
        <v>0</v>
      </c>
      <c r="H1975" s="25">
        <v>0</v>
      </c>
      <c r="I1975" s="25">
        <f t="shared" si="120"/>
        <v>0</v>
      </c>
      <c r="J1975" s="25"/>
      <c r="K1975" s="25">
        <v>3.0000000000000001E-3</v>
      </c>
      <c r="L1975" s="25">
        <v>0</v>
      </c>
      <c r="M1975" s="25">
        <v>0</v>
      </c>
      <c r="N1975" s="25">
        <f t="shared" si="121"/>
        <v>3.0000000000000001E-3</v>
      </c>
    </row>
    <row r="1976" spans="1:14" x14ac:dyDescent="0.2">
      <c r="A1976" s="34" t="str">
        <f t="shared" si="122"/>
        <v>PLE/7FG.North Sea</v>
      </c>
      <c r="B1976" s="6" t="s">
        <v>74</v>
      </c>
      <c r="C1976" s="6" t="s">
        <v>162</v>
      </c>
      <c r="D1976" s="6" t="s">
        <v>20</v>
      </c>
      <c r="E1976" s="25">
        <v>1.0999999999999999E-2</v>
      </c>
      <c r="F1976" s="25">
        <v>0</v>
      </c>
      <c r="G1976" s="43">
        <v>0</v>
      </c>
      <c r="H1976" s="25">
        <v>0</v>
      </c>
      <c r="I1976" s="25">
        <f t="shared" si="120"/>
        <v>1.0999999999999999E-2</v>
      </c>
      <c r="J1976" s="25"/>
      <c r="K1976" s="25">
        <v>0</v>
      </c>
      <c r="L1976" s="25">
        <v>0</v>
      </c>
      <c r="M1976" s="25">
        <v>0</v>
      </c>
      <c r="N1976" s="25">
        <f t="shared" si="121"/>
        <v>1.0999999999999999E-2</v>
      </c>
    </row>
    <row r="1977" spans="1:14" x14ac:dyDescent="0.2">
      <c r="A1977" s="34" t="str">
        <f t="shared" si="122"/>
        <v>PLE/7FG.Northern</v>
      </c>
      <c r="B1977" s="6" t="s">
        <v>74</v>
      </c>
      <c r="C1977" s="6" t="s">
        <v>162</v>
      </c>
      <c r="D1977" s="6" t="s">
        <v>10</v>
      </c>
      <c r="E1977" s="25">
        <v>0</v>
      </c>
      <c r="F1977" s="25">
        <v>0</v>
      </c>
      <c r="G1977" s="43">
        <v>0</v>
      </c>
      <c r="H1977" s="25">
        <v>0</v>
      </c>
      <c r="I1977" s="25">
        <f t="shared" si="120"/>
        <v>0</v>
      </c>
      <c r="J1977" s="25"/>
      <c r="K1977" s="25">
        <v>0</v>
      </c>
      <c r="L1977" s="25">
        <v>0</v>
      </c>
      <c r="M1977" s="25">
        <v>0</v>
      </c>
      <c r="N1977" s="25">
        <f t="shared" si="121"/>
        <v>0</v>
      </c>
    </row>
    <row r="1978" spans="1:14" x14ac:dyDescent="0.2">
      <c r="A1978" s="34" t="str">
        <f t="shared" si="122"/>
        <v>PLE/7FG.Orkney</v>
      </c>
      <c r="B1978" s="6" t="s">
        <v>74</v>
      </c>
      <c r="C1978" s="6" t="s">
        <v>162</v>
      </c>
      <c r="D1978" s="6" t="s">
        <v>9</v>
      </c>
      <c r="E1978" s="25">
        <v>0</v>
      </c>
      <c r="F1978" s="25">
        <v>0</v>
      </c>
      <c r="G1978" s="43">
        <v>0</v>
      </c>
      <c r="H1978" s="25">
        <v>0</v>
      </c>
      <c r="I1978" s="25">
        <f t="shared" si="120"/>
        <v>0</v>
      </c>
      <c r="J1978" s="25"/>
      <c r="K1978" s="25">
        <v>0</v>
      </c>
      <c r="L1978" s="25">
        <v>0</v>
      </c>
      <c r="M1978" s="25">
        <v>0</v>
      </c>
      <c r="N1978" s="25">
        <f t="shared" si="121"/>
        <v>0</v>
      </c>
    </row>
    <row r="1979" spans="1:14" x14ac:dyDescent="0.2">
      <c r="A1979" s="34" t="str">
        <f t="shared" si="122"/>
        <v>PLE/7FG.SFO</v>
      </c>
      <c r="B1979" s="6" t="s">
        <v>74</v>
      </c>
      <c r="C1979" s="6" t="s">
        <v>162</v>
      </c>
      <c r="D1979" s="6" t="s">
        <v>2</v>
      </c>
      <c r="E1979" s="25">
        <v>0</v>
      </c>
      <c r="F1979" s="25">
        <v>0</v>
      </c>
      <c r="G1979" s="43">
        <v>0</v>
      </c>
      <c r="H1979" s="25">
        <v>0</v>
      </c>
      <c r="I1979" s="25">
        <f t="shared" si="120"/>
        <v>0</v>
      </c>
      <c r="J1979" s="25"/>
      <c r="K1979" s="25">
        <v>2E-3</v>
      </c>
      <c r="L1979" s="25">
        <v>0</v>
      </c>
      <c r="M1979" s="25">
        <v>0</v>
      </c>
      <c r="N1979" s="25">
        <f t="shared" si="121"/>
        <v>2E-3</v>
      </c>
    </row>
    <row r="1980" spans="1:14" x14ac:dyDescent="0.2">
      <c r="A1980" s="34" t="str">
        <f t="shared" si="122"/>
        <v>PLE/7FG.Shetland</v>
      </c>
      <c r="B1980" s="6" t="s">
        <v>74</v>
      </c>
      <c r="C1980" s="6" t="s">
        <v>162</v>
      </c>
      <c r="D1980" s="6" t="s">
        <v>6</v>
      </c>
      <c r="E1980" s="25">
        <v>0</v>
      </c>
      <c r="F1980" s="25">
        <v>0</v>
      </c>
      <c r="G1980" s="43">
        <v>0</v>
      </c>
      <c r="H1980" s="25">
        <v>0</v>
      </c>
      <c r="I1980" s="25">
        <f t="shared" si="120"/>
        <v>0</v>
      </c>
      <c r="J1980" s="25"/>
      <c r="K1980" s="25">
        <v>0</v>
      </c>
      <c r="L1980" s="25">
        <v>0</v>
      </c>
      <c r="M1980" s="25">
        <v>0</v>
      </c>
      <c r="N1980" s="25">
        <f t="shared" si="121"/>
        <v>0</v>
      </c>
    </row>
    <row r="1981" spans="1:14" x14ac:dyDescent="0.2">
      <c r="A1981" s="34" t="str">
        <f t="shared" si="122"/>
        <v>PLE/7FG.South West</v>
      </c>
      <c r="B1981" s="6" t="s">
        <v>74</v>
      </c>
      <c r="C1981" s="6" t="s">
        <v>162</v>
      </c>
      <c r="D1981" s="6" t="s">
        <v>19</v>
      </c>
      <c r="E1981" s="25">
        <v>1.038</v>
      </c>
      <c r="F1981" s="25">
        <v>0</v>
      </c>
      <c r="G1981" s="43">
        <v>0</v>
      </c>
      <c r="H1981" s="25">
        <v>0.495</v>
      </c>
      <c r="I1981" s="25">
        <f t="shared" ref="I1981:I2044" si="123">E1981+F1981+G1981+H1981</f>
        <v>1.5329999999999999</v>
      </c>
      <c r="J1981" s="25"/>
      <c r="K1981" s="25">
        <v>0.23200000000000001</v>
      </c>
      <c r="L1981" s="25">
        <v>0</v>
      </c>
      <c r="M1981" s="25">
        <v>0</v>
      </c>
      <c r="N1981" s="25">
        <f t="shared" si="121"/>
        <v>1.7649999999999999</v>
      </c>
    </row>
    <row r="1982" spans="1:14" x14ac:dyDescent="0.2">
      <c r="A1982" s="34" t="str">
        <f t="shared" si="122"/>
        <v>PLE/7FG.Unallocated</v>
      </c>
      <c r="B1982" s="6" t="s">
        <v>74</v>
      </c>
      <c r="C1982" s="6" t="s">
        <v>162</v>
      </c>
      <c r="D1982" s="6" t="s">
        <v>33</v>
      </c>
      <c r="E1982" s="25">
        <v>0</v>
      </c>
      <c r="F1982" s="25">
        <v>0</v>
      </c>
      <c r="G1982" s="43">
        <v>0</v>
      </c>
      <c r="H1982" s="25">
        <v>2</v>
      </c>
      <c r="I1982" s="25">
        <f t="shared" si="123"/>
        <v>2</v>
      </c>
      <c r="J1982" s="25"/>
      <c r="K1982" s="25">
        <v>0</v>
      </c>
      <c r="L1982" s="25">
        <v>0</v>
      </c>
      <c r="M1982" s="25">
        <v>0</v>
      </c>
      <c r="N1982" s="25">
        <f t="shared" si="121"/>
        <v>2</v>
      </c>
    </row>
    <row r="1983" spans="1:14" x14ac:dyDescent="0.2">
      <c r="A1983" s="34" t="str">
        <f t="shared" si="122"/>
        <v>PLE/7FG.W. Scotland</v>
      </c>
      <c r="B1983" s="6" t="s">
        <v>74</v>
      </c>
      <c r="C1983" s="6" t="s">
        <v>162</v>
      </c>
      <c r="D1983" s="6" t="s">
        <v>8</v>
      </c>
      <c r="E1983" s="25">
        <v>0</v>
      </c>
      <c r="F1983" s="25">
        <v>0</v>
      </c>
      <c r="G1983" s="43">
        <v>0</v>
      </c>
      <c r="H1983" s="25">
        <v>0</v>
      </c>
      <c r="I1983" s="25">
        <f t="shared" si="123"/>
        <v>0</v>
      </c>
      <c r="J1983" s="25"/>
      <c r="K1983" s="25">
        <v>0</v>
      </c>
      <c r="L1983" s="25">
        <v>0</v>
      </c>
      <c r="M1983" s="25">
        <v>0</v>
      </c>
      <c r="N1983" s="25">
        <f t="shared" si="121"/>
        <v>0</v>
      </c>
    </row>
    <row r="1984" spans="1:14" x14ac:dyDescent="0.2">
      <c r="A1984" s="34" t="str">
        <f t="shared" si="122"/>
        <v>PLE/7FG.Wales &amp; WC</v>
      </c>
      <c r="B1984" s="6" t="s">
        <v>74</v>
      </c>
      <c r="C1984" s="6" t="s">
        <v>162</v>
      </c>
      <c r="D1984" s="6" t="s">
        <v>22</v>
      </c>
      <c r="E1984" s="25">
        <v>0.20100000000000001</v>
      </c>
      <c r="F1984" s="25">
        <v>0</v>
      </c>
      <c r="G1984" s="43">
        <v>0</v>
      </c>
      <c r="H1984" s="25">
        <v>0.42599999999999999</v>
      </c>
      <c r="I1984" s="25">
        <f t="shared" si="123"/>
        <v>0.627</v>
      </c>
      <c r="J1984" s="25"/>
      <c r="K1984" s="25">
        <v>0</v>
      </c>
      <c r="L1984" s="25">
        <v>0</v>
      </c>
      <c r="M1984" s="25">
        <v>0</v>
      </c>
      <c r="N1984" s="25">
        <f t="shared" si="121"/>
        <v>0.627</v>
      </c>
    </row>
    <row r="1985" spans="1:14" x14ac:dyDescent="0.2">
      <c r="A1985" s="34" t="str">
        <f t="shared" si="122"/>
        <v>PLE/7FG.Western</v>
      </c>
      <c r="B1985" s="38" t="s">
        <v>74</v>
      </c>
      <c r="C1985" s="6" t="s">
        <v>162</v>
      </c>
      <c r="D1985" s="6" t="s">
        <v>107</v>
      </c>
      <c r="E1985" s="25">
        <v>3.8490000000000002</v>
      </c>
      <c r="F1985" s="25">
        <v>0</v>
      </c>
      <c r="G1985" s="43">
        <v>0</v>
      </c>
      <c r="H1985" s="25">
        <v>0</v>
      </c>
      <c r="I1985" s="25">
        <f t="shared" si="123"/>
        <v>3.8490000000000002</v>
      </c>
      <c r="J1985" s="25"/>
      <c r="K1985" s="25">
        <v>0.58299999999999996</v>
      </c>
      <c r="L1985" s="25">
        <v>0</v>
      </c>
      <c r="M1985" s="25">
        <v>0.1</v>
      </c>
      <c r="N1985" s="25">
        <f t="shared" si="121"/>
        <v>4.532</v>
      </c>
    </row>
    <row r="1986" spans="1:14" x14ac:dyDescent="0.2">
      <c r="A1986" s="34" t="str">
        <f t="shared" si="122"/>
        <v>PLE/7HJK.10m and under (pool) - England</v>
      </c>
      <c r="B1986" s="6" t="s">
        <v>97</v>
      </c>
      <c r="C1986" s="6" t="s">
        <v>163</v>
      </c>
      <c r="D1986" s="6" t="s">
        <v>29</v>
      </c>
      <c r="E1986" s="25">
        <v>0</v>
      </c>
      <c r="F1986" s="25">
        <v>0</v>
      </c>
      <c r="G1986" s="43">
        <v>0</v>
      </c>
      <c r="H1986" s="25">
        <v>0</v>
      </c>
      <c r="I1986" s="25">
        <f t="shared" si="123"/>
        <v>0</v>
      </c>
      <c r="J1986" s="25"/>
      <c r="K1986" s="25">
        <v>0</v>
      </c>
      <c r="L1986" s="25">
        <v>0</v>
      </c>
      <c r="M1986" s="25">
        <v>0</v>
      </c>
      <c r="N1986" s="25">
        <f t="shared" si="121"/>
        <v>0</v>
      </c>
    </row>
    <row r="1987" spans="1:14" x14ac:dyDescent="0.2">
      <c r="A1987" s="34" t="str">
        <f t="shared" si="122"/>
        <v>PLE/7HJK.10m and under (pool) - Northern Ireland</v>
      </c>
      <c r="B1987" s="6" t="s">
        <v>97</v>
      </c>
      <c r="C1987" s="6" t="s">
        <v>163</v>
      </c>
      <c r="D1987" s="6" t="s">
        <v>32</v>
      </c>
      <c r="E1987" s="25">
        <v>0</v>
      </c>
      <c r="F1987" s="25">
        <v>0</v>
      </c>
      <c r="G1987" s="43">
        <v>0</v>
      </c>
      <c r="H1987" s="25">
        <v>0</v>
      </c>
      <c r="I1987" s="25">
        <f t="shared" si="123"/>
        <v>0</v>
      </c>
      <c r="J1987" s="25"/>
      <c r="K1987" s="25">
        <v>0</v>
      </c>
      <c r="L1987" s="25">
        <v>0</v>
      </c>
      <c r="M1987" s="25">
        <v>0</v>
      </c>
      <c r="N1987" s="25">
        <f t="shared" si="121"/>
        <v>0</v>
      </c>
    </row>
    <row r="1988" spans="1:14" x14ac:dyDescent="0.2">
      <c r="A1988" s="34" t="str">
        <f t="shared" si="122"/>
        <v>PLE/7HJK.10m and under (pool) - Scotland</v>
      </c>
      <c r="B1988" s="6" t="s">
        <v>97</v>
      </c>
      <c r="C1988" s="6" t="s">
        <v>163</v>
      </c>
      <c r="D1988" s="6" t="s">
        <v>31</v>
      </c>
      <c r="E1988" s="25">
        <v>0</v>
      </c>
      <c r="F1988" s="25">
        <v>0</v>
      </c>
      <c r="G1988" s="43">
        <v>0</v>
      </c>
      <c r="H1988" s="25">
        <v>0</v>
      </c>
      <c r="I1988" s="25">
        <f t="shared" si="123"/>
        <v>0</v>
      </c>
      <c r="J1988" s="25"/>
      <c r="K1988" s="25">
        <v>0</v>
      </c>
      <c r="L1988" s="25">
        <v>0</v>
      </c>
      <c r="M1988" s="25">
        <v>0</v>
      </c>
      <c r="N1988" s="25">
        <f t="shared" si="121"/>
        <v>0</v>
      </c>
    </row>
    <row r="1989" spans="1:14" x14ac:dyDescent="0.2">
      <c r="A1989" s="34" t="str">
        <f t="shared" si="122"/>
        <v>PLE/7HJK.10m and under (pool) - Wales</v>
      </c>
      <c r="B1989" s="6" t="s">
        <v>97</v>
      </c>
      <c r="C1989" s="6" t="s">
        <v>163</v>
      </c>
      <c r="D1989" s="6" t="s">
        <v>30</v>
      </c>
      <c r="E1989" s="25">
        <v>0</v>
      </c>
      <c r="F1989" s="25">
        <v>0</v>
      </c>
      <c r="G1989" s="43">
        <v>0</v>
      </c>
      <c r="H1989" s="25">
        <v>0</v>
      </c>
      <c r="I1989" s="25">
        <f t="shared" si="123"/>
        <v>0</v>
      </c>
      <c r="J1989" s="25"/>
      <c r="K1989" s="25">
        <v>0</v>
      </c>
      <c r="L1989" s="25">
        <v>0</v>
      </c>
      <c r="M1989" s="25">
        <v>0</v>
      </c>
      <c r="N1989" s="25">
        <f t="shared" si="121"/>
        <v>0</v>
      </c>
    </row>
    <row r="1990" spans="1:14" x14ac:dyDescent="0.2">
      <c r="A1990" s="34" t="str">
        <f t="shared" si="122"/>
        <v>PLE/7HJK.Aberdeen</v>
      </c>
      <c r="B1990" s="6" t="s">
        <v>97</v>
      </c>
      <c r="C1990" s="6" t="s">
        <v>163</v>
      </c>
      <c r="D1990" s="6" t="s">
        <v>4</v>
      </c>
      <c r="E1990" s="25">
        <v>0.02</v>
      </c>
      <c r="F1990" s="25">
        <v>0</v>
      </c>
      <c r="G1990" s="43">
        <v>0</v>
      </c>
      <c r="H1990" s="25">
        <v>0</v>
      </c>
      <c r="I1990" s="25">
        <f t="shared" si="123"/>
        <v>0.02</v>
      </c>
      <c r="J1990" s="25"/>
      <c r="K1990" s="25">
        <v>1.2E-2</v>
      </c>
      <c r="L1990" s="25">
        <v>0</v>
      </c>
      <c r="M1990" s="25">
        <v>0</v>
      </c>
      <c r="N1990" s="25">
        <f t="shared" si="121"/>
        <v>3.2000000000000001E-2</v>
      </c>
    </row>
    <row r="1991" spans="1:14" x14ac:dyDescent="0.2">
      <c r="A1991" s="34" t="str">
        <f t="shared" si="122"/>
        <v>PLE/7HJK.Anglo Scot.</v>
      </c>
      <c r="B1991" s="6" t="s">
        <v>97</v>
      </c>
      <c r="C1991" s="6" t="s">
        <v>163</v>
      </c>
      <c r="D1991" s="6" t="s">
        <v>13</v>
      </c>
      <c r="E1991" s="25">
        <v>0</v>
      </c>
      <c r="F1991" s="25">
        <v>0</v>
      </c>
      <c r="G1991" s="43">
        <v>0</v>
      </c>
      <c r="H1991" s="25">
        <v>0</v>
      </c>
      <c r="I1991" s="25">
        <f t="shared" si="123"/>
        <v>0</v>
      </c>
      <c r="J1991" s="25"/>
      <c r="K1991" s="25">
        <v>0</v>
      </c>
      <c r="L1991" s="25">
        <v>0</v>
      </c>
      <c r="M1991" s="25">
        <v>0</v>
      </c>
      <c r="N1991" s="25">
        <f t="shared" si="121"/>
        <v>0</v>
      </c>
    </row>
    <row r="1992" spans="1:14" x14ac:dyDescent="0.2">
      <c r="A1992" s="34" t="str">
        <f t="shared" si="122"/>
        <v>PLE/7HJK.ANIFPO</v>
      </c>
      <c r="B1992" s="6" t="s">
        <v>97</v>
      </c>
      <c r="C1992" s="6" t="s">
        <v>163</v>
      </c>
      <c r="D1992" s="6" t="s">
        <v>17</v>
      </c>
      <c r="E1992" s="25">
        <v>0</v>
      </c>
      <c r="F1992" s="25">
        <v>0</v>
      </c>
      <c r="G1992" s="43">
        <v>0</v>
      </c>
      <c r="H1992" s="25">
        <v>0</v>
      </c>
      <c r="I1992" s="25">
        <f t="shared" si="123"/>
        <v>0</v>
      </c>
      <c r="J1992" s="25"/>
      <c r="K1992" s="25">
        <v>0</v>
      </c>
      <c r="L1992" s="25">
        <v>0</v>
      </c>
      <c r="M1992" s="25">
        <v>0</v>
      </c>
      <c r="N1992" s="25">
        <f t="shared" si="121"/>
        <v>0</v>
      </c>
    </row>
    <row r="1993" spans="1:14" x14ac:dyDescent="0.2">
      <c r="A1993" s="34" t="str">
        <f t="shared" si="122"/>
        <v>PLE/7HJK.Cornish</v>
      </c>
      <c r="B1993" s="6" t="s">
        <v>97</v>
      </c>
      <c r="C1993" s="6" t="s">
        <v>163</v>
      </c>
      <c r="D1993" s="6" t="s">
        <v>18</v>
      </c>
      <c r="E1993" s="25">
        <v>11.368</v>
      </c>
      <c r="F1993" s="25">
        <v>0</v>
      </c>
      <c r="G1993" s="43">
        <v>0</v>
      </c>
      <c r="H1993" s="25">
        <v>0</v>
      </c>
      <c r="I1993" s="25">
        <f t="shared" si="123"/>
        <v>11.368</v>
      </c>
      <c r="J1993" s="25"/>
      <c r="K1993" s="25">
        <v>2.1440000000000001</v>
      </c>
      <c r="L1993" s="25">
        <v>0</v>
      </c>
      <c r="M1993" s="25">
        <v>0</v>
      </c>
      <c r="N1993" s="25">
        <f t="shared" si="121"/>
        <v>13.512</v>
      </c>
    </row>
    <row r="1994" spans="1:14" x14ac:dyDescent="0.2">
      <c r="A1994" s="34" t="str">
        <f t="shared" si="122"/>
        <v>PLE/7HJK.EEFPO</v>
      </c>
      <c r="B1994" s="6" t="s">
        <v>97</v>
      </c>
      <c r="C1994" s="6" t="s">
        <v>163</v>
      </c>
      <c r="D1994" s="6" t="s">
        <v>14</v>
      </c>
      <c r="E1994" s="25">
        <v>1.478</v>
      </c>
      <c r="F1994" s="25">
        <v>0</v>
      </c>
      <c r="G1994" s="43">
        <v>0</v>
      </c>
      <c r="H1994" s="25">
        <v>0</v>
      </c>
      <c r="I1994" s="25">
        <f t="shared" si="123"/>
        <v>1.478</v>
      </c>
      <c r="J1994" s="25"/>
      <c r="K1994" s="25">
        <v>0</v>
      </c>
      <c r="L1994" s="25">
        <v>0</v>
      </c>
      <c r="M1994" s="25">
        <v>0</v>
      </c>
      <c r="N1994" s="25">
        <f t="shared" si="121"/>
        <v>1.478</v>
      </c>
    </row>
    <row r="1995" spans="1:14" x14ac:dyDescent="0.2">
      <c r="A1995" s="34" t="str">
        <f t="shared" si="122"/>
        <v>PLE/7HJK.Fife</v>
      </c>
      <c r="B1995" s="6" t="s">
        <v>97</v>
      </c>
      <c r="C1995" s="6" t="s">
        <v>163</v>
      </c>
      <c r="D1995" s="6" t="s">
        <v>7</v>
      </c>
      <c r="E1995" s="25">
        <v>0</v>
      </c>
      <c r="F1995" s="25">
        <v>0</v>
      </c>
      <c r="G1995" s="43">
        <v>0</v>
      </c>
      <c r="H1995" s="25">
        <v>0</v>
      </c>
      <c r="I1995" s="25">
        <f t="shared" si="123"/>
        <v>0</v>
      </c>
      <c r="J1995" s="25"/>
      <c r="K1995" s="25">
        <v>0</v>
      </c>
      <c r="L1995" s="25">
        <v>0</v>
      </c>
      <c r="M1995" s="25">
        <v>0</v>
      </c>
      <c r="N1995" s="25">
        <f t="shared" si="121"/>
        <v>0</v>
      </c>
    </row>
    <row r="1996" spans="1:14" x14ac:dyDescent="0.2">
      <c r="A1996" s="34" t="str">
        <f t="shared" si="122"/>
        <v>PLE/7HJK.FPO</v>
      </c>
      <c r="B1996" s="6" t="s">
        <v>97</v>
      </c>
      <c r="C1996" s="6" t="s">
        <v>163</v>
      </c>
      <c r="D1996" s="6" t="s">
        <v>15</v>
      </c>
      <c r="E1996" s="25">
        <v>0</v>
      </c>
      <c r="F1996" s="25">
        <v>0</v>
      </c>
      <c r="G1996" s="43">
        <v>0</v>
      </c>
      <c r="H1996" s="25">
        <v>0</v>
      </c>
      <c r="I1996" s="25">
        <f t="shared" si="123"/>
        <v>0</v>
      </c>
      <c r="J1996" s="25"/>
      <c r="K1996" s="25">
        <v>0</v>
      </c>
      <c r="L1996" s="25">
        <v>0</v>
      </c>
      <c r="M1996" s="25">
        <v>0</v>
      </c>
      <c r="N1996" s="25">
        <f t="shared" si="121"/>
        <v>0</v>
      </c>
    </row>
    <row r="1997" spans="1:14" x14ac:dyDescent="0.2">
      <c r="A1997" s="34" t="str">
        <f t="shared" si="122"/>
        <v>PLE/7HJK.Handliners</v>
      </c>
      <c r="B1997" s="6" t="s">
        <v>97</v>
      </c>
      <c r="C1997" s="6" t="s">
        <v>163</v>
      </c>
      <c r="D1997" s="6" t="s">
        <v>66</v>
      </c>
      <c r="E1997" s="25">
        <v>0</v>
      </c>
      <c r="F1997" s="25">
        <v>0</v>
      </c>
      <c r="G1997" s="43">
        <v>0</v>
      </c>
      <c r="H1997" s="25">
        <v>0</v>
      </c>
      <c r="I1997" s="25">
        <f t="shared" si="123"/>
        <v>0</v>
      </c>
      <c r="J1997" s="25"/>
      <c r="K1997" s="25">
        <v>0</v>
      </c>
      <c r="L1997" s="25">
        <v>0</v>
      </c>
      <c r="M1997" s="25">
        <v>0</v>
      </c>
      <c r="N1997" s="25">
        <f t="shared" si="121"/>
        <v>0</v>
      </c>
    </row>
    <row r="1998" spans="1:14" x14ac:dyDescent="0.2">
      <c r="A1998" s="34" t="str">
        <f t="shared" si="122"/>
        <v>PLE/7HJK.Interfish</v>
      </c>
      <c r="B1998" s="6" t="s">
        <v>97</v>
      </c>
      <c r="C1998" s="6" t="s">
        <v>163</v>
      </c>
      <c r="D1998" s="6" t="s">
        <v>23</v>
      </c>
      <c r="E1998" s="25">
        <v>0.79</v>
      </c>
      <c r="F1998" s="25">
        <v>0</v>
      </c>
      <c r="G1998" s="43">
        <v>0</v>
      </c>
      <c r="H1998" s="25">
        <v>0</v>
      </c>
      <c r="I1998" s="25">
        <f t="shared" si="123"/>
        <v>0.79</v>
      </c>
      <c r="J1998" s="25"/>
      <c r="K1998" s="25">
        <v>4.7E-2</v>
      </c>
      <c r="L1998" s="25">
        <v>0</v>
      </c>
      <c r="M1998" s="25">
        <v>0</v>
      </c>
      <c r="N1998" s="25">
        <f t="shared" si="121"/>
        <v>0.83699999999999997</v>
      </c>
    </row>
    <row r="1999" spans="1:14" x14ac:dyDescent="0.2">
      <c r="A1999" s="34" t="str">
        <f t="shared" si="122"/>
        <v>PLE/7HJK.IOM</v>
      </c>
      <c r="B1999" s="6" t="s">
        <v>97</v>
      </c>
      <c r="C1999" s="6" t="s">
        <v>163</v>
      </c>
      <c r="D1999" s="6" t="s">
        <v>24</v>
      </c>
      <c r="E1999" s="25">
        <v>0</v>
      </c>
      <c r="F1999" s="25">
        <v>0</v>
      </c>
      <c r="G1999" s="43">
        <v>0</v>
      </c>
      <c r="H1999" s="25">
        <v>0</v>
      </c>
      <c r="I1999" s="25">
        <f t="shared" si="123"/>
        <v>0</v>
      </c>
      <c r="J1999" s="25"/>
      <c r="K1999" s="25">
        <v>0</v>
      </c>
      <c r="L1999" s="25">
        <v>0</v>
      </c>
      <c r="M1999" s="25">
        <v>0</v>
      </c>
      <c r="N1999" s="25">
        <f t="shared" si="121"/>
        <v>0</v>
      </c>
    </row>
    <row r="2000" spans="1:14" x14ac:dyDescent="0.2">
      <c r="A2000" s="34" t="str">
        <f t="shared" si="122"/>
        <v>PLE/7HJK.Klondyke</v>
      </c>
      <c r="B2000" s="6" t="s">
        <v>97</v>
      </c>
      <c r="C2000" s="6" t="s">
        <v>163</v>
      </c>
      <c r="D2000" s="6" t="s">
        <v>11</v>
      </c>
      <c r="E2000" s="25">
        <v>0</v>
      </c>
      <c r="F2000" s="25">
        <v>0</v>
      </c>
      <c r="G2000" s="43">
        <v>0</v>
      </c>
      <c r="H2000" s="25">
        <v>0</v>
      </c>
      <c r="I2000" s="25">
        <f t="shared" si="123"/>
        <v>0</v>
      </c>
      <c r="J2000" s="25"/>
      <c r="K2000" s="25">
        <v>0</v>
      </c>
      <c r="L2000" s="25">
        <v>0</v>
      </c>
      <c r="M2000" s="25">
        <v>0</v>
      </c>
      <c r="N2000" s="25">
        <f t="shared" si="121"/>
        <v>0</v>
      </c>
    </row>
    <row r="2001" spans="1:14" x14ac:dyDescent="0.2">
      <c r="A2001" s="34" t="str">
        <f t="shared" si="122"/>
        <v>PLE/7HJK.Lowestoft</v>
      </c>
      <c r="B2001" s="6" t="s">
        <v>97</v>
      </c>
      <c r="C2001" s="6" t="s">
        <v>163</v>
      </c>
      <c r="D2001" s="6" t="s">
        <v>21</v>
      </c>
      <c r="E2001" s="25">
        <v>0</v>
      </c>
      <c r="F2001" s="25">
        <v>0</v>
      </c>
      <c r="G2001" s="43">
        <v>0</v>
      </c>
      <c r="H2001" s="25">
        <v>0</v>
      </c>
      <c r="I2001" s="25">
        <f t="shared" si="123"/>
        <v>0</v>
      </c>
      <c r="J2001" s="25"/>
      <c r="K2001" s="25">
        <v>0</v>
      </c>
      <c r="L2001" s="25">
        <v>0</v>
      </c>
      <c r="M2001" s="25">
        <v>0</v>
      </c>
      <c r="N2001" s="25">
        <f t="shared" si="121"/>
        <v>0</v>
      </c>
    </row>
    <row r="2002" spans="1:14" x14ac:dyDescent="0.2">
      <c r="A2002" s="34" t="str">
        <f t="shared" si="122"/>
        <v>PLE/7HJK.Lunar</v>
      </c>
      <c r="B2002" s="6" t="s">
        <v>97</v>
      </c>
      <c r="C2002" s="6" t="s">
        <v>163</v>
      </c>
      <c r="D2002" s="6" t="s">
        <v>12</v>
      </c>
      <c r="E2002" s="25">
        <v>0</v>
      </c>
      <c r="F2002" s="25">
        <v>0</v>
      </c>
      <c r="G2002" s="43">
        <v>0</v>
      </c>
      <c r="H2002" s="25">
        <v>0</v>
      </c>
      <c r="I2002" s="25">
        <f t="shared" si="123"/>
        <v>0</v>
      </c>
      <c r="J2002" s="25"/>
      <c r="K2002" s="25">
        <v>0</v>
      </c>
      <c r="L2002" s="25">
        <v>0</v>
      </c>
      <c r="M2002" s="25">
        <v>0</v>
      </c>
      <c r="N2002" s="25">
        <f t="shared" si="121"/>
        <v>0</v>
      </c>
    </row>
    <row r="2003" spans="1:14" x14ac:dyDescent="0.2">
      <c r="A2003" s="34" t="str">
        <f t="shared" si="122"/>
        <v>PLE/7HJK.Mourne</v>
      </c>
      <c r="B2003" s="38" t="s">
        <v>97</v>
      </c>
      <c r="C2003" s="6" t="s">
        <v>163</v>
      </c>
      <c r="D2003" s="6" t="s">
        <v>49</v>
      </c>
      <c r="E2003" s="25">
        <v>0</v>
      </c>
      <c r="F2003" s="25">
        <v>0</v>
      </c>
      <c r="G2003" s="43">
        <v>0</v>
      </c>
      <c r="H2003" s="25">
        <v>0</v>
      </c>
      <c r="I2003" s="25">
        <f t="shared" si="123"/>
        <v>0</v>
      </c>
      <c r="J2003" s="25"/>
      <c r="K2003" s="25">
        <v>0</v>
      </c>
      <c r="L2003" s="25">
        <v>0</v>
      </c>
      <c r="M2003" s="25">
        <v>0</v>
      </c>
      <c r="N2003" s="25">
        <f t="shared" si="121"/>
        <v>0</v>
      </c>
    </row>
    <row r="2004" spans="1:14" x14ac:dyDescent="0.2">
      <c r="A2004" s="34" t="str">
        <f t="shared" si="122"/>
        <v>PLE/7HJK.NESFO</v>
      </c>
      <c r="B2004" s="6" t="s">
        <v>97</v>
      </c>
      <c r="C2004" s="6" t="s">
        <v>163</v>
      </c>
      <c r="D2004" s="6" t="s">
        <v>5</v>
      </c>
      <c r="E2004" s="25">
        <v>0</v>
      </c>
      <c r="F2004" s="25">
        <v>0</v>
      </c>
      <c r="G2004" s="43">
        <v>0</v>
      </c>
      <c r="H2004" s="25">
        <v>0</v>
      </c>
      <c r="I2004" s="25">
        <f t="shared" si="123"/>
        <v>0</v>
      </c>
      <c r="J2004" s="25"/>
      <c r="K2004" s="25">
        <v>0</v>
      </c>
      <c r="L2004" s="25">
        <v>0</v>
      </c>
      <c r="M2004" s="25">
        <v>0</v>
      </c>
      <c r="N2004" s="25">
        <f t="shared" si="121"/>
        <v>0</v>
      </c>
    </row>
    <row r="2005" spans="1:14" x14ac:dyDescent="0.2">
      <c r="A2005" s="34" t="str">
        <f t="shared" si="122"/>
        <v>PLE/7HJK.NIFPO</v>
      </c>
      <c r="B2005" s="6" t="s">
        <v>97</v>
      </c>
      <c r="C2005" s="6" t="s">
        <v>163</v>
      </c>
      <c r="D2005" s="6" t="s">
        <v>16</v>
      </c>
      <c r="E2005" s="25">
        <v>0</v>
      </c>
      <c r="F2005" s="25">
        <v>0</v>
      </c>
      <c r="G2005" s="43">
        <v>0</v>
      </c>
      <c r="H2005" s="25">
        <v>0</v>
      </c>
      <c r="I2005" s="25">
        <f t="shared" si="123"/>
        <v>0</v>
      </c>
      <c r="J2005" s="25"/>
      <c r="K2005" s="25">
        <v>0.03</v>
      </c>
      <c r="L2005" s="25">
        <v>0</v>
      </c>
      <c r="M2005" s="25">
        <v>0</v>
      </c>
      <c r="N2005" s="25">
        <f t="shared" ref="N2005:N2068" si="124">ROUND(I2005+K2005+L2005+M2005+J2005,3)</f>
        <v>0.03</v>
      </c>
    </row>
    <row r="2006" spans="1:14" x14ac:dyDescent="0.2">
      <c r="A2006" s="34" t="str">
        <f t="shared" si="122"/>
        <v>PLE/7HJK.Non Sector - England</v>
      </c>
      <c r="B2006" s="6" t="s">
        <v>97</v>
      </c>
      <c r="C2006" s="6" t="s">
        <v>163</v>
      </c>
      <c r="D2006" s="6" t="s">
        <v>25</v>
      </c>
      <c r="E2006" s="25">
        <v>0</v>
      </c>
      <c r="F2006" s="25">
        <v>0</v>
      </c>
      <c r="G2006" s="43">
        <v>0</v>
      </c>
      <c r="H2006" s="25">
        <v>0</v>
      </c>
      <c r="I2006" s="25">
        <f t="shared" si="123"/>
        <v>0</v>
      </c>
      <c r="J2006" s="25"/>
      <c r="K2006" s="25">
        <v>0</v>
      </c>
      <c r="L2006" s="25">
        <v>0</v>
      </c>
      <c r="M2006" s="25">
        <v>0</v>
      </c>
      <c r="N2006" s="25">
        <f t="shared" si="124"/>
        <v>0</v>
      </c>
    </row>
    <row r="2007" spans="1:14" x14ac:dyDescent="0.2">
      <c r="A2007" s="34" t="str">
        <f t="shared" si="122"/>
        <v>PLE/7HJK.Non Sector - Northern Ireland</v>
      </c>
      <c r="B2007" s="6" t="s">
        <v>97</v>
      </c>
      <c r="C2007" s="6" t="s">
        <v>163</v>
      </c>
      <c r="D2007" s="6" t="s">
        <v>28</v>
      </c>
      <c r="E2007" s="25">
        <v>0</v>
      </c>
      <c r="F2007" s="25">
        <v>0</v>
      </c>
      <c r="G2007" s="43">
        <v>0</v>
      </c>
      <c r="H2007" s="25">
        <v>0</v>
      </c>
      <c r="I2007" s="25">
        <f t="shared" si="123"/>
        <v>0</v>
      </c>
      <c r="J2007" s="25"/>
      <c r="K2007" s="25">
        <v>0</v>
      </c>
      <c r="L2007" s="25">
        <v>0</v>
      </c>
      <c r="M2007" s="25">
        <v>0</v>
      </c>
      <c r="N2007" s="25">
        <f t="shared" si="124"/>
        <v>0</v>
      </c>
    </row>
    <row r="2008" spans="1:14" x14ac:dyDescent="0.2">
      <c r="A2008" s="34" t="str">
        <f t="shared" si="122"/>
        <v>PLE/7HJK.Non Sector - Scotland</v>
      </c>
      <c r="B2008" s="6" t="s">
        <v>97</v>
      </c>
      <c r="C2008" s="6" t="s">
        <v>163</v>
      </c>
      <c r="D2008" s="6" t="s">
        <v>27</v>
      </c>
      <c r="E2008" s="25">
        <v>0</v>
      </c>
      <c r="F2008" s="25">
        <v>0</v>
      </c>
      <c r="G2008" s="43">
        <v>0</v>
      </c>
      <c r="H2008" s="25">
        <v>0</v>
      </c>
      <c r="I2008" s="25">
        <f t="shared" si="123"/>
        <v>0</v>
      </c>
      <c r="J2008" s="25"/>
      <c r="K2008" s="25">
        <v>0</v>
      </c>
      <c r="L2008" s="25">
        <v>0</v>
      </c>
      <c r="M2008" s="25">
        <v>0</v>
      </c>
      <c r="N2008" s="25">
        <f t="shared" si="124"/>
        <v>0</v>
      </c>
    </row>
    <row r="2009" spans="1:14" x14ac:dyDescent="0.2">
      <c r="A2009" s="34" t="str">
        <f t="shared" si="122"/>
        <v>PLE/7HJK.Non Sector - Wales</v>
      </c>
      <c r="B2009" s="6" t="s">
        <v>97</v>
      </c>
      <c r="C2009" s="6" t="s">
        <v>163</v>
      </c>
      <c r="D2009" s="6" t="s">
        <v>26</v>
      </c>
      <c r="E2009" s="25">
        <v>0</v>
      </c>
      <c r="F2009" s="25">
        <v>0</v>
      </c>
      <c r="G2009" s="43">
        <v>0</v>
      </c>
      <c r="H2009" s="25">
        <v>0</v>
      </c>
      <c r="I2009" s="25">
        <f t="shared" si="123"/>
        <v>0</v>
      </c>
      <c r="J2009" s="25"/>
      <c r="K2009" s="25">
        <v>0</v>
      </c>
      <c r="L2009" s="25">
        <v>0</v>
      </c>
      <c r="M2009" s="25">
        <v>0</v>
      </c>
      <c r="N2009" s="25">
        <f t="shared" si="124"/>
        <v>0</v>
      </c>
    </row>
    <row r="2010" spans="1:14" x14ac:dyDescent="0.2">
      <c r="A2010" s="34" t="str">
        <f t="shared" si="122"/>
        <v>PLE/7HJK.Humberside</v>
      </c>
      <c r="B2010" s="6" t="s">
        <v>97</v>
      </c>
      <c r="C2010" s="6" t="s">
        <v>163</v>
      </c>
      <c r="D2010" s="6" t="s">
        <v>288</v>
      </c>
      <c r="E2010" s="25">
        <v>0</v>
      </c>
      <c r="F2010" s="25">
        <v>0</v>
      </c>
      <c r="G2010" s="43">
        <v>0</v>
      </c>
      <c r="H2010" s="25">
        <v>0</v>
      </c>
      <c r="I2010" s="25">
        <f t="shared" si="123"/>
        <v>0</v>
      </c>
      <c r="J2010" s="25"/>
      <c r="K2010" s="25">
        <v>2.5000000000000001E-2</v>
      </c>
      <c r="L2010" s="25">
        <v>0</v>
      </c>
      <c r="M2010" s="25">
        <v>0</v>
      </c>
      <c r="N2010" s="25">
        <f t="shared" si="124"/>
        <v>2.5000000000000001E-2</v>
      </c>
    </row>
    <row r="2011" spans="1:14" x14ac:dyDescent="0.2">
      <c r="A2011" s="34" t="str">
        <f t="shared" si="122"/>
        <v>PLE/7HJK.North Sea</v>
      </c>
      <c r="B2011" s="6" t="s">
        <v>97</v>
      </c>
      <c r="C2011" s="6" t="s">
        <v>163</v>
      </c>
      <c r="D2011" s="6" t="s">
        <v>20</v>
      </c>
      <c r="E2011" s="25">
        <v>0.02</v>
      </c>
      <c r="F2011" s="25">
        <v>0</v>
      </c>
      <c r="G2011" s="43">
        <v>0</v>
      </c>
      <c r="H2011" s="25">
        <v>0</v>
      </c>
      <c r="I2011" s="25">
        <f t="shared" si="123"/>
        <v>0.02</v>
      </c>
      <c r="J2011" s="25"/>
      <c r="K2011" s="25">
        <v>0</v>
      </c>
      <c r="L2011" s="25">
        <v>0</v>
      </c>
      <c r="M2011" s="25">
        <v>0</v>
      </c>
      <c r="N2011" s="25">
        <f t="shared" si="124"/>
        <v>0.02</v>
      </c>
    </row>
    <row r="2012" spans="1:14" x14ac:dyDescent="0.2">
      <c r="A2012" s="34" t="str">
        <f t="shared" si="122"/>
        <v>PLE/7HJK.Northern</v>
      </c>
      <c r="B2012" s="6" t="s">
        <v>97</v>
      </c>
      <c r="C2012" s="6" t="s">
        <v>163</v>
      </c>
      <c r="D2012" s="6" t="s">
        <v>10</v>
      </c>
      <c r="E2012" s="25">
        <v>0</v>
      </c>
      <c r="F2012" s="25">
        <v>0</v>
      </c>
      <c r="G2012" s="43">
        <v>0</v>
      </c>
      <c r="H2012" s="25">
        <v>0</v>
      </c>
      <c r="I2012" s="25">
        <f t="shared" si="123"/>
        <v>0</v>
      </c>
      <c r="J2012" s="25"/>
      <c r="K2012" s="25">
        <v>0</v>
      </c>
      <c r="L2012" s="25">
        <v>0</v>
      </c>
      <c r="M2012" s="25">
        <v>0</v>
      </c>
      <c r="N2012" s="25">
        <f t="shared" si="124"/>
        <v>0</v>
      </c>
    </row>
    <row r="2013" spans="1:14" x14ac:dyDescent="0.2">
      <c r="A2013" s="34" t="str">
        <f t="shared" si="122"/>
        <v>PLE/7HJK.Orkney</v>
      </c>
      <c r="B2013" s="6" t="s">
        <v>97</v>
      </c>
      <c r="C2013" s="6" t="s">
        <v>163</v>
      </c>
      <c r="D2013" s="6" t="s">
        <v>9</v>
      </c>
      <c r="E2013" s="25">
        <v>0</v>
      </c>
      <c r="F2013" s="25">
        <v>0</v>
      </c>
      <c r="G2013" s="43">
        <v>0</v>
      </c>
      <c r="H2013" s="25">
        <v>0</v>
      </c>
      <c r="I2013" s="25">
        <f t="shared" si="123"/>
        <v>0</v>
      </c>
      <c r="J2013" s="25"/>
      <c r="K2013" s="25">
        <v>0</v>
      </c>
      <c r="L2013" s="25">
        <v>0</v>
      </c>
      <c r="M2013" s="25">
        <v>0</v>
      </c>
      <c r="N2013" s="25">
        <f t="shared" si="124"/>
        <v>0</v>
      </c>
    </row>
    <row r="2014" spans="1:14" x14ac:dyDescent="0.2">
      <c r="A2014" s="34" t="str">
        <f t="shared" si="122"/>
        <v>PLE/7HJK.SFO</v>
      </c>
      <c r="B2014" s="6" t="s">
        <v>97</v>
      </c>
      <c r="C2014" s="6" t="s">
        <v>163</v>
      </c>
      <c r="D2014" s="6" t="s">
        <v>2</v>
      </c>
      <c r="E2014" s="25">
        <v>0</v>
      </c>
      <c r="F2014" s="25">
        <v>0</v>
      </c>
      <c r="G2014" s="43">
        <v>0.2</v>
      </c>
      <c r="H2014" s="25">
        <v>0</v>
      </c>
      <c r="I2014" s="25">
        <f t="shared" si="123"/>
        <v>0.2</v>
      </c>
      <c r="J2014" s="25"/>
      <c r="K2014" s="25">
        <v>0</v>
      </c>
      <c r="L2014" s="25">
        <v>0</v>
      </c>
      <c r="M2014" s="25">
        <v>0</v>
      </c>
      <c r="N2014" s="25">
        <f t="shared" si="124"/>
        <v>0.2</v>
      </c>
    </row>
    <row r="2015" spans="1:14" x14ac:dyDescent="0.2">
      <c r="A2015" s="34" t="str">
        <f t="shared" si="122"/>
        <v>PLE/7HJK.Shetland</v>
      </c>
      <c r="B2015" s="6" t="s">
        <v>97</v>
      </c>
      <c r="C2015" s="6" t="s">
        <v>163</v>
      </c>
      <c r="D2015" s="6" t="s">
        <v>6</v>
      </c>
      <c r="E2015" s="25">
        <v>0</v>
      </c>
      <c r="F2015" s="25">
        <v>0</v>
      </c>
      <c r="G2015" s="43">
        <v>0.1</v>
      </c>
      <c r="H2015" s="25">
        <v>0</v>
      </c>
      <c r="I2015" s="25">
        <f t="shared" si="123"/>
        <v>0.1</v>
      </c>
      <c r="J2015" s="25"/>
      <c r="K2015" s="25">
        <v>0</v>
      </c>
      <c r="L2015" s="25">
        <v>0</v>
      </c>
      <c r="M2015" s="25">
        <v>0</v>
      </c>
      <c r="N2015" s="25">
        <f t="shared" si="124"/>
        <v>0.1</v>
      </c>
    </row>
    <row r="2016" spans="1:14" x14ac:dyDescent="0.2">
      <c r="A2016" s="34" t="str">
        <f t="shared" si="122"/>
        <v>PLE/7HJK.South West</v>
      </c>
      <c r="B2016" s="6" t="s">
        <v>97</v>
      </c>
      <c r="C2016" s="6" t="s">
        <v>163</v>
      </c>
      <c r="D2016" s="6" t="s">
        <v>19</v>
      </c>
      <c r="E2016" s="25">
        <v>0.63800000000000001</v>
      </c>
      <c r="F2016" s="25">
        <v>0</v>
      </c>
      <c r="G2016" s="43">
        <v>0.1</v>
      </c>
      <c r="H2016" s="25">
        <v>1.4E-2</v>
      </c>
      <c r="I2016" s="25">
        <f t="shared" si="123"/>
        <v>0.752</v>
      </c>
      <c r="J2016" s="25"/>
      <c r="K2016" s="25">
        <v>1E-3</v>
      </c>
      <c r="L2016" s="25">
        <v>0</v>
      </c>
      <c r="M2016" s="25">
        <v>0</v>
      </c>
      <c r="N2016" s="25">
        <f t="shared" si="124"/>
        <v>0.753</v>
      </c>
    </row>
    <row r="2017" spans="1:14" x14ac:dyDescent="0.2">
      <c r="A2017" s="34" t="str">
        <f t="shared" si="122"/>
        <v>PLE/7HJK.Unallocated</v>
      </c>
      <c r="B2017" s="6" t="s">
        <v>97</v>
      </c>
      <c r="C2017" s="6" t="s">
        <v>163</v>
      </c>
      <c r="D2017" s="6" t="s">
        <v>33</v>
      </c>
      <c r="E2017" s="25">
        <v>0</v>
      </c>
      <c r="F2017" s="25">
        <v>0</v>
      </c>
      <c r="G2017" s="43">
        <v>0</v>
      </c>
      <c r="H2017" s="25">
        <v>0</v>
      </c>
      <c r="I2017" s="25">
        <f t="shared" si="123"/>
        <v>0</v>
      </c>
      <c r="J2017" s="25"/>
      <c r="K2017" s="25">
        <v>0</v>
      </c>
      <c r="L2017" s="25">
        <v>0</v>
      </c>
      <c r="M2017" s="25">
        <v>0</v>
      </c>
      <c r="N2017" s="25">
        <f t="shared" si="124"/>
        <v>0</v>
      </c>
    </row>
    <row r="2018" spans="1:14" x14ac:dyDescent="0.2">
      <c r="A2018" s="34" t="str">
        <f t="shared" si="122"/>
        <v>PLE/7HJK.W. Scotland</v>
      </c>
      <c r="B2018" s="6" t="s">
        <v>97</v>
      </c>
      <c r="C2018" s="6" t="s">
        <v>163</v>
      </c>
      <c r="D2018" s="6" t="s">
        <v>8</v>
      </c>
      <c r="E2018" s="25">
        <v>0</v>
      </c>
      <c r="F2018" s="25">
        <v>0</v>
      </c>
      <c r="G2018" s="43">
        <v>0</v>
      </c>
      <c r="H2018" s="25">
        <v>0</v>
      </c>
      <c r="I2018" s="25">
        <f t="shared" si="123"/>
        <v>0</v>
      </c>
      <c r="J2018" s="25"/>
      <c r="K2018" s="25">
        <v>0</v>
      </c>
      <c r="L2018" s="25">
        <v>0</v>
      </c>
      <c r="M2018" s="25">
        <v>0</v>
      </c>
      <c r="N2018" s="25">
        <f t="shared" si="124"/>
        <v>0</v>
      </c>
    </row>
    <row r="2019" spans="1:14" x14ac:dyDescent="0.2">
      <c r="A2019" s="34" t="str">
        <f t="shared" si="122"/>
        <v>PLE/7HJK.Wales &amp; WC</v>
      </c>
      <c r="B2019" s="6" t="s">
        <v>97</v>
      </c>
      <c r="C2019" s="6" t="s">
        <v>163</v>
      </c>
      <c r="D2019" s="6" t="s">
        <v>22</v>
      </c>
      <c r="E2019" s="25">
        <v>2.3380000000000001</v>
      </c>
      <c r="F2019" s="25">
        <v>0</v>
      </c>
      <c r="G2019" s="43">
        <v>0</v>
      </c>
      <c r="H2019" s="25">
        <v>1.2669999999999999</v>
      </c>
      <c r="I2019" s="25">
        <f t="shared" si="123"/>
        <v>3.605</v>
      </c>
      <c r="J2019" s="25"/>
      <c r="K2019" s="25">
        <v>0</v>
      </c>
      <c r="L2019" s="25">
        <v>0</v>
      </c>
      <c r="M2019" s="25">
        <v>0</v>
      </c>
      <c r="N2019" s="25">
        <f t="shared" si="124"/>
        <v>3.605</v>
      </c>
    </row>
    <row r="2020" spans="1:14" x14ac:dyDescent="0.2">
      <c r="A2020" s="34" t="str">
        <f t="shared" si="122"/>
        <v>PLE/7HJK.Western</v>
      </c>
      <c r="B2020" s="38" t="s">
        <v>97</v>
      </c>
      <c r="C2020" s="6" t="s">
        <v>163</v>
      </c>
      <c r="D2020" s="6" t="s">
        <v>107</v>
      </c>
      <c r="E2020" s="25">
        <v>4.6059999999999999</v>
      </c>
      <c r="F2020" s="25">
        <v>0</v>
      </c>
      <c r="G2020" s="43">
        <v>0</v>
      </c>
      <c r="H2020" s="25">
        <v>0</v>
      </c>
      <c r="I2020" s="25">
        <f t="shared" si="123"/>
        <v>4.6059999999999999</v>
      </c>
      <c r="J2020" s="25"/>
      <c r="K2020" s="25">
        <v>0.34200000000000003</v>
      </c>
      <c r="L2020" s="25">
        <v>0</v>
      </c>
      <c r="M2020" s="25">
        <v>0</v>
      </c>
      <c r="N2020" s="25">
        <f t="shared" si="124"/>
        <v>4.9480000000000004</v>
      </c>
    </row>
    <row r="2021" spans="1:14" x14ac:dyDescent="0.2">
      <c r="A2021" s="34" t="str">
        <f t="shared" si="122"/>
        <v>POK/05B-F10m and under (pool) - England</v>
      </c>
      <c r="B2021" s="38" t="s">
        <v>240</v>
      </c>
      <c r="D2021" s="6" t="s">
        <v>29</v>
      </c>
      <c r="E2021" s="25">
        <v>0</v>
      </c>
      <c r="F2021" s="25">
        <v>0</v>
      </c>
      <c r="G2021" s="43">
        <v>0</v>
      </c>
      <c r="H2021" s="25">
        <v>0</v>
      </c>
      <c r="I2021" s="25">
        <f t="shared" si="123"/>
        <v>0</v>
      </c>
      <c r="J2021" s="25"/>
      <c r="K2021" s="25">
        <v>0</v>
      </c>
      <c r="L2021" s="25">
        <v>0</v>
      </c>
      <c r="M2021" s="25">
        <v>0</v>
      </c>
      <c r="N2021" s="25">
        <f t="shared" si="124"/>
        <v>0</v>
      </c>
    </row>
    <row r="2022" spans="1:14" x14ac:dyDescent="0.2">
      <c r="A2022" s="34" t="str">
        <f t="shared" si="122"/>
        <v>POK/05B-F10m and under (pool) - Northern Ireland</v>
      </c>
      <c r="B2022" s="38" t="s">
        <v>240</v>
      </c>
      <c r="D2022" s="6" t="s">
        <v>32</v>
      </c>
      <c r="E2022" s="25">
        <v>0</v>
      </c>
      <c r="F2022" s="25">
        <v>0</v>
      </c>
      <c r="G2022" s="43">
        <v>0</v>
      </c>
      <c r="H2022" s="25">
        <v>0</v>
      </c>
      <c r="I2022" s="25">
        <f t="shared" si="123"/>
        <v>0</v>
      </c>
      <c r="J2022" s="25"/>
      <c r="K2022" s="25">
        <v>0</v>
      </c>
      <c r="L2022" s="25">
        <v>0</v>
      </c>
      <c r="M2022" s="25">
        <v>0</v>
      </c>
      <c r="N2022" s="25">
        <f t="shared" si="124"/>
        <v>0</v>
      </c>
    </row>
    <row r="2023" spans="1:14" x14ac:dyDescent="0.2">
      <c r="A2023" s="34" t="str">
        <f t="shared" ref="A2023:A2086" si="125">CONCATENATE(B2023,D2023)</f>
        <v>POK/05B-F10m and under (pool) - Scotland</v>
      </c>
      <c r="B2023" s="38" t="s">
        <v>240</v>
      </c>
      <c r="D2023" s="6" t="s">
        <v>31</v>
      </c>
      <c r="E2023" s="25">
        <v>0</v>
      </c>
      <c r="F2023" s="25">
        <v>0</v>
      </c>
      <c r="G2023" s="43">
        <v>0</v>
      </c>
      <c r="H2023" s="25">
        <v>0</v>
      </c>
      <c r="I2023" s="25">
        <f t="shared" si="123"/>
        <v>0</v>
      </c>
      <c r="J2023" s="25"/>
      <c r="K2023" s="25">
        <v>0</v>
      </c>
      <c r="L2023" s="25">
        <v>0</v>
      </c>
      <c r="M2023" s="25">
        <v>0</v>
      </c>
      <c r="N2023" s="25">
        <f t="shared" si="124"/>
        <v>0</v>
      </c>
    </row>
    <row r="2024" spans="1:14" x14ac:dyDescent="0.2">
      <c r="A2024" s="34" t="str">
        <f t="shared" si="125"/>
        <v>POK/05B-F10m and under (pool) - Wales</v>
      </c>
      <c r="B2024" s="38" t="s">
        <v>240</v>
      </c>
      <c r="D2024" s="6" t="s">
        <v>30</v>
      </c>
      <c r="E2024" s="25">
        <v>0</v>
      </c>
      <c r="F2024" s="25">
        <v>0</v>
      </c>
      <c r="G2024" s="43">
        <v>0</v>
      </c>
      <c r="H2024" s="25">
        <v>0</v>
      </c>
      <c r="I2024" s="25">
        <f t="shared" si="123"/>
        <v>0</v>
      </c>
      <c r="J2024" s="25"/>
      <c r="K2024" s="25">
        <v>0</v>
      </c>
      <c r="L2024" s="25">
        <v>0</v>
      </c>
      <c r="M2024" s="25">
        <v>0</v>
      </c>
      <c r="N2024" s="25">
        <f t="shared" si="124"/>
        <v>0</v>
      </c>
    </row>
    <row r="2025" spans="1:14" x14ac:dyDescent="0.2">
      <c r="A2025" s="34" t="str">
        <f t="shared" si="125"/>
        <v>POK/05B-FAberdeen</v>
      </c>
      <c r="B2025" s="38" t="s">
        <v>240</v>
      </c>
      <c r="D2025" s="6" t="s">
        <v>4</v>
      </c>
      <c r="E2025" s="25">
        <v>0</v>
      </c>
      <c r="F2025" s="25">
        <v>0</v>
      </c>
      <c r="G2025" s="43">
        <v>0</v>
      </c>
      <c r="H2025" s="25">
        <v>0</v>
      </c>
      <c r="I2025" s="25">
        <f t="shared" si="123"/>
        <v>0</v>
      </c>
      <c r="J2025" s="25"/>
      <c r="K2025" s="25">
        <v>0</v>
      </c>
      <c r="L2025" s="25">
        <v>0</v>
      </c>
      <c r="M2025" s="25">
        <v>0</v>
      </c>
      <c r="N2025" s="25">
        <f t="shared" si="124"/>
        <v>0</v>
      </c>
    </row>
    <row r="2026" spans="1:14" x14ac:dyDescent="0.2">
      <c r="A2026" s="34" t="str">
        <f t="shared" si="125"/>
        <v>POK/05B-FAnglo Scot.</v>
      </c>
      <c r="B2026" s="38" t="s">
        <v>240</v>
      </c>
      <c r="D2026" s="6" t="s">
        <v>13</v>
      </c>
      <c r="E2026" s="25">
        <v>65.682000000000002</v>
      </c>
      <c r="F2026" s="25">
        <v>0</v>
      </c>
      <c r="G2026" s="43">
        <v>52.9</v>
      </c>
      <c r="H2026" s="25">
        <v>0</v>
      </c>
      <c r="I2026" s="25">
        <f t="shared" si="123"/>
        <v>118.58199999999999</v>
      </c>
      <c r="J2026" s="25"/>
      <c r="K2026" s="25">
        <v>0</v>
      </c>
      <c r="L2026" s="25">
        <v>0</v>
      </c>
      <c r="M2026" s="25">
        <v>0</v>
      </c>
      <c r="N2026" s="25">
        <f t="shared" si="124"/>
        <v>118.58199999999999</v>
      </c>
    </row>
    <row r="2027" spans="1:14" x14ac:dyDescent="0.2">
      <c r="A2027" s="34" t="str">
        <f t="shared" si="125"/>
        <v>POK/05B-FANIFPO</v>
      </c>
      <c r="B2027" s="38" t="s">
        <v>240</v>
      </c>
      <c r="D2027" s="6" t="s">
        <v>17</v>
      </c>
      <c r="E2027" s="25">
        <v>0</v>
      </c>
      <c r="F2027" s="25">
        <v>0</v>
      </c>
      <c r="G2027" s="43">
        <v>0</v>
      </c>
      <c r="H2027" s="25">
        <v>0</v>
      </c>
      <c r="I2027" s="25">
        <f t="shared" si="123"/>
        <v>0</v>
      </c>
      <c r="J2027" s="25"/>
      <c r="K2027" s="25">
        <v>0</v>
      </c>
      <c r="L2027" s="25">
        <v>0</v>
      </c>
      <c r="M2027" s="25">
        <v>0</v>
      </c>
      <c r="N2027" s="25">
        <f t="shared" si="124"/>
        <v>0</v>
      </c>
    </row>
    <row r="2028" spans="1:14" x14ac:dyDescent="0.2">
      <c r="A2028" s="34" t="str">
        <f t="shared" si="125"/>
        <v>POK/05B-FCornish</v>
      </c>
      <c r="B2028" s="38" t="s">
        <v>240</v>
      </c>
      <c r="D2028" s="6" t="s">
        <v>18</v>
      </c>
      <c r="E2028" s="25">
        <v>0</v>
      </c>
      <c r="F2028" s="25">
        <v>0</v>
      </c>
      <c r="G2028" s="43">
        <v>0</v>
      </c>
      <c r="H2028" s="25">
        <v>0</v>
      </c>
      <c r="I2028" s="25">
        <f t="shared" si="123"/>
        <v>0</v>
      </c>
      <c r="J2028" s="25"/>
      <c r="K2028" s="25">
        <v>0</v>
      </c>
      <c r="L2028" s="25">
        <v>0</v>
      </c>
      <c r="M2028" s="25">
        <v>0</v>
      </c>
      <c r="N2028" s="25">
        <f t="shared" si="124"/>
        <v>0</v>
      </c>
    </row>
    <row r="2029" spans="1:14" x14ac:dyDescent="0.2">
      <c r="A2029" s="34" t="str">
        <f t="shared" si="125"/>
        <v>POK/05B-FEEFPO</v>
      </c>
      <c r="B2029" s="38" t="s">
        <v>240</v>
      </c>
      <c r="D2029" s="6" t="s">
        <v>14</v>
      </c>
      <c r="E2029" s="25">
        <v>0.80600000000000005</v>
      </c>
      <c r="F2029" s="25">
        <v>0</v>
      </c>
      <c r="G2029" s="43">
        <v>0</v>
      </c>
      <c r="H2029" s="25">
        <v>0</v>
      </c>
      <c r="I2029" s="25">
        <f t="shared" si="123"/>
        <v>0.80600000000000005</v>
      </c>
      <c r="J2029" s="25"/>
      <c r="K2029" s="25">
        <v>0</v>
      </c>
      <c r="L2029" s="25">
        <v>0</v>
      </c>
      <c r="M2029" s="25">
        <v>0</v>
      </c>
      <c r="N2029" s="25">
        <f t="shared" si="124"/>
        <v>0.80600000000000005</v>
      </c>
    </row>
    <row r="2030" spans="1:14" x14ac:dyDescent="0.2">
      <c r="A2030" s="34" t="str">
        <f t="shared" si="125"/>
        <v>POK/05B-FFife</v>
      </c>
      <c r="B2030" s="38" t="s">
        <v>240</v>
      </c>
      <c r="D2030" s="6" t="s">
        <v>7</v>
      </c>
      <c r="E2030" s="25">
        <v>0</v>
      </c>
      <c r="F2030" s="25">
        <v>0</v>
      </c>
      <c r="G2030" s="43">
        <v>0</v>
      </c>
      <c r="H2030" s="25">
        <v>0</v>
      </c>
      <c r="I2030" s="25">
        <f t="shared" si="123"/>
        <v>0</v>
      </c>
      <c r="J2030" s="25"/>
      <c r="K2030" s="25">
        <v>0</v>
      </c>
      <c r="L2030" s="25">
        <v>0</v>
      </c>
      <c r="M2030" s="25">
        <v>0</v>
      </c>
      <c r="N2030" s="25">
        <f t="shared" si="124"/>
        <v>0</v>
      </c>
    </row>
    <row r="2031" spans="1:14" x14ac:dyDescent="0.2">
      <c r="A2031" s="34" t="str">
        <f t="shared" si="125"/>
        <v>POK/05B-FFPO</v>
      </c>
      <c r="B2031" s="38" t="s">
        <v>240</v>
      </c>
      <c r="D2031" s="6" t="s">
        <v>15</v>
      </c>
      <c r="E2031" s="25">
        <v>152.18299999999999</v>
      </c>
      <c r="F2031" s="25">
        <v>0</v>
      </c>
      <c r="G2031" s="43">
        <v>0</v>
      </c>
      <c r="H2031" s="25">
        <v>0</v>
      </c>
      <c r="I2031" s="25">
        <f t="shared" si="123"/>
        <v>152.18299999999999</v>
      </c>
      <c r="J2031" s="25"/>
      <c r="K2031" s="25">
        <v>0</v>
      </c>
      <c r="L2031" s="25">
        <v>0</v>
      </c>
      <c r="M2031" s="25">
        <v>0</v>
      </c>
      <c r="N2031" s="25">
        <f t="shared" si="124"/>
        <v>152.18299999999999</v>
      </c>
    </row>
    <row r="2032" spans="1:14" x14ac:dyDescent="0.2">
      <c r="A2032" s="34" t="str">
        <f t="shared" si="125"/>
        <v>POK/05B-FHandliners</v>
      </c>
      <c r="B2032" s="38" t="s">
        <v>240</v>
      </c>
      <c r="D2032" s="6" t="s">
        <v>66</v>
      </c>
      <c r="E2032" s="25">
        <v>0</v>
      </c>
      <c r="F2032" s="25">
        <v>0</v>
      </c>
      <c r="G2032" s="43">
        <v>0</v>
      </c>
      <c r="H2032" s="25">
        <v>0</v>
      </c>
      <c r="I2032" s="25">
        <f t="shared" si="123"/>
        <v>0</v>
      </c>
      <c r="J2032" s="25"/>
      <c r="K2032" s="25">
        <v>0</v>
      </c>
      <c r="L2032" s="25">
        <v>0</v>
      </c>
      <c r="M2032" s="25">
        <v>0</v>
      </c>
      <c r="N2032" s="25">
        <f t="shared" si="124"/>
        <v>0</v>
      </c>
    </row>
    <row r="2033" spans="1:14" x14ac:dyDescent="0.2">
      <c r="A2033" s="34" t="str">
        <f t="shared" si="125"/>
        <v>POK/05B-FInterfish</v>
      </c>
      <c r="B2033" s="38" t="s">
        <v>240</v>
      </c>
      <c r="D2033" s="6" t="s">
        <v>23</v>
      </c>
      <c r="E2033" s="25">
        <v>0.13400000000000001</v>
      </c>
      <c r="F2033" s="25">
        <v>0</v>
      </c>
      <c r="G2033" s="43">
        <v>0</v>
      </c>
      <c r="H2033" s="25">
        <v>0</v>
      </c>
      <c r="I2033" s="25">
        <f t="shared" si="123"/>
        <v>0.13400000000000001</v>
      </c>
      <c r="J2033" s="25"/>
      <c r="K2033" s="25">
        <v>0</v>
      </c>
      <c r="L2033" s="25">
        <v>0</v>
      </c>
      <c r="M2033" s="25">
        <v>0</v>
      </c>
      <c r="N2033" s="25">
        <f t="shared" si="124"/>
        <v>0.13400000000000001</v>
      </c>
    </row>
    <row r="2034" spans="1:14" x14ac:dyDescent="0.2">
      <c r="A2034" s="34" t="str">
        <f t="shared" si="125"/>
        <v>POK/05B-FIOM</v>
      </c>
      <c r="B2034" s="38" t="s">
        <v>240</v>
      </c>
      <c r="D2034" s="6" t="s">
        <v>24</v>
      </c>
      <c r="E2034" s="25">
        <v>0</v>
      </c>
      <c r="F2034" s="25">
        <v>0</v>
      </c>
      <c r="G2034" s="43">
        <v>0</v>
      </c>
      <c r="H2034" s="25">
        <v>0</v>
      </c>
      <c r="I2034" s="25">
        <f t="shared" si="123"/>
        <v>0</v>
      </c>
      <c r="J2034" s="25"/>
      <c r="K2034" s="25">
        <v>0</v>
      </c>
      <c r="L2034" s="25">
        <v>0</v>
      </c>
      <c r="M2034" s="25">
        <v>0</v>
      </c>
      <c r="N2034" s="25">
        <f t="shared" si="124"/>
        <v>0</v>
      </c>
    </row>
    <row r="2035" spans="1:14" x14ac:dyDescent="0.2">
      <c r="A2035" s="34" t="str">
        <f t="shared" si="125"/>
        <v>POK/05B-FKlondyke</v>
      </c>
      <c r="B2035" s="38" t="s">
        <v>240</v>
      </c>
      <c r="D2035" s="6" t="s">
        <v>11</v>
      </c>
      <c r="E2035" s="25">
        <v>0</v>
      </c>
      <c r="F2035" s="25">
        <v>0</v>
      </c>
      <c r="G2035" s="43">
        <v>0</v>
      </c>
      <c r="H2035" s="25">
        <v>0</v>
      </c>
      <c r="I2035" s="25">
        <f t="shared" si="123"/>
        <v>0</v>
      </c>
      <c r="J2035" s="25"/>
      <c r="K2035" s="25">
        <v>0</v>
      </c>
      <c r="L2035" s="25">
        <v>0</v>
      </c>
      <c r="M2035" s="25">
        <v>0</v>
      </c>
      <c r="N2035" s="25">
        <f t="shared" si="124"/>
        <v>0</v>
      </c>
    </row>
    <row r="2036" spans="1:14" x14ac:dyDescent="0.2">
      <c r="A2036" s="34" t="str">
        <f t="shared" si="125"/>
        <v>POK/05B-FLowestoft</v>
      </c>
      <c r="B2036" s="38" t="s">
        <v>240</v>
      </c>
      <c r="D2036" s="6" t="s">
        <v>21</v>
      </c>
      <c r="E2036" s="25">
        <v>0</v>
      </c>
      <c r="F2036" s="25">
        <v>0</v>
      </c>
      <c r="G2036" s="43">
        <v>0</v>
      </c>
      <c r="H2036" s="25">
        <v>0</v>
      </c>
      <c r="I2036" s="25">
        <f t="shared" si="123"/>
        <v>0</v>
      </c>
      <c r="J2036" s="25"/>
      <c r="K2036" s="25">
        <v>0</v>
      </c>
      <c r="L2036" s="25">
        <v>0</v>
      </c>
      <c r="M2036" s="25">
        <v>0</v>
      </c>
      <c r="N2036" s="25">
        <f t="shared" si="124"/>
        <v>0</v>
      </c>
    </row>
    <row r="2037" spans="1:14" x14ac:dyDescent="0.2">
      <c r="A2037" s="34" t="str">
        <f t="shared" si="125"/>
        <v>POK/05B-FLunar</v>
      </c>
      <c r="B2037" s="38" t="s">
        <v>240</v>
      </c>
      <c r="D2037" s="6" t="s">
        <v>12</v>
      </c>
      <c r="E2037" s="25">
        <v>0</v>
      </c>
      <c r="F2037" s="25">
        <v>0</v>
      </c>
      <c r="G2037" s="43">
        <v>0</v>
      </c>
      <c r="H2037" s="25">
        <v>0</v>
      </c>
      <c r="I2037" s="25">
        <f t="shared" si="123"/>
        <v>0</v>
      </c>
      <c r="J2037" s="25"/>
      <c r="K2037" s="25">
        <v>0</v>
      </c>
      <c r="L2037" s="25">
        <v>0</v>
      </c>
      <c r="M2037" s="25">
        <v>0</v>
      </c>
      <c r="N2037" s="25">
        <f t="shared" si="124"/>
        <v>0</v>
      </c>
    </row>
    <row r="2038" spans="1:14" x14ac:dyDescent="0.2">
      <c r="A2038" s="34" t="str">
        <f t="shared" si="125"/>
        <v>POK/05B-FMourne</v>
      </c>
      <c r="B2038" s="38" t="s">
        <v>240</v>
      </c>
      <c r="D2038" s="6" t="s">
        <v>49</v>
      </c>
      <c r="E2038" s="25">
        <v>0</v>
      </c>
      <c r="F2038" s="25">
        <v>0</v>
      </c>
      <c r="G2038" s="43">
        <v>0</v>
      </c>
      <c r="H2038" s="25">
        <v>0</v>
      </c>
      <c r="I2038" s="25">
        <f t="shared" si="123"/>
        <v>0</v>
      </c>
      <c r="J2038" s="25"/>
      <c r="K2038" s="25">
        <v>0</v>
      </c>
      <c r="L2038" s="25">
        <v>0</v>
      </c>
      <c r="M2038" s="25">
        <v>0</v>
      </c>
      <c r="N2038" s="25">
        <f t="shared" si="124"/>
        <v>0</v>
      </c>
    </row>
    <row r="2039" spans="1:14" x14ac:dyDescent="0.2">
      <c r="A2039" s="34" t="str">
        <f t="shared" si="125"/>
        <v>POK/05B-FNESFO</v>
      </c>
      <c r="B2039" s="38" t="s">
        <v>240</v>
      </c>
      <c r="D2039" s="6" t="s">
        <v>5</v>
      </c>
      <c r="E2039" s="25">
        <v>0</v>
      </c>
      <c r="F2039" s="25">
        <v>0</v>
      </c>
      <c r="G2039" s="43">
        <v>0</v>
      </c>
      <c r="H2039" s="25">
        <v>0</v>
      </c>
      <c r="I2039" s="25">
        <f t="shared" si="123"/>
        <v>0</v>
      </c>
      <c r="J2039" s="25"/>
      <c r="K2039" s="25">
        <v>0</v>
      </c>
      <c r="L2039" s="25">
        <v>0</v>
      </c>
      <c r="M2039" s="25">
        <v>0</v>
      </c>
      <c r="N2039" s="25">
        <f t="shared" si="124"/>
        <v>0</v>
      </c>
    </row>
    <row r="2040" spans="1:14" x14ac:dyDescent="0.2">
      <c r="A2040" s="34" t="str">
        <f t="shared" si="125"/>
        <v>POK/05B-FNIFPO</v>
      </c>
      <c r="B2040" s="38" t="s">
        <v>240</v>
      </c>
      <c r="D2040" s="6" t="s">
        <v>16</v>
      </c>
      <c r="E2040" s="25">
        <v>0</v>
      </c>
      <c r="F2040" s="25">
        <v>1.2</v>
      </c>
      <c r="G2040" s="43">
        <v>0</v>
      </c>
      <c r="H2040" s="25">
        <v>0</v>
      </c>
      <c r="I2040" s="25">
        <f t="shared" si="123"/>
        <v>1.2</v>
      </c>
      <c r="J2040" s="25"/>
      <c r="K2040" s="25">
        <v>0</v>
      </c>
      <c r="L2040" s="25">
        <v>0</v>
      </c>
      <c r="M2040" s="25">
        <v>0</v>
      </c>
      <c r="N2040" s="25">
        <f t="shared" si="124"/>
        <v>1.2</v>
      </c>
    </row>
    <row r="2041" spans="1:14" x14ac:dyDescent="0.2">
      <c r="A2041" s="34" t="str">
        <f t="shared" si="125"/>
        <v>POK/05B-FNon Sector - England</v>
      </c>
      <c r="B2041" s="38" t="s">
        <v>240</v>
      </c>
      <c r="D2041" s="6" t="s">
        <v>25</v>
      </c>
      <c r="E2041" s="25">
        <v>0</v>
      </c>
      <c r="F2041" s="25">
        <v>0</v>
      </c>
      <c r="G2041" s="43">
        <v>0</v>
      </c>
      <c r="H2041" s="25">
        <v>0</v>
      </c>
      <c r="I2041" s="25">
        <f t="shared" si="123"/>
        <v>0</v>
      </c>
      <c r="J2041" s="25"/>
      <c r="K2041" s="25">
        <v>0</v>
      </c>
      <c r="L2041" s="25">
        <v>0</v>
      </c>
      <c r="M2041" s="25">
        <v>0</v>
      </c>
      <c r="N2041" s="25">
        <f t="shared" si="124"/>
        <v>0</v>
      </c>
    </row>
    <row r="2042" spans="1:14" x14ac:dyDescent="0.2">
      <c r="A2042" s="34" t="str">
        <f t="shared" si="125"/>
        <v>POK/05B-FNon Sector - Northern Ireland</v>
      </c>
      <c r="B2042" s="38" t="s">
        <v>240</v>
      </c>
      <c r="D2042" s="6" t="s">
        <v>28</v>
      </c>
      <c r="E2042" s="25">
        <v>0</v>
      </c>
      <c r="F2042" s="25">
        <v>0</v>
      </c>
      <c r="G2042" s="43">
        <v>0</v>
      </c>
      <c r="H2042" s="25">
        <v>0</v>
      </c>
      <c r="I2042" s="25">
        <f t="shared" si="123"/>
        <v>0</v>
      </c>
      <c r="J2042" s="25"/>
      <c r="K2042" s="25">
        <v>0</v>
      </c>
      <c r="L2042" s="25">
        <v>0</v>
      </c>
      <c r="M2042" s="25">
        <v>0</v>
      </c>
      <c r="N2042" s="25">
        <f t="shared" si="124"/>
        <v>0</v>
      </c>
    </row>
    <row r="2043" spans="1:14" x14ac:dyDescent="0.2">
      <c r="A2043" s="34" t="str">
        <f t="shared" si="125"/>
        <v>POK/05B-FNon Sector - Scotland</v>
      </c>
      <c r="B2043" s="38" t="s">
        <v>240</v>
      </c>
      <c r="D2043" s="6" t="s">
        <v>27</v>
      </c>
      <c r="E2043" s="25">
        <v>0</v>
      </c>
      <c r="F2043" s="25">
        <v>0</v>
      </c>
      <c r="G2043" s="43">
        <v>0</v>
      </c>
      <c r="H2043" s="25">
        <v>0</v>
      </c>
      <c r="I2043" s="25">
        <f t="shared" si="123"/>
        <v>0</v>
      </c>
      <c r="J2043" s="25"/>
      <c r="K2043" s="25">
        <v>0</v>
      </c>
      <c r="L2043" s="25">
        <v>0</v>
      </c>
      <c r="M2043" s="25">
        <v>0</v>
      </c>
      <c r="N2043" s="25">
        <f t="shared" si="124"/>
        <v>0</v>
      </c>
    </row>
    <row r="2044" spans="1:14" x14ac:dyDescent="0.2">
      <c r="A2044" s="34" t="str">
        <f t="shared" si="125"/>
        <v>POK/05B-FNon Sector - Wales</v>
      </c>
      <c r="B2044" s="38" t="s">
        <v>240</v>
      </c>
      <c r="D2044" s="6" t="s">
        <v>26</v>
      </c>
      <c r="E2044" s="25">
        <v>0</v>
      </c>
      <c r="F2044" s="25">
        <v>0</v>
      </c>
      <c r="G2044" s="43">
        <v>0</v>
      </c>
      <c r="H2044" s="25">
        <v>0</v>
      </c>
      <c r="I2044" s="25">
        <f t="shared" si="123"/>
        <v>0</v>
      </c>
      <c r="J2044" s="25"/>
      <c r="K2044" s="25">
        <v>0</v>
      </c>
      <c r="L2044" s="25">
        <v>0</v>
      </c>
      <c r="M2044" s="25">
        <v>0</v>
      </c>
      <c r="N2044" s="25">
        <f t="shared" si="124"/>
        <v>0</v>
      </c>
    </row>
    <row r="2045" spans="1:14" x14ac:dyDescent="0.2">
      <c r="A2045" s="34" t="str">
        <f t="shared" si="125"/>
        <v>POK/05B-FHumberside</v>
      </c>
      <c r="B2045" s="38" t="s">
        <v>240</v>
      </c>
      <c r="D2045" s="6" t="s">
        <v>288</v>
      </c>
      <c r="E2045" s="25">
        <v>0</v>
      </c>
      <c r="F2045" s="25">
        <v>0</v>
      </c>
      <c r="G2045" s="43">
        <v>0</v>
      </c>
      <c r="H2045" s="25">
        <v>0</v>
      </c>
      <c r="I2045" s="25">
        <f t="shared" ref="I2045:I2110" si="126">E2045+F2045+G2045+H2045</f>
        <v>0</v>
      </c>
      <c r="J2045" s="25"/>
      <c r="K2045" s="25">
        <v>0</v>
      </c>
      <c r="L2045" s="25">
        <v>0</v>
      </c>
      <c r="M2045" s="25">
        <v>0</v>
      </c>
      <c r="N2045" s="25">
        <f t="shared" si="124"/>
        <v>0</v>
      </c>
    </row>
    <row r="2046" spans="1:14" x14ac:dyDescent="0.2">
      <c r="A2046" s="34" t="str">
        <f t="shared" si="125"/>
        <v>POK/05B-FNorth Sea</v>
      </c>
      <c r="B2046" s="38" t="s">
        <v>240</v>
      </c>
      <c r="D2046" s="6" t="s">
        <v>20</v>
      </c>
      <c r="E2046" s="25">
        <v>0</v>
      </c>
      <c r="F2046" s="25">
        <v>0</v>
      </c>
      <c r="G2046" s="43">
        <v>0</v>
      </c>
      <c r="H2046" s="25">
        <v>0</v>
      </c>
      <c r="I2046" s="25">
        <f t="shared" si="126"/>
        <v>0</v>
      </c>
      <c r="J2046" s="25"/>
      <c r="K2046" s="25">
        <v>0</v>
      </c>
      <c r="L2046" s="25">
        <v>0</v>
      </c>
      <c r="M2046" s="25">
        <v>0</v>
      </c>
      <c r="N2046" s="25">
        <f t="shared" si="124"/>
        <v>0</v>
      </c>
    </row>
    <row r="2047" spans="1:14" x14ac:dyDescent="0.2">
      <c r="A2047" s="34" t="str">
        <f t="shared" si="125"/>
        <v>POK/05B-FNorthern</v>
      </c>
      <c r="B2047" s="38" t="s">
        <v>240</v>
      </c>
      <c r="D2047" s="6" t="s">
        <v>10</v>
      </c>
      <c r="E2047" s="25">
        <v>0</v>
      </c>
      <c r="F2047" s="25">
        <v>0</v>
      </c>
      <c r="G2047" s="43">
        <v>0</v>
      </c>
      <c r="H2047" s="25">
        <v>0</v>
      </c>
      <c r="I2047" s="25">
        <f t="shared" si="126"/>
        <v>0</v>
      </c>
      <c r="J2047" s="25"/>
      <c r="K2047" s="25">
        <v>0</v>
      </c>
      <c r="L2047" s="25">
        <v>0</v>
      </c>
      <c r="M2047" s="25">
        <v>0</v>
      </c>
      <c r="N2047" s="25">
        <f t="shared" si="124"/>
        <v>0</v>
      </c>
    </row>
    <row r="2048" spans="1:14" x14ac:dyDescent="0.2">
      <c r="A2048" s="34" t="str">
        <f t="shared" si="125"/>
        <v>POK/05B-FOrkney</v>
      </c>
      <c r="B2048" s="38" t="s">
        <v>240</v>
      </c>
      <c r="D2048" s="6" t="s">
        <v>9</v>
      </c>
      <c r="E2048" s="25">
        <v>0</v>
      </c>
      <c r="F2048" s="25">
        <v>0</v>
      </c>
      <c r="G2048" s="43">
        <v>0</v>
      </c>
      <c r="H2048" s="25">
        <v>0</v>
      </c>
      <c r="I2048" s="25">
        <f t="shared" si="126"/>
        <v>0</v>
      </c>
      <c r="J2048" s="25"/>
      <c r="K2048" s="25">
        <v>0</v>
      </c>
      <c r="L2048" s="25">
        <v>0</v>
      </c>
      <c r="M2048" s="25">
        <v>0</v>
      </c>
      <c r="N2048" s="25">
        <f t="shared" si="124"/>
        <v>0</v>
      </c>
    </row>
    <row r="2049" spans="1:14" x14ac:dyDescent="0.2">
      <c r="A2049" s="34" t="str">
        <f t="shared" si="125"/>
        <v>POK/05B-FSFO</v>
      </c>
      <c r="B2049" s="38" t="s">
        <v>240</v>
      </c>
      <c r="D2049" s="6" t="s">
        <v>2</v>
      </c>
      <c r="E2049" s="25">
        <v>13.835000000000001</v>
      </c>
      <c r="F2049" s="25">
        <v>0</v>
      </c>
      <c r="G2049" s="43">
        <v>198.7</v>
      </c>
      <c r="H2049" s="25">
        <v>0</v>
      </c>
      <c r="I2049" s="25">
        <f t="shared" si="126"/>
        <v>212.535</v>
      </c>
      <c r="J2049" s="25"/>
      <c r="K2049" s="25">
        <v>0</v>
      </c>
      <c r="L2049" s="25">
        <v>0</v>
      </c>
      <c r="M2049" s="25">
        <v>0</v>
      </c>
      <c r="N2049" s="25">
        <f t="shared" si="124"/>
        <v>212.535</v>
      </c>
    </row>
    <row r="2050" spans="1:14" x14ac:dyDescent="0.2">
      <c r="A2050" s="34" t="str">
        <f t="shared" si="125"/>
        <v>POK/05B-FShetland</v>
      </c>
      <c r="B2050" s="38" t="s">
        <v>240</v>
      </c>
      <c r="D2050" s="6" t="s">
        <v>6</v>
      </c>
      <c r="E2050" s="25">
        <v>0</v>
      </c>
      <c r="F2050" s="25">
        <v>0</v>
      </c>
      <c r="G2050" s="43">
        <v>114.6</v>
      </c>
      <c r="H2050" s="25">
        <v>0</v>
      </c>
      <c r="I2050" s="25">
        <f t="shared" si="126"/>
        <v>114.6</v>
      </c>
      <c r="J2050" s="25"/>
      <c r="K2050" s="25">
        <v>0</v>
      </c>
      <c r="L2050" s="25">
        <v>0</v>
      </c>
      <c r="M2050" s="25">
        <v>0</v>
      </c>
      <c r="N2050" s="25">
        <f t="shared" si="124"/>
        <v>114.6</v>
      </c>
    </row>
    <row r="2051" spans="1:14" x14ac:dyDescent="0.2">
      <c r="A2051" s="34" t="str">
        <f t="shared" si="125"/>
        <v>POK/05B-FSouth West</v>
      </c>
      <c r="B2051" s="38" t="s">
        <v>240</v>
      </c>
      <c r="D2051" s="6" t="s">
        <v>19</v>
      </c>
      <c r="E2051" s="25">
        <v>0</v>
      </c>
      <c r="F2051" s="25">
        <v>0</v>
      </c>
      <c r="G2051" s="43">
        <v>0</v>
      </c>
      <c r="H2051" s="25">
        <v>0</v>
      </c>
      <c r="I2051" s="25">
        <f t="shared" si="126"/>
        <v>0</v>
      </c>
      <c r="J2051" s="25"/>
      <c r="K2051" s="25">
        <v>0</v>
      </c>
      <c r="L2051" s="25">
        <v>0</v>
      </c>
      <c r="M2051" s="25">
        <v>0</v>
      </c>
      <c r="N2051" s="25">
        <f t="shared" si="124"/>
        <v>0</v>
      </c>
    </row>
    <row r="2052" spans="1:14" x14ac:dyDescent="0.2">
      <c r="A2052" s="34" t="str">
        <f t="shared" si="125"/>
        <v>POK/05B-FUnallocated</v>
      </c>
      <c r="B2052" s="38" t="s">
        <v>240</v>
      </c>
      <c r="D2052" s="6" t="s">
        <v>33</v>
      </c>
      <c r="E2052" s="25">
        <v>0</v>
      </c>
      <c r="F2052" s="25">
        <v>0</v>
      </c>
      <c r="G2052" s="43">
        <v>0</v>
      </c>
      <c r="H2052" s="25">
        <v>0</v>
      </c>
      <c r="I2052" s="25">
        <f t="shared" si="126"/>
        <v>0</v>
      </c>
      <c r="J2052" s="25"/>
      <c r="K2052" s="25">
        <v>0</v>
      </c>
      <c r="L2052" s="25">
        <v>0</v>
      </c>
      <c r="M2052" s="25">
        <v>0</v>
      </c>
      <c r="N2052" s="25">
        <f t="shared" si="124"/>
        <v>0</v>
      </c>
    </row>
    <row r="2053" spans="1:14" x14ac:dyDescent="0.2">
      <c r="A2053" s="34" t="str">
        <f t="shared" si="125"/>
        <v>POK/05B-FW. Scotland</v>
      </c>
      <c r="B2053" s="38" t="s">
        <v>240</v>
      </c>
      <c r="D2053" s="6" t="s">
        <v>8</v>
      </c>
      <c r="E2053" s="25">
        <v>0</v>
      </c>
      <c r="F2053" s="25">
        <v>0</v>
      </c>
      <c r="G2053" s="43">
        <v>0</v>
      </c>
      <c r="H2053" s="25">
        <v>0</v>
      </c>
      <c r="I2053" s="25">
        <f t="shared" si="126"/>
        <v>0</v>
      </c>
      <c r="J2053" s="25"/>
      <c r="K2053" s="25">
        <v>0</v>
      </c>
      <c r="L2053" s="25">
        <v>0</v>
      </c>
      <c r="M2053" s="25">
        <v>0</v>
      </c>
      <c r="N2053" s="25">
        <f t="shared" si="124"/>
        <v>0</v>
      </c>
    </row>
    <row r="2054" spans="1:14" x14ac:dyDescent="0.2">
      <c r="A2054" s="34" t="str">
        <f t="shared" si="125"/>
        <v>POK/05B-FWales &amp; WC</v>
      </c>
      <c r="B2054" s="38" t="s">
        <v>240</v>
      </c>
      <c r="D2054" s="6" t="s">
        <v>22</v>
      </c>
      <c r="E2054" s="25">
        <v>0</v>
      </c>
      <c r="F2054" s="25">
        <v>0</v>
      </c>
      <c r="G2054" s="43">
        <v>0</v>
      </c>
      <c r="H2054" s="25">
        <v>0</v>
      </c>
      <c r="I2054" s="25">
        <f t="shared" si="126"/>
        <v>0</v>
      </c>
      <c r="J2054" s="25"/>
      <c r="K2054" s="25">
        <v>0</v>
      </c>
      <c r="L2054" s="25">
        <v>0</v>
      </c>
      <c r="M2054" s="25">
        <v>0</v>
      </c>
      <c r="N2054" s="25">
        <f t="shared" si="124"/>
        <v>0</v>
      </c>
    </row>
    <row r="2055" spans="1:14" x14ac:dyDescent="0.2">
      <c r="A2055" s="34" t="str">
        <f t="shared" si="125"/>
        <v>POK/05B-FWestern</v>
      </c>
      <c r="B2055" s="38" t="s">
        <v>240</v>
      </c>
      <c r="D2055" s="6" t="s">
        <v>107</v>
      </c>
      <c r="E2055" s="25">
        <v>0</v>
      </c>
      <c r="F2055" s="25">
        <v>0</v>
      </c>
      <c r="G2055" s="43">
        <v>0</v>
      </c>
      <c r="H2055" s="25">
        <v>0</v>
      </c>
      <c r="I2055" s="25">
        <f t="shared" si="126"/>
        <v>0</v>
      </c>
      <c r="J2055" s="25"/>
      <c r="K2055" s="25">
        <v>0</v>
      </c>
      <c r="L2055" s="25">
        <v>0</v>
      </c>
      <c r="M2055" s="25">
        <v>0</v>
      </c>
      <c r="N2055" s="25">
        <f t="shared" si="124"/>
        <v>0</v>
      </c>
    </row>
    <row r="2056" spans="1:14" x14ac:dyDescent="0.2">
      <c r="A2056" s="34" t="str">
        <f t="shared" si="125"/>
        <v>POK/2C3A410m and under (pool) - England</v>
      </c>
      <c r="B2056" s="6" t="s">
        <v>75</v>
      </c>
      <c r="C2056" s="6" t="s">
        <v>191</v>
      </c>
      <c r="D2056" s="6" t="s">
        <v>29</v>
      </c>
      <c r="E2056" s="25">
        <v>26.353999999999999</v>
      </c>
      <c r="F2056" s="25">
        <v>0</v>
      </c>
      <c r="G2056" s="43">
        <v>0</v>
      </c>
      <c r="H2056" s="25">
        <v>0</v>
      </c>
      <c r="I2056" s="25">
        <f t="shared" si="126"/>
        <v>26.353999999999999</v>
      </c>
      <c r="J2056" s="25"/>
      <c r="K2056" s="25">
        <v>0</v>
      </c>
      <c r="L2056" s="25">
        <v>0</v>
      </c>
      <c r="M2056" s="25">
        <v>0</v>
      </c>
      <c r="N2056" s="25">
        <f t="shared" si="124"/>
        <v>26.353999999999999</v>
      </c>
    </row>
    <row r="2057" spans="1:14" x14ac:dyDescent="0.2">
      <c r="A2057" s="34" t="str">
        <f t="shared" si="125"/>
        <v>POK/2C3A410m and under (pool) - Northern Ireland</v>
      </c>
      <c r="B2057" s="6" t="s">
        <v>75</v>
      </c>
      <c r="C2057" s="6" t="s">
        <v>191</v>
      </c>
      <c r="D2057" s="6" t="s">
        <v>32</v>
      </c>
      <c r="E2057" s="25">
        <v>0</v>
      </c>
      <c r="F2057" s="25">
        <v>0</v>
      </c>
      <c r="G2057" s="43">
        <v>0</v>
      </c>
      <c r="H2057" s="25">
        <v>0</v>
      </c>
      <c r="I2057" s="25">
        <f t="shared" si="126"/>
        <v>0</v>
      </c>
      <c r="J2057" s="25"/>
      <c r="K2057" s="25">
        <v>0</v>
      </c>
      <c r="L2057" s="25">
        <v>0</v>
      </c>
      <c r="M2057" s="25">
        <v>0</v>
      </c>
      <c r="N2057" s="25">
        <f t="shared" si="124"/>
        <v>0</v>
      </c>
    </row>
    <row r="2058" spans="1:14" x14ac:dyDescent="0.2">
      <c r="A2058" s="34" t="str">
        <f t="shared" si="125"/>
        <v>POK/2C3A410m and under (pool) - Scotland</v>
      </c>
      <c r="B2058" s="6" t="s">
        <v>75</v>
      </c>
      <c r="C2058" s="6" t="s">
        <v>191</v>
      </c>
      <c r="D2058" s="6" t="s">
        <v>31</v>
      </c>
      <c r="E2058" s="25">
        <v>0</v>
      </c>
      <c r="F2058" s="25">
        <v>0</v>
      </c>
      <c r="G2058" s="43">
        <v>60</v>
      </c>
      <c r="H2058" s="25">
        <v>0</v>
      </c>
      <c r="I2058" s="25">
        <f t="shared" si="126"/>
        <v>60</v>
      </c>
      <c r="J2058" s="25"/>
      <c r="K2058" s="25">
        <v>0.49199999999999999</v>
      </c>
      <c r="L2058" s="25">
        <v>0</v>
      </c>
      <c r="M2058" s="25">
        <v>0</v>
      </c>
      <c r="N2058" s="25">
        <f t="shared" si="124"/>
        <v>60.491999999999997</v>
      </c>
    </row>
    <row r="2059" spans="1:14" x14ac:dyDescent="0.2">
      <c r="A2059" s="34" t="str">
        <f t="shared" si="125"/>
        <v>POK/2C3A410m and under (pool) - Wales</v>
      </c>
      <c r="B2059" s="6" t="s">
        <v>75</v>
      </c>
      <c r="C2059" s="6" t="s">
        <v>191</v>
      </c>
      <c r="D2059" s="6" t="s">
        <v>30</v>
      </c>
      <c r="E2059" s="25">
        <v>0</v>
      </c>
      <c r="F2059" s="25">
        <v>0</v>
      </c>
      <c r="G2059" s="43">
        <v>0</v>
      </c>
      <c r="H2059" s="25">
        <v>2E-3</v>
      </c>
      <c r="I2059" s="25">
        <f t="shared" si="126"/>
        <v>2E-3</v>
      </c>
      <c r="J2059" s="25"/>
      <c r="K2059" s="25">
        <v>0</v>
      </c>
      <c r="L2059" s="25">
        <v>0</v>
      </c>
      <c r="M2059" s="25">
        <v>0</v>
      </c>
      <c r="N2059" s="25">
        <f t="shared" si="124"/>
        <v>2E-3</v>
      </c>
    </row>
    <row r="2060" spans="1:14" x14ac:dyDescent="0.2">
      <c r="A2060" s="34" t="str">
        <f t="shared" si="125"/>
        <v>POK/2C3A4Aberdeen</v>
      </c>
      <c r="B2060" s="6" t="s">
        <v>75</v>
      </c>
      <c r="C2060" s="6" t="s">
        <v>191</v>
      </c>
      <c r="D2060" s="6" t="s">
        <v>4</v>
      </c>
      <c r="E2060" s="25">
        <v>0</v>
      </c>
      <c r="F2060" s="25">
        <v>0</v>
      </c>
      <c r="G2060" s="43">
        <v>314.29999999999995</v>
      </c>
      <c r="H2060" s="25">
        <v>0</v>
      </c>
      <c r="I2060" s="25">
        <f t="shared" si="126"/>
        <v>314.29999999999995</v>
      </c>
      <c r="J2060" s="25"/>
      <c r="K2060" s="25">
        <v>67.397000000000006</v>
      </c>
      <c r="L2060" s="25">
        <v>0</v>
      </c>
      <c r="M2060" s="25">
        <v>0</v>
      </c>
      <c r="N2060" s="25">
        <f t="shared" si="124"/>
        <v>381.697</v>
      </c>
    </row>
    <row r="2061" spans="1:14" x14ac:dyDescent="0.2">
      <c r="A2061" s="34" t="str">
        <f t="shared" si="125"/>
        <v>POK/2C3A4Anglo Scot.</v>
      </c>
      <c r="B2061" s="6" t="s">
        <v>75</v>
      </c>
      <c r="C2061" s="6" t="s">
        <v>191</v>
      </c>
      <c r="D2061" s="6" t="s">
        <v>13</v>
      </c>
      <c r="E2061" s="25">
        <v>50.822000000000003</v>
      </c>
      <c r="F2061" s="25">
        <v>0</v>
      </c>
      <c r="G2061" s="43">
        <v>107.5</v>
      </c>
      <c r="H2061" s="25">
        <v>0</v>
      </c>
      <c r="I2061" s="25">
        <f t="shared" si="126"/>
        <v>158.322</v>
      </c>
      <c r="J2061" s="25"/>
      <c r="K2061" s="25">
        <v>20.059000000000001</v>
      </c>
      <c r="L2061" s="25">
        <v>0</v>
      </c>
      <c r="M2061" s="25">
        <v>0</v>
      </c>
      <c r="N2061" s="25">
        <f t="shared" si="124"/>
        <v>178.381</v>
      </c>
    </row>
    <row r="2062" spans="1:14" x14ac:dyDescent="0.2">
      <c r="A2062" s="34" t="str">
        <f t="shared" si="125"/>
        <v>POK/2C3A4ANIFPO</v>
      </c>
      <c r="B2062" s="6" t="s">
        <v>75</v>
      </c>
      <c r="C2062" s="6" t="s">
        <v>191</v>
      </c>
      <c r="D2062" s="6" t="s">
        <v>17</v>
      </c>
      <c r="E2062" s="25">
        <v>0</v>
      </c>
      <c r="F2062" s="25">
        <v>40.918999999999997</v>
      </c>
      <c r="G2062" s="43">
        <v>0</v>
      </c>
      <c r="H2062" s="25">
        <v>0</v>
      </c>
      <c r="I2062" s="25">
        <f t="shared" si="126"/>
        <v>40.918999999999997</v>
      </c>
      <c r="J2062" s="25"/>
      <c r="K2062" s="25">
        <v>1E-3</v>
      </c>
      <c r="L2062" s="25">
        <v>0</v>
      </c>
      <c r="M2062" s="25">
        <v>0</v>
      </c>
      <c r="N2062" s="25">
        <f t="shared" si="124"/>
        <v>40.92</v>
      </c>
    </row>
    <row r="2063" spans="1:14" x14ac:dyDescent="0.2">
      <c r="A2063" s="34" t="str">
        <f t="shared" si="125"/>
        <v>POK/2C3A4Cornish</v>
      </c>
      <c r="B2063" s="6" t="s">
        <v>75</v>
      </c>
      <c r="C2063" s="6" t="s">
        <v>191</v>
      </c>
      <c r="D2063" s="6" t="s">
        <v>18</v>
      </c>
      <c r="E2063" s="25">
        <v>125.636</v>
      </c>
      <c r="F2063" s="25">
        <v>0</v>
      </c>
      <c r="G2063" s="43">
        <v>35.9</v>
      </c>
      <c r="H2063" s="25">
        <v>0</v>
      </c>
      <c r="I2063" s="25">
        <f t="shared" si="126"/>
        <v>161.536</v>
      </c>
      <c r="J2063" s="25"/>
      <c r="K2063" s="25">
        <v>6.9409999999999998</v>
      </c>
      <c r="L2063" s="25">
        <v>0</v>
      </c>
      <c r="M2063" s="25">
        <v>0</v>
      </c>
      <c r="N2063" s="25">
        <f t="shared" si="124"/>
        <v>168.477</v>
      </c>
    </row>
    <row r="2064" spans="1:14" x14ac:dyDescent="0.2">
      <c r="A2064" s="34" t="str">
        <f t="shared" si="125"/>
        <v>POK/2C3A4EEFPO</v>
      </c>
      <c r="B2064" s="6" t="s">
        <v>75</v>
      </c>
      <c r="C2064" s="6" t="s">
        <v>191</v>
      </c>
      <c r="D2064" s="6" t="s">
        <v>14</v>
      </c>
      <c r="E2064" s="25">
        <v>290.83199999999999</v>
      </c>
      <c r="F2064" s="25">
        <v>0</v>
      </c>
      <c r="G2064" s="43">
        <v>38.4</v>
      </c>
      <c r="H2064" s="25">
        <v>0</v>
      </c>
      <c r="I2064" s="25">
        <f t="shared" si="126"/>
        <v>329.23199999999997</v>
      </c>
      <c r="J2064" s="25"/>
      <c r="K2064" s="25">
        <v>134.55000000000001</v>
      </c>
      <c r="L2064" s="25">
        <v>0</v>
      </c>
      <c r="M2064" s="25">
        <v>0</v>
      </c>
      <c r="N2064" s="25">
        <f t="shared" si="124"/>
        <v>463.78199999999998</v>
      </c>
    </row>
    <row r="2065" spans="1:14" x14ac:dyDescent="0.2">
      <c r="A2065" s="34" t="str">
        <f t="shared" si="125"/>
        <v>POK/2C3A4Fife</v>
      </c>
      <c r="B2065" s="6" t="s">
        <v>75</v>
      </c>
      <c r="C2065" s="6" t="s">
        <v>191</v>
      </c>
      <c r="D2065" s="6" t="s">
        <v>7</v>
      </c>
      <c r="E2065" s="25">
        <v>4.2110000000000003</v>
      </c>
      <c r="F2065" s="25">
        <v>0</v>
      </c>
      <c r="G2065" s="43">
        <v>6.5</v>
      </c>
      <c r="H2065" s="25">
        <v>0</v>
      </c>
      <c r="I2065" s="25">
        <f t="shared" si="126"/>
        <v>10.711</v>
      </c>
      <c r="J2065" s="25"/>
      <c r="K2065" s="25">
        <v>1.7999999999999999E-2</v>
      </c>
      <c r="L2065" s="25">
        <v>0</v>
      </c>
      <c r="M2065" s="25">
        <v>0</v>
      </c>
      <c r="N2065" s="25">
        <f t="shared" si="124"/>
        <v>10.728999999999999</v>
      </c>
    </row>
    <row r="2066" spans="1:14" x14ac:dyDescent="0.2">
      <c r="A2066" s="34" t="str">
        <f t="shared" si="125"/>
        <v>POK/2C3A4FPO</v>
      </c>
      <c r="B2066" s="6" t="s">
        <v>75</v>
      </c>
      <c r="C2066" s="6" t="s">
        <v>191</v>
      </c>
      <c r="D2066" s="6" t="s">
        <v>15</v>
      </c>
      <c r="E2066" s="25">
        <v>1291.3140000000001</v>
      </c>
      <c r="F2066" s="25">
        <v>0</v>
      </c>
      <c r="G2066" s="43">
        <v>0</v>
      </c>
      <c r="H2066" s="25">
        <v>0</v>
      </c>
      <c r="I2066" s="25">
        <f t="shared" si="126"/>
        <v>1291.3140000000001</v>
      </c>
      <c r="J2066" s="25"/>
      <c r="K2066" s="25">
        <v>2.0950000000000002</v>
      </c>
      <c r="L2066" s="25">
        <v>0</v>
      </c>
      <c r="M2066" s="25">
        <v>0</v>
      </c>
      <c r="N2066" s="25">
        <f t="shared" si="124"/>
        <v>1293.4090000000001</v>
      </c>
    </row>
    <row r="2067" spans="1:14" x14ac:dyDescent="0.2">
      <c r="A2067" s="34" t="str">
        <f t="shared" si="125"/>
        <v>POK/2C3A4Handliners</v>
      </c>
      <c r="B2067" s="6" t="s">
        <v>75</v>
      </c>
      <c r="C2067" s="6" t="s">
        <v>191</v>
      </c>
      <c r="D2067" s="6" t="s">
        <v>66</v>
      </c>
      <c r="E2067" s="25">
        <v>0</v>
      </c>
      <c r="F2067" s="25">
        <v>0</v>
      </c>
      <c r="G2067" s="43">
        <v>0</v>
      </c>
      <c r="H2067" s="25">
        <v>0</v>
      </c>
      <c r="I2067" s="25">
        <f t="shared" si="126"/>
        <v>0</v>
      </c>
      <c r="J2067" s="25"/>
      <c r="K2067" s="25">
        <v>0</v>
      </c>
      <c r="L2067" s="25">
        <v>0</v>
      </c>
      <c r="M2067" s="25">
        <v>0</v>
      </c>
      <c r="N2067" s="25">
        <f t="shared" si="124"/>
        <v>0</v>
      </c>
    </row>
    <row r="2068" spans="1:14" x14ac:dyDescent="0.2">
      <c r="A2068" s="34" t="str">
        <f t="shared" si="125"/>
        <v>POK/2C3A4Interfish</v>
      </c>
      <c r="B2068" s="6" t="s">
        <v>75</v>
      </c>
      <c r="C2068" s="6" t="s">
        <v>191</v>
      </c>
      <c r="D2068" s="6" t="s">
        <v>23</v>
      </c>
      <c r="E2068" s="25">
        <v>4.26</v>
      </c>
      <c r="F2068" s="25">
        <v>0</v>
      </c>
      <c r="G2068" s="43">
        <v>0</v>
      </c>
      <c r="H2068" s="25">
        <v>0</v>
      </c>
      <c r="I2068" s="25">
        <f t="shared" si="126"/>
        <v>4.26</v>
      </c>
      <c r="J2068" s="25"/>
      <c r="K2068" s="25">
        <v>0</v>
      </c>
      <c r="L2068" s="25">
        <v>0</v>
      </c>
      <c r="M2068" s="25">
        <v>0</v>
      </c>
      <c r="N2068" s="25">
        <f t="shared" si="124"/>
        <v>4.26</v>
      </c>
    </row>
    <row r="2069" spans="1:14" x14ac:dyDescent="0.2">
      <c r="A2069" s="34" t="str">
        <f t="shared" si="125"/>
        <v>POK/2C3A4IOM</v>
      </c>
      <c r="B2069" s="6" t="s">
        <v>75</v>
      </c>
      <c r="C2069" s="6" t="s">
        <v>191</v>
      </c>
      <c r="D2069" s="6" t="s">
        <v>24</v>
      </c>
      <c r="E2069" s="25">
        <v>0</v>
      </c>
      <c r="F2069" s="25">
        <v>0</v>
      </c>
      <c r="G2069" s="43">
        <v>0</v>
      </c>
      <c r="H2069" s="25">
        <v>0</v>
      </c>
      <c r="I2069" s="25">
        <f t="shared" si="126"/>
        <v>0</v>
      </c>
      <c r="J2069" s="25"/>
      <c r="K2069" s="25">
        <v>0</v>
      </c>
      <c r="L2069" s="25">
        <v>0</v>
      </c>
      <c r="M2069" s="25">
        <v>0</v>
      </c>
      <c r="N2069" s="25">
        <f t="shared" ref="N2069:N2132" si="127">ROUND(I2069+K2069+L2069+M2069+J2069,3)</f>
        <v>0</v>
      </c>
    </row>
    <row r="2070" spans="1:14" x14ac:dyDescent="0.2">
      <c r="A2070" s="34" t="str">
        <f t="shared" si="125"/>
        <v>POK/2C3A4Klondyke</v>
      </c>
      <c r="B2070" s="6" t="s">
        <v>75</v>
      </c>
      <c r="C2070" s="6" t="s">
        <v>191</v>
      </c>
      <c r="D2070" s="6" t="s">
        <v>11</v>
      </c>
      <c r="E2070" s="25">
        <v>0</v>
      </c>
      <c r="F2070" s="25">
        <v>0</v>
      </c>
      <c r="G2070" s="43">
        <v>0</v>
      </c>
      <c r="H2070" s="25">
        <v>0</v>
      </c>
      <c r="I2070" s="25">
        <f t="shared" si="126"/>
        <v>0</v>
      </c>
      <c r="J2070" s="25"/>
      <c r="K2070" s="25">
        <v>0</v>
      </c>
      <c r="L2070" s="25">
        <v>0</v>
      </c>
      <c r="M2070" s="25">
        <v>0</v>
      </c>
      <c r="N2070" s="25">
        <f t="shared" si="127"/>
        <v>0</v>
      </c>
    </row>
    <row r="2071" spans="1:14" x14ac:dyDescent="0.2">
      <c r="A2071" s="34" t="str">
        <f t="shared" si="125"/>
        <v>POK/2C3A4Lowestoft</v>
      </c>
      <c r="B2071" s="6" t="s">
        <v>75</v>
      </c>
      <c r="C2071" s="6" t="s">
        <v>191</v>
      </c>
      <c r="D2071" s="6" t="s">
        <v>21</v>
      </c>
      <c r="E2071" s="25">
        <v>0</v>
      </c>
      <c r="F2071" s="25">
        <v>0</v>
      </c>
      <c r="G2071" s="43">
        <v>0</v>
      </c>
      <c r="H2071" s="25">
        <v>0</v>
      </c>
      <c r="I2071" s="25">
        <f t="shared" si="126"/>
        <v>0</v>
      </c>
      <c r="J2071" s="25"/>
      <c r="K2071" s="25">
        <v>0</v>
      </c>
      <c r="L2071" s="25">
        <v>0</v>
      </c>
      <c r="M2071" s="25">
        <v>0</v>
      </c>
      <c r="N2071" s="25">
        <f t="shared" si="127"/>
        <v>0</v>
      </c>
    </row>
    <row r="2072" spans="1:14" x14ac:dyDescent="0.2">
      <c r="A2072" s="34" t="str">
        <f t="shared" si="125"/>
        <v>POK/2C3A4Lunar</v>
      </c>
      <c r="B2072" s="6" t="s">
        <v>75</v>
      </c>
      <c r="C2072" s="6" t="s">
        <v>191</v>
      </c>
      <c r="D2072" s="6" t="s">
        <v>12</v>
      </c>
      <c r="E2072" s="25">
        <v>0</v>
      </c>
      <c r="F2072" s="25">
        <v>0</v>
      </c>
      <c r="G2072" s="43">
        <v>223.4</v>
      </c>
      <c r="H2072" s="25">
        <v>0</v>
      </c>
      <c r="I2072" s="25">
        <f t="shared" si="126"/>
        <v>223.4</v>
      </c>
      <c r="J2072" s="25"/>
      <c r="K2072" s="25">
        <v>26.97</v>
      </c>
      <c r="L2072" s="25">
        <v>0</v>
      </c>
      <c r="M2072" s="25">
        <v>0</v>
      </c>
      <c r="N2072" s="25">
        <f t="shared" si="127"/>
        <v>250.37</v>
      </c>
    </row>
    <row r="2073" spans="1:14" x14ac:dyDescent="0.2">
      <c r="A2073" s="34" t="str">
        <f t="shared" si="125"/>
        <v>POK/2C3A4Mourne</v>
      </c>
      <c r="B2073" s="38" t="s">
        <v>75</v>
      </c>
      <c r="C2073" s="6" t="s">
        <v>191</v>
      </c>
      <c r="D2073" s="6" t="s">
        <v>49</v>
      </c>
      <c r="E2073" s="25">
        <v>0</v>
      </c>
      <c r="F2073" s="25">
        <v>0</v>
      </c>
      <c r="G2073" s="43">
        <v>0</v>
      </c>
      <c r="H2073" s="25">
        <v>0</v>
      </c>
      <c r="I2073" s="25">
        <f t="shared" si="126"/>
        <v>0</v>
      </c>
      <c r="J2073" s="25"/>
      <c r="K2073" s="25">
        <v>0</v>
      </c>
      <c r="L2073" s="25">
        <v>0</v>
      </c>
      <c r="M2073" s="25">
        <v>0</v>
      </c>
      <c r="N2073" s="25">
        <f t="shared" si="127"/>
        <v>0</v>
      </c>
    </row>
    <row r="2074" spans="1:14" x14ac:dyDescent="0.2">
      <c r="A2074" s="34" t="str">
        <f t="shared" si="125"/>
        <v>POK/2C3A4NESFO</v>
      </c>
      <c r="B2074" s="6" t="s">
        <v>75</v>
      </c>
      <c r="C2074" s="6" t="s">
        <v>191</v>
      </c>
      <c r="D2074" s="6" t="s">
        <v>5</v>
      </c>
      <c r="E2074" s="25">
        <v>0</v>
      </c>
      <c r="F2074" s="25">
        <v>0</v>
      </c>
      <c r="G2074" s="43">
        <v>607.29999999999995</v>
      </c>
      <c r="H2074" s="25">
        <v>0</v>
      </c>
      <c r="I2074" s="25">
        <f t="shared" si="126"/>
        <v>607.29999999999995</v>
      </c>
      <c r="J2074" s="25"/>
      <c r="K2074" s="25">
        <v>109.93</v>
      </c>
      <c r="L2074" s="25">
        <v>0</v>
      </c>
      <c r="M2074" s="25">
        <v>0</v>
      </c>
      <c r="N2074" s="25">
        <f t="shared" si="127"/>
        <v>717.23</v>
      </c>
    </row>
    <row r="2075" spans="1:14" x14ac:dyDescent="0.2">
      <c r="A2075" s="34" t="str">
        <f t="shared" si="125"/>
        <v>POK/2C3A4NIFPO</v>
      </c>
      <c r="B2075" s="6" t="s">
        <v>75</v>
      </c>
      <c r="C2075" s="6" t="s">
        <v>191</v>
      </c>
      <c r="D2075" s="6" t="s">
        <v>16</v>
      </c>
      <c r="E2075" s="25">
        <v>1.861</v>
      </c>
      <c r="F2075" s="25">
        <v>7.5810000000000004</v>
      </c>
      <c r="G2075" s="43">
        <v>31.9</v>
      </c>
      <c r="H2075" s="25">
        <v>0</v>
      </c>
      <c r="I2075" s="25">
        <f t="shared" si="126"/>
        <v>41.341999999999999</v>
      </c>
      <c r="J2075" s="25"/>
      <c r="K2075" s="25">
        <v>8.6649999999999991</v>
      </c>
      <c r="L2075" s="25">
        <v>0</v>
      </c>
      <c r="M2075" s="25">
        <v>0</v>
      </c>
      <c r="N2075" s="25">
        <f t="shared" si="127"/>
        <v>50.006999999999998</v>
      </c>
    </row>
    <row r="2076" spans="1:14" x14ac:dyDescent="0.2">
      <c r="A2076" s="34" t="str">
        <f t="shared" si="125"/>
        <v>POK/2C3A4Non Sector - England</v>
      </c>
      <c r="B2076" s="6" t="s">
        <v>75</v>
      </c>
      <c r="C2076" s="6" t="s">
        <v>191</v>
      </c>
      <c r="D2076" s="6" t="s">
        <v>25</v>
      </c>
      <c r="E2076" s="25">
        <v>0.29199999999999998</v>
      </c>
      <c r="F2076" s="25">
        <v>0</v>
      </c>
      <c r="G2076" s="43">
        <v>0</v>
      </c>
      <c r="H2076" s="25">
        <v>0</v>
      </c>
      <c r="I2076" s="25">
        <f t="shared" si="126"/>
        <v>0.29199999999999998</v>
      </c>
      <c r="J2076" s="25"/>
      <c r="K2076" s="25">
        <v>1E-3</v>
      </c>
      <c r="L2076" s="25">
        <v>0</v>
      </c>
      <c r="M2076" s="25">
        <v>0</v>
      </c>
      <c r="N2076" s="25">
        <f t="shared" si="127"/>
        <v>0.29299999999999998</v>
      </c>
    </row>
    <row r="2077" spans="1:14" x14ac:dyDescent="0.2">
      <c r="A2077" s="34" t="str">
        <f t="shared" si="125"/>
        <v>POK/2C3A4Non Sector - Northern Ireland</v>
      </c>
      <c r="B2077" s="6" t="s">
        <v>75</v>
      </c>
      <c r="C2077" s="6" t="s">
        <v>191</v>
      </c>
      <c r="D2077" s="6" t="s">
        <v>28</v>
      </c>
      <c r="E2077" s="25">
        <v>0</v>
      </c>
      <c r="F2077" s="25">
        <v>0</v>
      </c>
      <c r="G2077" s="43">
        <v>0</v>
      </c>
      <c r="H2077" s="25">
        <v>0</v>
      </c>
      <c r="I2077" s="25">
        <f t="shared" si="126"/>
        <v>0</v>
      </c>
      <c r="J2077" s="25"/>
      <c r="K2077" s="25">
        <v>0</v>
      </c>
      <c r="L2077" s="25">
        <v>0</v>
      </c>
      <c r="M2077" s="25">
        <v>0</v>
      </c>
      <c r="N2077" s="25">
        <f t="shared" si="127"/>
        <v>0</v>
      </c>
    </row>
    <row r="2078" spans="1:14" x14ac:dyDescent="0.2">
      <c r="A2078" s="34" t="str">
        <f t="shared" si="125"/>
        <v>POK/2C3A4Non Sector - Scotland</v>
      </c>
      <c r="B2078" s="6" t="s">
        <v>75</v>
      </c>
      <c r="C2078" s="6" t="s">
        <v>191</v>
      </c>
      <c r="D2078" s="6" t="s">
        <v>27</v>
      </c>
      <c r="E2078" s="25">
        <v>0</v>
      </c>
      <c r="F2078" s="25">
        <v>0</v>
      </c>
      <c r="G2078" s="43">
        <v>2</v>
      </c>
      <c r="H2078" s="25">
        <v>0</v>
      </c>
      <c r="I2078" s="25">
        <f t="shared" si="126"/>
        <v>2</v>
      </c>
      <c r="J2078" s="25"/>
      <c r="K2078" s="25">
        <v>6.0000000000000001E-3</v>
      </c>
      <c r="L2078" s="25">
        <v>0</v>
      </c>
      <c r="M2078" s="25">
        <v>0</v>
      </c>
      <c r="N2078" s="25">
        <f t="shared" si="127"/>
        <v>2.0059999999999998</v>
      </c>
    </row>
    <row r="2079" spans="1:14" x14ac:dyDescent="0.2">
      <c r="A2079" s="34" t="str">
        <f t="shared" si="125"/>
        <v>POK/2C3A4Non Sector - Wales</v>
      </c>
      <c r="B2079" s="6" t="s">
        <v>75</v>
      </c>
      <c r="C2079" s="6" t="s">
        <v>191</v>
      </c>
      <c r="D2079" s="6" t="s">
        <v>26</v>
      </c>
      <c r="E2079" s="25">
        <v>0</v>
      </c>
      <c r="F2079" s="25">
        <v>0</v>
      </c>
      <c r="G2079" s="43">
        <v>0</v>
      </c>
      <c r="H2079" s="25">
        <v>0</v>
      </c>
      <c r="I2079" s="25">
        <f t="shared" si="126"/>
        <v>0</v>
      </c>
      <c r="J2079" s="25"/>
      <c r="K2079" s="25">
        <v>0</v>
      </c>
      <c r="L2079" s="25">
        <v>0</v>
      </c>
      <c r="M2079" s="25">
        <v>0</v>
      </c>
      <c r="N2079" s="25">
        <f t="shared" si="127"/>
        <v>0</v>
      </c>
    </row>
    <row r="2080" spans="1:14" x14ac:dyDescent="0.2">
      <c r="A2080" s="34" t="str">
        <f t="shared" si="125"/>
        <v>POK/2C3A4Humberside</v>
      </c>
      <c r="B2080" s="6" t="s">
        <v>75</v>
      </c>
      <c r="C2080" s="6" t="s">
        <v>191</v>
      </c>
      <c r="D2080" s="6" t="s">
        <v>288</v>
      </c>
      <c r="E2080" s="25">
        <v>4.8959999999999999</v>
      </c>
      <c r="F2080" s="25">
        <v>0</v>
      </c>
      <c r="G2080" s="43">
        <v>0</v>
      </c>
      <c r="H2080" s="25">
        <v>0</v>
      </c>
      <c r="I2080" s="25">
        <f t="shared" si="126"/>
        <v>4.8959999999999999</v>
      </c>
      <c r="J2080" s="25"/>
      <c r="K2080" s="25">
        <v>1.266</v>
      </c>
      <c r="L2080" s="25">
        <v>0</v>
      </c>
      <c r="M2080" s="25">
        <v>0</v>
      </c>
      <c r="N2080" s="25">
        <f t="shared" si="127"/>
        <v>6.1619999999999999</v>
      </c>
    </row>
    <row r="2081" spans="1:14" x14ac:dyDescent="0.2">
      <c r="A2081" s="34" t="str">
        <f t="shared" si="125"/>
        <v>POK/2C3A4North Sea</v>
      </c>
      <c r="B2081" s="6" t="s">
        <v>75</v>
      </c>
      <c r="C2081" s="6" t="s">
        <v>191</v>
      </c>
      <c r="D2081" s="6" t="s">
        <v>20</v>
      </c>
      <c r="E2081" s="25">
        <v>5.3369999999999997</v>
      </c>
      <c r="F2081" s="25">
        <v>0</v>
      </c>
      <c r="G2081" s="43">
        <v>3.5</v>
      </c>
      <c r="H2081" s="25">
        <v>0</v>
      </c>
      <c r="I2081" s="25">
        <f t="shared" si="126"/>
        <v>8.8369999999999997</v>
      </c>
      <c r="J2081" s="25"/>
      <c r="K2081" s="25">
        <v>1.069</v>
      </c>
      <c r="L2081" s="25">
        <v>0</v>
      </c>
      <c r="M2081" s="25">
        <v>0</v>
      </c>
      <c r="N2081" s="25">
        <f t="shared" si="127"/>
        <v>9.9060000000000006</v>
      </c>
    </row>
    <row r="2082" spans="1:14" x14ac:dyDescent="0.2">
      <c r="A2082" s="34" t="str">
        <f t="shared" si="125"/>
        <v>POK/2C3A4Northern</v>
      </c>
      <c r="B2082" s="6" t="s">
        <v>75</v>
      </c>
      <c r="C2082" s="6" t="s">
        <v>191</v>
      </c>
      <c r="D2082" s="6" t="s">
        <v>10</v>
      </c>
      <c r="E2082" s="25">
        <v>0</v>
      </c>
      <c r="F2082" s="25">
        <v>0</v>
      </c>
      <c r="G2082" s="43">
        <v>0</v>
      </c>
      <c r="H2082" s="25">
        <v>0</v>
      </c>
      <c r="I2082" s="25">
        <f t="shared" si="126"/>
        <v>0</v>
      </c>
      <c r="J2082" s="25"/>
      <c r="K2082" s="25">
        <v>0</v>
      </c>
      <c r="L2082" s="25">
        <v>0</v>
      </c>
      <c r="M2082" s="25">
        <v>0</v>
      </c>
      <c r="N2082" s="25">
        <f t="shared" si="127"/>
        <v>0</v>
      </c>
    </row>
    <row r="2083" spans="1:14" x14ac:dyDescent="0.2">
      <c r="A2083" s="34" t="str">
        <f t="shared" si="125"/>
        <v>POK/2C3A4Orkney</v>
      </c>
      <c r="B2083" s="6" t="s">
        <v>75</v>
      </c>
      <c r="C2083" s="6" t="s">
        <v>191</v>
      </c>
      <c r="D2083" s="6" t="s">
        <v>9</v>
      </c>
      <c r="E2083" s="25">
        <v>0</v>
      </c>
      <c r="F2083" s="25">
        <v>0</v>
      </c>
      <c r="G2083" s="43">
        <v>21.6</v>
      </c>
      <c r="H2083" s="25">
        <v>0</v>
      </c>
      <c r="I2083" s="25">
        <f t="shared" si="126"/>
        <v>21.6</v>
      </c>
      <c r="J2083" s="25"/>
      <c r="K2083" s="25">
        <v>0</v>
      </c>
      <c r="L2083" s="25">
        <v>0</v>
      </c>
      <c r="M2083" s="25">
        <v>0</v>
      </c>
      <c r="N2083" s="25">
        <f t="shared" si="127"/>
        <v>21.6</v>
      </c>
    </row>
    <row r="2084" spans="1:14" x14ac:dyDescent="0.2">
      <c r="A2084" s="34" t="str">
        <f t="shared" si="125"/>
        <v>POK/2C3A4SFO</v>
      </c>
      <c r="B2084" s="6" t="s">
        <v>75</v>
      </c>
      <c r="C2084" s="6" t="s">
        <v>191</v>
      </c>
      <c r="D2084" s="6" t="s">
        <v>2</v>
      </c>
      <c r="E2084" s="25">
        <v>66.734999999999999</v>
      </c>
      <c r="F2084" s="25">
        <v>0</v>
      </c>
      <c r="G2084" s="43">
        <v>1312.5</v>
      </c>
      <c r="H2084" s="25">
        <v>0</v>
      </c>
      <c r="I2084" s="25">
        <f t="shared" si="126"/>
        <v>1379.2349999999999</v>
      </c>
      <c r="J2084" s="25"/>
      <c r="K2084" s="25">
        <v>231.04499999999999</v>
      </c>
      <c r="L2084" s="25">
        <v>0</v>
      </c>
      <c r="M2084" s="25">
        <v>0</v>
      </c>
      <c r="N2084" s="25">
        <f t="shared" si="127"/>
        <v>1610.28</v>
      </c>
    </row>
    <row r="2085" spans="1:14" x14ac:dyDescent="0.2">
      <c r="A2085" s="34" t="str">
        <f t="shared" si="125"/>
        <v>POK/2C3A4Shetland</v>
      </c>
      <c r="B2085" s="6" t="s">
        <v>75</v>
      </c>
      <c r="C2085" s="6" t="s">
        <v>191</v>
      </c>
      <c r="D2085" s="6" t="s">
        <v>6</v>
      </c>
      <c r="E2085" s="25">
        <v>32.511000000000003</v>
      </c>
      <c r="F2085" s="25">
        <v>0</v>
      </c>
      <c r="G2085" s="43">
        <v>1091</v>
      </c>
      <c r="H2085" s="25">
        <v>0</v>
      </c>
      <c r="I2085" s="25">
        <f t="shared" si="126"/>
        <v>1123.511</v>
      </c>
      <c r="J2085" s="25"/>
      <c r="K2085" s="25">
        <v>124.113</v>
      </c>
      <c r="L2085" s="25">
        <v>0</v>
      </c>
      <c r="M2085" s="25">
        <v>0</v>
      </c>
      <c r="N2085" s="25">
        <f t="shared" si="127"/>
        <v>1247.624</v>
      </c>
    </row>
    <row r="2086" spans="1:14" x14ac:dyDescent="0.2">
      <c r="A2086" s="34" t="str">
        <f t="shared" si="125"/>
        <v>POK/2C3A4South West</v>
      </c>
      <c r="B2086" s="6" t="s">
        <v>75</v>
      </c>
      <c r="C2086" s="6" t="s">
        <v>191</v>
      </c>
      <c r="D2086" s="6" t="s">
        <v>19</v>
      </c>
      <c r="E2086" s="25">
        <v>9.8000000000000004E-2</v>
      </c>
      <c r="F2086" s="25">
        <v>0</v>
      </c>
      <c r="G2086" s="43">
        <v>0</v>
      </c>
      <c r="H2086" s="25">
        <v>0</v>
      </c>
      <c r="I2086" s="25">
        <f t="shared" si="126"/>
        <v>9.8000000000000004E-2</v>
      </c>
      <c r="J2086" s="25"/>
      <c r="K2086" s="25">
        <v>0</v>
      </c>
      <c r="L2086" s="25">
        <v>0</v>
      </c>
      <c r="M2086" s="25">
        <v>0</v>
      </c>
      <c r="N2086" s="25">
        <f t="shared" si="127"/>
        <v>9.8000000000000004E-2</v>
      </c>
    </row>
    <row r="2087" spans="1:14" x14ac:dyDescent="0.2">
      <c r="A2087" s="34" t="str">
        <f t="shared" ref="A2087:A2152" si="128">CONCATENATE(B2087,D2087)</f>
        <v>POK/2C3A4Unallocated</v>
      </c>
      <c r="B2087" s="6" t="s">
        <v>75</v>
      </c>
      <c r="C2087" s="6" t="s">
        <v>191</v>
      </c>
      <c r="D2087" s="6" t="s">
        <v>33</v>
      </c>
      <c r="E2087" s="25">
        <v>0</v>
      </c>
      <c r="F2087" s="25">
        <v>0</v>
      </c>
      <c r="G2087" s="43">
        <v>11</v>
      </c>
      <c r="H2087" s="25">
        <v>0</v>
      </c>
      <c r="I2087" s="25">
        <f t="shared" si="126"/>
        <v>11</v>
      </c>
      <c r="J2087" s="25"/>
      <c r="K2087" s="25">
        <v>250</v>
      </c>
      <c r="L2087" s="25">
        <v>0</v>
      </c>
      <c r="M2087" s="25">
        <v>0</v>
      </c>
      <c r="N2087" s="25">
        <f t="shared" si="127"/>
        <v>261</v>
      </c>
    </row>
    <row r="2088" spans="1:14" x14ac:dyDescent="0.2">
      <c r="A2088" s="34" t="str">
        <f t="shared" si="128"/>
        <v>POK/2C3A4W. Scotland</v>
      </c>
      <c r="B2088" s="6" t="s">
        <v>75</v>
      </c>
      <c r="C2088" s="6" t="s">
        <v>191</v>
      </c>
      <c r="D2088" s="6" t="s">
        <v>8</v>
      </c>
      <c r="E2088" s="25">
        <v>0</v>
      </c>
      <c r="F2088" s="25">
        <v>0</v>
      </c>
      <c r="G2088" s="43">
        <v>27.5</v>
      </c>
      <c r="H2088" s="25">
        <v>0</v>
      </c>
      <c r="I2088" s="25">
        <f t="shared" si="126"/>
        <v>27.5</v>
      </c>
      <c r="J2088" s="25"/>
      <c r="K2088" s="25">
        <v>0</v>
      </c>
      <c r="L2088" s="25">
        <v>0</v>
      </c>
      <c r="M2088" s="25">
        <v>0</v>
      </c>
      <c r="N2088" s="25">
        <f t="shared" si="127"/>
        <v>27.5</v>
      </c>
    </row>
    <row r="2089" spans="1:14" x14ac:dyDescent="0.2">
      <c r="A2089" s="34" t="str">
        <f t="shared" si="128"/>
        <v>POK/2C3A4Wales &amp; WC</v>
      </c>
      <c r="B2089" s="6" t="s">
        <v>75</v>
      </c>
      <c r="C2089" s="6" t="s">
        <v>191</v>
      </c>
      <c r="D2089" s="6" t="s">
        <v>22</v>
      </c>
      <c r="E2089" s="25">
        <v>4.9000000000000002E-2</v>
      </c>
      <c r="F2089" s="25">
        <v>0</v>
      </c>
      <c r="G2089" s="43">
        <v>0</v>
      </c>
      <c r="H2089" s="25">
        <v>0</v>
      </c>
      <c r="I2089" s="25">
        <f t="shared" si="126"/>
        <v>4.9000000000000002E-2</v>
      </c>
      <c r="J2089" s="25"/>
      <c r="K2089" s="25">
        <v>7.0000000000000001E-3</v>
      </c>
      <c r="L2089" s="25">
        <v>0</v>
      </c>
      <c r="M2089" s="25">
        <v>0</v>
      </c>
      <c r="N2089" s="25">
        <f t="shared" si="127"/>
        <v>5.6000000000000001E-2</v>
      </c>
    </row>
    <row r="2090" spans="1:14" x14ac:dyDescent="0.2">
      <c r="A2090" s="34" t="str">
        <f t="shared" si="128"/>
        <v>POK/2C3A4Western</v>
      </c>
      <c r="B2090" s="38" t="s">
        <v>75</v>
      </c>
      <c r="C2090" s="6" t="s">
        <v>191</v>
      </c>
      <c r="D2090" s="6" t="s">
        <v>107</v>
      </c>
      <c r="E2090" s="25">
        <v>20.956</v>
      </c>
      <c r="F2090" s="25">
        <v>0</v>
      </c>
      <c r="G2090" s="43">
        <v>0</v>
      </c>
      <c r="H2090" s="25">
        <v>0</v>
      </c>
      <c r="I2090" s="25">
        <f t="shared" si="126"/>
        <v>20.956</v>
      </c>
      <c r="J2090" s="25"/>
      <c r="K2090" s="25">
        <v>24.236000000000001</v>
      </c>
      <c r="L2090" s="25">
        <v>0</v>
      </c>
      <c r="M2090" s="25">
        <v>0</v>
      </c>
      <c r="N2090" s="25">
        <f t="shared" si="127"/>
        <v>45.192</v>
      </c>
    </row>
    <row r="2091" spans="1:14" x14ac:dyDescent="0.2">
      <c r="A2091" s="60" t="str">
        <f t="shared" ref="A2091:A2092" si="129">CONCATENATE(B2091,D2091)</f>
        <v>POK/2C3A4QAM - sector</v>
      </c>
      <c r="B2091" s="60" t="s">
        <v>75</v>
      </c>
      <c r="C2091" s="60" t="s">
        <v>191</v>
      </c>
      <c r="D2091" s="62" t="s">
        <v>302</v>
      </c>
      <c r="E2091" s="25">
        <v>877</v>
      </c>
      <c r="F2091" s="25">
        <v>0</v>
      </c>
      <c r="G2091" s="43">
        <v>0</v>
      </c>
      <c r="H2091" s="25">
        <v>0</v>
      </c>
      <c r="I2091" s="25">
        <f t="shared" ref="I2091:I2092" si="130">E2091+F2091+G2091+H2091</f>
        <v>877</v>
      </c>
      <c r="J2091" s="25"/>
      <c r="K2091" s="25">
        <v>90.064999999999998</v>
      </c>
      <c r="L2091" s="25">
        <v>0</v>
      </c>
      <c r="M2091" s="25">
        <v>0</v>
      </c>
      <c r="N2091" s="25">
        <f t="shared" si="127"/>
        <v>967.06500000000005</v>
      </c>
    </row>
    <row r="2092" spans="1:14" x14ac:dyDescent="0.2">
      <c r="A2092" s="60" t="str">
        <f t="shared" si="129"/>
        <v>POK/2C3A4QAM - non-sector</v>
      </c>
      <c r="B2092" s="57" t="s">
        <v>75</v>
      </c>
      <c r="C2092" s="60" t="s">
        <v>191</v>
      </c>
      <c r="D2092" s="62" t="s">
        <v>303</v>
      </c>
      <c r="E2092" s="25">
        <v>0</v>
      </c>
      <c r="F2092" s="25">
        <v>0</v>
      </c>
      <c r="G2092" s="43">
        <v>0</v>
      </c>
      <c r="H2092" s="25">
        <v>0</v>
      </c>
      <c r="I2092" s="25">
        <f t="shared" si="130"/>
        <v>0</v>
      </c>
      <c r="J2092" s="25"/>
      <c r="K2092" s="25">
        <v>1.2729999999999999</v>
      </c>
      <c r="L2092" s="25">
        <v>0</v>
      </c>
      <c r="M2092" s="25">
        <v>0</v>
      </c>
      <c r="N2092" s="25">
        <f t="shared" si="127"/>
        <v>1.2729999999999999</v>
      </c>
    </row>
    <row r="2093" spans="1:14" x14ac:dyDescent="0.2">
      <c r="A2093" s="34" t="str">
        <f t="shared" si="128"/>
        <v>POK/56-1410m and under (pool) - England</v>
      </c>
      <c r="B2093" s="6" t="s">
        <v>76</v>
      </c>
      <c r="C2093" s="6" t="s">
        <v>164</v>
      </c>
      <c r="D2093" s="6" t="s">
        <v>29</v>
      </c>
      <c r="E2093" s="25">
        <v>31.193000000000001</v>
      </c>
      <c r="F2093" s="25">
        <v>0</v>
      </c>
      <c r="G2093" s="43">
        <v>0</v>
      </c>
      <c r="H2093" s="25">
        <v>0</v>
      </c>
      <c r="I2093" s="25">
        <f t="shared" si="126"/>
        <v>31.193000000000001</v>
      </c>
      <c r="J2093" s="25"/>
      <c r="K2093" s="25">
        <v>0</v>
      </c>
      <c r="L2093" s="25">
        <v>0</v>
      </c>
      <c r="M2093" s="25">
        <v>0</v>
      </c>
      <c r="N2093" s="25">
        <f t="shared" si="127"/>
        <v>31.193000000000001</v>
      </c>
    </row>
    <row r="2094" spans="1:14" x14ac:dyDescent="0.2">
      <c r="A2094" s="34" t="str">
        <f t="shared" si="128"/>
        <v>POK/56-1410m and under (pool) - Northern Ireland</v>
      </c>
      <c r="B2094" s="6" t="s">
        <v>76</v>
      </c>
      <c r="C2094" s="6" t="s">
        <v>164</v>
      </c>
      <c r="D2094" s="6" t="s">
        <v>32</v>
      </c>
      <c r="E2094" s="25">
        <v>0</v>
      </c>
      <c r="F2094" s="25">
        <v>1.3</v>
      </c>
      <c r="G2094" s="43">
        <v>0</v>
      </c>
      <c r="H2094" s="25">
        <v>0</v>
      </c>
      <c r="I2094" s="25">
        <f t="shared" si="126"/>
        <v>1.3</v>
      </c>
      <c r="J2094" s="25"/>
      <c r="K2094" s="25">
        <v>0</v>
      </c>
      <c r="L2094" s="25">
        <v>0</v>
      </c>
      <c r="M2094" s="25">
        <v>0</v>
      </c>
      <c r="N2094" s="25">
        <f t="shared" si="127"/>
        <v>1.3</v>
      </c>
    </row>
    <row r="2095" spans="1:14" x14ac:dyDescent="0.2">
      <c r="A2095" s="34" t="str">
        <f t="shared" si="128"/>
        <v>POK/56-1410m and under (pool) - Scotland</v>
      </c>
      <c r="B2095" s="6" t="s">
        <v>76</v>
      </c>
      <c r="C2095" s="6" t="s">
        <v>164</v>
      </c>
      <c r="D2095" s="6" t="s">
        <v>31</v>
      </c>
      <c r="E2095" s="25">
        <v>0</v>
      </c>
      <c r="F2095" s="25">
        <v>0</v>
      </c>
      <c r="G2095" s="43">
        <v>1.3</v>
      </c>
      <c r="H2095" s="25">
        <v>0</v>
      </c>
      <c r="I2095" s="25">
        <f t="shared" si="126"/>
        <v>1.3</v>
      </c>
      <c r="J2095" s="25"/>
      <c r="K2095" s="25">
        <v>0</v>
      </c>
      <c r="L2095" s="25">
        <v>0</v>
      </c>
      <c r="M2095" s="25">
        <v>0</v>
      </c>
      <c r="N2095" s="25">
        <f t="shared" si="127"/>
        <v>1.3</v>
      </c>
    </row>
    <row r="2096" spans="1:14" x14ac:dyDescent="0.2">
      <c r="A2096" s="34" t="str">
        <f t="shared" si="128"/>
        <v>POK/56-1410m and under (pool) - Wales</v>
      </c>
      <c r="B2096" s="6" t="s">
        <v>76</v>
      </c>
      <c r="C2096" s="6" t="s">
        <v>164</v>
      </c>
      <c r="D2096" s="6" t="s">
        <v>30</v>
      </c>
      <c r="E2096" s="25">
        <v>0</v>
      </c>
      <c r="F2096" s="25">
        <v>0</v>
      </c>
      <c r="G2096" s="43">
        <v>0</v>
      </c>
      <c r="H2096" s="25">
        <v>1.25</v>
      </c>
      <c r="I2096" s="25">
        <f t="shared" si="126"/>
        <v>1.25</v>
      </c>
      <c r="J2096" s="25"/>
      <c r="K2096" s="25">
        <v>0</v>
      </c>
      <c r="L2096" s="25">
        <v>0</v>
      </c>
      <c r="M2096" s="25">
        <v>0</v>
      </c>
      <c r="N2096" s="25">
        <f t="shared" si="127"/>
        <v>1.25</v>
      </c>
    </row>
    <row r="2097" spans="1:14" x14ac:dyDescent="0.2">
      <c r="A2097" s="34" t="str">
        <f t="shared" si="128"/>
        <v>POK/56-14Aberdeen</v>
      </c>
      <c r="B2097" s="6" t="s">
        <v>76</v>
      </c>
      <c r="C2097" s="6" t="s">
        <v>164</v>
      </c>
      <c r="D2097" s="6" t="s">
        <v>4</v>
      </c>
      <c r="E2097" s="25">
        <v>1.7190000000000001</v>
      </c>
      <c r="F2097" s="25">
        <v>0</v>
      </c>
      <c r="G2097" s="43">
        <v>151.4</v>
      </c>
      <c r="H2097" s="25">
        <v>0</v>
      </c>
      <c r="I2097" s="25">
        <f t="shared" si="126"/>
        <v>153.119</v>
      </c>
      <c r="J2097" s="25"/>
      <c r="K2097" s="25">
        <v>21.004999999999999</v>
      </c>
      <c r="L2097" s="25">
        <v>0</v>
      </c>
      <c r="M2097" s="25">
        <v>0</v>
      </c>
      <c r="N2097" s="25">
        <f t="shared" si="127"/>
        <v>174.124</v>
      </c>
    </row>
    <row r="2098" spans="1:14" x14ac:dyDescent="0.2">
      <c r="A2098" s="34" t="str">
        <f t="shared" si="128"/>
        <v>POK/56-14Anglo Scot.</v>
      </c>
      <c r="B2098" s="6" t="s">
        <v>76</v>
      </c>
      <c r="C2098" s="6" t="s">
        <v>164</v>
      </c>
      <c r="D2098" s="6" t="s">
        <v>13</v>
      </c>
      <c r="E2098" s="25">
        <v>47.593000000000004</v>
      </c>
      <c r="F2098" s="25">
        <v>0</v>
      </c>
      <c r="G2098" s="43">
        <v>42.900000000000006</v>
      </c>
      <c r="H2098" s="25">
        <v>0</v>
      </c>
      <c r="I2098" s="25">
        <f t="shared" si="126"/>
        <v>90.493000000000009</v>
      </c>
      <c r="J2098" s="25"/>
      <c r="K2098" s="25">
        <v>14.659000000000001</v>
      </c>
      <c r="L2098" s="25">
        <v>0</v>
      </c>
      <c r="M2098" s="25">
        <v>0</v>
      </c>
      <c r="N2098" s="25">
        <f t="shared" si="127"/>
        <v>105.152</v>
      </c>
    </row>
    <row r="2099" spans="1:14" x14ac:dyDescent="0.2">
      <c r="A2099" s="34" t="str">
        <f t="shared" si="128"/>
        <v>POK/56-14ANIFPO</v>
      </c>
      <c r="B2099" s="6" t="s">
        <v>76</v>
      </c>
      <c r="C2099" s="6" t="s">
        <v>164</v>
      </c>
      <c r="D2099" s="6" t="s">
        <v>17</v>
      </c>
      <c r="E2099" s="25">
        <v>0</v>
      </c>
      <c r="F2099" s="25">
        <v>17.692</v>
      </c>
      <c r="G2099" s="43">
        <v>0</v>
      </c>
      <c r="H2099" s="25">
        <v>0</v>
      </c>
      <c r="I2099" s="25">
        <f t="shared" si="126"/>
        <v>17.692</v>
      </c>
      <c r="J2099" s="25"/>
      <c r="K2099" s="25">
        <v>0</v>
      </c>
      <c r="L2099" s="25">
        <v>0</v>
      </c>
      <c r="M2099" s="25">
        <v>0</v>
      </c>
      <c r="N2099" s="25">
        <f t="shared" si="127"/>
        <v>17.692</v>
      </c>
    </row>
    <row r="2100" spans="1:14" x14ac:dyDescent="0.2">
      <c r="A2100" s="34" t="str">
        <f t="shared" si="128"/>
        <v>POK/56-14Cornish</v>
      </c>
      <c r="B2100" s="6" t="s">
        <v>76</v>
      </c>
      <c r="C2100" s="6" t="s">
        <v>164</v>
      </c>
      <c r="D2100" s="6" t="s">
        <v>18</v>
      </c>
      <c r="E2100" s="25">
        <v>124.355</v>
      </c>
      <c r="F2100" s="25">
        <v>0</v>
      </c>
      <c r="G2100" s="43">
        <v>10.5</v>
      </c>
      <c r="H2100" s="25">
        <v>0</v>
      </c>
      <c r="I2100" s="25">
        <f t="shared" si="126"/>
        <v>134.85500000000002</v>
      </c>
      <c r="J2100" s="25"/>
      <c r="K2100" s="25">
        <v>0</v>
      </c>
      <c r="L2100" s="25">
        <v>0</v>
      </c>
      <c r="M2100" s="25">
        <v>0</v>
      </c>
      <c r="N2100" s="25">
        <f t="shared" si="127"/>
        <v>134.85499999999999</v>
      </c>
    </row>
    <row r="2101" spans="1:14" x14ac:dyDescent="0.2">
      <c r="A2101" s="34" t="str">
        <f t="shared" si="128"/>
        <v>POK/56-14EEFPO</v>
      </c>
      <c r="B2101" s="6" t="s">
        <v>76</v>
      </c>
      <c r="C2101" s="6" t="s">
        <v>164</v>
      </c>
      <c r="D2101" s="6" t="s">
        <v>14</v>
      </c>
      <c r="E2101" s="25">
        <v>107.16</v>
      </c>
      <c r="F2101" s="25">
        <v>0</v>
      </c>
      <c r="G2101" s="43">
        <v>13.4</v>
      </c>
      <c r="H2101" s="25">
        <v>0</v>
      </c>
      <c r="I2101" s="25">
        <f t="shared" si="126"/>
        <v>120.56</v>
      </c>
      <c r="J2101" s="25"/>
      <c r="K2101" s="25">
        <v>17.991</v>
      </c>
      <c r="L2101" s="25">
        <v>0</v>
      </c>
      <c r="M2101" s="25">
        <v>0</v>
      </c>
      <c r="N2101" s="25">
        <f t="shared" si="127"/>
        <v>138.55099999999999</v>
      </c>
    </row>
    <row r="2102" spans="1:14" x14ac:dyDescent="0.2">
      <c r="A2102" s="34" t="str">
        <f t="shared" si="128"/>
        <v>POK/56-14Fife</v>
      </c>
      <c r="B2102" s="6" t="s">
        <v>76</v>
      </c>
      <c r="C2102" s="6" t="s">
        <v>164</v>
      </c>
      <c r="D2102" s="6" t="s">
        <v>7</v>
      </c>
      <c r="E2102" s="25">
        <v>0.92100000000000004</v>
      </c>
      <c r="F2102" s="25">
        <v>0</v>
      </c>
      <c r="G2102" s="43">
        <v>1.9</v>
      </c>
      <c r="H2102" s="25">
        <v>0</v>
      </c>
      <c r="I2102" s="25">
        <f t="shared" si="126"/>
        <v>2.8209999999999997</v>
      </c>
      <c r="J2102" s="25"/>
      <c r="K2102" s="25">
        <v>0</v>
      </c>
      <c r="L2102" s="25">
        <v>0</v>
      </c>
      <c r="M2102" s="25">
        <v>0</v>
      </c>
      <c r="N2102" s="25">
        <f t="shared" si="127"/>
        <v>2.8210000000000002</v>
      </c>
    </row>
    <row r="2103" spans="1:14" x14ac:dyDescent="0.2">
      <c r="A2103" s="34" t="str">
        <f t="shared" si="128"/>
        <v>POK/56-14FPO</v>
      </c>
      <c r="B2103" s="6" t="s">
        <v>76</v>
      </c>
      <c r="C2103" s="6" t="s">
        <v>164</v>
      </c>
      <c r="D2103" s="6" t="s">
        <v>15</v>
      </c>
      <c r="E2103" s="25">
        <v>361.09100000000001</v>
      </c>
      <c r="F2103" s="25">
        <v>0</v>
      </c>
      <c r="G2103" s="43">
        <v>0</v>
      </c>
      <c r="H2103" s="25">
        <v>0</v>
      </c>
      <c r="I2103" s="25">
        <f t="shared" si="126"/>
        <v>361.09100000000001</v>
      </c>
      <c r="J2103" s="43">
        <v>0</v>
      </c>
      <c r="K2103" s="25">
        <v>0</v>
      </c>
      <c r="L2103" s="25">
        <v>0</v>
      </c>
      <c r="M2103" s="25">
        <v>0</v>
      </c>
      <c r="N2103" s="25">
        <f t="shared" si="127"/>
        <v>361.09100000000001</v>
      </c>
    </row>
    <row r="2104" spans="1:14" x14ac:dyDescent="0.2">
      <c r="A2104" s="34" t="str">
        <f t="shared" si="128"/>
        <v>POK/56-14Handliners</v>
      </c>
      <c r="B2104" s="6" t="s">
        <v>76</v>
      </c>
      <c r="C2104" s="6" t="s">
        <v>164</v>
      </c>
      <c r="D2104" s="6" t="s">
        <v>66</v>
      </c>
      <c r="E2104" s="25">
        <v>0</v>
      </c>
      <c r="F2104" s="25">
        <v>0</v>
      </c>
      <c r="G2104" s="43">
        <v>0</v>
      </c>
      <c r="H2104" s="25">
        <v>0</v>
      </c>
      <c r="I2104" s="25">
        <f t="shared" si="126"/>
        <v>0</v>
      </c>
      <c r="J2104" s="25"/>
      <c r="K2104" s="25">
        <v>0</v>
      </c>
      <c r="L2104" s="25">
        <v>0</v>
      </c>
      <c r="M2104" s="25">
        <v>0</v>
      </c>
      <c r="N2104" s="25">
        <f t="shared" si="127"/>
        <v>0</v>
      </c>
    </row>
    <row r="2105" spans="1:14" x14ac:dyDescent="0.2">
      <c r="A2105" s="34" t="str">
        <f t="shared" si="128"/>
        <v>POK/56-14Interfish</v>
      </c>
      <c r="B2105" s="6" t="s">
        <v>76</v>
      </c>
      <c r="C2105" s="6" t="s">
        <v>164</v>
      </c>
      <c r="D2105" s="6" t="s">
        <v>23</v>
      </c>
      <c r="E2105" s="25">
        <v>2.0880000000000001</v>
      </c>
      <c r="F2105" s="25">
        <v>0</v>
      </c>
      <c r="G2105" s="43">
        <v>0</v>
      </c>
      <c r="H2105" s="25">
        <v>0</v>
      </c>
      <c r="I2105" s="25">
        <f t="shared" si="126"/>
        <v>2.0880000000000001</v>
      </c>
      <c r="J2105" s="25"/>
      <c r="K2105" s="25">
        <v>0</v>
      </c>
      <c r="L2105" s="25">
        <v>0</v>
      </c>
      <c r="M2105" s="25">
        <v>0</v>
      </c>
      <c r="N2105" s="25">
        <f t="shared" si="127"/>
        <v>2.0880000000000001</v>
      </c>
    </row>
    <row r="2106" spans="1:14" x14ac:dyDescent="0.2">
      <c r="A2106" s="34" t="str">
        <f t="shared" si="128"/>
        <v>POK/56-14IOM</v>
      </c>
      <c r="B2106" s="6" t="s">
        <v>76</v>
      </c>
      <c r="C2106" s="6" t="s">
        <v>164</v>
      </c>
      <c r="D2106" s="6" t="s">
        <v>24</v>
      </c>
      <c r="E2106" s="25">
        <v>0</v>
      </c>
      <c r="F2106" s="25">
        <v>0</v>
      </c>
      <c r="G2106" s="43">
        <v>0</v>
      </c>
      <c r="H2106" s="25">
        <v>0</v>
      </c>
      <c r="I2106" s="25">
        <f t="shared" si="126"/>
        <v>0</v>
      </c>
      <c r="J2106" s="25"/>
      <c r="K2106" s="25">
        <v>0</v>
      </c>
      <c r="L2106" s="25">
        <v>0</v>
      </c>
      <c r="M2106" s="25">
        <v>0</v>
      </c>
      <c r="N2106" s="25">
        <f t="shared" si="127"/>
        <v>0</v>
      </c>
    </row>
    <row r="2107" spans="1:14" x14ac:dyDescent="0.2">
      <c r="A2107" s="34" t="str">
        <f t="shared" si="128"/>
        <v>POK/56-14Klondyke</v>
      </c>
      <c r="B2107" s="6" t="s">
        <v>76</v>
      </c>
      <c r="C2107" s="6" t="s">
        <v>164</v>
      </c>
      <c r="D2107" s="6" t="s">
        <v>11</v>
      </c>
      <c r="E2107" s="25">
        <v>0</v>
      </c>
      <c r="F2107" s="25">
        <v>0</v>
      </c>
      <c r="G2107" s="43">
        <v>0</v>
      </c>
      <c r="H2107" s="25">
        <v>0</v>
      </c>
      <c r="I2107" s="25">
        <f t="shared" si="126"/>
        <v>0</v>
      </c>
      <c r="J2107" s="25"/>
      <c r="K2107" s="25">
        <v>0</v>
      </c>
      <c r="L2107" s="25">
        <v>0</v>
      </c>
      <c r="M2107" s="25">
        <v>0</v>
      </c>
      <c r="N2107" s="25">
        <f t="shared" si="127"/>
        <v>0</v>
      </c>
    </row>
    <row r="2108" spans="1:14" x14ac:dyDescent="0.2">
      <c r="A2108" s="34" t="str">
        <f t="shared" si="128"/>
        <v>POK/56-14Lowestoft</v>
      </c>
      <c r="B2108" s="6" t="s">
        <v>76</v>
      </c>
      <c r="C2108" s="6" t="s">
        <v>164</v>
      </c>
      <c r="D2108" s="6" t="s">
        <v>21</v>
      </c>
      <c r="E2108" s="25">
        <v>0</v>
      </c>
      <c r="F2108" s="25">
        <v>0</v>
      </c>
      <c r="G2108" s="43">
        <v>0</v>
      </c>
      <c r="H2108" s="25">
        <v>0</v>
      </c>
      <c r="I2108" s="25">
        <f t="shared" si="126"/>
        <v>0</v>
      </c>
      <c r="J2108" s="25"/>
      <c r="K2108" s="25">
        <v>0</v>
      </c>
      <c r="L2108" s="25">
        <v>0</v>
      </c>
      <c r="M2108" s="25">
        <v>0</v>
      </c>
      <c r="N2108" s="25">
        <f t="shared" si="127"/>
        <v>0</v>
      </c>
    </row>
    <row r="2109" spans="1:14" x14ac:dyDescent="0.2">
      <c r="A2109" s="34" t="str">
        <f t="shared" si="128"/>
        <v>POK/56-14Lunar</v>
      </c>
      <c r="B2109" s="6" t="s">
        <v>76</v>
      </c>
      <c r="C2109" s="6" t="s">
        <v>164</v>
      </c>
      <c r="D2109" s="6" t="s">
        <v>12</v>
      </c>
      <c r="E2109" s="25">
        <v>0</v>
      </c>
      <c r="F2109" s="25">
        <v>0</v>
      </c>
      <c r="G2109" s="43">
        <v>117.1</v>
      </c>
      <c r="H2109" s="25">
        <v>0</v>
      </c>
      <c r="I2109" s="25">
        <f t="shared" si="126"/>
        <v>117.1</v>
      </c>
      <c r="J2109" s="25"/>
      <c r="K2109" s="25">
        <v>29.652000000000001</v>
      </c>
      <c r="L2109" s="25">
        <v>0</v>
      </c>
      <c r="M2109" s="25">
        <v>0</v>
      </c>
      <c r="N2109" s="25">
        <f t="shared" si="127"/>
        <v>146.75200000000001</v>
      </c>
    </row>
    <row r="2110" spans="1:14" x14ac:dyDescent="0.2">
      <c r="A2110" s="34" t="str">
        <f t="shared" si="128"/>
        <v>POK/56-14Mourne</v>
      </c>
      <c r="B2110" s="38" t="s">
        <v>76</v>
      </c>
      <c r="C2110" s="6" t="s">
        <v>164</v>
      </c>
      <c r="D2110" s="6" t="s">
        <v>49</v>
      </c>
      <c r="E2110" s="25">
        <v>0</v>
      </c>
      <c r="F2110" s="25">
        <v>0</v>
      </c>
      <c r="G2110" s="43">
        <v>0</v>
      </c>
      <c r="H2110" s="25">
        <v>0</v>
      </c>
      <c r="I2110" s="25">
        <f t="shared" si="126"/>
        <v>0</v>
      </c>
      <c r="J2110" s="25"/>
      <c r="K2110" s="25">
        <v>0</v>
      </c>
      <c r="L2110" s="25">
        <v>0</v>
      </c>
      <c r="M2110" s="25">
        <v>0</v>
      </c>
      <c r="N2110" s="25">
        <f t="shared" si="127"/>
        <v>0</v>
      </c>
    </row>
    <row r="2111" spans="1:14" x14ac:dyDescent="0.2">
      <c r="A2111" s="34" t="str">
        <f t="shared" si="128"/>
        <v>POK/56-14NESFO</v>
      </c>
      <c r="B2111" s="6" t="s">
        <v>76</v>
      </c>
      <c r="C2111" s="6" t="s">
        <v>164</v>
      </c>
      <c r="D2111" s="6" t="s">
        <v>5</v>
      </c>
      <c r="E2111" s="25">
        <v>0</v>
      </c>
      <c r="F2111" s="25">
        <v>0</v>
      </c>
      <c r="G2111" s="43">
        <v>200.8</v>
      </c>
      <c r="H2111" s="25">
        <v>0</v>
      </c>
      <c r="I2111" s="25">
        <f t="shared" ref="I2111:I2174" si="131">E2111+F2111+G2111+H2111</f>
        <v>200.8</v>
      </c>
      <c r="J2111" s="25"/>
      <c r="K2111" s="25">
        <v>20.716999999999999</v>
      </c>
      <c r="L2111" s="25">
        <v>0</v>
      </c>
      <c r="M2111" s="25">
        <v>0</v>
      </c>
      <c r="N2111" s="25">
        <f t="shared" si="127"/>
        <v>221.517</v>
      </c>
    </row>
    <row r="2112" spans="1:14" x14ac:dyDescent="0.2">
      <c r="A2112" s="34" t="str">
        <f t="shared" si="128"/>
        <v>POK/56-14NIFPO</v>
      </c>
      <c r="B2112" s="6" t="s">
        <v>76</v>
      </c>
      <c r="C2112" s="6" t="s">
        <v>164</v>
      </c>
      <c r="D2112" s="6" t="s">
        <v>16</v>
      </c>
      <c r="E2112" s="25">
        <v>0</v>
      </c>
      <c r="F2112" s="25">
        <v>24.108000000000001</v>
      </c>
      <c r="G2112" s="43">
        <v>28.2</v>
      </c>
      <c r="H2112" s="25">
        <v>0</v>
      </c>
      <c r="I2112" s="25">
        <f t="shared" si="131"/>
        <v>52.308</v>
      </c>
      <c r="J2112" s="25"/>
      <c r="K2112" s="25">
        <v>7.3979999999999997</v>
      </c>
      <c r="L2112" s="25">
        <v>0</v>
      </c>
      <c r="M2112" s="25">
        <v>0</v>
      </c>
      <c r="N2112" s="25">
        <f t="shared" si="127"/>
        <v>59.706000000000003</v>
      </c>
    </row>
    <row r="2113" spans="1:14" x14ac:dyDescent="0.2">
      <c r="A2113" s="34" t="str">
        <f t="shared" si="128"/>
        <v>POK/56-14Non Sector - England</v>
      </c>
      <c r="B2113" s="6" t="s">
        <v>76</v>
      </c>
      <c r="C2113" s="6" t="s">
        <v>164</v>
      </c>
      <c r="D2113" s="6" t="s">
        <v>25</v>
      </c>
      <c r="E2113" s="25">
        <v>23.329000000000001</v>
      </c>
      <c r="F2113" s="25">
        <v>0</v>
      </c>
      <c r="G2113" s="43">
        <v>0</v>
      </c>
      <c r="H2113" s="25">
        <v>0</v>
      </c>
      <c r="I2113" s="25">
        <f t="shared" si="131"/>
        <v>23.329000000000001</v>
      </c>
      <c r="J2113" s="25"/>
      <c r="K2113" s="25">
        <v>0</v>
      </c>
      <c r="L2113" s="25">
        <v>0</v>
      </c>
      <c r="M2113" s="25">
        <v>0</v>
      </c>
      <c r="N2113" s="25">
        <f t="shared" si="127"/>
        <v>23.329000000000001</v>
      </c>
    </row>
    <row r="2114" spans="1:14" x14ac:dyDescent="0.2">
      <c r="A2114" s="34" t="str">
        <f t="shared" si="128"/>
        <v>POK/56-14Non Sector - Northern Ireland</v>
      </c>
      <c r="B2114" s="6" t="s">
        <v>76</v>
      </c>
      <c r="C2114" s="6" t="s">
        <v>164</v>
      </c>
      <c r="D2114" s="6" t="s">
        <v>28</v>
      </c>
      <c r="E2114" s="25">
        <v>0</v>
      </c>
      <c r="F2114" s="25">
        <v>0</v>
      </c>
      <c r="G2114" s="43">
        <v>0</v>
      </c>
      <c r="H2114" s="25">
        <v>0</v>
      </c>
      <c r="I2114" s="25">
        <f t="shared" si="131"/>
        <v>0</v>
      </c>
      <c r="J2114" s="25"/>
      <c r="K2114" s="25">
        <v>0</v>
      </c>
      <c r="L2114" s="25">
        <v>0</v>
      </c>
      <c r="M2114" s="25">
        <v>0</v>
      </c>
      <c r="N2114" s="25">
        <f t="shared" si="127"/>
        <v>0</v>
      </c>
    </row>
    <row r="2115" spans="1:14" x14ac:dyDescent="0.2">
      <c r="A2115" s="34" t="str">
        <f t="shared" si="128"/>
        <v>POK/56-14Non Sector - Scotland</v>
      </c>
      <c r="B2115" s="6" t="s">
        <v>76</v>
      </c>
      <c r="C2115" s="6" t="s">
        <v>164</v>
      </c>
      <c r="D2115" s="6" t="s">
        <v>27</v>
      </c>
      <c r="E2115" s="25">
        <v>0</v>
      </c>
      <c r="F2115" s="25">
        <v>0</v>
      </c>
      <c r="G2115" s="43">
        <v>0.2</v>
      </c>
      <c r="H2115" s="25">
        <v>0</v>
      </c>
      <c r="I2115" s="25">
        <f t="shared" si="131"/>
        <v>0.2</v>
      </c>
      <c r="J2115" s="25"/>
      <c r="K2115" s="25">
        <v>0</v>
      </c>
      <c r="L2115" s="25">
        <v>0</v>
      </c>
      <c r="M2115" s="25">
        <v>0</v>
      </c>
      <c r="N2115" s="25">
        <f t="shared" si="127"/>
        <v>0.2</v>
      </c>
    </row>
    <row r="2116" spans="1:14" x14ac:dyDescent="0.2">
      <c r="A2116" s="34" t="str">
        <f t="shared" si="128"/>
        <v>POK/56-14Non Sector - Wales</v>
      </c>
      <c r="B2116" s="6" t="s">
        <v>76</v>
      </c>
      <c r="C2116" s="6" t="s">
        <v>164</v>
      </c>
      <c r="D2116" s="6" t="s">
        <v>26</v>
      </c>
      <c r="E2116" s="25">
        <v>0</v>
      </c>
      <c r="F2116" s="25">
        <v>0</v>
      </c>
      <c r="G2116" s="43">
        <v>0</v>
      </c>
      <c r="H2116" s="25">
        <v>0</v>
      </c>
      <c r="I2116" s="25">
        <f t="shared" si="131"/>
        <v>0</v>
      </c>
      <c r="J2116" s="25"/>
      <c r="K2116" s="25">
        <v>0</v>
      </c>
      <c r="L2116" s="25">
        <v>0</v>
      </c>
      <c r="M2116" s="25">
        <v>0</v>
      </c>
      <c r="N2116" s="25">
        <f t="shared" si="127"/>
        <v>0</v>
      </c>
    </row>
    <row r="2117" spans="1:14" x14ac:dyDescent="0.2">
      <c r="A2117" s="34" t="str">
        <f t="shared" si="128"/>
        <v>POK/56-14Humberside</v>
      </c>
      <c r="B2117" s="6" t="s">
        <v>76</v>
      </c>
      <c r="C2117" s="6" t="s">
        <v>164</v>
      </c>
      <c r="D2117" s="6" t="s">
        <v>288</v>
      </c>
      <c r="E2117" s="25">
        <v>0.92100000000000004</v>
      </c>
      <c r="F2117" s="25">
        <v>0</v>
      </c>
      <c r="G2117" s="43">
        <v>0</v>
      </c>
      <c r="H2117" s="25">
        <v>0</v>
      </c>
      <c r="I2117" s="25">
        <f t="shared" si="131"/>
        <v>0.92100000000000004</v>
      </c>
      <c r="J2117" s="25"/>
      <c r="K2117" s="25">
        <v>0</v>
      </c>
      <c r="L2117" s="25">
        <v>0</v>
      </c>
      <c r="M2117" s="25">
        <v>0</v>
      </c>
      <c r="N2117" s="25">
        <f t="shared" si="127"/>
        <v>0.92100000000000004</v>
      </c>
    </row>
    <row r="2118" spans="1:14" x14ac:dyDescent="0.2">
      <c r="A2118" s="34" t="str">
        <f t="shared" si="128"/>
        <v>POK/56-14North Sea</v>
      </c>
      <c r="B2118" s="6" t="s">
        <v>76</v>
      </c>
      <c r="C2118" s="6" t="s">
        <v>164</v>
      </c>
      <c r="D2118" s="6" t="s">
        <v>20</v>
      </c>
      <c r="E2118" s="25">
        <v>0.307</v>
      </c>
      <c r="F2118" s="25">
        <v>0</v>
      </c>
      <c r="G2118" s="43">
        <v>1.6</v>
      </c>
      <c r="H2118" s="25">
        <v>0</v>
      </c>
      <c r="I2118" s="25">
        <f t="shared" si="131"/>
        <v>1.907</v>
      </c>
      <c r="J2118" s="25"/>
      <c r="K2118" s="25">
        <v>0.70599999999999996</v>
      </c>
      <c r="L2118" s="25">
        <v>0</v>
      </c>
      <c r="M2118" s="25">
        <v>0</v>
      </c>
      <c r="N2118" s="25">
        <f t="shared" si="127"/>
        <v>2.613</v>
      </c>
    </row>
    <row r="2119" spans="1:14" x14ac:dyDescent="0.2">
      <c r="A2119" s="34" t="str">
        <f t="shared" si="128"/>
        <v>POK/56-14Northern</v>
      </c>
      <c r="B2119" s="6" t="s">
        <v>76</v>
      </c>
      <c r="C2119" s="6" t="s">
        <v>164</v>
      </c>
      <c r="D2119" s="6" t="s">
        <v>10</v>
      </c>
      <c r="E2119" s="25">
        <v>0</v>
      </c>
      <c r="F2119" s="25">
        <v>0</v>
      </c>
      <c r="G2119" s="43">
        <v>0</v>
      </c>
      <c r="H2119" s="25">
        <v>0</v>
      </c>
      <c r="I2119" s="25">
        <f t="shared" si="131"/>
        <v>0</v>
      </c>
      <c r="J2119" s="25"/>
      <c r="K2119" s="25">
        <v>0</v>
      </c>
      <c r="L2119" s="25">
        <v>0</v>
      </c>
      <c r="M2119" s="25">
        <v>0</v>
      </c>
      <c r="N2119" s="25">
        <f t="shared" si="127"/>
        <v>0</v>
      </c>
    </row>
    <row r="2120" spans="1:14" x14ac:dyDescent="0.2">
      <c r="A2120" s="34" t="str">
        <f t="shared" si="128"/>
        <v>POK/56-14Orkney</v>
      </c>
      <c r="B2120" s="6" t="s">
        <v>76</v>
      </c>
      <c r="C2120" s="6" t="s">
        <v>164</v>
      </c>
      <c r="D2120" s="6" t="s">
        <v>9</v>
      </c>
      <c r="E2120" s="25">
        <v>0</v>
      </c>
      <c r="F2120" s="25">
        <v>0</v>
      </c>
      <c r="G2120" s="43">
        <v>5.9</v>
      </c>
      <c r="H2120" s="25">
        <v>0</v>
      </c>
      <c r="I2120" s="25">
        <f t="shared" si="131"/>
        <v>5.9</v>
      </c>
      <c r="J2120" s="25"/>
      <c r="K2120" s="25">
        <v>0</v>
      </c>
      <c r="L2120" s="25">
        <v>0</v>
      </c>
      <c r="M2120" s="25">
        <v>0</v>
      </c>
      <c r="N2120" s="25">
        <f t="shared" si="127"/>
        <v>5.9</v>
      </c>
    </row>
    <row r="2121" spans="1:14" x14ac:dyDescent="0.2">
      <c r="A2121" s="34" t="str">
        <f t="shared" si="128"/>
        <v>POK/56-14SFO</v>
      </c>
      <c r="B2121" s="6" t="s">
        <v>76</v>
      </c>
      <c r="C2121" s="6" t="s">
        <v>164</v>
      </c>
      <c r="D2121" s="6" t="s">
        <v>2</v>
      </c>
      <c r="E2121" s="25">
        <v>55.576000000000001</v>
      </c>
      <c r="F2121" s="25">
        <v>0</v>
      </c>
      <c r="G2121" s="43">
        <v>1045.7</v>
      </c>
      <c r="H2121" s="25">
        <v>0</v>
      </c>
      <c r="I2121" s="25">
        <f t="shared" si="131"/>
        <v>1101.2760000000001</v>
      </c>
      <c r="J2121" s="25"/>
      <c r="K2121" s="25">
        <v>259.27</v>
      </c>
      <c r="L2121" s="25">
        <v>0</v>
      </c>
      <c r="M2121" s="25">
        <v>0</v>
      </c>
      <c r="N2121" s="25">
        <f t="shared" si="127"/>
        <v>1360.546</v>
      </c>
    </row>
    <row r="2122" spans="1:14" x14ac:dyDescent="0.2">
      <c r="A2122" s="34" t="str">
        <f t="shared" si="128"/>
        <v>POK/56-14Shetland</v>
      </c>
      <c r="B2122" s="6" t="s">
        <v>76</v>
      </c>
      <c r="C2122" s="6" t="s">
        <v>164</v>
      </c>
      <c r="D2122" s="6" t="s">
        <v>6</v>
      </c>
      <c r="E2122" s="25">
        <v>0</v>
      </c>
      <c r="F2122" s="25">
        <v>0</v>
      </c>
      <c r="G2122" s="43">
        <v>334</v>
      </c>
      <c r="H2122" s="25">
        <v>0</v>
      </c>
      <c r="I2122" s="25">
        <f t="shared" si="131"/>
        <v>334</v>
      </c>
      <c r="J2122" s="25"/>
      <c r="K2122" s="25">
        <v>27.231000000000002</v>
      </c>
      <c r="L2122" s="25">
        <v>0</v>
      </c>
      <c r="M2122" s="25">
        <v>0</v>
      </c>
      <c r="N2122" s="25">
        <f t="shared" si="127"/>
        <v>361.23099999999999</v>
      </c>
    </row>
    <row r="2123" spans="1:14" x14ac:dyDescent="0.2">
      <c r="A2123" s="34" t="str">
        <f t="shared" si="128"/>
        <v>POK/56-14South West</v>
      </c>
      <c r="B2123" s="6" t="s">
        <v>76</v>
      </c>
      <c r="C2123" s="6" t="s">
        <v>164</v>
      </c>
      <c r="D2123" s="6" t="s">
        <v>19</v>
      </c>
      <c r="E2123" s="25">
        <v>0</v>
      </c>
      <c r="F2123" s="25">
        <v>0</v>
      </c>
      <c r="G2123" s="43">
        <v>0</v>
      </c>
      <c r="H2123" s="25">
        <v>0</v>
      </c>
      <c r="I2123" s="25">
        <f t="shared" si="131"/>
        <v>0</v>
      </c>
      <c r="J2123" s="25"/>
      <c r="K2123" s="25">
        <v>0</v>
      </c>
      <c r="L2123" s="25">
        <v>0</v>
      </c>
      <c r="M2123" s="25">
        <v>0</v>
      </c>
      <c r="N2123" s="25">
        <f t="shared" si="127"/>
        <v>0</v>
      </c>
    </row>
    <row r="2124" spans="1:14" x14ac:dyDescent="0.2">
      <c r="A2124" s="34" t="str">
        <f t="shared" si="128"/>
        <v>POK/56-14Unallocated</v>
      </c>
      <c r="B2124" s="6" t="s">
        <v>76</v>
      </c>
      <c r="C2124" s="6" t="s">
        <v>164</v>
      </c>
      <c r="D2124" s="6" t="s">
        <v>33</v>
      </c>
      <c r="E2124" s="25">
        <v>0</v>
      </c>
      <c r="F2124" s="25">
        <v>0</v>
      </c>
      <c r="G2124" s="43">
        <v>44.6</v>
      </c>
      <c r="H2124" s="25">
        <v>0.4</v>
      </c>
      <c r="I2124" s="25">
        <f t="shared" si="131"/>
        <v>45</v>
      </c>
      <c r="J2124" s="25"/>
      <c r="K2124" s="25">
        <v>0</v>
      </c>
      <c r="L2124" s="25">
        <v>0</v>
      </c>
      <c r="M2124" s="25">
        <v>0</v>
      </c>
      <c r="N2124" s="25">
        <f t="shared" si="127"/>
        <v>45</v>
      </c>
    </row>
    <row r="2125" spans="1:14" x14ac:dyDescent="0.2">
      <c r="A2125" s="34" t="str">
        <f t="shared" si="128"/>
        <v>POK/56-14W. Scotland</v>
      </c>
      <c r="B2125" s="6" t="s">
        <v>76</v>
      </c>
      <c r="C2125" s="6" t="s">
        <v>164</v>
      </c>
      <c r="D2125" s="6" t="s">
        <v>8</v>
      </c>
      <c r="E2125" s="25">
        <v>0.67600000000000005</v>
      </c>
      <c r="F2125" s="25">
        <v>0</v>
      </c>
      <c r="G2125" s="43">
        <v>7.3999999999999995</v>
      </c>
      <c r="H2125" s="25">
        <v>0</v>
      </c>
      <c r="I2125" s="25">
        <f t="shared" si="131"/>
        <v>8.0759999999999987</v>
      </c>
      <c r="J2125" s="25"/>
      <c r="K2125" s="25">
        <v>0</v>
      </c>
      <c r="L2125" s="25">
        <v>0</v>
      </c>
      <c r="M2125" s="25">
        <v>0</v>
      </c>
      <c r="N2125" s="25">
        <f t="shared" si="127"/>
        <v>8.0760000000000005</v>
      </c>
    </row>
    <row r="2126" spans="1:14" x14ac:dyDescent="0.2">
      <c r="A2126" s="34" t="str">
        <f t="shared" si="128"/>
        <v>POK/56-14Wales &amp; WC</v>
      </c>
      <c r="B2126" s="6" t="s">
        <v>76</v>
      </c>
      <c r="C2126" s="6" t="s">
        <v>164</v>
      </c>
      <c r="D2126" s="6" t="s">
        <v>22</v>
      </c>
      <c r="E2126" s="25">
        <v>14.616</v>
      </c>
      <c r="F2126" s="25">
        <v>0</v>
      </c>
      <c r="G2126" s="43">
        <v>3.6</v>
      </c>
      <c r="H2126" s="25">
        <v>6.2080000000000002</v>
      </c>
      <c r="I2126" s="25">
        <f t="shared" si="131"/>
        <v>24.423999999999999</v>
      </c>
      <c r="J2126" s="25"/>
      <c r="K2126" s="25">
        <v>0.153</v>
      </c>
      <c r="L2126" s="25">
        <v>0</v>
      </c>
      <c r="M2126" s="25">
        <v>0</v>
      </c>
      <c r="N2126" s="25">
        <f t="shared" si="127"/>
        <v>24.577000000000002</v>
      </c>
    </row>
    <row r="2127" spans="1:14" x14ac:dyDescent="0.2">
      <c r="A2127" s="34" t="str">
        <f t="shared" si="128"/>
        <v>POK/56-14Western</v>
      </c>
      <c r="B2127" s="38" t="s">
        <v>76</v>
      </c>
      <c r="C2127" s="6" t="s">
        <v>164</v>
      </c>
      <c r="D2127" s="6" t="s">
        <v>107</v>
      </c>
      <c r="E2127" s="25">
        <v>26.959</v>
      </c>
      <c r="F2127" s="25">
        <v>0</v>
      </c>
      <c r="G2127" s="43">
        <v>0</v>
      </c>
      <c r="H2127" s="25">
        <v>0</v>
      </c>
      <c r="I2127" s="25">
        <f t="shared" si="131"/>
        <v>26.959</v>
      </c>
      <c r="J2127" s="25"/>
      <c r="K2127" s="25">
        <v>1.62</v>
      </c>
      <c r="L2127" s="25">
        <v>0</v>
      </c>
      <c r="M2127" s="25">
        <v>0</v>
      </c>
      <c r="N2127" s="25">
        <f t="shared" si="127"/>
        <v>28.579000000000001</v>
      </c>
    </row>
    <row r="2128" spans="1:14" x14ac:dyDescent="0.2">
      <c r="A2128" s="34" t="str">
        <f t="shared" si="128"/>
        <v>POK/7/341110m and under (pool) - England</v>
      </c>
      <c r="B2128" s="6" t="s">
        <v>77</v>
      </c>
      <c r="C2128" s="6" t="s">
        <v>165</v>
      </c>
      <c r="D2128" s="6" t="s">
        <v>29</v>
      </c>
      <c r="E2128" s="25">
        <v>0.41199999999999998</v>
      </c>
      <c r="F2128" s="25">
        <v>0</v>
      </c>
      <c r="G2128" s="43">
        <v>0</v>
      </c>
      <c r="H2128" s="25">
        <v>0</v>
      </c>
      <c r="I2128" s="25">
        <f t="shared" si="131"/>
        <v>0.41199999999999998</v>
      </c>
      <c r="J2128" s="25"/>
      <c r="K2128" s="25">
        <v>1.2290000000000001</v>
      </c>
      <c r="L2128" s="25">
        <v>0</v>
      </c>
      <c r="M2128" s="25">
        <v>0</v>
      </c>
      <c r="N2128" s="25">
        <f t="shared" si="127"/>
        <v>1.641</v>
      </c>
    </row>
    <row r="2129" spans="1:14" x14ac:dyDescent="0.2">
      <c r="A2129" s="34" t="str">
        <f t="shared" si="128"/>
        <v>POK/7/341110m and under (pool) - Northern Ireland</v>
      </c>
      <c r="B2129" s="6" t="s">
        <v>77</v>
      </c>
      <c r="C2129" s="6" t="s">
        <v>165</v>
      </c>
      <c r="D2129" s="6" t="s">
        <v>32</v>
      </c>
      <c r="E2129" s="25">
        <v>0</v>
      </c>
      <c r="F2129" s="25">
        <v>0</v>
      </c>
      <c r="G2129" s="43">
        <v>0</v>
      </c>
      <c r="H2129" s="25">
        <v>0</v>
      </c>
      <c r="I2129" s="25">
        <f t="shared" si="131"/>
        <v>0</v>
      </c>
      <c r="J2129" s="25"/>
      <c r="K2129" s="25">
        <v>0</v>
      </c>
      <c r="L2129" s="25">
        <v>0</v>
      </c>
      <c r="M2129" s="25">
        <v>0</v>
      </c>
      <c r="N2129" s="25">
        <f t="shared" si="127"/>
        <v>0</v>
      </c>
    </row>
    <row r="2130" spans="1:14" x14ac:dyDescent="0.2">
      <c r="A2130" s="34" t="str">
        <f t="shared" si="128"/>
        <v>POK/7/341110m and under (pool) - Scotland</v>
      </c>
      <c r="B2130" s="6" t="s">
        <v>77</v>
      </c>
      <c r="C2130" s="6" t="s">
        <v>165</v>
      </c>
      <c r="D2130" s="6" t="s">
        <v>31</v>
      </c>
      <c r="E2130" s="25">
        <v>0</v>
      </c>
      <c r="F2130" s="25">
        <v>0</v>
      </c>
      <c r="G2130" s="43">
        <v>0</v>
      </c>
      <c r="H2130" s="25">
        <v>0</v>
      </c>
      <c r="I2130" s="25">
        <f t="shared" si="131"/>
        <v>0</v>
      </c>
      <c r="J2130" s="25"/>
      <c r="K2130" s="25">
        <v>0</v>
      </c>
      <c r="L2130" s="25">
        <v>0</v>
      </c>
      <c r="M2130" s="25">
        <v>0</v>
      </c>
      <c r="N2130" s="25">
        <f t="shared" si="127"/>
        <v>0</v>
      </c>
    </row>
    <row r="2131" spans="1:14" x14ac:dyDescent="0.2">
      <c r="A2131" s="34" t="str">
        <f t="shared" si="128"/>
        <v>POK/7/341110m and under (pool) - Wales</v>
      </c>
      <c r="B2131" s="6" t="s">
        <v>77</v>
      </c>
      <c r="C2131" s="6" t="s">
        <v>165</v>
      </c>
      <c r="D2131" s="6" t="s">
        <v>30</v>
      </c>
      <c r="E2131" s="25">
        <v>0</v>
      </c>
      <c r="F2131" s="25">
        <v>0</v>
      </c>
      <c r="G2131" s="43">
        <v>0</v>
      </c>
      <c r="H2131" s="25">
        <v>5.0000000000000001E-3</v>
      </c>
      <c r="I2131" s="25">
        <f t="shared" si="131"/>
        <v>5.0000000000000001E-3</v>
      </c>
      <c r="J2131" s="25"/>
      <c r="K2131" s="25">
        <v>0</v>
      </c>
      <c r="L2131" s="25">
        <v>0</v>
      </c>
      <c r="M2131" s="25">
        <v>0</v>
      </c>
      <c r="N2131" s="25">
        <f t="shared" si="127"/>
        <v>5.0000000000000001E-3</v>
      </c>
    </row>
    <row r="2132" spans="1:14" x14ac:dyDescent="0.2">
      <c r="A2132" s="34" t="str">
        <f t="shared" si="128"/>
        <v>POK/7/3411Aberdeen</v>
      </c>
      <c r="B2132" s="6" t="s">
        <v>77</v>
      </c>
      <c r="C2132" s="6" t="s">
        <v>165</v>
      </c>
      <c r="D2132" s="6" t="s">
        <v>4</v>
      </c>
      <c r="E2132" s="25">
        <v>0.104</v>
      </c>
      <c r="F2132" s="25">
        <v>0</v>
      </c>
      <c r="G2132" s="43">
        <v>0.9</v>
      </c>
      <c r="H2132" s="25">
        <v>0</v>
      </c>
      <c r="I2132" s="25">
        <f t="shared" si="131"/>
        <v>1.004</v>
      </c>
      <c r="J2132" s="25"/>
      <c r="K2132" s="25">
        <v>0</v>
      </c>
      <c r="L2132" s="25">
        <v>0</v>
      </c>
      <c r="M2132" s="25">
        <v>0</v>
      </c>
      <c r="N2132" s="25">
        <f t="shared" si="127"/>
        <v>1.004</v>
      </c>
    </row>
    <row r="2133" spans="1:14" x14ac:dyDescent="0.2">
      <c r="A2133" s="34" t="str">
        <f t="shared" si="128"/>
        <v>POK/7/3411Anglo Scot.</v>
      </c>
      <c r="B2133" s="6" t="s">
        <v>77</v>
      </c>
      <c r="C2133" s="6" t="s">
        <v>165</v>
      </c>
      <c r="D2133" s="6" t="s">
        <v>13</v>
      </c>
      <c r="E2133" s="25">
        <v>0.246</v>
      </c>
      <c r="F2133" s="25">
        <v>0</v>
      </c>
      <c r="G2133" s="43">
        <v>0.3</v>
      </c>
      <c r="H2133" s="25">
        <v>0</v>
      </c>
      <c r="I2133" s="25">
        <f t="shared" si="131"/>
        <v>0.54600000000000004</v>
      </c>
      <c r="J2133" s="25"/>
      <c r="K2133" s="25">
        <v>0</v>
      </c>
      <c r="L2133" s="25">
        <v>0</v>
      </c>
      <c r="M2133" s="25">
        <v>0</v>
      </c>
      <c r="N2133" s="25">
        <f t="shared" ref="N2133:N2196" si="132">ROUND(I2133+K2133+L2133+M2133+J2133,3)</f>
        <v>0.54600000000000004</v>
      </c>
    </row>
    <row r="2134" spans="1:14" x14ac:dyDescent="0.2">
      <c r="A2134" s="34" t="str">
        <f t="shared" si="128"/>
        <v>POK/7/3411ANIFPO</v>
      </c>
      <c r="B2134" s="6" t="s">
        <v>77</v>
      </c>
      <c r="C2134" s="6" t="s">
        <v>165</v>
      </c>
      <c r="D2134" s="6" t="s">
        <v>17</v>
      </c>
      <c r="E2134" s="25">
        <v>0</v>
      </c>
      <c r="F2134" s="25">
        <v>1.246</v>
      </c>
      <c r="G2134" s="43">
        <v>0</v>
      </c>
      <c r="H2134" s="25">
        <v>0</v>
      </c>
      <c r="I2134" s="25">
        <f t="shared" si="131"/>
        <v>1.246</v>
      </c>
      <c r="J2134" s="25"/>
      <c r="K2134" s="25">
        <v>0</v>
      </c>
      <c r="L2134" s="25">
        <v>0</v>
      </c>
      <c r="M2134" s="25">
        <v>0</v>
      </c>
      <c r="N2134" s="25">
        <f t="shared" si="132"/>
        <v>1.246</v>
      </c>
    </row>
    <row r="2135" spans="1:14" x14ac:dyDescent="0.2">
      <c r="A2135" s="34" t="str">
        <f t="shared" si="128"/>
        <v>POK/7/3411Cornish</v>
      </c>
      <c r="B2135" s="6" t="s">
        <v>77</v>
      </c>
      <c r="C2135" s="6" t="s">
        <v>165</v>
      </c>
      <c r="D2135" s="6" t="s">
        <v>18</v>
      </c>
      <c r="E2135" s="25">
        <v>2.524</v>
      </c>
      <c r="F2135" s="25">
        <v>0</v>
      </c>
      <c r="G2135" s="43">
        <v>0</v>
      </c>
      <c r="H2135" s="25">
        <v>0</v>
      </c>
      <c r="I2135" s="25">
        <f t="shared" si="131"/>
        <v>2.524</v>
      </c>
      <c r="J2135" s="25"/>
      <c r="K2135" s="25">
        <v>6.9409999999999998</v>
      </c>
      <c r="L2135" s="25">
        <v>0</v>
      </c>
      <c r="M2135" s="25">
        <v>0</v>
      </c>
      <c r="N2135" s="25">
        <f t="shared" si="132"/>
        <v>9.4649999999999999</v>
      </c>
    </row>
    <row r="2136" spans="1:14" x14ac:dyDescent="0.2">
      <c r="A2136" s="34" t="str">
        <f t="shared" si="128"/>
        <v>POK/7/3411EEFPO</v>
      </c>
      <c r="B2136" s="6" t="s">
        <v>77</v>
      </c>
      <c r="C2136" s="6" t="s">
        <v>165</v>
      </c>
      <c r="D2136" s="6" t="s">
        <v>14</v>
      </c>
      <c r="E2136" s="25">
        <v>1.7430000000000001</v>
      </c>
      <c r="F2136" s="25">
        <v>0</v>
      </c>
      <c r="G2136" s="43">
        <v>0.1</v>
      </c>
      <c r="H2136" s="25">
        <v>0</v>
      </c>
      <c r="I2136" s="25">
        <f t="shared" si="131"/>
        <v>1.8430000000000002</v>
      </c>
      <c r="J2136" s="25"/>
      <c r="K2136" s="25">
        <v>0</v>
      </c>
      <c r="L2136" s="25">
        <v>0</v>
      </c>
      <c r="M2136" s="25">
        <v>0</v>
      </c>
      <c r="N2136" s="25">
        <f t="shared" si="132"/>
        <v>1.843</v>
      </c>
    </row>
    <row r="2137" spans="1:14" x14ac:dyDescent="0.2">
      <c r="A2137" s="34" t="str">
        <f t="shared" si="128"/>
        <v>POK/7/3411Fife</v>
      </c>
      <c r="B2137" s="6" t="s">
        <v>77</v>
      </c>
      <c r="C2137" s="6" t="s">
        <v>165</v>
      </c>
      <c r="D2137" s="6" t="s">
        <v>7</v>
      </c>
      <c r="E2137" s="25">
        <v>1E-3</v>
      </c>
      <c r="F2137" s="25">
        <v>0</v>
      </c>
      <c r="G2137" s="43">
        <v>0.3</v>
      </c>
      <c r="H2137" s="25">
        <v>0</v>
      </c>
      <c r="I2137" s="25">
        <f t="shared" si="131"/>
        <v>0.30099999999999999</v>
      </c>
      <c r="J2137" s="25"/>
      <c r="K2137" s="25">
        <v>0</v>
      </c>
      <c r="L2137" s="25">
        <v>0</v>
      </c>
      <c r="M2137" s="25">
        <v>0</v>
      </c>
      <c r="N2137" s="25">
        <f t="shared" si="132"/>
        <v>0.30099999999999999</v>
      </c>
    </row>
    <row r="2138" spans="1:14" x14ac:dyDescent="0.2">
      <c r="A2138" s="34" t="str">
        <f t="shared" si="128"/>
        <v>POK/7/3411FPO</v>
      </c>
      <c r="B2138" s="6" t="s">
        <v>77</v>
      </c>
      <c r="C2138" s="6" t="s">
        <v>165</v>
      </c>
      <c r="D2138" s="6" t="s">
        <v>15</v>
      </c>
      <c r="E2138" s="25">
        <v>5.6000000000000001E-2</v>
      </c>
      <c r="F2138" s="25">
        <v>0</v>
      </c>
      <c r="G2138" s="43">
        <v>0</v>
      </c>
      <c r="H2138" s="25">
        <v>0</v>
      </c>
      <c r="I2138" s="25">
        <f t="shared" si="131"/>
        <v>5.6000000000000001E-2</v>
      </c>
      <c r="J2138" s="25"/>
      <c r="K2138" s="25">
        <v>0</v>
      </c>
      <c r="L2138" s="25">
        <v>0</v>
      </c>
      <c r="M2138" s="25">
        <v>0</v>
      </c>
      <c r="N2138" s="25">
        <f t="shared" si="132"/>
        <v>5.6000000000000001E-2</v>
      </c>
    </row>
    <row r="2139" spans="1:14" x14ac:dyDescent="0.2">
      <c r="A2139" s="34" t="str">
        <f t="shared" si="128"/>
        <v>POK/7/3411Handliners</v>
      </c>
      <c r="B2139" s="6" t="s">
        <v>77</v>
      </c>
      <c r="C2139" s="6" t="s">
        <v>165</v>
      </c>
      <c r="D2139" s="6" t="s">
        <v>66</v>
      </c>
      <c r="E2139" s="25">
        <v>0</v>
      </c>
      <c r="F2139" s="25">
        <v>0</v>
      </c>
      <c r="G2139" s="43">
        <v>0</v>
      </c>
      <c r="H2139" s="25">
        <v>0</v>
      </c>
      <c r="I2139" s="25">
        <f t="shared" si="131"/>
        <v>0</v>
      </c>
      <c r="J2139" s="25"/>
      <c r="K2139" s="25">
        <v>0</v>
      </c>
      <c r="L2139" s="25">
        <v>0</v>
      </c>
      <c r="M2139" s="25">
        <v>0</v>
      </c>
      <c r="N2139" s="25">
        <f t="shared" si="132"/>
        <v>0</v>
      </c>
    </row>
    <row r="2140" spans="1:14" x14ac:dyDescent="0.2">
      <c r="A2140" s="34" t="str">
        <f t="shared" si="128"/>
        <v>POK/7/3411Interfish</v>
      </c>
      <c r="B2140" s="6" t="s">
        <v>77</v>
      </c>
      <c r="C2140" s="6" t="s">
        <v>165</v>
      </c>
      <c r="D2140" s="6" t="s">
        <v>23</v>
      </c>
      <c r="E2140" s="25">
        <v>0.10199999999999999</v>
      </c>
      <c r="F2140" s="25">
        <v>0</v>
      </c>
      <c r="G2140" s="43">
        <v>0</v>
      </c>
      <c r="H2140" s="25">
        <v>0</v>
      </c>
      <c r="I2140" s="25">
        <f t="shared" si="131"/>
        <v>0.10199999999999999</v>
      </c>
      <c r="J2140" s="25"/>
      <c r="K2140" s="25">
        <v>6.0999999999999999E-2</v>
      </c>
      <c r="L2140" s="25">
        <v>0</v>
      </c>
      <c r="M2140" s="25">
        <v>0</v>
      </c>
      <c r="N2140" s="25">
        <f t="shared" si="132"/>
        <v>0.16300000000000001</v>
      </c>
    </row>
    <row r="2141" spans="1:14" x14ac:dyDescent="0.2">
      <c r="A2141" s="34" t="str">
        <f t="shared" si="128"/>
        <v>POK/7/3411IOM</v>
      </c>
      <c r="B2141" s="6" t="s">
        <v>77</v>
      </c>
      <c r="C2141" s="6" t="s">
        <v>165</v>
      </c>
      <c r="D2141" s="6" t="s">
        <v>24</v>
      </c>
      <c r="E2141" s="25">
        <v>0.1</v>
      </c>
      <c r="F2141" s="25">
        <v>0</v>
      </c>
      <c r="G2141" s="43">
        <v>0</v>
      </c>
      <c r="H2141" s="25">
        <v>0</v>
      </c>
      <c r="I2141" s="25">
        <f t="shared" si="131"/>
        <v>0.1</v>
      </c>
      <c r="J2141" s="25"/>
      <c r="K2141" s="25">
        <v>0</v>
      </c>
      <c r="L2141" s="25">
        <v>0</v>
      </c>
      <c r="M2141" s="25">
        <v>0</v>
      </c>
      <c r="N2141" s="25">
        <f t="shared" si="132"/>
        <v>0.1</v>
      </c>
    </row>
    <row r="2142" spans="1:14" x14ac:dyDescent="0.2">
      <c r="A2142" s="34" t="str">
        <f t="shared" si="128"/>
        <v>POK/7/3411Klondyke</v>
      </c>
      <c r="B2142" s="6" t="s">
        <v>77</v>
      </c>
      <c r="C2142" s="6" t="s">
        <v>165</v>
      </c>
      <c r="D2142" s="6" t="s">
        <v>11</v>
      </c>
      <c r="E2142" s="25">
        <v>0</v>
      </c>
      <c r="F2142" s="25">
        <v>0</v>
      </c>
      <c r="G2142" s="43">
        <v>0</v>
      </c>
      <c r="H2142" s="25">
        <v>0</v>
      </c>
      <c r="I2142" s="25">
        <f t="shared" si="131"/>
        <v>0</v>
      </c>
      <c r="J2142" s="25"/>
      <c r="K2142" s="25">
        <v>0</v>
      </c>
      <c r="L2142" s="25">
        <v>0</v>
      </c>
      <c r="M2142" s="25">
        <v>0</v>
      </c>
      <c r="N2142" s="25">
        <f t="shared" si="132"/>
        <v>0</v>
      </c>
    </row>
    <row r="2143" spans="1:14" x14ac:dyDescent="0.2">
      <c r="A2143" s="34" t="str">
        <f t="shared" si="128"/>
        <v>POK/7/3411Lowestoft</v>
      </c>
      <c r="B2143" s="6" t="s">
        <v>77</v>
      </c>
      <c r="C2143" s="6" t="s">
        <v>165</v>
      </c>
      <c r="D2143" s="6" t="s">
        <v>21</v>
      </c>
      <c r="E2143" s="25">
        <v>0</v>
      </c>
      <c r="F2143" s="25">
        <v>0</v>
      </c>
      <c r="G2143" s="43">
        <v>0</v>
      </c>
      <c r="H2143" s="25">
        <v>0</v>
      </c>
      <c r="I2143" s="25">
        <f t="shared" si="131"/>
        <v>0</v>
      </c>
      <c r="J2143" s="25"/>
      <c r="K2143" s="25">
        <v>0</v>
      </c>
      <c r="L2143" s="25">
        <v>0</v>
      </c>
      <c r="M2143" s="25">
        <v>0</v>
      </c>
      <c r="N2143" s="25">
        <f t="shared" si="132"/>
        <v>0</v>
      </c>
    </row>
    <row r="2144" spans="1:14" x14ac:dyDescent="0.2">
      <c r="A2144" s="34" t="str">
        <f t="shared" si="128"/>
        <v>POK/7/3411Lunar</v>
      </c>
      <c r="B2144" s="6" t="s">
        <v>77</v>
      </c>
      <c r="C2144" s="6" t="s">
        <v>165</v>
      </c>
      <c r="D2144" s="6" t="s">
        <v>12</v>
      </c>
      <c r="E2144" s="25">
        <v>0</v>
      </c>
      <c r="F2144" s="25">
        <v>0</v>
      </c>
      <c r="G2144" s="43">
        <v>0.6</v>
      </c>
      <c r="H2144" s="25">
        <v>0</v>
      </c>
      <c r="I2144" s="25">
        <f t="shared" si="131"/>
        <v>0.6</v>
      </c>
      <c r="J2144" s="25"/>
      <c r="K2144" s="25">
        <v>0</v>
      </c>
      <c r="L2144" s="25">
        <v>0</v>
      </c>
      <c r="M2144" s="25">
        <v>0</v>
      </c>
      <c r="N2144" s="25">
        <f t="shared" si="132"/>
        <v>0.6</v>
      </c>
    </row>
    <row r="2145" spans="1:14" x14ac:dyDescent="0.2">
      <c r="A2145" s="34" t="str">
        <f t="shared" si="128"/>
        <v>POK/7/3411Mourne</v>
      </c>
      <c r="B2145" s="38" t="s">
        <v>77</v>
      </c>
      <c r="C2145" s="6" t="s">
        <v>165</v>
      </c>
      <c r="D2145" s="6" t="s">
        <v>49</v>
      </c>
      <c r="E2145" s="25">
        <v>0</v>
      </c>
      <c r="F2145" s="25">
        <v>0</v>
      </c>
      <c r="G2145" s="43">
        <v>0</v>
      </c>
      <c r="H2145" s="25">
        <v>0</v>
      </c>
      <c r="I2145" s="25">
        <f t="shared" si="131"/>
        <v>0</v>
      </c>
      <c r="J2145" s="25"/>
      <c r="K2145" s="25">
        <v>0</v>
      </c>
      <c r="L2145" s="25">
        <v>0</v>
      </c>
      <c r="M2145" s="25">
        <v>0</v>
      </c>
      <c r="N2145" s="25">
        <f t="shared" si="132"/>
        <v>0</v>
      </c>
    </row>
    <row r="2146" spans="1:14" x14ac:dyDescent="0.2">
      <c r="A2146" s="34" t="str">
        <f t="shared" si="128"/>
        <v>POK/7/3411NESFO</v>
      </c>
      <c r="B2146" s="6" t="s">
        <v>77</v>
      </c>
      <c r="C2146" s="6" t="s">
        <v>165</v>
      </c>
      <c r="D2146" s="6" t="s">
        <v>5</v>
      </c>
      <c r="E2146" s="25">
        <v>0</v>
      </c>
      <c r="F2146" s="25">
        <v>0</v>
      </c>
      <c r="G2146" s="43">
        <v>1.5</v>
      </c>
      <c r="H2146" s="25">
        <v>0</v>
      </c>
      <c r="I2146" s="25">
        <f t="shared" si="131"/>
        <v>1.5</v>
      </c>
      <c r="J2146" s="25"/>
      <c r="K2146" s="25">
        <v>0</v>
      </c>
      <c r="L2146" s="25">
        <v>0</v>
      </c>
      <c r="M2146" s="25">
        <v>0</v>
      </c>
      <c r="N2146" s="25">
        <f t="shared" si="132"/>
        <v>1.5</v>
      </c>
    </row>
    <row r="2147" spans="1:14" x14ac:dyDescent="0.2">
      <c r="A2147" s="34" t="str">
        <f t="shared" si="128"/>
        <v>POK/7/3411NIFPO</v>
      </c>
      <c r="B2147" s="6" t="s">
        <v>77</v>
      </c>
      <c r="C2147" s="6" t="s">
        <v>165</v>
      </c>
      <c r="D2147" s="6" t="s">
        <v>16</v>
      </c>
      <c r="E2147" s="25">
        <v>3.3000000000000002E-2</v>
      </c>
      <c r="F2147" s="25">
        <v>3.3540000000000001</v>
      </c>
      <c r="G2147" s="43">
        <v>0.3</v>
      </c>
      <c r="H2147" s="25">
        <v>0</v>
      </c>
      <c r="I2147" s="25">
        <f t="shared" si="131"/>
        <v>3.6869999999999998</v>
      </c>
      <c r="J2147" s="25"/>
      <c r="K2147" s="25">
        <v>0</v>
      </c>
      <c r="L2147" s="25">
        <v>0</v>
      </c>
      <c r="M2147" s="25">
        <v>0</v>
      </c>
      <c r="N2147" s="25">
        <f t="shared" si="132"/>
        <v>3.6869999999999998</v>
      </c>
    </row>
    <row r="2148" spans="1:14" x14ac:dyDescent="0.2">
      <c r="A2148" s="34" t="str">
        <f t="shared" si="128"/>
        <v>POK/7/3411Non Sector - England</v>
      </c>
      <c r="B2148" s="6" t="s">
        <v>77</v>
      </c>
      <c r="C2148" s="6" t="s">
        <v>165</v>
      </c>
      <c r="D2148" s="6" t="s">
        <v>25</v>
      </c>
      <c r="E2148" s="25">
        <v>0</v>
      </c>
      <c r="F2148" s="25">
        <v>0</v>
      </c>
      <c r="G2148" s="43">
        <v>0</v>
      </c>
      <c r="H2148" s="25">
        <v>0</v>
      </c>
      <c r="I2148" s="25">
        <f t="shared" si="131"/>
        <v>0</v>
      </c>
      <c r="J2148" s="25"/>
      <c r="K2148" s="25">
        <v>7.0000000000000007E-2</v>
      </c>
      <c r="L2148" s="25">
        <v>0</v>
      </c>
      <c r="M2148" s="25">
        <v>0</v>
      </c>
      <c r="N2148" s="25">
        <f t="shared" si="132"/>
        <v>7.0000000000000007E-2</v>
      </c>
    </row>
    <row r="2149" spans="1:14" x14ac:dyDescent="0.2">
      <c r="A2149" s="34" t="str">
        <f t="shared" si="128"/>
        <v>POK/7/3411Non Sector - Northern Ireland</v>
      </c>
      <c r="B2149" s="6" t="s">
        <v>77</v>
      </c>
      <c r="C2149" s="6" t="s">
        <v>165</v>
      </c>
      <c r="D2149" s="6" t="s">
        <v>28</v>
      </c>
      <c r="E2149" s="25">
        <v>0</v>
      </c>
      <c r="F2149" s="25">
        <v>0</v>
      </c>
      <c r="G2149" s="43">
        <v>0</v>
      </c>
      <c r="H2149" s="25">
        <v>0</v>
      </c>
      <c r="I2149" s="25">
        <f t="shared" si="131"/>
        <v>0</v>
      </c>
      <c r="J2149" s="25"/>
      <c r="K2149" s="25">
        <v>0</v>
      </c>
      <c r="L2149" s="25">
        <v>0</v>
      </c>
      <c r="M2149" s="25">
        <v>0</v>
      </c>
      <c r="N2149" s="25">
        <f t="shared" si="132"/>
        <v>0</v>
      </c>
    </row>
    <row r="2150" spans="1:14" x14ac:dyDescent="0.2">
      <c r="A2150" s="34" t="str">
        <f t="shared" si="128"/>
        <v>POK/7/3411Non Sector - Scotland</v>
      </c>
      <c r="B2150" s="6" t="s">
        <v>77</v>
      </c>
      <c r="C2150" s="6" t="s">
        <v>165</v>
      </c>
      <c r="D2150" s="6" t="s">
        <v>27</v>
      </c>
      <c r="E2150" s="25">
        <v>0</v>
      </c>
      <c r="F2150" s="25">
        <v>0</v>
      </c>
      <c r="G2150" s="43">
        <v>0</v>
      </c>
      <c r="H2150" s="25">
        <v>0</v>
      </c>
      <c r="I2150" s="25">
        <f t="shared" si="131"/>
        <v>0</v>
      </c>
      <c r="J2150" s="25"/>
      <c r="K2150" s="25">
        <v>0</v>
      </c>
      <c r="L2150" s="25">
        <v>0</v>
      </c>
      <c r="M2150" s="25">
        <v>0</v>
      </c>
      <c r="N2150" s="25">
        <f t="shared" si="132"/>
        <v>0</v>
      </c>
    </row>
    <row r="2151" spans="1:14" x14ac:dyDescent="0.2">
      <c r="A2151" s="34" t="str">
        <f t="shared" si="128"/>
        <v>POK/7/3411Non Sector - Wales</v>
      </c>
      <c r="B2151" s="6" t="s">
        <v>77</v>
      </c>
      <c r="C2151" s="6" t="s">
        <v>165</v>
      </c>
      <c r="D2151" s="6" t="s">
        <v>26</v>
      </c>
      <c r="E2151" s="25">
        <v>0</v>
      </c>
      <c r="F2151" s="25">
        <v>0</v>
      </c>
      <c r="G2151" s="43">
        <v>0</v>
      </c>
      <c r="H2151" s="25">
        <v>2E-3</v>
      </c>
      <c r="I2151" s="25">
        <f t="shared" si="131"/>
        <v>2E-3</v>
      </c>
      <c r="J2151" s="25"/>
      <c r="K2151" s="25">
        <v>0</v>
      </c>
      <c r="L2151" s="25">
        <v>0</v>
      </c>
      <c r="M2151" s="25">
        <v>0</v>
      </c>
      <c r="N2151" s="25">
        <f t="shared" si="132"/>
        <v>2E-3</v>
      </c>
    </row>
    <row r="2152" spans="1:14" x14ac:dyDescent="0.2">
      <c r="A2152" s="34" t="str">
        <f t="shared" si="128"/>
        <v>POK/7/3411Humberside</v>
      </c>
      <c r="B2152" s="6" t="s">
        <v>77</v>
      </c>
      <c r="C2152" s="6" t="s">
        <v>165</v>
      </c>
      <c r="D2152" s="6" t="s">
        <v>288</v>
      </c>
      <c r="E2152" s="25">
        <v>1E-3</v>
      </c>
      <c r="F2152" s="25">
        <v>0</v>
      </c>
      <c r="G2152" s="43">
        <v>0</v>
      </c>
      <c r="H2152" s="25">
        <v>0</v>
      </c>
      <c r="I2152" s="25">
        <f t="shared" si="131"/>
        <v>1E-3</v>
      </c>
      <c r="J2152" s="25"/>
      <c r="K2152" s="25">
        <v>4.0019999999999998</v>
      </c>
      <c r="L2152" s="25">
        <v>0</v>
      </c>
      <c r="M2152" s="25">
        <v>0</v>
      </c>
      <c r="N2152" s="25">
        <f t="shared" si="132"/>
        <v>4.0030000000000001</v>
      </c>
    </row>
    <row r="2153" spans="1:14" x14ac:dyDescent="0.2">
      <c r="A2153" s="34" t="str">
        <f t="shared" ref="A2153:A2216" si="133">CONCATENATE(B2153,D2153)</f>
        <v>POK/7/3411North Sea</v>
      </c>
      <c r="B2153" s="6" t="s">
        <v>77</v>
      </c>
      <c r="C2153" s="6" t="s">
        <v>165</v>
      </c>
      <c r="D2153" s="6" t="s">
        <v>20</v>
      </c>
      <c r="E2153" s="25">
        <v>8.5000000000000006E-2</v>
      </c>
      <c r="F2153" s="25">
        <v>0</v>
      </c>
      <c r="G2153" s="43">
        <v>0</v>
      </c>
      <c r="H2153" s="25">
        <v>0</v>
      </c>
      <c r="I2153" s="25">
        <f t="shared" si="131"/>
        <v>8.5000000000000006E-2</v>
      </c>
      <c r="J2153" s="25"/>
      <c r="K2153" s="25">
        <v>0</v>
      </c>
      <c r="L2153" s="25">
        <v>0</v>
      </c>
      <c r="M2153" s="25">
        <v>0</v>
      </c>
      <c r="N2153" s="25">
        <f t="shared" si="132"/>
        <v>8.5000000000000006E-2</v>
      </c>
    </row>
    <row r="2154" spans="1:14" x14ac:dyDescent="0.2">
      <c r="A2154" s="34" t="str">
        <f t="shared" si="133"/>
        <v>POK/7/3411Northern</v>
      </c>
      <c r="B2154" s="6" t="s">
        <v>77</v>
      </c>
      <c r="C2154" s="6" t="s">
        <v>165</v>
      </c>
      <c r="D2154" s="6" t="s">
        <v>10</v>
      </c>
      <c r="E2154" s="25">
        <v>0</v>
      </c>
      <c r="F2154" s="25">
        <v>0</v>
      </c>
      <c r="G2154" s="43">
        <v>0</v>
      </c>
      <c r="H2154" s="25">
        <v>0</v>
      </c>
      <c r="I2154" s="25">
        <f t="shared" si="131"/>
        <v>0</v>
      </c>
      <c r="J2154" s="25"/>
      <c r="K2154" s="25">
        <v>0</v>
      </c>
      <c r="L2154" s="25">
        <v>0</v>
      </c>
      <c r="M2154" s="25">
        <v>0</v>
      </c>
      <c r="N2154" s="25">
        <f t="shared" si="132"/>
        <v>0</v>
      </c>
    </row>
    <row r="2155" spans="1:14" x14ac:dyDescent="0.2">
      <c r="A2155" s="34" t="str">
        <f t="shared" si="133"/>
        <v>POK/7/3411Orkney</v>
      </c>
      <c r="B2155" s="6" t="s">
        <v>77</v>
      </c>
      <c r="C2155" s="6" t="s">
        <v>165</v>
      </c>
      <c r="D2155" s="6" t="s">
        <v>9</v>
      </c>
      <c r="E2155" s="25">
        <v>0</v>
      </c>
      <c r="F2155" s="25">
        <v>0</v>
      </c>
      <c r="G2155" s="43">
        <v>0</v>
      </c>
      <c r="H2155" s="25">
        <v>0</v>
      </c>
      <c r="I2155" s="25">
        <f t="shared" si="131"/>
        <v>0</v>
      </c>
      <c r="J2155" s="25"/>
      <c r="K2155" s="25">
        <v>0</v>
      </c>
      <c r="L2155" s="25">
        <v>0</v>
      </c>
      <c r="M2155" s="25">
        <v>0</v>
      </c>
      <c r="N2155" s="25">
        <f t="shared" si="132"/>
        <v>0</v>
      </c>
    </row>
    <row r="2156" spans="1:14" x14ac:dyDescent="0.2">
      <c r="A2156" s="34" t="str">
        <f t="shared" si="133"/>
        <v>POK/7/3411SFO</v>
      </c>
      <c r="B2156" s="6" t="s">
        <v>77</v>
      </c>
      <c r="C2156" s="6" t="s">
        <v>165</v>
      </c>
      <c r="D2156" s="6" t="s">
        <v>2</v>
      </c>
      <c r="E2156" s="25">
        <v>1.6E-2</v>
      </c>
      <c r="F2156" s="25">
        <v>0</v>
      </c>
      <c r="G2156" s="43">
        <v>2.4</v>
      </c>
      <c r="H2156" s="25">
        <v>0</v>
      </c>
      <c r="I2156" s="25">
        <f t="shared" si="131"/>
        <v>2.4159999999999999</v>
      </c>
      <c r="J2156" s="25"/>
      <c r="K2156" s="25">
        <v>0</v>
      </c>
      <c r="L2156" s="25">
        <v>0</v>
      </c>
      <c r="M2156" s="25">
        <v>0</v>
      </c>
      <c r="N2156" s="25">
        <f t="shared" si="132"/>
        <v>2.4159999999999999</v>
      </c>
    </row>
    <row r="2157" spans="1:14" x14ac:dyDescent="0.2">
      <c r="A2157" s="34" t="str">
        <f t="shared" si="133"/>
        <v>POK/7/3411Shetland</v>
      </c>
      <c r="B2157" s="6" t="s">
        <v>77</v>
      </c>
      <c r="C2157" s="6" t="s">
        <v>165</v>
      </c>
      <c r="D2157" s="6" t="s">
        <v>6</v>
      </c>
      <c r="E2157" s="25">
        <v>0</v>
      </c>
      <c r="F2157" s="25">
        <v>0</v>
      </c>
      <c r="G2157" s="43">
        <v>1</v>
      </c>
      <c r="H2157" s="25">
        <v>0</v>
      </c>
      <c r="I2157" s="25">
        <f t="shared" si="131"/>
        <v>1</v>
      </c>
      <c r="J2157" s="25"/>
      <c r="K2157" s="25">
        <v>0</v>
      </c>
      <c r="L2157" s="25">
        <v>0</v>
      </c>
      <c r="M2157" s="25">
        <v>0</v>
      </c>
      <c r="N2157" s="25">
        <f t="shared" si="132"/>
        <v>1</v>
      </c>
    </row>
    <row r="2158" spans="1:14" x14ac:dyDescent="0.2">
      <c r="A2158" s="34" t="str">
        <f t="shared" si="133"/>
        <v>POK/7/3411South West</v>
      </c>
      <c r="B2158" s="6" t="s">
        <v>77</v>
      </c>
      <c r="C2158" s="6" t="s">
        <v>165</v>
      </c>
      <c r="D2158" s="6" t="s">
        <v>19</v>
      </c>
      <c r="E2158" s="25">
        <v>6.5000000000000002E-2</v>
      </c>
      <c r="F2158" s="25">
        <v>0</v>
      </c>
      <c r="G2158" s="43">
        <v>0</v>
      </c>
      <c r="H2158" s="25">
        <v>0</v>
      </c>
      <c r="I2158" s="25">
        <f t="shared" si="131"/>
        <v>6.5000000000000002E-2</v>
      </c>
      <c r="J2158" s="25"/>
      <c r="K2158" s="25">
        <v>0</v>
      </c>
      <c r="L2158" s="25">
        <v>0</v>
      </c>
      <c r="M2158" s="25">
        <v>0</v>
      </c>
      <c r="N2158" s="25">
        <f t="shared" si="132"/>
        <v>6.5000000000000002E-2</v>
      </c>
    </row>
    <row r="2159" spans="1:14" x14ac:dyDescent="0.2">
      <c r="A2159" s="34" t="str">
        <f t="shared" si="133"/>
        <v>POK/7/3411Unallocated</v>
      </c>
      <c r="B2159" s="6" t="s">
        <v>77</v>
      </c>
      <c r="C2159" s="6" t="s">
        <v>165</v>
      </c>
      <c r="D2159" s="6" t="s">
        <v>33</v>
      </c>
      <c r="E2159" s="25">
        <v>0</v>
      </c>
      <c r="F2159" s="25">
        <v>0</v>
      </c>
      <c r="G2159" s="43">
        <v>0</v>
      </c>
      <c r="H2159" s="25">
        <v>0</v>
      </c>
      <c r="I2159" s="25">
        <f t="shared" si="131"/>
        <v>0</v>
      </c>
      <c r="J2159" s="25"/>
      <c r="K2159" s="25">
        <v>0</v>
      </c>
      <c r="L2159" s="25">
        <v>0</v>
      </c>
      <c r="M2159" s="25">
        <v>0</v>
      </c>
      <c r="N2159" s="25">
        <f t="shared" si="132"/>
        <v>0</v>
      </c>
    </row>
    <row r="2160" spans="1:14" x14ac:dyDescent="0.2">
      <c r="A2160" s="34" t="str">
        <f t="shared" si="133"/>
        <v>POK/7/3411W. Scotland</v>
      </c>
      <c r="B2160" s="6" t="s">
        <v>77</v>
      </c>
      <c r="C2160" s="6" t="s">
        <v>165</v>
      </c>
      <c r="D2160" s="6" t="s">
        <v>8</v>
      </c>
      <c r="E2160" s="25">
        <v>0</v>
      </c>
      <c r="F2160" s="25">
        <v>0</v>
      </c>
      <c r="G2160" s="43">
        <v>0</v>
      </c>
      <c r="H2160" s="25">
        <v>0</v>
      </c>
      <c r="I2160" s="25">
        <f t="shared" si="131"/>
        <v>0</v>
      </c>
      <c r="J2160" s="25"/>
      <c r="K2160" s="25">
        <v>0</v>
      </c>
      <c r="L2160" s="25">
        <v>0</v>
      </c>
      <c r="M2160" s="25">
        <v>0</v>
      </c>
      <c r="N2160" s="25">
        <f t="shared" si="132"/>
        <v>0</v>
      </c>
    </row>
    <row r="2161" spans="1:14" x14ac:dyDescent="0.2">
      <c r="A2161" s="34" t="str">
        <f t="shared" si="133"/>
        <v>POK/7/3411Wales &amp; WC</v>
      </c>
      <c r="B2161" s="6" t="s">
        <v>77</v>
      </c>
      <c r="C2161" s="6" t="s">
        <v>165</v>
      </c>
      <c r="D2161" s="6" t="s">
        <v>22</v>
      </c>
      <c r="E2161" s="25">
        <v>0.92200000000000004</v>
      </c>
      <c r="F2161" s="25">
        <v>0</v>
      </c>
      <c r="G2161" s="43">
        <v>0.4</v>
      </c>
      <c r="H2161" s="25">
        <v>0.36599999999999999</v>
      </c>
      <c r="I2161" s="25">
        <f t="shared" si="131"/>
        <v>1.6880000000000002</v>
      </c>
      <c r="J2161" s="25"/>
      <c r="K2161" s="25">
        <v>0</v>
      </c>
      <c r="L2161" s="25">
        <v>0</v>
      </c>
      <c r="M2161" s="25">
        <v>0</v>
      </c>
      <c r="N2161" s="25">
        <f t="shared" si="132"/>
        <v>1.6879999999999999</v>
      </c>
    </row>
    <row r="2162" spans="1:14" x14ac:dyDescent="0.2">
      <c r="A2162" s="34" t="str">
        <f t="shared" si="133"/>
        <v>POK/7/3411Western</v>
      </c>
      <c r="B2162" s="38" t="s">
        <v>77</v>
      </c>
      <c r="C2162" s="6" t="s">
        <v>165</v>
      </c>
      <c r="D2162" s="6" t="s">
        <v>107</v>
      </c>
      <c r="E2162" s="25">
        <v>2.75</v>
      </c>
      <c r="F2162" s="25">
        <v>0</v>
      </c>
      <c r="G2162" s="43">
        <v>0</v>
      </c>
      <c r="H2162" s="25">
        <v>0</v>
      </c>
      <c r="I2162" s="25">
        <f t="shared" si="131"/>
        <v>2.75</v>
      </c>
      <c r="J2162" s="25"/>
      <c r="K2162" s="25">
        <v>6.6959999999999997</v>
      </c>
      <c r="L2162" s="25">
        <v>0</v>
      </c>
      <c r="M2162" s="25">
        <v>0</v>
      </c>
      <c r="N2162" s="25">
        <f t="shared" si="132"/>
        <v>9.4459999999999997</v>
      </c>
    </row>
    <row r="2163" spans="1:14" x14ac:dyDescent="0.2">
      <c r="A2163" s="34" t="str">
        <f t="shared" si="133"/>
        <v>POL/07.10m and under (pool) - England</v>
      </c>
      <c r="B2163" s="6" t="s">
        <v>78</v>
      </c>
      <c r="C2163" s="6" t="s">
        <v>166</v>
      </c>
      <c r="D2163" s="6" t="s">
        <v>29</v>
      </c>
      <c r="E2163" s="25">
        <v>131.756</v>
      </c>
      <c r="F2163" s="25">
        <v>0</v>
      </c>
      <c r="G2163" s="43">
        <v>0</v>
      </c>
      <c r="H2163" s="25">
        <v>0</v>
      </c>
      <c r="I2163" s="25">
        <f t="shared" si="131"/>
        <v>131.756</v>
      </c>
      <c r="J2163" s="25"/>
      <c r="K2163" s="25">
        <v>7.3470000000000004</v>
      </c>
      <c r="L2163" s="25">
        <v>0</v>
      </c>
      <c r="M2163" s="25">
        <v>0</v>
      </c>
      <c r="N2163" s="25">
        <f t="shared" si="132"/>
        <v>139.10300000000001</v>
      </c>
    </row>
    <row r="2164" spans="1:14" x14ac:dyDescent="0.2">
      <c r="A2164" s="34" t="str">
        <f t="shared" si="133"/>
        <v>POL/07.10m and under (pool) - Northern Ireland</v>
      </c>
      <c r="B2164" s="6" t="s">
        <v>78</v>
      </c>
      <c r="C2164" s="6" t="s">
        <v>166</v>
      </c>
      <c r="D2164" s="6" t="s">
        <v>32</v>
      </c>
      <c r="E2164" s="25">
        <v>0</v>
      </c>
      <c r="F2164" s="25">
        <v>0</v>
      </c>
      <c r="G2164" s="43">
        <v>0</v>
      </c>
      <c r="H2164" s="25">
        <v>0</v>
      </c>
      <c r="I2164" s="25">
        <f t="shared" si="131"/>
        <v>0</v>
      </c>
      <c r="J2164" s="25"/>
      <c r="K2164" s="25">
        <v>0</v>
      </c>
      <c r="L2164" s="72">
        <v>-0.1</v>
      </c>
      <c r="M2164" s="25">
        <v>0</v>
      </c>
      <c r="N2164" s="25">
        <f t="shared" si="132"/>
        <v>-0.1</v>
      </c>
    </row>
    <row r="2165" spans="1:14" x14ac:dyDescent="0.2">
      <c r="A2165" s="34" t="str">
        <f t="shared" si="133"/>
        <v>POL/07.10m and under (pool) - Scotland</v>
      </c>
      <c r="B2165" s="6" t="s">
        <v>78</v>
      </c>
      <c r="C2165" s="6" t="s">
        <v>166</v>
      </c>
      <c r="D2165" s="6" t="s">
        <v>31</v>
      </c>
      <c r="E2165" s="25">
        <v>0</v>
      </c>
      <c r="F2165" s="25">
        <v>0</v>
      </c>
      <c r="G2165" s="43">
        <v>0.4</v>
      </c>
      <c r="H2165" s="25">
        <v>0</v>
      </c>
      <c r="I2165" s="25">
        <f t="shared" si="131"/>
        <v>0.4</v>
      </c>
      <c r="J2165" s="25"/>
      <c r="K2165" s="25">
        <v>0</v>
      </c>
      <c r="L2165" s="25">
        <v>0</v>
      </c>
      <c r="M2165" s="25">
        <v>0</v>
      </c>
      <c r="N2165" s="25">
        <f t="shared" si="132"/>
        <v>0.4</v>
      </c>
    </row>
    <row r="2166" spans="1:14" x14ac:dyDescent="0.2">
      <c r="A2166" s="34" t="str">
        <f t="shared" si="133"/>
        <v>POL/07.10m and under (pool) - Wales</v>
      </c>
      <c r="B2166" s="6" t="s">
        <v>78</v>
      </c>
      <c r="C2166" s="6" t="s">
        <v>166</v>
      </c>
      <c r="D2166" s="6" t="s">
        <v>30</v>
      </c>
      <c r="E2166" s="25">
        <v>0</v>
      </c>
      <c r="F2166" s="25">
        <v>0</v>
      </c>
      <c r="G2166" s="43">
        <v>0</v>
      </c>
      <c r="H2166" s="25">
        <v>7.1999999999999995E-2</v>
      </c>
      <c r="I2166" s="25">
        <f t="shared" si="131"/>
        <v>7.1999999999999995E-2</v>
      </c>
      <c r="J2166" s="25"/>
      <c r="K2166" s="25">
        <v>2.4E-2</v>
      </c>
      <c r="L2166" s="25">
        <v>0</v>
      </c>
      <c r="M2166" s="25">
        <v>0</v>
      </c>
      <c r="N2166" s="25">
        <f t="shared" si="132"/>
        <v>9.6000000000000002E-2</v>
      </c>
    </row>
    <row r="2167" spans="1:14" x14ac:dyDescent="0.2">
      <c r="A2167" s="34" t="str">
        <f t="shared" si="133"/>
        <v>POL/07.Aberdeen</v>
      </c>
      <c r="B2167" s="6" t="s">
        <v>78</v>
      </c>
      <c r="C2167" s="6" t="s">
        <v>166</v>
      </c>
      <c r="D2167" s="6" t="s">
        <v>4</v>
      </c>
      <c r="E2167" s="25">
        <v>4.2569999999999997</v>
      </c>
      <c r="F2167" s="25">
        <v>0</v>
      </c>
      <c r="G2167" s="43">
        <v>3</v>
      </c>
      <c r="H2167" s="25">
        <v>0</v>
      </c>
      <c r="I2167" s="25">
        <f t="shared" si="131"/>
        <v>7.2569999999999997</v>
      </c>
      <c r="J2167" s="25"/>
      <c r="K2167" s="25">
        <v>1E-3</v>
      </c>
      <c r="L2167" s="25">
        <v>0</v>
      </c>
      <c r="M2167" s="25">
        <v>0</v>
      </c>
      <c r="N2167" s="25">
        <f t="shared" si="132"/>
        <v>7.258</v>
      </c>
    </row>
    <row r="2168" spans="1:14" x14ac:dyDescent="0.2">
      <c r="A2168" s="34" t="str">
        <f t="shared" si="133"/>
        <v>POL/07.Anglo Scot.</v>
      </c>
      <c r="B2168" s="6" t="s">
        <v>78</v>
      </c>
      <c r="C2168" s="6" t="s">
        <v>166</v>
      </c>
      <c r="D2168" s="6" t="s">
        <v>13</v>
      </c>
      <c r="E2168" s="25">
        <v>0.98199999999999998</v>
      </c>
      <c r="F2168" s="25">
        <v>0</v>
      </c>
      <c r="G2168" s="43">
        <v>0</v>
      </c>
      <c r="H2168" s="25">
        <v>0</v>
      </c>
      <c r="I2168" s="25">
        <f t="shared" si="131"/>
        <v>0.98199999999999998</v>
      </c>
      <c r="J2168" s="25"/>
      <c r="K2168" s="25">
        <v>2E-3</v>
      </c>
      <c r="L2168" s="25">
        <v>0</v>
      </c>
      <c r="M2168" s="25">
        <v>0</v>
      </c>
      <c r="N2168" s="25">
        <f t="shared" si="132"/>
        <v>0.98399999999999999</v>
      </c>
    </row>
    <row r="2169" spans="1:14" x14ac:dyDescent="0.2">
      <c r="A2169" s="34" t="str">
        <f t="shared" si="133"/>
        <v>POL/07.ANIFPO</v>
      </c>
      <c r="B2169" s="6" t="s">
        <v>78</v>
      </c>
      <c r="C2169" s="6" t="s">
        <v>166</v>
      </c>
      <c r="D2169" s="6" t="s">
        <v>17</v>
      </c>
      <c r="E2169" s="25">
        <v>0.14299999999999999</v>
      </c>
      <c r="F2169" s="25">
        <v>8.3979999999999997</v>
      </c>
      <c r="G2169" s="43">
        <v>0</v>
      </c>
      <c r="H2169" s="25">
        <v>0</v>
      </c>
      <c r="I2169" s="25">
        <f t="shared" si="131"/>
        <v>8.5410000000000004</v>
      </c>
      <c r="J2169" s="25"/>
      <c r="K2169" s="25">
        <v>6.0000000000000001E-3</v>
      </c>
      <c r="L2169" s="25">
        <v>0</v>
      </c>
      <c r="M2169" s="25">
        <v>0</v>
      </c>
      <c r="N2169" s="25">
        <f t="shared" si="132"/>
        <v>8.5470000000000006</v>
      </c>
    </row>
    <row r="2170" spans="1:14" x14ac:dyDescent="0.2">
      <c r="A2170" s="34" t="str">
        <f t="shared" si="133"/>
        <v>POL/07.Cornish</v>
      </c>
      <c r="B2170" s="6" t="s">
        <v>78</v>
      </c>
      <c r="C2170" s="6" t="s">
        <v>166</v>
      </c>
      <c r="D2170" s="6" t="s">
        <v>18</v>
      </c>
      <c r="E2170" s="25">
        <v>124.08199999999999</v>
      </c>
      <c r="F2170" s="25">
        <v>0</v>
      </c>
      <c r="G2170" s="43">
        <v>0</v>
      </c>
      <c r="H2170" s="25">
        <v>0</v>
      </c>
      <c r="I2170" s="25">
        <f t="shared" si="131"/>
        <v>124.08199999999999</v>
      </c>
      <c r="J2170" s="25"/>
      <c r="K2170" s="25">
        <v>6.43</v>
      </c>
      <c r="L2170" s="25">
        <v>0</v>
      </c>
      <c r="M2170" s="25">
        <v>0.3</v>
      </c>
      <c r="N2170" s="25">
        <f t="shared" si="132"/>
        <v>130.81200000000001</v>
      </c>
    </row>
    <row r="2171" spans="1:14" x14ac:dyDescent="0.2">
      <c r="A2171" s="34" t="str">
        <f t="shared" si="133"/>
        <v>POL/07.EEFPO</v>
      </c>
      <c r="B2171" s="6" t="s">
        <v>78</v>
      </c>
      <c r="C2171" s="6" t="s">
        <v>166</v>
      </c>
      <c r="D2171" s="6" t="s">
        <v>14</v>
      </c>
      <c r="E2171" s="25">
        <v>27.567</v>
      </c>
      <c r="F2171" s="25">
        <v>0</v>
      </c>
      <c r="G2171" s="43">
        <v>1.2</v>
      </c>
      <c r="H2171" s="25">
        <v>0</v>
      </c>
      <c r="I2171" s="25">
        <f t="shared" si="131"/>
        <v>28.766999999999999</v>
      </c>
      <c r="J2171" s="25"/>
      <c r="K2171" s="25">
        <v>2E-3</v>
      </c>
      <c r="L2171" s="25">
        <v>0</v>
      </c>
      <c r="M2171" s="25">
        <v>0.1</v>
      </c>
      <c r="N2171" s="25">
        <f t="shared" si="132"/>
        <v>28.869</v>
      </c>
    </row>
    <row r="2172" spans="1:14" x14ac:dyDescent="0.2">
      <c r="A2172" s="34" t="str">
        <f t="shared" si="133"/>
        <v>POL/07.Fife</v>
      </c>
      <c r="B2172" s="6" t="s">
        <v>78</v>
      </c>
      <c r="C2172" s="6" t="s">
        <v>166</v>
      </c>
      <c r="D2172" s="6" t="s">
        <v>7</v>
      </c>
      <c r="E2172" s="25">
        <v>0</v>
      </c>
      <c r="F2172" s="25">
        <v>0</v>
      </c>
      <c r="G2172" s="43">
        <v>0</v>
      </c>
      <c r="H2172" s="25">
        <v>0</v>
      </c>
      <c r="I2172" s="25">
        <f t="shared" si="131"/>
        <v>0</v>
      </c>
      <c r="J2172" s="25"/>
      <c r="K2172" s="25">
        <v>0</v>
      </c>
      <c r="L2172" s="25">
        <v>0</v>
      </c>
      <c r="M2172" s="25">
        <v>0</v>
      </c>
      <c r="N2172" s="25">
        <f t="shared" si="132"/>
        <v>0</v>
      </c>
    </row>
    <row r="2173" spans="1:14" x14ac:dyDescent="0.2">
      <c r="A2173" s="34" t="str">
        <f t="shared" si="133"/>
        <v>POL/07.FPO</v>
      </c>
      <c r="B2173" s="6" t="s">
        <v>78</v>
      </c>
      <c r="C2173" s="6" t="s">
        <v>166</v>
      </c>
      <c r="D2173" s="6" t="s">
        <v>15</v>
      </c>
      <c r="E2173" s="25">
        <v>0.40899999999999997</v>
      </c>
      <c r="F2173" s="25">
        <v>0</v>
      </c>
      <c r="G2173" s="43">
        <v>0</v>
      </c>
      <c r="H2173" s="25">
        <v>0</v>
      </c>
      <c r="I2173" s="25">
        <f t="shared" si="131"/>
        <v>0.40899999999999997</v>
      </c>
      <c r="J2173" s="25"/>
      <c r="K2173" s="25">
        <v>0</v>
      </c>
      <c r="L2173" s="25">
        <v>0</v>
      </c>
      <c r="M2173" s="25">
        <v>0</v>
      </c>
      <c r="N2173" s="25">
        <f t="shared" si="132"/>
        <v>0.40899999999999997</v>
      </c>
    </row>
    <row r="2174" spans="1:14" x14ac:dyDescent="0.2">
      <c r="A2174" s="34" t="str">
        <f t="shared" si="133"/>
        <v>POL/07.Handliners</v>
      </c>
      <c r="B2174" s="6" t="s">
        <v>78</v>
      </c>
      <c r="C2174" s="6" t="s">
        <v>166</v>
      </c>
      <c r="D2174" s="6" t="s">
        <v>66</v>
      </c>
      <c r="E2174" s="25">
        <v>0</v>
      </c>
      <c r="F2174" s="25">
        <v>0</v>
      </c>
      <c r="G2174" s="43">
        <v>0</v>
      </c>
      <c r="H2174" s="25">
        <v>0</v>
      </c>
      <c r="I2174" s="25">
        <f t="shared" si="131"/>
        <v>0</v>
      </c>
      <c r="J2174" s="25"/>
      <c r="K2174" s="25">
        <v>0</v>
      </c>
      <c r="L2174" s="25">
        <v>0</v>
      </c>
      <c r="M2174" s="25">
        <v>0</v>
      </c>
      <c r="N2174" s="25">
        <f t="shared" si="132"/>
        <v>0</v>
      </c>
    </row>
    <row r="2175" spans="1:14" x14ac:dyDescent="0.2">
      <c r="A2175" s="34" t="str">
        <f t="shared" si="133"/>
        <v>POL/07.Interfish</v>
      </c>
      <c r="B2175" s="6" t="s">
        <v>78</v>
      </c>
      <c r="C2175" s="6" t="s">
        <v>166</v>
      </c>
      <c r="D2175" s="6" t="s">
        <v>23</v>
      </c>
      <c r="E2175" s="25">
        <v>5.0549999999999997</v>
      </c>
      <c r="F2175" s="25">
        <v>0</v>
      </c>
      <c r="G2175" s="43">
        <v>0</v>
      </c>
      <c r="H2175" s="25">
        <v>0</v>
      </c>
      <c r="I2175" s="25">
        <f t="shared" ref="I2175:I2238" si="134">E2175+F2175+G2175+H2175</f>
        <v>5.0549999999999997</v>
      </c>
      <c r="J2175" s="25"/>
      <c r="K2175" s="25">
        <v>0.186</v>
      </c>
      <c r="L2175" s="25">
        <v>0</v>
      </c>
      <c r="M2175" s="25">
        <v>0</v>
      </c>
      <c r="N2175" s="25">
        <f t="shared" si="132"/>
        <v>5.2409999999999997</v>
      </c>
    </row>
    <row r="2176" spans="1:14" x14ac:dyDescent="0.2">
      <c r="A2176" s="34" t="str">
        <f t="shared" si="133"/>
        <v>POL/07.IOM</v>
      </c>
      <c r="B2176" s="6" t="s">
        <v>78</v>
      </c>
      <c r="C2176" s="6" t="s">
        <v>166</v>
      </c>
      <c r="D2176" s="6" t="s">
        <v>24</v>
      </c>
      <c r="E2176" s="25">
        <v>1.821</v>
      </c>
      <c r="F2176" s="25">
        <v>0</v>
      </c>
      <c r="G2176" s="43">
        <v>0</v>
      </c>
      <c r="H2176" s="25">
        <v>0</v>
      </c>
      <c r="I2176" s="25">
        <f t="shared" si="134"/>
        <v>1.821</v>
      </c>
      <c r="J2176" s="25"/>
      <c r="K2176" s="25">
        <v>0</v>
      </c>
      <c r="L2176" s="25">
        <v>0</v>
      </c>
      <c r="M2176" s="25">
        <v>0</v>
      </c>
      <c r="N2176" s="25">
        <f t="shared" si="132"/>
        <v>1.821</v>
      </c>
    </row>
    <row r="2177" spans="1:14" x14ac:dyDescent="0.2">
      <c r="A2177" s="34" t="str">
        <f t="shared" si="133"/>
        <v>POL/07.Klondyke</v>
      </c>
      <c r="B2177" s="6" t="s">
        <v>78</v>
      </c>
      <c r="C2177" s="6" t="s">
        <v>166</v>
      </c>
      <c r="D2177" s="6" t="s">
        <v>11</v>
      </c>
      <c r="E2177" s="25">
        <v>0</v>
      </c>
      <c r="F2177" s="25">
        <v>0</v>
      </c>
      <c r="G2177" s="43">
        <v>0</v>
      </c>
      <c r="H2177" s="25">
        <v>0</v>
      </c>
      <c r="I2177" s="25">
        <f t="shared" si="134"/>
        <v>0</v>
      </c>
      <c r="J2177" s="25"/>
      <c r="K2177" s="25">
        <v>0</v>
      </c>
      <c r="L2177" s="25">
        <v>0</v>
      </c>
      <c r="M2177" s="25">
        <v>0</v>
      </c>
      <c r="N2177" s="25">
        <f t="shared" si="132"/>
        <v>0</v>
      </c>
    </row>
    <row r="2178" spans="1:14" x14ac:dyDescent="0.2">
      <c r="A2178" s="34" t="str">
        <f t="shared" si="133"/>
        <v>POL/07.Lowestoft</v>
      </c>
      <c r="B2178" s="6" t="s">
        <v>78</v>
      </c>
      <c r="C2178" s="6" t="s">
        <v>166</v>
      </c>
      <c r="D2178" s="6" t="s">
        <v>21</v>
      </c>
      <c r="E2178" s="25">
        <v>0</v>
      </c>
      <c r="F2178" s="25">
        <v>0</v>
      </c>
      <c r="G2178" s="43">
        <v>0</v>
      </c>
      <c r="H2178" s="25">
        <v>0</v>
      </c>
      <c r="I2178" s="25">
        <f t="shared" si="134"/>
        <v>0</v>
      </c>
      <c r="J2178" s="25"/>
      <c r="K2178" s="25">
        <v>0</v>
      </c>
      <c r="L2178" s="25">
        <v>0</v>
      </c>
      <c r="M2178" s="25">
        <v>0</v>
      </c>
      <c r="N2178" s="25">
        <f t="shared" si="132"/>
        <v>0</v>
      </c>
    </row>
    <row r="2179" spans="1:14" x14ac:dyDescent="0.2">
      <c r="A2179" s="34" t="str">
        <f t="shared" si="133"/>
        <v>POL/07.Lunar</v>
      </c>
      <c r="B2179" s="6" t="s">
        <v>78</v>
      </c>
      <c r="C2179" s="6" t="s">
        <v>166</v>
      </c>
      <c r="D2179" s="6" t="s">
        <v>12</v>
      </c>
      <c r="E2179" s="25">
        <v>0</v>
      </c>
      <c r="F2179" s="25">
        <v>0</v>
      </c>
      <c r="G2179" s="43">
        <v>0</v>
      </c>
      <c r="H2179" s="25">
        <v>0</v>
      </c>
      <c r="I2179" s="25">
        <f t="shared" si="134"/>
        <v>0</v>
      </c>
      <c r="J2179" s="25"/>
      <c r="K2179" s="25">
        <v>0</v>
      </c>
      <c r="L2179" s="25">
        <v>0</v>
      </c>
      <c r="M2179" s="25">
        <v>0</v>
      </c>
      <c r="N2179" s="25">
        <f t="shared" si="132"/>
        <v>0</v>
      </c>
    </row>
    <row r="2180" spans="1:14" x14ac:dyDescent="0.2">
      <c r="A2180" s="34" t="str">
        <f t="shared" si="133"/>
        <v>POL/07.Mourne</v>
      </c>
      <c r="B2180" s="38" t="s">
        <v>78</v>
      </c>
      <c r="C2180" s="6" t="s">
        <v>166</v>
      </c>
      <c r="D2180" s="6" t="s">
        <v>49</v>
      </c>
      <c r="E2180" s="25">
        <v>0</v>
      </c>
      <c r="F2180" s="25">
        <v>0</v>
      </c>
      <c r="G2180" s="43">
        <v>0</v>
      </c>
      <c r="H2180" s="25">
        <v>0</v>
      </c>
      <c r="I2180" s="25">
        <f t="shared" si="134"/>
        <v>0</v>
      </c>
      <c r="J2180" s="25"/>
      <c r="K2180" s="25">
        <v>0</v>
      </c>
      <c r="L2180" s="25">
        <v>0</v>
      </c>
      <c r="M2180" s="25">
        <v>0</v>
      </c>
      <c r="N2180" s="25">
        <f t="shared" si="132"/>
        <v>0</v>
      </c>
    </row>
    <row r="2181" spans="1:14" x14ac:dyDescent="0.2">
      <c r="A2181" s="34" t="str">
        <f t="shared" si="133"/>
        <v>POL/07.NESFO</v>
      </c>
      <c r="B2181" s="6" t="s">
        <v>78</v>
      </c>
      <c r="C2181" s="6" t="s">
        <v>166</v>
      </c>
      <c r="D2181" s="6" t="s">
        <v>5</v>
      </c>
      <c r="E2181" s="25">
        <v>0</v>
      </c>
      <c r="F2181" s="25">
        <v>0</v>
      </c>
      <c r="G2181" s="43">
        <v>0.4</v>
      </c>
      <c r="H2181" s="25">
        <v>0</v>
      </c>
      <c r="I2181" s="25">
        <f t="shared" si="134"/>
        <v>0.4</v>
      </c>
      <c r="J2181" s="25"/>
      <c r="K2181" s="25">
        <v>0</v>
      </c>
      <c r="L2181" s="25">
        <v>0</v>
      </c>
      <c r="M2181" s="25">
        <v>0</v>
      </c>
      <c r="N2181" s="25">
        <f t="shared" si="132"/>
        <v>0.4</v>
      </c>
    </row>
    <row r="2182" spans="1:14" x14ac:dyDescent="0.2">
      <c r="A2182" s="34" t="str">
        <f t="shared" si="133"/>
        <v>POL/07.NIFPO</v>
      </c>
      <c r="B2182" s="6" t="s">
        <v>78</v>
      </c>
      <c r="C2182" s="6" t="s">
        <v>166</v>
      </c>
      <c r="D2182" s="6" t="s">
        <v>16</v>
      </c>
      <c r="E2182" s="25">
        <v>0.22500000000000001</v>
      </c>
      <c r="F2182" s="25">
        <v>30.202000000000002</v>
      </c>
      <c r="G2182" s="43">
        <v>7.6</v>
      </c>
      <c r="H2182" s="25">
        <v>0</v>
      </c>
      <c r="I2182" s="25">
        <f t="shared" si="134"/>
        <v>38.027000000000001</v>
      </c>
      <c r="J2182" s="25"/>
      <c r="K2182" s="25">
        <v>0</v>
      </c>
      <c r="L2182" s="25">
        <v>0</v>
      </c>
      <c r="M2182" s="25">
        <v>0.1</v>
      </c>
      <c r="N2182" s="25">
        <f t="shared" si="132"/>
        <v>38.127000000000002</v>
      </c>
    </row>
    <row r="2183" spans="1:14" x14ac:dyDescent="0.2">
      <c r="A2183" s="34" t="str">
        <f t="shared" si="133"/>
        <v>POL/07.Non Sector - England</v>
      </c>
      <c r="B2183" s="6" t="s">
        <v>78</v>
      </c>
      <c r="C2183" s="6" t="s">
        <v>166</v>
      </c>
      <c r="D2183" s="6" t="s">
        <v>25</v>
      </c>
      <c r="E2183" s="25">
        <v>24.998000000000001</v>
      </c>
      <c r="F2183" s="25">
        <v>0</v>
      </c>
      <c r="G2183" s="43">
        <v>0</v>
      </c>
      <c r="H2183" s="25">
        <v>0</v>
      </c>
      <c r="I2183" s="25">
        <f t="shared" si="134"/>
        <v>24.998000000000001</v>
      </c>
      <c r="J2183" s="25"/>
      <c r="K2183" s="25">
        <v>6.6000000000000003E-2</v>
      </c>
      <c r="L2183" s="25">
        <v>0</v>
      </c>
      <c r="M2183" s="25">
        <v>0</v>
      </c>
      <c r="N2183" s="25">
        <f t="shared" si="132"/>
        <v>25.064</v>
      </c>
    </row>
    <row r="2184" spans="1:14" x14ac:dyDescent="0.2">
      <c r="A2184" s="34" t="str">
        <f t="shared" si="133"/>
        <v>POL/07.Non Sector - Northern Ireland</v>
      </c>
      <c r="B2184" s="6" t="s">
        <v>78</v>
      </c>
      <c r="C2184" s="6" t="s">
        <v>166</v>
      </c>
      <c r="D2184" s="6" t="s">
        <v>28</v>
      </c>
      <c r="E2184" s="25">
        <v>0</v>
      </c>
      <c r="F2184" s="25">
        <v>0.1</v>
      </c>
      <c r="G2184" s="43">
        <v>0</v>
      </c>
      <c r="H2184" s="25">
        <v>0</v>
      </c>
      <c r="I2184" s="25">
        <f t="shared" si="134"/>
        <v>0.1</v>
      </c>
      <c r="J2184" s="25"/>
      <c r="K2184" s="25">
        <v>0</v>
      </c>
      <c r="L2184" s="25">
        <v>0</v>
      </c>
      <c r="M2184" s="25">
        <v>0</v>
      </c>
      <c r="N2184" s="25">
        <f t="shared" si="132"/>
        <v>0.1</v>
      </c>
    </row>
    <row r="2185" spans="1:14" x14ac:dyDescent="0.2">
      <c r="A2185" s="34" t="str">
        <f t="shared" si="133"/>
        <v>POL/07.Non Sector - Scotland</v>
      </c>
      <c r="B2185" s="6" t="s">
        <v>78</v>
      </c>
      <c r="C2185" s="6" t="s">
        <v>166</v>
      </c>
      <c r="D2185" s="6" t="s">
        <v>27</v>
      </c>
      <c r="E2185" s="25">
        <v>0</v>
      </c>
      <c r="F2185" s="25">
        <v>0</v>
      </c>
      <c r="G2185" s="43">
        <v>0.3</v>
      </c>
      <c r="H2185" s="25">
        <v>0</v>
      </c>
      <c r="I2185" s="25">
        <f t="shared" si="134"/>
        <v>0.3</v>
      </c>
      <c r="J2185" s="25"/>
      <c r="K2185" s="25">
        <v>0</v>
      </c>
      <c r="L2185" s="25">
        <v>0</v>
      </c>
      <c r="M2185" s="25">
        <v>0</v>
      </c>
      <c r="N2185" s="25">
        <f t="shared" si="132"/>
        <v>0.3</v>
      </c>
    </row>
    <row r="2186" spans="1:14" x14ac:dyDescent="0.2">
      <c r="A2186" s="34" t="str">
        <f t="shared" si="133"/>
        <v>POL/07.Non Sector - Wales</v>
      </c>
      <c r="B2186" s="6" t="s">
        <v>78</v>
      </c>
      <c r="C2186" s="6" t="s">
        <v>166</v>
      </c>
      <c r="D2186" s="6" t="s">
        <v>26</v>
      </c>
      <c r="E2186" s="25">
        <v>0</v>
      </c>
      <c r="F2186" s="25">
        <v>0</v>
      </c>
      <c r="G2186" s="43">
        <v>0</v>
      </c>
      <c r="H2186" s="25">
        <v>1.605</v>
      </c>
      <c r="I2186" s="25">
        <f t="shared" si="134"/>
        <v>1.605</v>
      </c>
      <c r="J2186" s="25"/>
      <c r="K2186" s="25">
        <v>0</v>
      </c>
      <c r="L2186" s="25">
        <v>0</v>
      </c>
      <c r="M2186" s="25">
        <v>0</v>
      </c>
      <c r="N2186" s="25">
        <f t="shared" si="132"/>
        <v>1.605</v>
      </c>
    </row>
    <row r="2187" spans="1:14" x14ac:dyDescent="0.2">
      <c r="A2187" s="34" t="str">
        <f t="shared" si="133"/>
        <v>POL/07.Humberside</v>
      </c>
      <c r="B2187" s="6" t="s">
        <v>78</v>
      </c>
      <c r="C2187" s="6" t="s">
        <v>166</v>
      </c>
      <c r="D2187" s="6" t="s">
        <v>288</v>
      </c>
      <c r="E2187" s="25">
        <v>0</v>
      </c>
      <c r="F2187" s="25">
        <v>0</v>
      </c>
      <c r="G2187" s="43">
        <v>0</v>
      </c>
      <c r="H2187" s="25">
        <v>0</v>
      </c>
      <c r="I2187" s="25">
        <f t="shared" si="134"/>
        <v>0</v>
      </c>
      <c r="J2187" s="25"/>
      <c r="K2187" s="25">
        <v>0.02</v>
      </c>
      <c r="L2187" s="25">
        <v>0</v>
      </c>
      <c r="M2187" s="25">
        <v>0</v>
      </c>
      <c r="N2187" s="25">
        <f t="shared" si="132"/>
        <v>0.02</v>
      </c>
    </row>
    <row r="2188" spans="1:14" x14ac:dyDescent="0.2">
      <c r="A2188" s="34" t="str">
        <f t="shared" si="133"/>
        <v>POL/07.North Sea</v>
      </c>
      <c r="B2188" s="6" t="s">
        <v>78</v>
      </c>
      <c r="C2188" s="6" t="s">
        <v>166</v>
      </c>
      <c r="D2188" s="6" t="s">
        <v>20</v>
      </c>
      <c r="E2188" s="25">
        <v>0.43</v>
      </c>
      <c r="F2188" s="25">
        <v>0</v>
      </c>
      <c r="G2188" s="43">
        <v>0</v>
      </c>
      <c r="H2188" s="25">
        <v>0</v>
      </c>
      <c r="I2188" s="25">
        <f t="shared" si="134"/>
        <v>0.43</v>
      </c>
      <c r="J2188" s="25"/>
      <c r="K2188" s="25">
        <v>0</v>
      </c>
      <c r="L2188" s="25">
        <v>0</v>
      </c>
      <c r="M2188" s="25">
        <v>0</v>
      </c>
      <c r="N2188" s="25">
        <f t="shared" si="132"/>
        <v>0.43</v>
      </c>
    </row>
    <row r="2189" spans="1:14" x14ac:dyDescent="0.2">
      <c r="A2189" s="34" t="str">
        <f t="shared" si="133"/>
        <v>POL/07.Northern</v>
      </c>
      <c r="B2189" s="6" t="s">
        <v>78</v>
      </c>
      <c r="C2189" s="6" t="s">
        <v>166</v>
      </c>
      <c r="D2189" s="6" t="s">
        <v>10</v>
      </c>
      <c r="E2189" s="25">
        <v>0</v>
      </c>
      <c r="F2189" s="25">
        <v>0</v>
      </c>
      <c r="G2189" s="43">
        <v>0</v>
      </c>
      <c r="H2189" s="25">
        <v>0</v>
      </c>
      <c r="I2189" s="25">
        <f t="shared" si="134"/>
        <v>0</v>
      </c>
      <c r="J2189" s="25"/>
      <c r="K2189" s="25">
        <v>0</v>
      </c>
      <c r="L2189" s="25">
        <v>0</v>
      </c>
      <c r="M2189" s="25">
        <v>0</v>
      </c>
      <c r="N2189" s="25">
        <f t="shared" si="132"/>
        <v>0</v>
      </c>
    </row>
    <row r="2190" spans="1:14" x14ac:dyDescent="0.2">
      <c r="A2190" s="34" t="str">
        <f t="shared" si="133"/>
        <v>POL/07.Orkney</v>
      </c>
      <c r="B2190" s="6" t="s">
        <v>78</v>
      </c>
      <c r="C2190" s="6" t="s">
        <v>166</v>
      </c>
      <c r="D2190" s="6" t="s">
        <v>9</v>
      </c>
      <c r="E2190" s="25">
        <v>0</v>
      </c>
      <c r="F2190" s="25">
        <v>0</v>
      </c>
      <c r="G2190" s="43">
        <v>0</v>
      </c>
      <c r="H2190" s="25">
        <v>0</v>
      </c>
      <c r="I2190" s="25">
        <f t="shared" si="134"/>
        <v>0</v>
      </c>
      <c r="J2190" s="25"/>
      <c r="K2190" s="25">
        <v>0</v>
      </c>
      <c r="L2190" s="25">
        <v>0</v>
      </c>
      <c r="M2190" s="25">
        <v>0</v>
      </c>
      <c r="N2190" s="25">
        <f t="shared" si="132"/>
        <v>0</v>
      </c>
    </row>
    <row r="2191" spans="1:14" x14ac:dyDescent="0.2">
      <c r="A2191" s="34" t="str">
        <f t="shared" si="133"/>
        <v>POL/07.SFO</v>
      </c>
      <c r="B2191" s="6" t="s">
        <v>78</v>
      </c>
      <c r="C2191" s="6" t="s">
        <v>166</v>
      </c>
      <c r="D2191" s="6" t="s">
        <v>2</v>
      </c>
      <c r="E2191" s="25">
        <v>4.1000000000000002E-2</v>
      </c>
      <c r="F2191" s="25">
        <v>0</v>
      </c>
      <c r="G2191" s="43">
        <v>5.4</v>
      </c>
      <c r="H2191" s="25">
        <v>0</v>
      </c>
      <c r="I2191" s="25">
        <f t="shared" si="134"/>
        <v>5.4410000000000007</v>
      </c>
      <c r="J2191" s="25"/>
      <c r="K2191" s="25">
        <v>2.5000000000000001E-2</v>
      </c>
      <c r="L2191" s="25">
        <v>0</v>
      </c>
      <c r="M2191" s="25">
        <v>0</v>
      </c>
      <c r="N2191" s="25">
        <f t="shared" si="132"/>
        <v>5.4660000000000002</v>
      </c>
    </row>
    <row r="2192" spans="1:14" x14ac:dyDescent="0.2">
      <c r="A2192" s="34" t="str">
        <f t="shared" si="133"/>
        <v>POL/07.Shetland</v>
      </c>
      <c r="B2192" s="6" t="s">
        <v>78</v>
      </c>
      <c r="C2192" s="6" t="s">
        <v>166</v>
      </c>
      <c r="D2192" s="6" t="s">
        <v>6</v>
      </c>
      <c r="E2192" s="25">
        <v>0</v>
      </c>
      <c r="F2192" s="25">
        <v>0</v>
      </c>
      <c r="G2192" s="43">
        <v>3.1</v>
      </c>
      <c r="H2192" s="25">
        <v>0</v>
      </c>
      <c r="I2192" s="25">
        <f t="shared" si="134"/>
        <v>3.1</v>
      </c>
      <c r="J2192" s="25"/>
      <c r="K2192" s="25">
        <v>0</v>
      </c>
      <c r="L2192" s="25">
        <v>0</v>
      </c>
      <c r="M2192" s="25">
        <v>0</v>
      </c>
      <c r="N2192" s="25">
        <f t="shared" si="132"/>
        <v>3.1</v>
      </c>
    </row>
    <row r="2193" spans="1:14" x14ac:dyDescent="0.2">
      <c r="A2193" s="34" t="str">
        <f t="shared" si="133"/>
        <v>POL/07.South West</v>
      </c>
      <c r="B2193" s="6" t="s">
        <v>78</v>
      </c>
      <c r="C2193" s="6" t="s">
        <v>166</v>
      </c>
      <c r="D2193" s="6" t="s">
        <v>19</v>
      </c>
      <c r="E2193" s="25">
        <v>5.9550000000000001</v>
      </c>
      <c r="F2193" s="25">
        <v>0</v>
      </c>
      <c r="G2193" s="43">
        <v>0.1</v>
      </c>
      <c r="H2193" s="25">
        <v>6.5000000000000002E-2</v>
      </c>
      <c r="I2193" s="25">
        <f t="shared" si="134"/>
        <v>6.12</v>
      </c>
      <c r="J2193" s="25"/>
      <c r="K2193" s="25">
        <v>0.19</v>
      </c>
      <c r="L2193" s="25">
        <v>0</v>
      </c>
      <c r="M2193" s="25">
        <v>0</v>
      </c>
      <c r="N2193" s="25">
        <f t="shared" si="132"/>
        <v>6.31</v>
      </c>
    </row>
    <row r="2194" spans="1:14" x14ac:dyDescent="0.2">
      <c r="A2194" s="34" t="str">
        <f t="shared" si="133"/>
        <v>POL/07.Unallocated</v>
      </c>
      <c r="B2194" s="6" t="s">
        <v>78</v>
      </c>
      <c r="C2194" s="6" t="s">
        <v>166</v>
      </c>
      <c r="D2194" s="6" t="s">
        <v>33</v>
      </c>
      <c r="E2194" s="25">
        <v>0</v>
      </c>
      <c r="F2194" s="25">
        <v>0</v>
      </c>
      <c r="G2194" s="43">
        <v>0</v>
      </c>
      <c r="H2194" s="25">
        <v>10</v>
      </c>
      <c r="I2194" s="25">
        <f t="shared" si="134"/>
        <v>10</v>
      </c>
      <c r="J2194" s="25"/>
      <c r="K2194" s="25">
        <v>0</v>
      </c>
      <c r="L2194" s="25">
        <v>0</v>
      </c>
      <c r="M2194" s="25">
        <v>0</v>
      </c>
      <c r="N2194" s="25">
        <f t="shared" si="132"/>
        <v>10</v>
      </c>
    </row>
    <row r="2195" spans="1:14" x14ac:dyDescent="0.2">
      <c r="A2195" s="34" t="str">
        <f t="shared" si="133"/>
        <v>POL/07.W. Scotland</v>
      </c>
      <c r="B2195" s="6" t="s">
        <v>78</v>
      </c>
      <c r="C2195" s="6" t="s">
        <v>166</v>
      </c>
      <c r="D2195" s="6" t="s">
        <v>8</v>
      </c>
      <c r="E2195" s="25">
        <v>0</v>
      </c>
      <c r="F2195" s="25">
        <v>0</v>
      </c>
      <c r="G2195" s="43">
        <v>0</v>
      </c>
      <c r="H2195" s="25">
        <v>0</v>
      </c>
      <c r="I2195" s="25">
        <f t="shared" si="134"/>
        <v>0</v>
      </c>
      <c r="J2195" s="25"/>
      <c r="K2195" s="25">
        <v>0</v>
      </c>
      <c r="L2195" s="25">
        <v>0</v>
      </c>
      <c r="M2195" s="25">
        <v>0</v>
      </c>
      <c r="N2195" s="25">
        <f t="shared" si="132"/>
        <v>0</v>
      </c>
    </row>
    <row r="2196" spans="1:14" x14ac:dyDescent="0.2">
      <c r="A2196" s="34" t="str">
        <f t="shared" si="133"/>
        <v>POL/07.Wales &amp; WC</v>
      </c>
      <c r="B2196" s="6" t="s">
        <v>78</v>
      </c>
      <c r="C2196" s="6" t="s">
        <v>166</v>
      </c>
      <c r="D2196" s="6" t="s">
        <v>22</v>
      </c>
      <c r="E2196" s="25">
        <v>15.430999999999999</v>
      </c>
      <c r="F2196" s="25">
        <v>0</v>
      </c>
      <c r="G2196" s="43">
        <v>9.6</v>
      </c>
      <c r="H2196" s="25">
        <v>7.8529999999999998</v>
      </c>
      <c r="I2196" s="25">
        <f t="shared" si="134"/>
        <v>32.884</v>
      </c>
      <c r="J2196" s="25"/>
      <c r="K2196" s="25">
        <v>0</v>
      </c>
      <c r="L2196" s="25">
        <v>0</v>
      </c>
      <c r="M2196" s="25">
        <v>0.1</v>
      </c>
      <c r="N2196" s="25">
        <f t="shared" si="132"/>
        <v>32.984000000000002</v>
      </c>
    </row>
    <row r="2197" spans="1:14" x14ac:dyDescent="0.2">
      <c r="A2197" s="34" t="str">
        <f t="shared" si="133"/>
        <v>POL/07.Western</v>
      </c>
      <c r="B2197" s="38" t="s">
        <v>78</v>
      </c>
      <c r="C2197" s="6" t="s">
        <v>166</v>
      </c>
      <c r="D2197" s="6" t="s">
        <v>107</v>
      </c>
      <c r="E2197" s="25">
        <v>123.366</v>
      </c>
      <c r="F2197" s="25">
        <v>0</v>
      </c>
      <c r="G2197" s="43">
        <v>0</v>
      </c>
      <c r="H2197" s="25">
        <v>0</v>
      </c>
      <c r="I2197" s="25">
        <f t="shared" si="134"/>
        <v>123.366</v>
      </c>
      <c r="J2197" s="25"/>
      <c r="K2197" s="25">
        <v>1.5680000000000001</v>
      </c>
      <c r="L2197" s="25">
        <v>0</v>
      </c>
      <c r="M2197" s="25">
        <v>0.3</v>
      </c>
      <c r="N2197" s="25">
        <f t="shared" ref="N2197:N2260" si="135">ROUND(I2197+K2197+L2197+M2197+J2197,3)</f>
        <v>125.23399999999999</v>
      </c>
    </row>
    <row r="2198" spans="1:14" x14ac:dyDescent="0.2">
      <c r="A2198" s="34" t="str">
        <f t="shared" si="133"/>
        <v>POL/56-1410m and under (pool) - England</v>
      </c>
      <c r="B2198" s="6" t="s">
        <v>79</v>
      </c>
      <c r="C2198" s="6" t="s">
        <v>167</v>
      </c>
      <c r="D2198" s="6" t="s">
        <v>29</v>
      </c>
      <c r="E2198" s="25">
        <v>2.1999999999999999E-2</v>
      </c>
      <c r="F2198" s="25">
        <v>0</v>
      </c>
      <c r="G2198" s="43">
        <v>0</v>
      </c>
      <c r="H2198" s="25">
        <v>0</v>
      </c>
      <c r="I2198" s="25">
        <f t="shared" si="134"/>
        <v>2.1999999999999999E-2</v>
      </c>
      <c r="J2198" s="25"/>
      <c r="K2198" s="25">
        <v>0</v>
      </c>
      <c r="L2198" s="25">
        <v>0</v>
      </c>
      <c r="M2198" s="25">
        <v>0</v>
      </c>
      <c r="N2198" s="25">
        <f t="shared" si="135"/>
        <v>2.1999999999999999E-2</v>
      </c>
    </row>
    <row r="2199" spans="1:14" x14ac:dyDescent="0.2">
      <c r="A2199" s="34" t="str">
        <f t="shared" si="133"/>
        <v>POL/56-1410m and under (pool) - Northern Ireland</v>
      </c>
      <c r="B2199" s="6" t="s">
        <v>79</v>
      </c>
      <c r="C2199" s="6" t="s">
        <v>167</v>
      </c>
      <c r="D2199" s="6" t="s">
        <v>32</v>
      </c>
      <c r="E2199" s="25">
        <v>0</v>
      </c>
      <c r="F2199" s="25">
        <v>0.1</v>
      </c>
      <c r="G2199" s="43">
        <v>0</v>
      </c>
      <c r="H2199" s="25">
        <v>0</v>
      </c>
      <c r="I2199" s="25">
        <f t="shared" si="134"/>
        <v>0.1</v>
      </c>
      <c r="J2199" s="25"/>
      <c r="K2199" s="25">
        <v>0</v>
      </c>
      <c r="L2199" s="25">
        <v>0</v>
      </c>
      <c r="M2199" s="25">
        <v>0</v>
      </c>
      <c r="N2199" s="25">
        <f t="shared" si="135"/>
        <v>0.1</v>
      </c>
    </row>
    <row r="2200" spans="1:14" x14ac:dyDescent="0.2">
      <c r="A2200" s="34" t="str">
        <f t="shared" si="133"/>
        <v>POL/56-1410m and under (pool) - Scotland</v>
      </c>
      <c r="B2200" s="6" t="s">
        <v>79</v>
      </c>
      <c r="C2200" s="6" t="s">
        <v>167</v>
      </c>
      <c r="D2200" s="6" t="s">
        <v>31</v>
      </c>
      <c r="E2200" s="25">
        <v>0</v>
      </c>
      <c r="F2200" s="25">
        <v>0</v>
      </c>
      <c r="G2200" s="43">
        <v>4.9000000000000004</v>
      </c>
      <c r="H2200" s="25">
        <v>0</v>
      </c>
      <c r="I2200" s="25">
        <f t="shared" si="134"/>
        <v>4.9000000000000004</v>
      </c>
      <c r="J2200" s="25"/>
      <c r="K2200" s="25">
        <v>1.0999999999999999E-2</v>
      </c>
      <c r="L2200" s="25">
        <v>0</v>
      </c>
      <c r="M2200" s="25">
        <v>0</v>
      </c>
      <c r="N2200" s="25">
        <f t="shared" si="135"/>
        <v>4.9109999999999996</v>
      </c>
    </row>
    <row r="2201" spans="1:14" x14ac:dyDescent="0.2">
      <c r="A2201" s="34" t="str">
        <f t="shared" si="133"/>
        <v>POL/56-1410m and under (pool) - Wales</v>
      </c>
      <c r="B2201" s="6" t="s">
        <v>79</v>
      </c>
      <c r="C2201" s="6" t="s">
        <v>167</v>
      </c>
      <c r="D2201" s="6" t="s">
        <v>30</v>
      </c>
      <c r="E2201" s="25">
        <v>0</v>
      </c>
      <c r="F2201" s="25">
        <v>0</v>
      </c>
      <c r="G2201" s="43">
        <v>0</v>
      </c>
      <c r="H2201" s="25">
        <v>0</v>
      </c>
      <c r="I2201" s="25">
        <f t="shared" si="134"/>
        <v>0</v>
      </c>
      <c r="J2201" s="25"/>
      <c r="K2201" s="25">
        <v>0</v>
      </c>
      <c r="L2201" s="25">
        <v>0</v>
      </c>
      <c r="M2201" s="25">
        <v>0</v>
      </c>
      <c r="N2201" s="25">
        <f t="shared" si="135"/>
        <v>0</v>
      </c>
    </row>
    <row r="2202" spans="1:14" x14ac:dyDescent="0.2">
      <c r="A2202" s="34" t="str">
        <f t="shared" si="133"/>
        <v>POL/56-14Aberdeen</v>
      </c>
      <c r="B2202" s="6" t="s">
        <v>79</v>
      </c>
      <c r="C2202" s="6" t="s">
        <v>167</v>
      </c>
      <c r="D2202" s="6" t="s">
        <v>4</v>
      </c>
      <c r="E2202" s="25">
        <v>0.23599999999999999</v>
      </c>
      <c r="F2202" s="25">
        <v>0</v>
      </c>
      <c r="G2202" s="43">
        <v>0.7</v>
      </c>
      <c r="H2202" s="25">
        <v>0</v>
      </c>
      <c r="I2202" s="25">
        <f t="shared" si="134"/>
        <v>0.93599999999999994</v>
      </c>
      <c r="J2202" s="25"/>
      <c r="K2202" s="25">
        <v>0.318</v>
      </c>
      <c r="L2202" s="25">
        <v>0</v>
      </c>
      <c r="M2202" s="25">
        <v>0</v>
      </c>
      <c r="N2202" s="25">
        <f t="shared" si="135"/>
        <v>1.254</v>
      </c>
    </row>
    <row r="2203" spans="1:14" x14ac:dyDescent="0.2">
      <c r="A2203" s="34" t="str">
        <f t="shared" si="133"/>
        <v>POL/56-14Anglo Scot.</v>
      </c>
      <c r="B2203" s="6" t="s">
        <v>79</v>
      </c>
      <c r="C2203" s="6" t="s">
        <v>167</v>
      </c>
      <c r="D2203" s="6" t="s">
        <v>13</v>
      </c>
      <c r="E2203" s="25">
        <v>1.0209999999999999</v>
      </c>
      <c r="F2203" s="25">
        <v>0</v>
      </c>
      <c r="G2203" s="43">
        <v>0.1</v>
      </c>
      <c r="H2203" s="25">
        <v>0</v>
      </c>
      <c r="I2203" s="25">
        <f t="shared" si="134"/>
        <v>1.121</v>
      </c>
      <c r="J2203" s="25"/>
      <c r="K2203" s="25">
        <v>5.0000000000000001E-3</v>
      </c>
      <c r="L2203" s="25">
        <v>0</v>
      </c>
      <c r="M2203" s="25">
        <v>0</v>
      </c>
      <c r="N2203" s="25">
        <f t="shared" si="135"/>
        <v>1.1259999999999999</v>
      </c>
    </row>
    <row r="2204" spans="1:14" x14ac:dyDescent="0.2">
      <c r="A2204" s="34" t="str">
        <f t="shared" si="133"/>
        <v>POL/56-14ANIFPO</v>
      </c>
      <c r="B2204" s="6" t="s">
        <v>79</v>
      </c>
      <c r="C2204" s="6" t="s">
        <v>167</v>
      </c>
      <c r="D2204" s="6" t="s">
        <v>17</v>
      </c>
      <c r="E2204" s="25">
        <v>0</v>
      </c>
      <c r="F2204" s="25">
        <v>0.78100000000000003</v>
      </c>
      <c r="G2204" s="43">
        <v>0</v>
      </c>
      <c r="H2204" s="25">
        <v>0</v>
      </c>
      <c r="I2204" s="25">
        <f t="shared" si="134"/>
        <v>0.78100000000000003</v>
      </c>
      <c r="J2204" s="25"/>
      <c r="K2204" s="25">
        <v>0</v>
      </c>
      <c r="L2204" s="25">
        <v>0</v>
      </c>
      <c r="M2204" s="25">
        <v>0</v>
      </c>
      <c r="N2204" s="25">
        <f t="shared" si="135"/>
        <v>0.78100000000000003</v>
      </c>
    </row>
    <row r="2205" spans="1:14" x14ac:dyDescent="0.2">
      <c r="A2205" s="34" t="str">
        <f t="shared" si="133"/>
        <v>POL/56-14Cornish</v>
      </c>
      <c r="B2205" s="6" t="s">
        <v>79</v>
      </c>
      <c r="C2205" s="6" t="s">
        <v>167</v>
      </c>
      <c r="D2205" s="6" t="s">
        <v>18</v>
      </c>
      <c r="E2205" s="25">
        <v>1.343</v>
      </c>
      <c r="F2205" s="25">
        <v>0</v>
      </c>
      <c r="G2205" s="43">
        <v>0</v>
      </c>
      <c r="H2205" s="25">
        <v>0</v>
      </c>
      <c r="I2205" s="25">
        <f t="shared" si="134"/>
        <v>1.343</v>
      </c>
      <c r="J2205" s="25"/>
      <c r="K2205" s="25">
        <v>0</v>
      </c>
      <c r="L2205" s="25">
        <v>0</v>
      </c>
      <c r="M2205" s="25">
        <v>0</v>
      </c>
      <c r="N2205" s="25">
        <f t="shared" si="135"/>
        <v>1.343</v>
      </c>
    </row>
    <row r="2206" spans="1:14" x14ac:dyDescent="0.2">
      <c r="A2206" s="34" t="str">
        <f t="shared" si="133"/>
        <v>POL/56-14EEFPO</v>
      </c>
      <c r="B2206" s="6" t="s">
        <v>79</v>
      </c>
      <c r="C2206" s="6" t="s">
        <v>167</v>
      </c>
      <c r="D2206" s="6" t="s">
        <v>14</v>
      </c>
      <c r="E2206" s="25">
        <v>3.2429999999999999</v>
      </c>
      <c r="F2206" s="25">
        <v>0</v>
      </c>
      <c r="G2206" s="43">
        <v>0.2</v>
      </c>
      <c r="H2206" s="25">
        <v>0</v>
      </c>
      <c r="I2206" s="25">
        <f t="shared" si="134"/>
        <v>3.4430000000000001</v>
      </c>
      <c r="J2206" s="25"/>
      <c r="K2206" s="25">
        <v>0</v>
      </c>
      <c r="L2206" s="25">
        <v>0</v>
      </c>
      <c r="M2206" s="25">
        <v>0</v>
      </c>
      <c r="N2206" s="25">
        <f t="shared" si="135"/>
        <v>3.4430000000000001</v>
      </c>
    </row>
    <row r="2207" spans="1:14" x14ac:dyDescent="0.2">
      <c r="A2207" s="34" t="str">
        <f t="shared" si="133"/>
        <v>POL/56-14Fife</v>
      </c>
      <c r="B2207" s="6" t="s">
        <v>79</v>
      </c>
      <c r="C2207" s="6" t="s">
        <v>167</v>
      </c>
      <c r="D2207" s="6" t="s">
        <v>7</v>
      </c>
      <c r="E2207" s="25">
        <v>8.9999999999999993E-3</v>
      </c>
      <c r="F2207" s="25">
        <v>0</v>
      </c>
      <c r="G2207" s="43">
        <v>0.1</v>
      </c>
      <c r="H2207" s="25">
        <v>0</v>
      </c>
      <c r="I2207" s="25">
        <f t="shared" si="134"/>
        <v>0.109</v>
      </c>
      <c r="J2207" s="25"/>
      <c r="K2207" s="25">
        <v>0</v>
      </c>
      <c r="L2207" s="25">
        <v>0</v>
      </c>
      <c r="M2207" s="25">
        <v>0</v>
      </c>
      <c r="N2207" s="25">
        <f t="shared" si="135"/>
        <v>0.109</v>
      </c>
    </row>
    <row r="2208" spans="1:14" x14ac:dyDescent="0.2">
      <c r="A2208" s="34" t="str">
        <f t="shared" si="133"/>
        <v>POL/56-14FPO</v>
      </c>
      <c r="B2208" s="6" t="s">
        <v>79</v>
      </c>
      <c r="C2208" s="6" t="s">
        <v>167</v>
      </c>
      <c r="D2208" s="6" t="s">
        <v>15</v>
      </c>
      <c r="E2208" s="25">
        <v>9.5000000000000001E-2</v>
      </c>
      <c r="F2208" s="25">
        <v>0</v>
      </c>
      <c r="G2208" s="43">
        <v>0</v>
      </c>
      <c r="H2208" s="25">
        <v>0</v>
      </c>
      <c r="I2208" s="25">
        <f t="shared" si="134"/>
        <v>9.5000000000000001E-2</v>
      </c>
      <c r="J2208" s="72">
        <v>-2</v>
      </c>
      <c r="K2208" s="25">
        <v>0</v>
      </c>
      <c r="L2208" s="25">
        <v>0</v>
      </c>
      <c r="M2208" s="25">
        <v>0</v>
      </c>
      <c r="N2208" s="25">
        <f t="shared" si="135"/>
        <v>-1.905</v>
      </c>
    </row>
    <row r="2209" spans="1:14" x14ac:dyDescent="0.2">
      <c r="A2209" s="34" t="str">
        <f t="shared" si="133"/>
        <v>POL/56-14Handliners</v>
      </c>
      <c r="B2209" s="6" t="s">
        <v>79</v>
      </c>
      <c r="C2209" s="6" t="s">
        <v>167</v>
      </c>
      <c r="D2209" s="6" t="s">
        <v>66</v>
      </c>
      <c r="E2209" s="25">
        <v>0</v>
      </c>
      <c r="F2209" s="25">
        <v>0</v>
      </c>
      <c r="G2209" s="43">
        <v>0</v>
      </c>
      <c r="H2209" s="25">
        <v>0</v>
      </c>
      <c r="I2209" s="25">
        <f t="shared" si="134"/>
        <v>0</v>
      </c>
      <c r="J2209" s="25"/>
      <c r="K2209" s="25">
        <v>0</v>
      </c>
      <c r="L2209" s="25">
        <v>0</v>
      </c>
      <c r="M2209" s="25">
        <v>0</v>
      </c>
      <c r="N2209" s="25">
        <f t="shared" si="135"/>
        <v>0</v>
      </c>
    </row>
    <row r="2210" spans="1:14" x14ac:dyDescent="0.2">
      <c r="A2210" s="34" t="str">
        <f t="shared" si="133"/>
        <v>POL/56-14Interfish</v>
      </c>
      <c r="B2210" s="6" t="s">
        <v>79</v>
      </c>
      <c r="C2210" s="6" t="s">
        <v>167</v>
      </c>
      <c r="D2210" s="6" t="s">
        <v>23</v>
      </c>
      <c r="E2210" s="25">
        <v>8.9999999999999993E-3</v>
      </c>
      <c r="F2210" s="25">
        <v>0</v>
      </c>
      <c r="G2210" s="43">
        <v>0</v>
      </c>
      <c r="H2210" s="25">
        <v>0</v>
      </c>
      <c r="I2210" s="25">
        <f t="shared" si="134"/>
        <v>8.9999999999999993E-3</v>
      </c>
      <c r="J2210" s="25"/>
      <c r="K2210" s="25">
        <v>0</v>
      </c>
      <c r="L2210" s="25">
        <v>0</v>
      </c>
      <c r="M2210" s="25">
        <v>0</v>
      </c>
      <c r="N2210" s="25">
        <f t="shared" si="135"/>
        <v>8.9999999999999993E-3</v>
      </c>
    </row>
    <row r="2211" spans="1:14" x14ac:dyDescent="0.2">
      <c r="A2211" s="34" t="str">
        <f t="shared" si="133"/>
        <v>POL/56-14IOM</v>
      </c>
      <c r="B2211" s="6" t="s">
        <v>79</v>
      </c>
      <c r="C2211" s="6" t="s">
        <v>167</v>
      </c>
      <c r="D2211" s="6" t="s">
        <v>24</v>
      </c>
      <c r="E2211" s="25">
        <v>2.8000000000000001E-2</v>
      </c>
      <c r="F2211" s="25">
        <v>0</v>
      </c>
      <c r="G2211" s="43">
        <v>0</v>
      </c>
      <c r="H2211" s="25">
        <v>0</v>
      </c>
      <c r="I2211" s="25">
        <f t="shared" si="134"/>
        <v>2.8000000000000001E-2</v>
      </c>
      <c r="J2211" s="25"/>
      <c r="K2211" s="25">
        <v>0</v>
      </c>
      <c r="L2211" s="25">
        <v>0</v>
      </c>
      <c r="M2211" s="25">
        <v>0</v>
      </c>
      <c r="N2211" s="25">
        <f t="shared" si="135"/>
        <v>2.8000000000000001E-2</v>
      </c>
    </row>
    <row r="2212" spans="1:14" x14ac:dyDescent="0.2">
      <c r="A2212" s="34" t="str">
        <f t="shared" si="133"/>
        <v>POL/56-14Klondyke</v>
      </c>
      <c r="B2212" s="6" t="s">
        <v>79</v>
      </c>
      <c r="C2212" s="6" t="s">
        <v>167</v>
      </c>
      <c r="D2212" s="6" t="s">
        <v>11</v>
      </c>
      <c r="E2212" s="25">
        <v>0</v>
      </c>
      <c r="F2212" s="25">
        <v>0</v>
      </c>
      <c r="G2212" s="43">
        <v>0</v>
      </c>
      <c r="H2212" s="25">
        <v>0</v>
      </c>
      <c r="I2212" s="25">
        <f t="shared" si="134"/>
        <v>0</v>
      </c>
      <c r="J2212" s="25"/>
      <c r="K2212" s="25">
        <v>0</v>
      </c>
      <c r="L2212" s="25">
        <v>0</v>
      </c>
      <c r="M2212" s="25">
        <v>0</v>
      </c>
      <c r="N2212" s="25">
        <f t="shared" si="135"/>
        <v>0</v>
      </c>
    </row>
    <row r="2213" spans="1:14" x14ac:dyDescent="0.2">
      <c r="A2213" s="34" t="str">
        <f t="shared" si="133"/>
        <v>POL/56-14Lowestoft</v>
      </c>
      <c r="B2213" s="6" t="s">
        <v>79</v>
      </c>
      <c r="C2213" s="6" t="s">
        <v>167</v>
      </c>
      <c r="D2213" s="6" t="s">
        <v>21</v>
      </c>
      <c r="E2213" s="25">
        <v>0</v>
      </c>
      <c r="F2213" s="25">
        <v>0</v>
      </c>
      <c r="G2213" s="43">
        <v>0</v>
      </c>
      <c r="H2213" s="25">
        <v>0</v>
      </c>
      <c r="I2213" s="25">
        <f t="shared" si="134"/>
        <v>0</v>
      </c>
      <c r="J2213" s="25"/>
      <c r="K2213" s="25">
        <v>0</v>
      </c>
      <c r="L2213" s="25">
        <v>0</v>
      </c>
      <c r="M2213" s="25">
        <v>0</v>
      </c>
      <c r="N2213" s="25">
        <f t="shared" si="135"/>
        <v>0</v>
      </c>
    </row>
    <row r="2214" spans="1:14" x14ac:dyDescent="0.2">
      <c r="A2214" s="34" t="str">
        <f t="shared" si="133"/>
        <v>POL/56-14Lunar</v>
      </c>
      <c r="B2214" s="6" t="s">
        <v>79</v>
      </c>
      <c r="C2214" s="6" t="s">
        <v>167</v>
      </c>
      <c r="D2214" s="6" t="s">
        <v>12</v>
      </c>
      <c r="E2214" s="25">
        <v>0</v>
      </c>
      <c r="F2214" s="25">
        <v>0</v>
      </c>
      <c r="G2214" s="43">
        <v>2.2999999999999998</v>
      </c>
      <c r="H2214" s="25">
        <v>0</v>
      </c>
      <c r="I2214" s="25">
        <f t="shared" si="134"/>
        <v>2.2999999999999998</v>
      </c>
      <c r="J2214" s="25"/>
      <c r="K2214" s="25">
        <v>0</v>
      </c>
      <c r="L2214" s="25">
        <v>0</v>
      </c>
      <c r="M2214" s="25">
        <v>0</v>
      </c>
      <c r="N2214" s="25">
        <f t="shared" si="135"/>
        <v>2.2999999999999998</v>
      </c>
    </row>
    <row r="2215" spans="1:14" x14ac:dyDescent="0.2">
      <c r="A2215" s="34" t="str">
        <f t="shared" si="133"/>
        <v>POL/56-14Mourne</v>
      </c>
      <c r="B2215" s="38" t="s">
        <v>79</v>
      </c>
      <c r="C2215" s="6" t="s">
        <v>167</v>
      </c>
      <c r="D2215" s="6" t="s">
        <v>49</v>
      </c>
      <c r="E2215" s="25">
        <v>0</v>
      </c>
      <c r="F2215" s="25">
        <v>0</v>
      </c>
      <c r="G2215" s="43">
        <v>0</v>
      </c>
      <c r="H2215" s="25">
        <v>0</v>
      </c>
      <c r="I2215" s="25">
        <f t="shared" si="134"/>
        <v>0</v>
      </c>
      <c r="J2215" s="25"/>
      <c r="K2215" s="25">
        <v>0</v>
      </c>
      <c r="L2215" s="25">
        <v>0</v>
      </c>
      <c r="M2215" s="25">
        <v>0</v>
      </c>
      <c r="N2215" s="25">
        <f t="shared" si="135"/>
        <v>0</v>
      </c>
    </row>
    <row r="2216" spans="1:14" x14ac:dyDescent="0.2">
      <c r="A2216" s="34" t="str">
        <f t="shared" si="133"/>
        <v>POL/56-14NESFO</v>
      </c>
      <c r="B2216" s="6" t="s">
        <v>79</v>
      </c>
      <c r="C2216" s="6" t="s">
        <v>167</v>
      </c>
      <c r="D2216" s="6" t="s">
        <v>5</v>
      </c>
      <c r="E2216" s="25">
        <v>0</v>
      </c>
      <c r="F2216" s="25">
        <v>0</v>
      </c>
      <c r="G2216" s="43">
        <v>1.3</v>
      </c>
      <c r="H2216" s="25">
        <v>0</v>
      </c>
      <c r="I2216" s="25">
        <f t="shared" si="134"/>
        <v>1.3</v>
      </c>
      <c r="J2216" s="25"/>
      <c r="K2216" s="25">
        <v>1E-3</v>
      </c>
      <c r="L2216" s="25">
        <v>0</v>
      </c>
      <c r="M2216" s="25">
        <v>0</v>
      </c>
      <c r="N2216" s="25">
        <f t="shared" si="135"/>
        <v>1.3009999999999999</v>
      </c>
    </row>
    <row r="2217" spans="1:14" x14ac:dyDescent="0.2">
      <c r="A2217" s="34" t="str">
        <f t="shared" ref="A2217:A2280" si="136">CONCATENATE(B2217,D2217)</f>
        <v>POL/56-14NIFPO</v>
      </c>
      <c r="B2217" s="6" t="s">
        <v>79</v>
      </c>
      <c r="C2217" s="6" t="s">
        <v>167</v>
      </c>
      <c r="D2217" s="6" t="s">
        <v>16</v>
      </c>
      <c r="E2217" s="25">
        <v>0</v>
      </c>
      <c r="F2217" s="25">
        <v>0.81899999999999995</v>
      </c>
      <c r="G2217" s="43">
        <v>1.1000000000000001</v>
      </c>
      <c r="H2217" s="25">
        <v>0</v>
      </c>
      <c r="I2217" s="25">
        <f t="shared" si="134"/>
        <v>1.919</v>
      </c>
      <c r="J2217" s="25"/>
      <c r="K2217" s="25">
        <v>0.33</v>
      </c>
      <c r="L2217" s="25">
        <v>0</v>
      </c>
      <c r="M2217" s="25">
        <v>0</v>
      </c>
      <c r="N2217" s="25">
        <f t="shared" si="135"/>
        <v>2.2490000000000001</v>
      </c>
    </row>
    <row r="2218" spans="1:14" x14ac:dyDescent="0.2">
      <c r="A2218" s="34" t="str">
        <f t="shared" si="136"/>
        <v>POL/56-14Non Sector - England</v>
      </c>
      <c r="B2218" s="6" t="s">
        <v>79</v>
      </c>
      <c r="C2218" s="6" t="s">
        <v>167</v>
      </c>
      <c r="D2218" s="6" t="s">
        <v>25</v>
      </c>
      <c r="E2218" s="25">
        <v>2.1999999999999999E-2</v>
      </c>
      <c r="F2218" s="25">
        <v>0</v>
      </c>
      <c r="G2218" s="43">
        <v>0</v>
      </c>
      <c r="H2218" s="25">
        <v>0</v>
      </c>
      <c r="I2218" s="25">
        <f t="shared" si="134"/>
        <v>2.1999999999999999E-2</v>
      </c>
      <c r="J2218" s="25"/>
      <c r="K2218" s="25">
        <v>0</v>
      </c>
      <c r="L2218" s="25">
        <v>0</v>
      </c>
      <c r="M2218" s="25">
        <v>0</v>
      </c>
      <c r="N2218" s="25">
        <f t="shared" si="135"/>
        <v>2.1999999999999999E-2</v>
      </c>
    </row>
    <row r="2219" spans="1:14" x14ac:dyDescent="0.2">
      <c r="A2219" s="34" t="str">
        <f t="shared" si="136"/>
        <v>POL/56-14Non Sector - Northern Ireland</v>
      </c>
      <c r="B2219" s="6" t="s">
        <v>79</v>
      </c>
      <c r="C2219" s="6" t="s">
        <v>167</v>
      </c>
      <c r="D2219" s="6" t="s">
        <v>28</v>
      </c>
      <c r="E2219" s="25">
        <v>0</v>
      </c>
      <c r="F2219" s="25">
        <v>0</v>
      </c>
      <c r="G2219" s="43">
        <v>0</v>
      </c>
      <c r="H2219" s="25">
        <v>0</v>
      </c>
      <c r="I2219" s="25">
        <f t="shared" si="134"/>
        <v>0</v>
      </c>
      <c r="J2219" s="25"/>
      <c r="K2219" s="25">
        <v>0</v>
      </c>
      <c r="L2219" s="25">
        <v>0</v>
      </c>
      <c r="M2219" s="25">
        <v>0</v>
      </c>
      <c r="N2219" s="25">
        <f t="shared" si="135"/>
        <v>0</v>
      </c>
    </row>
    <row r="2220" spans="1:14" x14ac:dyDescent="0.2">
      <c r="A2220" s="34" t="str">
        <f t="shared" si="136"/>
        <v>POL/56-14Non Sector - Scotland</v>
      </c>
      <c r="B2220" s="6" t="s">
        <v>79</v>
      </c>
      <c r="C2220" s="6" t="s">
        <v>167</v>
      </c>
      <c r="D2220" s="6" t="s">
        <v>27</v>
      </c>
      <c r="E2220" s="25">
        <v>0</v>
      </c>
      <c r="F2220" s="25">
        <v>0</v>
      </c>
      <c r="G2220" s="43">
        <v>0</v>
      </c>
      <c r="H2220" s="25">
        <v>0</v>
      </c>
      <c r="I2220" s="25">
        <f t="shared" si="134"/>
        <v>0</v>
      </c>
      <c r="J2220" s="25"/>
      <c r="K2220" s="25">
        <v>0</v>
      </c>
      <c r="L2220" s="25">
        <v>0</v>
      </c>
      <c r="M2220" s="25">
        <v>0</v>
      </c>
      <c r="N2220" s="25">
        <f t="shared" si="135"/>
        <v>0</v>
      </c>
    </row>
    <row r="2221" spans="1:14" x14ac:dyDescent="0.2">
      <c r="A2221" s="34" t="str">
        <f t="shared" si="136"/>
        <v>POL/56-14Non Sector - Wales</v>
      </c>
      <c r="B2221" s="6" t="s">
        <v>79</v>
      </c>
      <c r="C2221" s="6" t="s">
        <v>167</v>
      </c>
      <c r="D2221" s="6" t="s">
        <v>26</v>
      </c>
      <c r="E2221" s="25">
        <v>0</v>
      </c>
      <c r="F2221" s="25">
        <v>0</v>
      </c>
      <c r="G2221" s="43">
        <v>0</v>
      </c>
      <c r="H2221" s="25">
        <v>1.0999999999999999E-2</v>
      </c>
      <c r="I2221" s="25">
        <f t="shared" si="134"/>
        <v>1.0999999999999999E-2</v>
      </c>
      <c r="J2221" s="25"/>
      <c r="K2221" s="25">
        <v>0</v>
      </c>
      <c r="L2221" s="25">
        <v>0</v>
      </c>
      <c r="M2221" s="25">
        <v>0</v>
      </c>
      <c r="N2221" s="25">
        <f t="shared" si="135"/>
        <v>1.0999999999999999E-2</v>
      </c>
    </row>
    <row r="2222" spans="1:14" x14ac:dyDescent="0.2">
      <c r="A2222" s="34" t="str">
        <f t="shared" si="136"/>
        <v>POL/56-14Humberside</v>
      </c>
      <c r="B2222" s="6" t="s">
        <v>79</v>
      </c>
      <c r="C2222" s="6" t="s">
        <v>167</v>
      </c>
      <c r="D2222" s="6" t="s">
        <v>288</v>
      </c>
      <c r="E2222" s="25">
        <v>0</v>
      </c>
      <c r="F2222" s="25">
        <v>0</v>
      </c>
      <c r="G2222" s="43">
        <v>0</v>
      </c>
      <c r="H2222" s="25">
        <v>0</v>
      </c>
      <c r="I2222" s="25">
        <f t="shared" si="134"/>
        <v>0</v>
      </c>
      <c r="J2222" s="25"/>
      <c r="K2222" s="25">
        <v>0</v>
      </c>
      <c r="L2222" s="25">
        <v>0</v>
      </c>
      <c r="M2222" s="25">
        <v>0</v>
      </c>
      <c r="N2222" s="25">
        <f t="shared" si="135"/>
        <v>0</v>
      </c>
    </row>
    <row r="2223" spans="1:14" x14ac:dyDescent="0.2">
      <c r="A2223" s="34" t="str">
        <f t="shared" si="136"/>
        <v>POL/56-14North Sea</v>
      </c>
      <c r="B2223" s="6" t="s">
        <v>79</v>
      </c>
      <c r="C2223" s="6" t="s">
        <v>167</v>
      </c>
      <c r="D2223" s="6" t="s">
        <v>20</v>
      </c>
      <c r="E2223" s="25">
        <v>8.9999999999999993E-3</v>
      </c>
      <c r="F2223" s="25">
        <v>0</v>
      </c>
      <c r="G2223" s="43">
        <v>0</v>
      </c>
      <c r="H2223" s="25">
        <v>0</v>
      </c>
      <c r="I2223" s="25">
        <f t="shared" si="134"/>
        <v>8.9999999999999993E-3</v>
      </c>
      <c r="J2223" s="25"/>
      <c r="K2223" s="25">
        <v>0</v>
      </c>
      <c r="L2223" s="25">
        <v>0</v>
      </c>
      <c r="M2223" s="25">
        <v>0</v>
      </c>
      <c r="N2223" s="25">
        <f t="shared" si="135"/>
        <v>8.9999999999999993E-3</v>
      </c>
    </row>
    <row r="2224" spans="1:14" x14ac:dyDescent="0.2">
      <c r="A2224" s="34" t="str">
        <f t="shared" si="136"/>
        <v>POL/56-14Northern</v>
      </c>
      <c r="B2224" s="6" t="s">
        <v>79</v>
      </c>
      <c r="C2224" s="6" t="s">
        <v>167</v>
      </c>
      <c r="D2224" s="6" t="s">
        <v>10</v>
      </c>
      <c r="E2224" s="25">
        <v>0</v>
      </c>
      <c r="F2224" s="25">
        <v>0</v>
      </c>
      <c r="G2224" s="43">
        <v>0</v>
      </c>
      <c r="H2224" s="25">
        <v>0</v>
      </c>
      <c r="I2224" s="25">
        <f t="shared" si="134"/>
        <v>0</v>
      </c>
      <c r="J2224" s="25"/>
      <c r="K2224" s="25">
        <v>0</v>
      </c>
      <c r="L2224" s="25">
        <v>0</v>
      </c>
      <c r="M2224" s="25">
        <v>0</v>
      </c>
      <c r="N2224" s="25">
        <f t="shared" si="135"/>
        <v>0</v>
      </c>
    </row>
    <row r="2225" spans="1:14" x14ac:dyDescent="0.2">
      <c r="A2225" s="34" t="str">
        <f t="shared" si="136"/>
        <v>POL/56-14Orkney</v>
      </c>
      <c r="B2225" s="6" t="s">
        <v>79</v>
      </c>
      <c r="C2225" s="6" t="s">
        <v>167</v>
      </c>
      <c r="D2225" s="6" t="s">
        <v>9</v>
      </c>
      <c r="E2225" s="25">
        <v>0</v>
      </c>
      <c r="F2225" s="25">
        <v>0</v>
      </c>
      <c r="G2225" s="43">
        <v>0</v>
      </c>
      <c r="H2225" s="25">
        <v>0</v>
      </c>
      <c r="I2225" s="25">
        <f t="shared" si="134"/>
        <v>0</v>
      </c>
      <c r="J2225" s="25"/>
      <c r="K2225" s="25">
        <v>0</v>
      </c>
      <c r="L2225" s="25">
        <v>0</v>
      </c>
      <c r="M2225" s="25">
        <v>0</v>
      </c>
      <c r="N2225" s="25">
        <f t="shared" si="135"/>
        <v>0</v>
      </c>
    </row>
    <row r="2226" spans="1:14" x14ac:dyDescent="0.2">
      <c r="A2226" s="34" t="str">
        <f t="shared" si="136"/>
        <v>POL/56-14SFO</v>
      </c>
      <c r="B2226" s="6" t="s">
        <v>79</v>
      </c>
      <c r="C2226" s="6" t="s">
        <v>167</v>
      </c>
      <c r="D2226" s="6" t="s">
        <v>2</v>
      </c>
      <c r="E2226" s="25">
        <v>0.27400000000000002</v>
      </c>
      <c r="F2226" s="25">
        <v>0</v>
      </c>
      <c r="G2226" s="43">
        <v>6.8</v>
      </c>
      <c r="H2226" s="25">
        <v>0</v>
      </c>
      <c r="I2226" s="25">
        <f t="shared" si="134"/>
        <v>7.0739999999999998</v>
      </c>
      <c r="J2226" s="25"/>
      <c r="K2226" s="25">
        <v>1.9339999999999999</v>
      </c>
      <c r="L2226" s="25">
        <v>0</v>
      </c>
      <c r="M2226" s="25">
        <v>0</v>
      </c>
      <c r="N2226" s="25">
        <f t="shared" si="135"/>
        <v>9.0079999999999991</v>
      </c>
    </row>
    <row r="2227" spans="1:14" x14ac:dyDescent="0.2">
      <c r="A2227" s="34" t="str">
        <f t="shared" si="136"/>
        <v>POL/56-14Shetland</v>
      </c>
      <c r="B2227" s="6" t="s">
        <v>79</v>
      </c>
      <c r="C2227" s="6" t="s">
        <v>167</v>
      </c>
      <c r="D2227" s="6" t="s">
        <v>6</v>
      </c>
      <c r="E2227" s="25">
        <v>0</v>
      </c>
      <c r="F2227" s="25">
        <v>0</v>
      </c>
      <c r="G2227" s="43">
        <v>1.6</v>
      </c>
      <c r="H2227" s="25">
        <v>0</v>
      </c>
      <c r="I2227" s="25">
        <f t="shared" si="134"/>
        <v>1.6</v>
      </c>
      <c r="J2227" s="25"/>
      <c r="K2227" s="25">
        <v>0</v>
      </c>
      <c r="L2227" s="25">
        <v>0</v>
      </c>
      <c r="M2227" s="25">
        <v>0</v>
      </c>
      <c r="N2227" s="25">
        <f t="shared" si="135"/>
        <v>1.6</v>
      </c>
    </row>
    <row r="2228" spans="1:14" x14ac:dyDescent="0.2">
      <c r="A2228" s="34" t="str">
        <f t="shared" si="136"/>
        <v>POL/56-14South West</v>
      </c>
      <c r="B2228" s="6" t="s">
        <v>79</v>
      </c>
      <c r="C2228" s="6" t="s">
        <v>167</v>
      </c>
      <c r="D2228" s="6" t="s">
        <v>19</v>
      </c>
      <c r="E2228" s="25">
        <v>0</v>
      </c>
      <c r="F2228" s="25">
        <v>0</v>
      </c>
      <c r="G2228" s="43">
        <v>0</v>
      </c>
      <c r="H2228" s="25">
        <v>0</v>
      </c>
      <c r="I2228" s="25">
        <f t="shared" si="134"/>
        <v>0</v>
      </c>
      <c r="J2228" s="25"/>
      <c r="K2228" s="25">
        <v>0</v>
      </c>
      <c r="L2228" s="25">
        <v>0</v>
      </c>
      <c r="M2228" s="25">
        <v>0</v>
      </c>
      <c r="N2228" s="25">
        <f t="shared" si="135"/>
        <v>0</v>
      </c>
    </row>
    <row r="2229" spans="1:14" x14ac:dyDescent="0.2">
      <c r="A2229" s="34" t="str">
        <f t="shared" si="136"/>
        <v>POL/56-14Unallocated</v>
      </c>
      <c r="B2229" s="6" t="s">
        <v>79</v>
      </c>
      <c r="C2229" s="6" t="s">
        <v>167</v>
      </c>
      <c r="D2229" s="6" t="s">
        <v>33</v>
      </c>
      <c r="E2229" s="25">
        <v>0</v>
      </c>
      <c r="F2229" s="25">
        <v>0</v>
      </c>
      <c r="G2229" s="43">
        <v>0</v>
      </c>
      <c r="H2229" s="25">
        <v>0</v>
      </c>
      <c r="I2229" s="25">
        <f t="shared" si="134"/>
        <v>0</v>
      </c>
      <c r="J2229" s="25"/>
      <c r="K2229" s="25">
        <v>0</v>
      </c>
      <c r="L2229" s="25">
        <v>0</v>
      </c>
      <c r="M2229" s="25">
        <v>0</v>
      </c>
      <c r="N2229" s="25">
        <f t="shared" si="135"/>
        <v>0</v>
      </c>
    </row>
    <row r="2230" spans="1:14" x14ac:dyDescent="0.2">
      <c r="A2230" s="34" t="str">
        <f t="shared" si="136"/>
        <v>POL/56-14W. Scotland</v>
      </c>
      <c r="B2230" s="6" t="s">
        <v>79</v>
      </c>
      <c r="C2230" s="6" t="s">
        <v>167</v>
      </c>
      <c r="D2230" s="6" t="s">
        <v>8</v>
      </c>
      <c r="E2230" s="25">
        <v>8.9999999999999993E-3</v>
      </c>
      <c r="F2230" s="25">
        <v>0</v>
      </c>
      <c r="G2230" s="43">
        <v>0.1</v>
      </c>
      <c r="H2230" s="25">
        <v>0</v>
      </c>
      <c r="I2230" s="25">
        <f t="shared" si="134"/>
        <v>0.109</v>
      </c>
      <c r="J2230" s="25"/>
      <c r="K2230" s="25">
        <v>0</v>
      </c>
      <c r="L2230" s="25">
        <v>0</v>
      </c>
      <c r="M2230" s="25">
        <v>0</v>
      </c>
      <c r="N2230" s="25">
        <f t="shared" si="135"/>
        <v>0.109</v>
      </c>
    </row>
    <row r="2231" spans="1:14" x14ac:dyDescent="0.2">
      <c r="A2231" s="34" t="str">
        <f t="shared" si="136"/>
        <v>POL/56-14Wales &amp; WC</v>
      </c>
      <c r="B2231" s="6" t="s">
        <v>79</v>
      </c>
      <c r="C2231" s="6" t="s">
        <v>167</v>
      </c>
      <c r="D2231" s="6" t="s">
        <v>22</v>
      </c>
      <c r="E2231" s="25">
        <v>2.657</v>
      </c>
      <c r="F2231" s="25">
        <v>0</v>
      </c>
      <c r="G2231" s="43">
        <v>0.3</v>
      </c>
      <c r="H2231" s="25">
        <v>1.2290000000000001</v>
      </c>
      <c r="I2231" s="25">
        <f t="shared" si="134"/>
        <v>4.1859999999999999</v>
      </c>
      <c r="J2231" s="25"/>
      <c r="K2231" s="25">
        <v>0</v>
      </c>
      <c r="L2231" s="25">
        <v>0</v>
      </c>
      <c r="M2231" s="25">
        <v>0</v>
      </c>
      <c r="N2231" s="25">
        <f t="shared" si="135"/>
        <v>4.1859999999999999</v>
      </c>
    </row>
    <row r="2232" spans="1:14" x14ac:dyDescent="0.2">
      <c r="A2232" s="34" t="str">
        <f t="shared" si="136"/>
        <v>POL/56-14Western</v>
      </c>
      <c r="B2232" s="38" t="s">
        <v>79</v>
      </c>
      <c r="C2232" s="6" t="s">
        <v>167</v>
      </c>
      <c r="D2232" s="6" t="s">
        <v>107</v>
      </c>
      <c r="E2232" s="25">
        <v>0.63400000000000001</v>
      </c>
      <c r="F2232" s="25">
        <v>0</v>
      </c>
      <c r="G2232" s="43">
        <v>0</v>
      </c>
      <c r="H2232" s="25">
        <v>0</v>
      </c>
      <c r="I2232" s="25">
        <f t="shared" si="134"/>
        <v>0.63400000000000001</v>
      </c>
      <c r="J2232" s="25"/>
      <c r="K2232" s="25">
        <v>0</v>
      </c>
      <c r="L2232" s="25">
        <v>0</v>
      </c>
      <c r="M2232" s="25">
        <v>0</v>
      </c>
      <c r="N2232" s="25">
        <f t="shared" si="135"/>
        <v>0.63400000000000001</v>
      </c>
    </row>
    <row r="2233" spans="1:14" x14ac:dyDescent="0.2">
      <c r="A2233" s="34" t="str">
        <f t="shared" si="136"/>
        <v>PRA/2AC4-C10m and under (pool) - England</v>
      </c>
      <c r="B2233" s="6" t="s">
        <v>80</v>
      </c>
      <c r="C2233" s="6" t="s">
        <v>168</v>
      </c>
      <c r="D2233" s="6" t="s">
        <v>29</v>
      </c>
      <c r="E2233" s="25">
        <v>0</v>
      </c>
      <c r="F2233" s="25">
        <v>0</v>
      </c>
      <c r="G2233" s="43">
        <v>0</v>
      </c>
      <c r="H2233" s="25">
        <v>0</v>
      </c>
      <c r="I2233" s="25">
        <f t="shared" si="134"/>
        <v>0</v>
      </c>
      <c r="J2233" s="25"/>
      <c r="K2233" s="25">
        <v>0</v>
      </c>
      <c r="L2233" s="25">
        <v>0</v>
      </c>
      <c r="M2233" s="25">
        <v>0</v>
      </c>
      <c r="N2233" s="25">
        <f t="shared" si="135"/>
        <v>0</v>
      </c>
    </row>
    <row r="2234" spans="1:14" x14ac:dyDescent="0.2">
      <c r="A2234" s="34" t="str">
        <f t="shared" si="136"/>
        <v>PRA/2AC4-C10m and under (pool) - Northern Ireland</v>
      </c>
      <c r="B2234" s="6" t="s">
        <v>80</v>
      </c>
      <c r="C2234" s="6" t="s">
        <v>168</v>
      </c>
      <c r="D2234" s="6" t="s">
        <v>32</v>
      </c>
      <c r="E2234" s="25">
        <v>0</v>
      </c>
      <c r="F2234" s="25">
        <v>0</v>
      </c>
      <c r="G2234" s="43">
        <v>0</v>
      </c>
      <c r="H2234" s="25">
        <v>0</v>
      </c>
      <c r="I2234" s="25">
        <f t="shared" si="134"/>
        <v>0</v>
      </c>
      <c r="J2234" s="25"/>
      <c r="K2234" s="25">
        <v>0</v>
      </c>
      <c r="L2234" s="25">
        <v>0</v>
      </c>
      <c r="M2234" s="25">
        <v>0</v>
      </c>
      <c r="N2234" s="25">
        <f t="shared" si="135"/>
        <v>0</v>
      </c>
    </row>
    <row r="2235" spans="1:14" x14ac:dyDescent="0.2">
      <c r="A2235" s="34" t="str">
        <f t="shared" si="136"/>
        <v>PRA/2AC4-C10m and under (pool) - Scotland</v>
      </c>
      <c r="B2235" s="6" t="s">
        <v>80</v>
      </c>
      <c r="C2235" s="6" t="s">
        <v>168</v>
      </c>
      <c r="D2235" s="6" t="s">
        <v>31</v>
      </c>
      <c r="E2235" s="25">
        <v>0</v>
      </c>
      <c r="F2235" s="25">
        <v>0</v>
      </c>
      <c r="G2235" s="43">
        <v>0</v>
      </c>
      <c r="H2235" s="25">
        <v>0</v>
      </c>
      <c r="I2235" s="25">
        <f t="shared" si="134"/>
        <v>0</v>
      </c>
      <c r="J2235" s="25"/>
      <c r="K2235" s="25">
        <v>0</v>
      </c>
      <c r="L2235" s="25">
        <v>0</v>
      </c>
      <c r="M2235" s="25">
        <v>0</v>
      </c>
      <c r="N2235" s="25">
        <f t="shared" si="135"/>
        <v>0</v>
      </c>
    </row>
    <row r="2236" spans="1:14" x14ac:dyDescent="0.2">
      <c r="A2236" s="34" t="str">
        <f t="shared" si="136"/>
        <v>PRA/2AC4-C10m and under (pool) - Wales</v>
      </c>
      <c r="B2236" s="6" t="s">
        <v>80</v>
      </c>
      <c r="C2236" s="6" t="s">
        <v>168</v>
      </c>
      <c r="D2236" s="6" t="s">
        <v>30</v>
      </c>
      <c r="E2236" s="25">
        <v>0</v>
      </c>
      <c r="F2236" s="25">
        <v>0</v>
      </c>
      <c r="G2236" s="43">
        <v>0</v>
      </c>
      <c r="H2236" s="25">
        <v>0</v>
      </c>
      <c r="I2236" s="25">
        <f t="shared" si="134"/>
        <v>0</v>
      </c>
      <c r="J2236" s="25"/>
      <c r="K2236" s="25">
        <v>0</v>
      </c>
      <c r="L2236" s="25">
        <v>0</v>
      </c>
      <c r="M2236" s="25">
        <v>0</v>
      </c>
      <c r="N2236" s="25">
        <f t="shared" si="135"/>
        <v>0</v>
      </c>
    </row>
    <row r="2237" spans="1:14" x14ac:dyDescent="0.2">
      <c r="A2237" s="34" t="str">
        <f t="shared" si="136"/>
        <v>PRA/2AC4-CAberdeen</v>
      </c>
      <c r="B2237" s="6" t="s">
        <v>80</v>
      </c>
      <c r="C2237" s="6" t="s">
        <v>168</v>
      </c>
      <c r="D2237" s="6" t="s">
        <v>4</v>
      </c>
      <c r="E2237" s="25">
        <v>0</v>
      </c>
      <c r="F2237" s="25">
        <v>0</v>
      </c>
      <c r="G2237" s="43">
        <v>0</v>
      </c>
      <c r="H2237" s="25">
        <v>0</v>
      </c>
      <c r="I2237" s="25">
        <f t="shared" si="134"/>
        <v>0</v>
      </c>
      <c r="J2237" s="25"/>
      <c r="K2237" s="25">
        <v>0</v>
      </c>
      <c r="L2237" s="25">
        <v>0</v>
      </c>
      <c r="M2237" s="25">
        <v>0</v>
      </c>
      <c r="N2237" s="25">
        <f t="shared" si="135"/>
        <v>0</v>
      </c>
    </row>
    <row r="2238" spans="1:14" x14ac:dyDescent="0.2">
      <c r="A2238" s="34" t="str">
        <f t="shared" si="136"/>
        <v>PRA/2AC4-CAnglo Scot.</v>
      </c>
      <c r="B2238" s="6" t="s">
        <v>80</v>
      </c>
      <c r="C2238" s="6" t="s">
        <v>168</v>
      </c>
      <c r="D2238" s="6" t="s">
        <v>13</v>
      </c>
      <c r="E2238" s="25">
        <v>0</v>
      </c>
      <c r="F2238" s="25">
        <v>0</v>
      </c>
      <c r="G2238" s="43">
        <v>0</v>
      </c>
      <c r="H2238" s="25">
        <v>0</v>
      </c>
      <c r="I2238" s="25">
        <f t="shared" si="134"/>
        <v>0</v>
      </c>
      <c r="J2238" s="25"/>
      <c r="K2238" s="25">
        <v>0</v>
      </c>
      <c r="L2238" s="25">
        <v>0</v>
      </c>
      <c r="M2238" s="25">
        <v>0</v>
      </c>
      <c r="N2238" s="25">
        <f t="shared" si="135"/>
        <v>0</v>
      </c>
    </row>
    <row r="2239" spans="1:14" x14ac:dyDescent="0.2">
      <c r="A2239" s="34" t="str">
        <f t="shared" si="136"/>
        <v>PRA/2AC4-CANIFPO</v>
      </c>
      <c r="B2239" s="6" t="s">
        <v>80</v>
      </c>
      <c r="C2239" s="6" t="s">
        <v>168</v>
      </c>
      <c r="D2239" s="6" t="s">
        <v>17</v>
      </c>
      <c r="E2239" s="25">
        <v>0</v>
      </c>
      <c r="F2239" s="25">
        <v>0</v>
      </c>
      <c r="G2239" s="43">
        <v>0</v>
      </c>
      <c r="H2239" s="25">
        <v>0</v>
      </c>
      <c r="I2239" s="25">
        <f t="shared" ref="I2239:I2302" si="137">E2239+F2239+G2239+H2239</f>
        <v>0</v>
      </c>
      <c r="J2239" s="25"/>
      <c r="K2239" s="25">
        <v>0</v>
      </c>
      <c r="L2239" s="25">
        <v>0</v>
      </c>
      <c r="M2239" s="25">
        <v>0</v>
      </c>
      <c r="N2239" s="25">
        <f t="shared" si="135"/>
        <v>0</v>
      </c>
    </row>
    <row r="2240" spans="1:14" x14ac:dyDescent="0.2">
      <c r="A2240" s="34" t="str">
        <f t="shared" si="136"/>
        <v>PRA/2AC4-CCornish</v>
      </c>
      <c r="B2240" s="6" t="s">
        <v>80</v>
      </c>
      <c r="C2240" s="6" t="s">
        <v>168</v>
      </c>
      <c r="D2240" s="6" t="s">
        <v>18</v>
      </c>
      <c r="E2240" s="25">
        <v>0</v>
      </c>
      <c r="F2240" s="25">
        <v>0</v>
      </c>
      <c r="G2240" s="43">
        <v>0</v>
      </c>
      <c r="H2240" s="25">
        <v>0</v>
      </c>
      <c r="I2240" s="25">
        <f t="shared" si="137"/>
        <v>0</v>
      </c>
      <c r="J2240" s="25"/>
      <c r="K2240" s="25">
        <v>0</v>
      </c>
      <c r="L2240" s="25">
        <v>0</v>
      </c>
      <c r="M2240" s="25">
        <v>0</v>
      </c>
      <c r="N2240" s="25">
        <f t="shared" si="135"/>
        <v>0</v>
      </c>
    </row>
    <row r="2241" spans="1:14" x14ac:dyDescent="0.2">
      <c r="A2241" s="34" t="str">
        <f t="shared" si="136"/>
        <v>PRA/2AC4-CEEFPO</v>
      </c>
      <c r="B2241" s="6" t="s">
        <v>80</v>
      </c>
      <c r="C2241" s="6" t="s">
        <v>168</v>
      </c>
      <c r="D2241" s="6" t="s">
        <v>14</v>
      </c>
      <c r="E2241" s="25">
        <v>0</v>
      </c>
      <c r="F2241" s="25">
        <v>0</v>
      </c>
      <c r="G2241" s="43">
        <v>0</v>
      </c>
      <c r="H2241" s="25">
        <v>0</v>
      </c>
      <c r="I2241" s="25">
        <f t="shared" si="137"/>
        <v>0</v>
      </c>
      <c r="J2241" s="25"/>
      <c r="K2241" s="25">
        <v>0</v>
      </c>
      <c r="L2241" s="25">
        <v>0</v>
      </c>
      <c r="M2241" s="25">
        <v>0</v>
      </c>
      <c r="N2241" s="25">
        <f t="shared" si="135"/>
        <v>0</v>
      </c>
    </row>
    <row r="2242" spans="1:14" x14ac:dyDescent="0.2">
      <c r="A2242" s="34" t="str">
        <f t="shared" si="136"/>
        <v>PRA/2AC4-CFife</v>
      </c>
      <c r="B2242" s="6" t="s">
        <v>80</v>
      </c>
      <c r="C2242" s="6" t="s">
        <v>168</v>
      </c>
      <c r="D2242" s="6" t="s">
        <v>7</v>
      </c>
      <c r="E2242" s="25">
        <v>0</v>
      </c>
      <c r="F2242" s="25">
        <v>0</v>
      </c>
      <c r="G2242" s="43">
        <v>0</v>
      </c>
      <c r="H2242" s="25">
        <v>0</v>
      </c>
      <c r="I2242" s="25">
        <f t="shared" si="137"/>
        <v>0</v>
      </c>
      <c r="J2242" s="25"/>
      <c r="K2242" s="25">
        <v>0</v>
      </c>
      <c r="L2242" s="25">
        <v>0</v>
      </c>
      <c r="M2242" s="25">
        <v>0</v>
      </c>
      <c r="N2242" s="25">
        <f t="shared" si="135"/>
        <v>0</v>
      </c>
    </row>
    <row r="2243" spans="1:14" x14ac:dyDescent="0.2">
      <c r="A2243" s="34" t="str">
        <f t="shared" si="136"/>
        <v>PRA/2AC4-CFPO</v>
      </c>
      <c r="B2243" s="6" t="s">
        <v>80</v>
      </c>
      <c r="C2243" s="6" t="s">
        <v>168</v>
      </c>
      <c r="D2243" s="6" t="s">
        <v>15</v>
      </c>
      <c r="E2243" s="25">
        <v>0</v>
      </c>
      <c r="F2243" s="25">
        <v>0</v>
      </c>
      <c r="G2243" s="43">
        <v>0</v>
      </c>
      <c r="H2243" s="25">
        <v>0</v>
      </c>
      <c r="I2243" s="25">
        <f t="shared" si="137"/>
        <v>0</v>
      </c>
      <c r="J2243" s="25"/>
      <c r="K2243" s="25">
        <v>0</v>
      </c>
      <c r="L2243" s="25">
        <v>0</v>
      </c>
      <c r="M2243" s="25">
        <v>0</v>
      </c>
      <c r="N2243" s="25">
        <f t="shared" si="135"/>
        <v>0</v>
      </c>
    </row>
    <row r="2244" spans="1:14" x14ac:dyDescent="0.2">
      <c r="A2244" s="34" t="str">
        <f t="shared" si="136"/>
        <v>PRA/2AC4-CHandliners</v>
      </c>
      <c r="B2244" s="6" t="s">
        <v>80</v>
      </c>
      <c r="C2244" s="6" t="s">
        <v>168</v>
      </c>
      <c r="D2244" s="6" t="s">
        <v>66</v>
      </c>
      <c r="E2244" s="25">
        <v>0</v>
      </c>
      <c r="F2244" s="25">
        <v>0</v>
      </c>
      <c r="G2244" s="43">
        <v>0</v>
      </c>
      <c r="H2244" s="25">
        <v>0</v>
      </c>
      <c r="I2244" s="25">
        <f t="shared" si="137"/>
        <v>0</v>
      </c>
      <c r="J2244" s="25"/>
      <c r="K2244" s="25">
        <v>0</v>
      </c>
      <c r="L2244" s="25">
        <v>0</v>
      </c>
      <c r="M2244" s="25">
        <v>0</v>
      </c>
      <c r="N2244" s="25">
        <f t="shared" si="135"/>
        <v>0</v>
      </c>
    </row>
    <row r="2245" spans="1:14" x14ac:dyDescent="0.2">
      <c r="A2245" s="34" t="str">
        <f t="shared" si="136"/>
        <v>PRA/2AC4-CInterfish</v>
      </c>
      <c r="B2245" s="6" t="s">
        <v>80</v>
      </c>
      <c r="C2245" s="6" t="s">
        <v>168</v>
      </c>
      <c r="D2245" s="6" t="s">
        <v>23</v>
      </c>
      <c r="E2245" s="25">
        <v>0</v>
      </c>
      <c r="F2245" s="25">
        <v>0</v>
      </c>
      <c r="G2245" s="43">
        <v>0</v>
      </c>
      <c r="H2245" s="25">
        <v>0</v>
      </c>
      <c r="I2245" s="25">
        <f t="shared" si="137"/>
        <v>0</v>
      </c>
      <c r="J2245" s="25"/>
      <c r="K2245" s="25">
        <v>0</v>
      </c>
      <c r="L2245" s="25">
        <v>0</v>
      </c>
      <c r="M2245" s="25">
        <v>0</v>
      </c>
      <c r="N2245" s="25">
        <f t="shared" si="135"/>
        <v>0</v>
      </c>
    </row>
    <row r="2246" spans="1:14" x14ac:dyDescent="0.2">
      <c r="A2246" s="34" t="str">
        <f t="shared" si="136"/>
        <v>PRA/2AC4-CIOM</v>
      </c>
      <c r="B2246" s="6" t="s">
        <v>80</v>
      </c>
      <c r="C2246" s="6" t="s">
        <v>168</v>
      </c>
      <c r="D2246" s="6" t="s">
        <v>24</v>
      </c>
      <c r="E2246" s="25">
        <v>0</v>
      </c>
      <c r="F2246" s="25">
        <v>0</v>
      </c>
      <c r="G2246" s="43">
        <v>0</v>
      </c>
      <c r="H2246" s="25">
        <v>0</v>
      </c>
      <c r="I2246" s="25">
        <f t="shared" si="137"/>
        <v>0</v>
      </c>
      <c r="J2246" s="25"/>
      <c r="K2246" s="25">
        <v>0</v>
      </c>
      <c r="L2246" s="25">
        <v>0</v>
      </c>
      <c r="M2246" s="25">
        <v>0</v>
      </c>
      <c r="N2246" s="25">
        <f t="shared" si="135"/>
        <v>0</v>
      </c>
    </row>
    <row r="2247" spans="1:14" x14ac:dyDescent="0.2">
      <c r="A2247" s="34" t="str">
        <f t="shared" si="136"/>
        <v>PRA/2AC4-CKlondyke</v>
      </c>
      <c r="B2247" s="6" t="s">
        <v>80</v>
      </c>
      <c r="C2247" s="6" t="s">
        <v>168</v>
      </c>
      <c r="D2247" s="6" t="s">
        <v>11</v>
      </c>
      <c r="E2247" s="25">
        <v>0</v>
      </c>
      <c r="F2247" s="25">
        <v>0</v>
      </c>
      <c r="G2247" s="43">
        <v>0</v>
      </c>
      <c r="H2247" s="25">
        <v>0</v>
      </c>
      <c r="I2247" s="25">
        <f t="shared" si="137"/>
        <v>0</v>
      </c>
      <c r="J2247" s="25"/>
      <c r="K2247" s="25">
        <v>0</v>
      </c>
      <c r="L2247" s="25">
        <v>0</v>
      </c>
      <c r="M2247" s="25">
        <v>0</v>
      </c>
      <c r="N2247" s="25">
        <f t="shared" si="135"/>
        <v>0</v>
      </c>
    </row>
    <row r="2248" spans="1:14" x14ac:dyDescent="0.2">
      <c r="A2248" s="34" t="str">
        <f t="shared" si="136"/>
        <v>PRA/2AC4-CLowestoft</v>
      </c>
      <c r="B2248" s="6" t="s">
        <v>80</v>
      </c>
      <c r="C2248" s="6" t="s">
        <v>168</v>
      </c>
      <c r="D2248" s="6" t="s">
        <v>21</v>
      </c>
      <c r="E2248" s="25">
        <v>0</v>
      </c>
      <c r="F2248" s="25">
        <v>0</v>
      </c>
      <c r="G2248" s="43">
        <v>0</v>
      </c>
      <c r="H2248" s="25">
        <v>0</v>
      </c>
      <c r="I2248" s="25">
        <f t="shared" si="137"/>
        <v>0</v>
      </c>
      <c r="J2248" s="25"/>
      <c r="K2248" s="25">
        <v>0</v>
      </c>
      <c r="L2248" s="25">
        <v>0</v>
      </c>
      <c r="M2248" s="25">
        <v>0</v>
      </c>
      <c r="N2248" s="25">
        <f t="shared" si="135"/>
        <v>0</v>
      </c>
    </row>
    <row r="2249" spans="1:14" x14ac:dyDescent="0.2">
      <c r="A2249" s="34" t="str">
        <f t="shared" si="136"/>
        <v>PRA/2AC4-CLunar</v>
      </c>
      <c r="B2249" s="6" t="s">
        <v>80</v>
      </c>
      <c r="C2249" s="6" t="s">
        <v>168</v>
      </c>
      <c r="D2249" s="6" t="s">
        <v>12</v>
      </c>
      <c r="E2249" s="25">
        <v>0</v>
      </c>
      <c r="F2249" s="25">
        <v>0</v>
      </c>
      <c r="G2249" s="43">
        <v>0</v>
      </c>
      <c r="H2249" s="25">
        <v>0</v>
      </c>
      <c r="I2249" s="25">
        <f t="shared" si="137"/>
        <v>0</v>
      </c>
      <c r="J2249" s="25"/>
      <c r="K2249" s="25">
        <v>0</v>
      </c>
      <c r="L2249" s="25">
        <v>0</v>
      </c>
      <c r="M2249" s="25">
        <v>0</v>
      </c>
      <c r="N2249" s="25">
        <f t="shared" si="135"/>
        <v>0</v>
      </c>
    </row>
    <row r="2250" spans="1:14" x14ac:dyDescent="0.2">
      <c r="A2250" s="34" t="str">
        <f t="shared" si="136"/>
        <v>PRA/2AC4-CMourne</v>
      </c>
      <c r="B2250" s="38" t="s">
        <v>80</v>
      </c>
      <c r="C2250" s="6" t="s">
        <v>168</v>
      </c>
      <c r="D2250" s="6" t="s">
        <v>49</v>
      </c>
      <c r="E2250" s="25">
        <v>0</v>
      </c>
      <c r="F2250" s="25">
        <v>0</v>
      </c>
      <c r="G2250" s="43">
        <v>0</v>
      </c>
      <c r="H2250" s="25">
        <v>0</v>
      </c>
      <c r="I2250" s="25">
        <f t="shared" si="137"/>
        <v>0</v>
      </c>
      <c r="J2250" s="25"/>
      <c r="K2250" s="25">
        <v>0</v>
      </c>
      <c r="L2250" s="25">
        <v>0</v>
      </c>
      <c r="M2250" s="25">
        <v>0</v>
      </c>
      <c r="N2250" s="25">
        <f t="shared" si="135"/>
        <v>0</v>
      </c>
    </row>
    <row r="2251" spans="1:14" x14ac:dyDescent="0.2">
      <c r="A2251" s="34" t="str">
        <f t="shared" si="136"/>
        <v>PRA/2AC4-CNESFO</v>
      </c>
      <c r="B2251" s="6" t="s">
        <v>80</v>
      </c>
      <c r="C2251" s="6" t="s">
        <v>168</v>
      </c>
      <c r="D2251" s="6" t="s">
        <v>5</v>
      </c>
      <c r="E2251" s="25">
        <v>0</v>
      </c>
      <c r="F2251" s="25">
        <v>0</v>
      </c>
      <c r="G2251" s="43">
        <v>0</v>
      </c>
      <c r="H2251" s="25">
        <v>0</v>
      </c>
      <c r="I2251" s="25">
        <f t="shared" si="137"/>
        <v>0</v>
      </c>
      <c r="J2251" s="25"/>
      <c r="K2251" s="25">
        <v>0</v>
      </c>
      <c r="L2251" s="25">
        <v>0</v>
      </c>
      <c r="M2251" s="25">
        <v>0</v>
      </c>
      <c r="N2251" s="25">
        <f t="shared" si="135"/>
        <v>0</v>
      </c>
    </row>
    <row r="2252" spans="1:14" x14ac:dyDescent="0.2">
      <c r="A2252" s="34" t="str">
        <f t="shared" si="136"/>
        <v>PRA/2AC4-CNIFPO</v>
      </c>
      <c r="B2252" s="6" t="s">
        <v>80</v>
      </c>
      <c r="C2252" s="6" t="s">
        <v>168</v>
      </c>
      <c r="D2252" s="6" t="s">
        <v>16</v>
      </c>
      <c r="E2252" s="25">
        <v>0</v>
      </c>
      <c r="F2252" s="25">
        <v>0</v>
      </c>
      <c r="G2252" s="43">
        <v>0</v>
      </c>
      <c r="H2252" s="25">
        <v>0</v>
      </c>
      <c r="I2252" s="25">
        <f t="shared" si="137"/>
        <v>0</v>
      </c>
      <c r="J2252" s="25"/>
      <c r="K2252" s="25">
        <v>0</v>
      </c>
      <c r="L2252" s="25">
        <v>0</v>
      </c>
      <c r="M2252" s="25">
        <v>0</v>
      </c>
      <c r="N2252" s="25">
        <f t="shared" si="135"/>
        <v>0</v>
      </c>
    </row>
    <row r="2253" spans="1:14" x14ac:dyDescent="0.2">
      <c r="A2253" s="34" t="str">
        <f t="shared" si="136"/>
        <v>PRA/2AC4-CNon Sector - England</v>
      </c>
      <c r="B2253" s="6" t="s">
        <v>80</v>
      </c>
      <c r="C2253" s="6" t="s">
        <v>168</v>
      </c>
      <c r="D2253" s="6" t="s">
        <v>25</v>
      </c>
      <c r="E2253" s="25">
        <v>0</v>
      </c>
      <c r="F2253" s="25">
        <v>0</v>
      </c>
      <c r="G2253" s="43">
        <v>0</v>
      </c>
      <c r="H2253" s="25">
        <v>0</v>
      </c>
      <c r="I2253" s="25">
        <f t="shared" si="137"/>
        <v>0</v>
      </c>
      <c r="J2253" s="25"/>
      <c r="K2253" s="25">
        <v>0</v>
      </c>
      <c r="L2253" s="25">
        <v>0</v>
      </c>
      <c r="M2253" s="25">
        <v>0</v>
      </c>
      <c r="N2253" s="25">
        <f t="shared" si="135"/>
        <v>0</v>
      </c>
    </row>
    <row r="2254" spans="1:14" x14ac:dyDescent="0.2">
      <c r="A2254" s="34" t="str">
        <f t="shared" si="136"/>
        <v>PRA/2AC4-CNon Sector - Northern Ireland</v>
      </c>
      <c r="B2254" s="6" t="s">
        <v>80</v>
      </c>
      <c r="C2254" s="6" t="s">
        <v>168</v>
      </c>
      <c r="D2254" s="6" t="s">
        <v>28</v>
      </c>
      <c r="E2254" s="25">
        <v>0</v>
      </c>
      <c r="F2254" s="25">
        <v>0</v>
      </c>
      <c r="G2254" s="43">
        <v>0</v>
      </c>
      <c r="H2254" s="25">
        <v>0</v>
      </c>
      <c r="I2254" s="25">
        <f t="shared" si="137"/>
        <v>0</v>
      </c>
      <c r="J2254" s="25"/>
      <c r="K2254" s="25">
        <v>0</v>
      </c>
      <c r="L2254" s="25">
        <v>0</v>
      </c>
      <c r="M2254" s="25">
        <v>0</v>
      </c>
      <c r="N2254" s="25">
        <f t="shared" si="135"/>
        <v>0</v>
      </c>
    </row>
    <row r="2255" spans="1:14" x14ac:dyDescent="0.2">
      <c r="A2255" s="34" t="str">
        <f t="shared" si="136"/>
        <v>PRA/2AC4-CNon Sector - Scotland</v>
      </c>
      <c r="B2255" s="6" t="s">
        <v>80</v>
      </c>
      <c r="C2255" s="6" t="s">
        <v>168</v>
      </c>
      <c r="D2255" s="6" t="s">
        <v>27</v>
      </c>
      <c r="E2255" s="25">
        <v>0</v>
      </c>
      <c r="F2255" s="25">
        <v>0</v>
      </c>
      <c r="G2255" s="43">
        <v>0</v>
      </c>
      <c r="H2255" s="25">
        <v>0</v>
      </c>
      <c r="I2255" s="25">
        <f t="shared" si="137"/>
        <v>0</v>
      </c>
      <c r="J2255" s="25"/>
      <c r="K2255" s="25">
        <v>0</v>
      </c>
      <c r="L2255" s="25">
        <v>0</v>
      </c>
      <c r="M2255" s="25">
        <v>0</v>
      </c>
      <c r="N2255" s="25">
        <f t="shared" si="135"/>
        <v>0</v>
      </c>
    </row>
    <row r="2256" spans="1:14" x14ac:dyDescent="0.2">
      <c r="A2256" s="34" t="str">
        <f t="shared" si="136"/>
        <v>PRA/2AC4-CNon Sector - Wales</v>
      </c>
      <c r="B2256" s="6" t="s">
        <v>80</v>
      </c>
      <c r="C2256" s="6" t="s">
        <v>168</v>
      </c>
      <c r="D2256" s="6" t="s">
        <v>26</v>
      </c>
      <c r="E2256" s="25">
        <v>0</v>
      </c>
      <c r="F2256" s="25">
        <v>0</v>
      </c>
      <c r="G2256" s="43">
        <v>0</v>
      </c>
      <c r="H2256" s="25">
        <v>0</v>
      </c>
      <c r="I2256" s="25">
        <f t="shared" si="137"/>
        <v>0</v>
      </c>
      <c r="J2256" s="25"/>
      <c r="K2256" s="25">
        <v>0</v>
      </c>
      <c r="L2256" s="25">
        <v>0</v>
      </c>
      <c r="M2256" s="25">
        <v>0</v>
      </c>
      <c r="N2256" s="25">
        <f t="shared" si="135"/>
        <v>0</v>
      </c>
    </row>
    <row r="2257" spans="1:14" x14ac:dyDescent="0.2">
      <c r="A2257" s="34" t="str">
        <f t="shared" si="136"/>
        <v>PRA/2AC4-CHumberside</v>
      </c>
      <c r="B2257" s="6" t="s">
        <v>80</v>
      </c>
      <c r="C2257" s="6" t="s">
        <v>168</v>
      </c>
      <c r="D2257" s="6" t="s">
        <v>288</v>
      </c>
      <c r="E2257" s="25">
        <v>0</v>
      </c>
      <c r="F2257" s="25">
        <v>0</v>
      </c>
      <c r="G2257" s="43">
        <v>0</v>
      </c>
      <c r="H2257" s="25">
        <v>0</v>
      </c>
      <c r="I2257" s="25">
        <f t="shared" si="137"/>
        <v>0</v>
      </c>
      <c r="J2257" s="25"/>
      <c r="K2257" s="25">
        <v>0</v>
      </c>
      <c r="L2257" s="25">
        <v>0</v>
      </c>
      <c r="M2257" s="25">
        <v>0</v>
      </c>
      <c r="N2257" s="25">
        <f t="shared" si="135"/>
        <v>0</v>
      </c>
    </row>
    <row r="2258" spans="1:14" x14ac:dyDescent="0.2">
      <c r="A2258" s="34" t="str">
        <f t="shared" si="136"/>
        <v>PRA/2AC4-CNorth Sea</v>
      </c>
      <c r="B2258" s="6" t="s">
        <v>80</v>
      </c>
      <c r="C2258" s="6" t="s">
        <v>168</v>
      </c>
      <c r="D2258" s="6" t="s">
        <v>20</v>
      </c>
      <c r="E2258" s="25">
        <v>0</v>
      </c>
      <c r="F2258" s="25">
        <v>0</v>
      </c>
      <c r="G2258" s="43">
        <v>0</v>
      </c>
      <c r="H2258" s="25">
        <v>0</v>
      </c>
      <c r="I2258" s="25">
        <f t="shared" si="137"/>
        <v>0</v>
      </c>
      <c r="J2258" s="25"/>
      <c r="K2258" s="25">
        <v>0</v>
      </c>
      <c r="L2258" s="25">
        <v>0</v>
      </c>
      <c r="M2258" s="25">
        <v>0</v>
      </c>
      <c r="N2258" s="25">
        <f t="shared" si="135"/>
        <v>0</v>
      </c>
    </row>
    <row r="2259" spans="1:14" x14ac:dyDescent="0.2">
      <c r="A2259" s="34" t="str">
        <f t="shared" si="136"/>
        <v>PRA/2AC4-CNorthern</v>
      </c>
      <c r="B2259" s="6" t="s">
        <v>80</v>
      </c>
      <c r="C2259" s="6" t="s">
        <v>168</v>
      </c>
      <c r="D2259" s="6" t="s">
        <v>10</v>
      </c>
      <c r="E2259" s="25">
        <v>0</v>
      </c>
      <c r="F2259" s="25">
        <v>0</v>
      </c>
      <c r="G2259" s="43">
        <v>0</v>
      </c>
      <c r="H2259" s="25">
        <v>0</v>
      </c>
      <c r="I2259" s="25">
        <f t="shared" si="137"/>
        <v>0</v>
      </c>
      <c r="J2259" s="25"/>
      <c r="K2259" s="25">
        <v>0</v>
      </c>
      <c r="L2259" s="25">
        <v>0</v>
      </c>
      <c r="M2259" s="25">
        <v>0</v>
      </c>
      <c r="N2259" s="25">
        <f t="shared" si="135"/>
        <v>0</v>
      </c>
    </row>
    <row r="2260" spans="1:14" x14ac:dyDescent="0.2">
      <c r="A2260" s="34" t="str">
        <f t="shared" si="136"/>
        <v>PRA/2AC4-COrkney</v>
      </c>
      <c r="B2260" s="6" t="s">
        <v>80</v>
      </c>
      <c r="C2260" s="6" t="s">
        <v>168</v>
      </c>
      <c r="D2260" s="6" t="s">
        <v>9</v>
      </c>
      <c r="E2260" s="25">
        <v>0</v>
      </c>
      <c r="F2260" s="25">
        <v>0</v>
      </c>
      <c r="G2260" s="43">
        <v>0</v>
      </c>
      <c r="H2260" s="25">
        <v>0</v>
      </c>
      <c r="I2260" s="25">
        <f t="shared" si="137"/>
        <v>0</v>
      </c>
      <c r="J2260" s="25"/>
      <c r="K2260" s="25">
        <v>0</v>
      </c>
      <c r="L2260" s="25">
        <v>0</v>
      </c>
      <c r="M2260" s="25">
        <v>0</v>
      </c>
      <c r="N2260" s="25">
        <f t="shared" si="135"/>
        <v>0</v>
      </c>
    </row>
    <row r="2261" spans="1:14" x14ac:dyDescent="0.2">
      <c r="A2261" s="34" t="str">
        <f t="shared" si="136"/>
        <v>PRA/2AC4-CSFO</v>
      </c>
      <c r="B2261" s="6" t="s">
        <v>80</v>
      </c>
      <c r="C2261" s="6" t="s">
        <v>168</v>
      </c>
      <c r="D2261" s="6" t="s">
        <v>2</v>
      </c>
      <c r="E2261" s="25">
        <v>0</v>
      </c>
      <c r="F2261" s="25">
        <v>0</v>
      </c>
      <c r="G2261" s="43">
        <v>0</v>
      </c>
      <c r="H2261" s="25">
        <v>0</v>
      </c>
      <c r="I2261" s="25">
        <f t="shared" si="137"/>
        <v>0</v>
      </c>
      <c r="J2261" s="25"/>
      <c r="K2261" s="25">
        <v>0</v>
      </c>
      <c r="L2261" s="25">
        <v>0</v>
      </c>
      <c r="M2261" s="25">
        <v>0</v>
      </c>
      <c r="N2261" s="25">
        <f t="shared" ref="N2261:N2324" si="138">ROUND(I2261+K2261+L2261+M2261+J2261,3)</f>
        <v>0</v>
      </c>
    </row>
    <row r="2262" spans="1:14" x14ac:dyDescent="0.2">
      <c r="A2262" s="34" t="str">
        <f t="shared" si="136"/>
        <v>PRA/2AC4-CShetland</v>
      </c>
      <c r="B2262" s="6" t="s">
        <v>80</v>
      </c>
      <c r="C2262" s="6" t="s">
        <v>168</v>
      </c>
      <c r="D2262" s="6" t="s">
        <v>6</v>
      </c>
      <c r="E2262" s="25">
        <v>0</v>
      </c>
      <c r="F2262" s="25">
        <v>0</v>
      </c>
      <c r="G2262" s="43">
        <v>0</v>
      </c>
      <c r="H2262" s="25">
        <v>0</v>
      </c>
      <c r="I2262" s="25">
        <f t="shared" si="137"/>
        <v>0</v>
      </c>
      <c r="J2262" s="25"/>
      <c r="K2262" s="25">
        <v>0</v>
      </c>
      <c r="L2262" s="25">
        <v>0</v>
      </c>
      <c r="M2262" s="25">
        <v>0</v>
      </c>
      <c r="N2262" s="25">
        <f t="shared" si="138"/>
        <v>0</v>
      </c>
    </row>
    <row r="2263" spans="1:14" x14ac:dyDescent="0.2">
      <c r="A2263" s="34" t="str">
        <f t="shared" si="136"/>
        <v>PRA/2AC4-CSouth West</v>
      </c>
      <c r="B2263" s="6" t="s">
        <v>80</v>
      </c>
      <c r="C2263" s="6" t="s">
        <v>168</v>
      </c>
      <c r="D2263" s="6" t="s">
        <v>19</v>
      </c>
      <c r="E2263" s="25">
        <v>0</v>
      </c>
      <c r="F2263" s="25">
        <v>0</v>
      </c>
      <c r="G2263" s="43">
        <v>0</v>
      </c>
      <c r="H2263" s="25">
        <v>0</v>
      </c>
      <c r="I2263" s="25">
        <f t="shared" si="137"/>
        <v>0</v>
      </c>
      <c r="J2263" s="25"/>
      <c r="K2263" s="25">
        <v>0</v>
      </c>
      <c r="L2263" s="25">
        <v>0</v>
      </c>
      <c r="M2263" s="25">
        <v>0</v>
      </c>
      <c r="N2263" s="25">
        <f t="shared" si="138"/>
        <v>0</v>
      </c>
    </row>
    <row r="2264" spans="1:14" x14ac:dyDescent="0.2">
      <c r="A2264" s="34" t="str">
        <f t="shared" si="136"/>
        <v>PRA/2AC4-CUnallocated</v>
      </c>
      <c r="B2264" s="6" t="s">
        <v>80</v>
      </c>
      <c r="C2264" s="6" t="s">
        <v>168</v>
      </c>
      <c r="D2264" s="6" t="s">
        <v>33</v>
      </c>
      <c r="E2264" s="25">
        <v>0</v>
      </c>
      <c r="F2264" s="25">
        <v>0</v>
      </c>
      <c r="G2264" s="43">
        <v>0</v>
      </c>
      <c r="H2264" s="25">
        <v>0</v>
      </c>
      <c r="I2264" s="25">
        <f t="shared" si="137"/>
        <v>0</v>
      </c>
      <c r="J2264" s="25"/>
      <c r="K2264" s="25">
        <v>0</v>
      </c>
      <c r="L2264" s="25">
        <v>0</v>
      </c>
      <c r="M2264" s="25">
        <v>0</v>
      </c>
      <c r="N2264" s="25">
        <f t="shared" si="138"/>
        <v>0</v>
      </c>
    </row>
    <row r="2265" spans="1:14" x14ac:dyDescent="0.2">
      <c r="A2265" s="34" t="str">
        <f t="shared" si="136"/>
        <v>PRA/2AC4-CW. Scotland</v>
      </c>
      <c r="B2265" s="6" t="s">
        <v>80</v>
      </c>
      <c r="C2265" s="6" t="s">
        <v>168</v>
      </c>
      <c r="D2265" s="6" t="s">
        <v>8</v>
      </c>
      <c r="E2265" s="25">
        <v>0</v>
      </c>
      <c r="F2265" s="25">
        <v>0</v>
      </c>
      <c r="G2265" s="43">
        <v>0</v>
      </c>
      <c r="H2265" s="25">
        <v>0</v>
      </c>
      <c r="I2265" s="25">
        <f t="shared" si="137"/>
        <v>0</v>
      </c>
      <c r="J2265" s="25"/>
      <c r="K2265" s="25">
        <v>0</v>
      </c>
      <c r="L2265" s="25">
        <v>0</v>
      </c>
      <c r="M2265" s="25">
        <v>0</v>
      </c>
      <c r="N2265" s="25">
        <f t="shared" si="138"/>
        <v>0</v>
      </c>
    </row>
    <row r="2266" spans="1:14" x14ac:dyDescent="0.2">
      <c r="A2266" s="34" t="str">
        <f t="shared" si="136"/>
        <v>PRA/2AC4-CWales &amp; WC</v>
      </c>
      <c r="B2266" s="6" t="s">
        <v>80</v>
      </c>
      <c r="C2266" s="6" t="s">
        <v>168</v>
      </c>
      <c r="D2266" s="6" t="s">
        <v>22</v>
      </c>
      <c r="E2266" s="25">
        <v>0</v>
      </c>
      <c r="F2266" s="25">
        <v>0</v>
      </c>
      <c r="G2266" s="43">
        <v>0</v>
      </c>
      <c r="H2266" s="25">
        <v>0</v>
      </c>
      <c r="I2266" s="25">
        <f t="shared" si="137"/>
        <v>0</v>
      </c>
      <c r="J2266" s="25"/>
      <c r="K2266" s="25">
        <v>0</v>
      </c>
      <c r="L2266" s="25">
        <v>0</v>
      </c>
      <c r="M2266" s="25">
        <v>0</v>
      </c>
      <c r="N2266" s="25">
        <f t="shared" si="138"/>
        <v>0</v>
      </c>
    </row>
    <row r="2267" spans="1:14" x14ac:dyDescent="0.2">
      <c r="A2267" s="34" t="str">
        <f t="shared" si="136"/>
        <v>PRA/2AC4-CWestern</v>
      </c>
      <c r="B2267" s="38" t="s">
        <v>80</v>
      </c>
      <c r="C2267" s="6" t="s">
        <v>168</v>
      </c>
      <c r="D2267" s="6" t="s">
        <v>107</v>
      </c>
      <c r="E2267" s="25">
        <v>0</v>
      </c>
      <c r="F2267" s="25">
        <v>0</v>
      </c>
      <c r="G2267" s="43">
        <v>0</v>
      </c>
      <c r="H2267" s="25">
        <v>0</v>
      </c>
      <c r="I2267" s="25">
        <f t="shared" si="137"/>
        <v>0</v>
      </c>
      <c r="J2267" s="25"/>
      <c r="K2267" s="25">
        <v>0</v>
      </c>
      <c r="L2267" s="25">
        <v>0</v>
      </c>
      <c r="M2267" s="25">
        <v>0</v>
      </c>
      <c r="N2267" s="25">
        <f t="shared" si="138"/>
        <v>0</v>
      </c>
    </row>
    <row r="2268" spans="1:14" x14ac:dyDescent="0.2">
      <c r="A2268" s="34" t="str">
        <f t="shared" si="136"/>
        <v>RED/05B-F10m and under (pool) - England</v>
      </c>
      <c r="B2268" s="38" t="s">
        <v>241</v>
      </c>
      <c r="D2268" s="6" t="s">
        <v>29</v>
      </c>
      <c r="E2268" s="25">
        <v>0</v>
      </c>
      <c r="F2268" s="25">
        <v>0</v>
      </c>
      <c r="G2268" s="43">
        <v>0</v>
      </c>
      <c r="H2268" s="25">
        <v>0</v>
      </c>
      <c r="I2268" s="25">
        <f t="shared" si="137"/>
        <v>0</v>
      </c>
      <c r="J2268" s="25"/>
      <c r="K2268" s="25">
        <v>0</v>
      </c>
      <c r="L2268" s="25">
        <v>0</v>
      </c>
      <c r="M2268" s="25">
        <v>0</v>
      </c>
      <c r="N2268" s="25">
        <f t="shared" si="138"/>
        <v>0</v>
      </c>
    </row>
    <row r="2269" spans="1:14" x14ac:dyDescent="0.2">
      <c r="A2269" s="34" t="str">
        <f t="shared" si="136"/>
        <v>RED/05B-F10m and under (pool) - Northern Ireland</v>
      </c>
      <c r="B2269" s="38" t="s">
        <v>241</v>
      </c>
      <c r="D2269" s="6" t="s">
        <v>32</v>
      </c>
      <c r="E2269" s="25">
        <v>0</v>
      </c>
      <c r="F2269" s="25">
        <v>0</v>
      </c>
      <c r="G2269" s="43">
        <v>0</v>
      </c>
      <c r="H2269" s="25">
        <v>0</v>
      </c>
      <c r="I2269" s="25">
        <f t="shared" si="137"/>
        <v>0</v>
      </c>
      <c r="J2269" s="25"/>
      <c r="K2269" s="25">
        <v>0</v>
      </c>
      <c r="L2269" s="25">
        <v>0</v>
      </c>
      <c r="M2269" s="25">
        <v>0</v>
      </c>
      <c r="N2269" s="25">
        <f t="shared" si="138"/>
        <v>0</v>
      </c>
    </row>
    <row r="2270" spans="1:14" x14ac:dyDescent="0.2">
      <c r="A2270" s="34" t="str">
        <f t="shared" si="136"/>
        <v>RED/05B-F10m and under (pool) - Scotland</v>
      </c>
      <c r="B2270" s="38" t="s">
        <v>241</v>
      </c>
      <c r="D2270" s="6" t="s">
        <v>31</v>
      </c>
      <c r="E2270" s="25">
        <v>0</v>
      </c>
      <c r="F2270" s="25">
        <v>0</v>
      </c>
      <c r="G2270" s="43">
        <v>0</v>
      </c>
      <c r="H2270" s="25">
        <v>0</v>
      </c>
      <c r="I2270" s="25">
        <f t="shared" si="137"/>
        <v>0</v>
      </c>
      <c r="J2270" s="25"/>
      <c r="K2270" s="25">
        <v>0</v>
      </c>
      <c r="L2270" s="25">
        <v>0</v>
      </c>
      <c r="M2270" s="25">
        <v>0</v>
      </c>
      <c r="N2270" s="25">
        <f t="shared" si="138"/>
        <v>0</v>
      </c>
    </row>
    <row r="2271" spans="1:14" x14ac:dyDescent="0.2">
      <c r="A2271" s="34" t="str">
        <f t="shared" si="136"/>
        <v>RED/05B-F10m and under (pool) - Wales</v>
      </c>
      <c r="B2271" s="38" t="s">
        <v>241</v>
      </c>
      <c r="D2271" s="6" t="s">
        <v>30</v>
      </c>
      <c r="E2271" s="25">
        <v>0</v>
      </c>
      <c r="F2271" s="25">
        <v>0</v>
      </c>
      <c r="G2271" s="43">
        <v>0</v>
      </c>
      <c r="H2271" s="25">
        <v>0</v>
      </c>
      <c r="I2271" s="25">
        <f t="shared" si="137"/>
        <v>0</v>
      </c>
      <c r="J2271" s="25"/>
      <c r="K2271" s="25">
        <v>0</v>
      </c>
      <c r="L2271" s="25">
        <v>0</v>
      </c>
      <c r="M2271" s="25">
        <v>0</v>
      </c>
      <c r="N2271" s="25">
        <f t="shared" si="138"/>
        <v>0</v>
      </c>
    </row>
    <row r="2272" spans="1:14" x14ac:dyDescent="0.2">
      <c r="A2272" s="34" t="str">
        <f t="shared" si="136"/>
        <v>RED/05B-FAberdeen</v>
      </c>
      <c r="B2272" s="38" t="s">
        <v>241</v>
      </c>
      <c r="D2272" s="6" t="s">
        <v>4</v>
      </c>
      <c r="E2272" s="25">
        <v>0</v>
      </c>
      <c r="F2272" s="25">
        <v>0</v>
      </c>
      <c r="G2272" s="43">
        <v>0</v>
      </c>
      <c r="H2272" s="25">
        <v>0</v>
      </c>
      <c r="I2272" s="25">
        <f t="shared" si="137"/>
        <v>0</v>
      </c>
      <c r="J2272" s="25"/>
      <c r="K2272" s="25">
        <v>0</v>
      </c>
      <c r="L2272" s="25">
        <v>0</v>
      </c>
      <c r="M2272" s="25">
        <v>0</v>
      </c>
      <c r="N2272" s="25">
        <f t="shared" si="138"/>
        <v>0</v>
      </c>
    </row>
    <row r="2273" spans="1:14" x14ac:dyDescent="0.2">
      <c r="A2273" s="34" t="str">
        <f t="shared" si="136"/>
        <v>RED/05B-FAnglo Scot.</v>
      </c>
      <c r="B2273" s="38" t="s">
        <v>241</v>
      </c>
      <c r="D2273" s="6" t="s">
        <v>13</v>
      </c>
      <c r="E2273" s="25">
        <v>0.19</v>
      </c>
      <c r="F2273" s="25">
        <v>0</v>
      </c>
      <c r="G2273" s="43">
        <v>0.2</v>
      </c>
      <c r="H2273" s="25">
        <v>0</v>
      </c>
      <c r="I2273" s="25">
        <f t="shared" si="137"/>
        <v>0.39</v>
      </c>
      <c r="J2273" s="25"/>
      <c r="K2273" s="25">
        <v>0</v>
      </c>
      <c r="L2273" s="25">
        <v>0</v>
      </c>
      <c r="M2273" s="25">
        <v>0</v>
      </c>
      <c r="N2273" s="25">
        <f t="shared" si="138"/>
        <v>0.39</v>
      </c>
    </row>
    <row r="2274" spans="1:14" x14ac:dyDescent="0.2">
      <c r="A2274" s="34" t="str">
        <f t="shared" si="136"/>
        <v>RED/05B-FANIFPO</v>
      </c>
      <c r="B2274" s="38" t="s">
        <v>241</v>
      </c>
      <c r="D2274" s="6" t="s">
        <v>17</v>
      </c>
      <c r="E2274" s="25">
        <v>0</v>
      </c>
      <c r="F2274" s="25">
        <v>0</v>
      </c>
      <c r="G2274" s="43">
        <v>0</v>
      </c>
      <c r="H2274" s="25">
        <v>0</v>
      </c>
      <c r="I2274" s="25">
        <f t="shared" si="137"/>
        <v>0</v>
      </c>
      <c r="J2274" s="25"/>
      <c r="K2274" s="25">
        <v>0</v>
      </c>
      <c r="L2274" s="25">
        <v>0</v>
      </c>
      <c r="M2274" s="25">
        <v>0</v>
      </c>
      <c r="N2274" s="25">
        <f t="shared" si="138"/>
        <v>0</v>
      </c>
    </row>
    <row r="2275" spans="1:14" x14ac:dyDescent="0.2">
      <c r="A2275" s="34" t="str">
        <f t="shared" si="136"/>
        <v>RED/05B-FCornish</v>
      </c>
      <c r="B2275" s="38" t="s">
        <v>241</v>
      </c>
      <c r="D2275" s="6" t="s">
        <v>18</v>
      </c>
      <c r="E2275" s="25">
        <v>0</v>
      </c>
      <c r="F2275" s="25">
        <v>0</v>
      </c>
      <c r="G2275" s="43">
        <v>0</v>
      </c>
      <c r="H2275" s="25">
        <v>0</v>
      </c>
      <c r="I2275" s="25">
        <f t="shared" si="137"/>
        <v>0</v>
      </c>
      <c r="J2275" s="25"/>
      <c r="K2275" s="25">
        <v>0</v>
      </c>
      <c r="L2275" s="25">
        <v>0</v>
      </c>
      <c r="M2275" s="25">
        <v>0</v>
      </c>
      <c r="N2275" s="25">
        <f t="shared" si="138"/>
        <v>0</v>
      </c>
    </row>
    <row r="2276" spans="1:14" x14ac:dyDescent="0.2">
      <c r="A2276" s="34" t="str">
        <f t="shared" si="136"/>
        <v>RED/05B-FEEFPO</v>
      </c>
      <c r="B2276" s="38" t="s">
        <v>241</v>
      </c>
      <c r="D2276" s="6" t="s">
        <v>14</v>
      </c>
      <c r="E2276" s="25">
        <v>0</v>
      </c>
      <c r="F2276" s="25">
        <v>0</v>
      </c>
      <c r="G2276" s="43">
        <v>0</v>
      </c>
      <c r="H2276" s="25">
        <v>0</v>
      </c>
      <c r="I2276" s="25">
        <f t="shared" si="137"/>
        <v>0</v>
      </c>
      <c r="J2276" s="25"/>
      <c r="K2276" s="25">
        <v>0</v>
      </c>
      <c r="L2276" s="25">
        <v>0</v>
      </c>
      <c r="M2276" s="25">
        <v>0</v>
      </c>
      <c r="N2276" s="25">
        <f t="shared" si="138"/>
        <v>0</v>
      </c>
    </row>
    <row r="2277" spans="1:14" x14ac:dyDescent="0.2">
      <c r="A2277" s="34" t="str">
        <f t="shared" si="136"/>
        <v>RED/05B-FFife</v>
      </c>
      <c r="B2277" s="38" t="s">
        <v>241</v>
      </c>
      <c r="D2277" s="6" t="s">
        <v>7</v>
      </c>
      <c r="E2277" s="25">
        <v>0</v>
      </c>
      <c r="F2277" s="25">
        <v>0</v>
      </c>
      <c r="G2277" s="43">
        <v>0</v>
      </c>
      <c r="H2277" s="25">
        <v>0</v>
      </c>
      <c r="I2277" s="25">
        <f t="shared" si="137"/>
        <v>0</v>
      </c>
      <c r="J2277" s="25"/>
      <c r="K2277" s="25">
        <v>0</v>
      </c>
      <c r="L2277" s="25">
        <v>0</v>
      </c>
      <c r="M2277" s="25">
        <v>0</v>
      </c>
      <c r="N2277" s="25">
        <f t="shared" si="138"/>
        <v>0</v>
      </c>
    </row>
    <row r="2278" spans="1:14" x14ac:dyDescent="0.2">
      <c r="A2278" s="34" t="str">
        <f t="shared" si="136"/>
        <v>RED/05B-FFPO</v>
      </c>
      <c r="B2278" s="38" t="s">
        <v>241</v>
      </c>
      <c r="D2278" s="6" t="s">
        <v>15</v>
      </c>
      <c r="E2278" s="25">
        <v>3.0150000000000001</v>
      </c>
      <c r="F2278" s="25">
        <v>0</v>
      </c>
      <c r="G2278" s="43">
        <v>0</v>
      </c>
      <c r="H2278" s="25">
        <v>0</v>
      </c>
      <c r="I2278" s="25">
        <f t="shared" si="137"/>
        <v>3.0150000000000001</v>
      </c>
      <c r="J2278" s="25"/>
      <c r="K2278" s="25">
        <v>0</v>
      </c>
      <c r="L2278" s="25">
        <v>0</v>
      </c>
      <c r="M2278" s="25">
        <v>0</v>
      </c>
      <c r="N2278" s="25">
        <f t="shared" si="138"/>
        <v>3.0150000000000001</v>
      </c>
    </row>
    <row r="2279" spans="1:14" x14ac:dyDescent="0.2">
      <c r="A2279" s="34" t="str">
        <f t="shared" si="136"/>
        <v>RED/05B-FHandliners</v>
      </c>
      <c r="B2279" s="38" t="s">
        <v>241</v>
      </c>
      <c r="D2279" s="6" t="s">
        <v>66</v>
      </c>
      <c r="E2279" s="25">
        <v>0</v>
      </c>
      <c r="F2279" s="25">
        <v>0</v>
      </c>
      <c r="G2279" s="43">
        <v>0</v>
      </c>
      <c r="H2279" s="25">
        <v>0</v>
      </c>
      <c r="I2279" s="25">
        <f t="shared" si="137"/>
        <v>0</v>
      </c>
      <c r="J2279" s="25"/>
      <c r="K2279" s="25">
        <v>0</v>
      </c>
      <c r="L2279" s="25">
        <v>0</v>
      </c>
      <c r="M2279" s="25">
        <v>0</v>
      </c>
      <c r="N2279" s="25">
        <f t="shared" si="138"/>
        <v>0</v>
      </c>
    </row>
    <row r="2280" spans="1:14" x14ac:dyDescent="0.2">
      <c r="A2280" s="34" t="str">
        <f t="shared" si="136"/>
        <v>RED/05B-FInterfish</v>
      </c>
      <c r="B2280" s="38" t="s">
        <v>241</v>
      </c>
      <c r="D2280" s="6" t="s">
        <v>23</v>
      </c>
      <c r="E2280" s="25">
        <v>2.1000000000000001E-2</v>
      </c>
      <c r="F2280" s="25">
        <v>0</v>
      </c>
      <c r="G2280" s="43">
        <v>0</v>
      </c>
      <c r="H2280" s="25">
        <v>0</v>
      </c>
      <c r="I2280" s="25">
        <f t="shared" si="137"/>
        <v>2.1000000000000001E-2</v>
      </c>
      <c r="J2280" s="25"/>
      <c r="K2280" s="25">
        <v>0</v>
      </c>
      <c r="L2280" s="25">
        <v>0</v>
      </c>
      <c r="M2280" s="25">
        <v>0</v>
      </c>
      <c r="N2280" s="25">
        <f t="shared" si="138"/>
        <v>2.1000000000000001E-2</v>
      </c>
    </row>
    <row r="2281" spans="1:14" x14ac:dyDescent="0.2">
      <c r="A2281" s="34" t="str">
        <f t="shared" ref="A2281:A2344" si="139">CONCATENATE(B2281,D2281)</f>
        <v>RED/05B-FIOM</v>
      </c>
      <c r="B2281" s="38" t="s">
        <v>241</v>
      </c>
      <c r="D2281" s="6" t="s">
        <v>24</v>
      </c>
      <c r="E2281" s="25">
        <v>0</v>
      </c>
      <c r="F2281" s="25">
        <v>0</v>
      </c>
      <c r="G2281" s="43">
        <v>0</v>
      </c>
      <c r="H2281" s="25">
        <v>0</v>
      </c>
      <c r="I2281" s="25">
        <f t="shared" si="137"/>
        <v>0</v>
      </c>
      <c r="J2281" s="25"/>
      <c r="K2281" s="25">
        <v>0</v>
      </c>
      <c r="L2281" s="25">
        <v>0</v>
      </c>
      <c r="M2281" s="25">
        <v>0</v>
      </c>
      <c r="N2281" s="25">
        <f t="shared" si="138"/>
        <v>0</v>
      </c>
    </row>
    <row r="2282" spans="1:14" x14ac:dyDescent="0.2">
      <c r="A2282" s="34" t="str">
        <f t="shared" si="139"/>
        <v>RED/05B-FKlondyke</v>
      </c>
      <c r="B2282" s="38" t="s">
        <v>241</v>
      </c>
      <c r="D2282" s="6" t="s">
        <v>11</v>
      </c>
      <c r="E2282" s="25">
        <v>0</v>
      </c>
      <c r="F2282" s="25">
        <v>0</v>
      </c>
      <c r="G2282" s="43">
        <v>0</v>
      </c>
      <c r="H2282" s="25">
        <v>0</v>
      </c>
      <c r="I2282" s="25">
        <f t="shared" si="137"/>
        <v>0</v>
      </c>
      <c r="J2282" s="25"/>
      <c r="K2282" s="25">
        <v>0</v>
      </c>
      <c r="L2282" s="25">
        <v>0</v>
      </c>
      <c r="M2282" s="25">
        <v>0</v>
      </c>
      <c r="N2282" s="25">
        <f t="shared" si="138"/>
        <v>0</v>
      </c>
    </row>
    <row r="2283" spans="1:14" x14ac:dyDescent="0.2">
      <c r="A2283" s="34" t="str">
        <f t="shared" si="139"/>
        <v>RED/05B-FLowestoft</v>
      </c>
      <c r="B2283" s="38" t="s">
        <v>241</v>
      </c>
      <c r="D2283" s="6" t="s">
        <v>21</v>
      </c>
      <c r="E2283" s="25">
        <v>0</v>
      </c>
      <c r="F2283" s="25">
        <v>0</v>
      </c>
      <c r="G2283" s="43">
        <v>0</v>
      </c>
      <c r="H2283" s="25">
        <v>0</v>
      </c>
      <c r="I2283" s="25">
        <f t="shared" si="137"/>
        <v>0</v>
      </c>
      <c r="J2283" s="25"/>
      <c r="K2283" s="25">
        <v>0</v>
      </c>
      <c r="L2283" s="25">
        <v>0</v>
      </c>
      <c r="M2283" s="25">
        <v>0</v>
      </c>
      <c r="N2283" s="25">
        <f t="shared" si="138"/>
        <v>0</v>
      </c>
    </row>
    <row r="2284" spans="1:14" x14ac:dyDescent="0.2">
      <c r="A2284" s="34" t="str">
        <f t="shared" si="139"/>
        <v>RED/05B-FLunar</v>
      </c>
      <c r="B2284" s="38" t="s">
        <v>241</v>
      </c>
      <c r="D2284" s="6" t="s">
        <v>12</v>
      </c>
      <c r="E2284" s="25">
        <v>0</v>
      </c>
      <c r="F2284" s="25">
        <v>0</v>
      </c>
      <c r="G2284" s="43">
        <v>0</v>
      </c>
      <c r="H2284" s="25">
        <v>0</v>
      </c>
      <c r="I2284" s="25">
        <f t="shared" si="137"/>
        <v>0</v>
      </c>
      <c r="J2284" s="25"/>
      <c r="K2284" s="25">
        <v>0</v>
      </c>
      <c r="L2284" s="25">
        <v>0</v>
      </c>
      <c r="M2284" s="25">
        <v>0</v>
      </c>
      <c r="N2284" s="25">
        <f t="shared" si="138"/>
        <v>0</v>
      </c>
    </row>
    <row r="2285" spans="1:14" x14ac:dyDescent="0.2">
      <c r="A2285" s="34" t="str">
        <f t="shared" si="139"/>
        <v>RED/05B-FMourne</v>
      </c>
      <c r="B2285" s="38" t="s">
        <v>241</v>
      </c>
      <c r="D2285" s="6" t="s">
        <v>49</v>
      </c>
      <c r="E2285" s="25">
        <v>0</v>
      </c>
      <c r="F2285" s="25">
        <v>0</v>
      </c>
      <c r="G2285" s="43">
        <v>0</v>
      </c>
      <c r="H2285" s="25">
        <v>0</v>
      </c>
      <c r="I2285" s="25">
        <f t="shared" si="137"/>
        <v>0</v>
      </c>
      <c r="J2285" s="25"/>
      <c r="K2285" s="25">
        <v>0</v>
      </c>
      <c r="L2285" s="25">
        <v>0</v>
      </c>
      <c r="M2285" s="25">
        <v>0</v>
      </c>
      <c r="N2285" s="25">
        <f t="shared" si="138"/>
        <v>0</v>
      </c>
    </row>
    <row r="2286" spans="1:14" x14ac:dyDescent="0.2">
      <c r="A2286" s="34" t="str">
        <f t="shared" si="139"/>
        <v>RED/05B-FNESFO</v>
      </c>
      <c r="B2286" s="38" t="s">
        <v>241</v>
      </c>
      <c r="D2286" s="6" t="s">
        <v>5</v>
      </c>
      <c r="E2286" s="25">
        <v>0</v>
      </c>
      <c r="F2286" s="25">
        <v>0</v>
      </c>
      <c r="G2286" s="43">
        <v>0</v>
      </c>
      <c r="H2286" s="25">
        <v>0</v>
      </c>
      <c r="I2286" s="25">
        <f t="shared" si="137"/>
        <v>0</v>
      </c>
      <c r="J2286" s="25"/>
      <c r="K2286" s="25">
        <v>0</v>
      </c>
      <c r="L2286" s="25">
        <v>0</v>
      </c>
      <c r="M2286" s="25">
        <v>0</v>
      </c>
      <c r="N2286" s="25">
        <f t="shared" si="138"/>
        <v>0</v>
      </c>
    </row>
    <row r="2287" spans="1:14" x14ac:dyDescent="0.2">
      <c r="A2287" s="34" t="str">
        <f t="shared" si="139"/>
        <v>RED/05B-FNIFPO</v>
      </c>
      <c r="B2287" s="38" t="s">
        <v>241</v>
      </c>
      <c r="D2287" s="6" t="s">
        <v>16</v>
      </c>
      <c r="E2287" s="25">
        <v>0</v>
      </c>
      <c r="F2287" s="25">
        <v>0</v>
      </c>
      <c r="G2287" s="43">
        <v>0</v>
      </c>
      <c r="H2287" s="25">
        <v>0</v>
      </c>
      <c r="I2287" s="25">
        <f t="shared" si="137"/>
        <v>0</v>
      </c>
      <c r="J2287" s="25"/>
      <c r="K2287" s="25">
        <v>0</v>
      </c>
      <c r="L2287" s="25">
        <v>0</v>
      </c>
      <c r="M2287" s="25">
        <v>0</v>
      </c>
      <c r="N2287" s="25">
        <f t="shared" si="138"/>
        <v>0</v>
      </c>
    </row>
    <row r="2288" spans="1:14" x14ac:dyDescent="0.2">
      <c r="A2288" s="34" t="str">
        <f t="shared" si="139"/>
        <v>RED/05B-FNon Sector - England</v>
      </c>
      <c r="B2288" s="38" t="s">
        <v>241</v>
      </c>
      <c r="D2288" s="6" t="s">
        <v>25</v>
      </c>
      <c r="E2288" s="25">
        <v>0</v>
      </c>
      <c r="F2288" s="25">
        <v>0</v>
      </c>
      <c r="G2288" s="43">
        <v>0</v>
      </c>
      <c r="H2288" s="25">
        <v>0</v>
      </c>
      <c r="I2288" s="25">
        <f t="shared" si="137"/>
        <v>0</v>
      </c>
      <c r="J2288" s="25"/>
      <c r="K2288" s="25">
        <v>0</v>
      </c>
      <c r="L2288" s="25">
        <v>0</v>
      </c>
      <c r="M2288" s="25">
        <v>0</v>
      </c>
      <c r="N2288" s="25">
        <f t="shared" si="138"/>
        <v>0</v>
      </c>
    </row>
    <row r="2289" spans="1:14" x14ac:dyDescent="0.2">
      <c r="A2289" s="34" t="str">
        <f t="shared" si="139"/>
        <v>RED/05B-FNon Sector - Northern Ireland</v>
      </c>
      <c r="B2289" s="38" t="s">
        <v>241</v>
      </c>
      <c r="D2289" s="6" t="s">
        <v>28</v>
      </c>
      <c r="E2289" s="25">
        <v>0</v>
      </c>
      <c r="F2289" s="25">
        <v>0</v>
      </c>
      <c r="G2289" s="43">
        <v>0</v>
      </c>
      <c r="H2289" s="25">
        <v>0</v>
      </c>
      <c r="I2289" s="25">
        <f t="shared" si="137"/>
        <v>0</v>
      </c>
      <c r="J2289" s="25"/>
      <c r="K2289" s="25">
        <v>0</v>
      </c>
      <c r="L2289" s="25">
        <v>0</v>
      </c>
      <c r="M2289" s="25">
        <v>0</v>
      </c>
      <c r="N2289" s="25">
        <f t="shared" si="138"/>
        <v>0</v>
      </c>
    </row>
    <row r="2290" spans="1:14" x14ac:dyDescent="0.2">
      <c r="A2290" s="34" t="str">
        <f t="shared" si="139"/>
        <v>RED/05B-FNon Sector - Scotland</v>
      </c>
      <c r="B2290" s="38" t="s">
        <v>241</v>
      </c>
      <c r="D2290" s="6" t="s">
        <v>27</v>
      </c>
      <c r="E2290" s="25">
        <v>0</v>
      </c>
      <c r="F2290" s="25">
        <v>0</v>
      </c>
      <c r="G2290" s="43">
        <v>0</v>
      </c>
      <c r="H2290" s="25">
        <v>0</v>
      </c>
      <c r="I2290" s="25">
        <f t="shared" si="137"/>
        <v>0</v>
      </c>
      <c r="J2290" s="25"/>
      <c r="K2290" s="25">
        <v>0</v>
      </c>
      <c r="L2290" s="25">
        <v>0</v>
      </c>
      <c r="M2290" s="25">
        <v>0</v>
      </c>
      <c r="N2290" s="25">
        <f t="shared" si="138"/>
        <v>0</v>
      </c>
    </row>
    <row r="2291" spans="1:14" x14ac:dyDescent="0.2">
      <c r="A2291" s="34" t="str">
        <f t="shared" si="139"/>
        <v>RED/05B-FNon Sector - Wales</v>
      </c>
      <c r="B2291" s="38" t="s">
        <v>241</v>
      </c>
      <c r="D2291" s="6" t="s">
        <v>26</v>
      </c>
      <c r="E2291" s="25">
        <v>0</v>
      </c>
      <c r="F2291" s="25">
        <v>0</v>
      </c>
      <c r="G2291" s="43">
        <v>0</v>
      </c>
      <c r="H2291" s="25">
        <v>0</v>
      </c>
      <c r="I2291" s="25">
        <f t="shared" si="137"/>
        <v>0</v>
      </c>
      <c r="J2291" s="25"/>
      <c r="K2291" s="25">
        <v>0</v>
      </c>
      <c r="L2291" s="25">
        <v>0</v>
      </c>
      <c r="M2291" s="25">
        <v>0</v>
      </c>
      <c r="N2291" s="25">
        <f t="shared" si="138"/>
        <v>0</v>
      </c>
    </row>
    <row r="2292" spans="1:14" x14ac:dyDescent="0.2">
      <c r="A2292" s="34" t="str">
        <f t="shared" si="139"/>
        <v>RED/05B-FHumberside</v>
      </c>
      <c r="B2292" s="38" t="s">
        <v>241</v>
      </c>
      <c r="D2292" s="6" t="s">
        <v>288</v>
      </c>
      <c r="E2292" s="25">
        <v>0</v>
      </c>
      <c r="F2292" s="25">
        <v>0</v>
      </c>
      <c r="G2292" s="43">
        <v>0</v>
      </c>
      <c r="H2292" s="25">
        <v>0</v>
      </c>
      <c r="I2292" s="25">
        <f t="shared" si="137"/>
        <v>0</v>
      </c>
      <c r="J2292" s="25"/>
      <c r="K2292" s="25">
        <v>0</v>
      </c>
      <c r="L2292" s="25">
        <v>0</v>
      </c>
      <c r="M2292" s="25">
        <v>0</v>
      </c>
      <c r="N2292" s="25">
        <f t="shared" si="138"/>
        <v>0</v>
      </c>
    </row>
    <row r="2293" spans="1:14" x14ac:dyDescent="0.2">
      <c r="A2293" s="34" t="str">
        <f t="shared" si="139"/>
        <v>RED/05B-FNorth Sea</v>
      </c>
      <c r="B2293" s="38" t="s">
        <v>241</v>
      </c>
      <c r="D2293" s="6" t="s">
        <v>20</v>
      </c>
      <c r="E2293" s="25">
        <v>0</v>
      </c>
      <c r="F2293" s="25">
        <v>0</v>
      </c>
      <c r="G2293" s="43">
        <v>0</v>
      </c>
      <c r="H2293" s="25">
        <v>0</v>
      </c>
      <c r="I2293" s="25">
        <f t="shared" si="137"/>
        <v>0</v>
      </c>
      <c r="J2293" s="25"/>
      <c r="K2293" s="25">
        <v>0</v>
      </c>
      <c r="L2293" s="25">
        <v>0</v>
      </c>
      <c r="M2293" s="25">
        <v>0</v>
      </c>
      <c r="N2293" s="25">
        <f t="shared" si="138"/>
        <v>0</v>
      </c>
    </row>
    <row r="2294" spans="1:14" x14ac:dyDescent="0.2">
      <c r="A2294" s="34" t="str">
        <f t="shared" si="139"/>
        <v>RED/05B-FNorthern</v>
      </c>
      <c r="B2294" s="38" t="s">
        <v>241</v>
      </c>
      <c r="D2294" s="6" t="s">
        <v>10</v>
      </c>
      <c r="E2294" s="25">
        <v>0</v>
      </c>
      <c r="F2294" s="25">
        <v>0</v>
      </c>
      <c r="G2294" s="43">
        <v>0</v>
      </c>
      <c r="H2294" s="25">
        <v>0</v>
      </c>
      <c r="I2294" s="25">
        <f t="shared" si="137"/>
        <v>0</v>
      </c>
      <c r="J2294" s="25"/>
      <c r="K2294" s="25">
        <v>0</v>
      </c>
      <c r="L2294" s="25">
        <v>0</v>
      </c>
      <c r="M2294" s="25">
        <v>0</v>
      </c>
      <c r="N2294" s="25">
        <f t="shared" si="138"/>
        <v>0</v>
      </c>
    </row>
    <row r="2295" spans="1:14" x14ac:dyDescent="0.2">
      <c r="A2295" s="34" t="str">
        <f t="shared" si="139"/>
        <v>RED/05B-FOrkney</v>
      </c>
      <c r="B2295" s="38" t="s">
        <v>241</v>
      </c>
      <c r="D2295" s="6" t="s">
        <v>9</v>
      </c>
      <c r="E2295" s="25">
        <v>0</v>
      </c>
      <c r="F2295" s="25">
        <v>0</v>
      </c>
      <c r="G2295" s="43">
        <v>0</v>
      </c>
      <c r="H2295" s="25">
        <v>0</v>
      </c>
      <c r="I2295" s="25">
        <f t="shared" si="137"/>
        <v>0</v>
      </c>
      <c r="J2295" s="25"/>
      <c r="K2295" s="25">
        <v>0</v>
      </c>
      <c r="L2295" s="25">
        <v>0</v>
      </c>
      <c r="M2295" s="25">
        <v>0</v>
      </c>
      <c r="N2295" s="25">
        <f t="shared" si="138"/>
        <v>0</v>
      </c>
    </row>
    <row r="2296" spans="1:14" x14ac:dyDescent="0.2">
      <c r="A2296" s="34" t="str">
        <f t="shared" si="139"/>
        <v>RED/05B-FSFO</v>
      </c>
      <c r="B2296" s="38" t="s">
        <v>241</v>
      </c>
      <c r="D2296" s="6" t="s">
        <v>2</v>
      </c>
      <c r="E2296" s="25">
        <v>0.14799999999999999</v>
      </c>
      <c r="F2296" s="25">
        <v>0</v>
      </c>
      <c r="G2296" s="43">
        <v>5.4</v>
      </c>
      <c r="H2296" s="25">
        <v>0</v>
      </c>
      <c r="I2296" s="25">
        <f t="shared" si="137"/>
        <v>5.548</v>
      </c>
      <c r="J2296" s="25"/>
      <c r="K2296" s="25">
        <v>0</v>
      </c>
      <c r="L2296" s="25">
        <v>0</v>
      </c>
      <c r="M2296" s="25">
        <v>0</v>
      </c>
      <c r="N2296" s="25">
        <f t="shared" si="138"/>
        <v>5.548</v>
      </c>
    </row>
    <row r="2297" spans="1:14" x14ac:dyDescent="0.2">
      <c r="A2297" s="34" t="str">
        <f t="shared" si="139"/>
        <v>RED/05B-FShetland</v>
      </c>
      <c r="B2297" s="38" t="s">
        <v>241</v>
      </c>
      <c r="D2297" s="6" t="s">
        <v>6</v>
      </c>
      <c r="E2297" s="25">
        <v>0</v>
      </c>
      <c r="F2297" s="25">
        <v>0</v>
      </c>
      <c r="G2297" s="43">
        <v>1</v>
      </c>
      <c r="H2297" s="25">
        <v>0</v>
      </c>
      <c r="I2297" s="25">
        <f t="shared" si="137"/>
        <v>1</v>
      </c>
      <c r="J2297" s="25"/>
      <c r="K2297" s="25">
        <v>0</v>
      </c>
      <c r="L2297" s="25">
        <v>0</v>
      </c>
      <c r="M2297" s="25">
        <v>0</v>
      </c>
      <c r="N2297" s="25">
        <f t="shared" si="138"/>
        <v>1</v>
      </c>
    </row>
    <row r="2298" spans="1:14" x14ac:dyDescent="0.2">
      <c r="A2298" s="34" t="str">
        <f t="shared" si="139"/>
        <v>RED/05B-FSouth West</v>
      </c>
      <c r="B2298" s="38" t="s">
        <v>241</v>
      </c>
      <c r="D2298" s="6" t="s">
        <v>19</v>
      </c>
      <c r="E2298" s="25">
        <v>0</v>
      </c>
      <c r="F2298" s="25">
        <v>0</v>
      </c>
      <c r="G2298" s="43">
        <v>0</v>
      </c>
      <c r="H2298" s="25">
        <v>0</v>
      </c>
      <c r="I2298" s="25">
        <f t="shared" si="137"/>
        <v>0</v>
      </c>
      <c r="J2298" s="25"/>
      <c r="K2298" s="25">
        <v>0</v>
      </c>
      <c r="L2298" s="25">
        <v>0</v>
      </c>
      <c r="M2298" s="25">
        <v>0</v>
      </c>
      <c r="N2298" s="25">
        <f t="shared" si="138"/>
        <v>0</v>
      </c>
    </row>
    <row r="2299" spans="1:14" x14ac:dyDescent="0.2">
      <c r="A2299" s="34" t="str">
        <f t="shared" si="139"/>
        <v>RED/05B-FUnallocated</v>
      </c>
      <c r="B2299" s="38" t="s">
        <v>241</v>
      </c>
      <c r="D2299" s="6" t="s">
        <v>33</v>
      </c>
      <c r="E2299" s="25">
        <v>0</v>
      </c>
      <c r="F2299" s="25">
        <v>0</v>
      </c>
      <c r="G2299" s="43">
        <v>0</v>
      </c>
      <c r="H2299" s="25">
        <v>0</v>
      </c>
      <c r="I2299" s="25">
        <f t="shared" si="137"/>
        <v>0</v>
      </c>
      <c r="J2299" s="25"/>
      <c r="K2299" s="25">
        <v>0</v>
      </c>
      <c r="L2299" s="25">
        <v>0</v>
      </c>
      <c r="M2299" s="25">
        <v>0</v>
      </c>
      <c r="N2299" s="25">
        <f t="shared" si="138"/>
        <v>0</v>
      </c>
    </row>
    <row r="2300" spans="1:14" x14ac:dyDescent="0.2">
      <c r="A2300" s="34" t="str">
        <f t="shared" si="139"/>
        <v>RED/05B-FW. Scotland</v>
      </c>
      <c r="B2300" s="38" t="s">
        <v>241</v>
      </c>
      <c r="D2300" s="6" t="s">
        <v>8</v>
      </c>
      <c r="E2300" s="25">
        <v>0</v>
      </c>
      <c r="F2300" s="25">
        <v>0</v>
      </c>
      <c r="G2300" s="43">
        <v>0</v>
      </c>
      <c r="H2300" s="25">
        <v>0</v>
      </c>
      <c r="I2300" s="25">
        <f t="shared" si="137"/>
        <v>0</v>
      </c>
      <c r="J2300" s="25"/>
      <c r="K2300" s="25">
        <v>0</v>
      </c>
      <c r="L2300" s="25">
        <v>0</v>
      </c>
      <c r="M2300" s="25">
        <v>0</v>
      </c>
      <c r="N2300" s="25">
        <f t="shared" si="138"/>
        <v>0</v>
      </c>
    </row>
    <row r="2301" spans="1:14" x14ac:dyDescent="0.2">
      <c r="A2301" s="34" t="str">
        <f t="shared" si="139"/>
        <v>RED/05B-FWales &amp; WC</v>
      </c>
      <c r="B2301" s="38" t="s">
        <v>241</v>
      </c>
      <c r="D2301" s="6" t="s">
        <v>22</v>
      </c>
      <c r="E2301" s="25">
        <v>0</v>
      </c>
      <c r="F2301" s="25">
        <v>0</v>
      </c>
      <c r="G2301" s="43">
        <v>0</v>
      </c>
      <c r="H2301" s="25">
        <v>0</v>
      </c>
      <c r="I2301" s="25">
        <f t="shared" si="137"/>
        <v>0</v>
      </c>
      <c r="J2301" s="25"/>
      <c r="K2301" s="25">
        <v>0</v>
      </c>
      <c r="L2301" s="25">
        <v>0</v>
      </c>
      <c r="M2301" s="25">
        <v>0</v>
      </c>
      <c r="N2301" s="25">
        <f t="shared" si="138"/>
        <v>0</v>
      </c>
    </row>
    <row r="2302" spans="1:14" x14ac:dyDescent="0.2">
      <c r="A2302" s="34" t="str">
        <f t="shared" si="139"/>
        <v>RED/05B-FWestern</v>
      </c>
      <c r="B2302" s="38" t="s">
        <v>241</v>
      </c>
      <c r="D2302" s="6" t="s">
        <v>107</v>
      </c>
      <c r="E2302" s="25">
        <v>0</v>
      </c>
      <c r="F2302" s="25">
        <v>0</v>
      </c>
      <c r="G2302" s="43">
        <v>0</v>
      </c>
      <c r="H2302" s="25">
        <v>0</v>
      </c>
      <c r="I2302" s="25">
        <f t="shared" si="137"/>
        <v>0</v>
      </c>
      <c r="J2302" s="25"/>
      <c r="K2302" s="25">
        <v>0</v>
      </c>
      <c r="L2302" s="25">
        <v>0</v>
      </c>
      <c r="M2302" s="25">
        <v>0</v>
      </c>
      <c r="N2302" s="25">
        <f t="shared" si="138"/>
        <v>0</v>
      </c>
    </row>
    <row r="2303" spans="1:14" x14ac:dyDescent="0.2">
      <c r="A2303" s="34" t="str">
        <f t="shared" si="139"/>
        <v>RNG/5B67-10m and under (pool) - England</v>
      </c>
      <c r="B2303" s="6" t="s">
        <v>98</v>
      </c>
      <c r="C2303" s="6" t="s">
        <v>169</v>
      </c>
      <c r="D2303" s="6" t="s">
        <v>29</v>
      </c>
      <c r="E2303" s="25">
        <v>0</v>
      </c>
      <c r="F2303" s="25">
        <v>0</v>
      </c>
      <c r="G2303" s="43">
        <v>0</v>
      </c>
      <c r="H2303" s="25">
        <v>0</v>
      </c>
      <c r="I2303" s="25">
        <f t="shared" ref="I2303:I2366" si="140">E2303+F2303+G2303+H2303</f>
        <v>0</v>
      </c>
      <c r="J2303" s="25"/>
      <c r="K2303" s="25">
        <v>0</v>
      </c>
      <c r="L2303" s="25">
        <v>0</v>
      </c>
      <c r="M2303" s="25">
        <v>0</v>
      </c>
      <c r="N2303" s="25">
        <f t="shared" si="138"/>
        <v>0</v>
      </c>
    </row>
    <row r="2304" spans="1:14" x14ac:dyDescent="0.2">
      <c r="A2304" s="34" t="str">
        <f t="shared" si="139"/>
        <v>RNG/5B67-10m and under (pool) - Northern Ireland</v>
      </c>
      <c r="B2304" s="6" t="s">
        <v>98</v>
      </c>
      <c r="C2304" s="6" t="s">
        <v>169</v>
      </c>
      <c r="D2304" s="6" t="s">
        <v>32</v>
      </c>
      <c r="E2304" s="25">
        <v>0</v>
      </c>
      <c r="F2304" s="25">
        <v>0</v>
      </c>
      <c r="G2304" s="43">
        <v>0</v>
      </c>
      <c r="H2304" s="25">
        <v>0</v>
      </c>
      <c r="I2304" s="25">
        <f t="shared" si="140"/>
        <v>0</v>
      </c>
      <c r="J2304" s="25"/>
      <c r="K2304" s="25">
        <v>0</v>
      </c>
      <c r="L2304" s="25">
        <v>0</v>
      </c>
      <c r="M2304" s="25">
        <v>0</v>
      </c>
      <c r="N2304" s="25">
        <f t="shared" si="138"/>
        <v>0</v>
      </c>
    </row>
    <row r="2305" spans="1:14" x14ac:dyDescent="0.2">
      <c r="A2305" s="34" t="str">
        <f t="shared" si="139"/>
        <v>RNG/5B67-10m and under (pool) - Scotland</v>
      </c>
      <c r="B2305" s="6" t="s">
        <v>98</v>
      </c>
      <c r="C2305" s="6" t="s">
        <v>169</v>
      </c>
      <c r="D2305" s="6" t="s">
        <v>31</v>
      </c>
      <c r="E2305" s="25">
        <v>0</v>
      </c>
      <c r="F2305" s="25">
        <v>0</v>
      </c>
      <c r="G2305" s="43">
        <v>0</v>
      </c>
      <c r="H2305" s="25">
        <v>0</v>
      </c>
      <c r="I2305" s="25">
        <f t="shared" si="140"/>
        <v>0</v>
      </c>
      <c r="J2305" s="25"/>
      <c r="K2305" s="25">
        <v>0</v>
      </c>
      <c r="L2305" s="25">
        <v>0</v>
      </c>
      <c r="M2305" s="25">
        <v>0</v>
      </c>
      <c r="N2305" s="25">
        <f t="shared" si="138"/>
        <v>0</v>
      </c>
    </row>
    <row r="2306" spans="1:14" x14ac:dyDescent="0.2">
      <c r="A2306" s="34" t="str">
        <f t="shared" si="139"/>
        <v>RNG/5B67-10m and under (pool) - Wales</v>
      </c>
      <c r="B2306" s="6" t="s">
        <v>98</v>
      </c>
      <c r="C2306" s="6" t="s">
        <v>169</v>
      </c>
      <c r="D2306" s="6" t="s">
        <v>30</v>
      </c>
      <c r="E2306" s="25">
        <v>0</v>
      </c>
      <c r="F2306" s="25">
        <v>0</v>
      </c>
      <c r="G2306" s="43">
        <v>0</v>
      </c>
      <c r="H2306" s="25">
        <v>0</v>
      </c>
      <c r="I2306" s="25">
        <f t="shared" si="140"/>
        <v>0</v>
      </c>
      <c r="J2306" s="25"/>
      <c r="K2306" s="25">
        <v>0</v>
      </c>
      <c r="L2306" s="25">
        <v>0</v>
      </c>
      <c r="M2306" s="25">
        <v>0</v>
      </c>
      <c r="N2306" s="25">
        <f t="shared" si="138"/>
        <v>0</v>
      </c>
    </row>
    <row r="2307" spans="1:14" x14ac:dyDescent="0.2">
      <c r="A2307" s="34" t="str">
        <f t="shared" si="139"/>
        <v>RNG/5B67-Aberdeen</v>
      </c>
      <c r="B2307" s="6" t="s">
        <v>98</v>
      </c>
      <c r="C2307" s="6" t="s">
        <v>169</v>
      </c>
      <c r="D2307" s="6" t="s">
        <v>4</v>
      </c>
      <c r="E2307" s="25">
        <v>1.3919999999999999</v>
      </c>
      <c r="F2307" s="25">
        <v>0</v>
      </c>
      <c r="G2307" s="43">
        <v>0</v>
      </c>
      <c r="H2307" s="25">
        <v>0</v>
      </c>
      <c r="I2307" s="25">
        <f t="shared" si="140"/>
        <v>1.3919999999999999</v>
      </c>
      <c r="J2307" s="25"/>
      <c r="K2307" s="25">
        <v>0</v>
      </c>
      <c r="L2307" s="25">
        <v>0</v>
      </c>
      <c r="M2307" s="25">
        <v>0</v>
      </c>
      <c r="N2307" s="25">
        <f t="shared" si="138"/>
        <v>1.3919999999999999</v>
      </c>
    </row>
    <row r="2308" spans="1:14" x14ac:dyDescent="0.2">
      <c r="A2308" s="34" t="str">
        <f t="shared" si="139"/>
        <v>RNG/5B67-Anglo Scot.</v>
      </c>
      <c r="B2308" s="6" t="s">
        <v>98</v>
      </c>
      <c r="C2308" s="6" t="s">
        <v>169</v>
      </c>
      <c r="D2308" s="6" t="s">
        <v>13</v>
      </c>
      <c r="E2308" s="25">
        <v>3.327</v>
      </c>
      <c r="F2308" s="25">
        <v>0</v>
      </c>
      <c r="G2308" s="43">
        <v>0.1</v>
      </c>
      <c r="H2308" s="25">
        <v>0</v>
      </c>
      <c r="I2308" s="25">
        <f t="shared" si="140"/>
        <v>3.427</v>
      </c>
      <c r="J2308" s="25"/>
      <c r="K2308" s="25">
        <v>0</v>
      </c>
      <c r="L2308" s="25">
        <v>0</v>
      </c>
      <c r="M2308" s="25">
        <v>0</v>
      </c>
      <c r="N2308" s="25">
        <f t="shared" si="138"/>
        <v>3.427</v>
      </c>
    </row>
    <row r="2309" spans="1:14" x14ac:dyDescent="0.2">
      <c r="A2309" s="34" t="str">
        <f t="shared" si="139"/>
        <v>RNG/5B67-ANIFPO</v>
      </c>
      <c r="B2309" s="6" t="s">
        <v>98</v>
      </c>
      <c r="C2309" s="6" t="s">
        <v>169</v>
      </c>
      <c r="D2309" s="6" t="s">
        <v>17</v>
      </c>
      <c r="E2309" s="25">
        <v>0</v>
      </c>
      <c r="F2309" s="25">
        <v>0</v>
      </c>
      <c r="G2309" s="43">
        <v>0</v>
      </c>
      <c r="H2309" s="25">
        <v>0</v>
      </c>
      <c r="I2309" s="25">
        <f t="shared" si="140"/>
        <v>0</v>
      </c>
      <c r="J2309" s="25"/>
      <c r="K2309" s="25">
        <v>0</v>
      </c>
      <c r="L2309" s="25">
        <v>0</v>
      </c>
      <c r="M2309" s="25">
        <v>0</v>
      </c>
      <c r="N2309" s="25">
        <f t="shared" si="138"/>
        <v>0</v>
      </c>
    </row>
    <row r="2310" spans="1:14" x14ac:dyDescent="0.2">
      <c r="A2310" s="34" t="str">
        <f t="shared" si="139"/>
        <v>RNG/5B67-Cornish</v>
      </c>
      <c r="B2310" s="6" t="s">
        <v>98</v>
      </c>
      <c r="C2310" s="6" t="s">
        <v>169</v>
      </c>
      <c r="D2310" s="6" t="s">
        <v>18</v>
      </c>
      <c r="E2310" s="25">
        <v>0</v>
      </c>
      <c r="F2310" s="25">
        <v>0</v>
      </c>
      <c r="G2310" s="43">
        <v>0</v>
      </c>
      <c r="H2310" s="25">
        <v>0</v>
      </c>
      <c r="I2310" s="25">
        <f t="shared" si="140"/>
        <v>0</v>
      </c>
      <c r="J2310" s="25"/>
      <c r="K2310" s="25">
        <v>0</v>
      </c>
      <c r="L2310" s="25">
        <v>0</v>
      </c>
      <c r="M2310" s="25">
        <v>0</v>
      </c>
      <c r="N2310" s="25">
        <f t="shared" si="138"/>
        <v>0</v>
      </c>
    </row>
    <row r="2311" spans="1:14" x14ac:dyDescent="0.2">
      <c r="A2311" s="34" t="str">
        <f t="shared" si="139"/>
        <v>RNG/5B67-EEFPO</v>
      </c>
      <c r="B2311" s="6" t="s">
        <v>98</v>
      </c>
      <c r="C2311" s="6" t="s">
        <v>169</v>
      </c>
      <c r="D2311" s="6" t="s">
        <v>14</v>
      </c>
      <c r="E2311" s="25">
        <v>12.250999999999999</v>
      </c>
      <c r="F2311" s="25">
        <v>0</v>
      </c>
      <c r="G2311" s="43">
        <v>0</v>
      </c>
      <c r="H2311" s="25">
        <v>0</v>
      </c>
      <c r="I2311" s="25">
        <f t="shared" si="140"/>
        <v>12.250999999999999</v>
      </c>
      <c r="J2311" s="25"/>
      <c r="K2311" s="25">
        <v>0</v>
      </c>
      <c r="L2311" s="25">
        <v>0</v>
      </c>
      <c r="M2311" s="25">
        <v>0</v>
      </c>
      <c r="N2311" s="25">
        <f t="shared" si="138"/>
        <v>12.250999999999999</v>
      </c>
    </row>
    <row r="2312" spans="1:14" x14ac:dyDescent="0.2">
      <c r="A2312" s="34" t="str">
        <f t="shared" si="139"/>
        <v>RNG/5B67-Fife</v>
      </c>
      <c r="B2312" s="6" t="s">
        <v>98</v>
      </c>
      <c r="C2312" s="6" t="s">
        <v>169</v>
      </c>
      <c r="D2312" s="6" t="s">
        <v>7</v>
      </c>
      <c r="E2312" s="25">
        <v>0</v>
      </c>
      <c r="F2312" s="25">
        <v>0</v>
      </c>
      <c r="G2312" s="43">
        <v>0</v>
      </c>
      <c r="H2312" s="25">
        <v>0</v>
      </c>
      <c r="I2312" s="25">
        <f t="shared" si="140"/>
        <v>0</v>
      </c>
      <c r="J2312" s="25"/>
      <c r="K2312" s="25">
        <v>0</v>
      </c>
      <c r="L2312" s="25">
        <v>0</v>
      </c>
      <c r="M2312" s="25">
        <v>0</v>
      </c>
      <c r="N2312" s="25">
        <f t="shared" si="138"/>
        <v>0</v>
      </c>
    </row>
    <row r="2313" spans="1:14" x14ac:dyDescent="0.2">
      <c r="A2313" s="34" t="str">
        <f t="shared" si="139"/>
        <v>RNG/5B67-FPO</v>
      </c>
      <c r="B2313" s="6" t="s">
        <v>98</v>
      </c>
      <c r="C2313" s="6" t="s">
        <v>169</v>
      </c>
      <c r="D2313" s="6" t="s">
        <v>15</v>
      </c>
      <c r="E2313" s="25">
        <v>1.139</v>
      </c>
      <c r="F2313" s="25">
        <v>0</v>
      </c>
      <c r="G2313" s="43">
        <v>0</v>
      </c>
      <c r="H2313" s="25">
        <v>0</v>
      </c>
      <c r="I2313" s="25">
        <f t="shared" si="140"/>
        <v>1.139</v>
      </c>
      <c r="J2313" s="25"/>
      <c r="K2313" s="25">
        <v>0</v>
      </c>
      <c r="L2313" s="25">
        <v>0</v>
      </c>
      <c r="M2313" s="25">
        <v>0</v>
      </c>
      <c r="N2313" s="25">
        <f t="shared" si="138"/>
        <v>1.139</v>
      </c>
    </row>
    <row r="2314" spans="1:14" x14ac:dyDescent="0.2">
      <c r="A2314" s="34" t="str">
        <f t="shared" si="139"/>
        <v>RNG/5B67-Handliners</v>
      </c>
      <c r="B2314" s="6" t="s">
        <v>98</v>
      </c>
      <c r="C2314" s="6" t="s">
        <v>169</v>
      </c>
      <c r="D2314" s="6" t="s">
        <v>66</v>
      </c>
      <c r="E2314" s="25">
        <v>0</v>
      </c>
      <c r="F2314" s="25">
        <v>0</v>
      </c>
      <c r="G2314" s="43">
        <v>0</v>
      </c>
      <c r="H2314" s="25">
        <v>0</v>
      </c>
      <c r="I2314" s="25">
        <f t="shared" si="140"/>
        <v>0</v>
      </c>
      <c r="J2314" s="25"/>
      <c r="K2314" s="25">
        <v>0</v>
      </c>
      <c r="L2314" s="25">
        <v>0</v>
      </c>
      <c r="M2314" s="25">
        <v>0</v>
      </c>
      <c r="N2314" s="25">
        <f t="shared" si="138"/>
        <v>0</v>
      </c>
    </row>
    <row r="2315" spans="1:14" x14ac:dyDescent="0.2">
      <c r="A2315" s="34" t="str">
        <f t="shared" si="139"/>
        <v>RNG/5B67-Interfish</v>
      </c>
      <c r="B2315" s="6" t="s">
        <v>98</v>
      </c>
      <c r="C2315" s="6" t="s">
        <v>169</v>
      </c>
      <c r="D2315" s="6" t="s">
        <v>23</v>
      </c>
      <c r="E2315" s="25">
        <v>0</v>
      </c>
      <c r="F2315" s="25">
        <v>0</v>
      </c>
      <c r="G2315" s="43">
        <v>0</v>
      </c>
      <c r="H2315" s="25">
        <v>0</v>
      </c>
      <c r="I2315" s="25">
        <f t="shared" si="140"/>
        <v>0</v>
      </c>
      <c r="J2315" s="25"/>
      <c r="K2315" s="25">
        <v>0</v>
      </c>
      <c r="L2315" s="25">
        <v>0</v>
      </c>
      <c r="M2315" s="25">
        <v>0</v>
      </c>
      <c r="N2315" s="25">
        <f t="shared" si="138"/>
        <v>0</v>
      </c>
    </row>
    <row r="2316" spans="1:14" x14ac:dyDescent="0.2">
      <c r="A2316" s="34" t="str">
        <f t="shared" si="139"/>
        <v>RNG/5B67-IOM</v>
      </c>
      <c r="B2316" s="6" t="s">
        <v>98</v>
      </c>
      <c r="C2316" s="6" t="s">
        <v>169</v>
      </c>
      <c r="D2316" s="6" t="s">
        <v>24</v>
      </c>
      <c r="E2316" s="25">
        <v>0</v>
      </c>
      <c r="F2316" s="25">
        <v>0</v>
      </c>
      <c r="G2316" s="43">
        <v>0</v>
      </c>
      <c r="H2316" s="25">
        <v>0</v>
      </c>
      <c r="I2316" s="25">
        <f t="shared" si="140"/>
        <v>0</v>
      </c>
      <c r="J2316" s="25"/>
      <c r="K2316" s="25">
        <v>0</v>
      </c>
      <c r="L2316" s="25">
        <v>0</v>
      </c>
      <c r="M2316" s="25">
        <v>0</v>
      </c>
      <c r="N2316" s="25">
        <f t="shared" si="138"/>
        <v>0</v>
      </c>
    </row>
    <row r="2317" spans="1:14" x14ac:dyDescent="0.2">
      <c r="A2317" s="34" t="str">
        <f t="shared" si="139"/>
        <v>RNG/5B67-Klondyke</v>
      </c>
      <c r="B2317" s="6" t="s">
        <v>98</v>
      </c>
      <c r="C2317" s="6" t="s">
        <v>169</v>
      </c>
      <c r="D2317" s="6" t="s">
        <v>11</v>
      </c>
      <c r="E2317" s="25">
        <v>0</v>
      </c>
      <c r="F2317" s="25">
        <v>0</v>
      </c>
      <c r="G2317" s="43">
        <v>0</v>
      </c>
      <c r="H2317" s="25">
        <v>0</v>
      </c>
      <c r="I2317" s="25">
        <f t="shared" si="140"/>
        <v>0</v>
      </c>
      <c r="J2317" s="25"/>
      <c r="K2317" s="25">
        <v>0</v>
      </c>
      <c r="L2317" s="25">
        <v>0</v>
      </c>
      <c r="M2317" s="25">
        <v>0</v>
      </c>
      <c r="N2317" s="25">
        <f t="shared" si="138"/>
        <v>0</v>
      </c>
    </row>
    <row r="2318" spans="1:14" x14ac:dyDescent="0.2">
      <c r="A2318" s="34" t="str">
        <f t="shared" si="139"/>
        <v>RNG/5B67-Lowestoft</v>
      </c>
      <c r="B2318" s="6" t="s">
        <v>98</v>
      </c>
      <c r="C2318" s="6" t="s">
        <v>169</v>
      </c>
      <c r="D2318" s="6" t="s">
        <v>21</v>
      </c>
      <c r="E2318" s="25">
        <v>0</v>
      </c>
      <c r="F2318" s="25">
        <v>0</v>
      </c>
      <c r="G2318" s="43">
        <v>0</v>
      </c>
      <c r="H2318" s="25">
        <v>0</v>
      </c>
      <c r="I2318" s="25">
        <f t="shared" si="140"/>
        <v>0</v>
      </c>
      <c r="J2318" s="25"/>
      <c r="K2318" s="25">
        <v>0</v>
      </c>
      <c r="L2318" s="25">
        <v>0</v>
      </c>
      <c r="M2318" s="25">
        <v>0</v>
      </c>
      <c r="N2318" s="25">
        <f t="shared" si="138"/>
        <v>0</v>
      </c>
    </row>
    <row r="2319" spans="1:14" x14ac:dyDescent="0.2">
      <c r="A2319" s="34" t="str">
        <f t="shared" si="139"/>
        <v>RNG/5B67-Lunar</v>
      </c>
      <c r="B2319" s="6" t="s">
        <v>98</v>
      </c>
      <c r="C2319" s="6" t="s">
        <v>169</v>
      </c>
      <c r="D2319" s="6" t="s">
        <v>12</v>
      </c>
      <c r="E2319" s="25">
        <v>0</v>
      </c>
      <c r="F2319" s="25">
        <v>0</v>
      </c>
      <c r="G2319" s="43">
        <v>0</v>
      </c>
      <c r="H2319" s="25">
        <v>0</v>
      </c>
      <c r="I2319" s="25">
        <f t="shared" si="140"/>
        <v>0</v>
      </c>
      <c r="J2319" s="25"/>
      <c r="K2319" s="25">
        <v>0</v>
      </c>
      <c r="L2319" s="25">
        <v>0</v>
      </c>
      <c r="M2319" s="25">
        <v>0</v>
      </c>
      <c r="N2319" s="25">
        <f t="shared" si="138"/>
        <v>0</v>
      </c>
    </row>
    <row r="2320" spans="1:14" x14ac:dyDescent="0.2">
      <c r="A2320" s="34" t="str">
        <f t="shared" si="139"/>
        <v>RNG/5B67-Mourne</v>
      </c>
      <c r="B2320" s="38" t="s">
        <v>98</v>
      </c>
      <c r="C2320" s="6" t="s">
        <v>169</v>
      </c>
      <c r="D2320" s="6" t="s">
        <v>49</v>
      </c>
      <c r="E2320" s="25">
        <v>0</v>
      </c>
      <c r="F2320" s="25">
        <v>0</v>
      </c>
      <c r="G2320" s="43">
        <v>0</v>
      </c>
      <c r="H2320" s="25">
        <v>0</v>
      </c>
      <c r="I2320" s="25">
        <f t="shared" si="140"/>
        <v>0</v>
      </c>
      <c r="J2320" s="25"/>
      <c r="K2320" s="25">
        <v>0</v>
      </c>
      <c r="L2320" s="25">
        <v>0</v>
      </c>
      <c r="M2320" s="25">
        <v>0</v>
      </c>
      <c r="N2320" s="25">
        <f t="shared" si="138"/>
        <v>0</v>
      </c>
    </row>
    <row r="2321" spans="1:14" x14ac:dyDescent="0.2">
      <c r="A2321" s="34" t="str">
        <f t="shared" si="139"/>
        <v>RNG/5B67-NESFO</v>
      </c>
      <c r="B2321" s="6" t="s">
        <v>98</v>
      </c>
      <c r="C2321" s="6" t="s">
        <v>169</v>
      </c>
      <c r="D2321" s="6" t="s">
        <v>5</v>
      </c>
      <c r="E2321" s="25">
        <v>0</v>
      </c>
      <c r="F2321" s="25">
        <v>0</v>
      </c>
      <c r="G2321" s="43">
        <v>0.5</v>
      </c>
      <c r="H2321" s="25">
        <v>0</v>
      </c>
      <c r="I2321" s="25">
        <f t="shared" si="140"/>
        <v>0.5</v>
      </c>
      <c r="J2321" s="25"/>
      <c r="K2321" s="25">
        <v>0</v>
      </c>
      <c r="L2321" s="25">
        <v>0</v>
      </c>
      <c r="M2321" s="25">
        <v>0</v>
      </c>
      <c r="N2321" s="25">
        <f t="shared" si="138"/>
        <v>0.5</v>
      </c>
    </row>
    <row r="2322" spans="1:14" x14ac:dyDescent="0.2">
      <c r="A2322" s="34" t="str">
        <f t="shared" si="139"/>
        <v>RNG/5B67-NIFPO</v>
      </c>
      <c r="B2322" s="6" t="s">
        <v>98</v>
      </c>
      <c r="C2322" s="6" t="s">
        <v>169</v>
      </c>
      <c r="D2322" s="6" t="s">
        <v>16</v>
      </c>
      <c r="E2322" s="25">
        <v>0</v>
      </c>
      <c r="F2322" s="25">
        <v>0</v>
      </c>
      <c r="G2322" s="43">
        <v>0.1</v>
      </c>
      <c r="H2322" s="25">
        <v>0</v>
      </c>
      <c r="I2322" s="25">
        <f t="shared" si="140"/>
        <v>0.1</v>
      </c>
      <c r="J2322" s="25"/>
      <c r="K2322" s="25">
        <v>0</v>
      </c>
      <c r="L2322" s="25">
        <v>0</v>
      </c>
      <c r="M2322" s="25">
        <v>0</v>
      </c>
      <c r="N2322" s="25">
        <f t="shared" si="138"/>
        <v>0.1</v>
      </c>
    </row>
    <row r="2323" spans="1:14" x14ac:dyDescent="0.2">
      <c r="A2323" s="34" t="str">
        <f t="shared" si="139"/>
        <v>RNG/5B67-Non Sector - England</v>
      </c>
      <c r="B2323" s="6" t="s">
        <v>98</v>
      </c>
      <c r="C2323" s="6" t="s">
        <v>169</v>
      </c>
      <c r="D2323" s="6" t="s">
        <v>25</v>
      </c>
      <c r="E2323" s="25">
        <v>0</v>
      </c>
      <c r="F2323" s="25">
        <v>0</v>
      </c>
      <c r="G2323" s="43">
        <v>0</v>
      </c>
      <c r="H2323" s="25">
        <v>0</v>
      </c>
      <c r="I2323" s="25">
        <f t="shared" si="140"/>
        <v>0</v>
      </c>
      <c r="J2323" s="25"/>
      <c r="K2323" s="25">
        <v>0</v>
      </c>
      <c r="L2323" s="25">
        <v>0</v>
      </c>
      <c r="M2323" s="25">
        <v>0</v>
      </c>
      <c r="N2323" s="25">
        <f t="shared" si="138"/>
        <v>0</v>
      </c>
    </row>
    <row r="2324" spans="1:14" x14ac:dyDescent="0.2">
      <c r="A2324" s="34" t="str">
        <f t="shared" si="139"/>
        <v>RNG/5B67-Non Sector - Northern Ireland</v>
      </c>
      <c r="B2324" s="6" t="s">
        <v>98</v>
      </c>
      <c r="C2324" s="6" t="s">
        <v>169</v>
      </c>
      <c r="D2324" s="6" t="s">
        <v>28</v>
      </c>
      <c r="E2324" s="25">
        <v>0</v>
      </c>
      <c r="F2324" s="25">
        <v>0</v>
      </c>
      <c r="G2324" s="43">
        <v>0</v>
      </c>
      <c r="H2324" s="25">
        <v>0</v>
      </c>
      <c r="I2324" s="25">
        <f t="shared" si="140"/>
        <v>0</v>
      </c>
      <c r="J2324" s="25"/>
      <c r="K2324" s="25">
        <v>0</v>
      </c>
      <c r="L2324" s="25">
        <v>0</v>
      </c>
      <c r="M2324" s="25">
        <v>0</v>
      </c>
      <c r="N2324" s="25">
        <f t="shared" si="138"/>
        <v>0</v>
      </c>
    </row>
    <row r="2325" spans="1:14" x14ac:dyDescent="0.2">
      <c r="A2325" s="34" t="str">
        <f t="shared" si="139"/>
        <v>RNG/5B67-Non Sector - Scotland</v>
      </c>
      <c r="B2325" s="6" t="s">
        <v>98</v>
      </c>
      <c r="C2325" s="6" t="s">
        <v>169</v>
      </c>
      <c r="D2325" s="6" t="s">
        <v>27</v>
      </c>
      <c r="E2325" s="25">
        <v>0</v>
      </c>
      <c r="F2325" s="25">
        <v>0</v>
      </c>
      <c r="G2325" s="43">
        <v>0</v>
      </c>
      <c r="H2325" s="25">
        <v>0</v>
      </c>
      <c r="I2325" s="25">
        <f t="shared" si="140"/>
        <v>0</v>
      </c>
      <c r="J2325" s="25"/>
      <c r="K2325" s="25">
        <v>0</v>
      </c>
      <c r="L2325" s="25">
        <v>0</v>
      </c>
      <c r="M2325" s="25">
        <v>0</v>
      </c>
      <c r="N2325" s="25">
        <f t="shared" ref="N2325:N2388" si="141">ROUND(I2325+K2325+L2325+M2325+J2325,3)</f>
        <v>0</v>
      </c>
    </row>
    <row r="2326" spans="1:14" x14ac:dyDescent="0.2">
      <c r="A2326" s="34" t="str">
        <f t="shared" si="139"/>
        <v>RNG/5B67-Non Sector - Wales</v>
      </c>
      <c r="B2326" s="6" t="s">
        <v>98</v>
      </c>
      <c r="C2326" s="6" t="s">
        <v>169</v>
      </c>
      <c r="D2326" s="6" t="s">
        <v>26</v>
      </c>
      <c r="E2326" s="25">
        <v>0</v>
      </c>
      <c r="F2326" s="25">
        <v>0</v>
      </c>
      <c r="G2326" s="43">
        <v>0</v>
      </c>
      <c r="H2326" s="25">
        <v>0</v>
      </c>
      <c r="I2326" s="25">
        <f t="shared" si="140"/>
        <v>0</v>
      </c>
      <c r="J2326" s="25"/>
      <c r="K2326" s="25">
        <v>0</v>
      </c>
      <c r="L2326" s="25">
        <v>0</v>
      </c>
      <c r="M2326" s="25">
        <v>0</v>
      </c>
      <c r="N2326" s="25">
        <f t="shared" si="141"/>
        <v>0</v>
      </c>
    </row>
    <row r="2327" spans="1:14" x14ac:dyDescent="0.2">
      <c r="A2327" s="34" t="str">
        <f t="shared" si="139"/>
        <v>RNG/5B67-Humberside</v>
      </c>
      <c r="B2327" s="6" t="s">
        <v>98</v>
      </c>
      <c r="C2327" s="6" t="s">
        <v>169</v>
      </c>
      <c r="D2327" s="6" t="s">
        <v>288</v>
      </c>
      <c r="E2327" s="25">
        <v>0</v>
      </c>
      <c r="F2327" s="25">
        <v>0</v>
      </c>
      <c r="G2327" s="43">
        <v>0</v>
      </c>
      <c r="H2327" s="25">
        <v>0</v>
      </c>
      <c r="I2327" s="25">
        <f t="shared" si="140"/>
        <v>0</v>
      </c>
      <c r="J2327" s="25"/>
      <c r="K2327" s="25">
        <v>0</v>
      </c>
      <c r="L2327" s="25">
        <v>0</v>
      </c>
      <c r="M2327" s="25">
        <v>0</v>
      </c>
      <c r="N2327" s="25">
        <f t="shared" si="141"/>
        <v>0</v>
      </c>
    </row>
    <row r="2328" spans="1:14" x14ac:dyDescent="0.2">
      <c r="A2328" s="34" t="str">
        <f t="shared" si="139"/>
        <v>RNG/5B67-North Sea</v>
      </c>
      <c r="B2328" s="6" t="s">
        <v>98</v>
      </c>
      <c r="C2328" s="6" t="s">
        <v>169</v>
      </c>
      <c r="D2328" s="6" t="s">
        <v>20</v>
      </c>
      <c r="E2328" s="25">
        <v>0</v>
      </c>
      <c r="F2328" s="25">
        <v>0</v>
      </c>
      <c r="G2328" s="43">
        <v>0</v>
      </c>
      <c r="H2328" s="25">
        <v>0</v>
      </c>
      <c r="I2328" s="25">
        <f t="shared" si="140"/>
        <v>0</v>
      </c>
      <c r="J2328" s="25"/>
      <c r="K2328" s="25">
        <v>0</v>
      </c>
      <c r="L2328" s="25">
        <v>0</v>
      </c>
      <c r="M2328" s="25">
        <v>0</v>
      </c>
      <c r="N2328" s="25">
        <f t="shared" si="141"/>
        <v>0</v>
      </c>
    </row>
    <row r="2329" spans="1:14" x14ac:dyDescent="0.2">
      <c r="A2329" s="34" t="str">
        <f t="shared" si="139"/>
        <v>RNG/5B67-Northern</v>
      </c>
      <c r="B2329" s="6" t="s">
        <v>98</v>
      </c>
      <c r="C2329" s="6" t="s">
        <v>169</v>
      </c>
      <c r="D2329" s="6" t="s">
        <v>10</v>
      </c>
      <c r="E2329" s="25">
        <v>0</v>
      </c>
      <c r="F2329" s="25">
        <v>0</v>
      </c>
      <c r="G2329" s="43">
        <v>0</v>
      </c>
      <c r="H2329" s="25">
        <v>0</v>
      </c>
      <c r="I2329" s="25">
        <f t="shared" si="140"/>
        <v>0</v>
      </c>
      <c r="J2329" s="25"/>
      <c r="K2329" s="25">
        <v>0</v>
      </c>
      <c r="L2329" s="25">
        <v>0</v>
      </c>
      <c r="M2329" s="25">
        <v>0</v>
      </c>
      <c r="N2329" s="25">
        <f t="shared" si="141"/>
        <v>0</v>
      </c>
    </row>
    <row r="2330" spans="1:14" x14ac:dyDescent="0.2">
      <c r="A2330" s="34" t="str">
        <f t="shared" si="139"/>
        <v>RNG/5B67-Orkney</v>
      </c>
      <c r="B2330" s="6" t="s">
        <v>98</v>
      </c>
      <c r="C2330" s="6" t="s">
        <v>169</v>
      </c>
      <c r="D2330" s="6" t="s">
        <v>9</v>
      </c>
      <c r="E2330" s="25">
        <v>0</v>
      </c>
      <c r="F2330" s="25">
        <v>0</v>
      </c>
      <c r="G2330" s="43">
        <v>0</v>
      </c>
      <c r="H2330" s="25">
        <v>0</v>
      </c>
      <c r="I2330" s="25">
        <f t="shared" si="140"/>
        <v>0</v>
      </c>
      <c r="J2330" s="25"/>
      <c r="K2330" s="25">
        <v>0</v>
      </c>
      <c r="L2330" s="25">
        <v>0</v>
      </c>
      <c r="M2330" s="25">
        <v>0</v>
      </c>
      <c r="N2330" s="25">
        <f t="shared" si="141"/>
        <v>0</v>
      </c>
    </row>
    <row r="2331" spans="1:14" x14ac:dyDescent="0.2">
      <c r="A2331" s="34" t="str">
        <f t="shared" si="139"/>
        <v>RNG/5B67-SFO</v>
      </c>
      <c r="B2331" s="6" t="s">
        <v>98</v>
      </c>
      <c r="C2331" s="6" t="s">
        <v>169</v>
      </c>
      <c r="D2331" s="6" t="s">
        <v>2</v>
      </c>
      <c r="E2331" s="25">
        <v>0</v>
      </c>
      <c r="F2331" s="25">
        <v>0</v>
      </c>
      <c r="G2331" s="43">
        <v>38.299999999999997</v>
      </c>
      <c r="H2331" s="25">
        <v>0</v>
      </c>
      <c r="I2331" s="25">
        <f t="shared" si="140"/>
        <v>38.299999999999997</v>
      </c>
      <c r="J2331" s="25"/>
      <c r="K2331" s="25">
        <v>7.3</v>
      </c>
      <c r="L2331" s="25">
        <v>0</v>
      </c>
      <c r="M2331" s="25">
        <v>0</v>
      </c>
      <c r="N2331" s="25">
        <f t="shared" si="141"/>
        <v>45.6</v>
      </c>
    </row>
    <row r="2332" spans="1:14" x14ac:dyDescent="0.2">
      <c r="A2332" s="34" t="str">
        <f t="shared" si="139"/>
        <v>RNG/5B67-Shetland</v>
      </c>
      <c r="B2332" s="6" t="s">
        <v>98</v>
      </c>
      <c r="C2332" s="6" t="s">
        <v>169</v>
      </c>
      <c r="D2332" s="6" t="s">
        <v>6</v>
      </c>
      <c r="E2332" s="25">
        <v>0</v>
      </c>
      <c r="F2332" s="25">
        <v>0</v>
      </c>
      <c r="G2332" s="43">
        <v>6.9</v>
      </c>
      <c r="H2332" s="25">
        <v>0</v>
      </c>
      <c r="I2332" s="25">
        <f t="shared" si="140"/>
        <v>6.9</v>
      </c>
      <c r="J2332" s="25"/>
      <c r="K2332" s="25">
        <v>0</v>
      </c>
      <c r="L2332" s="25">
        <v>0</v>
      </c>
      <c r="M2332" s="25">
        <v>0</v>
      </c>
      <c r="N2332" s="25">
        <f t="shared" si="141"/>
        <v>6.9</v>
      </c>
    </row>
    <row r="2333" spans="1:14" x14ac:dyDescent="0.2">
      <c r="A2333" s="34" t="str">
        <f t="shared" si="139"/>
        <v>RNG/5B67-South West</v>
      </c>
      <c r="B2333" s="6" t="s">
        <v>98</v>
      </c>
      <c r="C2333" s="6" t="s">
        <v>169</v>
      </c>
      <c r="D2333" s="6" t="s">
        <v>19</v>
      </c>
      <c r="E2333" s="25">
        <v>0</v>
      </c>
      <c r="F2333" s="25">
        <v>0</v>
      </c>
      <c r="G2333" s="43">
        <v>0</v>
      </c>
      <c r="H2333" s="25">
        <v>0</v>
      </c>
      <c r="I2333" s="25">
        <f t="shared" si="140"/>
        <v>0</v>
      </c>
      <c r="J2333" s="25"/>
      <c r="K2333" s="25">
        <v>0</v>
      </c>
      <c r="L2333" s="25">
        <v>0</v>
      </c>
      <c r="M2333" s="25">
        <v>0</v>
      </c>
      <c r="N2333" s="25">
        <f t="shared" si="141"/>
        <v>0</v>
      </c>
    </row>
    <row r="2334" spans="1:14" x14ac:dyDescent="0.2">
      <c r="A2334" s="34" t="str">
        <f t="shared" si="139"/>
        <v>RNG/5B67-Unallocated</v>
      </c>
      <c r="B2334" s="6" t="s">
        <v>98</v>
      </c>
      <c r="C2334" s="6" t="s">
        <v>169</v>
      </c>
      <c r="D2334" s="6" t="s">
        <v>33</v>
      </c>
      <c r="E2334" s="25">
        <v>0</v>
      </c>
      <c r="F2334" s="25">
        <v>0</v>
      </c>
      <c r="G2334" s="43">
        <v>0</v>
      </c>
      <c r="H2334" s="25">
        <v>0</v>
      </c>
      <c r="I2334" s="25">
        <f t="shared" si="140"/>
        <v>0</v>
      </c>
      <c r="J2334" s="25"/>
      <c r="K2334" s="25">
        <v>0</v>
      </c>
      <c r="L2334" s="25">
        <v>0</v>
      </c>
      <c r="M2334" s="25">
        <v>0</v>
      </c>
      <c r="N2334" s="25">
        <f t="shared" si="141"/>
        <v>0</v>
      </c>
    </row>
    <row r="2335" spans="1:14" x14ac:dyDescent="0.2">
      <c r="A2335" s="34" t="str">
        <f t="shared" si="139"/>
        <v>RNG/5B67-W. Scotland</v>
      </c>
      <c r="B2335" s="6" t="s">
        <v>98</v>
      </c>
      <c r="C2335" s="6" t="s">
        <v>169</v>
      </c>
      <c r="D2335" s="6" t="s">
        <v>8</v>
      </c>
      <c r="E2335" s="25">
        <v>0</v>
      </c>
      <c r="F2335" s="25">
        <v>0</v>
      </c>
      <c r="G2335" s="43">
        <v>0</v>
      </c>
      <c r="H2335" s="25">
        <v>0</v>
      </c>
      <c r="I2335" s="25">
        <f t="shared" si="140"/>
        <v>0</v>
      </c>
      <c r="J2335" s="25"/>
      <c r="K2335" s="25">
        <v>0</v>
      </c>
      <c r="L2335" s="25">
        <v>0</v>
      </c>
      <c r="M2335" s="25">
        <v>0</v>
      </c>
      <c r="N2335" s="25">
        <f t="shared" si="141"/>
        <v>0</v>
      </c>
    </row>
    <row r="2336" spans="1:14" x14ac:dyDescent="0.2">
      <c r="A2336" s="34" t="str">
        <f t="shared" si="139"/>
        <v>RNG/5B67-Wales &amp; WC</v>
      </c>
      <c r="B2336" s="6" t="s">
        <v>98</v>
      </c>
      <c r="C2336" s="6" t="s">
        <v>169</v>
      </c>
      <c r="D2336" s="6" t="s">
        <v>22</v>
      </c>
      <c r="E2336" s="25">
        <v>0</v>
      </c>
      <c r="F2336" s="25">
        <v>0</v>
      </c>
      <c r="G2336" s="43">
        <v>0</v>
      </c>
      <c r="H2336" s="25">
        <v>0</v>
      </c>
      <c r="I2336" s="25">
        <f t="shared" si="140"/>
        <v>0</v>
      </c>
      <c r="J2336" s="25"/>
      <c r="K2336" s="25">
        <v>0</v>
      </c>
      <c r="L2336" s="25">
        <v>0</v>
      </c>
      <c r="M2336" s="25">
        <v>0</v>
      </c>
      <c r="N2336" s="25">
        <f t="shared" si="141"/>
        <v>0</v>
      </c>
    </row>
    <row r="2337" spans="1:14" x14ac:dyDescent="0.2">
      <c r="A2337" s="34" t="str">
        <f t="shared" si="139"/>
        <v>RNG/5B67-Western</v>
      </c>
      <c r="B2337" s="38" t="s">
        <v>98</v>
      </c>
      <c r="C2337" s="6" t="s">
        <v>169</v>
      </c>
      <c r="D2337" s="6" t="s">
        <v>107</v>
      </c>
      <c r="E2337" s="25">
        <v>0</v>
      </c>
      <c r="F2337" s="25">
        <v>0</v>
      </c>
      <c r="G2337" s="43">
        <v>0</v>
      </c>
      <c r="H2337" s="25">
        <v>0</v>
      </c>
      <c r="I2337" s="25">
        <f t="shared" si="140"/>
        <v>0</v>
      </c>
      <c r="J2337" s="25"/>
      <c r="K2337" s="25">
        <v>0</v>
      </c>
      <c r="L2337" s="25">
        <v>0</v>
      </c>
      <c r="M2337" s="25">
        <v>0</v>
      </c>
      <c r="N2337" s="25">
        <f t="shared" si="141"/>
        <v>0</v>
      </c>
    </row>
    <row r="2338" spans="1:14" x14ac:dyDescent="0.2">
      <c r="A2338" s="34" t="str">
        <f t="shared" si="139"/>
        <v>SOL/07A.10m and under (pool) - England</v>
      </c>
      <c r="B2338" s="6" t="s">
        <v>81</v>
      </c>
      <c r="C2338" s="6" t="s">
        <v>170</v>
      </c>
      <c r="D2338" s="6" t="s">
        <v>29</v>
      </c>
      <c r="E2338" s="25">
        <v>5.33</v>
      </c>
      <c r="F2338" s="25">
        <v>0</v>
      </c>
      <c r="G2338" s="43">
        <v>0</v>
      </c>
      <c r="H2338" s="25">
        <v>0</v>
      </c>
      <c r="I2338" s="25">
        <f t="shared" si="140"/>
        <v>5.33</v>
      </c>
      <c r="J2338" s="25"/>
      <c r="K2338" s="25">
        <v>0.375</v>
      </c>
      <c r="L2338" s="25">
        <v>0</v>
      </c>
      <c r="M2338" s="25">
        <v>0</v>
      </c>
      <c r="N2338" s="25">
        <f t="shared" si="141"/>
        <v>5.7050000000000001</v>
      </c>
    </row>
    <row r="2339" spans="1:14" x14ac:dyDescent="0.2">
      <c r="A2339" s="34" t="str">
        <f t="shared" si="139"/>
        <v>SOL/07A.10m and under (pool) - Northern Ireland</v>
      </c>
      <c r="B2339" s="6" t="s">
        <v>81</v>
      </c>
      <c r="C2339" s="6" t="s">
        <v>170</v>
      </c>
      <c r="D2339" s="6" t="s">
        <v>32</v>
      </c>
      <c r="E2339" s="25">
        <v>0</v>
      </c>
      <c r="F2339" s="25">
        <v>0.6</v>
      </c>
      <c r="G2339" s="43">
        <v>0</v>
      </c>
      <c r="H2339" s="25">
        <v>0</v>
      </c>
      <c r="I2339" s="25">
        <f t="shared" si="140"/>
        <v>0.6</v>
      </c>
      <c r="J2339" s="25"/>
      <c r="K2339" s="25">
        <v>1E-3</v>
      </c>
      <c r="L2339" s="25">
        <v>0</v>
      </c>
      <c r="M2339" s="25">
        <v>0</v>
      </c>
      <c r="N2339" s="25">
        <f t="shared" si="141"/>
        <v>0.60099999999999998</v>
      </c>
    </row>
    <row r="2340" spans="1:14" x14ac:dyDescent="0.2">
      <c r="A2340" s="34" t="str">
        <f t="shared" si="139"/>
        <v>SOL/07A.10m and under (pool) - Scotland</v>
      </c>
      <c r="B2340" s="6" t="s">
        <v>81</v>
      </c>
      <c r="C2340" s="6" t="s">
        <v>170</v>
      </c>
      <c r="D2340" s="6" t="s">
        <v>31</v>
      </c>
      <c r="E2340" s="25">
        <v>0</v>
      </c>
      <c r="F2340" s="25">
        <v>0</v>
      </c>
      <c r="G2340" s="43">
        <v>0.1</v>
      </c>
      <c r="H2340" s="25">
        <v>0</v>
      </c>
      <c r="I2340" s="25">
        <f t="shared" si="140"/>
        <v>0.1</v>
      </c>
      <c r="J2340" s="25"/>
      <c r="K2340" s="25">
        <v>0</v>
      </c>
      <c r="L2340" s="25">
        <v>0</v>
      </c>
      <c r="M2340" s="25">
        <v>0</v>
      </c>
      <c r="N2340" s="25">
        <f t="shared" si="141"/>
        <v>0.1</v>
      </c>
    </row>
    <row r="2341" spans="1:14" x14ac:dyDescent="0.2">
      <c r="A2341" s="34" t="str">
        <f t="shared" si="139"/>
        <v>SOL/07A.10m and under (pool) - Wales</v>
      </c>
      <c r="B2341" s="6" t="s">
        <v>81</v>
      </c>
      <c r="C2341" s="6" t="s">
        <v>170</v>
      </c>
      <c r="D2341" s="6" t="s">
        <v>30</v>
      </c>
      <c r="E2341" s="25">
        <v>0</v>
      </c>
      <c r="F2341" s="25">
        <v>0</v>
      </c>
      <c r="G2341" s="43">
        <v>0</v>
      </c>
      <c r="H2341" s="25">
        <v>2.4129999999999998</v>
      </c>
      <c r="I2341" s="25">
        <f t="shared" si="140"/>
        <v>2.4129999999999998</v>
      </c>
      <c r="J2341" s="25"/>
      <c r="K2341" s="25">
        <v>2E-3</v>
      </c>
      <c r="L2341" s="25">
        <v>0</v>
      </c>
      <c r="M2341" s="25">
        <v>0</v>
      </c>
      <c r="N2341" s="25">
        <f t="shared" si="141"/>
        <v>2.415</v>
      </c>
    </row>
    <row r="2342" spans="1:14" x14ac:dyDescent="0.2">
      <c r="A2342" s="34" t="str">
        <f t="shared" si="139"/>
        <v>SOL/07A.Aberdeen</v>
      </c>
      <c r="B2342" s="6" t="s">
        <v>81</v>
      </c>
      <c r="C2342" s="6" t="s">
        <v>170</v>
      </c>
      <c r="D2342" s="6" t="s">
        <v>4</v>
      </c>
      <c r="E2342" s="25">
        <v>0</v>
      </c>
      <c r="F2342" s="25">
        <v>0</v>
      </c>
      <c r="G2342" s="43">
        <v>0.1</v>
      </c>
      <c r="H2342" s="25">
        <v>0</v>
      </c>
      <c r="I2342" s="25">
        <f t="shared" si="140"/>
        <v>0.1</v>
      </c>
      <c r="J2342" s="25"/>
      <c r="K2342" s="25">
        <v>0</v>
      </c>
      <c r="L2342" s="25">
        <v>0</v>
      </c>
      <c r="M2342" s="25">
        <v>0</v>
      </c>
      <c r="N2342" s="25">
        <f t="shared" si="141"/>
        <v>0.1</v>
      </c>
    </row>
    <row r="2343" spans="1:14" x14ac:dyDescent="0.2">
      <c r="A2343" s="34" t="str">
        <f t="shared" si="139"/>
        <v>SOL/07A.Anglo Scot.</v>
      </c>
      <c r="B2343" s="6" t="s">
        <v>81</v>
      </c>
      <c r="C2343" s="6" t="s">
        <v>170</v>
      </c>
      <c r="D2343" s="6" t="s">
        <v>13</v>
      </c>
      <c r="E2343" s="25">
        <v>0</v>
      </c>
      <c r="F2343" s="25">
        <v>0</v>
      </c>
      <c r="G2343" s="43">
        <v>0</v>
      </c>
      <c r="H2343" s="25">
        <v>0</v>
      </c>
      <c r="I2343" s="25">
        <f t="shared" si="140"/>
        <v>0</v>
      </c>
      <c r="J2343" s="25"/>
      <c r="K2343" s="25">
        <v>0</v>
      </c>
      <c r="L2343" s="25">
        <v>0</v>
      </c>
      <c r="M2343" s="25">
        <v>0</v>
      </c>
      <c r="N2343" s="25">
        <f t="shared" si="141"/>
        <v>0</v>
      </c>
    </row>
    <row r="2344" spans="1:14" x14ac:dyDescent="0.2">
      <c r="A2344" s="34" t="str">
        <f t="shared" si="139"/>
        <v>SOL/07A.ANIFPO</v>
      </c>
      <c r="B2344" s="6" t="s">
        <v>81</v>
      </c>
      <c r="C2344" s="6" t="s">
        <v>170</v>
      </c>
      <c r="D2344" s="6" t="s">
        <v>17</v>
      </c>
      <c r="E2344" s="25">
        <v>0.30299999999999999</v>
      </c>
      <c r="F2344" s="25">
        <v>3.984</v>
      </c>
      <c r="G2344" s="43">
        <v>0</v>
      </c>
      <c r="H2344" s="25">
        <v>0</v>
      </c>
      <c r="I2344" s="25">
        <f t="shared" si="140"/>
        <v>4.2869999999999999</v>
      </c>
      <c r="J2344" s="25"/>
      <c r="K2344" s="25">
        <v>0.55100000000000005</v>
      </c>
      <c r="L2344" s="25">
        <v>0</v>
      </c>
      <c r="M2344" s="25">
        <v>0</v>
      </c>
      <c r="N2344" s="25">
        <f t="shared" si="141"/>
        <v>4.8380000000000001</v>
      </c>
    </row>
    <row r="2345" spans="1:14" x14ac:dyDescent="0.2">
      <c r="A2345" s="34" t="str">
        <f t="shared" ref="A2345:A2408" si="142">CONCATENATE(B2345,D2345)</f>
        <v>SOL/07A.Cornish</v>
      </c>
      <c r="B2345" s="6" t="s">
        <v>81</v>
      </c>
      <c r="C2345" s="6" t="s">
        <v>170</v>
      </c>
      <c r="D2345" s="6" t="s">
        <v>18</v>
      </c>
      <c r="E2345" s="25">
        <v>7.266</v>
      </c>
      <c r="F2345" s="25">
        <v>0</v>
      </c>
      <c r="G2345" s="43">
        <v>0</v>
      </c>
      <c r="H2345" s="25">
        <v>0</v>
      </c>
      <c r="I2345" s="25">
        <f t="shared" si="140"/>
        <v>7.266</v>
      </c>
      <c r="J2345" s="25"/>
      <c r="K2345" s="25">
        <v>0</v>
      </c>
      <c r="L2345" s="25">
        <v>0</v>
      </c>
      <c r="M2345" s="25">
        <v>0</v>
      </c>
      <c r="N2345" s="25">
        <f t="shared" si="141"/>
        <v>7.266</v>
      </c>
    </row>
    <row r="2346" spans="1:14" x14ac:dyDescent="0.2">
      <c r="A2346" s="34" t="str">
        <f t="shared" si="142"/>
        <v>SOL/07A.EEFPO</v>
      </c>
      <c r="B2346" s="6" t="s">
        <v>81</v>
      </c>
      <c r="C2346" s="6" t="s">
        <v>170</v>
      </c>
      <c r="D2346" s="6" t="s">
        <v>14</v>
      </c>
      <c r="E2346" s="25">
        <v>2.1440000000000001</v>
      </c>
      <c r="F2346" s="25">
        <v>0</v>
      </c>
      <c r="G2346" s="43">
        <v>0</v>
      </c>
      <c r="H2346" s="25">
        <v>0</v>
      </c>
      <c r="I2346" s="25">
        <f t="shared" si="140"/>
        <v>2.1440000000000001</v>
      </c>
      <c r="J2346" s="25"/>
      <c r="K2346" s="25">
        <v>0</v>
      </c>
      <c r="L2346" s="25">
        <v>0</v>
      </c>
      <c r="M2346" s="25">
        <v>0</v>
      </c>
      <c r="N2346" s="25">
        <f t="shared" si="141"/>
        <v>2.1440000000000001</v>
      </c>
    </row>
    <row r="2347" spans="1:14" x14ac:dyDescent="0.2">
      <c r="A2347" s="34" t="str">
        <f t="shared" si="142"/>
        <v>SOL/07A.Fife</v>
      </c>
      <c r="B2347" s="6" t="s">
        <v>81</v>
      </c>
      <c r="C2347" s="6" t="s">
        <v>170</v>
      </c>
      <c r="D2347" s="6" t="s">
        <v>7</v>
      </c>
      <c r="E2347" s="25">
        <v>0</v>
      </c>
      <c r="F2347" s="25">
        <v>0</v>
      </c>
      <c r="G2347" s="43">
        <v>0</v>
      </c>
      <c r="H2347" s="25">
        <v>0</v>
      </c>
      <c r="I2347" s="25">
        <f t="shared" si="140"/>
        <v>0</v>
      </c>
      <c r="J2347" s="25"/>
      <c r="K2347" s="25">
        <v>0</v>
      </c>
      <c r="L2347" s="25">
        <v>0</v>
      </c>
      <c r="M2347" s="25">
        <v>0</v>
      </c>
      <c r="N2347" s="25">
        <f t="shared" si="141"/>
        <v>0</v>
      </c>
    </row>
    <row r="2348" spans="1:14" x14ac:dyDescent="0.2">
      <c r="A2348" s="34" t="str">
        <f t="shared" si="142"/>
        <v>SOL/07A.FPO</v>
      </c>
      <c r="B2348" s="6" t="s">
        <v>81</v>
      </c>
      <c r="C2348" s="6" t="s">
        <v>170</v>
      </c>
      <c r="D2348" s="6" t="s">
        <v>15</v>
      </c>
      <c r="E2348" s="25">
        <v>0</v>
      </c>
      <c r="F2348" s="25">
        <v>0</v>
      </c>
      <c r="G2348" s="43">
        <v>0</v>
      </c>
      <c r="H2348" s="25">
        <v>0</v>
      </c>
      <c r="I2348" s="25">
        <f t="shared" si="140"/>
        <v>0</v>
      </c>
      <c r="J2348" s="25"/>
      <c r="K2348" s="25">
        <v>0</v>
      </c>
      <c r="L2348" s="25">
        <v>0</v>
      </c>
      <c r="M2348" s="25">
        <v>0</v>
      </c>
      <c r="N2348" s="25">
        <f t="shared" si="141"/>
        <v>0</v>
      </c>
    </row>
    <row r="2349" spans="1:14" x14ac:dyDescent="0.2">
      <c r="A2349" s="34" t="str">
        <f t="shared" si="142"/>
        <v>SOL/07A.Handliners</v>
      </c>
      <c r="B2349" s="6" t="s">
        <v>81</v>
      </c>
      <c r="C2349" s="6" t="s">
        <v>170</v>
      </c>
      <c r="D2349" s="6" t="s">
        <v>66</v>
      </c>
      <c r="E2349" s="25">
        <v>0</v>
      </c>
      <c r="F2349" s="25">
        <v>0</v>
      </c>
      <c r="G2349" s="43">
        <v>0</v>
      </c>
      <c r="H2349" s="25">
        <v>0</v>
      </c>
      <c r="I2349" s="25">
        <f t="shared" si="140"/>
        <v>0</v>
      </c>
      <c r="J2349" s="25"/>
      <c r="K2349" s="25">
        <v>0</v>
      </c>
      <c r="L2349" s="25">
        <v>0</v>
      </c>
      <c r="M2349" s="25">
        <v>0</v>
      </c>
      <c r="N2349" s="25">
        <f t="shared" si="141"/>
        <v>0</v>
      </c>
    </row>
    <row r="2350" spans="1:14" x14ac:dyDescent="0.2">
      <c r="A2350" s="34" t="str">
        <f t="shared" si="142"/>
        <v>SOL/07A.Interfish</v>
      </c>
      <c r="B2350" s="6" t="s">
        <v>81</v>
      </c>
      <c r="C2350" s="6" t="s">
        <v>170</v>
      </c>
      <c r="D2350" s="6" t="s">
        <v>23</v>
      </c>
      <c r="E2350" s="25">
        <v>14.254</v>
      </c>
      <c r="F2350" s="25">
        <v>0</v>
      </c>
      <c r="G2350" s="43">
        <v>0</v>
      </c>
      <c r="H2350" s="25">
        <v>0</v>
      </c>
      <c r="I2350" s="25">
        <f t="shared" si="140"/>
        <v>14.254</v>
      </c>
      <c r="J2350" s="25"/>
      <c r="K2350" s="25">
        <v>0</v>
      </c>
      <c r="L2350" s="25">
        <v>0</v>
      </c>
      <c r="M2350" s="25">
        <v>0</v>
      </c>
      <c r="N2350" s="25">
        <f t="shared" si="141"/>
        <v>14.254</v>
      </c>
    </row>
    <row r="2351" spans="1:14" x14ac:dyDescent="0.2">
      <c r="A2351" s="34" t="str">
        <f t="shared" si="142"/>
        <v>SOL/07A.IOM</v>
      </c>
      <c r="B2351" s="6" t="s">
        <v>81</v>
      </c>
      <c r="C2351" s="6" t="s">
        <v>170</v>
      </c>
      <c r="D2351" s="6" t="s">
        <v>24</v>
      </c>
      <c r="E2351" s="25">
        <v>0.60499999999999998</v>
      </c>
      <c r="F2351" s="25">
        <v>0</v>
      </c>
      <c r="G2351" s="43">
        <v>0</v>
      </c>
      <c r="H2351" s="25">
        <v>0</v>
      </c>
      <c r="I2351" s="25">
        <f t="shared" si="140"/>
        <v>0.60499999999999998</v>
      </c>
      <c r="J2351" s="25"/>
      <c r="K2351" s="25">
        <v>0</v>
      </c>
      <c r="L2351" s="25">
        <v>0</v>
      </c>
      <c r="M2351" s="25">
        <v>0</v>
      </c>
      <c r="N2351" s="25">
        <f t="shared" si="141"/>
        <v>0.60499999999999998</v>
      </c>
    </row>
    <row r="2352" spans="1:14" x14ac:dyDescent="0.2">
      <c r="A2352" s="34" t="str">
        <f t="shared" si="142"/>
        <v>SOL/07A.Klondyke</v>
      </c>
      <c r="B2352" s="6" t="s">
        <v>81</v>
      </c>
      <c r="C2352" s="6" t="s">
        <v>170</v>
      </c>
      <c r="D2352" s="6" t="s">
        <v>11</v>
      </c>
      <c r="E2352" s="25">
        <v>0</v>
      </c>
      <c r="F2352" s="25">
        <v>0</v>
      </c>
      <c r="G2352" s="43">
        <v>0.1</v>
      </c>
      <c r="H2352" s="25">
        <v>0</v>
      </c>
      <c r="I2352" s="25">
        <f t="shared" si="140"/>
        <v>0.1</v>
      </c>
      <c r="J2352" s="25"/>
      <c r="K2352" s="25">
        <v>0</v>
      </c>
      <c r="L2352" s="25">
        <v>0</v>
      </c>
      <c r="M2352" s="25">
        <v>0</v>
      </c>
      <c r="N2352" s="25">
        <f t="shared" si="141"/>
        <v>0.1</v>
      </c>
    </row>
    <row r="2353" spans="1:14" x14ac:dyDescent="0.2">
      <c r="A2353" s="34" t="str">
        <f t="shared" si="142"/>
        <v>SOL/07A.Lowestoft</v>
      </c>
      <c r="B2353" s="6" t="s">
        <v>81</v>
      </c>
      <c r="C2353" s="6" t="s">
        <v>170</v>
      </c>
      <c r="D2353" s="6" t="s">
        <v>21</v>
      </c>
      <c r="E2353" s="25">
        <v>0</v>
      </c>
      <c r="F2353" s="25">
        <v>0</v>
      </c>
      <c r="G2353" s="43">
        <v>0</v>
      </c>
      <c r="H2353" s="25">
        <v>0</v>
      </c>
      <c r="I2353" s="25">
        <f t="shared" si="140"/>
        <v>0</v>
      </c>
      <c r="J2353" s="25"/>
      <c r="K2353" s="25">
        <v>0</v>
      </c>
      <c r="L2353" s="25">
        <v>0</v>
      </c>
      <c r="M2353" s="25">
        <v>0</v>
      </c>
      <c r="N2353" s="25">
        <f t="shared" si="141"/>
        <v>0</v>
      </c>
    </row>
    <row r="2354" spans="1:14" x14ac:dyDescent="0.2">
      <c r="A2354" s="34" t="str">
        <f t="shared" si="142"/>
        <v>SOL/07A.Lunar</v>
      </c>
      <c r="B2354" s="6" t="s">
        <v>81</v>
      </c>
      <c r="C2354" s="6" t="s">
        <v>170</v>
      </c>
      <c r="D2354" s="6" t="s">
        <v>12</v>
      </c>
      <c r="E2354" s="25">
        <v>0</v>
      </c>
      <c r="F2354" s="25">
        <v>0</v>
      </c>
      <c r="G2354" s="43">
        <v>0</v>
      </c>
      <c r="H2354" s="25">
        <v>0</v>
      </c>
      <c r="I2354" s="25">
        <f t="shared" si="140"/>
        <v>0</v>
      </c>
      <c r="J2354" s="25"/>
      <c r="K2354" s="25">
        <v>0</v>
      </c>
      <c r="L2354" s="25">
        <v>0</v>
      </c>
      <c r="M2354" s="25">
        <v>0</v>
      </c>
      <c r="N2354" s="25">
        <f t="shared" si="141"/>
        <v>0</v>
      </c>
    </row>
    <row r="2355" spans="1:14" x14ac:dyDescent="0.2">
      <c r="A2355" s="34" t="str">
        <f t="shared" si="142"/>
        <v>SOL/07A.Mourne</v>
      </c>
      <c r="B2355" s="38" t="s">
        <v>81</v>
      </c>
      <c r="C2355" s="6" t="s">
        <v>170</v>
      </c>
      <c r="D2355" s="6" t="s">
        <v>49</v>
      </c>
      <c r="E2355" s="25">
        <v>0</v>
      </c>
      <c r="F2355" s="25">
        <v>0</v>
      </c>
      <c r="G2355" s="43">
        <v>0</v>
      </c>
      <c r="H2355" s="25">
        <v>0</v>
      </c>
      <c r="I2355" s="25">
        <f t="shared" si="140"/>
        <v>0</v>
      </c>
      <c r="J2355" s="25"/>
      <c r="K2355" s="25">
        <v>0</v>
      </c>
      <c r="L2355" s="25">
        <v>0</v>
      </c>
      <c r="M2355" s="25">
        <v>0</v>
      </c>
      <c r="N2355" s="25">
        <f t="shared" si="141"/>
        <v>0</v>
      </c>
    </row>
    <row r="2356" spans="1:14" x14ac:dyDescent="0.2">
      <c r="A2356" s="34" t="str">
        <f t="shared" si="142"/>
        <v>SOL/07A.NESFO</v>
      </c>
      <c r="B2356" s="6" t="s">
        <v>81</v>
      </c>
      <c r="C2356" s="6" t="s">
        <v>170</v>
      </c>
      <c r="D2356" s="6" t="s">
        <v>5</v>
      </c>
      <c r="E2356" s="25">
        <v>0</v>
      </c>
      <c r="F2356" s="25">
        <v>0</v>
      </c>
      <c r="G2356" s="43">
        <v>0.1</v>
      </c>
      <c r="H2356" s="25">
        <v>0</v>
      </c>
      <c r="I2356" s="25">
        <f t="shared" si="140"/>
        <v>0.1</v>
      </c>
      <c r="J2356" s="25"/>
      <c r="K2356" s="25">
        <v>0</v>
      </c>
      <c r="L2356" s="25">
        <v>0</v>
      </c>
      <c r="M2356" s="25">
        <v>0</v>
      </c>
      <c r="N2356" s="25">
        <f t="shared" si="141"/>
        <v>0.1</v>
      </c>
    </row>
    <row r="2357" spans="1:14" x14ac:dyDescent="0.2">
      <c r="A2357" s="34" t="str">
        <f t="shared" si="142"/>
        <v>SOL/07A.NIFPO</v>
      </c>
      <c r="B2357" s="6" t="s">
        <v>81</v>
      </c>
      <c r="C2357" s="6" t="s">
        <v>170</v>
      </c>
      <c r="D2357" s="6" t="s">
        <v>16</v>
      </c>
      <c r="E2357" s="25">
        <v>0.68100000000000005</v>
      </c>
      <c r="F2357" s="25">
        <v>7.7160000000000002</v>
      </c>
      <c r="G2357" s="43">
        <v>0.4</v>
      </c>
      <c r="H2357" s="25">
        <v>0</v>
      </c>
      <c r="I2357" s="25">
        <f t="shared" si="140"/>
        <v>8.7970000000000006</v>
      </c>
      <c r="J2357" s="25"/>
      <c r="K2357" s="25">
        <v>5.9729999999999999</v>
      </c>
      <c r="L2357" s="25">
        <v>0</v>
      </c>
      <c r="M2357" s="25">
        <v>0</v>
      </c>
      <c r="N2357" s="25">
        <f t="shared" si="141"/>
        <v>14.77</v>
      </c>
    </row>
    <row r="2358" spans="1:14" x14ac:dyDescent="0.2">
      <c r="A2358" s="34" t="str">
        <f t="shared" si="142"/>
        <v>SOL/07A.Non Sector - England</v>
      </c>
      <c r="B2358" s="6" t="s">
        <v>81</v>
      </c>
      <c r="C2358" s="6" t="s">
        <v>170</v>
      </c>
      <c r="D2358" s="6" t="s">
        <v>25</v>
      </c>
      <c r="E2358" s="25">
        <v>0.17399999999999999</v>
      </c>
      <c r="F2358" s="25">
        <v>0</v>
      </c>
      <c r="G2358" s="43">
        <v>0</v>
      </c>
      <c r="H2358" s="25">
        <v>0</v>
      </c>
      <c r="I2358" s="25">
        <f t="shared" si="140"/>
        <v>0.17399999999999999</v>
      </c>
      <c r="J2358" s="25"/>
      <c r="K2358" s="25">
        <v>0</v>
      </c>
      <c r="L2358" s="25">
        <v>0</v>
      </c>
      <c r="M2358" s="25">
        <v>0</v>
      </c>
      <c r="N2358" s="25">
        <f t="shared" si="141"/>
        <v>0.17399999999999999</v>
      </c>
    </row>
    <row r="2359" spans="1:14" x14ac:dyDescent="0.2">
      <c r="A2359" s="34" t="str">
        <f t="shared" si="142"/>
        <v>SOL/07A.Non Sector - Northern Ireland</v>
      </c>
      <c r="B2359" s="6" t="s">
        <v>81</v>
      </c>
      <c r="C2359" s="6" t="s">
        <v>170</v>
      </c>
      <c r="D2359" s="6" t="s">
        <v>28</v>
      </c>
      <c r="E2359" s="25">
        <v>0</v>
      </c>
      <c r="F2359" s="25">
        <v>0</v>
      </c>
      <c r="G2359" s="43">
        <v>0</v>
      </c>
      <c r="H2359" s="25">
        <v>0</v>
      </c>
      <c r="I2359" s="25">
        <f t="shared" si="140"/>
        <v>0</v>
      </c>
      <c r="J2359" s="25"/>
      <c r="K2359" s="25">
        <v>0</v>
      </c>
      <c r="L2359" s="25">
        <v>0</v>
      </c>
      <c r="M2359" s="25">
        <v>0</v>
      </c>
      <c r="N2359" s="25">
        <f t="shared" si="141"/>
        <v>0</v>
      </c>
    </row>
    <row r="2360" spans="1:14" x14ac:dyDescent="0.2">
      <c r="A2360" s="34" t="str">
        <f t="shared" si="142"/>
        <v>SOL/07A.Non Sector - Scotland</v>
      </c>
      <c r="B2360" s="6" t="s">
        <v>81</v>
      </c>
      <c r="C2360" s="6" t="s">
        <v>170</v>
      </c>
      <c r="D2360" s="6" t="s">
        <v>27</v>
      </c>
      <c r="E2360" s="25">
        <v>0</v>
      </c>
      <c r="F2360" s="25">
        <v>0</v>
      </c>
      <c r="G2360" s="43">
        <v>0.2</v>
      </c>
      <c r="H2360" s="25">
        <v>0</v>
      </c>
      <c r="I2360" s="25">
        <f t="shared" si="140"/>
        <v>0.2</v>
      </c>
      <c r="J2360" s="25"/>
      <c r="K2360" s="25">
        <v>4.0000000000000001E-3</v>
      </c>
      <c r="L2360" s="25">
        <v>0</v>
      </c>
      <c r="M2360" s="25">
        <v>0</v>
      </c>
      <c r="N2360" s="25">
        <f t="shared" si="141"/>
        <v>0.20399999999999999</v>
      </c>
    </row>
    <row r="2361" spans="1:14" x14ac:dyDescent="0.2">
      <c r="A2361" s="34" t="str">
        <f t="shared" si="142"/>
        <v>SOL/07A.Non Sector - Wales</v>
      </c>
      <c r="B2361" s="6" t="s">
        <v>81</v>
      </c>
      <c r="C2361" s="6" t="s">
        <v>170</v>
      </c>
      <c r="D2361" s="6" t="s">
        <v>26</v>
      </c>
      <c r="E2361" s="25">
        <v>0</v>
      </c>
      <c r="F2361" s="25">
        <v>0</v>
      </c>
      <c r="G2361" s="43">
        <v>0</v>
      </c>
      <c r="H2361" s="25">
        <v>0</v>
      </c>
      <c r="I2361" s="25">
        <f t="shared" si="140"/>
        <v>0</v>
      </c>
      <c r="J2361" s="25"/>
      <c r="K2361" s="25">
        <v>0</v>
      </c>
      <c r="L2361" s="25">
        <v>0</v>
      </c>
      <c r="M2361" s="25">
        <v>0</v>
      </c>
      <c r="N2361" s="25">
        <f t="shared" si="141"/>
        <v>0</v>
      </c>
    </row>
    <row r="2362" spans="1:14" x14ac:dyDescent="0.2">
      <c r="A2362" s="34" t="str">
        <f t="shared" si="142"/>
        <v>SOL/07A.Humberside</v>
      </c>
      <c r="B2362" s="6" t="s">
        <v>81</v>
      </c>
      <c r="C2362" s="6" t="s">
        <v>170</v>
      </c>
      <c r="D2362" s="6" t="s">
        <v>288</v>
      </c>
      <c r="E2362" s="25">
        <v>0</v>
      </c>
      <c r="F2362" s="25">
        <v>0</v>
      </c>
      <c r="G2362" s="43">
        <v>0</v>
      </c>
      <c r="H2362" s="25">
        <v>0</v>
      </c>
      <c r="I2362" s="25">
        <f t="shared" si="140"/>
        <v>0</v>
      </c>
      <c r="J2362" s="25"/>
      <c r="K2362" s="25">
        <v>0</v>
      </c>
      <c r="L2362" s="25">
        <v>0</v>
      </c>
      <c r="M2362" s="25">
        <v>0</v>
      </c>
      <c r="N2362" s="25">
        <f t="shared" si="141"/>
        <v>0</v>
      </c>
    </row>
    <row r="2363" spans="1:14" x14ac:dyDescent="0.2">
      <c r="A2363" s="34" t="str">
        <f t="shared" si="142"/>
        <v>SOL/07A.North Sea</v>
      </c>
      <c r="B2363" s="6" t="s">
        <v>81</v>
      </c>
      <c r="C2363" s="6" t="s">
        <v>170</v>
      </c>
      <c r="D2363" s="6" t="s">
        <v>20</v>
      </c>
      <c r="E2363" s="25">
        <v>0.05</v>
      </c>
      <c r="F2363" s="25">
        <v>0</v>
      </c>
      <c r="G2363" s="43">
        <v>0</v>
      </c>
      <c r="H2363" s="25">
        <v>0</v>
      </c>
      <c r="I2363" s="25">
        <f t="shared" si="140"/>
        <v>0.05</v>
      </c>
      <c r="J2363" s="25"/>
      <c r="K2363" s="25">
        <v>0</v>
      </c>
      <c r="L2363" s="25">
        <v>0</v>
      </c>
      <c r="M2363" s="25">
        <v>0</v>
      </c>
      <c r="N2363" s="25">
        <f t="shared" si="141"/>
        <v>0.05</v>
      </c>
    </row>
    <row r="2364" spans="1:14" x14ac:dyDescent="0.2">
      <c r="A2364" s="34" t="str">
        <f t="shared" si="142"/>
        <v>SOL/07A.Northern</v>
      </c>
      <c r="B2364" s="6" t="s">
        <v>81</v>
      </c>
      <c r="C2364" s="6" t="s">
        <v>170</v>
      </c>
      <c r="D2364" s="6" t="s">
        <v>10</v>
      </c>
      <c r="E2364" s="25">
        <v>0</v>
      </c>
      <c r="F2364" s="25">
        <v>0</v>
      </c>
      <c r="G2364" s="43">
        <v>0</v>
      </c>
      <c r="H2364" s="25">
        <v>0</v>
      </c>
      <c r="I2364" s="25">
        <f t="shared" si="140"/>
        <v>0</v>
      </c>
      <c r="J2364" s="25"/>
      <c r="K2364" s="25">
        <v>0</v>
      </c>
      <c r="L2364" s="25">
        <v>0</v>
      </c>
      <c r="M2364" s="25">
        <v>0</v>
      </c>
      <c r="N2364" s="25">
        <f t="shared" si="141"/>
        <v>0</v>
      </c>
    </row>
    <row r="2365" spans="1:14" x14ac:dyDescent="0.2">
      <c r="A2365" s="34" t="str">
        <f t="shared" si="142"/>
        <v>SOL/07A.Orkney</v>
      </c>
      <c r="B2365" s="6" t="s">
        <v>81</v>
      </c>
      <c r="C2365" s="6" t="s">
        <v>170</v>
      </c>
      <c r="D2365" s="6" t="s">
        <v>9</v>
      </c>
      <c r="E2365" s="25">
        <v>0</v>
      </c>
      <c r="F2365" s="25">
        <v>0</v>
      </c>
      <c r="G2365" s="43">
        <v>0</v>
      </c>
      <c r="H2365" s="25">
        <v>0</v>
      </c>
      <c r="I2365" s="25">
        <f t="shared" si="140"/>
        <v>0</v>
      </c>
      <c r="J2365" s="25"/>
      <c r="K2365" s="25">
        <v>0</v>
      </c>
      <c r="L2365" s="25">
        <v>0</v>
      </c>
      <c r="M2365" s="25">
        <v>0</v>
      </c>
      <c r="N2365" s="25">
        <f t="shared" si="141"/>
        <v>0</v>
      </c>
    </row>
    <row r="2366" spans="1:14" x14ac:dyDescent="0.2">
      <c r="A2366" s="34" t="str">
        <f t="shared" si="142"/>
        <v>SOL/07A.SFO</v>
      </c>
      <c r="B2366" s="6" t="s">
        <v>81</v>
      </c>
      <c r="C2366" s="6" t="s">
        <v>170</v>
      </c>
      <c r="D2366" s="6" t="s">
        <v>2</v>
      </c>
      <c r="E2366" s="25">
        <v>0.10100000000000001</v>
      </c>
      <c r="F2366" s="25">
        <v>0</v>
      </c>
      <c r="G2366" s="43">
        <v>1.1000000000000001</v>
      </c>
      <c r="H2366" s="25">
        <v>0</v>
      </c>
      <c r="I2366" s="25">
        <f t="shared" si="140"/>
        <v>1.2010000000000001</v>
      </c>
      <c r="J2366" s="25"/>
      <c r="K2366" s="25">
        <v>7.0000000000000007E-2</v>
      </c>
      <c r="L2366" s="25">
        <v>0</v>
      </c>
      <c r="M2366" s="25">
        <v>0</v>
      </c>
      <c r="N2366" s="25">
        <f t="shared" si="141"/>
        <v>1.2709999999999999</v>
      </c>
    </row>
    <row r="2367" spans="1:14" x14ac:dyDescent="0.2">
      <c r="A2367" s="34" t="str">
        <f t="shared" si="142"/>
        <v>SOL/07A.Shetland</v>
      </c>
      <c r="B2367" s="6" t="s">
        <v>81</v>
      </c>
      <c r="C2367" s="6" t="s">
        <v>170</v>
      </c>
      <c r="D2367" s="6" t="s">
        <v>6</v>
      </c>
      <c r="E2367" s="25">
        <v>0</v>
      </c>
      <c r="F2367" s="25">
        <v>0</v>
      </c>
      <c r="G2367" s="43">
        <v>0.1</v>
      </c>
      <c r="H2367" s="25">
        <v>0</v>
      </c>
      <c r="I2367" s="25">
        <f t="shared" ref="I2367:I2430" si="143">E2367+F2367+G2367+H2367</f>
        <v>0.1</v>
      </c>
      <c r="J2367" s="25"/>
      <c r="K2367" s="25">
        <v>0</v>
      </c>
      <c r="L2367" s="25">
        <v>0</v>
      </c>
      <c r="M2367" s="25">
        <v>0</v>
      </c>
      <c r="N2367" s="25">
        <f t="shared" si="141"/>
        <v>0.1</v>
      </c>
    </row>
    <row r="2368" spans="1:14" x14ac:dyDescent="0.2">
      <c r="A2368" s="34" t="str">
        <f t="shared" si="142"/>
        <v>SOL/07A.South West</v>
      </c>
      <c r="B2368" s="6" t="s">
        <v>81</v>
      </c>
      <c r="C2368" s="6" t="s">
        <v>170</v>
      </c>
      <c r="D2368" s="6" t="s">
        <v>19</v>
      </c>
      <c r="E2368" s="25">
        <v>7.266</v>
      </c>
      <c r="F2368" s="25">
        <v>0</v>
      </c>
      <c r="G2368" s="43">
        <v>1.1000000000000001</v>
      </c>
      <c r="H2368" s="25">
        <v>2.3370000000000002</v>
      </c>
      <c r="I2368" s="25">
        <f t="shared" si="143"/>
        <v>10.702999999999999</v>
      </c>
      <c r="J2368" s="25"/>
      <c r="K2368" s="25">
        <v>0.27700000000000002</v>
      </c>
      <c r="L2368" s="25">
        <v>0</v>
      </c>
      <c r="M2368" s="25">
        <v>0</v>
      </c>
      <c r="N2368" s="25">
        <f t="shared" si="141"/>
        <v>10.98</v>
      </c>
    </row>
    <row r="2369" spans="1:14" x14ac:dyDescent="0.2">
      <c r="A2369" s="34" t="str">
        <f t="shared" si="142"/>
        <v>SOL/07A.Unallocated</v>
      </c>
      <c r="B2369" s="6" t="s">
        <v>81</v>
      </c>
      <c r="C2369" s="6" t="s">
        <v>170</v>
      </c>
      <c r="D2369" s="6" t="s">
        <v>33</v>
      </c>
      <c r="E2369" s="25">
        <v>0</v>
      </c>
      <c r="F2369" s="25">
        <v>0</v>
      </c>
      <c r="G2369" s="43">
        <v>0</v>
      </c>
      <c r="H2369" s="25">
        <v>0.1</v>
      </c>
      <c r="I2369" s="25">
        <f t="shared" si="143"/>
        <v>0.1</v>
      </c>
      <c r="J2369" s="25"/>
      <c r="K2369" s="25">
        <v>0</v>
      </c>
      <c r="L2369" s="25">
        <v>0</v>
      </c>
      <c r="M2369" s="25">
        <v>0</v>
      </c>
      <c r="N2369" s="25">
        <f t="shared" si="141"/>
        <v>0.1</v>
      </c>
    </row>
    <row r="2370" spans="1:14" x14ac:dyDescent="0.2">
      <c r="A2370" s="34" t="str">
        <f t="shared" si="142"/>
        <v>SOL/07A.W. Scotland</v>
      </c>
      <c r="B2370" s="6" t="s">
        <v>81</v>
      </c>
      <c r="C2370" s="6" t="s">
        <v>170</v>
      </c>
      <c r="D2370" s="6" t="s">
        <v>8</v>
      </c>
      <c r="E2370" s="25">
        <v>0</v>
      </c>
      <c r="F2370" s="25">
        <v>0</v>
      </c>
      <c r="G2370" s="43">
        <v>0.1</v>
      </c>
      <c r="H2370" s="25">
        <v>0</v>
      </c>
      <c r="I2370" s="25">
        <f t="shared" si="143"/>
        <v>0.1</v>
      </c>
      <c r="J2370" s="25"/>
      <c r="K2370" s="25">
        <v>0</v>
      </c>
      <c r="L2370" s="25">
        <v>0</v>
      </c>
      <c r="M2370" s="25">
        <v>0</v>
      </c>
      <c r="N2370" s="25">
        <f t="shared" si="141"/>
        <v>0.1</v>
      </c>
    </row>
    <row r="2371" spans="1:14" x14ac:dyDescent="0.2">
      <c r="A2371" s="34" t="str">
        <f t="shared" si="142"/>
        <v>SOL/07A.Wales &amp; WC</v>
      </c>
      <c r="B2371" s="6" t="s">
        <v>81</v>
      </c>
      <c r="C2371" s="6" t="s">
        <v>170</v>
      </c>
      <c r="D2371" s="6" t="s">
        <v>22</v>
      </c>
      <c r="E2371" s="25">
        <v>2.5000000000000001E-2</v>
      </c>
      <c r="F2371" s="25">
        <v>0</v>
      </c>
      <c r="G2371" s="43">
        <v>0</v>
      </c>
      <c r="H2371" s="25">
        <v>0</v>
      </c>
      <c r="I2371" s="25">
        <f t="shared" si="143"/>
        <v>2.5000000000000001E-2</v>
      </c>
      <c r="J2371" s="25"/>
      <c r="K2371" s="25">
        <v>0</v>
      </c>
      <c r="L2371" s="25">
        <v>0</v>
      </c>
      <c r="M2371" s="25">
        <v>0</v>
      </c>
      <c r="N2371" s="25">
        <f t="shared" si="141"/>
        <v>2.5000000000000001E-2</v>
      </c>
    </row>
    <row r="2372" spans="1:14" x14ac:dyDescent="0.2">
      <c r="A2372" s="34" t="str">
        <f t="shared" si="142"/>
        <v>SOL/07A.Western</v>
      </c>
      <c r="B2372" s="38" t="s">
        <v>81</v>
      </c>
      <c r="C2372" s="6" t="s">
        <v>170</v>
      </c>
      <c r="D2372" s="6" t="s">
        <v>107</v>
      </c>
      <c r="E2372" s="25">
        <v>34.21</v>
      </c>
      <c r="F2372" s="25">
        <v>0</v>
      </c>
      <c r="G2372" s="43">
        <v>0</v>
      </c>
      <c r="H2372" s="25">
        <v>0</v>
      </c>
      <c r="I2372" s="25">
        <f t="shared" si="143"/>
        <v>34.21</v>
      </c>
      <c r="J2372" s="25"/>
      <c r="K2372" s="25">
        <v>4.6479999999999997</v>
      </c>
      <c r="L2372" s="25">
        <v>0</v>
      </c>
      <c r="M2372" s="25">
        <v>0</v>
      </c>
      <c r="N2372" s="25">
        <f t="shared" si="141"/>
        <v>38.857999999999997</v>
      </c>
    </row>
    <row r="2373" spans="1:14" x14ac:dyDescent="0.2">
      <c r="A2373" s="34" t="str">
        <f t="shared" si="142"/>
        <v>SOL/07D.10m and under (pool) - England</v>
      </c>
      <c r="B2373" s="6" t="s">
        <v>82</v>
      </c>
      <c r="C2373" s="6" t="s">
        <v>171</v>
      </c>
      <c r="D2373" s="6" t="s">
        <v>29</v>
      </c>
      <c r="E2373" s="25">
        <v>112.45099999999999</v>
      </c>
      <c r="F2373" s="25">
        <v>0</v>
      </c>
      <c r="G2373" s="43">
        <v>0</v>
      </c>
      <c r="H2373" s="25">
        <v>0</v>
      </c>
      <c r="I2373" s="25">
        <f t="shared" si="143"/>
        <v>112.45099999999999</v>
      </c>
      <c r="J2373" s="25"/>
      <c r="K2373" s="25">
        <v>12.141999999999999</v>
      </c>
      <c r="L2373" s="25">
        <v>0</v>
      </c>
      <c r="M2373" s="25">
        <v>0</v>
      </c>
      <c r="N2373" s="25">
        <f t="shared" si="141"/>
        <v>124.593</v>
      </c>
    </row>
    <row r="2374" spans="1:14" x14ac:dyDescent="0.2">
      <c r="A2374" s="34" t="str">
        <f t="shared" si="142"/>
        <v>SOL/07D.10m and under (pool) - Northern Ireland</v>
      </c>
      <c r="B2374" s="6" t="s">
        <v>82</v>
      </c>
      <c r="C2374" s="6" t="s">
        <v>171</v>
      </c>
      <c r="D2374" s="6" t="s">
        <v>32</v>
      </c>
      <c r="E2374" s="25">
        <v>0</v>
      </c>
      <c r="F2374" s="25">
        <v>0</v>
      </c>
      <c r="G2374" s="43">
        <v>0</v>
      </c>
      <c r="H2374" s="25">
        <v>0</v>
      </c>
      <c r="I2374" s="25">
        <f t="shared" si="143"/>
        <v>0</v>
      </c>
      <c r="J2374" s="25"/>
      <c r="K2374" s="25">
        <v>0</v>
      </c>
      <c r="L2374" s="25">
        <v>0</v>
      </c>
      <c r="M2374" s="25">
        <v>0</v>
      </c>
      <c r="N2374" s="25">
        <f t="shared" si="141"/>
        <v>0</v>
      </c>
    </row>
    <row r="2375" spans="1:14" x14ac:dyDescent="0.2">
      <c r="A2375" s="34" t="str">
        <f t="shared" si="142"/>
        <v>SOL/07D.10m and under (pool) - Scotland</v>
      </c>
      <c r="B2375" s="6" t="s">
        <v>82</v>
      </c>
      <c r="C2375" s="6" t="s">
        <v>171</v>
      </c>
      <c r="D2375" s="6" t="s">
        <v>31</v>
      </c>
      <c r="E2375" s="25">
        <v>0</v>
      </c>
      <c r="F2375" s="25">
        <v>0</v>
      </c>
      <c r="G2375" s="43">
        <v>1</v>
      </c>
      <c r="H2375" s="25">
        <v>0</v>
      </c>
      <c r="I2375" s="25">
        <f t="shared" si="143"/>
        <v>1</v>
      </c>
      <c r="J2375" s="25"/>
      <c r="K2375" s="25">
        <v>0</v>
      </c>
      <c r="L2375" s="25">
        <v>0</v>
      </c>
      <c r="M2375" s="25">
        <v>0</v>
      </c>
      <c r="N2375" s="25">
        <f t="shared" si="141"/>
        <v>1</v>
      </c>
    </row>
    <row r="2376" spans="1:14" x14ac:dyDescent="0.2">
      <c r="A2376" s="34" t="str">
        <f t="shared" si="142"/>
        <v>SOL/07D.10m and under (pool) - Wales</v>
      </c>
      <c r="B2376" s="6" t="s">
        <v>82</v>
      </c>
      <c r="C2376" s="6" t="s">
        <v>171</v>
      </c>
      <c r="D2376" s="6" t="s">
        <v>30</v>
      </c>
      <c r="E2376" s="25">
        <v>0</v>
      </c>
      <c r="F2376" s="25">
        <v>0</v>
      </c>
      <c r="G2376" s="43">
        <v>0</v>
      </c>
      <c r="H2376" s="25">
        <v>0.623</v>
      </c>
      <c r="I2376" s="25">
        <f t="shared" si="143"/>
        <v>0.623</v>
      </c>
      <c r="J2376" s="25"/>
      <c r="K2376" s="25">
        <v>0</v>
      </c>
      <c r="L2376" s="25">
        <v>0</v>
      </c>
      <c r="M2376" s="25">
        <v>0</v>
      </c>
      <c r="N2376" s="25">
        <f t="shared" si="141"/>
        <v>0.623</v>
      </c>
    </row>
    <row r="2377" spans="1:14" x14ac:dyDescent="0.2">
      <c r="A2377" s="34" t="str">
        <f t="shared" si="142"/>
        <v>SOL/07D.Aberdeen</v>
      </c>
      <c r="B2377" s="6" t="s">
        <v>82</v>
      </c>
      <c r="C2377" s="6" t="s">
        <v>171</v>
      </c>
      <c r="D2377" s="6" t="s">
        <v>4</v>
      </c>
      <c r="E2377" s="25">
        <v>0</v>
      </c>
      <c r="F2377" s="25">
        <v>0</v>
      </c>
      <c r="G2377" s="43">
        <v>0.5</v>
      </c>
      <c r="H2377" s="25">
        <v>0</v>
      </c>
      <c r="I2377" s="25">
        <f t="shared" si="143"/>
        <v>0.5</v>
      </c>
      <c r="J2377" s="25"/>
      <c r="K2377" s="25">
        <v>0</v>
      </c>
      <c r="L2377" s="25">
        <v>0</v>
      </c>
      <c r="M2377" s="25">
        <v>0</v>
      </c>
      <c r="N2377" s="25">
        <f t="shared" si="141"/>
        <v>0.5</v>
      </c>
    </row>
    <row r="2378" spans="1:14" x14ac:dyDescent="0.2">
      <c r="A2378" s="34" t="str">
        <f t="shared" si="142"/>
        <v>SOL/07D.Anglo Scot.</v>
      </c>
      <c r="B2378" s="6" t="s">
        <v>82</v>
      </c>
      <c r="C2378" s="6" t="s">
        <v>171</v>
      </c>
      <c r="D2378" s="6" t="s">
        <v>13</v>
      </c>
      <c r="E2378" s="25">
        <v>3.1E-2</v>
      </c>
      <c r="F2378" s="25">
        <v>0</v>
      </c>
      <c r="G2378" s="43">
        <v>0</v>
      </c>
      <c r="H2378" s="25">
        <v>0</v>
      </c>
      <c r="I2378" s="25">
        <f t="shared" si="143"/>
        <v>3.1E-2</v>
      </c>
      <c r="J2378" s="25"/>
      <c r="K2378" s="25">
        <v>0</v>
      </c>
      <c r="L2378" s="25">
        <v>0</v>
      </c>
      <c r="M2378" s="25">
        <v>0</v>
      </c>
      <c r="N2378" s="25">
        <f t="shared" si="141"/>
        <v>3.1E-2</v>
      </c>
    </row>
    <row r="2379" spans="1:14" x14ac:dyDescent="0.2">
      <c r="A2379" s="34" t="str">
        <f t="shared" si="142"/>
        <v>SOL/07D.ANIFPO</v>
      </c>
      <c r="B2379" s="6" t="s">
        <v>82</v>
      </c>
      <c r="C2379" s="6" t="s">
        <v>171</v>
      </c>
      <c r="D2379" s="6" t="s">
        <v>17</v>
      </c>
      <c r="E2379" s="25">
        <v>9.2999999999999999E-2</v>
      </c>
      <c r="F2379" s="25">
        <v>0</v>
      </c>
      <c r="G2379" s="43">
        <v>0</v>
      </c>
      <c r="H2379" s="25">
        <v>0</v>
      </c>
      <c r="I2379" s="25">
        <f t="shared" si="143"/>
        <v>9.2999999999999999E-2</v>
      </c>
      <c r="J2379" s="25"/>
      <c r="K2379" s="25">
        <v>0</v>
      </c>
      <c r="L2379" s="25">
        <v>0</v>
      </c>
      <c r="M2379" s="25">
        <v>0</v>
      </c>
      <c r="N2379" s="25">
        <f t="shared" si="141"/>
        <v>9.2999999999999999E-2</v>
      </c>
    </row>
    <row r="2380" spans="1:14" x14ac:dyDescent="0.2">
      <c r="A2380" s="34" t="str">
        <f t="shared" si="142"/>
        <v>SOL/07D.Cornish</v>
      </c>
      <c r="B2380" s="6" t="s">
        <v>82</v>
      </c>
      <c r="C2380" s="6" t="s">
        <v>171</v>
      </c>
      <c r="D2380" s="6" t="s">
        <v>18</v>
      </c>
      <c r="E2380" s="25">
        <v>8.0280000000000005</v>
      </c>
      <c r="F2380" s="25">
        <v>0</v>
      </c>
      <c r="G2380" s="43">
        <v>0</v>
      </c>
      <c r="H2380" s="25">
        <v>0</v>
      </c>
      <c r="I2380" s="25">
        <f t="shared" si="143"/>
        <v>8.0280000000000005</v>
      </c>
      <c r="J2380" s="25"/>
      <c r="K2380" s="25">
        <v>0</v>
      </c>
      <c r="L2380" s="25">
        <v>0</v>
      </c>
      <c r="M2380" s="25">
        <v>0</v>
      </c>
      <c r="N2380" s="25">
        <f t="shared" si="141"/>
        <v>8.0280000000000005</v>
      </c>
    </row>
    <row r="2381" spans="1:14" x14ac:dyDescent="0.2">
      <c r="A2381" s="34" t="str">
        <f t="shared" si="142"/>
        <v>SOL/07D.EEFPO</v>
      </c>
      <c r="B2381" s="6" t="s">
        <v>82</v>
      </c>
      <c r="C2381" s="6" t="s">
        <v>171</v>
      </c>
      <c r="D2381" s="6" t="s">
        <v>14</v>
      </c>
      <c r="E2381" s="25">
        <v>0.34200000000000003</v>
      </c>
      <c r="F2381" s="25">
        <v>0</v>
      </c>
      <c r="G2381" s="43">
        <v>0</v>
      </c>
      <c r="H2381" s="25">
        <v>0</v>
      </c>
      <c r="I2381" s="25">
        <f t="shared" si="143"/>
        <v>0.34200000000000003</v>
      </c>
      <c r="J2381" s="25"/>
      <c r="K2381" s="25">
        <v>0</v>
      </c>
      <c r="L2381" s="25">
        <v>0</v>
      </c>
      <c r="M2381" s="25">
        <v>0</v>
      </c>
      <c r="N2381" s="25">
        <f t="shared" si="141"/>
        <v>0.34200000000000003</v>
      </c>
    </row>
    <row r="2382" spans="1:14" x14ac:dyDescent="0.2">
      <c r="A2382" s="34" t="str">
        <f t="shared" si="142"/>
        <v>SOL/07D.Fife</v>
      </c>
      <c r="B2382" s="6" t="s">
        <v>82</v>
      </c>
      <c r="C2382" s="6" t="s">
        <v>171</v>
      </c>
      <c r="D2382" s="6" t="s">
        <v>7</v>
      </c>
      <c r="E2382" s="25">
        <v>0.156</v>
      </c>
      <c r="F2382" s="25">
        <v>0</v>
      </c>
      <c r="G2382" s="43">
        <v>0.3</v>
      </c>
      <c r="H2382" s="25">
        <v>0</v>
      </c>
      <c r="I2382" s="25">
        <f t="shared" si="143"/>
        <v>0.45599999999999996</v>
      </c>
      <c r="J2382" s="25"/>
      <c r="K2382" s="25">
        <v>0.01</v>
      </c>
      <c r="L2382" s="25">
        <v>0</v>
      </c>
      <c r="M2382" s="25">
        <v>0</v>
      </c>
      <c r="N2382" s="25">
        <f t="shared" si="141"/>
        <v>0.46600000000000003</v>
      </c>
    </row>
    <row r="2383" spans="1:14" x14ac:dyDescent="0.2">
      <c r="A2383" s="34" t="str">
        <f t="shared" si="142"/>
        <v>SOL/07D.FPO</v>
      </c>
      <c r="B2383" s="6" t="s">
        <v>82</v>
      </c>
      <c r="C2383" s="6" t="s">
        <v>171</v>
      </c>
      <c r="D2383" s="6" t="s">
        <v>15</v>
      </c>
      <c r="E2383" s="25">
        <v>1.151</v>
      </c>
      <c r="F2383" s="25">
        <v>0</v>
      </c>
      <c r="G2383" s="43">
        <v>0</v>
      </c>
      <c r="H2383" s="25">
        <v>0</v>
      </c>
      <c r="I2383" s="25">
        <f t="shared" si="143"/>
        <v>1.151</v>
      </c>
      <c r="J2383" s="25"/>
      <c r="K2383" s="25">
        <v>5.0000000000000001E-3</v>
      </c>
      <c r="L2383" s="25">
        <v>0</v>
      </c>
      <c r="M2383" s="25">
        <v>0</v>
      </c>
      <c r="N2383" s="25">
        <f t="shared" si="141"/>
        <v>1.1559999999999999</v>
      </c>
    </row>
    <row r="2384" spans="1:14" x14ac:dyDescent="0.2">
      <c r="A2384" s="34" t="str">
        <f t="shared" si="142"/>
        <v>SOL/07D.Handliners</v>
      </c>
      <c r="B2384" s="6" t="s">
        <v>82</v>
      </c>
      <c r="C2384" s="6" t="s">
        <v>171</v>
      </c>
      <c r="D2384" s="6" t="s">
        <v>66</v>
      </c>
      <c r="E2384" s="25">
        <v>0</v>
      </c>
      <c r="F2384" s="25">
        <v>0</v>
      </c>
      <c r="G2384" s="43">
        <v>0</v>
      </c>
      <c r="H2384" s="25">
        <v>0</v>
      </c>
      <c r="I2384" s="25">
        <f t="shared" si="143"/>
        <v>0</v>
      </c>
      <c r="J2384" s="25"/>
      <c r="K2384" s="25">
        <v>0</v>
      </c>
      <c r="L2384" s="25">
        <v>0</v>
      </c>
      <c r="M2384" s="25">
        <v>0</v>
      </c>
      <c r="N2384" s="25">
        <f t="shared" si="141"/>
        <v>0</v>
      </c>
    </row>
    <row r="2385" spans="1:14" x14ac:dyDescent="0.2">
      <c r="A2385" s="34" t="str">
        <f t="shared" si="142"/>
        <v>SOL/07D.Interfish</v>
      </c>
      <c r="B2385" s="6" t="s">
        <v>82</v>
      </c>
      <c r="C2385" s="6" t="s">
        <v>171</v>
      </c>
      <c r="D2385" s="6" t="s">
        <v>23</v>
      </c>
      <c r="E2385" s="25">
        <v>18.202000000000002</v>
      </c>
      <c r="F2385" s="25">
        <v>0</v>
      </c>
      <c r="G2385" s="43">
        <v>0</v>
      </c>
      <c r="H2385" s="25">
        <v>0</v>
      </c>
      <c r="I2385" s="25">
        <f t="shared" si="143"/>
        <v>18.202000000000002</v>
      </c>
      <c r="J2385" s="25"/>
      <c r="K2385" s="25">
        <v>0</v>
      </c>
      <c r="L2385" s="25">
        <v>0</v>
      </c>
      <c r="M2385" s="25">
        <v>0</v>
      </c>
      <c r="N2385" s="25">
        <f t="shared" si="141"/>
        <v>18.202000000000002</v>
      </c>
    </row>
    <row r="2386" spans="1:14" x14ac:dyDescent="0.2">
      <c r="A2386" s="34" t="str">
        <f t="shared" si="142"/>
        <v>SOL/07D.IOM</v>
      </c>
      <c r="B2386" s="6" t="s">
        <v>82</v>
      </c>
      <c r="C2386" s="6" t="s">
        <v>171</v>
      </c>
      <c r="D2386" s="6" t="s">
        <v>24</v>
      </c>
      <c r="E2386" s="25">
        <v>0</v>
      </c>
      <c r="F2386" s="25">
        <v>0</v>
      </c>
      <c r="G2386" s="43">
        <v>0</v>
      </c>
      <c r="H2386" s="25">
        <v>0</v>
      </c>
      <c r="I2386" s="25">
        <f t="shared" si="143"/>
        <v>0</v>
      </c>
      <c r="J2386" s="25"/>
      <c r="K2386" s="25">
        <v>0</v>
      </c>
      <c r="L2386" s="25">
        <v>0</v>
      </c>
      <c r="M2386" s="25">
        <v>0</v>
      </c>
      <c r="N2386" s="25">
        <f t="shared" si="141"/>
        <v>0</v>
      </c>
    </row>
    <row r="2387" spans="1:14" x14ac:dyDescent="0.2">
      <c r="A2387" s="34" t="str">
        <f t="shared" si="142"/>
        <v>SOL/07D.Klondyke</v>
      </c>
      <c r="B2387" s="6" t="s">
        <v>82</v>
      </c>
      <c r="C2387" s="6" t="s">
        <v>171</v>
      </c>
      <c r="D2387" s="6" t="s">
        <v>11</v>
      </c>
      <c r="E2387" s="25">
        <v>0</v>
      </c>
      <c r="F2387" s="25">
        <v>0</v>
      </c>
      <c r="G2387" s="43">
        <v>0</v>
      </c>
      <c r="H2387" s="25">
        <v>0</v>
      </c>
      <c r="I2387" s="25">
        <f t="shared" si="143"/>
        <v>0</v>
      </c>
      <c r="J2387" s="25"/>
      <c r="K2387" s="25">
        <v>0</v>
      </c>
      <c r="L2387" s="25">
        <v>0</v>
      </c>
      <c r="M2387" s="25">
        <v>0</v>
      </c>
      <c r="N2387" s="25">
        <f t="shared" si="141"/>
        <v>0</v>
      </c>
    </row>
    <row r="2388" spans="1:14" x14ac:dyDescent="0.2">
      <c r="A2388" s="34" t="str">
        <f t="shared" si="142"/>
        <v>SOL/07D.Lowestoft</v>
      </c>
      <c r="B2388" s="6" t="s">
        <v>82</v>
      </c>
      <c r="C2388" s="6" t="s">
        <v>171</v>
      </c>
      <c r="D2388" s="6" t="s">
        <v>21</v>
      </c>
      <c r="E2388" s="25">
        <v>0</v>
      </c>
      <c r="F2388" s="25">
        <v>0</v>
      </c>
      <c r="G2388" s="43">
        <v>0</v>
      </c>
      <c r="H2388" s="25">
        <v>0</v>
      </c>
      <c r="I2388" s="25">
        <f t="shared" si="143"/>
        <v>0</v>
      </c>
      <c r="J2388" s="25"/>
      <c r="K2388" s="25">
        <v>0</v>
      </c>
      <c r="L2388" s="25">
        <v>0</v>
      </c>
      <c r="M2388" s="25">
        <v>0</v>
      </c>
      <c r="N2388" s="25">
        <f t="shared" si="141"/>
        <v>0</v>
      </c>
    </row>
    <row r="2389" spans="1:14" x14ac:dyDescent="0.2">
      <c r="A2389" s="34" t="str">
        <f t="shared" si="142"/>
        <v>SOL/07D.Lunar</v>
      </c>
      <c r="B2389" s="6" t="s">
        <v>82</v>
      </c>
      <c r="C2389" s="6" t="s">
        <v>171</v>
      </c>
      <c r="D2389" s="6" t="s">
        <v>12</v>
      </c>
      <c r="E2389" s="25">
        <v>0</v>
      </c>
      <c r="F2389" s="25">
        <v>0</v>
      </c>
      <c r="G2389" s="43">
        <v>0</v>
      </c>
      <c r="H2389" s="25">
        <v>0</v>
      </c>
      <c r="I2389" s="25">
        <f t="shared" si="143"/>
        <v>0</v>
      </c>
      <c r="J2389" s="25"/>
      <c r="K2389" s="25">
        <v>0</v>
      </c>
      <c r="L2389" s="25">
        <v>0</v>
      </c>
      <c r="M2389" s="25">
        <v>0</v>
      </c>
      <c r="N2389" s="25">
        <f t="shared" ref="N2389:N2452" si="144">ROUND(I2389+K2389+L2389+M2389+J2389,3)</f>
        <v>0</v>
      </c>
    </row>
    <row r="2390" spans="1:14" x14ac:dyDescent="0.2">
      <c r="A2390" s="34" t="str">
        <f t="shared" si="142"/>
        <v>SOL/07D.Mourne</v>
      </c>
      <c r="B2390" s="38" t="s">
        <v>82</v>
      </c>
      <c r="C2390" s="6" t="s">
        <v>171</v>
      </c>
      <c r="D2390" s="6" t="s">
        <v>49</v>
      </c>
      <c r="E2390" s="25">
        <v>0</v>
      </c>
      <c r="F2390" s="25">
        <v>0</v>
      </c>
      <c r="G2390" s="43">
        <v>0</v>
      </c>
      <c r="H2390" s="25">
        <v>0</v>
      </c>
      <c r="I2390" s="25">
        <f t="shared" si="143"/>
        <v>0</v>
      </c>
      <c r="J2390" s="25"/>
      <c r="K2390" s="25">
        <v>0</v>
      </c>
      <c r="L2390" s="25">
        <v>0</v>
      </c>
      <c r="M2390" s="25">
        <v>0</v>
      </c>
      <c r="N2390" s="25">
        <f t="shared" si="144"/>
        <v>0</v>
      </c>
    </row>
    <row r="2391" spans="1:14" x14ac:dyDescent="0.2">
      <c r="A2391" s="34" t="str">
        <f t="shared" si="142"/>
        <v>SOL/07D.NESFO</v>
      </c>
      <c r="B2391" s="6" t="s">
        <v>82</v>
      </c>
      <c r="C2391" s="6" t="s">
        <v>171</v>
      </c>
      <c r="D2391" s="6" t="s">
        <v>5</v>
      </c>
      <c r="E2391" s="25">
        <v>0</v>
      </c>
      <c r="F2391" s="25">
        <v>0</v>
      </c>
      <c r="G2391" s="43">
        <v>0.1</v>
      </c>
      <c r="H2391" s="25">
        <v>0</v>
      </c>
      <c r="I2391" s="25">
        <f t="shared" si="143"/>
        <v>0.1</v>
      </c>
      <c r="J2391" s="25"/>
      <c r="K2391" s="25">
        <v>0</v>
      </c>
      <c r="L2391" s="25">
        <v>0</v>
      </c>
      <c r="M2391" s="25">
        <v>0</v>
      </c>
      <c r="N2391" s="25">
        <f t="shared" si="144"/>
        <v>0.1</v>
      </c>
    </row>
    <row r="2392" spans="1:14" x14ac:dyDescent="0.2">
      <c r="A2392" s="34" t="str">
        <f t="shared" si="142"/>
        <v>SOL/07D.NIFPO</v>
      </c>
      <c r="B2392" s="6" t="s">
        <v>82</v>
      </c>
      <c r="C2392" s="6" t="s">
        <v>171</v>
      </c>
      <c r="D2392" s="6" t="s">
        <v>16</v>
      </c>
      <c r="E2392" s="25">
        <v>0</v>
      </c>
      <c r="F2392" s="25">
        <v>0.1</v>
      </c>
      <c r="G2392" s="43">
        <v>0</v>
      </c>
      <c r="H2392" s="25">
        <v>0</v>
      </c>
      <c r="I2392" s="25">
        <f t="shared" si="143"/>
        <v>0.1</v>
      </c>
      <c r="J2392" s="25"/>
      <c r="K2392" s="25">
        <v>0</v>
      </c>
      <c r="L2392" s="25">
        <v>0</v>
      </c>
      <c r="M2392" s="25">
        <v>0</v>
      </c>
      <c r="N2392" s="25">
        <f t="shared" si="144"/>
        <v>0.1</v>
      </c>
    </row>
    <row r="2393" spans="1:14" x14ac:dyDescent="0.2">
      <c r="A2393" s="34" t="str">
        <f t="shared" si="142"/>
        <v>SOL/07D.Non Sector - England</v>
      </c>
      <c r="B2393" s="6" t="s">
        <v>82</v>
      </c>
      <c r="C2393" s="6" t="s">
        <v>171</v>
      </c>
      <c r="D2393" s="6" t="s">
        <v>25</v>
      </c>
      <c r="E2393" s="25">
        <v>11.069000000000001</v>
      </c>
      <c r="F2393" s="25">
        <v>0</v>
      </c>
      <c r="G2393" s="43">
        <v>0</v>
      </c>
      <c r="H2393" s="25">
        <v>0</v>
      </c>
      <c r="I2393" s="25">
        <f t="shared" si="143"/>
        <v>11.069000000000001</v>
      </c>
      <c r="J2393" s="25"/>
      <c r="K2393" s="25">
        <v>3.9209999999999998</v>
      </c>
      <c r="L2393" s="25">
        <v>0</v>
      </c>
      <c r="M2393" s="25">
        <v>0</v>
      </c>
      <c r="N2393" s="25">
        <f t="shared" si="144"/>
        <v>14.99</v>
      </c>
    </row>
    <row r="2394" spans="1:14" x14ac:dyDescent="0.2">
      <c r="A2394" s="34" t="str">
        <f t="shared" si="142"/>
        <v>SOL/07D.Non Sector - Northern Ireland</v>
      </c>
      <c r="B2394" s="6" t="s">
        <v>82</v>
      </c>
      <c r="C2394" s="6" t="s">
        <v>171</v>
      </c>
      <c r="D2394" s="6" t="s">
        <v>28</v>
      </c>
      <c r="E2394" s="25">
        <v>0</v>
      </c>
      <c r="F2394" s="25">
        <v>0</v>
      </c>
      <c r="G2394" s="43">
        <v>0</v>
      </c>
      <c r="H2394" s="25">
        <v>0</v>
      </c>
      <c r="I2394" s="25">
        <f t="shared" si="143"/>
        <v>0</v>
      </c>
      <c r="J2394" s="25"/>
      <c r="K2394" s="25">
        <v>0</v>
      </c>
      <c r="L2394" s="25">
        <v>0</v>
      </c>
      <c r="M2394" s="25">
        <v>0</v>
      </c>
      <c r="N2394" s="25">
        <f t="shared" si="144"/>
        <v>0</v>
      </c>
    </row>
    <row r="2395" spans="1:14" x14ac:dyDescent="0.2">
      <c r="A2395" s="34" t="str">
        <f t="shared" si="142"/>
        <v>SOL/07D.Non Sector - Scotland</v>
      </c>
      <c r="B2395" s="6" t="s">
        <v>82</v>
      </c>
      <c r="C2395" s="6" t="s">
        <v>171</v>
      </c>
      <c r="D2395" s="6" t="s">
        <v>27</v>
      </c>
      <c r="E2395" s="25">
        <v>0</v>
      </c>
      <c r="F2395" s="25">
        <v>0</v>
      </c>
      <c r="G2395" s="43">
        <v>0</v>
      </c>
      <c r="H2395" s="25">
        <v>0</v>
      </c>
      <c r="I2395" s="25">
        <f t="shared" si="143"/>
        <v>0</v>
      </c>
      <c r="J2395" s="25"/>
      <c r="K2395" s="25">
        <v>0</v>
      </c>
      <c r="L2395" s="25">
        <v>0</v>
      </c>
      <c r="M2395" s="25">
        <v>0</v>
      </c>
      <c r="N2395" s="25">
        <f t="shared" si="144"/>
        <v>0</v>
      </c>
    </row>
    <row r="2396" spans="1:14" x14ac:dyDescent="0.2">
      <c r="A2396" s="34" t="str">
        <f t="shared" si="142"/>
        <v>SOL/07D.Non Sector - Wales</v>
      </c>
      <c r="B2396" s="6" t="s">
        <v>82</v>
      </c>
      <c r="C2396" s="6" t="s">
        <v>171</v>
      </c>
      <c r="D2396" s="6" t="s">
        <v>26</v>
      </c>
      <c r="E2396" s="25">
        <v>0</v>
      </c>
      <c r="F2396" s="25">
        <v>0</v>
      </c>
      <c r="G2396" s="43">
        <v>0</v>
      </c>
      <c r="H2396" s="25">
        <v>0</v>
      </c>
      <c r="I2396" s="25">
        <f t="shared" si="143"/>
        <v>0</v>
      </c>
      <c r="J2396" s="25"/>
      <c r="K2396" s="25">
        <v>0</v>
      </c>
      <c r="L2396" s="25">
        <v>0</v>
      </c>
      <c r="M2396" s="25">
        <v>0</v>
      </c>
      <c r="N2396" s="25">
        <f t="shared" si="144"/>
        <v>0</v>
      </c>
    </row>
    <row r="2397" spans="1:14" x14ac:dyDescent="0.2">
      <c r="A2397" s="34" t="str">
        <f t="shared" si="142"/>
        <v>SOL/07D.Humberside</v>
      </c>
      <c r="B2397" s="6" t="s">
        <v>82</v>
      </c>
      <c r="C2397" s="6" t="s">
        <v>171</v>
      </c>
      <c r="D2397" s="6" t="s">
        <v>288</v>
      </c>
      <c r="E2397" s="25">
        <v>0</v>
      </c>
      <c r="F2397" s="25">
        <v>0</v>
      </c>
      <c r="G2397" s="43">
        <v>0</v>
      </c>
      <c r="H2397" s="25">
        <v>0</v>
      </c>
      <c r="I2397" s="25">
        <f t="shared" si="143"/>
        <v>0</v>
      </c>
      <c r="J2397" s="25"/>
      <c r="K2397" s="25">
        <v>5.0000000000000001E-3</v>
      </c>
      <c r="L2397" s="25">
        <v>0</v>
      </c>
      <c r="M2397" s="25">
        <v>0</v>
      </c>
      <c r="N2397" s="25">
        <f t="shared" si="144"/>
        <v>5.0000000000000001E-3</v>
      </c>
    </row>
    <row r="2398" spans="1:14" x14ac:dyDescent="0.2">
      <c r="A2398" s="34" t="str">
        <f t="shared" si="142"/>
        <v>SOL/07D.North Sea</v>
      </c>
      <c r="B2398" s="6" t="s">
        <v>82</v>
      </c>
      <c r="C2398" s="6" t="s">
        <v>171</v>
      </c>
      <c r="D2398" s="6" t="s">
        <v>20</v>
      </c>
      <c r="E2398" s="25">
        <v>1.3069999999999999</v>
      </c>
      <c r="F2398" s="25">
        <v>0</v>
      </c>
      <c r="G2398" s="43">
        <v>0.2</v>
      </c>
      <c r="H2398" s="25">
        <v>0</v>
      </c>
      <c r="I2398" s="25">
        <f t="shared" si="143"/>
        <v>1.5069999999999999</v>
      </c>
      <c r="J2398" s="25"/>
      <c r="K2398" s="25">
        <v>9.8000000000000004E-2</v>
      </c>
      <c r="L2398" s="25">
        <v>0</v>
      </c>
      <c r="M2398" s="25">
        <v>0</v>
      </c>
      <c r="N2398" s="25">
        <f t="shared" si="144"/>
        <v>1.605</v>
      </c>
    </row>
    <row r="2399" spans="1:14" x14ac:dyDescent="0.2">
      <c r="A2399" s="34" t="str">
        <f t="shared" si="142"/>
        <v>SOL/07D.Northern</v>
      </c>
      <c r="B2399" s="6" t="s">
        <v>82</v>
      </c>
      <c r="C2399" s="6" t="s">
        <v>171</v>
      </c>
      <c r="D2399" s="6" t="s">
        <v>10</v>
      </c>
      <c r="E2399" s="25">
        <v>0</v>
      </c>
      <c r="F2399" s="25">
        <v>0</v>
      </c>
      <c r="G2399" s="43">
        <v>0</v>
      </c>
      <c r="H2399" s="25">
        <v>0</v>
      </c>
      <c r="I2399" s="25">
        <f t="shared" si="143"/>
        <v>0</v>
      </c>
      <c r="J2399" s="25"/>
      <c r="K2399" s="25">
        <v>0</v>
      </c>
      <c r="L2399" s="25">
        <v>0</v>
      </c>
      <c r="M2399" s="25">
        <v>0</v>
      </c>
      <c r="N2399" s="25">
        <f t="shared" si="144"/>
        <v>0</v>
      </c>
    </row>
    <row r="2400" spans="1:14" x14ac:dyDescent="0.2">
      <c r="A2400" s="34" t="str">
        <f t="shared" si="142"/>
        <v>SOL/07D.Orkney</v>
      </c>
      <c r="B2400" s="6" t="s">
        <v>82</v>
      </c>
      <c r="C2400" s="6" t="s">
        <v>171</v>
      </c>
      <c r="D2400" s="6" t="s">
        <v>9</v>
      </c>
      <c r="E2400" s="25">
        <v>0</v>
      </c>
      <c r="F2400" s="25">
        <v>0</v>
      </c>
      <c r="G2400" s="43">
        <v>0</v>
      </c>
      <c r="H2400" s="25">
        <v>0</v>
      </c>
      <c r="I2400" s="25">
        <f t="shared" si="143"/>
        <v>0</v>
      </c>
      <c r="J2400" s="25"/>
      <c r="K2400" s="25">
        <v>0</v>
      </c>
      <c r="L2400" s="25">
        <v>0</v>
      </c>
      <c r="M2400" s="25">
        <v>0</v>
      </c>
      <c r="N2400" s="25">
        <f t="shared" si="144"/>
        <v>0</v>
      </c>
    </row>
    <row r="2401" spans="1:14" x14ac:dyDescent="0.2">
      <c r="A2401" s="34" t="str">
        <f t="shared" si="142"/>
        <v>SOL/07D.SFO</v>
      </c>
      <c r="B2401" s="6" t="s">
        <v>82</v>
      </c>
      <c r="C2401" s="6" t="s">
        <v>171</v>
      </c>
      <c r="D2401" s="6" t="s">
        <v>2</v>
      </c>
      <c r="E2401" s="25">
        <v>0.124</v>
      </c>
      <c r="F2401" s="25">
        <v>0</v>
      </c>
      <c r="G2401" s="43">
        <v>0</v>
      </c>
      <c r="H2401" s="25">
        <v>0</v>
      </c>
      <c r="I2401" s="25">
        <f t="shared" si="143"/>
        <v>0.124</v>
      </c>
      <c r="J2401" s="25"/>
      <c r="K2401" s="25">
        <v>0</v>
      </c>
      <c r="L2401" s="25">
        <v>0</v>
      </c>
      <c r="M2401" s="25">
        <v>0</v>
      </c>
      <c r="N2401" s="25">
        <f t="shared" si="144"/>
        <v>0.124</v>
      </c>
    </row>
    <row r="2402" spans="1:14" x14ac:dyDescent="0.2">
      <c r="A2402" s="34" t="str">
        <f t="shared" si="142"/>
        <v>SOL/07D.Shetland</v>
      </c>
      <c r="B2402" s="6" t="s">
        <v>82</v>
      </c>
      <c r="C2402" s="6" t="s">
        <v>171</v>
      </c>
      <c r="D2402" s="6" t="s">
        <v>6</v>
      </c>
      <c r="E2402" s="25">
        <v>0</v>
      </c>
      <c r="F2402" s="25">
        <v>0</v>
      </c>
      <c r="G2402" s="43">
        <v>1.3</v>
      </c>
      <c r="H2402" s="25">
        <v>0</v>
      </c>
      <c r="I2402" s="25">
        <f t="shared" si="143"/>
        <v>1.3</v>
      </c>
      <c r="J2402" s="25"/>
      <c r="K2402" s="25">
        <v>0</v>
      </c>
      <c r="L2402" s="25">
        <v>0</v>
      </c>
      <c r="M2402" s="25">
        <v>0</v>
      </c>
      <c r="N2402" s="25">
        <f t="shared" si="144"/>
        <v>1.3</v>
      </c>
    </row>
    <row r="2403" spans="1:14" x14ac:dyDescent="0.2">
      <c r="A2403" s="34" t="str">
        <f t="shared" si="142"/>
        <v>SOL/07D.South West</v>
      </c>
      <c r="B2403" s="6" t="s">
        <v>82</v>
      </c>
      <c r="C2403" s="6" t="s">
        <v>171</v>
      </c>
      <c r="D2403" s="6" t="s">
        <v>19</v>
      </c>
      <c r="E2403" s="25">
        <v>18.638000000000002</v>
      </c>
      <c r="F2403" s="25">
        <v>0</v>
      </c>
      <c r="G2403" s="43">
        <v>2.1</v>
      </c>
      <c r="H2403" s="25">
        <v>1.0109999999999999</v>
      </c>
      <c r="I2403" s="25">
        <f t="shared" si="143"/>
        <v>21.749000000000002</v>
      </c>
      <c r="J2403" s="25"/>
      <c r="K2403" s="25">
        <v>6.9870000000000001</v>
      </c>
      <c r="L2403" s="25">
        <v>0</v>
      </c>
      <c r="M2403" s="25">
        <v>0</v>
      </c>
      <c r="N2403" s="25">
        <f t="shared" si="144"/>
        <v>28.736000000000001</v>
      </c>
    </row>
    <row r="2404" spans="1:14" x14ac:dyDescent="0.2">
      <c r="A2404" s="34" t="str">
        <f t="shared" si="142"/>
        <v>SOL/07D.Unallocated</v>
      </c>
      <c r="B2404" s="6" t="s">
        <v>82</v>
      </c>
      <c r="C2404" s="6" t="s">
        <v>171</v>
      </c>
      <c r="D2404" s="6" t="s">
        <v>33</v>
      </c>
      <c r="E2404" s="25">
        <v>0</v>
      </c>
      <c r="F2404" s="25">
        <v>0</v>
      </c>
      <c r="G2404" s="43">
        <v>0</v>
      </c>
      <c r="H2404" s="25">
        <v>0.3</v>
      </c>
      <c r="I2404" s="25">
        <f t="shared" si="143"/>
        <v>0.3</v>
      </c>
      <c r="J2404" s="25"/>
      <c r="K2404" s="25">
        <v>0</v>
      </c>
      <c r="L2404" s="25">
        <v>0</v>
      </c>
      <c r="M2404" s="25">
        <v>0</v>
      </c>
      <c r="N2404" s="25">
        <f t="shared" si="144"/>
        <v>0.3</v>
      </c>
    </row>
    <row r="2405" spans="1:14" x14ac:dyDescent="0.2">
      <c r="A2405" s="34" t="str">
        <f t="shared" si="142"/>
        <v>SOL/07D.W. Scotland</v>
      </c>
      <c r="B2405" s="6" t="s">
        <v>82</v>
      </c>
      <c r="C2405" s="6" t="s">
        <v>171</v>
      </c>
      <c r="D2405" s="6" t="s">
        <v>8</v>
      </c>
      <c r="E2405" s="25">
        <v>0.187</v>
      </c>
      <c r="F2405" s="25">
        <v>0</v>
      </c>
      <c r="G2405" s="43">
        <v>0</v>
      </c>
      <c r="H2405" s="25">
        <v>0</v>
      </c>
      <c r="I2405" s="25">
        <f t="shared" si="143"/>
        <v>0.187</v>
      </c>
      <c r="J2405" s="25"/>
      <c r="K2405" s="25">
        <v>0</v>
      </c>
      <c r="L2405" s="25">
        <v>0</v>
      </c>
      <c r="M2405" s="25">
        <v>0</v>
      </c>
      <c r="N2405" s="25">
        <f t="shared" si="144"/>
        <v>0.187</v>
      </c>
    </row>
    <row r="2406" spans="1:14" x14ac:dyDescent="0.2">
      <c r="A2406" s="34" t="str">
        <f t="shared" si="142"/>
        <v>SOL/07D.Wales &amp; WC</v>
      </c>
      <c r="B2406" s="6" t="s">
        <v>82</v>
      </c>
      <c r="C2406" s="6" t="s">
        <v>171</v>
      </c>
      <c r="D2406" s="6" t="s">
        <v>22</v>
      </c>
      <c r="E2406" s="25">
        <v>0</v>
      </c>
      <c r="F2406" s="25">
        <v>0</v>
      </c>
      <c r="G2406" s="43">
        <v>0</v>
      </c>
      <c r="H2406" s="25">
        <v>0</v>
      </c>
      <c r="I2406" s="25">
        <f t="shared" si="143"/>
        <v>0</v>
      </c>
      <c r="J2406" s="25"/>
      <c r="K2406" s="25">
        <v>0</v>
      </c>
      <c r="L2406" s="25">
        <v>0</v>
      </c>
      <c r="M2406" s="25">
        <v>0</v>
      </c>
      <c r="N2406" s="25">
        <f t="shared" si="144"/>
        <v>0</v>
      </c>
    </row>
    <row r="2407" spans="1:14" x14ac:dyDescent="0.2">
      <c r="A2407" s="34" t="str">
        <f t="shared" si="142"/>
        <v>SOL/07D.Western</v>
      </c>
      <c r="B2407" s="38" t="s">
        <v>82</v>
      </c>
      <c r="C2407" s="6" t="s">
        <v>171</v>
      </c>
      <c r="D2407" s="6" t="s">
        <v>107</v>
      </c>
      <c r="E2407" s="25">
        <v>69.759</v>
      </c>
      <c r="F2407" s="25">
        <v>0</v>
      </c>
      <c r="G2407" s="43">
        <v>0</v>
      </c>
      <c r="H2407" s="25">
        <v>0</v>
      </c>
      <c r="I2407" s="25">
        <f t="shared" si="143"/>
        <v>69.759</v>
      </c>
      <c r="J2407" s="25"/>
      <c r="K2407" s="25">
        <v>0.63200000000000001</v>
      </c>
      <c r="L2407" s="25">
        <v>0</v>
      </c>
      <c r="M2407" s="25">
        <v>0</v>
      </c>
      <c r="N2407" s="25">
        <f t="shared" si="144"/>
        <v>70.391000000000005</v>
      </c>
    </row>
    <row r="2408" spans="1:14" x14ac:dyDescent="0.2">
      <c r="A2408" s="34" t="str">
        <f t="shared" si="142"/>
        <v>SOL/07E.10m and under (pool) - England</v>
      </c>
      <c r="B2408" s="6" t="s">
        <v>83</v>
      </c>
      <c r="C2408" s="6" t="s">
        <v>172</v>
      </c>
      <c r="D2408" s="6" t="s">
        <v>29</v>
      </c>
      <c r="E2408" s="25">
        <v>59.485999999999997</v>
      </c>
      <c r="F2408" s="25">
        <v>0</v>
      </c>
      <c r="G2408" s="43">
        <v>0</v>
      </c>
      <c r="H2408" s="25">
        <v>0</v>
      </c>
      <c r="I2408" s="25">
        <f t="shared" si="143"/>
        <v>59.485999999999997</v>
      </c>
      <c r="J2408" s="25"/>
      <c r="K2408" s="25">
        <v>7.4939999999999998</v>
      </c>
      <c r="L2408" s="25">
        <v>0</v>
      </c>
      <c r="M2408" s="25">
        <v>0</v>
      </c>
      <c r="N2408" s="25">
        <f t="shared" si="144"/>
        <v>66.98</v>
      </c>
    </row>
    <row r="2409" spans="1:14" x14ac:dyDescent="0.2">
      <c r="A2409" s="34" t="str">
        <f t="shared" ref="A2409:A2472" si="145">CONCATENATE(B2409,D2409)</f>
        <v>SOL/07E.10m and under (pool) - Northern Ireland</v>
      </c>
      <c r="B2409" s="6" t="s">
        <v>83</v>
      </c>
      <c r="C2409" s="6" t="s">
        <v>172</v>
      </c>
      <c r="D2409" s="6" t="s">
        <v>32</v>
      </c>
      <c r="E2409" s="25">
        <v>0</v>
      </c>
      <c r="F2409" s="25">
        <v>0</v>
      </c>
      <c r="G2409" s="43">
        <v>0</v>
      </c>
      <c r="H2409" s="25">
        <v>0</v>
      </c>
      <c r="I2409" s="25">
        <f t="shared" si="143"/>
        <v>0</v>
      </c>
      <c r="J2409" s="25"/>
      <c r="K2409" s="25">
        <v>0</v>
      </c>
      <c r="L2409" s="25">
        <v>0</v>
      </c>
      <c r="M2409" s="25">
        <v>0</v>
      </c>
      <c r="N2409" s="25">
        <f t="shared" si="144"/>
        <v>0</v>
      </c>
    </row>
    <row r="2410" spans="1:14" x14ac:dyDescent="0.2">
      <c r="A2410" s="34" t="str">
        <f t="shared" si="145"/>
        <v>SOL/07E.10m and under (pool) - Scotland</v>
      </c>
      <c r="B2410" s="6" t="s">
        <v>83</v>
      </c>
      <c r="C2410" s="6" t="s">
        <v>172</v>
      </c>
      <c r="D2410" s="6" t="s">
        <v>31</v>
      </c>
      <c r="E2410" s="25">
        <v>0</v>
      </c>
      <c r="F2410" s="25">
        <v>0</v>
      </c>
      <c r="G2410" s="43">
        <v>0.6</v>
      </c>
      <c r="H2410" s="25">
        <v>0</v>
      </c>
      <c r="I2410" s="25">
        <f t="shared" si="143"/>
        <v>0.6</v>
      </c>
      <c r="J2410" s="25"/>
      <c r="K2410" s="25">
        <v>0</v>
      </c>
      <c r="L2410" s="25">
        <v>0</v>
      </c>
      <c r="M2410" s="25">
        <v>0</v>
      </c>
      <c r="N2410" s="25">
        <f t="shared" si="144"/>
        <v>0.6</v>
      </c>
    </row>
    <row r="2411" spans="1:14" x14ac:dyDescent="0.2">
      <c r="A2411" s="34" t="str">
        <f t="shared" si="145"/>
        <v>SOL/07E.10m and under (pool) - Wales</v>
      </c>
      <c r="B2411" s="6" t="s">
        <v>83</v>
      </c>
      <c r="C2411" s="6" t="s">
        <v>172</v>
      </c>
      <c r="D2411" s="6" t="s">
        <v>30</v>
      </c>
      <c r="E2411" s="25">
        <v>0</v>
      </c>
      <c r="F2411" s="25">
        <v>0</v>
      </c>
      <c r="G2411" s="43">
        <v>0</v>
      </c>
      <c r="H2411" s="25">
        <v>0.41799999999999998</v>
      </c>
      <c r="I2411" s="25">
        <f t="shared" si="143"/>
        <v>0.41799999999999998</v>
      </c>
      <c r="J2411" s="25"/>
      <c r="K2411" s="25">
        <v>0</v>
      </c>
      <c r="L2411" s="25">
        <v>0</v>
      </c>
      <c r="M2411" s="25">
        <v>0</v>
      </c>
      <c r="N2411" s="25">
        <f t="shared" si="144"/>
        <v>0.41799999999999998</v>
      </c>
    </row>
    <row r="2412" spans="1:14" x14ac:dyDescent="0.2">
      <c r="A2412" s="34" t="str">
        <f t="shared" si="145"/>
        <v>SOL/07E.Aberdeen</v>
      </c>
      <c r="B2412" s="6" t="s">
        <v>83</v>
      </c>
      <c r="C2412" s="6" t="s">
        <v>172</v>
      </c>
      <c r="D2412" s="6" t="s">
        <v>4</v>
      </c>
      <c r="E2412" s="25">
        <v>0.13100000000000001</v>
      </c>
      <c r="F2412" s="25">
        <v>0</v>
      </c>
      <c r="G2412" s="43">
        <v>1</v>
      </c>
      <c r="H2412" s="25">
        <v>0</v>
      </c>
      <c r="I2412" s="25">
        <f t="shared" si="143"/>
        <v>1.131</v>
      </c>
      <c r="J2412" s="25"/>
      <c r="K2412" s="25">
        <v>1E-3</v>
      </c>
      <c r="L2412" s="25">
        <v>0</v>
      </c>
      <c r="M2412" s="25">
        <v>0</v>
      </c>
      <c r="N2412" s="25">
        <f t="shared" si="144"/>
        <v>1.1319999999999999</v>
      </c>
    </row>
    <row r="2413" spans="1:14" x14ac:dyDescent="0.2">
      <c r="A2413" s="34" t="str">
        <f t="shared" si="145"/>
        <v>SOL/07E.Anglo Scot.</v>
      </c>
      <c r="B2413" s="6" t="s">
        <v>83</v>
      </c>
      <c r="C2413" s="6" t="s">
        <v>172</v>
      </c>
      <c r="D2413" s="6" t="s">
        <v>13</v>
      </c>
      <c r="E2413" s="25">
        <v>0</v>
      </c>
      <c r="F2413" s="25">
        <v>0</v>
      </c>
      <c r="G2413" s="43">
        <v>0</v>
      </c>
      <c r="H2413" s="25">
        <v>0</v>
      </c>
      <c r="I2413" s="25">
        <f t="shared" si="143"/>
        <v>0</v>
      </c>
      <c r="J2413" s="25"/>
      <c r="K2413" s="25">
        <v>0</v>
      </c>
      <c r="L2413" s="25">
        <v>0</v>
      </c>
      <c r="M2413" s="25">
        <v>0</v>
      </c>
      <c r="N2413" s="25">
        <f t="shared" si="144"/>
        <v>0</v>
      </c>
    </row>
    <row r="2414" spans="1:14" x14ac:dyDescent="0.2">
      <c r="A2414" s="34" t="str">
        <f t="shared" si="145"/>
        <v>SOL/07E.ANIFPO</v>
      </c>
      <c r="B2414" s="6" t="s">
        <v>83</v>
      </c>
      <c r="C2414" s="6" t="s">
        <v>172</v>
      </c>
      <c r="D2414" s="6" t="s">
        <v>17</v>
      </c>
      <c r="E2414" s="25">
        <v>0</v>
      </c>
      <c r="F2414" s="25">
        <v>0.13300000000000001</v>
      </c>
      <c r="G2414" s="43">
        <v>0</v>
      </c>
      <c r="H2414" s="25">
        <v>0</v>
      </c>
      <c r="I2414" s="25">
        <f t="shared" si="143"/>
        <v>0.13300000000000001</v>
      </c>
      <c r="J2414" s="25"/>
      <c r="K2414" s="25">
        <v>0</v>
      </c>
      <c r="L2414" s="25">
        <v>0</v>
      </c>
      <c r="M2414" s="25">
        <v>0</v>
      </c>
      <c r="N2414" s="25">
        <f t="shared" si="144"/>
        <v>0.13300000000000001</v>
      </c>
    </row>
    <row r="2415" spans="1:14" x14ac:dyDescent="0.2">
      <c r="A2415" s="34" t="str">
        <f t="shared" si="145"/>
        <v>SOL/07E.Cornish</v>
      </c>
      <c r="B2415" s="6" t="s">
        <v>83</v>
      </c>
      <c r="C2415" s="6" t="s">
        <v>172</v>
      </c>
      <c r="D2415" s="6" t="s">
        <v>18</v>
      </c>
      <c r="E2415" s="25">
        <v>121.846</v>
      </c>
      <c r="F2415" s="25">
        <v>0</v>
      </c>
      <c r="G2415" s="43">
        <v>0</v>
      </c>
      <c r="H2415" s="25">
        <v>0</v>
      </c>
      <c r="I2415" s="25">
        <f t="shared" si="143"/>
        <v>121.846</v>
      </c>
      <c r="J2415" s="25"/>
      <c r="K2415" s="25">
        <v>5.6269999999999998</v>
      </c>
      <c r="L2415" s="25">
        <v>0</v>
      </c>
      <c r="M2415" s="25">
        <v>1.3</v>
      </c>
      <c r="N2415" s="25">
        <f t="shared" si="144"/>
        <v>128.773</v>
      </c>
    </row>
    <row r="2416" spans="1:14" x14ac:dyDescent="0.2">
      <c r="A2416" s="34" t="str">
        <f t="shared" si="145"/>
        <v>SOL/07E.EEFPO</v>
      </c>
      <c r="B2416" s="6" t="s">
        <v>83</v>
      </c>
      <c r="C2416" s="6" t="s">
        <v>172</v>
      </c>
      <c r="D2416" s="6" t="s">
        <v>14</v>
      </c>
      <c r="E2416" s="25">
        <v>0.65600000000000003</v>
      </c>
      <c r="F2416" s="25">
        <v>0</v>
      </c>
      <c r="G2416" s="43">
        <v>0</v>
      </c>
      <c r="H2416" s="25">
        <v>0</v>
      </c>
      <c r="I2416" s="25">
        <f t="shared" si="143"/>
        <v>0.65600000000000003</v>
      </c>
      <c r="J2416" s="25"/>
      <c r="K2416" s="25">
        <v>0</v>
      </c>
      <c r="L2416" s="25">
        <v>0</v>
      </c>
      <c r="M2416" s="25">
        <v>0</v>
      </c>
      <c r="N2416" s="25">
        <f t="shared" si="144"/>
        <v>0.65600000000000003</v>
      </c>
    </row>
    <row r="2417" spans="1:14" x14ac:dyDescent="0.2">
      <c r="A2417" s="34" t="str">
        <f t="shared" si="145"/>
        <v>SOL/07E.Fife</v>
      </c>
      <c r="B2417" s="6" t="s">
        <v>83</v>
      </c>
      <c r="C2417" s="6" t="s">
        <v>172</v>
      </c>
      <c r="D2417" s="6" t="s">
        <v>7</v>
      </c>
      <c r="E2417" s="25">
        <v>0</v>
      </c>
      <c r="F2417" s="25">
        <v>0</v>
      </c>
      <c r="G2417" s="43">
        <v>0.1</v>
      </c>
      <c r="H2417" s="25">
        <v>0</v>
      </c>
      <c r="I2417" s="25">
        <f t="shared" si="143"/>
        <v>0.1</v>
      </c>
      <c r="J2417" s="25"/>
      <c r="K2417" s="25">
        <v>0</v>
      </c>
      <c r="L2417" s="25">
        <v>0</v>
      </c>
      <c r="M2417" s="25">
        <v>0</v>
      </c>
      <c r="N2417" s="25">
        <f t="shared" si="144"/>
        <v>0.1</v>
      </c>
    </row>
    <row r="2418" spans="1:14" x14ac:dyDescent="0.2">
      <c r="A2418" s="34" t="str">
        <f t="shared" si="145"/>
        <v>SOL/07E.FPO</v>
      </c>
      <c r="B2418" s="6" t="s">
        <v>83</v>
      </c>
      <c r="C2418" s="6" t="s">
        <v>172</v>
      </c>
      <c r="D2418" s="6" t="s">
        <v>15</v>
      </c>
      <c r="E2418" s="25">
        <v>0</v>
      </c>
      <c r="F2418" s="25">
        <v>0</v>
      </c>
      <c r="G2418" s="43">
        <v>0</v>
      </c>
      <c r="H2418" s="25">
        <v>0</v>
      </c>
      <c r="I2418" s="25">
        <f t="shared" si="143"/>
        <v>0</v>
      </c>
      <c r="J2418" s="25"/>
      <c r="K2418" s="25">
        <v>0</v>
      </c>
      <c r="L2418" s="25">
        <v>0</v>
      </c>
      <c r="M2418" s="25">
        <v>0</v>
      </c>
      <c r="N2418" s="25">
        <f t="shared" si="144"/>
        <v>0</v>
      </c>
    </row>
    <row r="2419" spans="1:14" x14ac:dyDescent="0.2">
      <c r="A2419" s="34" t="str">
        <f t="shared" si="145"/>
        <v>SOL/07E.Handliners</v>
      </c>
      <c r="B2419" s="6" t="s">
        <v>83</v>
      </c>
      <c r="C2419" s="6" t="s">
        <v>172</v>
      </c>
      <c r="D2419" s="6" t="s">
        <v>66</v>
      </c>
      <c r="E2419" s="25">
        <v>0</v>
      </c>
      <c r="F2419" s="25">
        <v>0</v>
      </c>
      <c r="G2419" s="43">
        <v>0</v>
      </c>
      <c r="H2419" s="25">
        <v>0</v>
      </c>
      <c r="I2419" s="25">
        <f t="shared" si="143"/>
        <v>0</v>
      </c>
      <c r="J2419" s="25"/>
      <c r="K2419" s="25">
        <v>0</v>
      </c>
      <c r="L2419" s="25">
        <v>0</v>
      </c>
      <c r="M2419" s="25">
        <v>0</v>
      </c>
      <c r="N2419" s="25">
        <f t="shared" si="144"/>
        <v>0</v>
      </c>
    </row>
    <row r="2420" spans="1:14" x14ac:dyDescent="0.2">
      <c r="A2420" s="34" t="str">
        <f t="shared" si="145"/>
        <v>SOL/07E.Interfish</v>
      </c>
      <c r="B2420" s="6" t="s">
        <v>83</v>
      </c>
      <c r="C2420" s="6" t="s">
        <v>172</v>
      </c>
      <c r="D2420" s="6" t="s">
        <v>23</v>
      </c>
      <c r="E2420" s="25">
        <v>64.266999999999996</v>
      </c>
      <c r="F2420" s="25">
        <v>0</v>
      </c>
      <c r="G2420" s="43">
        <v>0</v>
      </c>
      <c r="H2420" s="25">
        <v>0</v>
      </c>
      <c r="I2420" s="25">
        <f t="shared" si="143"/>
        <v>64.266999999999996</v>
      </c>
      <c r="J2420" s="25"/>
      <c r="K2420" s="25">
        <v>3.069</v>
      </c>
      <c r="L2420" s="25">
        <v>0</v>
      </c>
      <c r="M2420" s="25">
        <v>0.7</v>
      </c>
      <c r="N2420" s="25">
        <f t="shared" si="144"/>
        <v>68.036000000000001</v>
      </c>
    </row>
    <row r="2421" spans="1:14" x14ac:dyDescent="0.2">
      <c r="A2421" s="34" t="str">
        <f t="shared" si="145"/>
        <v>SOL/07E.IOM</v>
      </c>
      <c r="B2421" s="6" t="s">
        <v>83</v>
      </c>
      <c r="C2421" s="6" t="s">
        <v>172</v>
      </c>
      <c r="D2421" s="6" t="s">
        <v>24</v>
      </c>
      <c r="E2421" s="25">
        <v>0.26200000000000001</v>
      </c>
      <c r="F2421" s="25">
        <v>0</v>
      </c>
      <c r="G2421" s="43">
        <v>0</v>
      </c>
      <c r="H2421" s="25">
        <v>0</v>
      </c>
      <c r="I2421" s="25">
        <f t="shared" si="143"/>
        <v>0.26200000000000001</v>
      </c>
      <c r="J2421" s="25"/>
      <c r="K2421" s="25">
        <v>0</v>
      </c>
      <c r="L2421" s="25">
        <v>0</v>
      </c>
      <c r="M2421" s="25">
        <v>0</v>
      </c>
      <c r="N2421" s="25">
        <f t="shared" si="144"/>
        <v>0.26200000000000001</v>
      </c>
    </row>
    <row r="2422" spans="1:14" x14ac:dyDescent="0.2">
      <c r="A2422" s="34" t="str">
        <f t="shared" si="145"/>
        <v>SOL/07E.Klondyke</v>
      </c>
      <c r="B2422" s="6" t="s">
        <v>83</v>
      </c>
      <c r="C2422" s="6" t="s">
        <v>172</v>
      </c>
      <c r="D2422" s="6" t="s">
        <v>11</v>
      </c>
      <c r="E2422" s="25">
        <v>0</v>
      </c>
      <c r="F2422" s="25">
        <v>0</v>
      </c>
      <c r="G2422" s="43">
        <v>0</v>
      </c>
      <c r="H2422" s="25">
        <v>0</v>
      </c>
      <c r="I2422" s="25">
        <f t="shared" si="143"/>
        <v>0</v>
      </c>
      <c r="J2422" s="25"/>
      <c r="K2422" s="25">
        <v>0</v>
      </c>
      <c r="L2422" s="25">
        <v>0</v>
      </c>
      <c r="M2422" s="25">
        <v>0</v>
      </c>
      <c r="N2422" s="25">
        <f t="shared" si="144"/>
        <v>0</v>
      </c>
    </row>
    <row r="2423" spans="1:14" x14ac:dyDescent="0.2">
      <c r="A2423" s="34" t="str">
        <f t="shared" si="145"/>
        <v>SOL/07E.Lowestoft</v>
      </c>
      <c r="B2423" s="6" t="s">
        <v>83</v>
      </c>
      <c r="C2423" s="6" t="s">
        <v>172</v>
      </c>
      <c r="D2423" s="6" t="s">
        <v>21</v>
      </c>
      <c r="E2423" s="25">
        <v>0</v>
      </c>
      <c r="F2423" s="25">
        <v>0</v>
      </c>
      <c r="G2423" s="43">
        <v>0</v>
      </c>
      <c r="H2423" s="25">
        <v>0</v>
      </c>
      <c r="I2423" s="25">
        <f t="shared" si="143"/>
        <v>0</v>
      </c>
      <c r="J2423" s="25"/>
      <c r="K2423" s="25">
        <v>0</v>
      </c>
      <c r="L2423" s="25">
        <v>0</v>
      </c>
      <c r="M2423" s="25">
        <v>0</v>
      </c>
      <c r="N2423" s="25">
        <f t="shared" si="144"/>
        <v>0</v>
      </c>
    </row>
    <row r="2424" spans="1:14" x14ac:dyDescent="0.2">
      <c r="A2424" s="34" t="str">
        <f t="shared" si="145"/>
        <v>SOL/07E.Lunar</v>
      </c>
      <c r="B2424" s="6" t="s">
        <v>83</v>
      </c>
      <c r="C2424" s="6" t="s">
        <v>172</v>
      </c>
      <c r="D2424" s="6" t="s">
        <v>12</v>
      </c>
      <c r="E2424" s="25">
        <v>0</v>
      </c>
      <c r="F2424" s="25">
        <v>0</v>
      </c>
      <c r="G2424" s="43">
        <v>0</v>
      </c>
      <c r="H2424" s="25">
        <v>0</v>
      </c>
      <c r="I2424" s="25">
        <f t="shared" si="143"/>
        <v>0</v>
      </c>
      <c r="J2424" s="25"/>
      <c r="K2424" s="25">
        <v>0</v>
      </c>
      <c r="L2424" s="25">
        <v>0</v>
      </c>
      <c r="M2424" s="25">
        <v>0</v>
      </c>
      <c r="N2424" s="25">
        <f t="shared" si="144"/>
        <v>0</v>
      </c>
    </row>
    <row r="2425" spans="1:14" x14ac:dyDescent="0.2">
      <c r="A2425" s="34" t="str">
        <f t="shared" si="145"/>
        <v>SOL/07E.Mourne</v>
      </c>
      <c r="B2425" s="38" t="s">
        <v>83</v>
      </c>
      <c r="C2425" s="6" t="s">
        <v>172</v>
      </c>
      <c r="D2425" s="6" t="s">
        <v>49</v>
      </c>
      <c r="E2425" s="25">
        <v>0</v>
      </c>
      <c r="F2425" s="25">
        <v>0</v>
      </c>
      <c r="G2425" s="43">
        <v>0</v>
      </c>
      <c r="H2425" s="25">
        <v>0</v>
      </c>
      <c r="I2425" s="25">
        <f t="shared" si="143"/>
        <v>0</v>
      </c>
      <c r="J2425" s="25"/>
      <c r="K2425" s="25">
        <v>0</v>
      </c>
      <c r="L2425" s="25">
        <v>0</v>
      </c>
      <c r="M2425" s="25">
        <v>0</v>
      </c>
      <c r="N2425" s="25">
        <f t="shared" si="144"/>
        <v>0</v>
      </c>
    </row>
    <row r="2426" spans="1:14" x14ac:dyDescent="0.2">
      <c r="A2426" s="34" t="str">
        <f t="shared" si="145"/>
        <v>SOL/07E.NESFO</v>
      </c>
      <c r="B2426" s="6" t="s">
        <v>83</v>
      </c>
      <c r="C2426" s="6" t="s">
        <v>172</v>
      </c>
      <c r="D2426" s="6" t="s">
        <v>5</v>
      </c>
      <c r="E2426" s="25">
        <v>0</v>
      </c>
      <c r="F2426" s="25">
        <v>0</v>
      </c>
      <c r="G2426" s="43">
        <v>0</v>
      </c>
      <c r="H2426" s="25">
        <v>0</v>
      </c>
      <c r="I2426" s="25">
        <f t="shared" si="143"/>
        <v>0</v>
      </c>
      <c r="J2426" s="25"/>
      <c r="K2426" s="25">
        <v>0</v>
      </c>
      <c r="L2426" s="25">
        <v>0</v>
      </c>
      <c r="M2426" s="25">
        <v>0</v>
      </c>
      <c r="N2426" s="25">
        <f t="shared" si="144"/>
        <v>0</v>
      </c>
    </row>
    <row r="2427" spans="1:14" x14ac:dyDescent="0.2">
      <c r="A2427" s="34" t="str">
        <f t="shared" si="145"/>
        <v>SOL/07E.NIFPO</v>
      </c>
      <c r="B2427" s="6" t="s">
        <v>83</v>
      </c>
      <c r="C2427" s="6" t="s">
        <v>172</v>
      </c>
      <c r="D2427" s="6" t="s">
        <v>16</v>
      </c>
      <c r="E2427" s="25">
        <v>0</v>
      </c>
      <c r="F2427" s="25">
        <v>0.66700000000000004</v>
      </c>
      <c r="G2427" s="43">
        <v>0.4</v>
      </c>
      <c r="H2427" s="25">
        <v>0</v>
      </c>
      <c r="I2427" s="25">
        <f t="shared" si="143"/>
        <v>1.0670000000000002</v>
      </c>
      <c r="J2427" s="25"/>
      <c r="K2427" s="25">
        <v>1E-3</v>
      </c>
      <c r="L2427" s="25">
        <v>0</v>
      </c>
      <c r="M2427" s="25">
        <v>0</v>
      </c>
      <c r="N2427" s="25">
        <f t="shared" si="144"/>
        <v>1.0680000000000001</v>
      </c>
    </row>
    <row r="2428" spans="1:14" x14ac:dyDescent="0.2">
      <c r="A2428" s="34" t="str">
        <f t="shared" si="145"/>
        <v>SOL/07E.Non Sector - England</v>
      </c>
      <c r="B2428" s="6" t="s">
        <v>83</v>
      </c>
      <c r="C2428" s="6" t="s">
        <v>172</v>
      </c>
      <c r="D2428" s="6" t="s">
        <v>25</v>
      </c>
      <c r="E2428" s="25">
        <v>22.411999999999999</v>
      </c>
      <c r="F2428" s="25">
        <v>0</v>
      </c>
      <c r="G2428" s="43">
        <v>0</v>
      </c>
      <c r="H2428" s="25">
        <v>0</v>
      </c>
      <c r="I2428" s="25">
        <f t="shared" si="143"/>
        <v>22.411999999999999</v>
      </c>
      <c r="J2428" s="25"/>
      <c r="K2428" s="25">
        <v>0.81599999999999995</v>
      </c>
      <c r="L2428" s="25">
        <v>0</v>
      </c>
      <c r="M2428" s="25">
        <v>0</v>
      </c>
      <c r="N2428" s="25">
        <f t="shared" si="144"/>
        <v>23.228000000000002</v>
      </c>
    </row>
    <row r="2429" spans="1:14" x14ac:dyDescent="0.2">
      <c r="A2429" s="34" t="str">
        <f t="shared" si="145"/>
        <v>SOL/07E.Non Sector - Northern Ireland</v>
      </c>
      <c r="B2429" s="6" t="s">
        <v>83</v>
      </c>
      <c r="C2429" s="6" t="s">
        <v>172</v>
      </c>
      <c r="D2429" s="6" t="s">
        <v>28</v>
      </c>
      <c r="E2429" s="25">
        <v>0</v>
      </c>
      <c r="F2429" s="25">
        <v>0</v>
      </c>
      <c r="G2429" s="43">
        <v>0</v>
      </c>
      <c r="H2429" s="25">
        <v>0</v>
      </c>
      <c r="I2429" s="25">
        <f t="shared" si="143"/>
        <v>0</v>
      </c>
      <c r="J2429" s="25"/>
      <c r="K2429" s="25">
        <v>0</v>
      </c>
      <c r="L2429" s="25">
        <v>0</v>
      </c>
      <c r="M2429" s="25">
        <v>0</v>
      </c>
      <c r="N2429" s="25">
        <f t="shared" si="144"/>
        <v>0</v>
      </c>
    </row>
    <row r="2430" spans="1:14" x14ac:dyDescent="0.2">
      <c r="A2430" s="34" t="str">
        <f t="shared" si="145"/>
        <v>SOL/07E.Non Sector - Scotland</v>
      </c>
      <c r="B2430" s="6" t="s">
        <v>83</v>
      </c>
      <c r="C2430" s="6" t="s">
        <v>172</v>
      </c>
      <c r="D2430" s="6" t="s">
        <v>27</v>
      </c>
      <c r="E2430" s="25">
        <v>0</v>
      </c>
      <c r="F2430" s="25">
        <v>0</v>
      </c>
      <c r="G2430" s="43">
        <v>0.3</v>
      </c>
      <c r="H2430" s="25">
        <v>0</v>
      </c>
      <c r="I2430" s="25">
        <f t="shared" si="143"/>
        <v>0.3</v>
      </c>
      <c r="J2430" s="25"/>
      <c r="K2430" s="25">
        <v>0</v>
      </c>
      <c r="L2430" s="25">
        <v>0</v>
      </c>
      <c r="M2430" s="25">
        <v>0</v>
      </c>
      <c r="N2430" s="25">
        <f t="shared" si="144"/>
        <v>0.3</v>
      </c>
    </row>
    <row r="2431" spans="1:14" x14ac:dyDescent="0.2">
      <c r="A2431" s="34" t="str">
        <f t="shared" si="145"/>
        <v>SOL/07E.Non Sector - Wales</v>
      </c>
      <c r="B2431" s="6" t="s">
        <v>83</v>
      </c>
      <c r="C2431" s="6" t="s">
        <v>172</v>
      </c>
      <c r="D2431" s="6" t="s">
        <v>26</v>
      </c>
      <c r="E2431" s="25">
        <v>0</v>
      </c>
      <c r="F2431" s="25">
        <v>0</v>
      </c>
      <c r="G2431" s="43">
        <v>0</v>
      </c>
      <c r="H2431" s="25">
        <v>0</v>
      </c>
      <c r="I2431" s="25">
        <f t="shared" ref="I2431:I2496" si="146">E2431+F2431+G2431+H2431</f>
        <v>0</v>
      </c>
      <c r="J2431" s="25"/>
      <c r="K2431" s="25">
        <v>0</v>
      </c>
      <c r="L2431" s="25">
        <v>0</v>
      </c>
      <c r="M2431" s="25">
        <v>0</v>
      </c>
      <c r="N2431" s="25">
        <f t="shared" si="144"/>
        <v>0</v>
      </c>
    </row>
    <row r="2432" spans="1:14" x14ac:dyDescent="0.2">
      <c r="A2432" s="34" t="str">
        <f t="shared" si="145"/>
        <v>SOL/07E.Humberside</v>
      </c>
      <c r="B2432" s="6" t="s">
        <v>83</v>
      </c>
      <c r="C2432" s="6" t="s">
        <v>172</v>
      </c>
      <c r="D2432" s="6" t="s">
        <v>288</v>
      </c>
      <c r="E2432" s="25">
        <v>0</v>
      </c>
      <c r="F2432" s="25">
        <v>0</v>
      </c>
      <c r="G2432" s="43">
        <v>0</v>
      </c>
      <c r="H2432" s="25">
        <v>0</v>
      </c>
      <c r="I2432" s="25">
        <f t="shared" si="146"/>
        <v>0</v>
      </c>
      <c r="J2432" s="25"/>
      <c r="K2432" s="25">
        <v>1.2E-2</v>
      </c>
      <c r="L2432" s="25">
        <v>0</v>
      </c>
      <c r="M2432" s="25">
        <v>0</v>
      </c>
      <c r="N2432" s="25">
        <f t="shared" si="144"/>
        <v>1.2E-2</v>
      </c>
    </row>
    <row r="2433" spans="1:14" x14ac:dyDescent="0.2">
      <c r="A2433" s="34" t="str">
        <f t="shared" si="145"/>
        <v>SOL/07E.North Sea</v>
      </c>
      <c r="B2433" s="6" t="s">
        <v>83</v>
      </c>
      <c r="C2433" s="6" t="s">
        <v>172</v>
      </c>
      <c r="D2433" s="6" t="s">
        <v>20</v>
      </c>
      <c r="E2433" s="25">
        <v>0</v>
      </c>
      <c r="F2433" s="25">
        <v>0</v>
      </c>
      <c r="G2433" s="43">
        <v>0.1</v>
      </c>
      <c r="H2433" s="25">
        <v>0</v>
      </c>
      <c r="I2433" s="25">
        <f t="shared" si="146"/>
        <v>0.1</v>
      </c>
      <c r="J2433" s="25"/>
      <c r="K2433" s="25">
        <v>0</v>
      </c>
      <c r="L2433" s="25">
        <v>0</v>
      </c>
      <c r="M2433" s="25">
        <v>0</v>
      </c>
      <c r="N2433" s="25">
        <f t="shared" si="144"/>
        <v>0.1</v>
      </c>
    </row>
    <row r="2434" spans="1:14" x14ac:dyDescent="0.2">
      <c r="A2434" s="34" t="str">
        <f t="shared" si="145"/>
        <v>SOL/07E.Northern</v>
      </c>
      <c r="B2434" s="6" t="s">
        <v>83</v>
      </c>
      <c r="C2434" s="6" t="s">
        <v>172</v>
      </c>
      <c r="D2434" s="6" t="s">
        <v>10</v>
      </c>
      <c r="E2434" s="25">
        <v>0</v>
      </c>
      <c r="F2434" s="25">
        <v>0</v>
      </c>
      <c r="G2434" s="43">
        <v>0</v>
      </c>
      <c r="H2434" s="25">
        <v>0</v>
      </c>
      <c r="I2434" s="25">
        <f t="shared" si="146"/>
        <v>0</v>
      </c>
      <c r="J2434" s="25"/>
      <c r="K2434" s="25">
        <v>0</v>
      </c>
      <c r="L2434" s="25">
        <v>0</v>
      </c>
      <c r="M2434" s="25">
        <v>0</v>
      </c>
      <c r="N2434" s="25">
        <f t="shared" si="144"/>
        <v>0</v>
      </c>
    </row>
    <row r="2435" spans="1:14" x14ac:dyDescent="0.2">
      <c r="A2435" s="34" t="str">
        <f t="shared" si="145"/>
        <v>SOL/07E.Orkney</v>
      </c>
      <c r="B2435" s="6" t="s">
        <v>83</v>
      </c>
      <c r="C2435" s="6" t="s">
        <v>172</v>
      </c>
      <c r="D2435" s="6" t="s">
        <v>9</v>
      </c>
      <c r="E2435" s="25">
        <v>0</v>
      </c>
      <c r="F2435" s="25">
        <v>0</v>
      </c>
      <c r="G2435" s="43">
        <v>0</v>
      </c>
      <c r="H2435" s="25">
        <v>0</v>
      </c>
      <c r="I2435" s="25">
        <f t="shared" si="146"/>
        <v>0</v>
      </c>
      <c r="J2435" s="25"/>
      <c r="K2435" s="25">
        <v>0</v>
      </c>
      <c r="L2435" s="25">
        <v>0</v>
      </c>
      <c r="M2435" s="25">
        <v>0</v>
      </c>
      <c r="N2435" s="25">
        <f t="shared" si="144"/>
        <v>0</v>
      </c>
    </row>
    <row r="2436" spans="1:14" x14ac:dyDescent="0.2">
      <c r="A2436" s="34" t="str">
        <f t="shared" si="145"/>
        <v>SOL/07E.SFO</v>
      </c>
      <c r="B2436" s="6" t="s">
        <v>83</v>
      </c>
      <c r="C2436" s="6" t="s">
        <v>172</v>
      </c>
      <c r="D2436" s="6" t="s">
        <v>2</v>
      </c>
      <c r="E2436" s="25">
        <v>0</v>
      </c>
      <c r="F2436" s="25">
        <v>0</v>
      </c>
      <c r="G2436" s="43">
        <v>0.6</v>
      </c>
      <c r="H2436" s="25">
        <v>0</v>
      </c>
      <c r="I2436" s="25">
        <f t="shared" si="146"/>
        <v>0.6</v>
      </c>
      <c r="J2436" s="25"/>
      <c r="K2436" s="25">
        <v>0</v>
      </c>
      <c r="L2436" s="25">
        <v>0</v>
      </c>
      <c r="M2436" s="25">
        <v>0</v>
      </c>
      <c r="N2436" s="25">
        <f t="shared" si="144"/>
        <v>0.6</v>
      </c>
    </row>
    <row r="2437" spans="1:14" x14ac:dyDescent="0.2">
      <c r="A2437" s="34" t="str">
        <f t="shared" si="145"/>
        <v>SOL/07E.Shetland</v>
      </c>
      <c r="B2437" s="6" t="s">
        <v>83</v>
      </c>
      <c r="C2437" s="6" t="s">
        <v>172</v>
      </c>
      <c r="D2437" s="6" t="s">
        <v>6</v>
      </c>
      <c r="E2437" s="25">
        <v>0</v>
      </c>
      <c r="F2437" s="25">
        <v>0</v>
      </c>
      <c r="G2437" s="43">
        <v>0.1</v>
      </c>
      <c r="H2437" s="25">
        <v>0</v>
      </c>
      <c r="I2437" s="25">
        <f t="shared" si="146"/>
        <v>0.1</v>
      </c>
      <c r="J2437" s="25"/>
      <c r="K2437" s="25">
        <v>0</v>
      </c>
      <c r="L2437" s="25">
        <v>0</v>
      </c>
      <c r="M2437" s="25">
        <v>0</v>
      </c>
      <c r="N2437" s="25">
        <f t="shared" si="144"/>
        <v>0.1</v>
      </c>
    </row>
    <row r="2438" spans="1:14" x14ac:dyDescent="0.2">
      <c r="A2438" s="34" t="str">
        <f t="shared" si="145"/>
        <v>SOL/07E.South West</v>
      </c>
      <c r="B2438" s="6" t="s">
        <v>83</v>
      </c>
      <c r="C2438" s="6" t="s">
        <v>172</v>
      </c>
      <c r="D2438" s="6" t="s">
        <v>19</v>
      </c>
      <c r="E2438" s="25">
        <v>92.203999999999994</v>
      </c>
      <c r="F2438" s="25">
        <v>0</v>
      </c>
      <c r="G2438" s="43">
        <v>10.1</v>
      </c>
      <c r="H2438" s="25">
        <v>9.9109999999999996</v>
      </c>
      <c r="I2438" s="25">
        <f t="shared" si="146"/>
        <v>112.21499999999999</v>
      </c>
      <c r="J2438" s="25"/>
      <c r="K2438" s="25">
        <v>4.8109999999999999</v>
      </c>
      <c r="L2438" s="25">
        <v>0</v>
      </c>
      <c r="M2438" s="25">
        <v>1.2</v>
      </c>
      <c r="N2438" s="25">
        <f t="shared" si="144"/>
        <v>118.226</v>
      </c>
    </row>
    <row r="2439" spans="1:14" x14ac:dyDescent="0.2">
      <c r="A2439" s="34" t="str">
        <f t="shared" si="145"/>
        <v>SOL/07E.Unallocated</v>
      </c>
      <c r="B2439" s="6" t="s">
        <v>83</v>
      </c>
      <c r="C2439" s="6" t="s">
        <v>172</v>
      </c>
      <c r="D2439" s="6" t="s">
        <v>33</v>
      </c>
      <c r="E2439" s="25">
        <v>15.75</v>
      </c>
      <c r="F2439" s="25">
        <v>0</v>
      </c>
      <c r="G2439" s="43">
        <v>0</v>
      </c>
      <c r="H2439" s="25">
        <v>0.6</v>
      </c>
      <c r="I2439" s="25">
        <f t="shared" si="146"/>
        <v>16.350000000000001</v>
      </c>
      <c r="J2439" s="25"/>
      <c r="K2439" s="25">
        <v>0</v>
      </c>
      <c r="L2439" s="25">
        <v>0</v>
      </c>
      <c r="M2439" s="25">
        <v>0</v>
      </c>
      <c r="N2439" s="25">
        <f t="shared" si="144"/>
        <v>16.350000000000001</v>
      </c>
    </row>
    <row r="2440" spans="1:14" x14ac:dyDescent="0.2">
      <c r="A2440" s="34" t="str">
        <f t="shared" si="145"/>
        <v>SOL/07E.W. Scotland</v>
      </c>
      <c r="B2440" s="6" t="s">
        <v>83</v>
      </c>
      <c r="C2440" s="6" t="s">
        <v>172</v>
      </c>
      <c r="D2440" s="6" t="s">
        <v>8</v>
      </c>
      <c r="E2440" s="25">
        <v>0</v>
      </c>
      <c r="F2440" s="25">
        <v>0</v>
      </c>
      <c r="G2440" s="43">
        <v>0</v>
      </c>
      <c r="H2440" s="25">
        <v>0</v>
      </c>
      <c r="I2440" s="25">
        <f t="shared" si="146"/>
        <v>0</v>
      </c>
      <c r="J2440" s="25"/>
      <c r="K2440" s="25">
        <v>0</v>
      </c>
      <c r="L2440" s="25">
        <v>0</v>
      </c>
      <c r="M2440" s="25">
        <v>0</v>
      </c>
      <c r="N2440" s="25">
        <f t="shared" si="144"/>
        <v>0</v>
      </c>
    </row>
    <row r="2441" spans="1:14" x14ac:dyDescent="0.2">
      <c r="A2441" s="34" t="str">
        <f t="shared" si="145"/>
        <v>SOL/07E.Wales &amp; WC</v>
      </c>
      <c r="B2441" s="6" t="s">
        <v>83</v>
      </c>
      <c r="C2441" s="6" t="s">
        <v>172</v>
      </c>
      <c r="D2441" s="6" t="s">
        <v>22</v>
      </c>
      <c r="E2441" s="25">
        <v>0</v>
      </c>
      <c r="F2441" s="25">
        <v>0</v>
      </c>
      <c r="G2441" s="43">
        <v>0</v>
      </c>
      <c r="H2441" s="25">
        <v>0</v>
      </c>
      <c r="I2441" s="25">
        <f t="shared" si="146"/>
        <v>0</v>
      </c>
      <c r="J2441" s="25"/>
      <c r="K2441" s="25">
        <v>0</v>
      </c>
      <c r="L2441" s="25">
        <v>0</v>
      </c>
      <c r="M2441" s="25">
        <v>0</v>
      </c>
      <c r="N2441" s="25">
        <f t="shared" si="144"/>
        <v>0</v>
      </c>
    </row>
    <row r="2442" spans="1:14" x14ac:dyDescent="0.2">
      <c r="A2442" s="34" t="str">
        <f t="shared" si="145"/>
        <v>SOL/07E.Western</v>
      </c>
      <c r="B2442" s="38" t="s">
        <v>83</v>
      </c>
      <c r="C2442" s="6" t="s">
        <v>172</v>
      </c>
      <c r="D2442" s="6" t="s">
        <v>107</v>
      </c>
      <c r="E2442" s="25">
        <v>336.94499999999999</v>
      </c>
      <c r="F2442" s="25">
        <v>0</v>
      </c>
      <c r="G2442" s="43">
        <v>0</v>
      </c>
      <c r="H2442" s="25">
        <v>0</v>
      </c>
      <c r="I2442" s="25">
        <f t="shared" si="146"/>
        <v>336.94499999999999</v>
      </c>
      <c r="J2442" s="25"/>
      <c r="K2442" s="25">
        <v>13.618</v>
      </c>
      <c r="L2442" s="25">
        <v>0</v>
      </c>
      <c r="M2442" s="25">
        <v>3.6</v>
      </c>
      <c r="N2442" s="25">
        <f t="shared" si="144"/>
        <v>354.16300000000001</v>
      </c>
    </row>
    <row r="2443" spans="1:14" x14ac:dyDescent="0.2">
      <c r="A2443" s="34" t="str">
        <f t="shared" si="145"/>
        <v>SOL/24-C.10m and under (pool) - England</v>
      </c>
      <c r="B2443" s="6" t="s">
        <v>84</v>
      </c>
      <c r="C2443" s="6" t="s">
        <v>173</v>
      </c>
      <c r="D2443" s="6" t="s">
        <v>29</v>
      </c>
      <c r="E2443" s="25">
        <v>715.81100000000004</v>
      </c>
      <c r="F2443" s="25">
        <v>0</v>
      </c>
      <c r="G2443" s="43">
        <v>0</v>
      </c>
      <c r="H2443" s="25">
        <v>0</v>
      </c>
      <c r="I2443" s="25">
        <f t="shared" si="146"/>
        <v>715.81100000000004</v>
      </c>
      <c r="J2443" s="25"/>
      <c r="K2443" s="25">
        <v>2.944</v>
      </c>
      <c r="L2443" s="25">
        <v>0</v>
      </c>
      <c r="M2443" s="25">
        <v>0</v>
      </c>
      <c r="N2443" s="25">
        <f t="shared" si="144"/>
        <v>718.755</v>
      </c>
    </row>
    <row r="2444" spans="1:14" x14ac:dyDescent="0.2">
      <c r="A2444" s="34" t="str">
        <f t="shared" si="145"/>
        <v>SOL/24-C.10m and under (pool) - Northern Ireland</v>
      </c>
      <c r="B2444" s="6" t="s">
        <v>84</v>
      </c>
      <c r="C2444" s="6" t="s">
        <v>173</v>
      </c>
      <c r="D2444" s="6" t="s">
        <v>32</v>
      </c>
      <c r="E2444" s="25">
        <v>0</v>
      </c>
      <c r="F2444" s="25">
        <v>0</v>
      </c>
      <c r="G2444" s="43">
        <v>0</v>
      </c>
      <c r="H2444" s="25">
        <v>0</v>
      </c>
      <c r="I2444" s="25">
        <f t="shared" si="146"/>
        <v>0</v>
      </c>
      <c r="J2444" s="25"/>
      <c r="K2444" s="25">
        <v>0</v>
      </c>
      <c r="L2444" s="25">
        <v>0</v>
      </c>
      <c r="M2444" s="25">
        <v>0</v>
      </c>
      <c r="N2444" s="25">
        <f t="shared" si="144"/>
        <v>0</v>
      </c>
    </row>
    <row r="2445" spans="1:14" x14ac:dyDescent="0.2">
      <c r="A2445" s="34" t="str">
        <f t="shared" si="145"/>
        <v>SOL/24-C.10m and under (pool) - Scotland</v>
      </c>
      <c r="B2445" s="6" t="s">
        <v>84</v>
      </c>
      <c r="C2445" s="6" t="s">
        <v>173</v>
      </c>
      <c r="D2445" s="6" t="s">
        <v>31</v>
      </c>
      <c r="E2445" s="25">
        <v>0</v>
      </c>
      <c r="F2445" s="25">
        <v>0</v>
      </c>
      <c r="G2445" s="43">
        <v>0.1</v>
      </c>
      <c r="H2445" s="25">
        <v>0</v>
      </c>
      <c r="I2445" s="25">
        <f t="shared" si="146"/>
        <v>0.1</v>
      </c>
      <c r="J2445" s="25"/>
      <c r="K2445" s="25">
        <v>0</v>
      </c>
      <c r="L2445" s="25">
        <v>0</v>
      </c>
      <c r="M2445" s="25">
        <v>0</v>
      </c>
      <c r="N2445" s="25">
        <f t="shared" si="144"/>
        <v>0.1</v>
      </c>
    </row>
    <row r="2446" spans="1:14" x14ac:dyDescent="0.2">
      <c r="A2446" s="34" t="str">
        <f t="shared" si="145"/>
        <v>SOL/24-C.10m and under (pool) - Wales</v>
      </c>
      <c r="B2446" s="6" t="s">
        <v>84</v>
      </c>
      <c r="C2446" s="6" t="s">
        <v>173</v>
      </c>
      <c r="D2446" s="6" t="s">
        <v>30</v>
      </c>
      <c r="E2446" s="25">
        <v>0</v>
      </c>
      <c r="F2446" s="25">
        <v>0</v>
      </c>
      <c r="G2446" s="43">
        <v>0</v>
      </c>
      <c r="H2446" s="25">
        <v>0.53600000000000003</v>
      </c>
      <c r="I2446" s="25">
        <f t="shared" si="146"/>
        <v>0.53600000000000003</v>
      </c>
      <c r="J2446" s="25"/>
      <c r="K2446" s="25">
        <v>0</v>
      </c>
      <c r="L2446" s="25">
        <v>0</v>
      </c>
      <c r="M2446" s="25">
        <v>0</v>
      </c>
      <c r="N2446" s="25">
        <f t="shared" si="144"/>
        <v>0.53600000000000003</v>
      </c>
    </row>
    <row r="2447" spans="1:14" x14ac:dyDescent="0.2">
      <c r="A2447" s="34" t="str">
        <f t="shared" si="145"/>
        <v>SOL/24-C.Aberdeen</v>
      </c>
      <c r="B2447" s="6" t="s">
        <v>84</v>
      </c>
      <c r="C2447" s="6" t="s">
        <v>173</v>
      </c>
      <c r="D2447" s="6" t="s">
        <v>4</v>
      </c>
      <c r="E2447" s="25">
        <v>0.14799999999999999</v>
      </c>
      <c r="F2447" s="25">
        <v>0</v>
      </c>
      <c r="G2447" s="43">
        <v>0</v>
      </c>
      <c r="H2447" s="25">
        <v>0</v>
      </c>
      <c r="I2447" s="25">
        <f t="shared" si="146"/>
        <v>0.14799999999999999</v>
      </c>
      <c r="J2447" s="25"/>
      <c r="K2447" s="25">
        <v>0</v>
      </c>
      <c r="L2447" s="25">
        <v>0</v>
      </c>
      <c r="M2447" s="25">
        <v>0</v>
      </c>
      <c r="N2447" s="25">
        <f t="shared" si="144"/>
        <v>0.14799999999999999</v>
      </c>
    </row>
    <row r="2448" spans="1:14" x14ac:dyDescent="0.2">
      <c r="A2448" s="34" t="str">
        <f t="shared" si="145"/>
        <v>SOL/24-C.Anglo Scot.</v>
      </c>
      <c r="B2448" s="6" t="s">
        <v>84</v>
      </c>
      <c r="C2448" s="6" t="s">
        <v>173</v>
      </c>
      <c r="D2448" s="6" t="s">
        <v>13</v>
      </c>
      <c r="E2448" s="25">
        <v>9.9640000000000004</v>
      </c>
      <c r="F2448" s="25">
        <v>0</v>
      </c>
      <c r="G2448" s="43">
        <v>0.1</v>
      </c>
      <c r="H2448" s="25">
        <v>0</v>
      </c>
      <c r="I2448" s="25">
        <f t="shared" si="146"/>
        <v>10.064</v>
      </c>
      <c r="J2448" s="25"/>
      <c r="K2448" s="25">
        <v>0.26200000000000001</v>
      </c>
      <c r="L2448" s="25">
        <v>0</v>
      </c>
      <c r="M2448" s="25">
        <v>0</v>
      </c>
      <c r="N2448" s="25">
        <f t="shared" si="144"/>
        <v>10.326000000000001</v>
      </c>
    </row>
    <row r="2449" spans="1:14" x14ac:dyDescent="0.2">
      <c r="A2449" s="34" t="str">
        <f t="shared" si="145"/>
        <v>SOL/24-C.ANIFPO</v>
      </c>
      <c r="B2449" s="6" t="s">
        <v>84</v>
      </c>
      <c r="C2449" s="6" t="s">
        <v>173</v>
      </c>
      <c r="D2449" s="6" t="s">
        <v>17</v>
      </c>
      <c r="E2449" s="25">
        <v>0</v>
      </c>
      <c r="F2449" s="25">
        <v>0.89900000000000002</v>
      </c>
      <c r="G2449" s="43">
        <v>0</v>
      </c>
      <c r="H2449" s="25">
        <v>0</v>
      </c>
      <c r="I2449" s="25">
        <f t="shared" si="146"/>
        <v>0.89900000000000002</v>
      </c>
      <c r="J2449" s="25"/>
      <c r="K2449" s="25">
        <v>0.114</v>
      </c>
      <c r="L2449" s="25">
        <v>0</v>
      </c>
      <c r="M2449" s="25">
        <v>0</v>
      </c>
      <c r="N2449" s="25">
        <f t="shared" si="144"/>
        <v>1.0129999999999999</v>
      </c>
    </row>
    <row r="2450" spans="1:14" x14ac:dyDescent="0.2">
      <c r="A2450" s="34" t="str">
        <f t="shared" si="145"/>
        <v>SOL/24-C.Cornish</v>
      </c>
      <c r="B2450" s="6" t="s">
        <v>84</v>
      </c>
      <c r="C2450" s="6" t="s">
        <v>173</v>
      </c>
      <c r="D2450" s="6" t="s">
        <v>18</v>
      </c>
      <c r="E2450" s="25">
        <v>15.315</v>
      </c>
      <c r="F2450" s="25">
        <v>0</v>
      </c>
      <c r="G2450" s="43">
        <v>0</v>
      </c>
      <c r="H2450" s="25">
        <v>0</v>
      </c>
      <c r="I2450" s="25">
        <f t="shared" si="146"/>
        <v>15.315</v>
      </c>
      <c r="J2450" s="25"/>
      <c r="K2450" s="25">
        <v>0</v>
      </c>
      <c r="L2450" s="25">
        <v>0</v>
      </c>
      <c r="M2450" s="25">
        <v>0</v>
      </c>
      <c r="N2450" s="25">
        <f t="shared" si="144"/>
        <v>15.315</v>
      </c>
    </row>
    <row r="2451" spans="1:14" x14ac:dyDescent="0.2">
      <c r="A2451" s="34" t="str">
        <f t="shared" si="145"/>
        <v>SOL/24-C.EEFPO</v>
      </c>
      <c r="B2451" s="6" t="s">
        <v>84</v>
      </c>
      <c r="C2451" s="6" t="s">
        <v>173</v>
      </c>
      <c r="D2451" s="6" t="s">
        <v>14</v>
      </c>
      <c r="E2451" s="25">
        <v>24.577000000000002</v>
      </c>
      <c r="F2451" s="25">
        <v>0</v>
      </c>
      <c r="G2451" s="43">
        <v>0</v>
      </c>
      <c r="H2451" s="25">
        <v>0</v>
      </c>
      <c r="I2451" s="25">
        <f t="shared" si="146"/>
        <v>24.577000000000002</v>
      </c>
      <c r="J2451" s="25"/>
      <c r="K2451" s="25">
        <v>0</v>
      </c>
      <c r="L2451" s="25">
        <v>0</v>
      </c>
      <c r="M2451" s="25">
        <v>0</v>
      </c>
      <c r="N2451" s="25">
        <f t="shared" si="144"/>
        <v>24.577000000000002</v>
      </c>
    </row>
    <row r="2452" spans="1:14" x14ac:dyDescent="0.2">
      <c r="A2452" s="34" t="str">
        <f t="shared" si="145"/>
        <v>SOL/24-C.Fife</v>
      </c>
      <c r="B2452" s="6" t="s">
        <v>84</v>
      </c>
      <c r="C2452" s="6" t="s">
        <v>173</v>
      </c>
      <c r="D2452" s="6" t="s">
        <v>7</v>
      </c>
      <c r="E2452" s="25">
        <v>30.814</v>
      </c>
      <c r="F2452" s="25">
        <v>0</v>
      </c>
      <c r="G2452" s="43">
        <v>18.400000000000002</v>
      </c>
      <c r="H2452" s="25">
        <v>0</v>
      </c>
      <c r="I2452" s="25">
        <f t="shared" si="146"/>
        <v>49.213999999999999</v>
      </c>
      <c r="J2452" s="25"/>
      <c r="K2452" s="25">
        <v>137.71700000000001</v>
      </c>
      <c r="L2452" s="25">
        <v>0</v>
      </c>
      <c r="M2452" s="25">
        <v>0</v>
      </c>
      <c r="N2452" s="25">
        <f t="shared" si="144"/>
        <v>186.93100000000001</v>
      </c>
    </row>
    <row r="2453" spans="1:14" x14ac:dyDescent="0.2">
      <c r="A2453" s="34" t="str">
        <f t="shared" si="145"/>
        <v>SOL/24-C.FPO</v>
      </c>
      <c r="B2453" s="6" t="s">
        <v>84</v>
      </c>
      <c r="C2453" s="6" t="s">
        <v>173</v>
      </c>
      <c r="D2453" s="6" t="s">
        <v>15</v>
      </c>
      <c r="E2453" s="25">
        <v>1.8819999999999999</v>
      </c>
      <c r="F2453" s="25">
        <v>0</v>
      </c>
      <c r="G2453" s="43">
        <v>0</v>
      </c>
      <c r="H2453" s="25">
        <v>0</v>
      </c>
      <c r="I2453" s="25">
        <f t="shared" si="146"/>
        <v>1.8819999999999999</v>
      </c>
      <c r="J2453" s="25"/>
      <c r="K2453" s="25">
        <v>0</v>
      </c>
      <c r="L2453" s="25">
        <v>0</v>
      </c>
      <c r="M2453" s="25">
        <v>0</v>
      </c>
      <c r="N2453" s="25">
        <f t="shared" ref="N2453:N2518" si="147">ROUND(I2453+K2453+L2453+M2453+J2453,3)</f>
        <v>1.8819999999999999</v>
      </c>
    </row>
    <row r="2454" spans="1:14" x14ac:dyDescent="0.2">
      <c r="A2454" s="34" t="str">
        <f t="shared" si="145"/>
        <v>SOL/24-C.Handliners</v>
      </c>
      <c r="B2454" s="6" t="s">
        <v>84</v>
      </c>
      <c r="C2454" s="6" t="s">
        <v>173</v>
      </c>
      <c r="D2454" s="6" t="s">
        <v>66</v>
      </c>
      <c r="E2454" s="25">
        <v>0</v>
      </c>
      <c r="F2454" s="25">
        <v>0</v>
      </c>
      <c r="G2454" s="43">
        <v>0</v>
      </c>
      <c r="H2454" s="25">
        <v>0</v>
      </c>
      <c r="I2454" s="25">
        <f t="shared" si="146"/>
        <v>0</v>
      </c>
      <c r="J2454" s="25"/>
      <c r="K2454" s="25">
        <v>0</v>
      </c>
      <c r="L2454" s="25">
        <v>0</v>
      </c>
      <c r="M2454" s="25">
        <v>0</v>
      </c>
      <c r="N2454" s="25">
        <f t="shared" si="147"/>
        <v>0</v>
      </c>
    </row>
    <row r="2455" spans="1:14" x14ac:dyDescent="0.2">
      <c r="A2455" s="34" t="str">
        <f t="shared" si="145"/>
        <v>SOL/24-C.Interfish</v>
      </c>
      <c r="B2455" s="6" t="s">
        <v>84</v>
      </c>
      <c r="C2455" s="6" t="s">
        <v>173</v>
      </c>
      <c r="D2455" s="6" t="s">
        <v>23</v>
      </c>
      <c r="E2455" s="25">
        <v>42.585999999999999</v>
      </c>
      <c r="F2455" s="25">
        <v>0</v>
      </c>
      <c r="G2455" s="43">
        <v>0</v>
      </c>
      <c r="H2455" s="25">
        <v>0</v>
      </c>
      <c r="I2455" s="25">
        <f t="shared" si="146"/>
        <v>42.585999999999999</v>
      </c>
      <c r="J2455" s="25"/>
      <c r="K2455" s="25">
        <v>0</v>
      </c>
      <c r="L2455" s="25">
        <v>0</v>
      </c>
      <c r="M2455" s="25">
        <v>0</v>
      </c>
      <c r="N2455" s="25">
        <f t="shared" si="147"/>
        <v>42.585999999999999</v>
      </c>
    </row>
    <row r="2456" spans="1:14" x14ac:dyDescent="0.2">
      <c r="A2456" s="34" t="str">
        <f t="shared" si="145"/>
        <v>SOL/24-C.IOM</v>
      </c>
      <c r="B2456" s="6" t="s">
        <v>84</v>
      </c>
      <c r="C2456" s="6" t="s">
        <v>173</v>
      </c>
      <c r="D2456" s="6" t="s">
        <v>24</v>
      </c>
      <c r="E2456" s="25">
        <v>0</v>
      </c>
      <c r="F2456" s="25">
        <v>0</v>
      </c>
      <c r="G2456" s="43">
        <v>0</v>
      </c>
      <c r="H2456" s="25">
        <v>0</v>
      </c>
      <c r="I2456" s="25">
        <f t="shared" si="146"/>
        <v>0</v>
      </c>
      <c r="J2456" s="25"/>
      <c r="K2456" s="25">
        <v>0</v>
      </c>
      <c r="L2456" s="25">
        <v>0</v>
      </c>
      <c r="M2456" s="25">
        <v>0</v>
      </c>
      <c r="N2456" s="25">
        <f t="shared" si="147"/>
        <v>0</v>
      </c>
    </row>
    <row r="2457" spans="1:14" x14ac:dyDescent="0.2">
      <c r="A2457" s="34" t="str">
        <f t="shared" si="145"/>
        <v>SOL/24-C.Klondyke</v>
      </c>
      <c r="B2457" s="6" t="s">
        <v>84</v>
      </c>
      <c r="C2457" s="6" t="s">
        <v>173</v>
      </c>
      <c r="D2457" s="6" t="s">
        <v>11</v>
      </c>
      <c r="E2457" s="25">
        <v>0</v>
      </c>
      <c r="F2457" s="25">
        <v>0</v>
      </c>
      <c r="G2457" s="43">
        <v>0.6</v>
      </c>
      <c r="H2457" s="25">
        <v>0</v>
      </c>
      <c r="I2457" s="25">
        <f t="shared" si="146"/>
        <v>0.6</v>
      </c>
      <c r="J2457" s="25"/>
      <c r="K2457" s="25">
        <v>0</v>
      </c>
      <c r="L2457" s="25">
        <v>0</v>
      </c>
      <c r="M2457" s="25">
        <v>0</v>
      </c>
      <c r="N2457" s="25">
        <f t="shared" si="147"/>
        <v>0.6</v>
      </c>
    </row>
    <row r="2458" spans="1:14" x14ac:dyDescent="0.2">
      <c r="A2458" s="34" t="str">
        <f t="shared" si="145"/>
        <v>SOL/24-C.Lowestoft</v>
      </c>
      <c r="B2458" s="6" t="s">
        <v>84</v>
      </c>
      <c r="C2458" s="6" t="s">
        <v>173</v>
      </c>
      <c r="D2458" s="6" t="s">
        <v>21</v>
      </c>
      <c r="E2458" s="25">
        <v>0</v>
      </c>
      <c r="F2458" s="25">
        <v>0</v>
      </c>
      <c r="G2458" s="43">
        <v>0</v>
      </c>
      <c r="H2458" s="25">
        <v>0</v>
      </c>
      <c r="I2458" s="25">
        <f t="shared" si="146"/>
        <v>0</v>
      </c>
      <c r="J2458" s="25"/>
      <c r="K2458" s="25">
        <v>0</v>
      </c>
      <c r="L2458" s="25">
        <v>0</v>
      </c>
      <c r="M2458" s="25">
        <v>0</v>
      </c>
      <c r="N2458" s="25">
        <f t="shared" si="147"/>
        <v>0</v>
      </c>
    </row>
    <row r="2459" spans="1:14" x14ac:dyDescent="0.2">
      <c r="A2459" s="34" t="str">
        <f t="shared" si="145"/>
        <v>SOL/24-C.Lunar</v>
      </c>
      <c r="B2459" s="6" t="s">
        <v>84</v>
      </c>
      <c r="C2459" s="6" t="s">
        <v>173</v>
      </c>
      <c r="D2459" s="6" t="s">
        <v>12</v>
      </c>
      <c r="E2459" s="25">
        <v>0</v>
      </c>
      <c r="F2459" s="25">
        <v>0</v>
      </c>
      <c r="G2459" s="43">
        <v>0</v>
      </c>
      <c r="H2459" s="25">
        <v>0</v>
      </c>
      <c r="I2459" s="25">
        <f t="shared" si="146"/>
        <v>0</v>
      </c>
      <c r="J2459" s="25"/>
      <c r="K2459" s="25">
        <v>0</v>
      </c>
      <c r="L2459" s="25">
        <v>0</v>
      </c>
      <c r="M2459" s="25">
        <v>0</v>
      </c>
      <c r="N2459" s="25">
        <f t="shared" si="147"/>
        <v>0</v>
      </c>
    </row>
    <row r="2460" spans="1:14" x14ac:dyDescent="0.2">
      <c r="A2460" s="34" t="str">
        <f t="shared" si="145"/>
        <v>SOL/24-C.Mourne</v>
      </c>
      <c r="B2460" s="38" t="s">
        <v>84</v>
      </c>
      <c r="C2460" s="6" t="s">
        <v>173</v>
      </c>
      <c r="D2460" s="6" t="s">
        <v>49</v>
      </c>
      <c r="E2460" s="25">
        <v>0</v>
      </c>
      <c r="F2460" s="25">
        <v>0</v>
      </c>
      <c r="G2460" s="43">
        <v>0</v>
      </c>
      <c r="H2460" s="25">
        <v>0</v>
      </c>
      <c r="I2460" s="25">
        <f t="shared" si="146"/>
        <v>0</v>
      </c>
      <c r="J2460" s="25"/>
      <c r="K2460" s="25">
        <v>0</v>
      </c>
      <c r="L2460" s="25">
        <v>0</v>
      </c>
      <c r="M2460" s="25">
        <v>0</v>
      </c>
      <c r="N2460" s="25">
        <f t="shared" si="147"/>
        <v>0</v>
      </c>
    </row>
    <row r="2461" spans="1:14" x14ac:dyDescent="0.2">
      <c r="A2461" s="34" t="str">
        <f t="shared" si="145"/>
        <v>SOL/24-C.NESFO</v>
      </c>
      <c r="B2461" s="6" t="s">
        <v>84</v>
      </c>
      <c r="C2461" s="6" t="s">
        <v>173</v>
      </c>
      <c r="D2461" s="6" t="s">
        <v>5</v>
      </c>
      <c r="E2461" s="25">
        <v>0</v>
      </c>
      <c r="F2461" s="25">
        <v>0</v>
      </c>
      <c r="G2461" s="43">
        <v>0.2</v>
      </c>
      <c r="H2461" s="25">
        <v>0</v>
      </c>
      <c r="I2461" s="25">
        <f t="shared" si="146"/>
        <v>0.2</v>
      </c>
      <c r="J2461" s="25"/>
      <c r="K2461" s="25">
        <v>0</v>
      </c>
      <c r="L2461" s="25">
        <v>0</v>
      </c>
      <c r="M2461" s="25">
        <v>0</v>
      </c>
      <c r="N2461" s="25">
        <f t="shared" si="147"/>
        <v>0.2</v>
      </c>
    </row>
    <row r="2462" spans="1:14" x14ac:dyDescent="0.2">
      <c r="A2462" s="34" t="str">
        <f t="shared" si="145"/>
        <v>SOL/24-C.NIFPO</v>
      </c>
      <c r="B2462" s="6" t="s">
        <v>84</v>
      </c>
      <c r="C2462" s="6" t="s">
        <v>173</v>
      </c>
      <c r="D2462" s="6" t="s">
        <v>16</v>
      </c>
      <c r="E2462" s="25">
        <v>0</v>
      </c>
      <c r="F2462" s="25">
        <v>2.601</v>
      </c>
      <c r="G2462" s="43">
        <v>0</v>
      </c>
      <c r="H2462" s="25">
        <v>0</v>
      </c>
      <c r="I2462" s="25">
        <f t="shared" si="146"/>
        <v>2.601</v>
      </c>
      <c r="J2462" s="25"/>
      <c r="K2462" s="25">
        <v>1E-3</v>
      </c>
      <c r="L2462" s="25">
        <v>0</v>
      </c>
      <c r="M2462" s="25">
        <v>0</v>
      </c>
      <c r="N2462" s="25">
        <f t="shared" si="147"/>
        <v>2.6019999999999999</v>
      </c>
    </row>
    <row r="2463" spans="1:14" x14ac:dyDescent="0.2">
      <c r="A2463" s="34" t="str">
        <f t="shared" si="145"/>
        <v>SOL/24-C.Non Sector - England</v>
      </c>
      <c r="B2463" s="6" t="s">
        <v>84</v>
      </c>
      <c r="C2463" s="6" t="s">
        <v>173</v>
      </c>
      <c r="D2463" s="6" t="s">
        <v>25</v>
      </c>
      <c r="E2463" s="25">
        <v>9.7910000000000004</v>
      </c>
      <c r="F2463" s="25">
        <v>0</v>
      </c>
      <c r="G2463" s="43">
        <v>0</v>
      </c>
      <c r="H2463" s="25">
        <v>0</v>
      </c>
      <c r="I2463" s="25">
        <f t="shared" si="146"/>
        <v>9.7910000000000004</v>
      </c>
      <c r="J2463" s="25"/>
      <c r="K2463" s="25">
        <v>0.14499999999999999</v>
      </c>
      <c r="L2463" s="25">
        <v>0</v>
      </c>
      <c r="M2463" s="25">
        <v>0</v>
      </c>
      <c r="N2463" s="25">
        <f t="shared" si="147"/>
        <v>9.9359999999999999</v>
      </c>
    </row>
    <row r="2464" spans="1:14" x14ac:dyDescent="0.2">
      <c r="A2464" s="34" t="str">
        <f t="shared" si="145"/>
        <v>SOL/24-C.Non Sector - Northern Ireland</v>
      </c>
      <c r="B2464" s="6" t="s">
        <v>84</v>
      </c>
      <c r="C2464" s="6" t="s">
        <v>173</v>
      </c>
      <c r="D2464" s="6" t="s">
        <v>28</v>
      </c>
      <c r="E2464" s="25">
        <v>0</v>
      </c>
      <c r="F2464" s="25">
        <v>0</v>
      </c>
      <c r="G2464" s="43">
        <v>0</v>
      </c>
      <c r="H2464" s="25">
        <v>0</v>
      </c>
      <c r="I2464" s="25">
        <f t="shared" si="146"/>
        <v>0</v>
      </c>
      <c r="J2464" s="25"/>
      <c r="K2464" s="25">
        <v>0</v>
      </c>
      <c r="L2464" s="25">
        <v>0</v>
      </c>
      <c r="M2464" s="25">
        <v>0</v>
      </c>
      <c r="N2464" s="25">
        <f t="shared" si="147"/>
        <v>0</v>
      </c>
    </row>
    <row r="2465" spans="1:14" x14ac:dyDescent="0.2">
      <c r="A2465" s="34" t="str">
        <f t="shared" si="145"/>
        <v>SOL/24-C.Non Sector - Scotland</v>
      </c>
      <c r="B2465" s="6" t="s">
        <v>84</v>
      </c>
      <c r="C2465" s="6" t="s">
        <v>173</v>
      </c>
      <c r="D2465" s="6" t="s">
        <v>27</v>
      </c>
      <c r="E2465" s="25">
        <v>0</v>
      </c>
      <c r="F2465" s="25">
        <v>0</v>
      </c>
      <c r="G2465" s="43">
        <v>0</v>
      </c>
      <c r="H2465" s="25">
        <v>0</v>
      </c>
      <c r="I2465" s="25">
        <f t="shared" si="146"/>
        <v>0</v>
      </c>
      <c r="J2465" s="25"/>
      <c r="K2465" s="25">
        <v>0</v>
      </c>
      <c r="L2465" s="25">
        <v>0</v>
      </c>
      <c r="M2465" s="25">
        <v>0</v>
      </c>
      <c r="N2465" s="25">
        <f t="shared" si="147"/>
        <v>0</v>
      </c>
    </row>
    <row r="2466" spans="1:14" x14ac:dyDescent="0.2">
      <c r="A2466" s="34" t="str">
        <f t="shared" si="145"/>
        <v>SOL/24-C.Non Sector - Wales</v>
      </c>
      <c r="B2466" s="6" t="s">
        <v>84</v>
      </c>
      <c r="C2466" s="6" t="s">
        <v>173</v>
      </c>
      <c r="D2466" s="6" t="s">
        <v>26</v>
      </c>
      <c r="E2466" s="25">
        <v>0</v>
      </c>
      <c r="F2466" s="25">
        <v>0</v>
      </c>
      <c r="G2466" s="43">
        <v>0</v>
      </c>
      <c r="H2466" s="25">
        <v>0</v>
      </c>
      <c r="I2466" s="25">
        <f t="shared" si="146"/>
        <v>0</v>
      </c>
      <c r="J2466" s="25"/>
      <c r="K2466" s="25">
        <v>0</v>
      </c>
      <c r="L2466" s="25">
        <v>0</v>
      </c>
      <c r="M2466" s="25">
        <v>0</v>
      </c>
      <c r="N2466" s="25">
        <f t="shared" si="147"/>
        <v>0</v>
      </c>
    </row>
    <row r="2467" spans="1:14" x14ac:dyDescent="0.2">
      <c r="A2467" s="34" t="str">
        <f t="shared" si="145"/>
        <v>SOL/24-C.Humberside</v>
      </c>
      <c r="B2467" s="6" t="s">
        <v>84</v>
      </c>
      <c r="C2467" s="6" t="s">
        <v>173</v>
      </c>
      <c r="D2467" s="6" t="s">
        <v>288</v>
      </c>
      <c r="E2467" s="25">
        <v>92.995000000000005</v>
      </c>
      <c r="F2467" s="25">
        <v>0</v>
      </c>
      <c r="G2467" s="43">
        <v>0</v>
      </c>
      <c r="H2467" s="25">
        <v>0</v>
      </c>
      <c r="I2467" s="25">
        <f t="shared" si="146"/>
        <v>92.995000000000005</v>
      </c>
      <c r="J2467" s="25"/>
      <c r="K2467" s="25">
        <v>21.521000000000001</v>
      </c>
      <c r="L2467" s="25">
        <v>0</v>
      </c>
      <c r="M2467" s="25">
        <v>0</v>
      </c>
      <c r="N2467" s="25">
        <f t="shared" si="147"/>
        <v>114.51600000000001</v>
      </c>
    </row>
    <row r="2468" spans="1:14" x14ac:dyDescent="0.2">
      <c r="A2468" s="34" t="str">
        <f t="shared" si="145"/>
        <v>SOL/24-C.North Sea</v>
      </c>
      <c r="B2468" s="6" t="s">
        <v>84</v>
      </c>
      <c r="C2468" s="6" t="s">
        <v>173</v>
      </c>
      <c r="D2468" s="6" t="s">
        <v>20</v>
      </c>
      <c r="E2468" s="25">
        <v>107.276</v>
      </c>
      <c r="F2468" s="25">
        <v>0</v>
      </c>
      <c r="G2468" s="43">
        <v>101.6</v>
      </c>
      <c r="H2468" s="25">
        <v>0</v>
      </c>
      <c r="I2468" s="25">
        <f t="shared" si="146"/>
        <v>208.87599999999998</v>
      </c>
      <c r="J2468" s="25"/>
      <c r="K2468" s="25">
        <v>5.7480000000000002</v>
      </c>
      <c r="L2468" s="25">
        <v>0</v>
      </c>
      <c r="M2468" s="25">
        <v>0</v>
      </c>
      <c r="N2468" s="25">
        <f t="shared" si="147"/>
        <v>214.624</v>
      </c>
    </row>
    <row r="2469" spans="1:14" ht="1.5" customHeight="1" x14ac:dyDescent="0.2">
      <c r="A2469" s="34" t="str">
        <f t="shared" si="145"/>
        <v>SOL/24-C.Northern</v>
      </c>
      <c r="B2469" s="6" t="s">
        <v>84</v>
      </c>
      <c r="C2469" s="6" t="s">
        <v>173</v>
      </c>
      <c r="D2469" s="6" t="s">
        <v>10</v>
      </c>
      <c r="E2469" s="25">
        <v>0</v>
      </c>
      <c r="F2469" s="25">
        <v>0</v>
      </c>
      <c r="G2469" s="43">
        <v>0</v>
      </c>
      <c r="H2469" s="25">
        <v>0</v>
      </c>
      <c r="I2469" s="25">
        <f t="shared" si="146"/>
        <v>0</v>
      </c>
      <c r="J2469" s="25"/>
      <c r="K2469" s="25">
        <v>0</v>
      </c>
      <c r="L2469" s="25">
        <v>0</v>
      </c>
      <c r="M2469" s="25">
        <v>0</v>
      </c>
      <c r="N2469" s="25">
        <f t="shared" si="147"/>
        <v>0</v>
      </c>
    </row>
    <row r="2470" spans="1:14" x14ac:dyDescent="0.2">
      <c r="A2470" s="34" t="str">
        <f t="shared" si="145"/>
        <v>SOL/24-C.Orkney</v>
      </c>
      <c r="B2470" s="6" t="s">
        <v>84</v>
      </c>
      <c r="C2470" s="6" t="s">
        <v>173</v>
      </c>
      <c r="D2470" s="6" t="s">
        <v>9</v>
      </c>
      <c r="E2470" s="25">
        <v>0</v>
      </c>
      <c r="F2470" s="25">
        <v>0</v>
      </c>
      <c r="G2470" s="43">
        <v>0</v>
      </c>
      <c r="H2470" s="25">
        <v>0</v>
      </c>
      <c r="I2470" s="25">
        <f t="shared" si="146"/>
        <v>0</v>
      </c>
      <c r="J2470" s="25"/>
      <c r="K2470" s="25">
        <v>0</v>
      </c>
      <c r="L2470" s="25">
        <v>0</v>
      </c>
      <c r="M2470" s="25">
        <v>0</v>
      </c>
      <c r="N2470" s="25">
        <f t="shared" si="147"/>
        <v>0</v>
      </c>
    </row>
    <row r="2471" spans="1:14" x14ac:dyDescent="0.2">
      <c r="A2471" s="34" t="str">
        <f t="shared" si="145"/>
        <v>SOL/24-C.SFO</v>
      </c>
      <c r="B2471" s="6" t="s">
        <v>84</v>
      </c>
      <c r="C2471" s="6" t="s">
        <v>173</v>
      </c>
      <c r="D2471" s="6" t="s">
        <v>2</v>
      </c>
      <c r="E2471" s="25">
        <v>0.59</v>
      </c>
      <c r="F2471" s="25">
        <v>0</v>
      </c>
      <c r="G2471" s="43">
        <v>2.5</v>
      </c>
      <c r="H2471" s="25">
        <v>0</v>
      </c>
      <c r="I2471" s="25">
        <f t="shared" si="146"/>
        <v>3.09</v>
      </c>
      <c r="J2471" s="25"/>
      <c r="K2471" s="25">
        <v>4.7E-2</v>
      </c>
      <c r="L2471" s="25">
        <v>0</v>
      </c>
      <c r="M2471" s="25">
        <v>0</v>
      </c>
      <c r="N2471" s="25">
        <f t="shared" si="147"/>
        <v>3.137</v>
      </c>
    </row>
    <row r="2472" spans="1:14" x14ac:dyDescent="0.2">
      <c r="A2472" s="34" t="str">
        <f t="shared" si="145"/>
        <v>SOL/24-C.Shetland</v>
      </c>
      <c r="B2472" s="6" t="s">
        <v>84</v>
      </c>
      <c r="C2472" s="6" t="s">
        <v>173</v>
      </c>
      <c r="D2472" s="6" t="s">
        <v>6</v>
      </c>
      <c r="E2472" s="25">
        <v>0.185</v>
      </c>
      <c r="F2472" s="25">
        <v>0</v>
      </c>
      <c r="G2472" s="43">
        <v>20.6</v>
      </c>
      <c r="H2472" s="25">
        <v>0</v>
      </c>
      <c r="I2472" s="25">
        <f t="shared" si="146"/>
        <v>20.785</v>
      </c>
      <c r="J2472" s="25"/>
      <c r="K2472" s="25">
        <v>0</v>
      </c>
      <c r="L2472" s="25">
        <v>0</v>
      </c>
      <c r="M2472" s="25">
        <v>0</v>
      </c>
      <c r="N2472" s="25">
        <f t="shared" si="147"/>
        <v>20.785</v>
      </c>
    </row>
    <row r="2473" spans="1:14" x14ac:dyDescent="0.2">
      <c r="A2473" s="34" t="str">
        <f t="shared" ref="A2473:A2538" si="148">CONCATENATE(B2473,D2473)</f>
        <v>SOL/24-C.South West</v>
      </c>
      <c r="B2473" s="6" t="s">
        <v>84</v>
      </c>
      <c r="C2473" s="6" t="s">
        <v>173</v>
      </c>
      <c r="D2473" s="6" t="s">
        <v>19</v>
      </c>
      <c r="E2473" s="25">
        <v>1.3280000000000001</v>
      </c>
      <c r="F2473" s="25">
        <v>0</v>
      </c>
      <c r="G2473" s="43">
        <v>0.7</v>
      </c>
      <c r="H2473" s="25">
        <v>0</v>
      </c>
      <c r="I2473" s="25">
        <f t="shared" si="146"/>
        <v>2.028</v>
      </c>
      <c r="J2473" s="25"/>
      <c r="K2473" s="25">
        <v>0</v>
      </c>
      <c r="L2473" s="25">
        <v>0</v>
      </c>
      <c r="M2473" s="25">
        <v>0</v>
      </c>
      <c r="N2473" s="25">
        <f t="shared" si="147"/>
        <v>2.028</v>
      </c>
    </row>
    <row r="2474" spans="1:14" x14ac:dyDescent="0.2">
      <c r="A2474" s="34" t="str">
        <f t="shared" si="148"/>
        <v>SOL/24-C.Unallocated</v>
      </c>
      <c r="B2474" s="6" t="s">
        <v>84</v>
      </c>
      <c r="C2474" s="6" t="s">
        <v>173</v>
      </c>
      <c r="D2474" s="6" t="s">
        <v>33</v>
      </c>
      <c r="E2474" s="25">
        <v>0</v>
      </c>
      <c r="F2474" s="25">
        <v>0</v>
      </c>
      <c r="G2474" s="43">
        <v>0</v>
      </c>
      <c r="H2474" s="25">
        <v>0.2</v>
      </c>
      <c r="I2474" s="25">
        <f t="shared" si="146"/>
        <v>0.2</v>
      </c>
      <c r="J2474" s="25"/>
      <c r="K2474" s="25">
        <v>0</v>
      </c>
      <c r="L2474" s="25">
        <v>0</v>
      </c>
      <c r="M2474" s="25">
        <v>0</v>
      </c>
      <c r="N2474" s="25">
        <f t="shared" si="147"/>
        <v>0.2</v>
      </c>
    </row>
    <row r="2475" spans="1:14" x14ac:dyDescent="0.2">
      <c r="A2475" s="34" t="str">
        <f t="shared" si="148"/>
        <v>SOL/24-C.W. Scotland</v>
      </c>
      <c r="B2475" s="6" t="s">
        <v>84</v>
      </c>
      <c r="C2475" s="6" t="s">
        <v>173</v>
      </c>
      <c r="D2475" s="6" t="s">
        <v>8</v>
      </c>
      <c r="E2475" s="25">
        <v>0</v>
      </c>
      <c r="F2475" s="25">
        <v>0</v>
      </c>
      <c r="G2475" s="43">
        <v>1.6</v>
      </c>
      <c r="H2475" s="25">
        <v>0</v>
      </c>
      <c r="I2475" s="25">
        <f t="shared" si="146"/>
        <v>1.6</v>
      </c>
      <c r="J2475" s="25"/>
      <c r="K2475" s="25">
        <v>1E-3</v>
      </c>
      <c r="L2475" s="25">
        <v>0</v>
      </c>
      <c r="M2475" s="25">
        <v>0</v>
      </c>
      <c r="N2475" s="25">
        <f t="shared" si="147"/>
        <v>1.601</v>
      </c>
    </row>
    <row r="2476" spans="1:14" x14ac:dyDescent="0.2">
      <c r="A2476" s="34" t="str">
        <f t="shared" si="148"/>
        <v>SOL/24-C.Wales &amp; WC</v>
      </c>
      <c r="B2476" s="6" t="s">
        <v>84</v>
      </c>
      <c r="C2476" s="6" t="s">
        <v>173</v>
      </c>
      <c r="D2476" s="6" t="s">
        <v>22</v>
      </c>
      <c r="E2476" s="25">
        <v>0</v>
      </c>
      <c r="F2476" s="25">
        <v>0</v>
      </c>
      <c r="G2476" s="43">
        <v>0.1</v>
      </c>
      <c r="H2476" s="25">
        <v>0</v>
      </c>
      <c r="I2476" s="25">
        <f t="shared" si="146"/>
        <v>0.1</v>
      </c>
      <c r="J2476" s="25"/>
      <c r="K2476" s="25">
        <v>0</v>
      </c>
      <c r="L2476" s="25">
        <v>0</v>
      </c>
      <c r="M2476" s="25">
        <v>0</v>
      </c>
      <c r="N2476" s="25">
        <f t="shared" si="147"/>
        <v>0.1</v>
      </c>
    </row>
    <row r="2477" spans="1:14" x14ac:dyDescent="0.2">
      <c r="A2477" s="34" t="str">
        <f t="shared" si="148"/>
        <v>SOL/24-C.Western</v>
      </c>
      <c r="B2477" s="38" t="s">
        <v>84</v>
      </c>
      <c r="C2477" s="6" t="s">
        <v>173</v>
      </c>
      <c r="D2477" s="6" t="s">
        <v>107</v>
      </c>
      <c r="E2477" s="25">
        <v>16.937999999999999</v>
      </c>
      <c r="F2477" s="25">
        <v>0</v>
      </c>
      <c r="G2477" s="43">
        <v>0</v>
      </c>
      <c r="H2477" s="25">
        <v>0</v>
      </c>
      <c r="I2477" s="25">
        <f t="shared" si="146"/>
        <v>16.937999999999999</v>
      </c>
      <c r="J2477" s="25"/>
      <c r="K2477" s="25">
        <v>0</v>
      </c>
      <c r="L2477" s="25">
        <v>0</v>
      </c>
      <c r="M2477" s="25">
        <v>0</v>
      </c>
      <c r="N2477" s="25">
        <f t="shared" si="147"/>
        <v>16.937999999999999</v>
      </c>
    </row>
    <row r="2478" spans="1:14" x14ac:dyDescent="0.2">
      <c r="A2478" s="60" t="str">
        <f t="shared" ref="A2478:A2479" si="149">CONCATENATE(B2478,D2478)</f>
        <v>SOL/24-C.QAM - sector</v>
      </c>
      <c r="B2478" s="57" t="s">
        <v>84</v>
      </c>
      <c r="C2478" s="60" t="s">
        <v>173</v>
      </c>
      <c r="D2478" s="62" t="s">
        <v>302</v>
      </c>
      <c r="E2478" s="25">
        <v>598.9</v>
      </c>
      <c r="F2478" s="25">
        <v>0</v>
      </c>
      <c r="G2478" s="43">
        <v>0</v>
      </c>
      <c r="H2478" s="25">
        <v>0</v>
      </c>
      <c r="I2478" s="25">
        <f t="shared" ref="I2478:I2479" si="150">E2478+F2478+G2478+H2478</f>
        <v>598.9</v>
      </c>
      <c r="J2478" s="25"/>
      <c r="K2478" s="25">
        <v>0</v>
      </c>
      <c r="L2478" s="25">
        <v>0</v>
      </c>
      <c r="M2478" s="25">
        <v>0</v>
      </c>
      <c r="N2478" s="25">
        <f t="shared" ref="N2478:N2479" si="151">ROUND(I2478+K2478+L2478+M2478+J2478,3)</f>
        <v>598.9</v>
      </c>
    </row>
    <row r="2479" spans="1:14" x14ac:dyDescent="0.2">
      <c r="A2479" s="60" t="str">
        <f t="shared" si="149"/>
        <v>SOL/24-C.QAM - non-sector</v>
      </c>
      <c r="B2479" s="57" t="s">
        <v>84</v>
      </c>
      <c r="C2479" s="60" t="s">
        <v>173</v>
      </c>
      <c r="D2479" s="62" t="s">
        <v>303</v>
      </c>
      <c r="E2479" s="25">
        <v>218.3</v>
      </c>
      <c r="F2479" s="25">
        <v>0</v>
      </c>
      <c r="G2479" s="43">
        <v>0</v>
      </c>
      <c r="H2479" s="25">
        <v>0</v>
      </c>
      <c r="I2479" s="25">
        <f t="shared" si="150"/>
        <v>218.3</v>
      </c>
      <c r="J2479" s="25"/>
      <c r="K2479" s="25">
        <v>0</v>
      </c>
      <c r="L2479" s="25">
        <v>0</v>
      </c>
      <c r="M2479" s="25">
        <v>0</v>
      </c>
      <c r="N2479" s="25">
        <f t="shared" si="151"/>
        <v>218.3</v>
      </c>
    </row>
    <row r="2480" spans="1:14" x14ac:dyDescent="0.2">
      <c r="A2480" s="34" t="str">
        <f t="shared" si="148"/>
        <v>SOL/56-1410m and under (pool) - England</v>
      </c>
      <c r="B2480" s="6" t="s">
        <v>85</v>
      </c>
      <c r="C2480" s="6" t="s">
        <v>174</v>
      </c>
      <c r="D2480" s="6" t="s">
        <v>29</v>
      </c>
      <c r="E2480" s="25">
        <v>2E-3</v>
      </c>
      <c r="F2480" s="25">
        <v>0</v>
      </c>
      <c r="G2480" s="43">
        <v>0</v>
      </c>
      <c r="H2480" s="25">
        <v>0</v>
      </c>
      <c r="I2480" s="25">
        <f t="shared" si="146"/>
        <v>2E-3</v>
      </c>
      <c r="J2480" s="25"/>
      <c r="K2480" s="25">
        <v>0</v>
      </c>
      <c r="L2480" s="25">
        <v>0</v>
      </c>
      <c r="M2480" s="25">
        <v>0</v>
      </c>
      <c r="N2480" s="25">
        <f t="shared" si="147"/>
        <v>2E-3</v>
      </c>
    </row>
    <row r="2481" spans="1:14" x14ac:dyDescent="0.2">
      <c r="A2481" s="34" t="str">
        <f t="shared" si="148"/>
        <v>SOL/56-1410m and under (pool) - Northern Ireland</v>
      </c>
      <c r="B2481" s="6" t="s">
        <v>85</v>
      </c>
      <c r="C2481" s="6" t="s">
        <v>174</v>
      </c>
      <c r="D2481" s="6" t="s">
        <v>32</v>
      </c>
      <c r="E2481" s="25">
        <v>0</v>
      </c>
      <c r="F2481" s="25">
        <v>0.1</v>
      </c>
      <c r="G2481" s="43">
        <v>0</v>
      </c>
      <c r="H2481" s="25">
        <v>0</v>
      </c>
      <c r="I2481" s="25">
        <f t="shared" si="146"/>
        <v>0.1</v>
      </c>
      <c r="J2481" s="25"/>
      <c r="K2481" s="25">
        <v>0</v>
      </c>
      <c r="L2481" s="25">
        <v>0</v>
      </c>
      <c r="M2481" s="25">
        <v>0</v>
      </c>
      <c r="N2481" s="25">
        <f t="shared" si="147"/>
        <v>0.1</v>
      </c>
    </row>
    <row r="2482" spans="1:14" x14ac:dyDescent="0.2">
      <c r="A2482" s="34" t="str">
        <f t="shared" si="148"/>
        <v>SOL/56-1410m and under (pool) - Scotland</v>
      </c>
      <c r="B2482" s="6" t="s">
        <v>85</v>
      </c>
      <c r="C2482" s="6" t="s">
        <v>174</v>
      </c>
      <c r="D2482" s="6" t="s">
        <v>31</v>
      </c>
      <c r="E2482" s="25">
        <v>0</v>
      </c>
      <c r="F2482" s="25">
        <v>0</v>
      </c>
      <c r="G2482" s="43">
        <v>0</v>
      </c>
      <c r="H2482" s="25">
        <v>0</v>
      </c>
      <c r="I2482" s="25">
        <f t="shared" si="146"/>
        <v>0</v>
      </c>
      <c r="J2482" s="25"/>
      <c r="K2482" s="25">
        <v>0</v>
      </c>
      <c r="L2482" s="25">
        <v>0</v>
      </c>
      <c r="M2482" s="25">
        <v>0</v>
      </c>
      <c r="N2482" s="25">
        <f t="shared" si="147"/>
        <v>0</v>
      </c>
    </row>
    <row r="2483" spans="1:14" x14ac:dyDescent="0.2">
      <c r="A2483" s="34" t="str">
        <f t="shared" si="148"/>
        <v>SOL/56-1410m and under (pool) - Wales</v>
      </c>
      <c r="B2483" s="6" t="s">
        <v>85</v>
      </c>
      <c r="C2483" s="6" t="s">
        <v>174</v>
      </c>
      <c r="D2483" s="6" t="s">
        <v>30</v>
      </c>
      <c r="E2483" s="25">
        <v>0</v>
      </c>
      <c r="F2483" s="25">
        <v>0</v>
      </c>
      <c r="G2483" s="43">
        <v>0</v>
      </c>
      <c r="H2483" s="25">
        <v>0</v>
      </c>
      <c r="I2483" s="25">
        <f t="shared" si="146"/>
        <v>0</v>
      </c>
      <c r="J2483" s="25"/>
      <c r="K2483" s="25">
        <v>0</v>
      </c>
      <c r="L2483" s="25">
        <v>0</v>
      </c>
      <c r="M2483" s="25">
        <v>0</v>
      </c>
      <c r="N2483" s="25">
        <f t="shared" si="147"/>
        <v>0</v>
      </c>
    </row>
    <row r="2484" spans="1:14" x14ac:dyDescent="0.2">
      <c r="A2484" s="34" t="str">
        <f t="shared" si="148"/>
        <v>SOL/56-14Aberdeen</v>
      </c>
      <c r="B2484" s="6" t="s">
        <v>85</v>
      </c>
      <c r="C2484" s="6" t="s">
        <v>174</v>
      </c>
      <c r="D2484" s="6" t="s">
        <v>4</v>
      </c>
      <c r="E2484" s="25">
        <v>0</v>
      </c>
      <c r="F2484" s="25">
        <v>0</v>
      </c>
      <c r="G2484" s="43">
        <v>0.2</v>
      </c>
      <c r="H2484" s="25">
        <v>0</v>
      </c>
      <c r="I2484" s="25">
        <f t="shared" si="146"/>
        <v>0.2</v>
      </c>
      <c r="J2484" s="25"/>
      <c r="K2484" s="25">
        <v>0</v>
      </c>
      <c r="L2484" s="25">
        <v>0</v>
      </c>
      <c r="M2484" s="25">
        <v>0</v>
      </c>
      <c r="N2484" s="25">
        <f t="shared" si="147"/>
        <v>0.2</v>
      </c>
    </row>
    <row r="2485" spans="1:14" x14ac:dyDescent="0.2">
      <c r="A2485" s="34" t="str">
        <f t="shared" si="148"/>
        <v>SOL/56-14Anglo Scot.</v>
      </c>
      <c r="B2485" s="6" t="s">
        <v>85</v>
      </c>
      <c r="C2485" s="6" t="s">
        <v>174</v>
      </c>
      <c r="D2485" s="6" t="s">
        <v>13</v>
      </c>
      <c r="E2485" s="25">
        <v>1.871</v>
      </c>
      <c r="F2485" s="25">
        <v>0</v>
      </c>
      <c r="G2485" s="43">
        <v>0</v>
      </c>
      <c r="H2485" s="25">
        <v>0</v>
      </c>
      <c r="I2485" s="25">
        <f t="shared" si="146"/>
        <v>1.871</v>
      </c>
      <c r="J2485" s="25"/>
      <c r="K2485" s="25">
        <v>0</v>
      </c>
      <c r="L2485" s="25">
        <v>0</v>
      </c>
      <c r="M2485" s="25">
        <v>0</v>
      </c>
      <c r="N2485" s="25">
        <f t="shared" si="147"/>
        <v>1.871</v>
      </c>
    </row>
    <row r="2486" spans="1:14" x14ac:dyDescent="0.2">
      <c r="A2486" s="34" t="str">
        <f t="shared" si="148"/>
        <v>SOL/56-14ANIFPO</v>
      </c>
      <c r="B2486" s="6" t="s">
        <v>85</v>
      </c>
      <c r="C2486" s="6" t="s">
        <v>174</v>
      </c>
      <c r="D2486" s="6" t="s">
        <v>17</v>
      </c>
      <c r="E2486" s="25">
        <v>0</v>
      </c>
      <c r="F2486" s="25">
        <v>0.36699999999999999</v>
      </c>
      <c r="G2486" s="43">
        <v>0</v>
      </c>
      <c r="H2486" s="25">
        <v>0</v>
      </c>
      <c r="I2486" s="25">
        <f t="shared" si="146"/>
        <v>0.36699999999999999</v>
      </c>
      <c r="J2486" s="25"/>
      <c r="K2486" s="25">
        <v>5.3999999999999999E-2</v>
      </c>
      <c r="L2486" s="25">
        <v>0</v>
      </c>
      <c r="M2486" s="25">
        <v>0</v>
      </c>
      <c r="N2486" s="25">
        <f t="shared" si="147"/>
        <v>0.42099999999999999</v>
      </c>
    </row>
    <row r="2487" spans="1:14" x14ac:dyDescent="0.2">
      <c r="A2487" s="34" t="str">
        <f t="shared" si="148"/>
        <v>SOL/56-14Cornish</v>
      </c>
      <c r="B2487" s="6" t="s">
        <v>85</v>
      </c>
      <c r="C2487" s="6" t="s">
        <v>174</v>
      </c>
      <c r="D2487" s="6" t="s">
        <v>18</v>
      </c>
      <c r="E2487" s="25">
        <v>0.40100000000000002</v>
      </c>
      <c r="F2487" s="25">
        <v>0</v>
      </c>
      <c r="G2487" s="43">
        <v>0</v>
      </c>
      <c r="H2487" s="25">
        <v>0</v>
      </c>
      <c r="I2487" s="25">
        <f t="shared" si="146"/>
        <v>0.40100000000000002</v>
      </c>
      <c r="J2487" s="25"/>
      <c r="K2487" s="25">
        <v>0</v>
      </c>
      <c r="L2487" s="25">
        <v>0</v>
      </c>
      <c r="M2487" s="25">
        <v>0</v>
      </c>
      <c r="N2487" s="25">
        <f t="shared" si="147"/>
        <v>0.40100000000000002</v>
      </c>
    </row>
    <row r="2488" spans="1:14" x14ac:dyDescent="0.2">
      <c r="A2488" s="34" t="str">
        <f t="shared" si="148"/>
        <v>SOL/56-14EEFPO</v>
      </c>
      <c r="B2488" s="6" t="s">
        <v>85</v>
      </c>
      <c r="C2488" s="6" t="s">
        <v>174</v>
      </c>
      <c r="D2488" s="6" t="s">
        <v>14</v>
      </c>
      <c r="E2488" s="25">
        <v>0.30099999999999999</v>
      </c>
      <c r="F2488" s="25">
        <v>0</v>
      </c>
      <c r="G2488" s="43">
        <v>0</v>
      </c>
      <c r="H2488" s="25">
        <v>0</v>
      </c>
      <c r="I2488" s="25">
        <f t="shared" si="146"/>
        <v>0.30099999999999999</v>
      </c>
      <c r="J2488" s="25"/>
      <c r="K2488" s="25">
        <v>0</v>
      </c>
      <c r="L2488" s="25">
        <v>0</v>
      </c>
      <c r="M2488" s="25">
        <v>0</v>
      </c>
      <c r="N2488" s="25">
        <f t="shared" si="147"/>
        <v>0.30099999999999999</v>
      </c>
    </row>
    <row r="2489" spans="1:14" x14ac:dyDescent="0.2">
      <c r="A2489" s="34" t="str">
        <f t="shared" si="148"/>
        <v>SOL/56-14Fife</v>
      </c>
      <c r="B2489" s="6" t="s">
        <v>85</v>
      </c>
      <c r="C2489" s="6" t="s">
        <v>174</v>
      </c>
      <c r="D2489" s="6" t="s">
        <v>7</v>
      </c>
      <c r="E2489" s="25">
        <v>0</v>
      </c>
      <c r="F2489" s="25">
        <v>0</v>
      </c>
      <c r="G2489" s="43">
        <v>0</v>
      </c>
      <c r="H2489" s="25">
        <v>0</v>
      </c>
      <c r="I2489" s="25">
        <f t="shared" si="146"/>
        <v>0</v>
      </c>
      <c r="J2489" s="25"/>
      <c r="K2489" s="25">
        <v>0</v>
      </c>
      <c r="L2489" s="25">
        <v>0</v>
      </c>
      <c r="M2489" s="25">
        <v>0</v>
      </c>
      <c r="N2489" s="25">
        <f t="shared" si="147"/>
        <v>0</v>
      </c>
    </row>
    <row r="2490" spans="1:14" x14ac:dyDescent="0.2">
      <c r="A2490" s="34" t="str">
        <f t="shared" si="148"/>
        <v>SOL/56-14FPO</v>
      </c>
      <c r="B2490" s="6" t="s">
        <v>85</v>
      </c>
      <c r="C2490" s="6" t="s">
        <v>174</v>
      </c>
      <c r="D2490" s="6" t="s">
        <v>15</v>
      </c>
      <c r="E2490" s="25">
        <v>0</v>
      </c>
      <c r="F2490" s="25">
        <v>0</v>
      </c>
      <c r="G2490" s="43">
        <v>0</v>
      </c>
      <c r="H2490" s="25">
        <v>0</v>
      </c>
      <c r="I2490" s="25">
        <f t="shared" si="146"/>
        <v>0</v>
      </c>
      <c r="J2490" s="25"/>
      <c r="K2490" s="25">
        <v>0</v>
      </c>
      <c r="L2490" s="25">
        <v>0</v>
      </c>
      <c r="M2490" s="25">
        <v>0</v>
      </c>
      <c r="N2490" s="25">
        <f t="shared" si="147"/>
        <v>0</v>
      </c>
    </row>
    <row r="2491" spans="1:14" x14ac:dyDescent="0.2">
      <c r="A2491" s="34" t="str">
        <f t="shared" si="148"/>
        <v>SOL/56-14Handliners</v>
      </c>
      <c r="B2491" s="6" t="s">
        <v>85</v>
      </c>
      <c r="C2491" s="6" t="s">
        <v>174</v>
      </c>
      <c r="D2491" s="6" t="s">
        <v>66</v>
      </c>
      <c r="E2491" s="25">
        <v>0</v>
      </c>
      <c r="F2491" s="25">
        <v>0</v>
      </c>
      <c r="G2491" s="43">
        <v>0</v>
      </c>
      <c r="H2491" s="25">
        <v>0</v>
      </c>
      <c r="I2491" s="25">
        <f t="shared" si="146"/>
        <v>0</v>
      </c>
      <c r="J2491" s="25"/>
      <c r="K2491" s="25">
        <v>0</v>
      </c>
      <c r="L2491" s="25">
        <v>0</v>
      </c>
      <c r="M2491" s="25">
        <v>0</v>
      </c>
      <c r="N2491" s="25">
        <f t="shared" si="147"/>
        <v>0</v>
      </c>
    </row>
    <row r="2492" spans="1:14" x14ac:dyDescent="0.2">
      <c r="A2492" s="34" t="str">
        <f t="shared" si="148"/>
        <v>SOL/56-14Interfish</v>
      </c>
      <c r="B2492" s="6" t="s">
        <v>85</v>
      </c>
      <c r="C2492" s="6" t="s">
        <v>174</v>
      </c>
      <c r="D2492" s="6" t="s">
        <v>23</v>
      </c>
      <c r="E2492" s="25">
        <v>0.96899999999999997</v>
      </c>
      <c r="F2492" s="25">
        <v>0</v>
      </c>
      <c r="G2492" s="43">
        <v>0</v>
      </c>
      <c r="H2492" s="25">
        <v>0</v>
      </c>
      <c r="I2492" s="25">
        <f t="shared" si="146"/>
        <v>0.96899999999999997</v>
      </c>
      <c r="J2492" s="25"/>
      <c r="K2492" s="25">
        <v>0</v>
      </c>
      <c r="L2492" s="25">
        <v>0</v>
      </c>
      <c r="M2492" s="25">
        <v>0</v>
      </c>
      <c r="N2492" s="25">
        <f t="shared" si="147"/>
        <v>0.96899999999999997</v>
      </c>
    </row>
    <row r="2493" spans="1:14" x14ac:dyDescent="0.2">
      <c r="A2493" s="34" t="str">
        <f t="shared" si="148"/>
        <v>SOL/56-14IOM</v>
      </c>
      <c r="B2493" s="6" t="s">
        <v>85</v>
      </c>
      <c r="C2493" s="6" t="s">
        <v>174</v>
      </c>
      <c r="D2493" s="6" t="s">
        <v>24</v>
      </c>
      <c r="E2493" s="25">
        <v>0.434</v>
      </c>
      <c r="F2493" s="25">
        <v>0</v>
      </c>
      <c r="G2493" s="43">
        <v>0</v>
      </c>
      <c r="H2493" s="25">
        <v>0</v>
      </c>
      <c r="I2493" s="25">
        <f t="shared" si="146"/>
        <v>0.434</v>
      </c>
      <c r="J2493" s="25"/>
      <c r="K2493" s="25">
        <v>0</v>
      </c>
      <c r="L2493" s="25">
        <v>0</v>
      </c>
      <c r="M2493" s="25">
        <v>0</v>
      </c>
      <c r="N2493" s="25">
        <f t="shared" si="147"/>
        <v>0.434</v>
      </c>
    </row>
    <row r="2494" spans="1:14" x14ac:dyDescent="0.2">
      <c r="A2494" s="34" t="str">
        <f t="shared" si="148"/>
        <v>SOL/56-14Klondyke</v>
      </c>
      <c r="B2494" s="6" t="s">
        <v>85</v>
      </c>
      <c r="C2494" s="6" t="s">
        <v>174</v>
      </c>
      <c r="D2494" s="6" t="s">
        <v>11</v>
      </c>
      <c r="E2494" s="25">
        <v>0</v>
      </c>
      <c r="F2494" s="25">
        <v>0</v>
      </c>
      <c r="G2494" s="43">
        <v>0</v>
      </c>
      <c r="H2494" s="25">
        <v>0</v>
      </c>
      <c r="I2494" s="25">
        <f t="shared" si="146"/>
        <v>0</v>
      </c>
      <c r="J2494" s="25"/>
      <c r="K2494" s="25">
        <v>0</v>
      </c>
      <c r="L2494" s="25">
        <v>0</v>
      </c>
      <c r="M2494" s="25">
        <v>0</v>
      </c>
      <c r="N2494" s="25">
        <f t="shared" si="147"/>
        <v>0</v>
      </c>
    </row>
    <row r="2495" spans="1:14" x14ac:dyDescent="0.2">
      <c r="A2495" s="34" t="str">
        <f t="shared" si="148"/>
        <v>SOL/56-14Lowestoft</v>
      </c>
      <c r="B2495" s="6" t="s">
        <v>85</v>
      </c>
      <c r="C2495" s="6" t="s">
        <v>174</v>
      </c>
      <c r="D2495" s="6" t="s">
        <v>21</v>
      </c>
      <c r="E2495" s="25">
        <v>0</v>
      </c>
      <c r="F2495" s="25">
        <v>0</v>
      </c>
      <c r="G2495" s="43">
        <v>0</v>
      </c>
      <c r="H2495" s="25">
        <v>0</v>
      </c>
      <c r="I2495" s="25">
        <f t="shared" si="146"/>
        <v>0</v>
      </c>
      <c r="J2495" s="25"/>
      <c r="K2495" s="25">
        <v>0</v>
      </c>
      <c r="L2495" s="25">
        <v>0</v>
      </c>
      <c r="M2495" s="25">
        <v>0</v>
      </c>
      <c r="N2495" s="25">
        <f t="shared" si="147"/>
        <v>0</v>
      </c>
    </row>
    <row r="2496" spans="1:14" x14ac:dyDescent="0.2">
      <c r="A2496" s="34" t="str">
        <f t="shared" si="148"/>
        <v>SOL/56-14Lunar</v>
      </c>
      <c r="B2496" s="6" t="s">
        <v>85</v>
      </c>
      <c r="C2496" s="6" t="s">
        <v>174</v>
      </c>
      <c r="D2496" s="6" t="s">
        <v>12</v>
      </c>
      <c r="E2496" s="25">
        <v>0</v>
      </c>
      <c r="F2496" s="25">
        <v>0</v>
      </c>
      <c r="G2496" s="43">
        <v>0</v>
      </c>
      <c r="H2496" s="25">
        <v>0</v>
      </c>
      <c r="I2496" s="25">
        <f t="shared" si="146"/>
        <v>0</v>
      </c>
      <c r="J2496" s="25"/>
      <c r="K2496" s="25">
        <v>0</v>
      </c>
      <c r="L2496" s="25">
        <v>0</v>
      </c>
      <c r="M2496" s="25">
        <v>0</v>
      </c>
      <c r="N2496" s="25">
        <f t="shared" si="147"/>
        <v>0</v>
      </c>
    </row>
    <row r="2497" spans="1:14" x14ac:dyDescent="0.2">
      <c r="A2497" s="34" t="str">
        <f t="shared" si="148"/>
        <v>SOL/56-14Mourne</v>
      </c>
      <c r="B2497" s="38" t="s">
        <v>85</v>
      </c>
      <c r="C2497" s="6" t="s">
        <v>174</v>
      </c>
      <c r="D2497" s="6" t="s">
        <v>49</v>
      </c>
      <c r="E2497" s="25">
        <v>0</v>
      </c>
      <c r="F2497" s="25">
        <v>0</v>
      </c>
      <c r="G2497" s="43">
        <v>0</v>
      </c>
      <c r="H2497" s="25">
        <v>0</v>
      </c>
      <c r="I2497" s="25">
        <f t="shared" ref="I2497:I2560" si="152">E2497+F2497+G2497+H2497</f>
        <v>0</v>
      </c>
      <c r="J2497" s="25"/>
      <c r="K2497" s="25">
        <v>0</v>
      </c>
      <c r="L2497" s="25">
        <v>0</v>
      </c>
      <c r="M2497" s="25">
        <v>0</v>
      </c>
      <c r="N2497" s="25">
        <f t="shared" si="147"/>
        <v>0</v>
      </c>
    </row>
    <row r="2498" spans="1:14" x14ac:dyDescent="0.2">
      <c r="A2498" s="34" t="str">
        <f t="shared" si="148"/>
        <v>SOL/56-14NESFO</v>
      </c>
      <c r="B2498" s="6" t="s">
        <v>85</v>
      </c>
      <c r="C2498" s="6" t="s">
        <v>174</v>
      </c>
      <c r="D2498" s="6" t="s">
        <v>5</v>
      </c>
      <c r="E2498" s="25">
        <v>0</v>
      </c>
      <c r="F2498" s="25">
        <v>0</v>
      </c>
      <c r="G2498" s="43">
        <v>0.1</v>
      </c>
      <c r="H2498" s="25">
        <v>0</v>
      </c>
      <c r="I2498" s="25">
        <f t="shared" si="152"/>
        <v>0.1</v>
      </c>
      <c r="J2498" s="25"/>
      <c r="K2498" s="25">
        <v>0</v>
      </c>
      <c r="L2498" s="25">
        <v>0</v>
      </c>
      <c r="M2498" s="25">
        <v>0</v>
      </c>
      <c r="N2498" s="25">
        <f t="shared" si="147"/>
        <v>0.1</v>
      </c>
    </row>
    <row r="2499" spans="1:14" x14ac:dyDescent="0.2">
      <c r="A2499" s="34" t="str">
        <f t="shared" si="148"/>
        <v>SOL/56-14NIFPO</v>
      </c>
      <c r="B2499" s="6" t="s">
        <v>85</v>
      </c>
      <c r="C2499" s="6" t="s">
        <v>174</v>
      </c>
      <c r="D2499" s="6" t="s">
        <v>16</v>
      </c>
      <c r="E2499" s="25">
        <v>0</v>
      </c>
      <c r="F2499" s="25">
        <v>0.53300000000000003</v>
      </c>
      <c r="G2499" s="43">
        <v>0.1</v>
      </c>
      <c r="H2499" s="25">
        <v>0</v>
      </c>
      <c r="I2499" s="25">
        <f t="shared" si="152"/>
        <v>0.63300000000000001</v>
      </c>
      <c r="J2499" s="25"/>
      <c r="K2499" s="25">
        <v>0.96699999999999997</v>
      </c>
      <c r="L2499" s="25">
        <v>0</v>
      </c>
      <c r="M2499" s="25">
        <v>0</v>
      </c>
      <c r="N2499" s="25">
        <f t="shared" si="147"/>
        <v>1.6</v>
      </c>
    </row>
    <row r="2500" spans="1:14" x14ac:dyDescent="0.2">
      <c r="A2500" s="34" t="str">
        <f t="shared" si="148"/>
        <v>SOL/56-14Non Sector - England</v>
      </c>
      <c r="B2500" s="6" t="s">
        <v>85</v>
      </c>
      <c r="C2500" s="6" t="s">
        <v>174</v>
      </c>
      <c r="D2500" s="6" t="s">
        <v>25</v>
      </c>
      <c r="E2500" s="25">
        <v>0</v>
      </c>
      <c r="F2500" s="25">
        <v>0</v>
      </c>
      <c r="G2500" s="43">
        <v>0</v>
      </c>
      <c r="H2500" s="25">
        <v>0</v>
      </c>
      <c r="I2500" s="25">
        <f t="shared" si="152"/>
        <v>0</v>
      </c>
      <c r="J2500" s="25"/>
      <c r="K2500" s="25">
        <v>0</v>
      </c>
      <c r="L2500" s="25">
        <v>0</v>
      </c>
      <c r="M2500" s="25">
        <v>0</v>
      </c>
      <c r="N2500" s="25">
        <f t="shared" si="147"/>
        <v>0</v>
      </c>
    </row>
    <row r="2501" spans="1:14" x14ac:dyDescent="0.2">
      <c r="A2501" s="34" t="str">
        <f t="shared" si="148"/>
        <v>SOL/56-14Non Sector - Northern Ireland</v>
      </c>
      <c r="B2501" s="6" t="s">
        <v>85</v>
      </c>
      <c r="C2501" s="6" t="s">
        <v>174</v>
      </c>
      <c r="D2501" s="6" t="s">
        <v>28</v>
      </c>
      <c r="E2501" s="25">
        <v>0</v>
      </c>
      <c r="F2501" s="25">
        <v>0</v>
      </c>
      <c r="G2501" s="43">
        <v>0</v>
      </c>
      <c r="H2501" s="25">
        <v>0</v>
      </c>
      <c r="I2501" s="25">
        <f t="shared" si="152"/>
        <v>0</v>
      </c>
      <c r="J2501" s="25"/>
      <c r="K2501" s="25">
        <v>0</v>
      </c>
      <c r="L2501" s="25">
        <v>0</v>
      </c>
      <c r="M2501" s="25">
        <v>0</v>
      </c>
      <c r="N2501" s="25">
        <f t="shared" si="147"/>
        <v>0</v>
      </c>
    </row>
    <row r="2502" spans="1:14" x14ac:dyDescent="0.2">
      <c r="A2502" s="34" t="str">
        <f t="shared" si="148"/>
        <v>SOL/56-14Non Sector - Scotland</v>
      </c>
      <c r="B2502" s="6" t="s">
        <v>85</v>
      </c>
      <c r="C2502" s="6" t="s">
        <v>174</v>
      </c>
      <c r="D2502" s="6" t="s">
        <v>27</v>
      </c>
      <c r="E2502" s="25">
        <v>0</v>
      </c>
      <c r="F2502" s="25">
        <v>0</v>
      </c>
      <c r="G2502" s="43">
        <v>0</v>
      </c>
      <c r="H2502" s="25">
        <v>0</v>
      </c>
      <c r="I2502" s="25">
        <f t="shared" si="152"/>
        <v>0</v>
      </c>
      <c r="J2502" s="25"/>
      <c r="K2502" s="25">
        <v>0</v>
      </c>
      <c r="L2502" s="25">
        <v>0</v>
      </c>
      <c r="M2502" s="25">
        <v>0</v>
      </c>
      <c r="N2502" s="25">
        <f t="shared" si="147"/>
        <v>0</v>
      </c>
    </row>
    <row r="2503" spans="1:14" x14ac:dyDescent="0.2">
      <c r="A2503" s="34" t="str">
        <f t="shared" si="148"/>
        <v>SOL/56-14Non Sector - Wales</v>
      </c>
      <c r="B2503" s="6" t="s">
        <v>85</v>
      </c>
      <c r="C2503" s="6" t="s">
        <v>174</v>
      </c>
      <c r="D2503" s="6" t="s">
        <v>26</v>
      </c>
      <c r="E2503" s="25">
        <v>0</v>
      </c>
      <c r="F2503" s="25">
        <v>0</v>
      </c>
      <c r="G2503" s="43">
        <v>0</v>
      </c>
      <c r="H2503" s="25">
        <v>0</v>
      </c>
      <c r="I2503" s="25">
        <f t="shared" si="152"/>
        <v>0</v>
      </c>
      <c r="J2503" s="25"/>
      <c r="K2503" s="25">
        <v>0</v>
      </c>
      <c r="L2503" s="25">
        <v>0</v>
      </c>
      <c r="M2503" s="25">
        <v>0</v>
      </c>
      <c r="N2503" s="25">
        <f t="shared" si="147"/>
        <v>0</v>
      </c>
    </row>
    <row r="2504" spans="1:14" x14ac:dyDescent="0.2">
      <c r="A2504" s="34" t="str">
        <f t="shared" si="148"/>
        <v>SOL/56-14Humberside</v>
      </c>
      <c r="B2504" s="6" t="s">
        <v>85</v>
      </c>
      <c r="C2504" s="6" t="s">
        <v>174</v>
      </c>
      <c r="D2504" s="6" t="s">
        <v>288</v>
      </c>
      <c r="E2504" s="25">
        <v>0</v>
      </c>
      <c r="F2504" s="25">
        <v>0</v>
      </c>
      <c r="G2504" s="43">
        <v>0</v>
      </c>
      <c r="H2504" s="25">
        <v>0</v>
      </c>
      <c r="I2504" s="25">
        <f t="shared" si="152"/>
        <v>0</v>
      </c>
      <c r="J2504" s="25"/>
      <c r="K2504" s="25">
        <v>0</v>
      </c>
      <c r="L2504" s="25">
        <v>0</v>
      </c>
      <c r="M2504" s="25">
        <v>0</v>
      </c>
      <c r="N2504" s="25">
        <f t="shared" si="147"/>
        <v>0</v>
      </c>
    </row>
    <row r="2505" spans="1:14" x14ac:dyDescent="0.2">
      <c r="A2505" s="34" t="str">
        <f t="shared" si="148"/>
        <v>SOL/56-14North Sea</v>
      </c>
      <c r="B2505" s="6" t="s">
        <v>85</v>
      </c>
      <c r="C2505" s="6" t="s">
        <v>174</v>
      </c>
      <c r="D2505" s="6" t="s">
        <v>20</v>
      </c>
      <c r="E2505" s="25">
        <v>0.23400000000000001</v>
      </c>
      <c r="F2505" s="25">
        <v>0</v>
      </c>
      <c r="G2505" s="43">
        <v>0</v>
      </c>
      <c r="H2505" s="25">
        <v>0</v>
      </c>
      <c r="I2505" s="25">
        <f t="shared" si="152"/>
        <v>0.23400000000000001</v>
      </c>
      <c r="J2505" s="25"/>
      <c r="K2505" s="25">
        <v>0</v>
      </c>
      <c r="L2505" s="25">
        <v>0</v>
      </c>
      <c r="M2505" s="25">
        <v>0</v>
      </c>
      <c r="N2505" s="25">
        <f t="shared" si="147"/>
        <v>0.23400000000000001</v>
      </c>
    </row>
    <row r="2506" spans="1:14" x14ac:dyDescent="0.2">
      <c r="A2506" s="34" t="str">
        <f t="shared" si="148"/>
        <v>SOL/56-14Northern</v>
      </c>
      <c r="B2506" s="6" t="s">
        <v>85</v>
      </c>
      <c r="C2506" s="6" t="s">
        <v>174</v>
      </c>
      <c r="D2506" s="6" t="s">
        <v>10</v>
      </c>
      <c r="E2506" s="25">
        <v>0</v>
      </c>
      <c r="F2506" s="25">
        <v>0</v>
      </c>
      <c r="G2506" s="43">
        <v>0</v>
      </c>
      <c r="H2506" s="25">
        <v>0</v>
      </c>
      <c r="I2506" s="25">
        <f t="shared" si="152"/>
        <v>0</v>
      </c>
      <c r="J2506" s="25"/>
      <c r="K2506" s="25">
        <v>0</v>
      </c>
      <c r="L2506" s="25">
        <v>0</v>
      </c>
      <c r="M2506" s="25">
        <v>0</v>
      </c>
      <c r="N2506" s="25">
        <f t="shared" si="147"/>
        <v>0</v>
      </c>
    </row>
    <row r="2507" spans="1:14" x14ac:dyDescent="0.2">
      <c r="A2507" s="34" t="str">
        <f t="shared" si="148"/>
        <v>SOL/56-14Orkney</v>
      </c>
      <c r="B2507" s="6" t="s">
        <v>85</v>
      </c>
      <c r="C2507" s="6" t="s">
        <v>174</v>
      </c>
      <c r="D2507" s="6" t="s">
        <v>9</v>
      </c>
      <c r="E2507" s="25">
        <v>0</v>
      </c>
      <c r="F2507" s="25">
        <v>0</v>
      </c>
      <c r="G2507" s="43">
        <v>0</v>
      </c>
      <c r="H2507" s="25">
        <v>0</v>
      </c>
      <c r="I2507" s="25">
        <f t="shared" si="152"/>
        <v>0</v>
      </c>
      <c r="J2507" s="25"/>
      <c r="K2507" s="25">
        <v>0</v>
      </c>
      <c r="L2507" s="25">
        <v>0</v>
      </c>
      <c r="M2507" s="25">
        <v>0</v>
      </c>
      <c r="N2507" s="25">
        <f t="shared" si="147"/>
        <v>0</v>
      </c>
    </row>
    <row r="2508" spans="1:14" x14ac:dyDescent="0.2">
      <c r="A2508" s="34" t="str">
        <f t="shared" si="148"/>
        <v>SOL/56-14SFO</v>
      </c>
      <c r="B2508" s="6" t="s">
        <v>85</v>
      </c>
      <c r="C2508" s="6" t="s">
        <v>174</v>
      </c>
      <c r="D2508" s="6" t="s">
        <v>2</v>
      </c>
      <c r="E2508" s="25">
        <v>0</v>
      </c>
      <c r="F2508" s="25">
        <v>0</v>
      </c>
      <c r="G2508" s="43">
        <v>2.9</v>
      </c>
      <c r="H2508" s="25">
        <v>0</v>
      </c>
      <c r="I2508" s="25">
        <f t="shared" si="152"/>
        <v>2.9</v>
      </c>
      <c r="J2508" s="25"/>
      <c r="K2508" s="25">
        <v>0.16400000000000001</v>
      </c>
      <c r="L2508" s="25">
        <v>0</v>
      </c>
      <c r="M2508" s="25">
        <v>0</v>
      </c>
      <c r="N2508" s="25">
        <f t="shared" si="147"/>
        <v>3.0640000000000001</v>
      </c>
    </row>
    <row r="2509" spans="1:14" x14ac:dyDescent="0.2">
      <c r="A2509" s="34" t="str">
        <f t="shared" si="148"/>
        <v>SOL/56-14Shetland</v>
      </c>
      <c r="B2509" s="6" t="s">
        <v>85</v>
      </c>
      <c r="C2509" s="6" t="s">
        <v>174</v>
      </c>
      <c r="D2509" s="6" t="s">
        <v>6</v>
      </c>
      <c r="E2509" s="25">
        <v>0</v>
      </c>
      <c r="F2509" s="25">
        <v>0</v>
      </c>
      <c r="G2509" s="43">
        <v>0.1</v>
      </c>
      <c r="H2509" s="25">
        <v>0</v>
      </c>
      <c r="I2509" s="25">
        <f t="shared" si="152"/>
        <v>0.1</v>
      </c>
      <c r="J2509" s="25"/>
      <c r="K2509" s="25">
        <v>0</v>
      </c>
      <c r="L2509" s="25">
        <v>0</v>
      </c>
      <c r="M2509" s="25">
        <v>0</v>
      </c>
      <c r="N2509" s="25">
        <f t="shared" si="147"/>
        <v>0.1</v>
      </c>
    </row>
    <row r="2510" spans="1:14" x14ac:dyDescent="0.2">
      <c r="A2510" s="34" t="str">
        <f t="shared" si="148"/>
        <v>SOL/56-14South West</v>
      </c>
      <c r="B2510" s="6" t="s">
        <v>85</v>
      </c>
      <c r="C2510" s="6" t="s">
        <v>174</v>
      </c>
      <c r="D2510" s="6" t="s">
        <v>19</v>
      </c>
      <c r="E2510" s="25">
        <v>1.704</v>
      </c>
      <c r="F2510" s="25">
        <v>0</v>
      </c>
      <c r="G2510" s="43">
        <v>0.1</v>
      </c>
      <c r="H2510" s="25">
        <v>0</v>
      </c>
      <c r="I2510" s="25">
        <f t="shared" si="152"/>
        <v>1.804</v>
      </c>
      <c r="J2510" s="25"/>
      <c r="K2510" s="25">
        <v>0</v>
      </c>
      <c r="L2510" s="25">
        <v>0</v>
      </c>
      <c r="M2510" s="25">
        <v>0</v>
      </c>
      <c r="N2510" s="25">
        <f t="shared" si="147"/>
        <v>1.804</v>
      </c>
    </row>
    <row r="2511" spans="1:14" x14ac:dyDescent="0.2">
      <c r="A2511" s="34" t="str">
        <f t="shared" si="148"/>
        <v>SOL/56-14Unallocated</v>
      </c>
      <c r="B2511" s="6" t="s">
        <v>85</v>
      </c>
      <c r="C2511" s="6" t="s">
        <v>174</v>
      </c>
      <c r="D2511" s="6" t="s">
        <v>33</v>
      </c>
      <c r="E2511" s="25">
        <v>0</v>
      </c>
      <c r="F2511" s="25">
        <v>0</v>
      </c>
      <c r="G2511" s="43">
        <v>0</v>
      </c>
      <c r="H2511" s="25">
        <v>0</v>
      </c>
      <c r="I2511" s="25">
        <f t="shared" si="152"/>
        <v>0</v>
      </c>
      <c r="J2511" s="25"/>
      <c r="K2511" s="25">
        <v>0</v>
      </c>
      <c r="L2511" s="25">
        <v>0</v>
      </c>
      <c r="M2511" s="25">
        <v>0</v>
      </c>
      <c r="N2511" s="25">
        <f t="shared" si="147"/>
        <v>0</v>
      </c>
    </row>
    <row r="2512" spans="1:14" x14ac:dyDescent="0.2">
      <c r="A2512" s="34" t="str">
        <f t="shared" si="148"/>
        <v>SOL/56-14W. Scotland</v>
      </c>
      <c r="B2512" s="6" t="s">
        <v>85</v>
      </c>
      <c r="C2512" s="6" t="s">
        <v>174</v>
      </c>
      <c r="D2512" s="6" t="s">
        <v>8</v>
      </c>
      <c r="E2512" s="25">
        <v>0</v>
      </c>
      <c r="F2512" s="25">
        <v>0</v>
      </c>
      <c r="G2512" s="43">
        <v>0.1</v>
      </c>
      <c r="H2512" s="25">
        <v>0</v>
      </c>
      <c r="I2512" s="25">
        <f t="shared" si="152"/>
        <v>0.1</v>
      </c>
      <c r="J2512" s="25"/>
      <c r="K2512" s="25">
        <v>1.4999999999999999E-2</v>
      </c>
      <c r="L2512" s="25">
        <v>0</v>
      </c>
      <c r="M2512" s="25">
        <v>0</v>
      </c>
      <c r="N2512" s="25">
        <f t="shared" si="147"/>
        <v>0.115</v>
      </c>
    </row>
    <row r="2513" spans="1:14" x14ac:dyDescent="0.2">
      <c r="A2513" s="34" t="str">
        <f t="shared" si="148"/>
        <v>SOL/56-14Wales &amp; WC</v>
      </c>
      <c r="B2513" s="6" t="s">
        <v>85</v>
      </c>
      <c r="C2513" s="6" t="s">
        <v>174</v>
      </c>
      <c r="D2513" s="6" t="s">
        <v>22</v>
      </c>
      <c r="E2513" s="25">
        <v>0.13400000000000001</v>
      </c>
      <c r="F2513" s="25">
        <v>0</v>
      </c>
      <c r="G2513" s="43">
        <v>0.1</v>
      </c>
      <c r="H2513" s="25">
        <v>0</v>
      </c>
      <c r="I2513" s="25">
        <f t="shared" si="152"/>
        <v>0.23400000000000001</v>
      </c>
      <c r="J2513" s="25"/>
      <c r="K2513" s="25">
        <v>0</v>
      </c>
      <c r="L2513" s="25">
        <v>0</v>
      </c>
      <c r="M2513" s="25">
        <v>0</v>
      </c>
      <c r="N2513" s="25">
        <f t="shared" si="147"/>
        <v>0.23400000000000001</v>
      </c>
    </row>
    <row r="2514" spans="1:14" x14ac:dyDescent="0.2">
      <c r="A2514" s="34" t="str">
        <f t="shared" si="148"/>
        <v>SOL/56-14Western</v>
      </c>
      <c r="B2514" s="38" t="s">
        <v>85</v>
      </c>
      <c r="C2514" s="6" t="s">
        <v>174</v>
      </c>
      <c r="D2514" s="6" t="s">
        <v>107</v>
      </c>
      <c r="E2514" s="25">
        <v>0.2</v>
      </c>
      <c r="F2514" s="25">
        <v>0</v>
      </c>
      <c r="G2514" s="43">
        <v>0</v>
      </c>
      <c r="H2514" s="25">
        <v>0</v>
      </c>
      <c r="I2514" s="25">
        <f t="shared" si="152"/>
        <v>0.2</v>
      </c>
      <c r="J2514" s="25"/>
      <c r="K2514" s="25">
        <v>0</v>
      </c>
      <c r="L2514" s="25">
        <v>0</v>
      </c>
      <c r="M2514" s="25">
        <v>0</v>
      </c>
      <c r="N2514" s="25">
        <f t="shared" si="147"/>
        <v>0.2</v>
      </c>
    </row>
    <row r="2515" spans="1:14" x14ac:dyDescent="0.2">
      <c r="A2515" s="34" t="str">
        <f t="shared" si="148"/>
        <v>SOL/7FG.10m and under (pool) - England</v>
      </c>
      <c r="B2515" s="6" t="s">
        <v>86</v>
      </c>
      <c r="C2515" s="6" t="s">
        <v>175</v>
      </c>
      <c r="D2515" s="6" t="s">
        <v>29</v>
      </c>
      <c r="E2515" s="25">
        <v>20.672000000000001</v>
      </c>
      <c r="F2515" s="25">
        <v>0</v>
      </c>
      <c r="G2515" s="43">
        <v>0</v>
      </c>
      <c r="H2515" s="25">
        <v>0</v>
      </c>
      <c r="I2515" s="25">
        <f t="shared" si="152"/>
        <v>20.672000000000001</v>
      </c>
      <c r="J2515" s="25"/>
      <c r="K2515" s="25">
        <v>1.6120000000000001</v>
      </c>
      <c r="L2515" s="25">
        <v>0</v>
      </c>
      <c r="M2515" s="25">
        <v>0</v>
      </c>
      <c r="N2515" s="25">
        <f t="shared" si="147"/>
        <v>22.283999999999999</v>
      </c>
    </row>
    <row r="2516" spans="1:14" x14ac:dyDescent="0.2">
      <c r="A2516" s="34" t="str">
        <f t="shared" si="148"/>
        <v>SOL/7FG.10m and under (pool) - Northern Ireland</v>
      </c>
      <c r="B2516" s="6" t="s">
        <v>86</v>
      </c>
      <c r="C2516" s="6" t="s">
        <v>175</v>
      </c>
      <c r="D2516" s="6" t="s">
        <v>32</v>
      </c>
      <c r="E2516" s="25">
        <v>0</v>
      </c>
      <c r="F2516" s="25">
        <v>0.1</v>
      </c>
      <c r="G2516" s="43">
        <v>0</v>
      </c>
      <c r="H2516" s="25">
        <v>0</v>
      </c>
      <c r="I2516" s="25">
        <f t="shared" si="152"/>
        <v>0.1</v>
      </c>
      <c r="J2516" s="25"/>
      <c r="K2516" s="25">
        <v>0</v>
      </c>
      <c r="L2516" s="25">
        <v>0</v>
      </c>
      <c r="M2516" s="25">
        <v>0</v>
      </c>
      <c r="N2516" s="25">
        <f t="shared" si="147"/>
        <v>0.1</v>
      </c>
    </row>
    <row r="2517" spans="1:14" x14ac:dyDescent="0.2">
      <c r="A2517" s="34" t="str">
        <f t="shared" si="148"/>
        <v>SOL/7FG.10m and under (pool) - Scotland</v>
      </c>
      <c r="B2517" s="6" t="s">
        <v>86</v>
      </c>
      <c r="C2517" s="6" t="s">
        <v>175</v>
      </c>
      <c r="D2517" s="6" t="s">
        <v>31</v>
      </c>
      <c r="E2517" s="25">
        <v>0</v>
      </c>
      <c r="F2517" s="25">
        <v>0</v>
      </c>
      <c r="G2517" s="43">
        <v>0</v>
      </c>
      <c r="H2517" s="25">
        <v>0</v>
      </c>
      <c r="I2517" s="25">
        <f t="shared" si="152"/>
        <v>0</v>
      </c>
      <c r="J2517" s="25"/>
      <c r="K2517" s="25">
        <v>0</v>
      </c>
      <c r="L2517" s="25">
        <v>0</v>
      </c>
      <c r="M2517" s="25">
        <v>0</v>
      </c>
      <c r="N2517" s="25">
        <f t="shared" si="147"/>
        <v>0</v>
      </c>
    </row>
    <row r="2518" spans="1:14" x14ac:dyDescent="0.2">
      <c r="A2518" s="34" t="str">
        <f t="shared" si="148"/>
        <v>SOL/7FG.10m and under (pool) - Wales</v>
      </c>
      <c r="B2518" s="6" t="s">
        <v>86</v>
      </c>
      <c r="C2518" s="6" t="s">
        <v>175</v>
      </c>
      <c r="D2518" s="6" t="s">
        <v>30</v>
      </c>
      <c r="E2518" s="25">
        <v>0</v>
      </c>
      <c r="F2518" s="25">
        <v>0</v>
      </c>
      <c r="G2518" s="43">
        <v>0</v>
      </c>
      <c r="H2518" s="25">
        <v>4.8319999999999999</v>
      </c>
      <c r="I2518" s="25">
        <f t="shared" si="152"/>
        <v>4.8319999999999999</v>
      </c>
      <c r="J2518" s="25"/>
      <c r="K2518" s="25">
        <v>7.8E-2</v>
      </c>
      <c r="L2518" s="25">
        <v>0</v>
      </c>
      <c r="M2518" s="25">
        <v>0</v>
      </c>
      <c r="N2518" s="25">
        <f t="shared" si="147"/>
        <v>4.91</v>
      </c>
    </row>
    <row r="2519" spans="1:14" x14ac:dyDescent="0.2">
      <c r="A2519" s="34" t="str">
        <f t="shared" si="148"/>
        <v>SOL/7FG.Aberdeen</v>
      </c>
      <c r="B2519" s="6" t="s">
        <v>86</v>
      </c>
      <c r="C2519" s="6" t="s">
        <v>175</v>
      </c>
      <c r="D2519" s="6" t="s">
        <v>4</v>
      </c>
      <c r="E2519" s="25">
        <v>0</v>
      </c>
      <c r="F2519" s="25">
        <v>0</v>
      </c>
      <c r="G2519" s="43">
        <v>0.6</v>
      </c>
      <c r="H2519" s="25">
        <v>0</v>
      </c>
      <c r="I2519" s="25">
        <f t="shared" si="152"/>
        <v>0.6</v>
      </c>
      <c r="J2519" s="25"/>
      <c r="K2519" s="25">
        <v>0</v>
      </c>
      <c r="L2519" s="25">
        <v>0</v>
      </c>
      <c r="M2519" s="25">
        <v>0</v>
      </c>
      <c r="N2519" s="25">
        <f t="shared" ref="N2519:N2582" si="153">ROUND(I2519+K2519+L2519+M2519+J2519,3)</f>
        <v>0.6</v>
      </c>
    </row>
    <row r="2520" spans="1:14" x14ac:dyDescent="0.2">
      <c r="A2520" s="34" t="str">
        <f t="shared" si="148"/>
        <v>SOL/7FG.Anglo Scot.</v>
      </c>
      <c r="B2520" s="6" t="s">
        <v>86</v>
      </c>
      <c r="C2520" s="6" t="s">
        <v>175</v>
      </c>
      <c r="D2520" s="6" t="s">
        <v>13</v>
      </c>
      <c r="E2520" s="25">
        <v>0</v>
      </c>
      <c r="F2520" s="25">
        <v>0</v>
      </c>
      <c r="G2520" s="43">
        <v>0.1</v>
      </c>
      <c r="H2520" s="25">
        <v>0</v>
      </c>
      <c r="I2520" s="25">
        <f t="shared" si="152"/>
        <v>0.1</v>
      </c>
      <c r="J2520" s="25"/>
      <c r="K2520" s="25">
        <v>9.1999999999999998E-2</v>
      </c>
      <c r="L2520" s="25">
        <v>0</v>
      </c>
      <c r="M2520" s="25">
        <v>0</v>
      </c>
      <c r="N2520" s="25">
        <f t="shared" si="153"/>
        <v>0.192</v>
      </c>
    </row>
    <row r="2521" spans="1:14" x14ac:dyDescent="0.2">
      <c r="A2521" s="34" t="str">
        <f t="shared" si="148"/>
        <v>SOL/7FG.ANIFPO</v>
      </c>
      <c r="B2521" s="6" t="s">
        <v>86</v>
      </c>
      <c r="C2521" s="6" t="s">
        <v>175</v>
      </c>
      <c r="D2521" s="6" t="s">
        <v>17</v>
      </c>
      <c r="E2521" s="25">
        <v>0</v>
      </c>
      <c r="F2521" s="25">
        <v>0</v>
      </c>
      <c r="G2521" s="43">
        <v>0</v>
      </c>
      <c r="H2521" s="25">
        <v>0</v>
      </c>
      <c r="I2521" s="25">
        <f t="shared" si="152"/>
        <v>0</v>
      </c>
      <c r="J2521" s="25"/>
      <c r="K2521" s="25">
        <v>0</v>
      </c>
      <c r="L2521" s="72">
        <v>-0.6</v>
      </c>
      <c r="M2521" s="25">
        <v>0</v>
      </c>
      <c r="N2521" s="25">
        <f t="shared" si="153"/>
        <v>-0.6</v>
      </c>
    </row>
    <row r="2522" spans="1:14" x14ac:dyDescent="0.2">
      <c r="A2522" s="34" t="str">
        <f t="shared" si="148"/>
        <v>SOL/7FG.Cornish</v>
      </c>
      <c r="B2522" s="6" t="s">
        <v>86</v>
      </c>
      <c r="C2522" s="6" t="s">
        <v>175</v>
      </c>
      <c r="D2522" s="6" t="s">
        <v>18</v>
      </c>
      <c r="E2522" s="25">
        <v>87.697999999999993</v>
      </c>
      <c r="F2522" s="25">
        <v>0</v>
      </c>
      <c r="G2522" s="43">
        <v>0</v>
      </c>
      <c r="H2522" s="25">
        <v>0.76400000000000001</v>
      </c>
      <c r="I2522" s="25">
        <f t="shared" si="152"/>
        <v>88.461999999999989</v>
      </c>
      <c r="J2522" s="25"/>
      <c r="K2522" s="25">
        <v>11.48</v>
      </c>
      <c r="L2522" s="25">
        <v>0</v>
      </c>
      <c r="M2522" s="25">
        <v>1</v>
      </c>
      <c r="N2522" s="25">
        <f t="shared" si="153"/>
        <v>100.94199999999999</v>
      </c>
    </row>
    <row r="2523" spans="1:14" x14ac:dyDescent="0.2">
      <c r="A2523" s="34" t="str">
        <f t="shared" si="148"/>
        <v>SOL/7FG.EEFPO</v>
      </c>
      <c r="B2523" s="6" t="s">
        <v>86</v>
      </c>
      <c r="C2523" s="6" t="s">
        <v>175</v>
      </c>
      <c r="D2523" s="6" t="s">
        <v>14</v>
      </c>
      <c r="E2523" s="25">
        <v>1.327</v>
      </c>
      <c r="F2523" s="25">
        <v>0</v>
      </c>
      <c r="G2523" s="43">
        <v>0</v>
      </c>
      <c r="H2523" s="25">
        <v>0</v>
      </c>
      <c r="I2523" s="25">
        <f t="shared" si="152"/>
        <v>1.327</v>
      </c>
      <c r="J2523" s="25"/>
      <c r="K2523" s="25">
        <v>0</v>
      </c>
      <c r="L2523" s="25">
        <v>0</v>
      </c>
      <c r="M2523" s="25">
        <v>0</v>
      </c>
      <c r="N2523" s="25">
        <f t="shared" si="153"/>
        <v>1.327</v>
      </c>
    </row>
    <row r="2524" spans="1:14" x14ac:dyDescent="0.2">
      <c r="A2524" s="34" t="str">
        <f t="shared" si="148"/>
        <v>SOL/7FG.Fife</v>
      </c>
      <c r="B2524" s="6" t="s">
        <v>86</v>
      </c>
      <c r="C2524" s="6" t="s">
        <v>175</v>
      </c>
      <c r="D2524" s="6" t="s">
        <v>7</v>
      </c>
      <c r="E2524" s="25">
        <v>0.53100000000000003</v>
      </c>
      <c r="F2524" s="25">
        <v>0</v>
      </c>
      <c r="G2524" s="43">
        <v>1.2</v>
      </c>
      <c r="H2524" s="25">
        <v>0</v>
      </c>
      <c r="I2524" s="25">
        <f t="shared" si="152"/>
        <v>1.7309999999999999</v>
      </c>
      <c r="J2524" s="25"/>
      <c r="K2524" s="25">
        <v>0</v>
      </c>
      <c r="L2524" s="25">
        <v>0</v>
      </c>
      <c r="M2524" s="25">
        <v>0</v>
      </c>
      <c r="N2524" s="25">
        <f t="shared" si="153"/>
        <v>1.7310000000000001</v>
      </c>
    </row>
    <row r="2525" spans="1:14" x14ac:dyDescent="0.2">
      <c r="A2525" s="34" t="str">
        <f t="shared" si="148"/>
        <v>SOL/7FG.FPO</v>
      </c>
      <c r="B2525" s="6" t="s">
        <v>86</v>
      </c>
      <c r="C2525" s="6" t="s">
        <v>175</v>
      </c>
      <c r="D2525" s="6" t="s">
        <v>15</v>
      </c>
      <c r="E2525" s="25">
        <v>8.7999999999999995E-2</v>
      </c>
      <c r="F2525" s="25">
        <v>0</v>
      </c>
      <c r="G2525" s="43">
        <v>0</v>
      </c>
      <c r="H2525" s="25">
        <v>0</v>
      </c>
      <c r="I2525" s="25">
        <f t="shared" si="152"/>
        <v>8.7999999999999995E-2</v>
      </c>
      <c r="J2525" s="25"/>
      <c r="K2525" s="25">
        <v>0</v>
      </c>
      <c r="L2525" s="25">
        <v>0</v>
      </c>
      <c r="M2525" s="25">
        <v>0</v>
      </c>
      <c r="N2525" s="25">
        <f t="shared" si="153"/>
        <v>8.7999999999999995E-2</v>
      </c>
    </row>
    <row r="2526" spans="1:14" x14ac:dyDescent="0.2">
      <c r="A2526" s="34" t="str">
        <f t="shared" si="148"/>
        <v>SOL/7FG.Handliners</v>
      </c>
      <c r="B2526" s="6" t="s">
        <v>86</v>
      </c>
      <c r="C2526" s="6" t="s">
        <v>175</v>
      </c>
      <c r="D2526" s="6" t="s">
        <v>66</v>
      </c>
      <c r="E2526" s="25">
        <v>0</v>
      </c>
      <c r="F2526" s="25">
        <v>0</v>
      </c>
      <c r="G2526" s="43">
        <v>0</v>
      </c>
      <c r="H2526" s="25">
        <v>0</v>
      </c>
      <c r="I2526" s="25">
        <f t="shared" si="152"/>
        <v>0</v>
      </c>
      <c r="J2526" s="25"/>
      <c r="K2526" s="25">
        <v>0</v>
      </c>
      <c r="L2526" s="25">
        <v>0</v>
      </c>
      <c r="M2526" s="25">
        <v>0</v>
      </c>
      <c r="N2526" s="25">
        <f t="shared" si="153"/>
        <v>0</v>
      </c>
    </row>
    <row r="2527" spans="1:14" x14ac:dyDescent="0.2">
      <c r="A2527" s="34" t="str">
        <f t="shared" si="148"/>
        <v>SOL/7FG.Interfish</v>
      </c>
      <c r="B2527" s="6" t="s">
        <v>86</v>
      </c>
      <c r="C2527" s="6" t="s">
        <v>175</v>
      </c>
      <c r="D2527" s="6" t="s">
        <v>23</v>
      </c>
      <c r="E2527" s="25">
        <v>19.734000000000002</v>
      </c>
      <c r="F2527" s="25">
        <v>0</v>
      </c>
      <c r="G2527" s="43">
        <v>0</v>
      </c>
      <c r="H2527" s="25">
        <v>0</v>
      </c>
      <c r="I2527" s="25">
        <f t="shared" si="152"/>
        <v>19.734000000000002</v>
      </c>
      <c r="J2527" s="25"/>
      <c r="K2527" s="25">
        <v>3.3530000000000002</v>
      </c>
      <c r="L2527" s="25">
        <v>0</v>
      </c>
      <c r="M2527" s="25">
        <v>0.2</v>
      </c>
      <c r="N2527" s="25">
        <f t="shared" si="153"/>
        <v>23.286999999999999</v>
      </c>
    </row>
    <row r="2528" spans="1:14" x14ac:dyDescent="0.2">
      <c r="A2528" s="34" t="str">
        <f t="shared" si="148"/>
        <v>SOL/7FG.IOM</v>
      </c>
      <c r="B2528" s="6" t="s">
        <v>86</v>
      </c>
      <c r="C2528" s="6" t="s">
        <v>175</v>
      </c>
      <c r="D2528" s="6" t="s">
        <v>24</v>
      </c>
      <c r="E2528" s="25">
        <v>0</v>
      </c>
      <c r="F2528" s="25">
        <v>0</v>
      </c>
      <c r="G2528" s="43">
        <v>0</v>
      </c>
      <c r="H2528" s="25">
        <v>0</v>
      </c>
      <c r="I2528" s="25">
        <f t="shared" si="152"/>
        <v>0</v>
      </c>
      <c r="J2528" s="25"/>
      <c r="K2528" s="25">
        <v>0</v>
      </c>
      <c r="L2528" s="25">
        <v>0</v>
      </c>
      <c r="M2528" s="25">
        <v>0</v>
      </c>
      <c r="N2528" s="25">
        <f t="shared" si="153"/>
        <v>0</v>
      </c>
    </row>
    <row r="2529" spans="1:14" x14ac:dyDescent="0.2">
      <c r="A2529" s="34" t="str">
        <f t="shared" si="148"/>
        <v>SOL/7FG.Klondyke</v>
      </c>
      <c r="B2529" s="6" t="s">
        <v>86</v>
      </c>
      <c r="C2529" s="6" t="s">
        <v>175</v>
      </c>
      <c r="D2529" s="6" t="s">
        <v>11</v>
      </c>
      <c r="E2529" s="25">
        <v>0</v>
      </c>
      <c r="F2529" s="25">
        <v>0</v>
      </c>
      <c r="G2529" s="43">
        <v>0</v>
      </c>
      <c r="H2529" s="25">
        <v>0</v>
      </c>
      <c r="I2529" s="25">
        <f t="shared" si="152"/>
        <v>0</v>
      </c>
      <c r="J2529" s="25"/>
      <c r="K2529" s="25">
        <v>0</v>
      </c>
      <c r="L2529" s="25">
        <v>0</v>
      </c>
      <c r="M2529" s="25">
        <v>0</v>
      </c>
      <c r="N2529" s="25">
        <f t="shared" si="153"/>
        <v>0</v>
      </c>
    </row>
    <row r="2530" spans="1:14" x14ac:dyDescent="0.2">
      <c r="A2530" s="34" t="str">
        <f t="shared" si="148"/>
        <v>SOL/7FG.Lowestoft</v>
      </c>
      <c r="B2530" s="6" t="s">
        <v>86</v>
      </c>
      <c r="C2530" s="6" t="s">
        <v>175</v>
      </c>
      <c r="D2530" s="6" t="s">
        <v>21</v>
      </c>
      <c r="E2530" s="25">
        <v>0</v>
      </c>
      <c r="F2530" s="25">
        <v>0</v>
      </c>
      <c r="G2530" s="43">
        <v>0</v>
      </c>
      <c r="H2530" s="25">
        <v>0</v>
      </c>
      <c r="I2530" s="25">
        <f t="shared" si="152"/>
        <v>0</v>
      </c>
      <c r="J2530" s="25"/>
      <c r="K2530" s="25">
        <v>0</v>
      </c>
      <c r="L2530" s="25">
        <v>0</v>
      </c>
      <c r="M2530" s="25">
        <v>0</v>
      </c>
      <c r="N2530" s="25">
        <f t="shared" si="153"/>
        <v>0</v>
      </c>
    </row>
    <row r="2531" spans="1:14" x14ac:dyDescent="0.2">
      <c r="A2531" s="34" t="str">
        <f t="shared" si="148"/>
        <v>SOL/7FG.Lunar</v>
      </c>
      <c r="B2531" s="6" t="s">
        <v>86</v>
      </c>
      <c r="C2531" s="6" t="s">
        <v>175</v>
      </c>
      <c r="D2531" s="6" t="s">
        <v>12</v>
      </c>
      <c r="E2531" s="25">
        <v>0</v>
      </c>
      <c r="F2531" s="25">
        <v>0</v>
      </c>
      <c r="G2531" s="43">
        <v>0</v>
      </c>
      <c r="H2531" s="25">
        <v>0</v>
      </c>
      <c r="I2531" s="25">
        <f t="shared" si="152"/>
        <v>0</v>
      </c>
      <c r="J2531" s="25"/>
      <c r="K2531" s="25">
        <v>0</v>
      </c>
      <c r="L2531" s="25">
        <v>0</v>
      </c>
      <c r="M2531" s="25">
        <v>0</v>
      </c>
      <c r="N2531" s="25">
        <f t="shared" si="153"/>
        <v>0</v>
      </c>
    </row>
    <row r="2532" spans="1:14" x14ac:dyDescent="0.2">
      <c r="A2532" s="34" t="str">
        <f t="shared" si="148"/>
        <v>SOL/7FG.Mourne</v>
      </c>
      <c r="B2532" s="38" t="s">
        <v>86</v>
      </c>
      <c r="C2532" s="6" t="s">
        <v>175</v>
      </c>
      <c r="D2532" s="6" t="s">
        <v>49</v>
      </c>
      <c r="E2532" s="25">
        <v>0</v>
      </c>
      <c r="F2532" s="25">
        <v>0</v>
      </c>
      <c r="G2532" s="43">
        <v>0</v>
      </c>
      <c r="H2532" s="25">
        <v>0</v>
      </c>
      <c r="I2532" s="25">
        <f t="shared" si="152"/>
        <v>0</v>
      </c>
      <c r="J2532" s="25"/>
      <c r="K2532" s="25">
        <v>0</v>
      </c>
      <c r="L2532" s="25">
        <v>0</v>
      </c>
      <c r="M2532" s="25">
        <v>0</v>
      </c>
      <c r="N2532" s="25">
        <f t="shared" si="153"/>
        <v>0</v>
      </c>
    </row>
    <row r="2533" spans="1:14" x14ac:dyDescent="0.2">
      <c r="A2533" s="34" t="str">
        <f t="shared" si="148"/>
        <v>SOL/7FG.NESFO</v>
      </c>
      <c r="B2533" s="6" t="s">
        <v>86</v>
      </c>
      <c r="C2533" s="6" t="s">
        <v>175</v>
      </c>
      <c r="D2533" s="6" t="s">
        <v>5</v>
      </c>
      <c r="E2533" s="25">
        <v>0</v>
      </c>
      <c r="F2533" s="25">
        <v>0</v>
      </c>
      <c r="G2533" s="43">
        <v>0</v>
      </c>
      <c r="H2533" s="25">
        <v>0</v>
      </c>
      <c r="I2533" s="25">
        <f t="shared" si="152"/>
        <v>0</v>
      </c>
      <c r="J2533" s="25"/>
      <c r="K2533" s="25">
        <v>0</v>
      </c>
      <c r="L2533" s="25">
        <v>0</v>
      </c>
      <c r="M2533" s="25">
        <v>0</v>
      </c>
      <c r="N2533" s="25">
        <f t="shared" si="153"/>
        <v>0</v>
      </c>
    </row>
    <row r="2534" spans="1:14" x14ac:dyDescent="0.2">
      <c r="A2534" s="34" t="str">
        <f t="shared" si="148"/>
        <v>SOL/7FG.NIFPO</v>
      </c>
      <c r="B2534" s="6" t="s">
        <v>86</v>
      </c>
      <c r="C2534" s="6" t="s">
        <v>175</v>
      </c>
      <c r="D2534" s="6" t="s">
        <v>16</v>
      </c>
      <c r="E2534" s="25">
        <v>0</v>
      </c>
      <c r="F2534" s="25">
        <v>0.8</v>
      </c>
      <c r="G2534" s="43">
        <v>0.6</v>
      </c>
      <c r="H2534" s="25">
        <v>0</v>
      </c>
      <c r="I2534" s="25">
        <f t="shared" si="152"/>
        <v>1.4</v>
      </c>
      <c r="J2534" s="25"/>
      <c r="K2534" s="25">
        <v>2.8000000000000001E-2</v>
      </c>
      <c r="L2534" s="25">
        <v>0</v>
      </c>
      <c r="M2534" s="25">
        <v>0</v>
      </c>
      <c r="N2534" s="25">
        <f t="shared" si="153"/>
        <v>1.4279999999999999</v>
      </c>
    </row>
    <row r="2535" spans="1:14" x14ac:dyDescent="0.2">
      <c r="A2535" s="34" t="str">
        <f t="shared" si="148"/>
        <v>SOL/7FG.Non Sector - England</v>
      </c>
      <c r="B2535" s="6" t="s">
        <v>86</v>
      </c>
      <c r="C2535" s="6" t="s">
        <v>175</v>
      </c>
      <c r="D2535" s="6" t="s">
        <v>25</v>
      </c>
      <c r="E2535" s="25">
        <v>2.3940000000000001</v>
      </c>
      <c r="F2535" s="25">
        <v>0</v>
      </c>
      <c r="G2535" s="43">
        <v>0</v>
      </c>
      <c r="H2535" s="25">
        <v>0</v>
      </c>
      <c r="I2535" s="25">
        <f t="shared" si="152"/>
        <v>2.3940000000000001</v>
      </c>
      <c r="J2535" s="25"/>
      <c r="K2535" s="25">
        <v>0</v>
      </c>
      <c r="L2535" s="25">
        <v>0</v>
      </c>
      <c r="M2535" s="25">
        <v>0</v>
      </c>
      <c r="N2535" s="25">
        <f t="shared" si="153"/>
        <v>2.3940000000000001</v>
      </c>
    </row>
    <row r="2536" spans="1:14" x14ac:dyDescent="0.2">
      <c r="A2536" s="34" t="str">
        <f t="shared" si="148"/>
        <v>SOL/7FG.Non Sector - Northern Ireland</v>
      </c>
      <c r="B2536" s="6" t="s">
        <v>86</v>
      </c>
      <c r="C2536" s="6" t="s">
        <v>175</v>
      </c>
      <c r="D2536" s="6" t="s">
        <v>28</v>
      </c>
      <c r="E2536" s="25">
        <v>0</v>
      </c>
      <c r="F2536" s="25">
        <v>0.2</v>
      </c>
      <c r="G2536" s="43">
        <v>0</v>
      </c>
      <c r="H2536" s="25">
        <v>0</v>
      </c>
      <c r="I2536" s="25">
        <f t="shared" si="152"/>
        <v>0.2</v>
      </c>
      <c r="J2536" s="25"/>
      <c r="K2536" s="25">
        <v>0</v>
      </c>
      <c r="L2536" s="25">
        <v>0</v>
      </c>
      <c r="M2536" s="25">
        <v>0</v>
      </c>
      <c r="N2536" s="25">
        <f t="shared" si="153"/>
        <v>0.2</v>
      </c>
    </row>
    <row r="2537" spans="1:14" x14ac:dyDescent="0.2">
      <c r="A2537" s="34" t="str">
        <f t="shared" si="148"/>
        <v>SOL/7FG.Non Sector - Scotland</v>
      </c>
      <c r="B2537" s="6" t="s">
        <v>86</v>
      </c>
      <c r="C2537" s="6" t="s">
        <v>175</v>
      </c>
      <c r="D2537" s="6" t="s">
        <v>27</v>
      </c>
      <c r="E2537" s="25">
        <v>0</v>
      </c>
      <c r="F2537" s="25">
        <v>0</v>
      </c>
      <c r="G2537" s="43">
        <v>0.1</v>
      </c>
      <c r="H2537" s="25">
        <v>0</v>
      </c>
      <c r="I2537" s="25">
        <f t="shared" si="152"/>
        <v>0.1</v>
      </c>
      <c r="J2537" s="25"/>
      <c r="K2537" s="25">
        <v>0</v>
      </c>
      <c r="L2537" s="25">
        <v>0</v>
      </c>
      <c r="M2537" s="25">
        <v>0</v>
      </c>
      <c r="N2537" s="25">
        <f t="shared" si="153"/>
        <v>0.1</v>
      </c>
    </row>
    <row r="2538" spans="1:14" x14ac:dyDescent="0.2">
      <c r="A2538" s="34" t="str">
        <f t="shared" si="148"/>
        <v>SOL/7FG.Non Sector - Wales</v>
      </c>
      <c r="B2538" s="6" t="s">
        <v>86</v>
      </c>
      <c r="C2538" s="6" t="s">
        <v>175</v>
      </c>
      <c r="D2538" s="6" t="s">
        <v>26</v>
      </c>
      <c r="E2538" s="25">
        <v>0</v>
      </c>
      <c r="F2538" s="25">
        <v>0</v>
      </c>
      <c r="G2538" s="43">
        <v>0</v>
      </c>
      <c r="H2538" s="25">
        <v>0</v>
      </c>
      <c r="I2538" s="25">
        <f t="shared" si="152"/>
        <v>0</v>
      </c>
      <c r="J2538" s="25"/>
      <c r="K2538" s="25">
        <v>0</v>
      </c>
      <c r="L2538" s="25">
        <v>0</v>
      </c>
      <c r="M2538" s="25">
        <v>0</v>
      </c>
      <c r="N2538" s="25">
        <f t="shared" si="153"/>
        <v>0</v>
      </c>
    </row>
    <row r="2539" spans="1:14" x14ac:dyDescent="0.2">
      <c r="A2539" s="34" t="str">
        <f t="shared" ref="A2539:A2602" si="154">CONCATENATE(B2539,D2539)</f>
        <v>SOL/7FG.Humberside</v>
      </c>
      <c r="B2539" s="6" t="s">
        <v>86</v>
      </c>
      <c r="C2539" s="6" t="s">
        <v>175</v>
      </c>
      <c r="D2539" s="6" t="s">
        <v>288</v>
      </c>
      <c r="E2539" s="25">
        <v>0</v>
      </c>
      <c r="F2539" s="25">
        <v>0</v>
      </c>
      <c r="G2539" s="43">
        <v>0</v>
      </c>
      <c r="H2539" s="25">
        <v>0</v>
      </c>
      <c r="I2539" s="25">
        <f t="shared" si="152"/>
        <v>0</v>
      </c>
      <c r="J2539" s="25"/>
      <c r="K2539" s="25">
        <v>0</v>
      </c>
      <c r="L2539" s="25">
        <v>0</v>
      </c>
      <c r="M2539" s="25">
        <v>0</v>
      </c>
      <c r="N2539" s="25">
        <f t="shared" si="153"/>
        <v>0</v>
      </c>
    </row>
    <row r="2540" spans="1:14" x14ac:dyDescent="0.2">
      <c r="A2540" s="34" t="str">
        <f t="shared" si="154"/>
        <v>SOL/7FG.North Sea</v>
      </c>
      <c r="B2540" s="6" t="s">
        <v>86</v>
      </c>
      <c r="C2540" s="6" t="s">
        <v>175</v>
      </c>
      <c r="D2540" s="6" t="s">
        <v>20</v>
      </c>
      <c r="E2540" s="25">
        <v>0</v>
      </c>
      <c r="F2540" s="25">
        <v>0</v>
      </c>
      <c r="G2540" s="43">
        <v>0</v>
      </c>
      <c r="H2540" s="25">
        <v>0</v>
      </c>
      <c r="I2540" s="25">
        <f t="shared" si="152"/>
        <v>0</v>
      </c>
      <c r="J2540" s="25"/>
      <c r="K2540" s="25">
        <v>0</v>
      </c>
      <c r="L2540" s="25">
        <v>0</v>
      </c>
      <c r="M2540" s="25">
        <v>0</v>
      </c>
      <c r="N2540" s="25">
        <f t="shared" si="153"/>
        <v>0</v>
      </c>
    </row>
    <row r="2541" spans="1:14" x14ac:dyDescent="0.2">
      <c r="A2541" s="34" t="str">
        <f t="shared" si="154"/>
        <v>SOL/7FG.Northern</v>
      </c>
      <c r="B2541" s="6" t="s">
        <v>86</v>
      </c>
      <c r="C2541" s="6" t="s">
        <v>175</v>
      </c>
      <c r="D2541" s="6" t="s">
        <v>10</v>
      </c>
      <c r="E2541" s="25">
        <v>0</v>
      </c>
      <c r="F2541" s="25">
        <v>0</v>
      </c>
      <c r="G2541" s="43">
        <v>0</v>
      </c>
      <c r="H2541" s="25">
        <v>0</v>
      </c>
      <c r="I2541" s="25">
        <f t="shared" si="152"/>
        <v>0</v>
      </c>
      <c r="J2541" s="25"/>
      <c r="K2541" s="25">
        <v>0</v>
      </c>
      <c r="L2541" s="25">
        <v>0</v>
      </c>
      <c r="M2541" s="25">
        <v>0</v>
      </c>
      <c r="N2541" s="25">
        <f t="shared" si="153"/>
        <v>0</v>
      </c>
    </row>
    <row r="2542" spans="1:14" x14ac:dyDescent="0.2">
      <c r="A2542" s="34" t="str">
        <f t="shared" si="154"/>
        <v>SOL/7FG.Orkney</v>
      </c>
      <c r="B2542" s="6" t="s">
        <v>86</v>
      </c>
      <c r="C2542" s="6" t="s">
        <v>175</v>
      </c>
      <c r="D2542" s="6" t="s">
        <v>9</v>
      </c>
      <c r="E2542" s="25">
        <v>0</v>
      </c>
      <c r="F2542" s="25">
        <v>0</v>
      </c>
      <c r="G2542" s="43">
        <v>0</v>
      </c>
      <c r="H2542" s="25">
        <v>0</v>
      </c>
      <c r="I2542" s="25">
        <f t="shared" si="152"/>
        <v>0</v>
      </c>
      <c r="J2542" s="25"/>
      <c r="K2542" s="25">
        <v>0</v>
      </c>
      <c r="L2542" s="25">
        <v>0</v>
      </c>
      <c r="M2542" s="25">
        <v>0</v>
      </c>
      <c r="N2542" s="25">
        <f t="shared" si="153"/>
        <v>0</v>
      </c>
    </row>
    <row r="2543" spans="1:14" x14ac:dyDescent="0.2">
      <c r="A2543" s="34" t="str">
        <f t="shared" si="154"/>
        <v>SOL/7FG.SFO</v>
      </c>
      <c r="B2543" s="6" t="s">
        <v>86</v>
      </c>
      <c r="C2543" s="6" t="s">
        <v>175</v>
      </c>
      <c r="D2543" s="6" t="s">
        <v>2</v>
      </c>
      <c r="E2543" s="25">
        <v>0</v>
      </c>
      <c r="F2543" s="25">
        <v>0</v>
      </c>
      <c r="G2543" s="43">
        <v>0</v>
      </c>
      <c r="H2543" s="25">
        <v>0</v>
      </c>
      <c r="I2543" s="25">
        <f t="shared" si="152"/>
        <v>0</v>
      </c>
      <c r="J2543" s="25"/>
      <c r="K2543" s="25">
        <v>2.5999999999999999E-2</v>
      </c>
      <c r="L2543" s="25">
        <v>0</v>
      </c>
      <c r="M2543" s="25">
        <v>0</v>
      </c>
      <c r="N2543" s="25">
        <f t="shared" si="153"/>
        <v>2.5999999999999999E-2</v>
      </c>
    </row>
    <row r="2544" spans="1:14" x14ac:dyDescent="0.2">
      <c r="A2544" s="34" t="str">
        <f t="shared" si="154"/>
        <v>SOL/7FG.Shetland</v>
      </c>
      <c r="B2544" s="6" t="s">
        <v>86</v>
      </c>
      <c r="C2544" s="6" t="s">
        <v>175</v>
      </c>
      <c r="D2544" s="6" t="s">
        <v>6</v>
      </c>
      <c r="E2544" s="25">
        <v>0</v>
      </c>
      <c r="F2544" s="25">
        <v>0</v>
      </c>
      <c r="G2544" s="43">
        <v>0.1</v>
      </c>
      <c r="H2544" s="25">
        <v>0</v>
      </c>
      <c r="I2544" s="25">
        <f t="shared" si="152"/>
        <v>0.1</v>
      </c>
      <c r="J2544" s="25"/>
      <c r="K2544" s="25">
        <v>0</v>
      </c>
      <c r="L2544" s="25">
        <v>0</v>
      </c>
      <c r="M2544" s="25">
        <v>0</v>
      </c>
      <c r="N2544" s="25">
        <f t="shared" si="153"/>
        <v>0.1</v>
      </c>
    </row>
    <row r="2545" spans="1:14" x14ac:dyDescent="0.2">
      <c r="A2545" s="34" t="str">
        <f t="shared" si="154"/>
        <v>SOL/7FG.South West</v>
      </c>
      <c r="B2545" s="6" t="s">
        <v>86</v>
      </c>
      <c r="C2545" s="6" t="s">
        <v>175</v>
      </c>
      <c r="D2545" s="6" t="s">
        <v>19</v>
      </c>
      <c r="E2545" s="25">
        <v>13.097</v>
      </c>
      <c r="F2545" s="25">
        <v>0</v>
      </c>
      <c r="G2545" s="43">
        <v>2.2999999999999998</v>
      </c>
      <c r="H2545" s="25">
        <v>7.6360000000000001</v>
      </c>
      <c r="I2545" s="25">
        <f t="shared" si="152"/>
        <v>23.032999999999998</v>
      </c>
      <c r="J2545" s="25"/>
      <c r="K2545" s="25">
        <v>3.5110000000000001</v>
      </c>
      <c r="L2545" s="25">
        <v>0</v>
      </c>
      <c r="M2545" s="25">
        <v>0.3</v>
      </c>
      <c r="N2545" s="25">
        <f t="shared" si="153"/>
        <v>26.844000000000001</v>
      </c>
    </row>
    <row r="2546" spans="1:14" x14ac:dyDescent="0.2">
      <c r="A2546" s="34" t="str">
        <f t="shared" si="154"/>
        <v>SOL/7FG.Unallocated</v>
      </c>
      <c r="B2546" s="6" t="s">
        <v>86</v>
      </c>
      <c r="C2546" s="6" t="s">
        <v>175</v>
      </c>
      <c r="D2546" s="6" t="s">
        <v>33</v>
      </c>
      <c r="E2546" s="25">
        <v>0.43</v>
      </c>
      <c r="F2546" s="25">
        <v>0</v>
      </c>
      <c r="G2546" s="43">
        <v>0</v>
      </c>
      <c r="H2546" s="25">
        <v>36.799999999999997</v>
      </c>
      <c r="I2546" s="25">
        <f t="shared" si="152"/>
        <v>37.229999999999997</v>
      </c>
      <c r="J2546" s="25"/>
      <c r="K2546" s="25">
        <v>0</v>
      </c>
      <c r="L2546" s="25">
        <v>0</v>
      </c>
      <c r="M2546" s="25">
        <v>0</v>
      </c>
      <c r="N2546" s="25">
        <f t="shared" si="153"/>
        <v>37.229999999999997</v>
      </c>
    </row>
    <row r="2547" spans="1:14" x14ac:dyDescent="0.2">
      <c r="A2547" s="34" t="str">
        <f t="shared" si="154"/>
        <v>SOL/7FG.W. Scotland</v>
      </c>
      <c r="B2547" s="6" t="s">
        <v>86</v>
      </c>
      <c r="C2547" s="6" t="s">
        <v>175</v>
      </c>
      <c r="D2547" s="6" t="s">
        <v>8</v>
      </c>
      <c r="E2547" s="25">
        <v>8.7999999999999995E-2</v>
      </c>
      <c r="F2547" s="25">
        <v>0</v>
      </c>
      <c r="G2547" s="43">
        <v>0</v>
      </c>
      <c r="H2547" s="25">
        <v>0</v>
      </c>
      <c r="I2547" s="25">
        <f t="shared" si="152"/>
        <v>8.7999999999999995E-2</v>
      </c>
      <c r="J2547" s="25"/>
      <c r="K2547" s="25">
        <v>0</v>
      </c>
      <c r="L2547" s="25">
        <v>0</v>
      </c>
      <c r="M2547" s="25">
        <v>0</v>
      </c>
      <c r="N2547" s="25">
        <f t="shared" si="153"/>
        <v>8.7999999999999995E-2</v>
      </c>
    </row>
    <row r="2548" spans="1:14" x14ac:dyDescent="0.2">
      <c r="A2548" s="34" t="str">
        <f t="shared" si="154"/>
        <v>SOL/7FG.Wales &amp; WC</v>
      </c>
      <c r="B2548" s="6" t="s">
        <v>86</v>
      </c>
      <c r="C2548" s="6" t="s">
        <v>175</v>
      </c>
      <c r="D2548" s="6" t="s">
        <v>22</v>
      </c>
      <c r="E2548" s="25">
        <v>0</v>
      </c>
      <c r="F2548" s="25">
        <v>0</v>
      </c>
      <c r="G2548" s="43">
        <v>0</v>
      </c>
      <c r="H2548" s="25">
        <v>0</v>
      </c>
      <c r="I2548" s="25">
        <f t="shared" si="152"/>
        <v>0</v>
      </c>
      <c r="J2548" s="25"/>
      <c r="K2548" s="25">
        <v>8.5999999999999993E-2</v>
      </c>
      <c r="L2548" s="25">
        <v>0</v>
      </c>
      <c r="M2548" s="25">
        <v>0</v>
      </c>
      <c r="N2548" s="25">
        <f t="shared" si="153"/>
        <v>8.5999999999999993E-2</v>
      </c>
    </row>
    <row r="2549" spans="1:14" x14ac:dyDescent="0.2">
      <c r="A2549" s="34" t="str">
        <f t="shared" si="154"/>
        <v>SOL/7FG.Western</v>
      </c>
      <c r="B2549" s="38" t="s">
        <v>86</v>
      </c>
      <c r="C2549" s="6" t="s">
        <v>175</v>
      </c>
      <c r="D2549" s="6" t="s">
        <v>107</v>
      </c>
      <c r="E2549" s="25">
        <v>100.884</v>
      </c>
      <c r="F2549" s="25">
        <v>0</v>
      </c>
      <c r="G2549" s="43">
        <v>0</v>
      </c>
      <c r="H2549" s="25">
        <v>0</v>
      </c>
      <c r="I2549" s="25">
        <f t="shared" si="152"/>
        <v>100.884</v>
      </c>
      <c r="J2549" s="25"/>
      <c r="K2549" s="25">
        <v>10.563000000000001</v>
      </c>
      <c r="L2549" s="25">
        <v>0</v>
      </c>
      <c r="M2549" s="25">
        <v>1.2</v>
      </c>
      <c r="N2549" s="25">
        <f t="shared" si="153"/>
        <v>112.64700000000001</v>
      </c>
    </row>
    <row r="2550" spans="1:14" x14ac:dyDescent="0.2">
      <c r="A2550" s="34" t="str">
        <f t="shared" si="154"/>
        <v>SOL/7HJK.10m and under (pool) - England</v>
      </c>
      <c r="B2550" s="6" t="s">
        <v>87</v>
      </c>
      <c r="C2550" s="6" t="s">
        <v>176</v>
      </c>
      <c r="D2550" s="6" t="s">
        <v>29</v>
      </c>
      <c r="E2550" s="25">
        <v>0</v>
      </c>
      <c r="F2550" s="25">
        <v>0</v>
      </c>
      <c r="G2550" s="43">
        <v>0</v>
      </c>
      <c r="H2550" s="25">
        <v>0</v>
      </c>
      <c r="I2550" s="25">
        <f t="shared" si="152"/>
        <v>0</v>
      </c>
      <c r="J2550" s="25"/>
      <c r="K2550" s="25">
        <v>1E-3</v>
      </c>
      <c r="L2550" s="25">
        <v>0</v>
      </c>
      <c r="M2550" s="25">
        <v>0</v>
      </c>
      <c r="N2550" s="25">
        <f t="shared" si="153"/>
        <v>1E-3</v>
      </c>
    </row>
    <row r="2551" spans="1:14" x14ac:dyDescent="0.2">
      <c r="A2551" s="34" t="str">
        <f t="shared" si="154"/>
        <v>SOL/7HJK.10m and under (pool) - Northern Ireland</v>
      </c>
      <c r="B2551" s="6" t="s">
        <v>87</v>
      </c>
      <c r="C2551" s="6" t="s">
        <v>176</v>
      </c>
      <c r="D2551" s="6" t="s">
        <v>32</v>
      </c>
      <c r="E2551" s="25">
        <v>0</v>
      </c>
      <c r="F2551" s="25">
        <v>0</v>
      </c>
      <c r="G2551" s="43">
        <v>0</v>
      </c>
      <c r="H2551" s="25">
        <v>0</v>
      </c>
      <c r="I2551" s="25">
        <f t="shared" si="152"/>
        <v>0</v>
      </c>
      <c r="J2551" s="25"/>
      <c r="K2551" s="25">
        <v>0</v>
      </c>
      <c r="L2551" s="25">
        <v>0</v>
      </c>
      <c r="M2551" s="25">
        <v>0</v>
      </c>
      <c r="N2551" s="25">
        <f t="shared" si="153"/>
        <v>0</v>
      </c>
    </row>
    <row r="2552" spans="1:14" x14ac:dyDescent="0.2">
      <c r="A2552" s="34" t="str">
        <f t="shared" si="154"/>
        <v>SOL/7HJK.10m and under (pool) - Scotland</v>
      </c>
      <c r="B2552" s="6" t="s">
        <v>87</v>
      </c>
      <c r="C2552" s="6" t="s">
        <v>176</v>
      </c>
      <c r="D2552" s="6" t="s">
        <v>31</v>
      </c>
      <c r="E2552" s="25">
        <v>0</v>
      </c>
      <c r="F2552" s="25">
        <v>0</v>
      </c>
      <c r="G2552" s="43">
        <v>0</v>
      </c>
      <c r="H2552" s="25">
        <v>0</v>
      </c>
      <c r="I2552" s="25">
        <f t="shared" si="152"/>
        <v>0</v>
      </c>
      <c r="J2552" s="25"/>
      <c r="K2552" s="25">
        <v>0</v>
      </c>
      <c r="L2552" s="25">
        <v>0</v>
      </c>
      <c r="M2552" s="25">
        <v>0</v>
      </c>
      <c r="N2552" s="25">
        <f t="shared" si="153"/>
        <v>0</v>
      </c>
    </row>
    <row r="2553" spans="1:14" x14ac:dyDescent="0.2">
      <c r="A2553" s="34" t="str">
        <f t="shared" si="154"/>
        <v>SOL/7HJK.10m and under (pool) - Wales</v>
      </c>
      <c r="B2553" s="6" t="s">
        <v>87</v>
      </c>
      <c r="C2553" s="6" t="s">
        <v>176</v>
      </c>
      <c r="D2553" s="6" t="s">
        <v>30</v>
      </c>
      <c r="E2553" s="25">
        <v>0</v>
      </c>
      <c r="F2553" s="25">
        <v>0</v>
      </c>
      <c r="G2553" s="43">
        <v>0</v>
      </c>
      <c r="H2553" s="25">
        <v>0</v>
      </c>
      <c r="I2553" s="25">
        <f t="shared" si="152"/>
        <v>0</v>
      </c>
      <c r="J2553" s="25"/>
      <c r="K2553" s="25">
        <v>0</v>
      </c>
      <c r="L2553" s="25">
        <v>0</v>
      </c>
      <c r="M2553" s="25">
        <v>0</v>
      </c>
      <c r="N2553" s="25">
        <f t="shared" si="153"/>
        <v>0</v>
      </c>
    </row>
    <row r="2554" spans="1:14" x14ac:dyDescent="0.2">
      <c r="A2554" s="34" t="str">
        <f t="shared" si="154"/>
        <v>SOL/7HJK.Aberdeen</v>
      </c>
      <c r="B2554" s="6" t="s">
        <v>87</v>
      </c>
      <c r="C2554" s="6" t="s">
        <v>176</v>
      </c>
      <c r="D2554" s="6" t="s">
        <v>4</v>
      </c>
      <c r="E2554" s="25">
        <v>0</v>
      </c>
      <c r="F2554" s="25">
        <v>0</v>
      </c>
      <c r="G2554" s="43">
        <v>0</v>
      </c>
      <c r="H2554" s="25">
        <v>0</v>
      </c>
      <c r="I2554" s="25">
        <f t="shared" si="152"/>
        <v>0</v>
      </c>
      <c r="J2554" s="25"/>
      <c r="K2554" s="25">
        <v>0</v>
      </c>
      <c r="L2554" s="72">
        <v>-1.8</v>
      </c>
      <c r="M2554" s="25">
        <v>0</v>
      </c>
      <c r="N2554" s="25">
        <f t="shared" si="153"/>
        <v>-1.8</v>
      </c>
    </row>
    <row r="2555" spans="1:14" x14ac:dyDescent="0.2">
      <c r="A2555" s="34" t="str">
        <f t="shared" si="154"/>
        <v>SOL/7HJK.Anglo Scot.</v>
      </c>
      <c r="B2555" s="6" t="s">
        <v>87</v>
      </c>
      <c r="C2555" s="6" t="s">
        <v>176</v>
      </c>
      <c r="D2555" s="6" t="s">
        <v>13</v>
      </c>
      <c r="E2555" s="25">
        <v>0</v>
      </c>
      <c r="F2555" s="25">
        <v>0</v>
      </c>
      <c r="G2555" s="43">
        <v>0</v>
      </c>
      <c r="H2555" s="25">
        <v>0</v>
      </c>
      <c r="I2555" s="25">
        <f t="shared" si="152"/>
        <v>0</v>
      </c>
      <c r="J2555" s="25"/>
      <c r="K2555" s="25">
        <v>8.0000000000000002E-3</v>
      </c>
      <c r="L2555" s="25">
        <v>0</v>
      </c>
      <c r="M2555" s="25">
        <v>0</v>
      </c>
      <c r="N2555" s="25">
        <f t="shared" si="153"/>
        <v>8.0000000000000002E-3</v>
      </c>
    </row>
    <row r="2556" spans="1:14" x14ac:dyDescent="0.2">
      <c r="A2556" s="34" t="str">
        <f t="shared" si="154"/>
        <v>SOL/7HJK.ANIFPO</v>
      </c>
      <c r="B2556" s="6" t="s">
        <v>87</v>
      </c>
      <c r="C2556" s="6" t="s">
        <v>176</v>
      </c>
      <c r="D2556" s="6" t="s">
        <v>17</v>
      </c>
      <c r="E2556" s="25">
        <v>0</v>
      </c>
      <c r="F2556" s="25">
        <v>0</v>
      </c>
      <c r="G2556" s="43">
        <v>0</v>
      </c>
      <c r="H2556" s="25">
        <v>0</v>
      </c>
      <c r="I2556" s="25">
        <f t="shared" si="152"/>
        <v>0</v>
      </c>
      <c r="J2556" s="25"/>
      <c r="K2556" s="25">
        <v>0</v>
      </c>
      <c r="L2556" s="25">
        <v>0</v>
      </c>
      <c r="M2556" s="25">
        <v>0</v>
      </c>
      <c r="N2556" s="25">
        <f t="shared" si="153"/>
        <v>0</v>
      </c>
    </row>
    <row r="2557" spans="1:14" x14ac:dyDescent="0.2">
      <c r="A2557" s="34" t="str">
        <f t="shared" si="154"/>
        <v>SOL/7HJK.Cornish</v>
      </c>
      <c r="B2557" s="6" t="s">
        <v>87</v>
      </c>
      <c r="C2557" s="6" t="s">
        <v>176</v>
      </c>
      <c r="D2557" s="6" t="s">
        <v>18</v>
      </c>
      <c r="E2557" s="25">
        <v>12.842000000000001</v>
      </c>
      <c r="F2557" s="25">
        <v>0</v>
      </c>
      <c r="G2557" s="43">
        <v>0</v>
      </c>
      <c r="H2557" s="25">
        <v>0</v>
      </c>
      <c r="I2557" s="25">
        <f t="shared" si="152"/>
        <v>12.842000000000001</v>
      </c>
      <c r="J2557" s="25"/>
      <c r="K2557" s="25">
        <v>0.186</v>
      </c>
      <c r="L2557" s="25">
        <v>0</v>
      </c>
      <c r="M2557" s="25">
        <v>0.5</v>
      </c>
      <c r="N2557" s="25">
        <f t="shared" si="153"/>
        <v>13.528</v>
      </c>
    </row>
    <row r="2558" spans="1:14" x14ac:dyDescent="0.2">
      <c r="A2558" s="34" t="str">
        <f t="shared" si="154"/>
        <v>SOL/7HJK.EEFPO</v>
      </c>
      <c r="B2558" s="6" t="s">
        <v>87</v>
      </c>
      <c r="C2558" s="6" t="s">
        <v>176</v>
      </c>
      <c r="D2558" s="6" t="s">
        <v>14</v>
      </c>
      <c r="E2558" s="25">
        <v>4.5999999999999999E-2</v>
      </c>
      <c r="F2558" s="25">
        <v>0</v>
      </c>
      <c r="G2558" s="43">
        <v>0</v>
      </c>
      <c r="H2558" s="25">
        <v>0</v>
      </c>
      <c r="I2558" s="25">
        <f t="shared" si="152"/>
        <v>4.5999999999999999E-2</v>
      </c>
      <c r="J2558" s="25"/>
      <c r="K2558" s="25">
        <v>0</v>
      </c>
      <c r="L2558" s="25">
        <v>0</v>
      </c>
      <c r="M2558" s="25">
        <v>0</v>
      </c>
      <c r="N2558" s="25">
        <f t="shared" si="153"/>
        <v>4.5999999999999999E-2</v>
      </c>
    </row>
    <row r="2559" spans="1:14" x14ac:dyDescent="0.2">
      <c r="A2559" s="34" t="str">
        <f t="shared" si="154"/>
        <v>SOL/7HJK.Fife</v>
      </c>
      <c r="B2559" s="6" t="s">
        <v>87</v>
      </c>
      <c r="C2559" s="6" t="s">
        <v>176</v>
      </c>
      <c r="D2559" s="6" t="s">
        <v>7</v>
      </c>
      <c r="E2559" s="25">
        <v>1.4999999999999999E-2</v>
      </c>
      <c r="F2559" s="25">
        <v>0</v>
      </c>
      <c r="G2559" s="43">
        <v>0.1</v>
      </c>
      <c r="H2559" s="25">
        <v>0</v>
      </c>
      <c r="I2559" s="25">
        <f t="shared" si="152"/>
        <v>0.115</v>
      </c>
      <c r="J2559" s="25"/>
      <c r="K2559" s="25">
        <v>0</v>
      </c>
      <c r="L2559" s="25">
        <v>0</v>
      </c>
      <c r="M2559" s="25">
        <v>0</v>
      </c>
      <c r="N2559" s="25">
        <f t="shared" si="153"/>
        <v>0.115</v>
      </c>
    </row>
    <row r="2560" spans="1:14" x14ac:dyDescent="0.2">
      <c r="A2560" s="34" t="str">
        <f t="shared" si="154"/>
        <v>SOL/7HJK.FPO</v>
      </c>
      <c r="B2560" s="6" t="s">
        <v>87</v>
      </c>
      <c r="C2560" s="6" t="s">
        <v>176</v>
      </c>
      <c r="D2560" s="6" t="s">
        <v>15</v>
      </c>
      <c r="E2560" s="25">
        <v>0</v>
      </c>
      <c r="F2560" s="25">
        <v>0</v>
      </c>
      <c r="G2560" s="43">
        <v>0</v>
      </c>
      <c r="H2560" s="25">
        <v>0</v>
      </c>
      <c r="I2560" s="25">
        <f t="shared" si="152"/>
        <v>0</v>
      </c>
      <c r="J2560" s="25"/>
      <c r="K2560" s="25">
        <v>0</v>
      </c>
      <c r="L2560" s="25">
        <v>0</v>
      </c>
      <c r="M2560" s="25">
        <v>0</v>
      </c>
      <c r="N2560" s="25">
        <f t="shared" si="153"/>
        <v>0</v>
      </c>
    </row>
    <row r="2561" spans="1:14" x14ac:dyDescent="0.2">
      <c r="A2561" s="34" t="str">
        <f t="shared" si="154"/>
        <v>SOL/7HJK.Handliners</v>
      </c>
      <c r="B2561" s="6" t="s">
        <v>87</v>
      </c>
      <c r="C2561" s="6" t="s">
        <v>176</v>
      </c>
      <c r="D2561" s="6" t="s">
        <v>66</v>
      </c>
      <c r="E2561" s="25">
        <v>0</v>
      </c>
      <c r="F2561" s="25">
        <v>0</v>
      </c>
      <c r="G2561" s="43">
        <v>0</v>
      </c>
      <c r="H2561" s="25">
        <v>0</v>
      </c>
      <c r="I2561" s="25">
        <f t="shared" ref="I2561:I2624" si="155">E2561+F2561+G2561+H2561</f>
        <v>0</v>
      </c>
      <c r="J2561" s="25"/>
      <c r="K2561" s="25">
        <v>0</v>
      </c>
      <c r="L2561" s="25">
        <v>0</v>
      </c>
      <c r="M2561" s="25">
        <v>0</v>
      </c>
      <c r="N2561" s="25">
        <f t="shared" si="153"/>
        <v>0</v>
      </c>
    </row>
    <row r="2562" spans="1:14" x14ac:dyDescent="0.2">
      <c r="A2562" s="34" t="str">
        <f t="shared" si="154"/>
        <v>SOL/7HJK.Interfish</v>
      </c>
      <c r="B2562" s="6" t="s">
        <v>87</v>
      </c>
      <c r="C2562" s="6" t="s">
        <v>176</v>
      </c>
      <c r="D2562" s="6" t="s">
        <v>23</v>
      </c>
      <c r="E2562" s="25">
        <v>1.599</v>
      </c>
      <c r="F2562" s="25">
        <v>0</v>
      </c>
      <c r="G2562" s="43">
        <v>0</v>
      </c>
      <c r="H2562" s="25">
        <v>0</v>
      </c>
      <c r="I2562" s="25">
        <f t="shared" si="155"/>
        <v>1.599</v>
      </c>
      <c r="J2562" s="25"/>
      <c r="K2562" s="25">
        <v>0</v>
      </c>
      <c r="L2562" s="72">
        <v>-0.91</v>
      </c>
      <c r="M2562" s="25">
        <v>0.1</v>
      </c>
      <c r="N2562" s="25">
        <f t="shared" si="153"/>
        <v>0.78900000000000003</v>
      </c>
    </row>
    <row r="2563" spans="1:14" x14ac:dyDescent="0.2">
      <c r="A2563" s="34" t="str">
        <f t="shared" si="154"/>
        <v>SOL/7HJK.IOM</v>
      </c>
      <c r="B2563" s="6" t="s">
        <v>87</v>
      </c>
      <c r="C2563" s="6" t="s">
        <v>176</v>
      </c>
      <c r="D2563" s="6" t="s">
        <v>24</v>
      </c>
      <c r="E2563" s="25">
        <v>0</v>
      </c>
      <c r="F2563" s="25">
        <v>0</v>
      </c>
      <c r="G2563" s="43">
        <v>0</v>
      </c>
      <c r="H2563" s="25">
        <v>0</v>
      </c>
      <c r="I2563" s="25">
        <f t="shared" si="155"/>
        <v>0</v>
      </c>
      <c r="J2563" s="25"/>
      <c r="K2563" s="25">
        <v>0</v>
      </c>
      <c r="L2563" s="25">
        <v>0</v>
      </c>
      <c r="M2563" s="25">
        <v>0</v>
      </c>
      <c r="N2563" s="25">
        <f t="shared" si="153"/>
        <v>0</v>
      </c>
    </row>
    <row r="2564" spans="1:14" x14ac:dyDescent="0.2">
      <c r="A2564" s="34" t="str">
        <f t="shared" si="154"/>
        <v>SOL/7HJK.Klondyke</v>
      </c>
      <c r="B2564" s="6" t="s">
        <v>87</v>
      </c>
      <c r="C2564" s="6" t="s">
        <v>176</v>
      </c>
      <c r="D2564" s="6" t="s">
        <v>11</v>
      </c>
      <c r="E2564" s="25">
        <v>0</v>
      </c>
      <c r="F2564" s="25">
        <v>0</v>
      </c>
      <c r="G2564" s="43">
        <v>0</v>
      </c>
      <c r="H2564" s="25">
        <v>0</v>
      </c>
      <c r="I2564" s="25">
        <f t="shared" si="155"/>
        <v>0</v>
      </c>
      <c r="J2564" s="25"/>
      <c r="K2564" s="25">
        <v>0</v>
      </c>
      <c r="L2564" s="25">
        <v>0</v>
      </c>
      <c r="M2564" s="25">
        <v>0</v>
      </c>
      <c r="N2564" s="25">
        <f t="shared" si="153"/>
        <v>0</v>
      </c>
    </row>
    <row r="2565" spans="1:14" x14ac:dyDescent="0.2">
      <c r="A2565" s="34" t="str">
        <f t="shared" si="154"/>
        <v>SOL/7HJK.Lowestoft</v>
      </c>
      <c r="B2565" s="6" t="s">
        <v>87</v>
      </c>
      <c r="C2565" s="6" t="s">
        <v>176</v>
      </c>
      <c r="D2565" s="6" t="s">
        <v>21</v>
      </c>
      <c r="E2565" s="25">
        <v>0</v>
      </c>
      <c r="F2565" s="25">
        <v>0</v>
      </c>
      <c r="G2565" s="43">
        <v>0</v>
      </c>
      <c r="H2565" s="25">
        <v>0</v>
      </c>
      <c r="I2565" s="25">
        <f t="shared" si="155"/>
        <v>0</v>
      </c>
      <c r="J2565" s="25"/>
      <c r="K2565" s="25">
        <v>0</v>
      </c>
      <c r="L2565" s="25">
        <v>0</v>
      </c>
      <c r="M2565" s="25">
        <v>0</v>
      </c>
      <c r="N2565" s="25">
        <f t="shared" si="153"/>
        <v>0</v>
      </c>
    </row>
    <row r="2566" spans="1:14" x14ac:dyDescent="0.2">
      <c r="A2566" s="34" t="str">
        <f t="shared" si="154"/>
        <v>SOL/7HJK.Lunar</v>
      </c>
      <c r="B2566" s="6" t="s">
        <v>87</v>
      </c>
      <c r="C2566" s="6" t="s">
        <v>176</v>
      </c>
      <c r="D2566" s="6" t="s">
        <v>12</v>
      </c>
      <c r="E2566" s="25">
        <v>0</v>
      </c>
      <c r="F2566" s="25">
        <v>0</v>
      </c>
      <c r="G2566" s="43">
        <v>0</v>
      </c>
      <c r="H2566" s="25">
        <v>0</v>
      </c>
      <c r="I2566" s="25">
        <f t="shared" si="155"/>
        <v>0</v>
      </c>
      <c r="J2566" s="25"/>
      <c r="K2566" s="25">
        <v>0</v>
      </c>
      <c r="L2566" s="25">
        <v>0</v>
      </c>
      <c r="M2566" s="25">
        <v>0</v>
      </c>
      <c r="N2566" s="25">
        <f t="shared" si="153"/>
        <v>0</v>
      </c>
    </row>
    <row r="2567" spans="1:14" x14ac:dyDescent="0.2">
      <c r="A2567" s="34" t="str">
        <f t="shared" si="154"/>
        <v>SOL/7HJK.Mourne</v>
      </c>
      <c r="B2567" s="38" t="s">
        <v>87</v>
      </c>
      <c r="C2567" s="6" t="s">
        <v>176</v>
      </c>
      <c r="D2567" s="6" t="s">
        <v>49</v>
      </c>
      <c r="E2567" s="25">
        <v>0</v>
      </c>
      <c r="F2567" s="25">
        <v>0</v>
      </c>
      <c r="G2567" s="43">
        <v>0</v>
      </c>
      <c r="H2567" s="25">
        <v>0</v>
      </c>
      <c r="I2567" s="25">
        <f t="shared" si="155"/>
        <v>0</v>
      </c>
      <c r="J2567" s="25"/>
      <c r="K2567" s="25">
        <v>0</v>
      </c>
      <c r="L2567" s="25">
        <v>0</v>
      </c>
      <c r="M2567" s="25">
        <v>0</v>
      </c>
      <c r="N2567" s="25">
        <f t="shared" si="153"/>
        <v>0</v>
      </c>
    </row>
    <row r="2568" spans="1:14" x14ac:dyDescent="0.2">
      <c r="A2568" s="34" t="str">
        <f t="shared" si="154"/>
        <v>SOL/7HJK.NESFO</v>
      </c>
      <c r="B2568" s="6" t="s">
        <v>87</v>
      </c>
      <c r="C2568" s="6" t="s">
        <v>176</v>
      </c>
      <c r="D2568" s="6" t="s">
        <v>5</v>
      </c>
      <c r="E2568" s="25">
        <v>0</v>
      </c>
      <c r="F2568" s="25">
        <v>0</v>
      </c>
      <c r="G2568" s="43">
        <v>0</v>
      </c>
      <c r="H2568" s="25">
        <v>0</v>
      </c>
      <c r="I2568" s="25">
        <f t="shared" si="155"/>
        <v>0</v>
      </c>
      <c r="J2568" s="25"/>
      <c r="K2568" s="25">
        <v>0</v>
      </c>
      <c r="L2568" s="25">
        <v>0</v>
      </c>
      <c r="M2568" s="25">
        <v>0</v>
      </c>
      <c r="N2568" s="25">
        <f t="shared" si="153"/>
        <v>0</v>
      </c>
    </row>
    <row r="2569" spans="1:14" x14ac:dyDescent="0.2">
      <c r="A2569" s="34" t="str">
        <f t="shared" si="154"/>
        <v>SOL/7HJK.NIFPO</v>
      </c>
      <c r="B2569" s="6" t="s">
        <v>87</v>
      </c>
      <c r="C2569" s="6" t="s">
        <v>176</v>
      </c>
      <c r="D2569" s="6" t="s">
        <v>16</v>
      </c>
      <c r="E2569" s="25">
        <v>0</v>
      </c>
      <c r="F2569" s="25">
        <v>0</v>
      </c>
      <c r="G2569" s="43">
        <v>0.1</v>
      </c>
      <c r="H2569" s="25">
        <v>0</v>
      </c>
      <c r="I2569" s="25">
        <f t="shared" si="155"/>
        <v>0.1</v>
      </c>
      <c r="J2569" s="25"/>
      <c r="K2569" s="25">
        <v>0</v>
      </c>
      <c r="L2569" s="25">
        <v>0</v>
      </c>
      <c r="M2569" s="25">
        <v>0</v>
      </c>
      <c r="N2569" s="25">
        <f t="shared" si="153"/>
        <v>0.1</v>
      </c>
    </row>
    <row r="2570" spans="1:14" x14ac:dyDescent="0.2">
      <c r="A2570" s="34" t="str">
        <f t="shared" si="154"/>
        <v>SOL/7HJK.Non Sector - England</v>
      </c>
      <c r="B2570" s="6" t="s">
        <v>87</v>
      </c>
      <c r="C2570" s="6" t="s">
        <v>176</v>
      </c>
      <c r="D2570" s="6" t="s">
        <v>25</v>
      </c>
      <c r="E2570" s="25">
        <v>0</v>
      </c>
      <c r="F2570" s="25">
        <v>0</v>
      </c>
      <c r="G2570" s="43">
        <v>0</v>
      </c>
      <c r="H2570" s="25">
        <v>0</v>
      </c>
      <c r="I2570" s="25">
        <f t="shared" si="155"/>
        <v>0</v>
      </c>
      <c r="J2570" s="25"/>
      <c r="K2570" s="25">
        <v>0</v>
      </c>
      <c r="L2570" s="25">
        <v>0</v>
      </c>
      <c r="M2570" s="25">
        <v>0</v>
      </c>
      <c r="N2570" s="25">
        <f t="shared" si="153"/>
        <v>0</v>
      </c>
    </row>
    <row r="2571" spans="1:14" x14ac:dyDescent="0.2">
      <c r="A2571" s="34" t="str">
        <f t="shared" si="154"/>
        <v>SOL/7HJK.Non Sector - Northern Ireland</v>
      </c>
      <c r="B2571" s="6" t="s">
        <v>87</v>
      </c>
      <c r="C2571" s="6" t="s">
        <v>176</v>
      </c>
      <c r="D2571" s="6" t="s">
        <v>28</v>
      </c>
      <c r="E2571" s="25">
        <v>0</v>
      </c>
      <c r="F2571" s="25">
        <v>0</v>
      </c>
      <c r="G2571" s="43">
        <v>0</v>
      </c>
      <c r="H2571" s="25">
        <v>0</v>
      </c>
      <c r="I2571" s="25">
        <f t="shared" si="155"/>
        <v>0</v>
      </c>
      <c r="J2571" s="25"/>
      <c r="K2571" s="25">
        <v>0</v>
      </c>
      <c r="L2571" s="25">
        <v>0</v>
      </c>
      <c r="M2571" s="25">
        <v>0</v>
      </c>
      <c r="N2571" s="25">
        <f t="shared" si="153"/>
        <v>0</v>
      </c>
    </row>
    <row r="2572" spans="1:14" x14ac:dyDescent="0.2">
      <c r="A2572" s="34" t="str">
        <f t="shared" si="154"/>
        <v>SOL/7HJK.Non Sector - Scotland</v>
      </c>
      <c r="B2572" s="6" t="s">
        <v>87</v>
      </c>
      <c r="C2572" s="6" t="s">
        <v>176</v>
      </c>
      <c r="D2572" s="6" t="s">
        <v>27</v>
      </c>
      <c r="E2572" s="25">
        <v>0</v>
      </c>
      <c r="F2572" s="25">
        <v>0</v>
      </c>
      <c r="G2572" s="43">
        <v>0</v>
      </c>
      <c r="H2572" s="25">
        <v>0</v>
      </c>
      <c r="I2572" s="25">
        <f t="shared" si="155"/>
        <v>0</v>
      </c>
      <c r="J2572" s="25"/>
      <c r="K2572" s="25">
        <v>0</v>
      </c>
      <c r="L2572" s="25">
        <v>0</v>
      </c>
      <c r="M2572" s="25">
        <v>0</v>
      </c>
      <c r="N2572" s="25">
        <f t="shared" si="153"/>
        <v>0</v>
      </c>
    </row>
    <row r="2573" spans="1:14" x14ac:dyDescent="0.2">
      <c r="A2573" s="34" t="str">
        <f t="shared" si="154"/>
        <v>SOL/7HJK.Non Sector - Wales</v>
      </c>
      <c r="B2573" s="6" t="s">
        <v>87</v>
      </c>
      <c r="C2573" s="6" t="s">
        <v>176</v>
      </c>
      <c r="D2573" s="6" t="s">
        <v>26</v>
      </c>
      <c r="E2573" s="25">
        <v>0</v>
      </c>
      <c r="F2573" s="25">
        <v>0</v>
      </c>
      <c r="G2573" s="43">
        <v>0</v>
      </c>
      <c r="H2573" s="25">
        <v>0</v>
      </c>
      <c r="I2573" s="25">
        <f t="shared" si="155"/>
        <v>0</v>
      </c>
      <c r="J2573" s="25"/>
      <c r="K2573" s="25">
        <v>0</v>
      </c>
      <c r="L2573" s="25">
        <v>0</v>
      </c>
      <c r="M2573" s="25">
        <v>0</v>
      </c>
      <c r="N2573" s="25">
        <f t="shared" si="153"/>
        <v>0</v>
      </c>
    </row>
    <row r="2574" spans="1:14" x14ac:dyDescent="0.2">
      <c r="A2574" s="34" t="str">
        <f t="shared" si="154"/>
        <v>SOL/7HJK.Humberside</v>
      </c>
      <c r="B2574" s="6" t="s">
        <v>87</v>
      </c>
      <c r="C2574" s="6" t="s">
        <v>176</v>
      </c>
      <c r="D2574" s="6" t="s">
        <v>288</v>
      </c>
      <c r="E2574" s="25">
        <v>0</v>
      </c>
      <c r="F2574" s="25">
        <v>0</v>
      </c>
      <c r="G2574" s="43">
        <v>0</v>
      </c>
      <c r="H2574" s="25">
        <v>0</v>
      </c>
      <c r="I2574" s="25">
        <f t="shared" si="155"/>
        <v>0</v>
      </c>
      <c r="J2574" s="25"/>
      <c r="K2574" s="25">
        <v>0</v>
      </c>
      <c r="L2574" s="25">
        <v>0</v>
      </c>
      <c r="M2574" s="25">
        <v>0</v>
      </c>
      <c r="N2574" s="25">
        <f t="shared" si="153"/>
        <v>0</v>
      </c>
    </row>
    <row r="2575" spans="1:14" x14ac:dyDescent="0.2">
      <c r="A2575" s="34" t="str">
        <f t="shared" si="154"/>
        <v>SOL/7HJK.North Sea</v>
      </c>
      <c r="B2575" s="6" t="s">
        <v>87</v>
      </c>
      <c r="C2575" s="6" t="s">
        <v>176</v>
      </c>
      <c r="D2575" s="6" t="s">
        <v>20</v>
      </c>
      <c r="E2575" s="25">
        <v>0</v>
      </c>
      <c r="F2575" s="25">
        <v>0</v>
      </c>
      <c r="G2575" s="43">
        <v>0</v>
      </c>
      <c r="H2575" s="25">
        <v>0</v>
      </c>
      <c r="I2575" s="25">
        <f t="shared" si="155"/>
        <v>0</v>
      </c>
      <c r="J2575" s="25"/>
      <c r="K2575" s="25">
        <v>0</v>
      </c>
      <c r="L2575" s="25">
        <v>0</v>
      </c>
      <c r="M2575" s="25">
        <v>0</v>
      </c>
      <c r="N2575" s="25">
        <f t="shared" si="153"/>
        <v>0</v>
      </c>
    </row>
    <row r="2576" spans="1:14" x14ac:dyDescent="0.2">
      <c r="A2576" s="34" t="str">
        <f t="shared" si="154"/>
        <v>SOL/7HJK.Northern</v>
      </c>
      <c r="B2576" s="6" t="s">
        <v>87</v>
      </c>
      <c r="C2576" s="6" t="s">
        <v>176</v>
      </c>
      <c r="D2576" s="6" t="s">
        <v>10</v>
      </c>
      <c r="E2576" s="25">
        <v>0</v>
      </c>
      <c r="F2576" s="25">
        <v>0</v>
      </c>
      <c r="G2576" s="43">
        <v>0</v>
      </c>
      <c r="H2576" s="25">
        <v>0</v>
      </c>
      <c r="I2576" s="25">
        <f t="shared" si="155"/>
        <v>0</v>
      </c>
      <c r="J2576" s="25"/>
      <c r="K2576" s="25">
        <v>0</v>
      </c>
      <c r="L2576" s="25">
        <v>0</v>
      </c>
      <c r="M2576" s="25">
        <v>0</v>
      </c>
      <c r="N2576" s="25">
        <f t="shared" si="153"/>
        <v>0</v>
      </c>
    </row>
    <row r="2577" spans="1:14" x14ac:dyDescent="0.2">
      <c r="A2577" s="34" t="str">
        <f t="shared" si="154"/>
        <v>SOL/7HJK.Orkney</v>
      </c>
      <c r="B2577" s="6" t="s">
        <v>87</v>
      </c>
      <c r="C2577" s="6" t="s">
        <v>176</v>
      </c>
      <c r="D2577" s="6" t="s">
        <v>9</v>
      </c>
      <c r="E2577" s="25">
        <v>0</v>
      </c>
      <c r="F2577" s="25">
        <v>0</v>
      </c>
      <c r="G2577" s="43">
        <v>0</v>
      </c>
      <c r="H2577" s="25">
        <v>0</v>
      </c>
      <c r="I2577" s="25">
        <f t="shared" si="155"/>
        <v>0</v>
      </c>
      <c r="J2577" s="25"/>
      <c r="K2577" s="25">
        <v>0</v>
      </c>
      <c r="L2577" s="25">
        <v>0</v>
      </c>
      <c r="M2577" s="25">
        <v>0</v>
      </c>
      <c r="N2577" s="25">
        <f t="shared" si="153"/>
        <v>0</v>
      </c>
    </row>
    <row r="2578" spans="1:14" x14ac:dyDescent="0.2">
      <c r="A2578" s="34" t="str">
        <f t="shared" si="154"/>
        <v>SOL/7HJK.SFO</v>
      </c>
      <c r="B2578" s="6" t="s">
        <v>87</v>
      </c>
      <c r="C2578" s="6" t="s">
        <v>176</v>
      </c>
      <c r="D2578" s="6" t="s">
        <v>2</v>
      </c>
      <c r="E2578" s="25">
        <v>0</v>
      </c>
      <c r="F2578" s="25">
        <v>0</v>
      </c>
      <c r="G2578" s="43">
        <v>0</v>
      </c>
      <c r="H2578" s="25">
        <v>0</v>
      </c>
      <c r="I2578" s="25">
        <f t="shared" si="155"/>
        <v>0</v>
      </c>
      <c r="J2578" s="25"/>
      <c r="K2578" s="25">
        <v>0</v>
      </c>
      <c r="L2578" s="25">
        <v>0</v>
      </c>
      <c r="M2578" s="25">
        <v>0</v>
      </c>
      <c r="N2578" s="25">
        <f t="shared" si="153"/>
        <v>0</v>
      </c>
    </row>
    <row r="2579" spans="1:14" x14ac:dyDescent="0.2">
      <c r="A2579" s="34" t="str">
        <f t="shared" si="154"/>
        <v>SOL/7HJK.Shetland</v>
      </c>
      <c r="B2579" s="6" t="s">
        <v>87</v>
      </c>
      <c r="C2579" s="6" t="s">
        <v>176</v>
      </c>
      <c r="D2579" s="6" t="s">
        <v>6</v>
      </c>
      <c r="E2579" s="25">
        <v>0</v>
      </c>
      <c r="F2579" s="25">
        <v>0</v>
      </c>
      <c r="G2579" s="43">
        <v>0</v>
      </c>
      <c r="H2579" s="25">
        <v>0</v>
      </c>
      <c r="I2579" s="25">
        <f t="shared" si="155"/>
        <v>0</v>
      </c>
      <c r="J2579" s="25"/>
      <c r="K2579" s="25">
        <v>0</v>
      </c>
      <c r="L2579" s="25">
        <v>0</v>
      </c>
      <c r="M2579" s="25">
        <v>0</v>
      </c>
      <c r="N2579" s="25">
        <f t="shared" si="153"/>
        <v>0</v>
      </c>
    </row>
    <row r="2580" spans="1:14" x14ac:dyDescent="0.2">
      <c r="A2580" s="34" t="str">
        <f t="shared" si="154"/>
        <v>SOL/7HJK.South West</v>
      </c>
      <c r="B2580" s="6" t="s">
        <v>87</v>
      </c>
      <c r="C2580" s="6" t="s">
        <v>176</v>
      </c>
      <c r="D2580" s="6" t="s">
        <v>19</v>
      </c>
      <c r="E2580" s="25">
        <v>2.3069999999999999</v>
      </c>
      <c r="F2580" s="25">
        <v>0</v>
      </c>
      <c r="G2580" s="43">
        <v>0.19999999999999998</v>
      </c>
      <c r="H2580" s="25">
        <v>4.5999999999999999E-2</v>
      </c>
      <c r="I2580" s="25">
        <f t="shared" si="155"/>
        <v>2.5529999999999999</v>
      </c>
      <c r="J2580" s="25"/>
      <c r="K2580" s="25">
        <v>8.9999999999999993E-3</v>
      </c>
      <c r="L2580" s="25">
        <v>0</v>
      </c>
      <c r="M2580" s="25">
        <v>0.1</v>
      </c>
      <c r="N2580" s="25">
        <f t="shared" si="153"/>
        <v>2.6619999999999999</v>
      </c>
    </row>
    <row r="2581" spans="1:14" x14ac:dyDescent="0.2">
      <c r="A2581" s="34" t="str">
        <f t="shared" si="154"/>
        <v>SOL/7HJK.Unallocated</v>
      </c>
      <c r="B2581" s="6" t="s">
        <v>87</v>
      </c>
      <c r="C2581" s="6" t="s">
        <v>176</v>
      </c>
      <c r="D2581" s="6" t="s">
        <v>33</v>
      </c>
      <c r="E2581" s="25">
        <v>0</v>
      </c>
      <c r="F2581" s="25">
        <v>0</v>
      </c>
      <c r="G2581" s="43">
        <v>0</v>
      </c>
      <c r="H2581" s="25">
        <v>0</v>
      </c>
      <c r="I2581" s="25">
        <f t="shared" si="155"/>
        <v>0</v>
      </c>
      <c r="J2581" s="25"/>
      <c r="K2581" s="25">
        <v>0</v>
      </c>
      <c r="L2581" s="25">
        <v>0</v>
      </c>
      <c r="M2581" s="25">
        <v>0</v>
      </c>
      <c r="N2581" s="25">
        <f t="shared" si="153"/>
        <v>0</v>
      </c>
    </row>
    <row r="2582" spans="1:14" x14ac:dyDescent="0.2">
      <c r="A2582" s="34" t="str">
        <f t="shared" si="154"/>
        <v>SOL/7HJK.W. Scotland</v>
      </c>
      <c r="B2582" s="6" t="s">
        <v>87</v>
      </c>
      <c r="C2582" s="6" t="s">
        <v>176</v>
      </c>
      <c r="D2582" s="6" t="s">
        <v>8</v>
      </c>
      <c r="E2582" s="25">
        <v>0.108</v>
      </c>
      <c r="F2582" s="25">
        <v>0</v>
      </c>
      <c r="G2582" s="43">
        <v>0</v>
      </c>
      <c r="H2582" s="25">
        <v>0</v>
      </c>
      <c r="I2582" s="25">
        <f t="shared" si="155"/>
        <v>0.108</v>
      </c>
      <c r="J2582" s="25"/>
      <c r="K2582" s="25">
        <v>0</v>
      </c>
      <c r="L2582" s="25">
        <v>0</v>
      </c>
      <c r="M2582" s="25">
        <v>0</v>
      </c>
      <c r="N2582" s="25">
        <f t="shared" si="153"/>
        <v>0.108</v>
      </c>
    </row>
    <row r="2583" spans="1:14" x14ac:dyDescent="0.2">
      <c r="A2583" s="34" t="str">
        <f t="shared" si="154"/>
        <v>SOL/7HJK.Wales &amp; WC</v>
      </c>
      <c r="B2583" s="6" t="s">
        <v>87</v>
      </c>
      <c r="C2583" s="6" t="s">
        <v>176</v>
      </c>
      <c r="D2583" s="6" t="s">
        <v>22</v>
      </c>
      <c r="E2583" s="25">
        <v>4.5999999999999999E-2</v>
      </c>
      <c r="F2583" s="25">
        <v>0</v>
      </c>
      <c r="G2583" s="43">
        <v>0</v>
      </c>
      <c r="H2583" s="25">
        <v>1.4999999999999999E-2</v>
      </c>
      <c r="I2583" s="25">
        <f t="shared" si="155"/>
        <v>6.0999999999999999E-2</v>
      </c>
      <c r="J2583" s="25"/>
      <c r="K2583" s="25">
        <v>2.1999999999999999E-2</v>
      </c>
      <c r="L2583" s="25">
        <v>0</v>
      </c>
      <c r="M2583" s="25">
        <v>0</v>
      </c>
      <c r="N2583" s="25">
        <f t="shared" ref="N2583:N2646" si="156">ROUND(I2583+K2583+L2583+M2583+J2583,3)</f>
        <v>8.3000000000000004E-2</v>
      </c>
    </row>
    <row r="2584" spans="1:14" x14ac:dyDescent="0.2">
      <c r="A2584" s="34" t="str">
        <f t="shared" si="154"/>
        <v>SOL/7HJK.Western</v>
      </c>
      <c r="B2584" s="38" t="s">
        <v>87</v>
      </c>
      <c r="C2584" s="6" t="s">
        <v>176</v>
      </c>
      <c r="D2584" s="6" t="s">
        <v>107</v>
      </c>
      <c r="E2584" s="25">
        <v>9.4890000000000008</v>
      </c>
      <c r="F2584" s="25">
        <v>0</v>
      </c>
      <c r="G2584" s="43">
        <v>0</v>
      </c>
      <c r="H2584" s="25">
        <v>0</v>
      </c>
      <c r="I2584" s="25">
        <f t="shared" si="155"/>
        <v>9.4890000000000008</v>
      </c>
      <c r="J2584" s="25"/>
      <c r="K2584" s="25">
        <v>0</v>
      </c>
      <c r="L2584" s="72">
        <v>-0.7</v>
      </c>
      <c r="M2584" s="25">
        <v>0.4</v>
      </c>
      <c r="N2584" s="25">
        <f t="shared" si="156"/>
        <v>9.1890000000000001</v>
      </c>
    </row>
    <row r="2585" spans="1:14" x14ac:dyDescent="0.2">
      <c r="A2585" s="34" t="str">
        <f t="shared" si="154"/>
        <v>SPR/2AC4-C10m and under (pool) - England</v>
      </c>
      <c r="B2585" t="s">
        <v>210</v>
      </c>
      <c r="C2585" t="s">
        <v>212</v>
      </c>
      <c r="D2585" s="6" t="s">
        <v>29</v>
      </c>
      <c r="E2585" s="25">
        <v>72.435000000000002</v>
      </c>
      <c r="F2585" s="25">
        <v>0</v>
      </c>
      <c r="G2585" s="43">
        <v>0</v>
      </c>
      <c r="H2585" s="25">
        <v>0</v>
      </c>
      <c r="I2585" s="25">
        <f t="shared" si="155"/>
        <v>72.435000000000002</v>
      </c>
      <c r="J2585" s="25"/>
      <c r="K2585" s="25">
        <v>114.188</v>
      </c>
      <c r="L2585" s="25">
        <v>0</v>
      </c>
      <c r="M2585" s="25">
        <v>0</v>
      </c>
      <c r="N2585" s="25">
        <f t="shared" si="156"/>
        <v>186.62299999999999</v>
      </c>
    </row>
    <row r="2586" spans="1:14" x14ac:dyDescent="0.2">
      <c r="A2586" s="34" t="str">
        <f t="shared" si="154"/>
        <v>SPR/2AC4-C10m and under (pool) - Northern Ireland</v>
      </c>
      <c r="B2586" t="s">
        <v>210</v>
      </c>
      <c r="C2586" t="s">
        <v>212</v>
      </c>
      <c r="D2586" s="6" t="s">
        <v>32</v>
      </c>
      <c r="E2586" s="25">
        <v>0</v>
      </c>
      <c r="F2586" s="25">
        <v>0</v>
      </c>
      <c r="G2586" s="43">
        <v>0</v>
      </c>
      <c r="H2586" s="25">
        <v>0</v>
      </c>
      <c r="I2586" s="25">
        <f t="shared" si="155"/>
        <v>0</v>
      </c>
      <c r="J2586" s="25"/>
      <c r="K2586" s="25">
        <v>0</v>
      </c>
      <c r="L2586" s="25">
        <v>0</v>
      </c>
      <c r="M2586" s="25">
        <v>0</v>
      </c>
      <c r="N2586" s="25">
        <f t="shared" si="156"/>
        <v>0</v>
      </c>
    </row>
    <row r="2587" spans="1:14" x14ac:dyDescent="0.2">
      <c r="A2587" s="34" t="str">
        <f t="shared" si="154"/>
        <v>SPR/2AC4-C10m and under (pool) - Scotland</v>
      </c>
      <c r="B2587" t="s">
        <v>210</v>
      </c>
      <c r="C2587" t="s">
        <v>212</v>
      </c>
      <c r="D2587" s="6" t="s">
        <v>31</v>
      </c>
      <c r="E2587" s="25">
        <v>0</v>
      </c>
      <c r="F2587" s="25">
        <v>0</v>
      </c>
      <c r="G2587" s="43">
        <v>0</v>
      </c>
      <c r="H2587" s="25">
        <v>0</v>
      </c>
      <c r="I2587" s="25">
        <f t="shared" si="155"/>
        <v>0</v>
      </c>
      <c r="J2587" s="25"/>
      <c r="K2587" s="25">
        <v>0</v>
      </c>
      <c r="L2587" s="25">
        <v>0</v>
      </c>
      <c r="M2587" s="25">
        <v>0</v>
      </c>
      <c r="N2587" s="25">
        <f t="shared" si="156"/>
        <v>0</v>
      </c>
    </row>
    <row r="2588" spans="1:14" x14ac:dyDescent="0.2">
      <c r="A2588" s="34" t="str">
        <f t="shared" si="154"/>
        <v>SPR/2AC4-C10m and under (pool) - Wales</v>
      </c>
      <c r="B2588" t="s">
        <v>210</v>
      </c>
      <c r="C2588" t="s">
        <v>212</v>
      </c>
      <c r="D2588" s="6" t="s">
        <v>30</v>
      </c>
      <c r="E2588" s="25">
        <v>0</v>
      </c>
      <c r="F2588" s="25">
        <v>0</v>
      </c>
      <c r="G2588" s="43">
        <v>0</v>
      </c>
      <c r="H2588" s="25">
        <v>7.0000000000000001E-3</v>
      </c>
      <c r="I2588" s="25">
        <f t="shared" si="155"/>
        <v>7.0000000000000001E-3</v>
      </c>
      <c r="J2588" s="25"/>
      <c r="K2588" s="25">
        <v>0</v>
      </c>
      <c r="L2588" s="25">
        <v>0</v>
      </c>
      <c r="M2588" s="25">
        <v>0</v>
      </c>
      <c r="N2588" s="25">
        <f t="shared" si="156"/>
        <v>7.0000000000000001E-3</v>
      </c>
    </row>
    <row r="2589" spans="1:14" x14ac:dyDescent="0.2">
      <c r="A2589" s="34" t="str">
        <f t="shared" si="154"/>
        <v>SPR/2AC4-CAberdeen</v>
      </c>
      <c r="B2589" t="s">
        <v>210</v>
      </c>
      <c r="C2589" t="s">
        <v>212</v>
      </c>
      <c r="D2589" s="6" t="s">
        <v>4</v>
      </c>
      <c r="E2589" s="25">
        <v>0</v>
      </c>
      <c r="F2589" s="25">
        <v>0</v>
      </c>
      <c r="G2589" s="43">
        <v>0</v>
      </c>
      <c r="H2589" s="25">
        <v>0</v>
      </c>
      <c r="I2589" s="25">
        <f t="shared" si="155"/>
        <v>0</v>
      </c>
      <c r="J2589" s="25"/>
      <c r="K2589" s="25">
        <v>0</v>
      </c>
      <c r="L2589" s="25">
        <v>0</v>
      </c>
      <c r="M2589" s="25">
        <v>0</v>
      </c>
      <c r="N2589" s="25">
        <f t="shared" si="156"/>
        <v>0</v>
      </c>
    </row>
    <row r="2590" spans="1:14" x14ac:dyDescent="0.2">
      <c r="A2590" s="34" t="str">
        <f t="shared" si="154"/>
        <v>SPR/2AC4-CAnglo Scot.</v>
      </c>
      <c r="B2590" t="s">
        <v>210</v>
      </c>
      <c r="C2590" t="s">
        <v>212</v>
      </c>
      <c r="D2590" s="6" t="s">
        <v>13</v>
      </c>
      <c r="E2590" s="25">
        <v>0</v>
      </c>
      <c r="F2590" s="25">
        <v>0</v>
      </c>
      <c r="G2590" s="43">
        <v>0</v>
      </c>
      <c r="H2590" s="25">
        <v>0</v>
      </c>
      <c r="I2590" s="25">
        <f t="shared" si="155"/>
        <v>0</v>
      </c>
      <c r="J2590" s="25"/>
      <c r="K2590" s="25">
        <v>0</v>
      </c>
      <c r="L2590" s="25">
        <v>0</v>
      </c>
      <c r="M2590" s="25">
        <v>0</v>
      </c>
      <c r="N2590" s="25">
        <f t="shared" si="156"/>
        <v>0</v>
      </c>
    </row>
    <row r="2591" spans="1:14" x14ac:dyDescent="0.2">
      <c r="A2591" s="34" t="str">
        <f t="shared" si="154"/>
        <v>SPR/2AC4-CANIFPO</v>
      </c>
      <c r="B2591" t="s">
        <v>210</v>
      </c>
      <c r="C2591" t="s">
        <v>212</v>
      </c>
      <c r="D2591" s="6" t="s">
        <v>17</v>
      </c>
      <c r="E2591" s="25">
        <v>0</v>
      </c>
      <c r="F2591" s="25">
        <v>1091.2429999999999</v>
      </c>
      <c r="G2591" s="43">
        <v>0</v>
      </c>
      <c r="H2591" s="25">
        <v>0</v>
      </c>
      <c r="I2591" s="25">
        <f t="shared" si="155"/>
        <v>1091.2429999999999</v>
      </c>
      <c r="J2591" s="25"/>
      <c r="K2591" s="25">
        <v>0</v>
      </c>
      <c r="L2591" s="25">
        <v>0</v>
      </c>
      <c r="M2591" s="25">
        <v>0</v>
      </c>
      <c r="N2591" s="25">
        <f t="shared" si="156"/>
        <v>1091.2429999999999</v>
      </c>
    </row>
    <row r="2592" spans="1:14" x14ac:dyDescent="0.2">
      <c r="A2592" s="34" t="str">
        <f t="shared" si="154"/>
        <v>SPR/2AC4-CCornish</v>
      </c>
      <c r="B2592" t="s">
        <v>210</v>
      </c>
      <c r="C2592" t="s">
        <v>212</v>
      </c>
      <c r="D2592" s="6" t="s">
        <v>18</v>
      </c>
      <c r="E2592" s="25">
        <v>0</v>
      </c>
      <c r="F2592" s="25">
        <v>0</v>
      </c>
      <c r="G2592" s="43">
        <v>0</v>
      </c>
      <c r="H2592" s="25">
        <v>0</v>
      </c>
      <c r="I2592" s="25">
        <f t="shared" si="155"/>
        <v>0</v>
      </c>
      <c r="J2592" s="25"/>
      <c r="K2592" s="25">
        <v>0</v>
      </c>
      <c r="L2592" s="25">
        <v>0</v>
      </c>
      <c r="M2592" s="25">
        <v>0</v>
      </c>
      <c r="N2592" s="25">
        <f t="shared" si="156"/>
        <v>0</v>
      </c>
    </row>
    <row r="2593" spans="1:14" x14ac:dyDescent="0.2">
      <c r="A2593" s="34" t="str">
        <f t="shared" si="154"/>
        <v>SPR/2AC4-CEEFPO</v>
      </c>
      <c r="B2593" t="s">
        <v>210</v>
      </c>
      <c r="C2593" t="s">
        <v>212</v>
      </c>
      <c r="D2593" s="6" t="s">
        <v>14</v>
      </c>
      <c r="E2593" s="25">
        <v>24.934999999999999</v>
      </c>
      <c r="F2593" s="25">
        <v>0</v>
      </c>
      <c r="G2593" s="43">
        <v>0</v>
      </c>
      <c r="H2593" s="25">
        <v>0</v>
      </c>
      <c r="I2593" s="25">
        <f t="shared" si="155"/>
        <v>24.934999999999999</v>
      </c>
      <c r="J2593" s="25"/>
      <c r="K2593" s="25">
        <v>0</v>
      </c>
      <c r="L2593" s="25">
        <v>0</v>
      </c>
      <c r="M2593" s="25">
        <v>0</v>
      </c>
      <c r="N2593" s="25">
        <f t="shared" si="156"/>
        <v>24.934999999999999</v>
      </c>
    </row>
    <row r="2594" spans="1:14" x14ac:dyDescent="0.2">
      <c r="A2594" s="34" t="str">
        <f t="shared" si="154"/>
        <v>SPR/2AC4-CFife</v>
      </c>
      <c r="B2594" t="s">
        <v>210</v>
      </c>
      <c r="C2594" t="s">
        <v>212</v>
      </c>
      <c r="D2594" s="6" t="s">
        <v>7</v>
      </c>
      <c r="E2594" s="25">
        <v>0</v>
      </c>
      <c r="F2594" s="25">
        <v>0</v>
      </c>
      <c r="G2594" s="43">
        <v>0</v>
      </c>
      <c r="H2594" s="25">
        <v>0</v>
      </c>
      <c r="I2594" s="25">
        <f t="shared" si="155"/>
        <v>0</v>
      </c>
      <c r="J2594" s="25"/>
      <c r="K2594" s="25">
        <v>0</v>
      </c>
      <c r="L2594" s="25">
        <v>0</v>
      </c>
      <c r="M2594" s="25">
        <v>0</v>
      </c>
      <c r="N2594" s="25">
        <f t="shared" si="156"/>
        <v>0</v>
      </c>
    </row>
    <row r="2595" spans="1:14" x14ac:dyDescent="0.2">
      <c r="A2595" s="34" t="str">
        <f t="shared" si="154"/>
        <v>SPR/2AC4-CFPO</v>
      </c>
      <c r="B2595" t="s">
        <v>210</v>
      </c>
      <c r="C2595" t="s">
        <v>212</v>
      </c>
      <c r="D2595" s="6" t="s">
        <v>15</v>
      </c>
      <c r="E2595" s="25">
        <v>0</v>
      </c>
      <c r="F2595" s="25">
        <v>0</v>
      </c>
      <c r="G2595" s="43">
        <v>0</v>
      </c>
      <c r="H2595" s="25">
        <v>0</v>
      </c>
      <c r="I2595" s="25">
        <f t="shared" si="155"/>
        <v>0</v>
      </c>
      <c r="J2595" s="25"/>
      <c r="K2595" s="25">
        <v>0</v>
      </c>
      <c r="L2595" s="25">
        <v>0</v>
      </c>
      <c r="M2595" s="25">
        <v>0</v>
      </c>
      <c r="N2595" s="25">
        <f t="shared" si="156"/>
        <v>0</v>
      </c>
    </row>
    <row r="2596" spans="1:14" x14ac:dyDescent="0.2">
      <c r="A2596" s="34" t="str">
        <f t="shared" si="154"/>
        <v>SPR/2AC4-CHandliners</v>
      </c>
      <c r="B2596" t="s">
        <v>210</v>
      </c>
      <c r="C2596" t="s">
        <v>212</v>
      </c>
      <c r="D2596" s="6" t="s">
        <v>66</v>
      </c>
      <c r="E2596" s="25">
        <v>0</v>
      </c>
      <c r="F2596" s="25">
        <v>0</v>
      </c>
      <c r="G2596" s="43">
        <v>0</v>
      </c>
      <c r="H2596" s="25">
        <v>0</v>
      </c>
      <c r="I2596" s="25">
        <f t="shared" si="155"/>
        <v>0</v>
      </c>
      <c r="J2596" s="25"/>
      <c r="K2596" s="25">
        <v>0</v>
      </c>
      <c r="L2596" s="25">
        <v>0</v>
      </c>
      <c r="M2596" s="25">
        <v>0</v>
      </c>
      <c r="N2596" s="25">
        <f t="shared" si="156"/>
        <v>0</v>
      </c>
    </row>
    <row r="2597" spans="1:14" x14ac:dyDescent="0.2">
      <c r="A2597" s="34" t="str">
        <f t="shared" si="154"/>
        <v>SPR/2AC4-CInterfish</v>
      </c>
      <c r="B2597" t="s">
        <v>210</v>
      </c>
      <c r="C2597" t="s">
        <v>212</v>
      </c>
      <c r="D2597" s="6" t="s">
        <v>23</v>
      </c>
      <c r="E2597" s="25">
        <v>0</v>
      </c>
      <c r="F2597" s="25">
        <v>0</v>
      </c>
      <c r="G2597" s="43">
        <v>426.9</v>
      </c>
      <c r="H2597" s="25">
        <v>0</v>
      </c>
      <c r="I2597" s="25">
        <f t="shared" si="155"/>
        <v>426.9</v>
      </c>
      <c r="J2597" s="25"/>
      <c r="K2597" s="25">
        <v>0</v>
      </c>
      <c r="L2597" s="25">
        <v>0</v>
      </c>
      <c r="M2597" s="25">
        <v>0</v>
      </c>
      <c r="N2597" s="25">
        <f t="shared" si="156"/>
        <v>426.9</v>
      </c>
    </row>
    <row r="2598" spans="1:14" x14ac:dyDescent="0.2">
      <c r="A2598" s="34" t="str">
        <f t="shared" si="154"/>
        <v>SPR/2AC4-CIOM</v>
      </c>
      <c r="B2598" t="s">
        <v>210</v>
      </c>
      <c r="C2598" t="s">
        <v>212</v>
      </c>
      <c r="D2598" s="6" t="s">
        <v>24</v>
      </c>
      <c r="E2598" s="25">
        <v>0</v>
      </c>
      <c r="F2598" s="25">
        <v>0</v>
      </c>
      <c r="G2598" s="43">
        <v>0</v>
      </c>
      <c r="H2598" s="25">
        <v>0</v>
      </c>
      <c r="I2598" s="25">
        <f t="shared" si="155"/>
        <v>0</v>
      </c>
      <c r="J2598" s="25"/>
      <c r="K2598" s="25">
        <v>0</v>
      </c>
      <c r="L2598" s="25">
        <v>0</v>
      </c>
      <c r="M2598" s="25">
        <v>0</v>
      </c>
      <c r="N2598" s="25">
        <f t="shared" si="156"/>
        <v>0</v>
      </c>
    </row>
    <row r="2599" spans="1:14" x14ac:dyDescent="0.2">
      <c r="A2599" s="34" t="str">
        <f t="shared" si="154"/>
        <v>SPR/2AC4-CKlondyke</v>
      </c>
      <c r="B2599" t="s">
        <v>210</v>
      </c>
      <c r="C2599" t="s">
        <v>212</v>
      </c>
      <c r="D2599" s="6" t="s">
        <v>11</v>
      </c>
      <c r="E2599" s="25">
        <v>0</v>
      </c>
      <c r="F2599" s="25">
        <v>0</v>
      </c>
      <c r="G2599" s="43">
        <v>0</v>
      </c>
      <c r="H2599" s="25">
        <v>0</v>
      </c>
      <c r="I2599" s="25">
        <f t="shared" si="155"/>
        <v>0</v>
      </c>
      <c r="J2599" s="25"/>
      <c r="K2599" s="25">
        <v>0</v>
      </c>
      <c r="L2599" s="25">
        <v>0</v>
      </c>
      <c r="M2599" s="25">
        <v>0</v>
      </c>
      <c r="N2599" s="25">
        <f t="shared" si="156"/>
        <v>0</v>
      </c>
    </row>
    <row r="2600" spans="1:14" x14ac:dyDescent="0.2">
      <c r="A2600" s="34" t="str">
        <f t="shared" si="154"/>
        <v>SPR/2AC4-CLowestoft</v>
      </c>
      <c r="B2600" t="s">
        <v>210</v>
      </c>
      <c r="C2600" t="s">
        <v>212</v>
      </c>
      <c r="D2600" s="6" t="s">
        <v>21</v>
      </c>
      <c r="E2600" s="25">
        <v>0</v>
      </c>
      <c r="F2600" s="25">
        <v>0</v>
      </c>
      <c r="G2600" s="43">
        <v>0</v>
      </c>
      <c r="H2600" s="25">
        <v>0</v>
      </c>
      <c r="I2600" s="25">
        <f t="shared" si="155"/>
        <v>0</v>
      </c>
      <c r="J2600" s="25"/>
      <c r="K2600" s="25">
        <v>0</v>
      </c>
      <c r="L2600" s="25">
        <v>0</v>
      </c>
      <c r="M2600" s="25">
        <v>0</v>
      </c>
      <c r="N2600" s="25">
        <f t="shared" si="156"/>
        <v>0</v>
      </c>
    </row>
    <row r="2601" spans="1:14" x14ac:dyDescent="0.2">
      <c r="A2601" s="34" t="str">
        <f t="shared" si="154"/>
        <v>SPR/2AC4-CLunar</v>
      </c>
      <c r="B2601" t="s">
        <v>210</v>
      </c>
      <c r="C2601" t="s">
        <v>212</v>
      </c>
      <c r="D2601" s="6" t="s">
        <v>12</v>
      </c>
      <c r="E2601" s="25">
        <v>0</v>
      </c>
      <c r="F2601" s="25">
        <v>0</v>
      </c>
      <c r="G2601" s="43">
        <v>0</v>
      </c>
      <c r="H2601" s="25">
        <v>0</v>
      </c>
      <c r="I2601" s="25">
        <f t="shared" si="155"/>
        <v>0</v>
      </c>
      <c r="J2601" s="25"/>
      <c r="K2601" s="25">
        <v>0</v>
      </c>
      <c r="L2601" s="25">
        <v>0</v>
      </c>
      <c r="M2601" s="25">
        <v>0</v>
      </c>
      <c r="N2601" s="25">
        <f t="shared" si="156"/>
        <v>0</v>
      </c>
    </row>
    <row r="2602" spans="1:14" x14ac:dyDescent="0.2">
      <c r="A2602" s="34" t="str">
        <f t="shared" si="154"/>
        <v>SPR/2AC4-CMourne</v>
      </c>
      <c r="B2602" t="s">
        <v>210</v>
      </c>
      <c r="C2602" t="s">
        <v>212</v>
      </c>
      <c r="D2602" s="6" t="s">
        <v>49</v>
      </c>
      <c r="E2602" s="25">
        <v>0</v>
      </c>
      <c r="F2602" s="25">
        <v>0</v>
      </c>
      <c r="G2602" s="43">
        <v>0</v>
      </c>
      <c r="H2602" s="25">
        <v>0</v>
      </c>
      <c r="I2602" s="25">
        <f t="shared" si="155"/>
        <v>0</v>
      </c>
      <c r="J2602" s="25"/>
      <c r="K2602" s="25">
        <v>0</v>
      </c>
      <c r="L2602" s="25">
        <v>0</v>
      </c>
      <c r="M2602" s="25">
        <v>0</v>
      </c>
      <c r="N2602" s="25">
        <f t="shared" si="156"/>
        <v>0</v>
      </c>
    </row>
    <row r="2603" spans="1:14" x14ac:dyDescent="0.2">
      <c r="A2603" s="34" t="str">
        <f t="shared" ref="A2603:A2666" si="157">CONCATENATE(B2603,D2603)</f>
        <v>SPR/2AC4-CNESFO</v>
      </c>
      <c r="B2603" t="s">
        <v>210</v>
      </c>
      <c r="C2603" t="s">
        <v>212</v>
      </c>
      <c r="D2603" s="6" t="s">
        <v>5</v>
      </c>
      <c r="E2603" s="25">
        <v>0</v>
      </c>
      <c r="F2603" s="25">
        <v>0</v>
      </c>
      <c r="G2603" s="43">
        <v>9.6999999999999993</v>
      </c>
      <c r="H2603" s="25">
        <v>0</v>
      </c>
      <c r="I2603" s="25">
        <f t="shared" si="155"/>
        <v>9.6999999999999993</v>
      </c>
      <c r="J2603" s="25"/>
      <c r="K2603" s="25">
        <v>0</v>
      </c>
      <c r="L2603" s="25">
        <v>0</v>
      </c>
      <c r="M2603" s="25">
        <v>0</v>
      </c>
      <c r="N2603" s="25">
        <f t="shared" si="156"/>
        <v>9.6999999999999993</v>
      </c>
    </row>
    <row r="2604" spans="1:14" x14ac:dyDescent="0.2">
      <c r="A2604" s="34" t="str">
        <f t="shared" si="157"/>
        <v>SPR/2AC4-CNIFPO</v>
      </c>
      <c r="B2604" t="s">
        <v>210</v>
      </c>
      <c r="C2604" t="s">
        <v>212</v>
      </c>
      <c r="D2604" s="6" t="s">
        <v>16</v>
      </c>
      <c r="E2604" s="25">
        <v>0</v>
      </c>
      <c r="F2604" s="25">
        <v>7.657</v>
      </c>
      <c r="G2604" s="43">
        <v>0</v>
      </c>
      <c r="H2604" s="25">
        <v>0</v>
      </c>
      <c r="I2604" s="25">
        <f t="shared" si="155"/>
        <v>7.657</v>
      </c>
      <c r="J2604" s="25"/>
      <c r="K2604" s="25">
        <v>0</v>
      </c>
      <c r="L2604" s="25">
        <v>0</v>
      </c>
      <c r="M2604" s="25">
        <v>0</v>
      </c>
      <c r="N2604" s="25">
        <f t="shared" si="156"/>
        <v>7.657</v>
      </c>
    </row>
    <row r="2605" spans="1:14" x14ac:dyDescent="0.2">
      <c r="A2605" s="34" t="str">
        <f t="shared" si="157"/>
        <v>SPR/2AC4-CNon Sector - England</v>
      </c>
      <c r="B2605" t="s">
        <v>210</v>
      </c>
      <c r="C2605" t="s">
        <v>212</v>
      </c>
      <c r="D2605" s="6" t="s">
        <v>25</v>
      </c>
      <c r="E2605" s="25">
        <v>16.001999999999999</v>
      </c>
      <c r="F2605" s="25">
        <v>0</v>
      </c>
      <c r="G2605" s="43">
        <v>0</v>
      </c>
      <c r="H2605" s="25">
        <v>0</v>
      </c>
      <c r="I2605" s="25">
        <f t="shared" si="155"/>
        <v>16.001999999999999</v>
      </c>
      <c r="J2605" s="25"/>
      <c r="K2605" s="25">
        <v>4.3120000000000003</v>
      </c>
      <c r="L2605" s="25">
        <v>0</v>
      </c>
      <c r="M2605" s="25">
        <v>0</v>
      </c>
      <c r="N2605" s="25">
        <f t="shared" si="156"/>
        <v>20.314</v>
      </c>
    </row>
    <row r="2606" spans="1:14" x14ac:dyDescent="0.2">
      <c r="A2606" s="34" t="str">
        <f t="shared" si="157"/>
        <v>SPR/2AC4-CNon Sector - Northern Ireland</v>
      </c>
      <c r="B2606" t="s">
        <v>210</v>
      </c>
      <c r="C2606" t="s">
        <v>212</v>
      </c>
      <c r="D2606" s="6" t="s">
        <v>28</v>
      </c>
      <c r="E2606" s="25">
        <v>0</v>
      </c>
      <c r="F2606" s="25">
        <v>0</v>
      </c>
      <c r="G2606" s="43">
        <v>0</v>
      </c>
      <c r="H2606" s="25">
        <v>0</v>
      </c>
      <c r="I2606" s="25">
        <f t="shared" si="155"/>
        <v>0</v>
      </c>
      <c r="J2606" s="25"/>
      <c r="K2606" s="25">
        <v>0</v>
      </c>
      <c r="L2606" s="25">
        <v>0</v>
      </c>
      <c r="M2606" s="25">
        <v>0</v>
      </c>
      <c r="N2606" s="25">
        <f t="shared" si="156"/>
        <v>0</v>
      </c>
    </row>
    <row r="2607" spans="1:14" x14ac:dyDescent="0.2">
      <c r="A2607" s="34" t="str">
        <f t="shared" si="157"/>
        <v>SPR/2AC4-CNon Sector - Scotland</v>
      </c>
      <c r="B2607" t="s">
        <v>210</v>
      </c>
      <c r="C2607" t="s">
        <v>212</v>
      </c>
      <c r="D2607" s="6" t="s">
        <v>27</v>
      </c>
      <c r="E2607" s="25">
        <v>0</v>
      </c>
      <c r="F2607" s="25">
        <v>0</v>
      </c>
      <c r="G2607" s="43">
        <v>0</v>
      </c>
      <c r="H2607" s="25">
        <v>0</v>
      </c>
      <c r="I2607" s="25">
        <f t="shared" si="155"/>
        <v>0</v>
      </c>
      <c r="J2607" s="25"/>
      <c r="K2607" s="25">
        <v>0</v>
      </c>
      <c r="L2607" s="25">
        <v>0</v>
      </c>
      <c r="M2607" s="25">
        <v>0</v>
      </c>
      <c r="N2607" s="25">
        <f t="shared" si="156"/>
        <v>0</v>
      </c>
    </row>
    <row r="2608" spans="1:14" x14ac:dyDescent="0.2">
      <c r="A2608" s="34" t="str">
        <f t="shared" si="157"/>
        <v>SPR/2AC4-CNon Sector - Wales</v>
      </c>
      <c r="B2608" t="s">
        <v>210</v>
      </c>
      <c r="C2608" t="s">
        <v>212</v>
      </c>
      <c r="D2608" s="6" t="s">
        <v>26</v>
      </c>
      <c r="E2608" s="25">
        <v>0</v>
      </c>
      <c r="F2608" s="25">
        <v>0</v>
      </c>
      <c r="G2608" s="43">
        <v>0</v>
      </c>
      <c r="H2608" s="25">
        <v>0</v>
      </c>
      <c r="I2608" s="25">
        <f t="shared" si="155"/>
        <v>0</v>
      </c>
      <c r="J2608" s="25"/>
      <c r="K2608" s="25">
        <v>0</v>
      </c>
      <c r="L2608" s="25">
        <v>0</v>
      </c>
      <c r="M2608" s="25">
        <v>0</v>
      </c>
      <c r="N2608" s="25">
        <f t="shared" si="156"/>
        <v>0</v>
      </c>
    </row>
    <row r="2609" spans="1:14" x14ac:dyDescent="0.2">
      <c r="A2609" s="34" t="str">
        <f t="shared" si="157"/>
        <v>SPR/2AC4-CHumberside</v>
      </c>
      <c r="B2609" t="s">
        <v>210</v>
      </c>
      <c r="C2609" t="s">
        <v>212</v>
      </c>
      <c r="D2609" s="6" t="s">
        <v>288</v>
      </c>
      <c r="E2609" s="25">
        <v>0</v>
      </c>
      <c r="F2609" s="25">
        <v>0</v>
      </c>
      <c r="G2609" s="43">
        <v>0</v>
      </c>
      <c r="H2609" s="25">
        <v>0</v>
      </c>
      <c r="I2609" s="25">
        <f t="shared" si="155"/>
        <v>0</v>
      </c>
      <c r="J2609" s="25"/>
      <c r="K2609" s="25">
        <v>0</v>
      </c>
      <c r="L2609" s="25">
        <v>0</v>
      </c>
      <c r="M2609" s="25">
        <v>0</v>
      </c>
      <c r="N2609" s="25">
        <f t="shared" si="156"/>
        <v>0</v>
      </c>
    </row>
    <row r="2610" spans="1:14" x14ac:dyDescent="0.2">
      <c r="A2610" s="34" t="str">
        <f t="shared" si="157"/>
        <v>SPR/2AC4-CNorth Sea</v>
      </c>
      <c r="B2610" t="s">
        <v>210</v>
      </c>
      <c r="C2610" t="s">
        <v>212</v>
      </c>
      <c r="D2610" s="6" t="s">
        <v>20</v>
      </c>
      <c r="E2610" s="25">
        <v>139.00800000000001</v>
      </c>
      <c r="F2610" s="25">
        <v>0</v>
      </c>
      <c r="G2610" s="43">
        <v>0</v>
      </c>
      <c r="H2610" s="25">
        <v>0</v>
      </c>
      <c r="I2610" s="25">
        <f t="shared" si="155"/>
        <v>139.00800000000001</v>
      </c>
      <c r="J2610" s="25"/>
      <c r="K2610" s="25">
        <v>0</v>
      </c>
      <c r="L2610" s="25">
        <v>0</v>
      </c>
      <c r="M2610" s="25">
        <v>0</v>
      </c>
      <c r="N2610" s="25">
        <f t="shared" si="156"/>
        <v>139.00800000000001</v>
      </c>
    </row>
    <row r="2611" spans="1:14" x14ac:dyDescent="0.2">
      <c r="A2611" s="34" t="str">
        <f t="shared" si="157"/>
        <v>SPR/2AC4-CNorthern</v>
      </c>
      <c r="B2611" t="s">
        <v>210</v>
      </c>
      <c r="C2611" t="s">
        <v>212</v>
      </c>
      <c r="D2611" s="6" t="s">
        <v>10</v>
      </c>
      <c r="E2611" s="25">
        <v>0</v>
      </c>
      <c r="F2611" s="25">
        <v>0</v>
      </c>
      <c r="G2611" s="43">
        <v>0</v>
      </c>
      <c r="H2611" s="25">
        <v>0</v>
      </c>
      <c r="I2611" s="25">
        <f t="shared" si="155"/>
        <v>0</v>
      </c>
      <c r="J2611" s="25"/>
      <c r="K2611" s="25">
        <v>0</v>
      </c>
      <c r="L2611" s="25">
        <v>0</v>
      </c>
      <c r="M2611" s="25">
        <v>0</v>
      </c>
      <c r="N2611" s="25">
        <f t="shared" si="156"/>
        <v>0</v>
      </c>
    </row>
    <row r="2612" spans="1:14" x14ac:dyDescent="0.2">
      <c r="A2612" s="34" t="str">
        <f t="shared" si="157"/>
        <v>SPR/2AC4-COrkney</v>
      </c>
      <c r="B2612" t="s">
        <v>210</v>
      </c>
      <c r="C2612" t="s">
        <v>212</v>
      </c>
      <c r="D2612" s="6" t="s">
        <v>9</v>
      </c>
      <c r="E2612" s="25">
        <v>0</v>
      </c>
      <c r="F2612" s="25">
        <v>0</v>
      </c>
      <c r="G2612" s="43">
        <v>0</v>
      </c>
      <c r="H2612" s="25">
        <v>0</v>
      </c>
      <c r="I2612" s="25">
        <f t="shared" si="155"/>
        <v>0</v>
      </c>
      <c r="J2612" s="25"/>
      <c r="K2612" s="25">
        <v>0</v>
      </c>
      <c r="L2612" s="25">
        <v>0</v>
      </c>
      <c r="M2612" s="25">
        <v>0</v>
      </c>
      <c r="N2612" s="25">
        <f t="shared" si="156"/>
        <v>0</v>
      </c>
    </row>
    <row r="2613" spans="1:14" x14ac:dyDescent="0.2">
      <c r="A2613" s="34" t="str">
        <f t="shared" si="157"/>
        <v>SPR/2AC4-CSFO</v>
      </c>
      <c r="B2613" t="s">
        <v>210</v>
      </c>
      <c r="C2613" t="s">
        <v>212</v>
      </c>
      <c r="D2613" s="6" t="s">
        <v>2</v>
      </c>
      <c r="E2613" s="25">
        <v>0</v>
      </c>
      <c r="F2613" s="25">
        <v>0</v>
      </c>
      <c r="G2613" s="43">
        <v>544.20000000000005</v>
      </c>
      <c r="H2613" s="25">
        <v>0</v>
      </c>
      <c r="I2613" s="25">
        <f t="shared" si="155"/>
        <v>544.20000000000005</v>
      </c>
      <c r="J2613" s="25"/>
      <c r="K2613" s="25">
        <v>0</v>
      </c>
      <c r="L2613" s="25">
        <v>0</v>
      </c>
      <c r="M2613" s="25">
        <v>0</v>
      </c>
      <c r="N2613" s="25">
        <f t="shared" si="156"/>
        <v>544.20000000000005</v>
      </c>
    </row>
    <row r="2614" spans="1:14" x14ac:dyDescent="0.2">
      <c r="A2614" s="34" t="str">
        <f t="shared" si="157"/>
        <v>SPR/2AC4-CShetland</v>
      </c>
      <c r="B2614" t="s">
        <v>210</v>
      </c>
      <c r="C2614" t="s">
        <v>212</v>
      </c>
      <c r="D2614" s="6" t="s">
        <v>6</v>
      </c>
      <c r="E2614" s="25">
        <v>0</v>
      </c>
      <c r="F2614" s="25">
        <v>0</v>
      </c>
      <c r="G2614" s="43">
        <v>98.2</v>
      </c>
      <c r="H2614" s="25">
        <v>0</v>
      </c>
      <c r="I2614" s="25">
        <f t="shared" si="155"/>
        <v>98.2</v>
      </c>
      <c r="J2614" s="25"/>
      <c r="K2614" s="25">
        <v>0</v>
      </c>
      <c r="L2614" s="25">
        <v>0</v>
      </c>
      <c r="M2614" s="25">
        <v>0</v>
      </c>
      <c r="N2614" s="25">
        <f t="shared" si="156"/>
        <v>98.2</v>
      </c>
    </row>
    <row r="2615" spans="1:14" x14ac:dyDescent="0.2">
      <c r="A2615" s="34" t="str">
        <f t="shared" si="157"/>
        <v>SPR/2AC4-CSouth West</v>
      </c>
      <c r="B2615" t="s">
        <v>210</v>
      </c>
      <c r="C2615" t="s">
        <v>212</v>
      </c>
      <c r="D2615" s="6" t="s">
        <v>19</v>
      </c>
      <c r="E2615" s="25">
        <v>0.49099999999999999</v>
      </c>
      <c r="F2615" s="25">
        <v>0</v>
      </c>
      <c r="G2615" s="43">
        <v>0</v>
      </c>
      <c r="H2615" s="25">
        <v>0</v>
      </c>
      <c r="I2615" s="25">
        <f t="shared" si="155"/>
        <v>0.49099999999999999</v>
      </c>
      <c r="J2615" s="25"/>
      <c r="K2615" s="25">
        <v>0</v>
      </c>
      <c r="L2615" s="25">
        <v>0</v>
      </c>
      <c r="M2615" s="25">
        <v>0</v>
      </c>
      <c r="N2615" s="25">
        <f t="shared" si="156"/>
        <v>0.49099999999999999</v>
      </c>
    </row>
    <row r="2616" spans="1:14" x14ac:dyDescent="0.2">
      <c r="A2616" s="34" t="str">
        <f t="shared" si="157"/>
        <v>SPR/2AC4-CUnallocated</v>
      </c>
      <c r="B2616" t="s">
        <v>210</v>
      </c>
      <c r="C2616" t="s">
        <v>212</v>
      </c>
      <c r="D2616" s="6" t="s">
        <v>33</v>
      </c>
      <c r="E2616" s="25">
        <v>0</v>
      </c>
      <c r="F2616" s="25">
        <v>0</v>
      </c>
      <c r="G2616" s="43">
        <v>0</v>
      </c>
      <c r="H2616" s="25">
        <v>0</v>
      </c>
      <c r="I2616" s="25">
        <f t="shared" si="155"/>
        <v>0</v>
      </c>
      <c r="J2616" s="25"/>
      <c r="K2616" s="25">
        <v>0</v>
      </c>
      <c r="L2616" s="25">
        <v>0</v>
      </c>
      <c r="M2616" s="25">
        <v>0</v>
      </c>
      <c r="N2616" s="25">
        <f t="shared" si="156"/>
        <v>0</v>
      </c>
    </row>
    <row r="2617" spans="1:14" x14ac:dyDescent="0.2">
      <c r="A2617" s="34" t="str">
        <f t="shared" si="157"/>
        <v>SPR/2AC4-CW. Scotland</v>
      </c>
      <c r="B2617" t="s">
        <v>210</v>
      </c>
      <c r="C2617" t="s">
        <v>212</v>
      </c>
      <c r="D2617" s="6" t="s">
        <v>8</v>
      </c>
      <c r="E2617" s="25">
        <v>0</v>
      </c>
      <c r="F2617" s="25">
        <v>0</v>
      </c>
      <c r="G2617" s="43">
        <v>16.3</v>
      </c>
      <c r="H2617" s="25">
        <v>0</v>
      </c>
      <c r="I2617" s="25">
        <f t="shared" si="155"/>
        <v>16.3</v>
      </c>
      <c r="J2617" s="25"/>
      <c r="K2617" s="25">
        <v>0</v>
      </c>
      <c r="L2617" s="25">
        <v>0</v>
      </c>
      <c r="M2617" s="25">
        <v>0</v>
      </c>
      <c r="N2617" s="25">
        <f t="shared" si="156"/>
        <v>16.3</v>
      </c>
    </row>
    <row r="2618" spans="1:14" x14ac:dyDescent="0.2">
      <c r="A2618" s="34" t="str">
        <f t="shared" si="157"/>
        <v>SPR/2AC4-CWales &amp; WC</v>
      </c>
      <c r="B2618" t="s">
        <v>210</v>
      </c>
      <c r="C2618" t="s">
        <v>212</v>
      </c>
      <c r="D2618" s="6" t="s">
        <v>22</v>
      </c>
      <c r="E2618" s="25">
        <v>0</v>
      </c>
      <c r="F2618" s="25">
        <v>0</v>
      </c>
      <c r="G2618" s="43">
        <v>0</v>
      </c>
      <c r="H2618" s="25">
        <v>0</v>
      </c>
      <c r="I2618" s="25">
        <f t="shared" si="155"/>
        <v>0</v>
      </c>
      <c r="J2618" s="25"/>
      <c r="K2618" s="25">
        <v>0</v>
      </c>
      <c r="L2618" s="25">
        <v>0</v>
      </c>
      <c r="M2618" s="25">
        <v>0</v>
      </c>
      <c r="N2618" s="25">
        <f t="shared" si="156"/>
        <v>0</v>
      </c>
    </row>
    <row r="2619" spans="1:14" x14ac:dyDescent="0.2">
      <c r="A2619" s="34" t="str">
        <f t="shared" si="157"/>
        <v>SPR/2AC4-CWestern</v>
      </c>
      <c r="B2619" t="s">
        <v>210</v>
      </c>
      <c r="C2619" t="s">
        <v>212</v>
      </c>
      <c r="D2619" s="6" t="s">
        <v>107</v>
      </c>
      <c r="E2619" s="25">
        <v>137.928</v>
      </c>
      <c r="F2619" s="25">
        <v>0</v>
      </c>
      <c r="G2619" s="43">
        <v>0</v>
      </c>
      <c r="H2619" s="25">
        <v>0</v>
      </c>
      <c r="I2619" s="25">
        <f t="shared" si="155"/>
        <v>137.928</v>
      </c>
      <c r="J2619" s="25"/>
      <c r="K2619" s="25">
        <v>0</v>
      </c>
      <c r="L2619" s="25">
        <v>0</v>
      </c>
      <c r="M2619" s="25">
        <v>0</v>
      </c>
      <c r="N2619" s="25">
        <f t="shared" si="156"/>
        <v>137.928</v>
      </c>
    </row>
    <row r="2620" spans="1:14" x14ac:dyDescent="0.2">
      <c r="A2620" s="34" t="str">
        <f t="shared" si="157"/>
        <v>SPR/7DE.10m and under (pool) - England</v>
      </c>
      <c r="B2620" s="6" t="s">
        <v>88</v>
      </c>
      <c r="C2620" s="6" t="s">
        <v>177</v>
      </c>
      <c r="D2620" s="6" t="s">
        <v>29</v>
      </c>
      <c r="E2620" s="25">
        <v>9.9269999999999996</v>
      </c>
      <c r="F2620" s="25">
        <v>0</v>
      </c>
      <c r="G2620" s="43">
        <v>0</v>
      </c>
      <c r="H2620" s="25">
        <v>0</v>
      </c>
      <c r="I2620" s="25">
        <f t="shared" si="155"/>
        <v>9.9269999999999996</v>
      </c>
      <c r="J2620" s="25"/>
      <c r="K2620" s="25">
        <v>530.63800000000003</v>
      </c>
      <c r="L2620" s="25">
        <v>0</v>
      </c>
      <c r="M2620" s="25">
        <v>0</v>
      </c>
      <c r="N2620" s="25">
        <f t="shared" si="156"/>
        <v>540.56500000000005</v>
      </c>
    </row>
    <row r="2621" spans="1:14" x14ac:dyDescent="0.2">
      <c r="A2621" s="34" t="str">
        <f t="shared" si="157"/>
        <v>SPR/7DE.10m and under (pool) - Northern Ireland</v>
      </c>
      <c r="B2621" s="6" t="s">
        <v>88</v>
      </c>
      <c r="C2621" s="6" t="s">
        <v>177</v>
      </c>
      <c r="D2621" s="6" t="s">
        <v>32</v>
      </c>
      <c r="E2621" s="25">
        <v>0</v>
      </c>
      <c r="F2621" s="25">
        <v>0</v>
      </c>
      <c r="G2621" s="43">
        <v>0</v>
      </c>
      <c r="H2621" s="25">
        <v>0</v>
      </c>
      <c r="I2621" s="25">
        <f t="shared" si="155"/>
        <v>0</v>
      </c>
      <c r="J2621" s="25"/>
      <c r="K2621" s="25">
        <v>0</v>
      </c>
      <c r="L2621" s="25">
        <v>0</v>
      </c>
      <c r="M2621" s="25">
        <v>0</v>
      </c>
      <c r="N2621" s="25">
        <f t="shared" si="156"/>
        <v>0</v>
      </c>
    </row>
    <row r="2622" spans="1:14" x14ac:dyDescent="0.2">
      <c r="A2622" s="34" t="str">
        <f t="shared" si="157"/>
        <v>SPR/7DE.10m and under (pool) - Scotland</v>
      </c>
      <c r="B2622" s="6" t="s">
        <v>88</v>
      </c>
      <c r="C2622" s="6" t="s">
        <v>177</v>
      </c>
      <c r="D2622" s="6" t="s">
        <v>31</v>
      </c>
      <c r="E2622" s="25">
        <v>0</v>
      </c>
      <c r="F2622" s="25">
        <v>0</v>
      </c>
      <c r="G2622" s="43">
        <v>0.1</v>
      </c>
      <c r="H2622" s="25">
        <v>0</v>
      </c>
      <c r="I2622" s="25">
        <f t="shared" si="155"/>
        <v>0.1</v>
      </c>
      <c r="J2622" s="25"/>
      <c r="K2622" s="25">
        <v>0</v>
      </c>
      <c r="L2622" s="25">
        <v>0</v>
      </c>
      <c r="M2622" s="25">
        <v>0</v>
      </c>
      <c r="N2622" s="25">
        <f t="shared" si="156"/>
        <v>0.1</v>
      </c>
    </row>
    <row r="2623" spans="1:14" x14ac:dyDescent="0.2">
      <c r="A2623" s="34" t="str">
        <f t="shared" si="157"/>
        <v>SPR/7DE.10m and under (pool) - Wales</v>
      </c>
      <c r="B2623" s="6" t="s">
        <v>88</v>
      </c>
      <c r="C2623" s="6" t="s">
        <v>177</v>
      </c>
      <c r="D2623" s="6" t="s">
        <v>30</v>
      </c>
      <c r="E2623" s="25">
        <v>0</v>
      </c>
      <c r="F2623" s="25">
        <v>0</v>
      </c>
      <c r="G2623" s="43">
        <v>0</v>
      </c>
      <c r="H2623" s="25">
        <v>1.9E-2</v>
      </c>
      <c r="I2623" s="25">
        <f t="shared" si="155"/>
        <v>1.9E-2</v>
      </c>
      <c r="J2623" s="25"/>
      <c r="K2623" s="25">
        <v>0</v>
      </c>
      <c r="L2623" s="25">
        <v>0</v>
      </c>
      <c r="M2623" s="25">
        <v>0</v>
      </c>
      <c r="N2623" s="25">
        <f t="shared" si="156"/>
        <v>1.9E-2</v>
      </c>
    </row>
    <row r="2624" spans="1:14" x14ac:dyDescent="0.2">
      <c r="A2624" s="34" t="str">
        <f t="shared" si="157"/>
        <v>SPR/7DE.Aberdeen</v>
      </c>
      <c r="B2624" s="6" t="s">
        <v>88</v>
      </c>
      <c r="C2624" s="6" t="s">
        <v>177</v>
      </c>
      <c r="D2624" s="6" t="s">
        <v>4</v>
      </c>
      <c r="E2624" s="25">
        <v>0</v>
      </c>
      <c r="F2624" s="25">
        <v>0</v>
      </c>
      <c r="G2624" s="43">
        <v>0</v>
      </c>
      <c r="H2624" s="25">
        <v>0</v>
      </c>
      <c r="I2624" s="25">
        <f t="shared" si="155"/>
        <v>0</v>
      </c>
      <c r="J2624" s="25"/>
      <c r="K2624" s="25">
        <v>0</v>
      </c>
      <c r="L2624" s="25">
        <v>0</v>
      </c>
      <c r="M2624" s="25">
        <v>0</v>
      </c>
      <c r="N2624" s="25">
        <f t="shared" si="156"/>
        <v>0</v>
      </c>
    </row>
    <row r="2625" spans="1:14" x14ac:dyDescent="0.2">
      <c r="A2625" s="34" t="str">
        <f t="shared" si="157"/>
        <v>SPR/7DE.Anglo Scot.</v>
      </c>
      <c r="B2625" s="6" t="s">
        <v>88</v>
      </c>
      <c r="C2625" s="6" t="s">
        <v>177</v>
      </c>
      <c r="D2625" s="6" t="s">
        <v>13</v>
      </c>
      <c r="E2625" s="25">
        <v>0</v>
      </c>
      <c r="F2625" s="25">
        <v>0</v>
      </c>
      <c r="G2625" s="43">
        <v>0</v>
      </c>
      <c r="H2625" s="25">
        <v>0</v>
      </c>
      <c r="I2625" s="25">
        <f t="shared" ref="I2625:I2688" si="158">E2625+F2625+G2625+H2625</f>
        <v>0</v>
      </c>
      <c r="J2625" s="25"/>
      <c r="K2625" s="25">
        <v>0</v>
      </c>
      <c r="L2625" s="25">
        <v>0</v>
      </c>
      <c r="M2625" s="25">
        <v>0</v>
      </c>
      <c r="N2625" s="25">
        <f t="shared" si="156"/>
        <v>0</v>
      </c>
    </row>
    <row r="2626" spans="1:14" x14ac:dyDescent="0.2">
      <c r="A2626" s="34" t="str">
        <f t="shared" si="157"/>
        <v>SPR/7DE.ANIFPO</v>
      </c>
      <c r="B2626" s="6" t="s">
        <v>88</v>
      </c>
      <c r="C2626" s="6" t="s">
        <v>177</v>
      </c>
      <c r="D2626" s="6" t="s">
        <v>17</v>
      </c>
      <c r="E2626" s="25">
        <v>0</v>
      </c>
      <c r="F2626" s="25">
        <v>0</v>
      </c>
      <c r="G2626" s="43">
        <v>0</v>
      </c>
      <c r="H2626" s="25">
        <v>0</v>
      </c>
      <c r="I2626" s="25">
        <f t="shared" si="158"/>
        <v>0</v>
      </c>
      <c r="J2626" s="25"/>
      <c r="K2626" s="25">
        <v>0</v>
      </c>
      <c r="L2626" s="25">
        <v>0</v>
      </c>
      <c r="M2626" s="25">
        <v>0</v>
      </c>
      <c r="N2626" s="25">
        <f t="shared" si="156"/>
        <v>0</v>
      </c>
    </row>
    <row r="2627" spans="1:14" x14ac:dyDescent="0.2">
      <c r="A2627" s="34" t="str">
        <f t="shared" si="157"/>
        <v>SPR/7DE.Cornish</v>
      </c>
      <c r="B2627" s="6" t="s">
        <v>88</v>
      </c>
      <c r="C2627" s="6" t="s">
        <v>177</v>
      </c>
      <c r="D2627" s="6" t="s">
        <v>18</v>
      </c>
      <c r="E2627" s="25">
        <v>926.18399999999997</v>
      </c>
      <c r="F2627" s="25">
        <v>0</v>
      </c>
      <c r="G2627" s="43">
        <v>0</v>
      </c>
      <c r="H2627" s="25">
        <v>0</v>
      </c>
      <c r="I2627" s="25">
        <f t="shared" si="158"/>
        <v>926.18399999999997</v>
      </c>
      <c r="J2627" s="25"/>
      <c r="K2627" s="25">
        <v>0</v>
      </c>
      <c r="L2627" s="25">
        <v>0</v>
      </c>
      <c r="M2627" s="25">
        <v>0</v>
      </c>
      <c r="N2627" s="25">
        <f t="shared" si="156"/>
        <v>926.18399999999997</v>
      </c>
    </row>
    <row r="2628" spans="1:14" x14ac:dyDescent="0.2">
      <c r="A2628" s="34" t="str">
        <f t="shared" si="157"/>
        <v>SPR/7DE.EEFPO</v>
      </c>
      <c r="B2628" s="6" t="s">
        <v>88</v>
      </c>
      <c r="C2628" s="6" t="s">
        <v>177</v>
      </c>
      <c r="D2628" s="6" t="s">
        <v>14</v>
      </c>
      <c r="E2628" s="25">
        <v>0</v>
      </c>
      <c r="F2628" s="25">
        <v>0</v>
      </c>
      <c r="G2628" s="43">
        <v>0</v>
      </c>
      <c r="H2628" s="25">
        <v>0</v>
      </c>
      <c r="I2628" s="25">
        <f t="shared" si="158"/>
        <v>0</v>
      </c>
      <c r="J2628" s="25"/>
      <c r="K2628" s="25">
        <v>0</v>
      </c>
      <c r="L2628" s="25">
        <v>0</v>
      </c>
      <c r="M2628" s="25">
        <v>0</v>
      </c>
      <c r="N2628" s="25">
        <f t="shared" si="156"/>
        <v>0</v>
      </c>
    </row>
    <row r="2629" spans="1:14" x14ac:dyDescent="0.2">
      <c r="A2629" s="34" t="str">
        <f t="shared" si="157"/>
        <v>SPR/7DE.Fife</v>
      </c>
      <c r="B2629" s="6" t="s">
        <v>88</v>
      </c>
      <c r="C2629" s="6" t="s">
        <v>177</v>
      </c>
      <c r="D2629" s="6" t="s">
        <v>7</v>
      </c>
      <c r="E2629" s="25">
        <v>0</v>
      </c>
      <c r="F2629" s="25">
        <v>0</v>
      </c>
      <c r="G2629" s="43">
        <v>0</v>
      </c>
      <c r="H2629" s="25">
        <v>0</v>
      </c>
      <c r="I2629" s="25">
        <f t="shared" si="158"/>
        <v>0</v>
      </c>
      <c r="J2629" s="25"/>
      <c r="K2629" s="25">
        <v>0</v>
      </c>
      <c r="L2629" s="25">
        <v>0</v>
      </c>
      <c r="M2629" s="25">
        <v>0</v>
      </c>
      <c r="N2629" s="25">
        <f t="shared" si="156"/>
        <v>0</v>
      </c>
    </row>
    <row r="2630" spans="1:14" x14ac:dyDescent="0.2">
      <c r="A2630" s="34" t="str">
        <f t="shared" si="157"/>
        <v>SPR/7DE.FPO</v>
      </c>
      <c r="B2630" s="6" t="s">
        <v>88</v>
      </c>
      <c r="C2630" s="6" t="s">
        <v>177</v>
      </c>
      <c r="D2630" s="6" t="s">
        <v>15</v>
      </c>
      <c r="E2630" s="25">
        <v>12.371</v>
      </c>
      <c r="F2630" s="25">
        <v>0</v>
      </c>
      <c r="G2630" s="43">
        <v>0</v>
      </c>
      <c r="H2630" s="25">
        <v>0</v>
      </c>
      <c r="I2630" s="25">
        <f t="shared" si="158"/>
        <v>12.371</v>
      </c>
      <c r="J2630" s="25"/>
      <c r="K2630" s="25">
        <v>0</v>
      </c>
      <c r="L2630" s="25">
        <v>0</v>
      </c>
      <c r="M2630" s="25">
        <v>0</v>
      </c>
      <c r="N2630" s="25">
        <f t="shared" si="156"/>
        <v>12.371</v>
      </c>
    </row>
    <row r="2631" spans="1:14" x14ac:dyDescent="0.2">
      <c r="A2631" s="34" t="str">
        <f t="shared" si="157"/>
        <v>SPR/7DE.Handliners</v>
      </c>
      <c r="B2631" s="6" t="s">
        <v>88</v>
      </c>
      <c r="C2631" s="6" t="s">
        <v>177</v>
      </c>
      <c r="D2631" s="6" t="s">
        <v>66</v>
      </c>
      <c r="E2631" s="25">
        <v>0</v>
      </c>
      <c r="F2631" s="25">
        <v>0</v>
      </c>
      <c r="G2631" s="43">
        <v>0</v>
      </c>
      <c r="H2631" s="25">
        <v>0</v>
      </c>
      <c r="I2631" s="25">
        <f t="shared" si="158"/>
        <v>0</v>
      </c>
      <c r="J2631" s="25"/>
      <c r="K2631" s="25">
        <v>0</v>
      </c>
      <c r="L2631" s="25">
        <v>0</v>
      </c>
      <c r="M2631" s="25">
        <v>0</v>
      </c>
      <c r="N2631" s="25">
        <f t="shared" si="156"/>
        <v>0</v>
      </c>
    </row>
    <row r="2632" spans="1:14" x14ac:dyDescent="0.2">
      <c r="A2632" s="34" t="str">
        <f t="shared" si="157"/>
        <v>SPR/7DE.Interfish</v>
      </c>
      <c r="B2632" s="6" t="s">
        <v>88</v>
      </c>
      <c r="C2632" s="6" t="s">
        <v>177</v>
      </c>
      <c r="D2632" s="6" t="s">
        <v>23</v>
      </c>
      <c r="E2632" s="25">
        <v>942.58799999999997</v>
      </c>
      <c r="F2632" s="25">
        <v>0</v>
      </c>
      <c r="G2632" s="43">
        <v>0</v>
      </c>
      <c r="H2632" s="25">
        <v>0</v>
      </c>
      <c r="I2632" s="25">
        <f t="shared" si="158"/>
        <v>942.58799999999997</v>
      </c>
      <c r="J2632" s="25"/>
      <c r="K2632" s="25">
        <v>6.2E-2</v>
      </c>
      <c r="L2632" s="25">
        <v>0</v>
      </c>
      <c r="M2632" s="25">
        <v>0</v>
      </c>
      <c r="N2632" s="25">
        <f t="shared" si="156"/>
        <v>942.65</v>
      </c>
    </row>
    <row r="2633" spans="1:14" x14ac:dyDescent="0.2">
      <c r="A2633" s="34" t="str">
        <f t="shared" si="157"/>
        <v>SPR/7DE.IOM</v>
      </c>
      <c r="B2633" s="6" t="s">
        <v>88</v>
      </c>
      <c r="C2633" s="6" t="s">
        <v>177</v>
      </c>
      <c r="D2633" s="6" t="s">
        <v>24</v>
      </c>
      <c r="E2633" s="25">
        <v>0</v>
      </c>
      <c r="F2633" s="25">
        <v>0</v>
      </c>
      <c r="G2633" s="43">
        <v>0</v>
      </c>
      <c r="H2633" s="25">
        <v>0</v>
      </c>
      <c r="I2633" s="25">
        <f t="shared" si="158"/>
        <v>0</v>
      </c>
      <c r="J2633" s="25"/>
      <c r="K2633" s="25">
        <v>0</v>
      </c>
      <c r="L2633" s="25">
        <v>0</v>
      </c>
      <c r="M2633" s="25">
        <v>0</v>
      </c>
      <c r="N2633" s="25">
        <f t="shared" si="156"/>
        <v>0</v>
      </c>
    </row>
    <row r="2634" spans="1:14" x14ac:dyDescent="0.2">
      <c r="A2634" s="34" t="str">
        <f t="shared" si="157"/>
        <v>SPR/7DE.Klondyke</v>
      </c>
      <c r="B2634" s="6" t="s">
        <v>88</v>
      </c>
      <c r="C2634" s="6" t="s">
        <v>177</v>
      </c>
      <c r="D2634" s="6" t="s">
        <v>11</v>
      </c>
      <c r="E2634" s="25">
        <v>0</v>
      </c>
      <c r="F2634" s="25">
        <v>0</v>
      </c>
      <c r="G2634" s="43">
        <v>0.2</v>
      </c>
      <c r="H2634" s="25">
        <v>0</v>
      </c>
      <c r="I2634" s="25">
        <f t="shared" si="158"/>
        <v>0.2</v>
      </c>
      <c r="J2634" s="25"/>
      <c r="K2634" s="25">
        <v>0</v>
      </c>
      <c r="L2634" s="25">
        <v>0</v>
      </c>
      <c r="M2634" s="25">
        <v>0</v>
      </c>
      <c r="N2634" s="25">
        <f t="shared" si="156"/>
        <v>0.2</v>
      </c>
    </row>
    <row r="2635" spans="1:14" x14ac:dyDescent="0.2">
      <c r="A2635" s="34" t="str">
        <f t="shared" si="157"/>
        <v>SPR/7DE.Lowestoft</v>
      </c>
      <c r="B2635" s="6" t="s">
        <v>88</v>
      </c>
      <c r="C2635" s="6" t="s">
        <v>177</v>
      </c>
      <c r="D2635" s="6" t="s">
        <v>21</v>
      </c>
      <c r="E2635" s="25">
        <v>0</v>
      </c>
      <c r="F2635" s="25">
        <v>0</v>
      </c>
      <c r="G2635" s="43">
        <v>0</v>
      </c>
      <c r="H2635" s="25">
        <v>0</v>
      </c>
      <c r="I2635" s="25">
        <f t="shared" si="158"/>
        <v>0</v>
      </c>
      <c r="J2635" s="25"/>
      <c r="K2635" s="25">
        <v>0</v>
      </c>
      <c r="L2635" s="25">
        <v>0</v>
      </c>
      <c r="M2635" s="25">
        <v>0</v>
      </c>
      <c r="N2635" s="25">
        <f t="shared" si="156"/>
        <v>0</v>
      </c>
    </row>
    <row r="2636" spans="1:14" x14ac:dyDescent="0.2">
      <c r="A2636" s="34" t="str">
        <f t="shared" si="157"/>
        <v>SPR/7DE.Lunar</v>
      </c>
      <c r="B2636" s="6" t="s">
        <v>88</v>
      </c>
      <c r="C2636" s="6" t="s">
        <v>177</v>
      </c>
      <c r="D2636" s="6" t="s">
        <v>12</v>
      </c>
      <c r="E2636" s="25">
        <v>0</v>
      </c>
      <c r="F2636" s="25">
        <v>0</v>
      </c>
      <c r="G2636" s="43">
        <v>7.4</v>
      </c>
      <c r="H2636" s="25">
        <v>0</v>
      </c>
      <c r="I2636" s="25">
        <f t="shared" si="158"/>
        <v>7.4</v>
      </c>
      <c r="J2636" s="25"/>
      <c r="K2636" s="25">
        <v>0</v>
      </c>
      <c r="L2636" s="25">
        <v>0</v>
      </c>
      <c r="M2636" s="25">
        <v>0</v>
      </c>
      <c r="N2636" s="25">
        <f t="shared" si="156"/>
        <v>7.4</v>
      </c>
    </row>
    <row r="2637" spans="1:14" x14ac:dyDescent="0.2">
      <c r="A2637" s="34" t="str">
        <f t="shared" si="157"/>
        <v>SPR/7DE.Mourne</v>
      </c>
      <c r="B2637" s="38" t="s">
        <v>88</v>
      </c>
      <c r="C2637" s="6" t="s">
        <v>177</v>
      </c>
      <c r="D2637" s="6" t="s">
        <v>49</v>
      </c>
      <c r="E2637" s="25">
        <v>0</v>
      </c>
      <c r="F2637" s="25">
        <v>0</v>
      </c>
      <c r="G2637" s="43">
        <v>0</v>
      </c>
      <c r="H2637" s="25">
        <v>0</v>
      </c>
      <c r="I2637" s="25">
        <f t="shared" si="158"/>
        <v>0</v>
      </c>
      <c r="J2637" s="25"/>
      <c r="K2637" s="25">
        <v>0</v>
      </c>
      <c r="L2637" s="25">
        <v>0</v>
      </c>
      <c r="M2637" s="25">
        <v>0</v>
      </c>
      <c r="N2637" s="25">
        <f t="shared" si="156"/>
        <v>0</v>
      </c>
    </row>
    <row r="2638" spans="1:14" x14ac:dyDescent="0.2">
      <c r="A2638" s="34" t="str">
        <f t="shared" si="157"/>
        <v>SPR/7DE.NESFO</v>
      </c>
      <c r="B2638" s="6" t="s">
        <v>88</v>
      </c>
      <c r="C2638" s="6" t="s">
        <v>177</v>
      </c>
      <c r="D2638" s="6" t="s">
        <v>5</v>
      </c>
      <c r="E2638" s="25">
        <v>0</v>
      </c>
      <c r="F2638" s="25">
        <v>0</v>
      </c>
      <c r="G2638" s="43">
        <v>0</v>
      </c>
      <c r="H2638" s="25">
        <v>0</v>
      </c>
      <c r="I2638" s="25">
        <f t="shared" si="158"/>
        <v>0</v>
      </c>
      <c r="J2638" s="25"/>
      <c r="K2638" s="25">
        <v>0</v>
      </c>
      <c r="L2638" s="25">
        <v>0</v>
      </c>
      <c r="M2638" s="25">
        <v>0</v>
      </c>
      <c r="N2638" s="25">
        <f t="shared" si="156"/>
        <v>0</v>
      </c>
    </row>
    <row r="2639" spans="1:14" x14ac:dyDescent="0.2">
      <c r="A2639" s="34" t="str">
        <f t="shared" si="157"/>
        <v>SPR/7DE.NIFPO</v>
      </c>
      <c r="B2639" s="6" t="s">
        <v>88</v>
      </c>
      <c r="C2639" s="6" t="s">
        <v>177</v>
      </c>
      <c r="D2639" s="6" t="s">
        <v>16</v>
      </c>
      <c r="E2639" s="25">
        <v>0</v>
      </c>
      <c r="F2639" s="25">
        <v>0</v>
      </c>
      <c r="G2639" s="43">
        <v>0</v>
      </c>
      <c r="H2639" s="25">
        <v>0</v>
      </c>
      <c r="I2639" s="25">
        <f t="shared" si="158"/>
        <v>0</v>
      </c>
      <c r="J2639" s="25"/>
      <c r="K2639" s="25">
        <v>0</v>
      </c>
      <c r="L2639" s="25">
        <v>0</v>
      </c>
      <c r="M2639" s="25">
        <v>0</v>
      </c>
      <c r="N2639" s="25">
        <f t="shared" si="156"/>
        <v>0</v>
      </c>
    </row>
    <row r="2640" spans="1:14" x14ac:dyDescent="0.2">
      <c r="A2640" s="34" t="str">
        <f t="shared" si="157"/>
        <v>SPR/7DE.Non Sector - England</v>
      </c>
      <c r="B2640" s="6" t="s">
        <v>88</v>
      </c>
      <c r="C2640" s="6" t="s">
        <v>177</v>
      </c>
      <c r="D2640" s="6" t="s">
        <v>25</v>
      </c>
      <c r="E2640" s="25">
        <v>726.01700000000005</v>
      </c>
      <c r="F2640" s="25">
        <v>0</v>
      </c>
      <c r="G2640" s="43">
        <v>0</v>
      </c>
      <c r="H2640" s="25">
        <v>0</v>
      </c>
      <c r="I2640" s="25">
        <f t="shared" si="158"/>
        <v>726.01700000000005</v>
      </c>
      <c r="J2640" s="25"/>
      <c r="K2640" s="25">
        <v>0</v>
      </c>
      <c r="L2640" s="25">
        <v>0</v>
      </c>
      <c r="M2640" s="25">
        <v>0</v>
      </c>
      <c r="N2640" s="25">
        <f t="shared" si="156"/>
        <v>726.01700000000005</v>
      </c>
    </row>
    <row r="2641" spans="1:14" x14ac:dyDescent="0.2">
      <c r="A2641" s="34" t="str">
        <f t="shared" si="157"/>
        <v>SPR/7DE.Non Sector - Northern Ireland</v>
      </c>
      <c r="B2641" s="6" t="s">
        <v>88</v>
      </c>
      <c r="C2641" s="6" t="s">
        <v>177</v>
      </c>
      <c r="D2641" s="6" t="s">
        <v>28</v>
      </c>
      <c r="E2641" s="25">
        <v>0</v>
      </c>
      <c r="F2641" s="25">
        <v>0</v>
      </c>
      <c r="G2641" s="43">
        <v>0</v>
      </c>
      <c r="H2641" s="25">
        <v>0</v>
      </c>
      <c r="I2641" s="25">
        <f t="shared" si="158"/>
        <v>0</v>
      </c>
      <c r="J2641" s="25"/>
      <c r="K2641" s="25">
        <v>0</v>
      </c>
      <c r="L2641" s="25">
        <v>0</v>
      </c>
      <c r="M2641" s="25">
        <v>0</v>
      </c>
      <c r="N2641" s="25">
        <f t="shared" si="156"/>
        <v>0</v>
      </c>
    </row>
    <row r="2642" spans="1:14" x14ac:dyDescent="0.2">
      <c r="A2642" s="34" t="str">
        <f t="shared" si="157"/>
        <v>SPR/7DE.Non Sector - Scotland</v>
      </c>
      <c r="B2642" s="6" t="s">
        <v>88</v>
      </c>
      <c r="C2642" s="6" t="s">
        <v>177</v>
      </c>
      <c r="D2642" s="6" t="s">
        <v>27</v>
      </c>
      <c r="E2642" s="25">
        <v>0</v>
      </c>
      <c r="F2642" s="25">
        <v>0</v>
      </c>
      <c r="G2642" s="43">
        <v>0</v>
      </c>
      <c r="H2642" s="25">
        <v>0</v>
      </c>
      <c r="I2642" s="25">
        <f t="shared" si="158"/>
        <v>0</v>
      </c>
      <c r="J2642" s="25"/>
      <c r="K2642" s="25">
        <v>0</v>
      </c>
      <c r="L2642" s="25">
        <v>0</v>
      </c>
      <c r="M2642" s="25">
        <v>0</v>
      </c>
      <c r="N2642" s="25">
        <f t="shared" si="156"/>
        <v>0</v>
      </c>
    </row>
    <row r="2643" spans="1:14" x14ac:dyDescent="0.2">
      <c r="A2643" s="34" t="str">
        <f t="shared" si="157"/>
        <v>SPR/7DE.Non Sector - Wales</v>
      </c>
      <c r="B2643" s="6" t="s">
        <v>88</v>
      </c>
      <c r="C2643" s="6" t="s">
        <v>177</v>
      </c>
      <c r="D2643" s="6" t="s">
        <v>26</v>
      </c>
      <c r="E2643" s="25">
        <v>0</v>
      </c>
      <c r="F2643" s="25">
        <v>0</v>
      </c>
      <c r="G2643" s="43">
        <v>0</v>
      </c>
      <c r="H2643" s="25">
        <v>0</v>
      </c>
      <c r="I2643" s="25">
        <f t="shared" si="158"/>
        <v>0</v>
      </c>
      <c r="J2643" s="25"/>
      <c r="K2643" s="25">
        <v>0</v>
      </c>
      <c r="L2643" s="25">
        <v>0</v>
      </c>
      <c r="M2643" s="25">
        <v>0</v>
      </c>
      <c r="N2643" s="25">
        <f t="shared" si="156"/>
        <v>0</v>
      </c>
    </row>
    <row r="2644" spans="1:14" x14ac:dyDescent="0.2">
      <c r="A2644" s="34" t="str">
        <f t="shared" si="157"/>
        <v>SPR/7DE.Humberside</v>
      </c>
      <c r="B2644" s="6" t="s">
        <v>88</v>
      </c>
      <c r="C2644" s="6" t="s">
        <v>177</v>
      </c>
      <c r="D2644" s="6" t="s">
        <v>288</v>
      </c>
      <c r="E2644" s="25">
        <v>0</v>
      </c>
      <c r="F2644" s="25">
        <v>0</v>
      </c>
      <c r="G2644" s="43">
        <v>0</v>
      </c>
      <c r="H2644" s="25">
        <v>0</v>
      </c>
      <c r="I2644" s="25">
        <f t="shared" si="158"/>
        <v>0</v>
      </c>
      <c r="J2644" s="25"/>
      <c r="K2644" s="25">
        <v>0</v>
      </c>
      <c r="L2644" s="25">
        <v>0</v>
      </c>
      <c r="M2644" s="25">
        <v>0</v>
      </c>
      <c r="N2644" s="25">
        <f t="shared" si="156"/>
        <v>0</v>
      </c>
    </row>
    <row r="2645" spans="1:14" x14ac:dyDescent="0.2">
      <c r="A2645" s="34" t="str">
        <f t="shared" si="157"/>
        <v>SPR/7DE.North Sea</v>
      </c>
      <c r="B2645" s="6" t="s">
        <v>88</v>
      </c>
      <c r="C2645" s="6" t="s">
        <v>177</v>
      </c>
      <c r="D2645" s="6" t="s">
        <v>20</v>
      </c>
      <c r="E2645" s="25">
        <v>0</v>
      </c>
      <c r="F2645" s="25">
        <v>0</v>
      </c>
      <c r="G2645" s="43">
        <v>0</v>
      </c>
      <c r="H2645" s="25">
        <v>0</v>
      </c>
      <c r="I2645" s="25">
        <f t="shared" si="158"/>
        <v>0</v>
      </c>
      <c r="J2645" s="25"/>
      <c r="K2645" s="25">
        <v>0</v>
      </c>
      <c r="L2645" s="25">
        <v>0</v>
      </c>
      <c r="M2645" s="25">
        <v>0</v>
      </c>
      <c r="N2645" s="25">
        <f t="shared" si="156"/>
        <v>0</v>
      </c>
    </row>
    <row r="2646" spans="1:14" x14ac:dyDescent="0.2">
      <c r="A2646" s="34" t="str">
        <f t="shared" si="157"/>
        <v>SPR/7DE.Northern</v>
      </c>
      <c r="B2646" s="6" t="s">
        <v>88</v>
      </c>
      <c r="C2646" s="6" t="s">
        <v>177</v>
      </c>
      <c r="D2646" s="6" t="s">
        <v>10</v>
      </c>
      <c r="E2646" s="25">
        <v>0</v>
      </c>
      <c r="F2646" s="25">
        <v>0</v>
      </c>
      <c r="G2646" s="43">
        <v>0</v>
      </c>
      <c r="H2646" s="25">
        <v>0</v>
      </c>
      <c r="I2646" s="25">
        <f t="shared" si="158"/>
        <v>0</v>
      </c>
      <c r="J2646" s="25"/>
      <c r="K2646" s="25">
        <v>0</v>
      </c>
      <c r="L2646" s="25">
        <v>0</v>
      </c>
      <c r="M2646" s="25">
        <v>0</v>
      </c>
      <c r="N2646" s="25">
        <f t="shared" si="156"/>
        <v>0</v>
      </c>
    </row>
    <row r="2647" spans="1:14" x14ac:dyDescent="0.2">
      <c r="A2647" s="34" t="str">
        <f t="shared" si="157"/>
        <v>SPR/7DE.Orkney</v>
      </c>
      <c r="B2647" s="6" t="s">
        <v>88</v>
      </c>
      <c r="C2647" s="6" t="s">
        <v>177</v>
      </c>
      <c r="D2647" s="6" t="s">
        <v>9</v>
      </c>
      <c r="E2647" s="25">
        <v>0</v>
      </c>
      <c r="F2647" s="25">
        <v>0</v>
      </c>
      <c r="G2647" s="43">
        <v>0</v>
      </c>
      <c r="H2647" s="25">
        <v>0</v>
      </c>
      <c r="I2647" s="25">
        <f t="shared" si="158"/>
        <v>0</v>
      </c>
      <c r="J2647" s="25"/>
      <c r="K2647" s="25">
        <v>0</v>
      </c>
      <c r="L2647" s="25">
        <v>0</v>
      </c>
      <c r="M2647" s="25">
        <v>0</v>
      </c>
      <c r="N2647" s="25">
        <f t="shared" ref="N2647:N2710" si="159">ROUND(I2647+K2647+L2647+M2647+J2647,3)</f>
        <v>0</v>
      </c>
    </row>
    <row r="2648" spans="1:14" x14ac:dyDescent="0.2">
      <c r="A2648" s="34" t="str">
        <f t="shared" si="157"/>
        <v>SPR/7DE.SFO</v>
      </c>
      <c r="B2648" s="6" t="s">
        <v>88</v>
      </c>
      <c r="C2648" s="6" t="s">
        <v>177</v>
      </c>
      <c r="D2648" s="6" t="s">
        <v>2</v>
      </c>
      <c r="E2648" s="25">
        <v>0</v>
      </c>
      <c r="F2648" s="25">
        <v>0</v>
      </c>
      <c r="G2648" s="43">
        <v>0</v>
      </c>
      <c r="H2648" s="25">
        <v>0</v>
      </c>
      <c r="I2648" s="25">
        <f t="shared" si="158"/>
        <v>0</v>
      </c>
      <c r="J2648" s="25"/>
      <c r="K2648" s="25">
        <v>0</v>
      </c>
      <c r="L2648" s="25">
        <v>0</v>
      </c>
      <c r="M2648" s="25">
        <v>0</v>
      </c>
      <c r="N2648" s="25">
        <f t="shared" si="159"/>
        <v>0</v>
      </c>
    </row>
    <row r="2649" spans="1:14" x14ac:dyDescent="0.2">
      <c r="A2649" s="34" t="str">
        <f t="shared" si="157"/>
        <v>SPR/7DE.Shetland</v>
      </c>
      <c r="B2649" s="6" t="s">
        <v>88</v>
      </c>
      <c r="C2649" s="6" t="s">
        <v>177</v>
      </c>
      <c r="D2649" s="6" t="s">
        <v>6</v>
      </c>
      <c r="E2649" s="25">
        <v>0</v>
      </c>
      <c r="F2649" s="25">
        <v>0</v>
      </c>
      <c r="G2649" s="43">
        <v>0</v>
      </c>
      <c r="H2649" s="25">
        <v>0</v>
      </c>
      <c r="I2649" s="25">
        <f t="shared" si="158"/>
        <v>0</v>
      </c>
      <c r="J2649" s="25"/>
      <c r="K2649" s="25">
        <v>0</v>
      </c>
      <c r="L2649" s="25">
        <v>0</v>
      </c>
      <c r="M2649" s="25">
        <v>0</v>
      </c>
      <c r="N2649" s="25">
        <f t="shared" si="159"/>
        <v>0</v>
      </c>
    </row>
    <row r="2650" spans="1:14" x14ac:dyDescent="0.2">
      <c r="A2650" s="34" t="str">
        <f t="shared" si="157"/>
        <v>SPR/7DE.South West</v>
      </c>
      <c r="B2650" s="6" t="s">
        <v>88</v>
      </c>
      <c r="C2650" s="6" t="s">
        <v>177</v>
      </c>
      <c r="D2650" s="6" t="s">
        <v>19</v>
      </c>
      <c r="E2650" s="25">
        <v>1912.338</v>
      </c>
      <c r="F2650" s="25">
        <v>0</v>
      </c>
      <c r="G2650" s="43">
        <v>0</v>
      </c>
      <c r="H2650" s="25">
        <v>0</v>
      </c>
      <c r="I2650" s="25">
        <f t="shared" si="158"/>
        <v>1912.338</v>
      </c>
      <c r="J2650" s="25"/>
      <c r="K2650" s="25">
        <v>0</v>
      </c>
      <c r="L2650" s="25">
        <v>0</v>
      </c>
      <c r="M2650" s="25">
        <v>0</v>
      </c>
      <c r="N2650" s="25">
        <f t="shared" si="159"/>
        <v>1912.338</v>
      </c>
    </row>
    <row r="2651" spans="1:14" x14ac:dyDescent="0.2">
      <c r="A2651" s="34" t="str">
        <f t="shared" si="157"/>
        <v>SPR/7DE.Unallocated</v>
      </c>
      <c r="B2651" s="6" t="s">
        <v>88</v>
      </c>
      <c r="C2651" s="6" t="s">
        <v>177</v>
      </c>
      <c r="D2651" s="6" t="s">
        <v>33</v>
      </c>
      <c r="E2651" s="25">
        <v>0</v>
      </c>
      <c r="F2651" s="25">
        <v>0</v>
      </c>
      <c r="G2651" s="43">
        <v>0</v>
      </c>
      <c r="H2651" s="25">
        <v>0</v>
      </c>
      <c r="I2651" s="25">
        <f t="shared" si="158"/>
        <v>0</v>
      </c>
      <c r="J2651" s="25"/>
      <c r="K2651" s="25">
        <v>0</v>
      </c>
      <c r="L2651" s="25">
        <v>0</v>
      </c>
      <c r="M2651" s="25">
        <v>0</v>
      </c>
      <c r="N2651" s="25">
        <f t="shared" si="159"/>
        <v>0</v>
      </c>
    </row>
    <row r="2652" spans="1:14" x14ac:dyDescent="0.2">
      <c r="A2652" s="34" t="str">
        <f t="shared" si="157"/>
        <v>SPR/7DE.W. Scotland</v>
      </c>
      <c r="B2652" s="6" t="s">
        <v>88</v>
      </c>
      <c r="C2652" s="6" t="s">
        <v>177</v>
      </c>
      <c r="D2652" s="6" t="s">
        <v>8</v>
      </c>
      <c r="E2652" s="25">
        <v>0</v>
      </c>
      <c r="F2652" s="25">
        <v>0</v>
      </c>
      <c r="G2652" s="43">
        <v>0</v>
      </c>
      <c r="H2652" s="25">
        <v>0</v>
      </c>
      <c r="I2652" s="25">
        <f t="shared" si="158"/>
        <v>0</v>
      </c>
      <c r="J2652" s="25"/>
      <c r="K2652" s="25">
        <v>0</v>
      </c>
      <c r="L2652" s="25">
        <v>0</v>
      </c>
      <c r="M2652" s="25">
        <v>0</v>
      </c>
      <c r="N2652" s="25">
        <f t="shared" si="159"/>
        <v>0</v>
      </c>
    </row>
    <row r="2653" spans="1:14" x14ac:dyDescent="0.2">
      <c r="A2653" s="34" t="str">
        <f t="shared" si="157"/>
        <v>SPR/7DE.Wales &amp; WC</v>
      </c>
      <c r="B2653" s="6" t="s">
        <v>88</v>
      </c>
      <c r="C2653" s="6" t="s">
        <v>177</v>
      </c>
      <c r="D2653" s="6" t="s">
        <v>22</v>
      </c>
      <c r="E2653" s="25">
        <v>0</v>
      </c>
      <c r="F2653" s="25">
        <v>0</v>
      </c>
      <c r="G2653" s="43">
        <v>0</v>
      </c>
      <c r="H2653" s="25">
        <v>0</v>
      </c>
      <c r="I2653" s="25">
        <f t="shared" si="158"/>
        <v>0</v>
      </c>
      <c r="J2653" s="25"/>
      <c r="K2653" s="25">
        <v>0</v>
      </c>
      <c r="L2653" s="25">
        <v>0</v>
      </c>
      <c r="M2653" s="25">
        <v>0</v>
      </c>
      <c r="N2653" s="25">
        <f t="shared" si="159"/>
        <v>0</v>
      </c>
    </row>
    <row r="2654" spans="1:14" x14ac:dyDescent="0.2">
      <c r="A2654" s="34" t="str">
        <f t="shared" si="157"/>
        <v>SPR/7DE.Western</v>
      </c>
      <c r="B2654" s="38" t="s">
        <v>88</v>
      </c>
      <c r="C2654" s="6" t="s">
        <v>177</v>
      </c>
      <c r="D2654" s="6" t="s">
        <v>107</v>
      </c>
      <c r="E2654" s="25">
        <v>2054.8690000000001</v>
      </c>
      <c r="F2654" s="25">
        <v>0</v>
      </c>
      <c r="G2654" s="43">
        <v>0</v>
      </c>
      <c r="H2654" s="25">
        <v>0</v>
      </c>
      <c r="I2654" s="25">
        <f t="shared" si="158"/>
        <v>2054.8690000000001</v>
      </c>
      <c r="J2654" s="25"/>
      <c r="K2654" s="25">
        <v>0</v>
      </c>
      <c r="L2654" s="25">
        <v>0</v>
      </c>
      <c r="M2654" s="25">
        <v>0</v>
      </c>
      <c r="N2654" s="25">
        <f t="shared" si="159"/>
        <v>2054.8690000000001</v>
      </c>
    </row>
    <row r="2655" spans="1:14" x14ac:dyDescent="0.2">
      <c r="A2655" s="34" t="str">
        <f t="shared" si="157"/>
        <v>SRX/07D.10m and under (pool) - England</v>
      </c>
      <c r="B2655" s="6" t="s">
        <v>101</v>
      </c>
      <c r="C2655" s="6" t="s">
        <v>178</v>
      </c>
      <c r="D2655" s="6" t="s">
        <v>29</v>
      </c>
      <c r="E2655" s="25">
        <v>333.61599999999999</v>
      </c>
      <c r="F2655" s="25">
        <v>0</v>
      </c>
      <c r="G2655" s="43">
        <v>0</v>
      </c>
      <c r="H2655" s="25">
        <v>0</v>
      </c>
      <c r="I2655" s="25">
        <f t="shared" si="158"/>
        <v>333.61599999999999</v>
      </c>
      <c r="J2655" s="25"/>
      <c r="K2655" s="25">
        <v>0</v>
      </c>
      <c r="L2655" s="25">
        <v>0</v>
      </c>
      <c r="M2655" s="25">
        <v>0</v>
      </c>
      <c r="N2655" s="25">
        <f t="shared" si="159"/>
        <v>333.61599999999999</v>
      </c>
    </row>
    <row r="2656" spans="1:14" x14ac:dyDescent="0.2">
      <c r="A2656" s="34" t="str">
        <f t="shared" si="157"/>
        <v>SRX/07D.10m and under (pool) - Northern Ireland</v>
      </c>
      <c r="B2656" s="6" t="s">
        <v>101</v>
      </c>
      <c r="C2656" s="6" t="s">
        <v>178</v>
      </c>
      <c r="D2656" s="6" t="s">
        <v>32</v>
      </c>
      <c r="E2656" s="25">
        <v>0</v>
      </c>
      <c r="F2656" s="25">
        <v>0</v>
      </c>
      <c r="G2656" s="43">
        <v>0</v>
      </c>
      <c r="H2656" s="25">
        <v>0</v>
      </c>
      <c r="I2656" s="25">
        <f t="shared" si="158"/>
        <v>0</v>
      </c>
      <c r="J2656" s="25"/>
      <c r="K2656" s="25">
        <v>0</v>
      </c>
      <c r="L2656" s="25">
        <v>0</v>
      </c>
      <c r="M2656" s="25">
        <v>0</v>
      </c>
      <c r="N2656" s="25">
        <f t="shared" si="159"/>
        <v>0</v>
      </c>
    </row>
    <row r="2657" spans="1:14" x14ac:dyDescent="0.2">
      <c r="A2657" s="34" t="str">
        <f t="shared" si="157"/>
        <v>SRX/07D.10m and under (pool) - Scotland</v>
      </c>
      <c r="B2657" s="6" t="s">
        <v>101</v>
      </c>
      <c r="C2657" s="6" t="s">
        <v>178</v>
      </c>
      <c r="D2657" s="6" t="s">
        <v>31</v>
      </c>
      <c r="E2657" s="25">
        <v>0</v>
      </c>
      <c r="F2657" s="25">
        <v>0</v>
      </c>
      <c r="G2657" s="43">
        <v>1.8</v>
      </c>
      <c r="H2657" s="25">
        <v>0</v>
      </c>
      <c r="I2657" s="25">
        <f t="shared" si="158"/>
        <v>1.8</v>
      </c>
      <c r="J2657" s="25"/>
      <c r="K2657" s="25">
        <v>0</v>
      </c>
      <c r="L2657" s="25">
        <v>0</v>
      </c>
      <c r="M2657" s="25">
        <v>0</v>
      </c>
      <c r="N2657" s="25">
        <f t="shared" si="159"/>
        <v>1.8</v>
      </c>
    </row>
    <row r="2658" spans="1:14" x14ac:dyDescent="0.2">
      <c r="A2658" s="34" t="str">
        <f t="shared" si="157"/>
        <v>SRX/07D.10m and under (pool) - Wales</v>
      </c>
      <c r="B2658" s="6" t="s">
        <v>101</v>
      </c>
      <c r="C2658" s="6" t="s">
        <v>178</v>
      </c>
      <c r="D2658" s="6" t="s">
        <v>30</v>
      </c>
      <c r="E2658" s="25">
        <v>0</v>
      </c>
      <c r="F2658" s="25">
        <v>0</v>
      </c>
      <c r="G2658" s="43">
        <v>0</v>
      </c>
      <c r="H2658" s="25">
        <v>5.1130000000000004</v>
      </c>
      <c r="I2658" s="25">
        <f t="shared" si="158"/>
        <v>5.1130000000000004</v>
      </c>
      <c r="J2658" s="25"/>
      <c r="K2658" s="25">
        <v>0</v>
      </c>
      <c r="L2658" s="25">
        <v>0</v>
      </c>
      <c r="M2658" s="25">
        <v>0</v>
      </c>
      <c r="N2658" s="25">
        <f t="shared" si="159"/>
        <v>5.1130000000000004</v>
      </c>
    </row>
    <row r="2659" spans="1:14" x14ac:dyDescent="0.2">
      <c r="A2659" s="34" t="str">
        <f t="shared" si="157"/>
        <v>SRX/07D.Aberdeen</v>
      </c>
      <c r="B2659" s="6" t="s">
        <v>101</v>
      </c>
      <c r="C2659" s="6" t="s">
        <v>178</v>
      </c>
      <c r="D2659" s="6" t="s">
        <v>4</v>
      </c>
      <c r="E2659" s="25">
        <v>0</v>
      </c>
      <c r="F2659" s="25">
        <v>0</v>
      </c>
      <c r="G2659" s="43">
        <v>0</v>
      </c>
      <c r="H2659" s="25">
        <v>0</v>
      </c>
      <c r="I2659" s="25">
        <f t="shared" si="158"/>
        <v>0</v>
      </c>
      <c r="J2659" s="25"/>
      <c r="K2659" s="25">
        <v>0</v>
      </c>
      <c r="L2659" s="25">
        <v>0</v>
      </c>
      <c r="M2659" s="25">
        <v>0</v>
      </c>
      <c r="N2659" s="25">
        <f t="shared" si="159"/>
        <v>0</v>
      </c>
    </row>
    <row r="2660" spans="1:14" x14ac:dyDescent="0.2">
      <c r="A2660" s="34" t="str">
        <f t="shared" si="157"/>
        <v>SRX/07D.Anglo Scot.</v>
      </c>
      <c r="B2660" s="6" t="s">
        <v>101</v>
      </c>
      <c r="C2660" s="6" t="s">
        <v>178</v>
      </c>
      <c r="D2660" s="6" t="s">
        <v>13</v>
      </c>
      <c r="E2660" s="25">
        <v>0</v>
      </c>
      <c r="F2660" s="25">
        <v>0</v>
      </c>
      <c r="G2660" s="43">
        <v>0</v>
      </c>
      <c r="H2660" s="25">
        <v>0</v>
      </c>
      <c r="I2660" s="25">
        <f t="shared" si="158"/>
        <v>0</v>
      </c>
      <c r="J2660" s="25"/>
      <c r="K2660" s="25">
        <v>0</v>
      </c>
      <c r="L2660" s="25">
        <v>0</v>
      </c>
      <c r="M2660" s="25">
        <v>0</v>
      </c>
      <c r="N2660" s="25">
        <f t="shared" si="159"/>
        <v>0</v>
      </c>
    </row>
    <row r="2661" spans="1:14" x14ac:dyDescent="0.2">
      <c r="A2661" s="34" t="str">
        <f t="shared" si="157"/>
        <v>SRX/07D.ANIFPO</v>
      </c>
      <c r="B2661" s="6" t="s">
        <v>101</v>
      </c>
      <c r="C2661" s="6" t="s">
        <v>178</v>
      </c>
      <c r="D2661" s="6" t="s">
        <v>17</v>
      </c>
      <c r="E2661" s="25">
        <v>0</v>
      </c>
      <c r="F2661" s="25">
        <v>0</v>
      </c>
      <c r="G2661" s="43">
        <v>0</v>
      </c>
      <c r="H2661" s="25">
        <v>0</v>
      </c>
      <c r="I2661" s="25">
        <f t="shared" si="158"/>
        <v>0</v>
      </c>
      <c r="J2661" s="25"/>
      <c r="K2661" s="25">
        <v>0</v>
      </c>
      <c r="L2661" s="25">
        <v>0</v>
      </c>
      <c r="M2661" s="25">
        <v>0</v>
      </c>
      <c r="N2661" s="25">
        <f t="shared" si="159"/>
        <v>0</v>
      </c>
    </row>
    <row r="2662" spans="1:14" x14ac:dyDescent="0.2">
      <c r="A2662" s="34" t="str">
        <f t="shared" si="157"/>
        <v>SRX/07D.Cornish</v>
      </c>
      <c r="B2662" s="6" t="s">
        <v>101</v>
      </c>
      <c r="C2662" s="6" t="s">
        <v>178</v>
      </c>
      <c r="D2662" s="6" t="s">
        <v>18</v>
      </c>
      <c r="E2662" s="25">
        <v>3.9609999999999999</v>
      </c>
      <c r="F2662" s="25">
        <v>0</v>
      </c>
      <c r="G2662" s="43">
        <v>0.6</v>
      </c>
      <c r="H2662" s="25">
        <v>0.121</v>
      </c>
      <c r="I2662" s="25">
        <f t="shared" si="158"/>
        <v>4.6820000000000004</v>
      </c>
      <c r="J2662" s="25"/>
      <c r="K2662" s="25">
        <v>0</v>
      </c>
      <c r="L2662" s="25">
        <v>0</v>
      </c>
      <c r="M2662" s="25">
        <v>0</v>
      </c>
      <c r="N2662" s="25">
        <f t="shared" si="159"/>
        <v>4.6820000000000004</v>
      </c>
    </row>
    <row r="2663" spans="1:14" x14ac:dyDescent="0.2">
      <c r="A2663" s="34" t="str">
        <f t="shared" si="157"/>
        <v>SRX/07D.EEFPO</v>
      </c>
      <c r="B2663" s="6" t="s">
        <v>101</v>
      </c>
      <c r="C2663" s="6" t="s">
        <v>178</v>
      </c>
      <c r="D2663" s="6" t="s">
        <v>14</v>
      </c>
      <c r="E2663" s="25">
        <v>1.7170000000000001</v>
      </c>
      <c r="F2663" s="25">
        <v>0</v>
      </c>
      <c r="G2663" s="43">
        <v>0</v>
      </c>
      <c r="H2663" s="25">
        <v>0</v>
      </c>
      <c r="I2663" s="25">
        <f t="shared" si="158"/>
        <v>1.7170000000000001</v>
      </c>
      <c r="J2663" s="25"/>
      <c r="K2663" s="25">
        <v>0</v>
      </c>
      <c r="L2663" s="25">
        <v>0</v>
      </c>
      <c r="M2663" s="25">
        <v>0</v>
      </c>
      <c r="N2663" s="25">
        <f t="shared" si="159"/>
        <v>1.7170000000000001</v>
      </c>
    </row>
    <row r="2664" spans="1:14" x14ac:dyDescent="0.2">
      <c r="A2664" s="34" t="str">
        <f t="shared" si="157"/>
        <v>SRX/07D.Fife</v>
      </c>
      <c r="B2664" s="6" t="s">
        <v>101</v>
      </c>
      <c r="C2664" s="6" t="s">
        <v>178</v>
      </c>
      <c r="D2664" s="6" t="s">
        <v>7</v>
      </c>
      <c r="E2664" s="25">
        <v>6.6820000000000004</v>
      </c>
      <c r="F2664" s="25">
        <v>0</v>
      </c>
      <c r="G2664" s="43">
        <v>1.2000000000000002</v>
      </c>
      <c r="H2664" s="25">
        <v>0</v>
      </c>
      <c r="I2664" s="25">
        <f t="shared" si="158"/>
        <v>7.8820000000000006</v>
      </c>
      <c r="J2664" s="25"/>
      <c r="K2664" s="25">
        <v>0</v>
      </c>
      <c r="L2664" s="72">
        <v>-0.2</v>
      </c>
      <c r="M2664" s="25">
        <v>0</v>
      </c>
      <c r="N2664" s="25">
        <f t="shared" si="159"/>
        <v>7.6820000000000004</v>
      </c>
    </row>
    <row r="2665" spans="1:14" x14ac:dyDescent="0.2">
      <c r="A2665" s="34" t="str">
        <f t="shared" si="157"/>
        <v>SRX/07D.FPO</v>
      </c>
      <c r="B2665" s="6" t="s">
        <v>101</v>
      </c>
      <c r="C2665" s="6" t="s">
        <v>178</v>
      </c>
      <c r="D2665" s="6" t="s">
        <v>15</v>
      </c>
      <c r="E2665" s="25">
        <v>16.594999999999999</v>
      </c>
      <c r="F2665" s="25">
        <v>0</v>
      </c>
      <c r="G2665" s="43">
        <v>0</v>
      </c>
      <c r="H2665" s="25">
        <v>0</v>
      </c>
      <c r="I2665" s="25">
        <f t="shared" si="158"/>
        <v>16.594999999999999</v>
      </c>
      <c r="J2665" s="25"/>
      <c r="K2665" s="25">
        <v>0</v>
      </c>
      <c r="L2665" s="25">
        <v>0</v>
      </c>
      <c r="M2665" s="25">
        <v>0</v>
      </c>
      <c r="N2665" s="25">
        <f t="shared" si="159"/>
        <v>16.594999999999999</v>
      </c>
    </row>
    <row r="2666" spans="1:14" x14ac:dyDescent="0.2">
      <c r="A2666" s="34" t="str">
        <f t="shared" si="157"/>
        <v>SRX/07D.Handliners</v>
      </c>
      <c r="B2666" s="6" t="s">
        <v>101</v>
      </c>
      <c r="C2666" s="6" t="s">
        <v>178</v>
      </c>
      <c r="D2666" s="6" t="s">
        <v>66</v>
      </c>
      <c r="E2666" s="25">
        <v>0</v>
      </c>
      <c r="F2666" s="25">
        <v>0</v>
      </c>
      <c r="G2666" s="43">
        <v>0</v>
      </c>
      <c r="H2666" s="25">
        <v>0</v>
      </c>
      <c r="I2666" s="25">
        <f t="shared" si="158"/>
        <v>0</v>
      </c>
      <c r="J2666" s="25"/>
      <c r="K2666" s="25">
        <v>0</v>
      </c>
      <c r="L2666" s="25">
        <v>0</v>
      </c>
      <c r="M2666" s="25">
        <v>0</v>
      </c>
      <c r="N2666" s="25">
        <f t="shared" si="159"/>
        <v>0</v>
      </c>
    </row>
    <row r="2667" spans="1:14" x14ac:dyDescent="0.2">
      <c r="A2667" s="34" t="str">
        <f t="shared" ref="A2667:A2730" si="160">CONCATENATE(B2667,D2667)</f>
        <v>SRX/07D.Interfish</v>
      </c>
      <c r="B2667" s="6" t="s">
        <v>101</v>
      </c>
      <c r="C2667" s="6" t="s">
        <v>178</v>
      </c>
      <c r="D2667" s="6" t="s">
        <v>23</v>
      </c>
      <c r="E2667" s="25">
        <v>0</v>
      </c>
      <c r="F2667" s="25">
        <v>0</v>
      </c>
      <c r="G2667" s="43">
        <v>0</v>
      </c>
      <c r="H2667" s="25">
        <v>0</v>
      </c>
      <c r="I2667" s="25">
        <f t="shared" si="158"/>
        <v>0</v>
      </c>
      <c r="J2667" s="25"/>
      <c r="K2667" s="25">
        <v>0</v>
      </c>
      <c r="L2667" s="25">
        <v>0</v>
      </c>
      <c r="M2667" s="25">
        <v>0</v>
      </c>
      <c r="N2667" s="25">
        <f t="shared" si="159"/>
        <v>0</v>
      </c>
    </row>
    <row r="2668" spans="1:14" x14ac:dyDescent="0.2">
      <c r="A2668" s="34" t="str">
        <f t="shared" si="160"/>
        <v>SRX/07D.IOM</v>
      </c>
      <c r="B2668" s="6" t="s">
        <v>101</v>
      </c>
      <c r="C2668" s="6" t="s">
        <v>178</v>
      </c>
      <c r="D2668" s="6" t="s">
        <v>24</v>
      </c>
      <c r="E2668" s="25">
        <v>0</v>
      </c>
      <c r="F2668" s="25">
        <v>0</v>
      </c>
      <c r="G2668" s="43">
        <v>0</v>
      </c>
      <c r="H2668" s="25">
        <v>0</v>
      </c>
      <c r="I2668" s="25">
        <f t="shared" si="158"/>
        <v>0</v>
      </c>
      <c r="J2668" s="25"/>
      <c r="K2668" s="25">
        <v>0</v>
      </c>
      <c r="L2668" s="25">
        <v>0</v>
      </c>
      <c r="M2668" s="25">
        <v>0</v>
      </c>
      <c r="N2668" s="25">
        <f t="shared" si="159"/>
        <v>0</v>
      </c>
    </row>
    <row r="2669" spans="1:14" x14ac:dyDescent="0.2">
      <c r="A2669" s="34" t="str">
        <f t="shared" si="160"/>
        <v>SRX/07D.Klondyke</v>
      </c>
      <c r="B2669" s="6" t="s">
        <v>101</v>
      </c>
      <c r="C2669" s="6" t="s">
        <v>178</v>
      </c>
      <c r="D2669" s="6" t="s">
        <v>11</v>
      </c>
      <c r="E2669" s="25">
        <v>0</v>
      </c>
      <c r="F2669" s="25">
        <v>0</v>
      </c>
      <c r="G2669" s="43">
        <v>0</v>
      </c>
      <c r="H2669" s="25">
        <v>0</v>
      </c>
      <c r="I2669" s="25">
        <f t="shared" si="158"/>
        <v>0</v>
      </c>
      <c r="J2669" s="25"/>
      <c r="K2669" s="25">
        <v>0</v>
      </c>
      <c r="L2669" s="25">
        <v>0</v>
      </c>
      <c r="M2669" s="25">
        <v>0</v>
      </c>
      <c r="N2669" s="25">
        <f t="shared" si="159"/>
        <v>0</v>
      </c>
    </row>
    <row r="2670" spans="1:14" x14ac:dyDescent="0.2">
      <c r="A2670" s="34" t="str">
        <f t="shared" si="160"/>
        <v>SRX/07D.Lowestoft</v>
      </c>
      <c r="B2670" s="6" t="s">
        <v>101</v>
      </c>
      <c r="C2670" s="6" t="s">
        <v>178</v>
      </c>
      <c r="D2670" s="6" t="s">
        <v>21</v>
      </c>
      <c r="E2670" s="25">
        <v>0</v>
      </c>
      <c r="F2670" s="25">
        <v>0</v>
      </c>
      <c r="G2670" s="43">
        <v>0</v>
      </c>
      <c r="H2670" s="25">
        <v>0</v>
      </c>
      <c r="I2670" s="25">
        <f t="shared" si="158"/>
        <v>0</v>
      </c>
      <c r="J2670" s="25"/>
      <c r="K2670" s="25">
        <v>0</v>
      </c>
      <c r="L2670" s="25">
        <v>0</v>
      </c>
      <c r="M2670" s="25">
        <v>0</v>
      </c>
      <c r="N2670" s="25">
        <f t="shared" si="159"/>
        <v>0</v>
      </c>
    </row>
    <row r="2671" spans="1:14" x14ac:dyDescent="0.2">
      <c r="A2671" s="34" t="str">
        <f t="shared" si="160"/>
        <v>SRX/07D.Lunar</v>
      </c>
      <c r="B2671" s="6" t="s">
        <v>101</v>
      </c>
      <c r="C2671" s="6" t="s">
        <v>178</v>
      </c>
      <c r="D2671" s="6" t="s">
        <v>12</v>
      </c>
      <c r="E2671" s="25">
        <v>0</v>
      </c>
      <c r="F2671" s="25">
        <v>0</v>
      </c>
      <c r="G2671" s="43">
        <v>0</v>
      </c>
      <c r="H2671" s="25">
        <v>0</v>
      </c>
      <c r="I2671" s="25">
        <f t="shared" si="158"/>
        <v>0</v>
      </c>
      <c r="J2671" s="25"/>
      <c r="K2671" s="25">
        <v>0</v>
      </c>
      <c r="L2671" s="25">
        <v>0</v>
      </c>
      <c r="M2671" s="25">
        <v>0</v>
      </c>
      <c r="N2671" s="25">
        <f t="shared" si="159"/>
        <v>0</v>
      </c>
    </row>
    <row r="2672" spans="1:14" x14ac:dyDescent="0.2">
      <c r="A2672" s="34" t="str">
        <f t="shared" si="160"/>
        <v>SRX/07D.Mourne</v>
      </c>
      <c r="B2672" s="38" t="s">
        <v>101</v>
      </c>
      <c r="C2672" s="6" t="s">
        <v>178</v>
      </c>
      <c r="D2672" s="6" t="s">
        <v>49</v>
      </c>
      <c r="E2672" s="25">
        <v>0</v>
      </c>
      <c r="F2672" s="25">
        <v>0</v>
      </c>
      <c r="G2672" s="43">
        <v>0</v>
      </c>
      <c r="H2672" s="25">
        <v>0</v>
      </c>
      <c r="I2672" s="25">
        <f t="shared" si="158"/>
        <v>0</v>
      </c>
      <c r="J2672" s="25"/>
      <c r="K2672" s="25">
        <v>0</v>
      </c>
      <c r="L2672" s="25">
        <v>0</v>
      </c>
      <c r="M2672" s="25">
        <v>0</v>
      </c>
      <c r="N2672" s="25">
        <f t="shared" si="159"/>
        <v>0</v>
      </c>
    </row>
    <row r="2673" spans="1:14" x14ac:dyDescent="0.2">
      <c r="A2673" s="34" t="str">
        <f t="shared" si="160"/>
        <v>SRX/07D.NESFO</v>
      </c>
      <c r="B2673" s="6" t="s">
        <v>101</v>
      </c>
      <c r="C2673" s="6" t="s">
        <v>178</v>
      </c>
      <c r="D2673" s="6" t="s">
        <v>5</v>
      </c>
      <c r="E2673" s="25">
        <v>0</v>
      </c>
      <c r="F2673" s="25">
        <v>0</v>
      </c>
      <c r="G2673" s="43">
        <v>0</v>
      </c>
      <c r="H2673" s="25">
        <v>0</v>
      </c>
      <c r="I2673" s="25">
        <f t="shared" si="158"/>
        <v>0</v>
      </c>
      <c r="J2673" s="25"/>
      <c r="K2673" s="25">
        <v>0</v>
      </c>
      <c r="L2673" s="25">
        <v>0</v>
      </c>
      <c r="M2673" s="25">
        <v>0</v>
      </c>
      <c r="N2673" s="25">
        <f t="shared" si="159"/>
        <v>0</v>
      </c>
    </row>
    <row r="2674" spans="1:14" x14ac:dyDescent="0.2">
      <c r="A2674" s="34" t="str">
        <f t="shared" si="160"/>
        <v>SRX/07D.NIFPO</v>
      </c>
      <c r="B2674" s="6" t="s">
        <v>101</v>
      </c>
      <c r="C2674" s="6" t="s">
        <v>178</v>
      </c>
      <c r="D2674" s="6" t="s">
        <v>16</v>
      </c>
      <c r="E2674" s="25">
        <v>0</v>
      </c>
      <c r="F2674" s="25">
        <v>0</v>
      </c>
      <c r="G2674" s="43">
        <v>0</v>
      </c>
      <c r="H2674" s="25">
        <v>0</v>
      </c>
      <c r="I2674" s="25">
        <f t="shared" si="158"/>
        <v>0</v>
      </c>
      <c r="J2674" s="25"/>
      <c r="K2674" s="25">
        <v>0</v>
      </c>
      <c r="L2674" s="25">
        <v>0</v>
      </c>
      <c r="M2674" s="25">
        <v>0</v>
      </c>
      <c r="N2674" s="25">
        <f t="shared" si="159"/>
        <v>0</v>
      </c>
    </row>
    <row r="2675" spans="1:14" x14ac:dyDescent="0.2">
      <c r="A2675" s="34" t="str">
        <f t="shared" si="160"/>
        <v>SRX/07D.Non Sector - England</v>
      </c>
      <c r="B2675" s="6" t="s">
        <v>101</v>
      </c>
      <c r="C2675" s="6" t="s">
        <v>178</v>
      </c>
      <c r="D2675" s="6" t="s">
        <v>25</v>
      </c>
      <c r="E2675" s="25">
        <v>43.057000000000002</v>
      </c>
      <c r="F2675" s="25">
        <v>0</v>
      </c>
      <c r="G2675" s="43">
        <v>0</v>
      </c>
      <c r="H2675" s="25">
        <v>0</v>
      </c>
      <c r="I2675" s="25">
        <f t="shared" si="158"/>
        <v>43.057000000000002</v>
      </c>
      <c r="J2675" s="25"/>
      <c r="K2675" s="25">
        <v>0</v>
      </c>
      <c r="L2675" s="25">
        <v>0</v>
      </c>
      <c r="M2675" s="25">
        <v>0</v>
      </c>
      <c r="N2675" s="25">
        <f t="shared" si="159"/>
        <v>43.057000000000002</v>
      </c>
    </row>
    <row r="2676" spans="1:14" x14ac:dyDescent="0.2">
      <c r="A2676" s="34" t="str">
        <f t="shared" si="160"/>
        <v>SRX/07D.Non Sector - Northern Ireland</v>
      </c>
      <c r="B2676" s="6" t="s">
        <v>101</v>
      </c>
      <c r="C2676" s="6" t="s">
        <v>178</v>
      </c>
      <c r="D2676" s="6" t="s">
        <v>28</v>
      </c>
      <c r="E2676" s="25">
        <v>0</v>
      </c>
      <c r="F2676" s="25">
        <v>0</v>
      </c>
      <c r="G2676" s="43">
        <v>0</v>
      </c>
      <c r="H2676" s="25">
        <v>0</v>
      </c>
      <c r="I2676" s="25">
        <f t="shared" si="158"/>
        <v>0</v>
      </c>
      <c r="J2676" s="25"/>
      <c r="K2676" s="25">
        <v>0</v>
      </c>
      <c r="L2676" s="25">
        <v>0</v>
      </c>
      <c r="M2676" s="25">
        <v>0</v>
      </c>
      <c r="N2676" s="25">
        <f t="shared" si="159"/>
        <v>0</v>
      </c>
    </row>
    <row r="2677" spans="1:14" x14ac:dyDescent="0.2">
      <c r="A2677" s="34" t="str">
        <f t="shared" si="160"/>
        <v>SRX/07D.Non Sector - Scotland</v>
      </c>
      <c r="B2677" s="6" t="s">
        <v>101</v>
      </c>
      <c r="C2677" s="6" t="s">
        <v>178</v>
      </c>
      <c r="D2677" s="6" t="s">
        <v>27</v>
      </c>
      <c r="E2677" s="25">
        <v>0</v>
      </c>
      <c r="F2677" s="25">
        <v>0</v>
      </c>
      <c r="G2677" s="43">
        <v>0.4</v>
      </c>
      <c r="H2677" s="25">
        <v>0</v>
      </c>
      <c r="I2677" s="25">
        <f t="shared" si="158"/>
        <v>0.4</v>
      </c>
      <c r="J2677" s="25"/>
      <c r="K2677" s="25">
        <v>0</v>
      </c>
      <c r="L2677" s="25">
        <v>0</v>
      </c>
      <c r="M2677" s="25">
        <v>0</v>
      </c>
      <c r="N2677" s="25">
        <f t="shared" si="159"/>
        <v>0.4</v>
      </c>
    </row>
    <row r="2678" spans="1:14" x14ac:dyDescent="0.2">
      <c r="A2678" s="34" t="str">
        <f t="shared" si="160"/>
        <v>SRX/07D.Non Sector - Wales</v>
      </c>
      <c r="B2678" s="6" t="s">
        <v>101</v>
      </c>
      <c r="C2678" s="6" t="s">
        <v>178</v>
      </c>
      <c r="D2678" s="6" t="s">
        <v>26</v>
      </c>
      <c r="E2678" s="25">
        <v>0</v>
      </c>
      <c r="F2678" s="25">
        <v>0</v>
      </c>
      <c r="G2678" s="43">
        <v>0</v>
      </c>
      <c r="H2678" s="25">
        <v>0</v>
      </c>
      <c r="I2678" s="25">
        <f t="shared" si="158"/>
        <v>0</v>
      </c>
      <c r="J2678" s="25"/>
      <c r="K2678" s="25">
        <v>0</v>
      </c>
      <c r="L2678" s="25">
        <v>0</v>
      </c>
      <c r="M2678" s="25">
        <v>0</v>
      </c>
      <c r="N2678" s="25">
        <f t="shared" si="159"/>
        <v>0</v>
      </c>
    </row>
    <row r="2679" spans="1:14" x14ac:dyDescent="0.2">
      <c r="A2679" s="34" t="str">
        <f t="shared" si="160"/>
        <v>SRX/07D.Humberside</v>
      </c>
      <c r="B2679" s="6" t="s">
        <v>101</v>
      </c>
      <c r="C2679" s="6" t="s">
        <v>178</v>
      </c>
      <c r="D2679" s="6" t="s">
        <v>288</v>
      </c>
      <c r="E2679" s="25">
        <v>0</v>
      </c>
      <c r="F2679" s="25">
        <v>0</v>
      </c>
      <c r="G2679" s="43">
        <v>0</v>
      </c>
      <c r="H2679" s="25">
        <v>0</v>
      </c>
      <c r="I2679" s="25">
        <f t="shared" si="158"/>
        <v>0</v>
      </c>
      <c r="J2679" s="25"/>
      <c r="K2679" s="25">
        <v>0</v>
      </c>
      <c r="L2679" s="25">
        <v>0</v>
      </c>
      <c r="M2679" s="25">
        <v>0</v>
      </c>
      <c r="N2679" s="25">
        <f t="shared" si="159"/>
        <v>0</v>
      </c>
    </row>
    <row r="2680" spans="1:14" x14ac:dyDescent="0.2">
      <c r="A2680" s="34" t="str">
        <f t="shared" si="160"/>
        <v>SRX/07D.North Sea</v>
      </c>
      <c r="B2680" s="6" t="s">
        <v>101</v>
      </c>
      <c r="C2680" s="6" t="s">
        <v>178</v>
      </c>
      <c r="D2680" s="6" t="s">
        <v>20</v>
      </c>
      <c r="E2680" s="25">
        <v>11.709</v>
      </c>
      <c r="F2680" s="25">
        <v>0</v>
      </c>
      <c r="G2680" s="43">
        <v>2</v>
      </c>
      <c r="H2680" s="25">
        <v>0</v>
      </c>
      <c r="I2680" s="25">
        <f t="shared" si="158"/>
        <v>13.709</v>
      </c>
      <c r="J2680" s="25"/>
      <c r="K2680" s="25">
        <v>0</v>
      </c>
      <c r="L2680" s="25">
        <v>0</v>
      </c>
      <c r="M2680" s="25">
        <v>0</v>
      </c>
      <c r="N2680" s="25">
        <f t="shared" si="159"/>
        <v>13.709</v>
      </c>
    </row>
    <row r="2681" spans="1:14" x14ac:dyDescent="0.2">
      <c r="A2681" s="34" t="str">
        <f t="shared" si="160"/>
        <v>SRX/07D.Northern</v>
      </c>
      <c r="B2681" s="6" t="s">
        <v>101</v>
      </c>
      <c r="C2681" s="6" t="s">
        <v>178</v>
      </c>
      <c r="D2681" s="6" t="s">
        <v>10</v>
      </c>
      <c r="E2681" s="25">
        <v>0</v>
      </c>
      <c r="F2681" s="25">
        <v>0</v>
      </c>
      <c r="G2681" s="43">
        <v>0</v>
      </c>
      <c r="H2681" s="25">
        <v>0</v>
      </c>
      <c r="I2681" s="25">
        <f t="shared" si="158"/>
        <v>0</v>
      </c>
      <c r="J2681" s="25"/>
      <c r="K2681" s="25">
        <v>0</v>
      </c>
      <c r="L2681" s="25">
        <v>0</v>
      </c>
      <c r="M2681" s="25">
        <v>0</v>
      </c>
      <c r="N2681" s="25">
        <f t="shared" si="159"/>
        <v>0</v>
      </c>
    </row>
    <row r="2682" spans="1:14" x14ac:dyDescent="0.2">
      <c r="A2682" s="34" t="str">
        <f t="shared" si="160"/>
        <v>SRX/07D.Orkney</v>
      </c>
      <c r="B2682" s="6" t="s">
        <v>101</v>
      </c>
      <c r="C2682" s="6" t="s">
        <v>178</v>
      </c>
      <c r="D2682" s="6" t="s">
        <v>9</v>
      </c>
      <c r="E2682" s="25">
        <v>0</v>
      </c>
      <c r="F2682" s="25">
        <v>0</v>
      </c>
      <c r="G2682" s="43">
        <v>0</v>
      </c>
      <c r="H2682" s="25">
        <v>0</v>
      </c>
      <c r="I2682" s="25">
        <f t="shared" si="158"/>
        <v>0</v>
      </c>
      <c r="J2682" s="25"/>
      <c r="K2682" s="25">
        <v>0</v>
      </c>
      <c r="L2682" s="25">
        <v>0</v>
      </c>
      <c r="M2682" s="25">
        <v>0</v>
      </c>
      <c r="N2682" s="25">
        <f t="shared" si="159"/>
        <v>0</v>
      </c>
    </row>
    <row r="2683" spans="1:14" x14ac:dyDescent="0.2">
      <c r="A2683" s="34" t="str">
        <f t="shared" si="160"/>
        <v>SRX/07D.SFO</v>
      </c>
      <c r="B2683" s="6" t="s">
        <v>101</v>
      </c>
      <c r="C2683" s="6" t="s">
        <v>178</v>
      </c>
      <c r="D2683" s="6" t="s">
        <v>2</v>
      </c>
      <c r="E2683" s="25">
        <v>0</v>
      </c>
      <c r="F2683" s="25">
        <v>0</v>
      </c>
      <c r="G2683" s="43">
        <v>0</v>
      </c>
      <c r="H2683" s="25">
        <v>0</v>
      </c>
      <c r="I2683" s="25">
        <f t="shared" si="158"/>
        <v>0</v>
      </c>
      <c r="J2683" s="25"/>
      <c r="K2683" s="25">
        <v>0</v>
      </c>
      <c r="L2683" s="25">
        <v>0</v>
      </c>
      <c r="M2683" s="25">
        <v>0</v>
      </c>
      <c r="N2683" s="25">
        <f t="shared" si="159"/>
        <v>0</v>
      </c>
    </row>
    <row r="2684" spans="1:14" x14ac:dyDescent="0.2">
      <c r="A2684" s="34" t="str">
        <f t="shared" si="160"/>
        <v>SRX/07D.Shetland</v>
      </c>
      <c r="B2684" s="6" t="s">
        <v>101</v>
      </c>
      <c r="C2684" s="6" t="s">
        <v>178</v>
      </c>
      <c r="D2684" s="6" t="s">
        <v>6</v>
      </c>
      <c r="E2684" s="25">
        <v>0</v>
      </c>
      <c r="F2684" s="25">
        <v>0</v>
      </c>
      <c r="G2684" s="43">
        <v>0</v>
      </c>
      <c r="H2684" s="25">
        <v>0</v>
      </c>
      <c r="I2684" s="25">
        <f t="shared" si="158"/>
        <v>0</v>
      </c>
      <c r="J2684" s="25"/>
      <c r="K2684" s="25">
        <v>0</v>
      </c>
      <c r="L2684" s="25">
        <v>0</v>
      </c>
      <c r="M2684" s="25">
        <v>0</v>
      </c>
      <c r="N2684" s="25">
        <f t="shared" si="159"/>
        <v>0</v>
      </c>
    </row>
    <row r="2685" spans="1:14" x14ac:dyDescent="0.2">
      <c r="A2685" s="34" t="str">
        <f t="shared" si="160"/>
        <v>SRX/07D.South West</v>
      </c>
      <c r="B2685" s="6" t="s">
        <v>101</v>
      </c>
      <c r="C2685" s="6" t="s">
        <v>178</v>
      </c>
      <c r="D2685" s="6" t="s">
        <v>19</v>
      </c>
      <c r="E2685" s="25">
        <v>98.808999999999997</v>
      </c>
      <c r="F2685" s="25">
        <v>0</v>
      </c>
      <c r="G2685" s="43">
        <v>1.4</v>
      </c>
      <c r="H2685" s="25">
        <v>0</v>
      </c>
      <c r="I2685" s="25">
        <f t="shared" si="158"/>
        <v>100.209</v>
      </c>
      <c r="J2685" s="25"/>
      <c r="K2685" s="25">
        <v>0</v>
      </c>
      <c r="L2685" s="25">
        <v>0</v>
      </c>
      <c r="M2685" s="25">
        <v>0.1</v>
      </c>
      <c r="N2685" s="25">
        <f t="shared" si="159"/>
        <v>100.309</v>
      </c>
    </row>
    <row r="2686" spans="1:14" x14ac:dyDescent="0.2">
      <c r="A2686" s="34" t="str">
        <f t="shared" si="160"/>
        <v>SRX/07D.Unallocated</v>
      </c>
      <c r="B2686" s="6" t="s">
        <v>101</v>
      </c>
      <c r="C2686" s="6" t="s">
        <v>178</v>
      </c>
      <c r="D2686" s="6" t="s">
        <v>33</v>
      </c>
      <c r="E2686" s="25">
        <v>0</v>
      </c>
      <c r="F2686" s="25">
        <v>0</v>
      </c>
      <c r="G2686" s="43">
        <v>0</v>
      </c>
      <c r="H2686" s="25">
        <v>0.3</v>
      </c>
      <c r="I2686" s="25">
        <f t="shared" si="158"/>
        <v>0.3</v>
      </c>
      <c r="J2686" s="25"/>
      <c r="K2686" s="25">
        <v>0</v>
      </c>
      <c r="L2686" s="25">
        <v>0</v>
      </c>
      <c r="M2686" s="25">
        <v>0</v>
      </c>
      <c r="N2686" s="25">
        <f t="shared" si="159"/>
        <v>0.3</v>
      </c>
    </row>
    <row r="2687" spans="1:14" x14ac:dyDescent="0.2">
      <c r="A2687" s="34" t="str">
        <f t="shared" si="160"/>
        <v>SRX/07D.W. Scotland</v>
      </c>
      <c r="B2687" s="6" t="s">
        <v>101</v>
      </c>
      <c r="C2687" s="6" t="s">
        <v>178</v>
      </c>
      <c r="D2687" s="6" t="s">
        <v>8</v>
      </c>
      <c r="E2687" s="25">
        <v>0</v>
      </c>
      <c r="F2687" s="25">
        <v>0</v>
      </c>
      <c r="G2687" s="43">
        <v>0</v>
      </c>
      <c r="H2687" s="25">
        <v>0</v>
      </c>
      <c r="I2687" s="25">
        <f t="shared" si="158"/>
        <v>0</v>
      </c>
      <c r="J2687" s="25"/>
      <c r="K2687" s="25">
        <v>0</v>
      </c>
      <c r="L2687" s="25">
        <v>0</v>
      </c>
      <c r="M2687" s="25">
        <v>0</v>
      </c>
      <c r="N2687" s="25">
        <f t="shared" si="159"/>
        <v>0</v>
      </c>
    </row>
    <row r="2688" spans="1:14" x14ac:dyDescent="0.2">
      <c r="A2688" s="34" t="str">
        <f t="shared" si="160"/>
        <v>SRX/07D.Wales &amp; WC</v>
      </c>
      <c r="B2688" s="6" t="s">
        <v>101</v>
      </c>
      <c r="C2688" s="6" t="s">
        <v>178</v>
      </c>
      <c r="D2688" s="6" t="s">
        <v>22</v>
      </c>
      <c r="E2688" s="25">
        <v>0</v>
      </c>
      <c r="F2688" s="25">
        <v>0</v>
      </c>
      <c r="G2688" s="43">
        <v>0</v>
      </c>
      <c r="H2688" s="25">
        <v>0</v>
      </c>
      <c r="I2688" s="25">
        <f t="shared" si="158"/>
        <v>0</v>
      </c>
      <c r="J2688" s="25"/>
      <c r="K2688" s="25">
        <v>0</v>
      </c>
      <c r="L2688" s="25">
        <v>0</v>
      </c>
      <c r="M2688" s="25">
        <v>0</v>
      </c>
      <c r="N2688" s="25">
        <f t="shared" si="159"/>
        <v>0</v>
      </c>
    </row>
    <row r="2689" spans="1:14" x14ac:dyDescent="0.2">
      <c r="A2689" s="34" t="str">
        <f t="shared" si="160"/>
        <v>SRX/07D.Western</v>
      </c>
      <c r="B2689" s="38" t="s">
        <v>101</v>
      </c>
      <c r="C2689" s="6" t="s">
        <v>178</v>
      </c>
      <c r="D2689" s="6" t="s">
        <v>107</v>
      </c>
      <c r="E2689" s="25">
        <v>0</v>
      </c>
      <c r="F2689" s="25">
        <v>0</v>
      </c>
      <c r="G2689" s="43">
        <v>0</v>
      </c>
      <c r="H2689" s="25">
        <v>0</v>
      </c>
      <c r="I2689" s="25">
        <f t="shared" ref="I2689:I2752" si="161">E2689+F2689+G2689+H2689</f>
        <v>0</v>
      </c>
      <c r="J2689" s="25"/>
      <c r="K2689" s="25">
        <v>0</v>
      </c>
      <c r="L2689" s="25">
        <v>0</v>
      </c>
      <c r="M2689" s="25">
        <v>0</v>
      </c>
      <c r="N2689" s="25">
        <f t="shared" si="159"/>
        <v>0</v>
      </c>
    </row>
    <row r="2690" spans="1:14" x14ac:dyDescent="0.2">
      <c r="A2690" s="34" t="str">
        <f t="shared" si="160"/>
        <v>SRX/2AC4-C10m and under (pool) - England</v>
      </c>
      <c r="B2690" s="6" t="s">
        <v>99</v>
      </c>
      <c r="C2690" s="6" t="s">
        <v>179</v>
      </c>
      <c r="D2690" s="6" t="s">
        <v>29</v>
      </c>
      <c r="E2690" s="25">
        <v>219.16800000000001</v>
      </c>
      <c r="F2690" s="25">
        <v>0</v>
      </c>
      <c r="G2690" s="43">
        <v>0</v>
      </c>
      <c r="H2690" s="25">
        <v>0</v>
      </c>
      <c r="I2690" s="25">
        <f t="shared" si="161"/>
        <v>219.16800000000001</v>
      </c>
      <c r="J2690" s="25"/>
      <c r="K2690" s="25">
        <v>0</v>
      </c>
      <c r="L2690" s="25">
        <v>0</v>
      </c>
      <c r="M2690" s="25">
        <v>0</v>
      </c>
      <c r="N2690" s="25">
        <f t="shared" si="159"/>
        <v>219.16800000000001</v>
      </c>
    </row>
    <row r="2691" spans="1:14" x14ac:dyDescent="0.2">
      <c r="A2691" s="34" t="str">
        <f t="shared" si="160"/>
        <v>SRX/2AC4-C10m and under (pool) - Northern Ireland</v>
      </c>
      <c r="B2691" s="6" t="s">
        <v>99</v>
      </c>
      <c r="C2691" s="6" t="s">
        <v>179</v>
      </c>
      <c r="D2691" s="6" t="s">
        <v>32</v>
      </c>
      <c r="E2691" s="25">
        <v>0</v>
      </c>
      <c r="F2691" s="25">
        <v>0.5</v>
      </c>
      <c r="G2691" s="43">
        <v>0</v>
      </c>
      <c r="H2691" s="25">
        <v>0</v>
      </c>
      <c r="I2691" s="25">
        <f t="shared" si="161"/>
        <v>0.5</v>
      </c>
      <c r="J2691" s="25"/>
      <c r="K2691" s="25">
        <v>0</v>
      </c>
      <c r="L2691" s="25">
        <v>0</v>
      </c>
      <c r="M2691" s="25">
        <v>0</v>
      </c>
      <c r="N2691" s="25">
        <f t="shared" si="159"/>
        <v>0.5</v>
      </c>
    </row>
    <row r="2692" spans="1:14" x14ac:dyDescent="0.2">
      <c r="A2692" s="34" t="str">
        <f t="shared" si="160"/>
        <v>SRX/2AC4-C10m and under (pool) - Scotland</v>
      </c>
      <c r="B2692" s="6" t="s">
        <v>99</v>
      </c>
      <c r="C2692" s="6" t="s">
        <v>179</v>
      </c>
      <c r="D2692" s="6" t="s">
        <v>31</v>
      </c>
      <c r="E2692" s="25">
        <v>0</v>
      </c>
      <c r="F2692" s="25">
        <v>0</v>
      </c>
      <c r="G2692" s="43">
        <v>10</v>
      </c>
      <c r="H2692" s="25">
        <v>0</v>
      </c>
      <c r="I2692" s="25">
        <f t="shared" si="161"/>
        <v>10</v>
      </c>
      <c r="J2692" s="25"/>
      <c r="K2692" s="25">
        <v>0</v>
      </c>
      <c r="L2692" s="25">
        <v>0</v>
      </c>
      <c r="M2692" s="25">
        <v>0</v>
      </c>
      <c r="N2692" s="25">
        <f t="shared" si="159"/>
        <v>10</v>
      </c>
    </row>
    <row r="2693" spans="1:14" x14ac:dyDescent="0.2">
      <c r="A2693" s="34" t="str">
        <f t="shared" si="160"/>
        <v>SRX/2AC4-C10m and under (pool) - Wales</v>
      </c>
      <c r="B2693" s="6" t="s">
        <v>99</v>
      </c>
      <c r="C2693" s="6" t="s">
        <v>179</v>
      </c>
      <c r="D2693" s="6" t="s">
        <v>30</v>
      </c>
      <c r="E2693" s="25">
        <v>0</v>
      </c>
      <c r="F2693" s="25">
        <v>0</v>
      </c>
      <c r="G2693" s="43">
        <v>0</v>
      </c>
      <c r="H2693" s="25">
        <v>1.0329999999999999</v>
      </c>
      <c r="I2693" s="25">
        <f t="shared" si="161"/>
        <v>1.0329999999999999</v>
      </c>
      <c r="J2693" s="25"/>
      <c r="K2693" s="25">
        <v>0</v>
      </c>
      <c r="L2693" s="25">
        <v>0</v>
      </c>
      <c r="M2693" s="25">
        <v>0</v>
      </c>
      <c r="N2693" s="25">
        <f t="shared" si="159"/>
        <v>1.0329999999999999</v>
      </c>
    </row>
    <row r="2694" spans="1:14" x14ac:dyDescent="0.2">
      <c r="A2694" s="34" t="str">
        <f t="shared" si="160"/>
        <v>SRX/2AC4-CAberdeen</v>
      </c>
      <c r="B2694" s="6" t="s">
        <v>99</v>
      </c>
      <c r="C2694" s="6" t="s">
        <v>179</v>
      </c>
      <c r="D2694" s="6" t="s">
        <v>4</v>
      </c>
      <c r="E2694" s="25">
        <v>1.0609999999999999</v>
      </c>
      <c r="F2694" s="25">
        <v>0</v>
      </c>
      <c r="G2694" s="43">
        <v>85.5</v>
      </c>
      <c r="H2694" s="25">
        <v>0</v>
      </c>
      <c r="I2694" s="25">
        <f t="shared" si="161"/>
        <v>86.561000000000007</v>
      </c>
      <c r="J2694" s="25"/>
      <c r="K2694" s="25">
        <v>0</v>
      </c>
      <c r="L2694" s="25">
        <v>0</v>
      </c>
      <c r="M2694" s="25">
        <v>0</v>
      </c>
      <c r="N2694" s="25">
        <f t="shared" si="159"/>
        <v>86.561000000000007</v>
      </c>
    </row>
    <row r="2695" spans="1:14" x14ac:dyDescent="0.2">
      <c r="A2695" s="34" t="str">
        <f t="shared" si="160"/>
        <v>SRX/2AC4-CAnglo Scot.</v>
      </c>
      <c r="B2695" s="6" t="s">
        <v>99</v>
      </c>
      <c r="C2695" s="6" t="s">
        <v>179</v>
      </c>
      <c r="D2695" s="6" t="s">
        <v>13</v>
      </c>
      <c r="E2695" s="25">
        <v>50.59</v>
      </c>
      <c r="F2695" s="25">
        <v>0</v>
      </c>
      <c r="G2695" s="43">
        <v>6</v>
      </c>
      <c r="H2695" s="25">
        <v>0</v>
      </c>
      <c r="I2695" s="25">
        <f t="shared" si="161"/>
        <v>56.59</v>
      </c>
      <c r="J2695" s="25"/>
      <c r="K2695" s="25">
        <v>0</v>
      </c>
      <c r="L2695" s="25">
        <v>0</v>
      </c>
      <c r="M2695" s="25">
        <v>0</v>
      </c>
      <c r="N2695" s="25">
        <f t="shared" si="159"/>
        <v>56.59</v>
      </c>
    </row>
    <row r="2696" spans="1:14" x14ac:dyDescent="0.2">
      <c r="A2696" s="34" t="str">
        <f t="shared" si="160"/>
        <v>SRX/2AC4-CANIFPO</v>
      </c>
      <c r="B2696" s="6" t="s">
        <v>99</v>
      </c>
      <c r="C2696" s="6" t="s">
        <v>179</v>
      </c>
      <c r="D2696" s="6" t="s">
        <v>17</v>
      </c>
      <c r="E2696" s="25">
        <v>8.7999999999999995E-2</v>
      </c>
      <c r="F2696" s="25">
        <v>30.341000000000001</v>
      </c>
      <c r="G2696" s="43">
        <v>0</v>
      </c>
      <c r="H2696" s="25">
        <v>0</v>
      </c>
      <c r="I2696" s="25">
        <f t="shared" si="161"/>
        <v>30.429000000000002</v>
      </c>
      <c r="J2696" s="25"/>
      <c r="K2696" s="25">
        <v>0</v>
      </c>
      <c r="L2696" s="25">
        <v>0</v>
      </c>
      <c r="M2696" s="25">
        <v>0</v>
      </c>
      <c r="N2696" s="25">
        <f t="shared" si="159"/>
        <v>30.428999999999998</v>
      </c>
    </row>
    <row r="2697" spans="1:14" x14ac:dyDescent="0.2">
      <c r="A2697" s="34" t="str">
        <f t="shared" si="160"/>
        <v>SRX/2AC4-CCornish</v>
      </c>
      <c r="B2697" s="6" t="s">
        <v>99</v>
      </c>
      <c r="C2697" s="6" t="s">
        <v>179</v>
      </c>
      <c r="D2697" s="6" t="s">
        <v>18</v>
      </c>
      <c r="E2697" s="25">
        <v>70.578999999999994</v>
      </c>
      <c r="F2697" s="25">
        <v>0</v>
      </c>
      <c r="G2697" s="43">
        <v>0.3</v>
      </c>
      <c r="H2697" s="25">
        <v>0</v>
      </c>
      <c r="I2697" s="25">
        <f t="shared" si="161"/>
        <v>70.878999999999991</v>
      </c>
      <c r="J2697" s="25"/>
      <c r="K2697" s="25">
        <v>0</v>
      </c>
      <c r="L2697" s="25">
        <v>0</v>
      </c>
      <c r="M2697" s="25">
        <v>0</v>
      </c>
      <c r="N2697" s="25">
        <f t="shared" si="159"/>
        <v>70.879000000000005</v>
      </c>
    </row>
    <row r="2698" spans="1:14" x14ac:dyDescent="0.2">
      <c r="A2698" s="34" t="str">
        <f t="shared" si="160"/>
        <v>SRX/2AC4-CEEFPO</v>
      </c>
      <c r="B2698" s="6" t="s">
        <v>99</v>
      </c>
      <c r="C2698" s="6" t="s">
        <v>179</v>
      </c>
      <c r="D2698" s="6" t="s">
        <v>14</v>
      </c>
      <c r="E2698" s="25">
        <v>355.548</v>
      </c>
      <c r="F2698" s="25">
        <v>0</v>
      </c>
      <c r="G2698" s="43">
        <v>16.8</v>
      </c>
      <c r="H2698" s="25">
        <v>0</v>
      </c>
      <c r="I2698" s="25">
        <f t="shared" si="161"/>
        <v>372.34800000000001</v>
      </c>
      <c r="J2698" s="25"/>
      <c r="K2698" s="25">
        <v>0</v>
      </c>
      <c r="L2698" s="25">
        <v>0</v>
      </c>
      <c r="M2698" s="25">
        <v>0</v>
      </c>
      <c r="N2698" s="25">
        <f t="shared" si="159"/>
        <v>372.34800000000001</v>
      </c>
    </row>
    <row r="2699" spans="1:14" x14ac:dyDescent="0.2">
      <c r="A2699" s="34" t="str">
        <f t="shared" si="160"/>
        <v>SRX/2AC4-CFife</v>
      </c>
      <c r="B2699" s="6" t="s">
        <v>99</v>
      </c>
      <c r="C2699" s="6" t="s">
        <v>179</v>
      </c>
      <c r="D2699" s="6" t="s">
        <v>7</v>
      </c>
      <c r="E2699" s="25">
        <v>14.063000000000001</v>
      </c>
      <c r="F2699" s="25">
        <v>0</v>
      </c>
      <c r="G2699" s="43">
        <v>17.8</v>
      </c>
      <c r="H2699" s="25">
        <v>0</v>
      </c>
      <c r="I2699" s="25">
        <f t="shared" si="161"/>
        <v>31.863</v>
      </c>
      <c r="J2699" s="25"/>
      <c r="K2699" s="25">
        <v>0</v>
      </c>
      <c r="L2699" s="25">
        <v>0</v>
      </c>
      <c r="M2699" s="25">
        <v>0</v>
      </c>
      <c r="N2699" s="25">
        <f t="shared" si="159"/>
        <v>31.863</v>
      </c>
    </row>
    <row r="2700" spans="1:14" x14ac:dyDescent="0.2">
      <c r="A2700" s="34" t="str">
        <f t="shared" si="160"/>
        <v>SRX/2AC4-CFPO</v>
      </c>
      <c r="B2700" s="6" t="s">
        <v>99</v>
      </c>
      <c r="C2700" s="6" t="s">
        <v>179</v>
      </c>
      <c r="D2700" s="6" t="s">
        <v>15</v>
      </c>
      <c r="E2700" s="25">
        <v>20.785</v>
      </c>
      <c r="F2700" s="25">
        <v>0</v>
      </c>
      <c r="G2700" s="43">
        <v>0</v>
      </c>
      <c r="H2700" s="25">
        <v>0</v>
      </c>
      <c r="I2700" s="25">
        <f t="shared" si="161"/>
        <v>20.785</v>
      </c>
      <c r="J2700" s="25"/>
      <c r="K2700" s="25">
        <v>0</v>
      </c>
      <c r="L2700" s="25">
        <v>0</v>
      </c>
      <c r="M2700" s="25">
        <v>0</v>
      </c>
      <c r="N2700" s="25">
        <f t="shared" si="159"/>
        <v>20.785</v>
      </c>
    </row>
    <row r="2701" spans="1:14" x14ac:dyDescent="0.2">
      <c r="A2701" s="34" t="str">
        <f t="shared" si="160"/>
        <v>SRX/2AC4-CHandliners</v>
      </c>
      <c r="B2701" s="6" t="s">
        <v>99</v>
      </c>
      <c r="C2701" s="6" t="s">
        <v>179</v>
      </c>
      <c r="D2701" s="6" t="s">
        <v>66</v>
      </c>
      <c r="E2701" s="25">
        <v>0</v>
      </c>
      <c r="F2701" s="25">
        <v>0</v>
      </c>
      <c r="G2701" s="43">
        <v>0</v>
      </c>
      <c r="H2701" s="25">
        <v>0</v>
      </c>
      <c r="I2701" s="25">
        <f t="shared" si="161"/>
        <v>0</v>
      </c>
      <c r="J2701" s="25"/>
      <c r="K2701" s="25">
        <v>0</v>
      </c>
      <c r="L2701" s="25">
        <v>0</v>
      </c>
      <c r="M2701" s="25">
        <v>0</v>
      </c>
      <c r="N2701" s="25">
        <f t="shared" si="159"/>
        <v>0</v>
      </c>
    </row>
    <row r="2702" spans="1:14" x14ac:dyDescent="0.2">
      <c r="A2702" s="34" t="str">
        <f t="shared" si="160"/>
        <v>SRX/2AC4-CInterfish</v>
      </c>
      <c r="B2702" s="6" t="s">
        <v>99</v>
      </c>
      <c r="C2702" s="6" t="s">
        <v>179</v>
      </c>
      <c r="D2702" s="6" t="s">
        <v>23</v>
      </c>
      <c r="E2702" s="25">
        <v>28.832999999999998</v>
      </c>
      <c r="F2702" s="25">
        <v>0</v>
      </c>
      <c r="G2702" s="43">
        <v>0</v>
      </c>
      <c r="H2702" s="25">
        <v>0</v>
      </c>
      <c r="I2702" s="25">
        <f t="shared" si="161"/>
        <v>28.832999999999998</v>
      </c>
      <c r="J2702" s="25"/>
      <c r="K2702" s="25">
        <v>0</v>
      </c>
      <c r="L2702" s="25">
        <v>0</v>
      </c>
      <c r="M2702" s="25">
        <v>0</v>
      </c>
      <c r="N2702" s="25">
        <f t="shared" si="159"/>
        <v>28.832999999999998</v>
      </c>
    </row>
    <row r="2703" spans="1:14" x14ac:dyDescent="0.2">
      <c r="A2703" s="34" t="str">
        <f t="shared" si="160"/>
        <v>SRX/2AC4-CIOM</v>
      </c>
      <c r="B2703" s="6" t="s">
        <v>99</v>
      </c>
      <c r="C2703" s="6" t="s">
        <v>179</v>
      </c>
      <c r="D2703" s="6" t="s">
        <v>24</v>
      </c>
      <c r="E2703" s="25">
        <v>0.35399999999999998</v>
      </c>
      <c r="F2703" s="25">
        <v>0</v>
      </c>
      <c r="G2703" s="43">
        <v>0</v>
      </c>
      <c r="H2703" s="25">
        <v>0</v>
      </c>
      <c r="I2703" s="25">
        <f t="shared" si="161"/>
        <v>0.35399999999999998</v>
      </c>
      <c r="J2703" s="25"/>
      <c r="K2703" s="25">
        <v>0</v>
      </c>
      <c r="L2703" s="25">
        <v>0</v>
      </c>
      <c r="M2703" s="25">
        <v>0</v>
      </c>
      <c r="N2703" s="25">
        <f t="shared" si="159"/>
        <v>0.35399999999999998</v>
      </c>
    </row>
    <row r="2704" spans="1:14" x14ac:dyDescent="0.2">
      <c r="A2704" s="34" t="str">
        <f t="shared" si="160"/>
        <v>SRX/2AC4-CKlondyke</v>
      </c>
      <c r="B2704" s="6" t="s">
        <v>99</v>
      </c>
      <c r="C2704" s="6" t="s">
        <v>179</v>
      </c>
      <c r="D2704" s="6" t="s">
        <v>11</v>
      </c>
      <c r="E2704" s="25">
        <v>0</v>
      </c>
      <c r="F2704" s="25">
        <v>0</v>
      </c>
      <c r="G2704" s="43">
        <v>1</v>
      </c>
      <c r="H2704" s="25">
        <v>0</v>
      </c>
      <c r="I2704" s="25">
        <f t="shared" si="161"/>
        <v>1</v>
      </c>
      <c r="J2704" s="25"/>
      <c r="K2704" s="25">
        <v>0</v>
      </c>
      <c r="L2704" s="25">
        <v>0</v>
      </c>
      <c r="M2704" s="25">
        <v>0</v>
      </c>
      <c r="N2704" s="25">
        <f t="shared" si="159"/>
        <v>1</v>
      </c>
    </row>
    <row r="2705" spans="1:14" x14ac:dyDescent="0.2">
      <c r="A2705" s="34" t="str">
        <f t="shared" si="160"/>
        <v>SRX/2AC4-CLowestoft</v>
      </c>
      <c r="B2705" s="6" t="s">
        <v>99</v>
      </c>
      <c r="C2705" s="6" t="s">
        <v>179</v>
      </c>
      <c r="D2705" s="6" t="s">
        <v>21</v>
      </c>
      <c r="E2705" s="25">
        <v>0</v>
      </c>
      <c r="F2705" s="25">
        <v>0</v>
      </c>
      <c r="G2705" s="43">
        <v>0</v>
      </c>
      <c r="H2705" s="25">
        <v>0</v>
      </c>
      <c r="I2705" s="25">
        <f t="shared" si="161"/>
        <v>0</v>
      </c>
      <c r="J2705" s="25"/>
      <c r="K2705" s="25">
        <v>0</v>
      </c>
      <c r="L2705" s="25">
        <v>0</v>
      </c>
      <c r="M2705" s="25">
        <v>0</v>
      </c>
      <c r="N2705" s="25">
        <f t="shared" si="159"/>
        <v>0</v>
      </c>
    </row>
    <row r="2706" spans="1:14" x14ac:dyDescent="0.2">
      <c r="A2706" s="34" t="str">
        <f t="shared" si="160"/>
        <v>SRX/2AC4-CLunar</v>
      </c>
      <c r="B2706" s="6" t="s">
        <v>99</v>
      </c>
      <c r="C2706" s="6" t="s">
        <v>179</v>
      </c>
      <c r="D2706" s="6" t="s">
        <v>12</v>
      </c>
      <c r="E2706" s="25">
        <v>0</v>
      </c>
      <c r="F2706" s="25">
        <v>0</v>
      </c>
      <c r="G2706" s="43">
        <v>50.5</v>
      </c>
      <c r="H2706" s="25">
        <v>0</v>
      </c>
      <c r="I2706" s="25">
        <f t="shared" si="161"/>
        <v>50.5</v>
      </c>
      <c r="J2706" s="25"/>
      <c r="K2706" s="25">
        <v>0</v>
      </c>
      <c r="L2706" s="25">
        <v>0</v>
      </c>
      <c r="M2706" s="25">
        <v>0</v>
      </c>
      <c r="N2706" s="25">
        <f t="shared" si="159"/>
        <v>50.5</v>
      </c>
    </row>
    <row r="2707" spans="1:14" x14ac:dyDescent="0.2">
      <c r="A2707" s="34" t="str">
        <f t="shared" si="160"/>
        <v>SRX/2AC4-CMourne</v>
      </c>
      <c r="B2707" s="38" t="s">
        <v>99</v>
      </c>
      <c r="C2707" s="6" t="s">
        <v>179</v>
      </c>
      <c r="D2707" s="6" t="s">
        <v>49</v>
      </c>
      <c r="E2707" s="25">
        <v>0</v>
      </c>
      <c r="F2707" s="25">
        <v>0</v>
      </c>
      <c r="G2707" s="43">
        <v>0</v>
      </c>
      <c r="H2707" s="25">
        <v>0</v>
      </c>
      <c r="I2707" s="25">
        <f t="shared" si="161"/>
        <v>0</v>
      </c>
      <c r="J2707" s="25"/>
      <c r="K2707" s="25">
        <v>0</v>
      </c>
      <c r="L2707" s="25">
        <v>0</v>
      </c>
      <c r="M2707" s="25">
        <v>0</v>
      </c>
      <c r="N2707" s="25">
        <f t="shared" si="159"/>
        <v>0</v>
      </c>
    </row>
    <row r="2708" spans="1:14" x14ac:dyDescent="0.2">
      <c r="A2708" s="34" t="str">
        <f t="shared" si="160"/>
        <v>SRX/2AC4-CNESFO</v>
      </c>
      <c r="B2708" s="6" t="s">
        <v>99</v>
      </c>
      <c r="C2708" s="6" t="s">
        <v>179</v>
      </c>
      <c r="D2708" s="6" t="s">
        <v>5</v>
      </c>
      <c r="E2708" s="25">
        <v>0</v>
      </c>
      <c r="F2708" s="25">
        <v>0</v>
      </c>
      <c r="G2708" s="43">
        <v>105.10000000000001</v>
      </c>
      <c r="H2708" s="25">
        <v>0</v>
      </c>
      <c r="I2708" s="25">
        <f t="shared" si="161"/>
        <v>105.10000000000001</v>
      </c>
      <c r="J2708" s="25"/>
      <c r="K2708" s="25">
        <v>0</v>
      </c>
      <c r="L2708" s="25">
        <v>0</v>
      </c>
      <c r="M2708" s="25">
        <v>0</v>
      </c>
      <c r="N2708" s="25">
        <f t="shared" si="159"/>
        <v>105.1</v>
      </c>
    </row>
    <row r="2709" spans="1:14" x14ac:dyDescent="0.2">
      <c r="A2709" s="34" t="str">
        <f t="shared" si="160"/>
        <v>SRX/2AC4-CNIFPO</v>
      </c>
      <c r="B2709" s="6" t="s">
        <v>99</v>
      </c>
      <c r="C2709" s="6" t="s">
        <v>179</v>
      </c>
      <c r="D2709" s="6" t="s">
        <v>16</v>
      </c>
      <c r="E2709" s="25">
        <v>0.17699999999999999</v>
      </c>
      <c r="F2709" s="25">
        <v>7.1589999999999998</v>
      </c>
      <c r="G2709" s="43">
        <v>13.1</v>
      </c>
      <c r="H2709" s="25">
        <v>0</v>
      </c>
      <c r="I2709" s="25">
        <f t="shared" si="161"/>
        <v>20.436</v>
      </c>
      <c r="J2709" s="25"/>
      <c r="K2709" s="25">
        <v>0</v>
      </c>
      <c r="L2709" s="25">
        <v>0</v>
      </c>
      <c r="M2709" s="25">
        <v>0</v>
      </c>
      <c r="N2709" s="25">
        <f t="shared" si="159"/>
        <v>20.436</v>
      </c>
    </row>
    <row r="2710" spans="1:14" x14ac:dyDescent="0.2">
      <c r="A2710" s="34" t="str">
        <f t="shared" si="160"/>
        <v>SRX/2AC4-CNon Sector - England</v>
      </c>
      <c r="B2710" s="6" t="s">
        <v>99</v>
      </c>
      <c r="C2710" s="6" t="s">
        <v>179</v>
      </c>
      <c r="D2710" s="6" t="s">
        <v>25</v>
      </c>
      <c r="E2710" s="25">
        <v>55.399000000000001</v>
      </c>
      <c r="F2710" s="25">
        <v>0</v>
      </c>
      <c r="G2710" s="43">
        <v>0</v>
      </c>
      <c r="H2710" s="25">
        <v>0</v>
      </c>
      <c r="I2710" s="25">
        <f t="shared" si="161"/>
        <v>55.399000000000001</v>
      </c>
      <c r="J2710" s="25"/>
      <c r="K2710" s="25">
        <v>0</v>
      </c>
      <c r="L2710" s="25">
        <v>0</v>
      </c>
      <c r="M2710" s="25">
        <v>0</v>
      </c>
      <c r="N2710" s="25">
        <f t="shared" si="159"/>
        <v>55.399000000000001</v>
      </c>
    </row>
    <row r="2711" spans="1:14" x14ac:dyDescent="0.2">
      <c r="A2711" s="34" t="str">
        <f t="shared" si="160"/>
        <v>SRX/2AC4-CNon Sector - Northern Ireland</v>
      </c>
      <c r="B2711" s="6" t="s">
        <v>99</v>
      </c>
      <c r="C2711" s="6" t="s">
        <v>179</v>
      </c>
      <c r="D2711" s="6" t="s">
        <v>28</v>
      </c>
      <c r="E2711" s="25">
        <v>0</v>
      </c>
      <c r="F2711" s="25">
        <v>0</v>
      </c>
      <c r="G2711" s="43">
        <v>0</v>
      </c>
      <c r="H2711" s="25">
        <v>0</v>
      </c>
      <c r="I2711" s="25">
        <f t="shared" si="161"/>
        <v>0</v>
      </c>
      <c r="J2711" s="25"/>
      <c r="K2711" s="25">
        <v>0</v>
      </c>
      <c r="L2711" s="25">
        <v>0</v>
      </c>
      <c r="M2711" s="25">
        <v>0</v>
      </c>
      <c r="N2711" s="25">
        <f t="shared" ref="N2711:N2774" si="162">ROUND(I2711+K2711+L2711+M2711+J2711,3)</f>
        <v>0</v>
      </c>
    </row>
    <row r="2712" spans="1:14" x14ac:dyDescent="0.2">
      <c r="A2712" s="34" t="str">
        <f t="shared" si="160"/>
        <v>SRX/2AC4-CNon Sector - Scotland</v>
      </c>
      <c r="B2712" s="6" t="s">
        <v>99</v>
      </c>
      <c r="C2712" s="6" t="s">
        <v>179</v>
      </c>
      <c r="D2712" s="6" t="s">
        <v>27</v>
      </c>
      <c r="E2712" s="25">
        <v>0</v>
      </c>
      <c r="F2712" s="25">
        <v>0</v>
      </c>
      <c r="G2712" s="43">
        <v>1.9</v>
      </c>
      <c r="H2712" s="25">
        <v>0</v>
      </c>
      <c r="I2712" s="25">
        <f t="shared" si="161"/>
        <v>1.9</v>
      </c>
      <c r="J2712" s="25"/>
      <c r="K2712" s="25">
        <v>0</v>
      </c>
      <c r="L2712" s="25">
        <v>0</v>
      </c>
      <c r="M2712" s="25">
        <v>0</v>
      </c>
      <c r="N2712" s="25">
        <f t="shared" si="162"/>
        <v>1.9</v>
      </c>
    </row>
    <row r="2713" spans="1:14" x14ac:dyDescent="0.2">
      <c r="A2713" s="34" t="str">
        <f t="shared" si="160"/>
        <v>SRX/2AC4-CNon Sector - Wales</v>
      </c>
      <c r="B2713" s="6" t="s">
        <v>99</v>
      </c>
      <c r="C2713" s="6" t="s">
        <v>179</v>
      </c>
      <c r="D2713" s="6" t="s">
        <v>26</v>
      </c>
      <c r="E2713" s="25">
        <v>0</v>
      </c>
      <c r="F2713" s="25">
        <v>0</v>
      </c>
      <c r="G2713" s="43">
        <v>0</v>
      </c>
      <c r="H2713" s="25">
        <v>0</v>
      </c>
      <c r="I2713" s="25">
        <f t="shared" si="161"/>
        <v>0</v>
      </c>
      <c r="J2713" s="25"/>
      <c r="K2713" s="25">
        <v>0</v>
      </c>
      <c r="L2713" s="25">
        <v>0</v>
      </c>
      <c r="M2713" s="25">
        <v>0</v>
      </c>
      <c r="N2713" s="25">
        <f t="shared" si="162"/>
        <v>0</v>
      </c>
    </row>
    <row r="2714" spans="1:14" x14ac:dyDescent="0.2">
      <c r="A2714" s="34" t="str">
        <f t="shared" si="160"/>
        <v>SRX/2AC4-CHumberside</v>
      </c>
      <c r="B2714" s="6" t="s">
        <v>99</v>
      </c>
      <c r="C2714" s="6" t="s">
        <v>179</v>
      </c>
      <c r="D2714" s="6" t="s">
        <v>288</v>
      </c>
      <c r="E2714" s="25">
        <v>49.529000000000003</v>
      </c>
      <c r="F2714" s="25">
        <v>0</v>
      </c>
      <c r="G2714" s="43">
        <v>0</v>
      </c>
      <c r="H2714" s="25">
        <v>0</v>
      </c>
      <c r="I2714" s="25">
        <f t="shared" si="161"/>
        <v>49.529000000000003</v>
      </c>
      <c r="J2714" s="25"/>
      <c r="K2714" s="25">
        <v>0</v>
      </c>
      <c r="L2714" s="25">
        <v>0</v>
      </c>
      <c r="M2714" s="25">
        <v>0</v>
      </c>
      <c r="N2714" s="25">
        <f t="shared" si="162"/>
        <v>49.529000000000003</v>
      </c>
    </row>
    <row r="2715" spans="1:14" x14ac:dyDescent="0.2">
      <c r="A2715" s="34" t="str">
        <f t="shared" si="160"/>
        <v>SRX/2AC4-CNorth Sea</v>
      </c>
      <c r="B2715" s="6" t="s">
        <v>99</v>
      </c>
      <c r="C2715" s="6" t="s">
        <v>179</v>
      </c>
      <c r="D2715" s="6" t="s">
        <v>20</v>
      </c>
      <c r="E2715" s="25">
        <v>331.57900000000001</v>
      </c>
      <c r="F2715" s="25">
        <v>0</v>
      </c>
      <c r="G2715" s="43">
        <v>9.8000000000000007</v>
      </c>
      <c r="H2715" s="25">
        <v>0</v>
      </c>
      <c r="I2715" s="25">
        <f t="shared" si="161"/>
        <v>341.37900000000002</v>
      </c>
      <c r="J2715" s="25"/>
      <c r="K2715" s="25">
        <v>0</v>
      </c>
      <c r="L2715" s="25">
        <v>0</v>
      </c>
      <c r="M2715" s="25">
        <v>0</v>
      </c>
      <c r="N2715" s="25">
        <f t="shared" si="162"/>
        <v>341.37900000000002</v>
      </c>
    </row>
    <row r="2716" spans="1:14" x14ac:dyDescent="0.2">
      <c r="A2716" s="34" t="str">
        <f t="shared" si="160"/>
        <v>SRX/2AC4-CNorthern</v>
      </c>
      <c r="B2716" s="6" t="s">
        <v>99</v>
      </c>
      <c r="C2716" s="6" t="s">
        <v>179</v>
      </c>
      <c r="D2716" s="6" t="s">
        <v>10</v>
      </c>
      <c r="E2716" s="25">
        <v>0</v>
      </c>
      <c r="F2716" s="25">
        <v>0</v>
      </c>
      <c r="G2716" s="43">
        <v>0</v>
      </c>
      <c r="H2716" s="25">
        <v>0</v>
      </c>
      <c r="I2716" s="25">
        <f t="shared" si="161"/>
        <v>0</v>
      </c>
      <c r="J2716" s="25"/>
      <c r="K2716" s="25">
        <v>0</v>
      </c>
      <c r="L2716" s="25">
        <v>0</v>
      </c>
      <c r="M2716" s="25">
        <v>0</v>
      </c>
      <c r="N2716" s="25">
        <f t="shared" si="162"/>
        <v>0</v>
      </c>
    </row>
    <row r="2717" spans="1:14" x14ac:dyDescent="0.2">
      <c r="A2717" s="34" t="str">
        <f t="shared" si="160"/>
        <v>SRX/2AC4-COrkney</v>
      </c>
      <c r="B2717" s="6" t="s">
        <v>99</v>
      </c>
      <c r="C2717" s="6" t="s">
        <v>179</v>
      </c>
      <c r="D2717" s="6" t="s">
        <v>9</v>
      </c>
      <c r="E2717" s="25">
        <v>0</v>
      </c>
      <c r="F2717" s="25">
        <v>0</v>
      </c>
      <c r="G2717" s="43">
        <v>3.0999999999999996</v>
      </c>
      <c r="H2717" s="25">
        <v>0</v>
      </c>
      <c r="I2717" s="25">
        <f t="shared" si="161"/>
        <v>3.0999999999999996</v>
      </c>
      <c r="J2717" s="25"/>
      <c r="K2717" s="25">
        <v>0</v>
      </c>
      <c r="L2717" s="25">
        <v>0</v>
      </c>
      <c r="M2717" s="25">
        <v>0</v>
      </c>
      <c r="N2717" s="25">
        <f t="shared" si="162"/>
        <v>3.1</v>
      </c>
    </row>
    <row r="2718" spans="1:14" x14ac:dyDescent="0.2">
      <c r="A2718" s="34" t="str">
        <f t="shared" si="160"/>
        <v>SRX/2AC4-CSFO</v>
      </c>
      <c r="B2718" s="6" t="s">
        <v>99</v>
      </c>
      <c r="C2718" s="6" t="s">
        <v>179</v>
      </c>
      <c r="D2718" s="6" t="s">
        <v>2</v>
      </c>
      <c r="E2718" s="25">
        <v>15.124000000000001</v>
      </c>
      <c r="F2718" s="25">
        <v>0</v>
      </c>
      <c r="G2718" s="43">
        <v>551.1</v>
      </c>
      <c r="H2718" s="25">
        <v>0</v>
      </c>
      <c r="I2718" s="25">
        <f t="shared" si="161"/>
        <v>566.22400000000005</v>
      </c>
      <c r="J2718" s="25"/>
      <c r="K2718" s="25">
        <v>0</v>
      </c>
      <c r="L2718" s="25">
        <v>0</v>
      </c>
      <c r="M2718" s="25">
        <v>0</v>
      </c>
      <c r="N2718" s="25">
        <f t="shared" si="162"/>
        <v>566.22400000000005</v>
      </c>
    </row>
    <row r="2719" spans="1:14" x14ac:dyDescent="0.2">
      <c r="A2719" s="34" t="str">
        <f t="shared" si="160"/>
        <v>SRX/2AC4-CShetland</v>
      </c>
      <c r="B2719" s="6" t="s">
        <v>99</v>
      </c>
      <c r="C2719" s="6" t="s">
        <v>179</v>
      </c>
      <c r="D2719" s="6" t="s">
        <v>6</v>
      </c>
      <c r="E2719" s="25">
        <v>8.1370000000000005</v>
      </c>
      <c r="F2719" s="25">
        <v>0</v>
      </c>
      <c r="G2719" s="43">
        <v>539.4</v>
      </c>
      <c r="H2719" s="25">
        <v>0</v>
      </c>
      <c r="I2719" s="25">
        <f t="shared" si="161"/>
        <v>547.53700000000003</v>
      </c>
      <c r="J2719" s="25"/>
      <c r="K2719" s="25">
        <v>0</v>
      </c>
      <c r="L2719" s="25">
        <v>0</v>
      </c>
      <c r="M2719" s="25">
        <v>0</v>
      </c>
      <c r="N2719" s="25">
        <f t="shared" si="162"/>
        <v>547.53700000000003</v>
      </c>
    </row>
    <row r="2720" spans="1:14" x14ac:dyDescent="0.2">
      <c r="A2720" s="34" t="str">
        <f t="shared" si="160"/>
        <v>SRX/2AC4-CSouth West</v>
      </c>
      <c r="B2720" s="6" t="s">
        <v>99</v>
      </c>
      <c r="C2720" s="6" t="s">
        <v>179</v>
      </c>
      <c r="D2720" s="6" t="s">
        <v>19</v>
      </c>
      <c r="E2720" s="25">
        <v>0.17699999999999999</v>
      </c>
      <c r="F2720" s="25">
        <v>0</v>
      </c>
      <c r="G2720" s="43">
        <v>0.3</v>
      </c>
      <c r="H2720" s="25">
        <v>0</v>
      </c>
      <c r="I2720" s="25">
        <f t="shared" si="161"/>
        <v>0.47699999999999998</v>
      </c>
      <c r="J2720" s="25"/>
      <c r="K2720" s="25">
        <v>0</v>
      </c>
      <c r="L2720" s="25">
        <v>0</v>
      </c>
      <c r="M2720" s="25">
        <v>0</v>
      </c>
      <c r="N2720" s="25">
        <f t="shared" si="162"/>
        <v>0.47699999999999998</v>
      </c>
    </row>
    <row r="2721" spans="1:14" x14ac:dyDescent="0.2">
      <c r="A2721" s="34" t="str">
        <f t="shared" si="160"/>
        <v>SRX/2AC4-CUnallocated</v>
      </c>
      <c r="B2721" s="6" t="s">
        <v>99</v>
      </c>
      <c r="C2721" s="6" t="s">
        <v>179</v>
      </c>
      <c r="D2721" s="6" t="s">
        <v>33</v>
      </c>
      <c r="E2721" s="25">
        <v>0</v>
      </c>
      <c r="F2721" s="25">
        <v>0</v>
      </c>
      <c r="G2721" s="43">
        <v>0.3</v>
      </c>
      <c r="H2721" s="25">
        <v>0</v>
      </c>
      <c r="I2721" s="25">
        <f t="shared" si="161"/>
        <v>0.3</v>
      </c>
      <c r="J2721" s="25"/>
      <c r="K2721" s="25">
        <v>0</v>
      </c>
      <c r="L2721" s="25">
        <v>0</v>
      </c>
      <c r="M2721" s="25">
        <v>0</v>
      </c>
      <c r="N2721" s="25">
        <f t="shared" si="162"/>
        <v>0.3</v>
      </c>
    </row>
    <row r="2722" spans="1:14" x14ac:dyDescent="0.2">
      <c r="A2722" s="34" t="str">
        <f t="shared" si="160"/>
        <v>SRX/2AC4-CW. Scotland</v>
      </c>
      <c r="B2722" s="6" t="s">
        <v>99</v>
      </c>
      <c r="C2722" s="6" t="s">
        <v>179</v>
      </c>
      <c r="D2722" s="6" t="s">
        <v>8</v>
      </c>
      <c r="E2722" s="25">
        <v>8.9329999999999998</v>
      </c>
      <c r="F2722" s="25">
        <v>0</v>
      </c>
      <c r="G2722" s="43">
        <v>26.1</v>
      </c>
      <c r="H2722" s="25">
        <v>0</v>
      </c>
      <c r="I2722" s="25">
        <f t="shared" si="161"/>
        <v>35.033000000000001</v>
      </c>
      <c r="J2722" s="25"/>
      <c r="K2722" s="25">
        <v>0</v>
      </c>
      <c r="L2722" s="25">
        <v>0</v>
      </c>
      <c r="M2722" s="25">
        <v>0</v>
      </c>
      <c r="N2722" s="25">
        <f t="shared" si="162"/>
        <v>35.033000000000001</v>
      </c>
    </row>
    <row r="2723" spans="1:14" x14ac:dyDescent="0.2">
      <c r="A2723" s="34" t="str">
        <f t="shared" si="160"/>
        <v>SRX/2AC4-CWales &amp; WC</v>
      </c>
      <c r="B2723" s="6" t="s">
        <v>99</v>
      </c>
      <c r="C2723" s="6" t="s">
        <v>179</v>
      </c>
      <c r="D2723" s="6" t="s">
        <v>22</v>
      </c>
      <c r="E2723" s="25">
        <v>0</v>
      </c>
      <c r="F2723" s="25">
        <v>0</v>
      </c>
      <c r="G2723" s="43">
        <v>0.1</v>
      </c>
      <c r="H2723" s="25">
        <v>0</v>
      </c>
      <c r="I2723" s="25">
        <f t="shared" si="161"/>
        <v>0.1</v>
      </c>
      <c r="J2723" s="25"/>
      <c r="K2723" s="25">
        <v>0</v>
      </c>
      <c r="L2723" s="25">
        <v>0</v>
      </c>
      <c r="M2723" s="25">
        <v>0</v>
      </c>
      <c r="N2723" s="25">
        <f t="shared" si="162"/>
        <v>0.1</v>
      </c>
    </row>
    <row r="2724" spans="1:14" x14ac:dyDescent="0.2">
      <c r="A2724" s="34" t="str">
        <f t="shared" si="160"/>
        <v>SRX/2AC4-CWestern</v>
      </c>
      <c r="B2724" s="38" t="s">
        <v>99</v>
      </c>
      <c r="C2724" s="6" t="s">
        <v>179</v>
      </c>
      <c r="D2724" s="6" t="s">
        <v>107</v>
      </c>
      <c r="E2724" s="25">
        <v>19.545999999999999</v>
      </c>
      <c r="F2724" s="25">
        <v>0</v>
      </c>
      <c r="G2724" s="43">
        <v>0</v>
      </c>
      <c r="H2724" s="25">
        <v>0</v>
      </c>
      <c r="I2724" s="25">
        <f t="shared" si="161"/>
        <v>19.545999999999999</v>
      </c>
      <c r="J2724" s="25"/>
      <c r="K2724" s="25">
        <v>0</v>
      </c>
      <c r="L2724" s="25">
        <v>0</v>
      </c>
      <c r="M2724" s="25">
        <v>0</v>
      </c>
      <c r="N2724" s="25">
        <f t="shared" si="162"/>
        <v>19.545999999999999</v>
      </c>
    </row>
    <row r="2725" spans="1:14" x14ac:dyDescent="0.2">
      <c r="A2725" s="34" t="str">
        <f t="shared" si="160"/>
        <v>SRX/67AKXD10m and under (pool) - England</v>
      </c>
      <c r="B2725" s="6" t="s">
        <v>100</v>
      </c>
      <c r="C2725" s="6" t="s">
        <v>180</v>
      </c>
      <c r="D2725" s="6" t="s">
        <v>29</v>
      </c>
      <c r="E2725" s="25">
        <v>524.97799999999995</v>
      </c>
      <c r="F2725" s="25">
        <v>0</v>
      </c>
      <c r="G2725" s="43">
        <v>0</v>
      </c>
      <c r="H2725" s="25">
        <v>0</v>
      </c>
      <c r="I2725" s="25">
        <f t="shared" si="161"/>
        <v>524.97799999999995</v>
      </c>
      <c r="J2725" s="25"/>
      <c r="K2725" s="25">
        <v>0</v>
      </c>
      <c r="L2725" s="25">
        <v>0</v>
      </c>
      <c r="M2725" s="25">
        <v>0</v>
      </c>
      <c r="N2725" s="25">
        <f t="shared" si="162"/>
        <v>524.97799999999995</v>
      </c>
    </row>
    <row r="2726" spans="1:14" x14ac:dyDescent="0.2">
      <c r="A2726" s="34" t="str">
        <f t="shared" si="160"/>
        <v>SRX/67AKXD10m and under (pool) - Northern Ireland</v>
      </c>
      <c r="B2726" s="6" t="s">
        <v>100</v>
      </c>
      <c r="C2726" s="6" t="s">
        <v>180</v>
      </c>
      <c r="D2726" s="6" t="s">
        <v>32</v>
      </c>
      <c r="E2726" s="25">
        <v>0</v>
      </c>
      <c r="F2726" s="25">
        <v>5.3</v>
      </c>
      <c r="G2726" s="43">
        <v>0</v>
      </c>
      <c r="H2726" s="25">
        <v>0</v>
      </c>
      <c r="I2726" s="25">
        <f t="shared" si="161"/>
        <v>5.3</v>
      </c>
      <c r="J2726" s="25"/>
      <c r="K2726" s="25">
        <v>0</v>
      </c>
      <c r="L2726" s="25">
        <v>0</v>
      </c>
      <c r="M2726" s="25">
        <v>0</v>
      </c>
      <c r="N2726" s="25">
        <f t="shared" si="162"/>
        <v>5.3</v>
      </c>
    </row>
    <row r="2727" spans="1:14" x14ac:dyDescent="0.2">
      <c r="A2727" s="34" t="str">
        <f t="shared" si="160"/>
        <v>SRX/67AKXD10m and under (pool) - Scotland</v>
      </c>
      <c r="B2727" s="6" t="s">
        <v>100</v>
      </c>
      <c r="C2727" s="6" t="s">
        <v>180</v>
      </c>
      <c r="D2727" s="6" t="s">
        <v>31</v>
      </c>
      <c r="E2727" s="25">
        <v>0</v>
      </c>
      <c r="F2727" s="25">
        <v>0</v>
      </c>
      <c r="G2727" s="43">
        <v>25</v>
      </c>
      <c r="H2727" s="25">
        <v>0</v>
      </c>
      <c r="I2727" s="25">
        <f t="shared" si="161"/>
        <v>25</v>
      </c>
      <c r="J2727" s="25"/>
      <c r="K2727" s="25">
        <v>0</v>
      </c>
      <c r="L2727" s="25">
        <v>0</v>
      </c>
      <c r="M2727" s="25">
        <v>0</v>
      </c>
      <c r="N2727" s="25">
        <f t="shared" si="162"/>
        <v>25</v>
      </c>
    </row>
    <row r="2728" spans="1:14" x14ac:dyDescent="0.2">
      <c r="A2728" s="34" t="str">
        <f t="shared" si="160"/>
        <v>SRX/67AKXD10m and under (pool) - Wales</v>
      </c>
      <c r="B2728" s="6" t="s">
        <v>100</v>
      </c>
      <c r="C2728" s="6" t="s">
        <v>180</v>
      </c>
      <c r="D2728" s="6" t="s">
        <v>30</v>
      </c>
      <c r="E2728" s="25">
        <v>0</v>
      </c>
      <c r="F2728" s="25">
        <v>0</v>
      </c>
      <c r="G2728" s="43">
        <v>0</v>
      </c>
      <c r="H2728" s="25">
        <v>75.007000000000005</v>
      </c>
      <c r="I2728" s="25">
        <f t="shared" si="161"/>
        <v>75.007000000000005</v>
      </c>
      <c r="J2728" s="25"/>
      <c r="K2728" s="25">
        <v>0</v>
      </c>
      <c r="L2728" s="25">
        <v>0</v>
      </c>
      <c r="M2728" s="25">
        <v>0</v>
      </c>
      <c r="N2728" s="25">
        <f t="shared" si="162"/>
        <v>75.007000000000005</v>
      </c>
    </row>
    <row r="2729" spans="1:14" x14ac:dyDescent="0.2">
      <c r="A2729" s="34" t="str">
        <f t="shared" si="160"/>
        <v>SRX/67AKXDAberdeen</v>
      </c>
      <c r="B2729" s="6" t="s">
        <v>100</v>
      </c>
      <c r="C2729" s="6" t="s">
        <v>180</v>
      </c>
      <c r="D2729" s="6" t="s">
        <v>4</v>
      </c>
      <c r="E2729" s="25">
        <v>0</v>
      </c>
      <c r="F2729" s="25">
        <v>0</v>
      </c>
      <c r="G2729" s="43">
        <v>3.7</v>
      </c>
      <c r="H2729" s="25">
        <v>0</v>
      </c>
      <c r="I2729" s="25">
        <f t="shared" si="161"/>
        <v>3.7</v>
      </c>
      <c r="J2729" s="25"/>
      <c r="K2729" s="25">
        <v>0</v>
      </c>
      <c r="L2729" s="25">
        <v>0</v>
      </c>
      <c r="M2729" s="25">
        <v>0</v>
      </c>
      <c r="N2729" s="25">
        <f t="shared" si="162"/>
        <v>3.7</v>
      </c>
    </row>
    <row r="2730" spans="1:14" x14ac:dyDescent="0.2">
      <c r="A2730" s="34" t="str">
        <f t="shared" si="160"/>
        <v>SRX/67AKXDAnglo Scot.</v>
      </c>
      <c r="B2730" s="6" t="s">
        <v>100</v>
      </c>
      <c r="C2730" s="6" t="s">
        <v>180</v>
      </c>
      <c r="D2730" s="6" t="s">
        <v>13</v>
      </c>
      <c r="E2730" s="25">
        <v>0.41299999999999998</v>
      </c>
      <c r="F2730" s="25">
        <v>0.33700000000000002</v>
      </c>
      <c r="G2730" s="43">
        <v>4.8</v>
      </c>
      <c r="H2730" s="25">
        <v>0</v>
      </c>
      <c r="I2730" s="25">
        <f t="shared" si="161"/>
        <v>5.55</v>
      </c>
      <c r="J2730" s="25"/>
      <c r="K2730" s="25">
        <v>0</v>
      </c>
      <c r="L2730" s="25">
        <v>0</v>
      </c>
      <c r="M2730" s="25">
        <v>0</v>
      </c>
      <c r="N2730" s="25">
        <f t="shared" si="162"/>
        <v>5.55</v>
      </c>
    </row>
    <row r="2731" spans="1:14" x14ac:dyDescent="0.2">
      <c r="A2731" s="34" t="str">
        <f t="shared" ref="A2731:A2796" si="163">CONCATENATE(B2731,D2731)</f>
        <v>SRX/67AKXDANIFPO</v>
      </c>
      <c r="B2731" s="6" t="s">
        <v>100</v>
      </c>
      <c r="C2731" s="6" t="s">
        <v>180</v>
      </c>
      <c r="D2731" s="6" t="s">
        <v>17</v>
      </c>
      <c r="E2731" s="25">
        <v>2.4689999999999999</v>
      </c>
      <c r="F2731" s="25">
        <v>38.162999999999997</v>
      </c>
      <c r="G2731" s="43">
        <v>2.2999999999999998</v>
      </c>
      <c r="H2731" s="25">
        <v>0</v>
      </c>
      <c r="I2731" s="25">
        <f t="shared" si="161"/>
        <v>42.931999999999995</v>
      </c>
      <c r="J2731" s="25"/>
      <c r="K2731" s="25">
        <v>0</v>
      </c>
      <c r="L2731" s="25">
        <v>0</v>
      </c>
      <c r="M2731" s="25">
        <v>0</v>
      </c>
      <c r="N2731" s="25">
        <f t="shared" si="162"/>
        <v>42.932000000000002</v>
      </c>
    </row>
    <row r="2732" spans="1:14" x14ac:dyDescent="0.2">
      <c r="A2732" s="34" t="str">
        <f t="shared" si="163"/>
        <v>SRX/67AKXDCornish</v>
      </c>
      <c r="B2732" s="6" t="s">
        <v>100</v>
      </c>
      <c r="C2732" s="6" t="s">
        <v>180</v>
      </c>
      <c r="D2732" s="6" t="s">
        <v>18</v>
      </c>
      <c r="E2732" s="25">
        <v>629.51700000000005</v>
      </c>
      <c r="F2732" s="25">
        <v>0.84</v>
      </c>
      <c r="G2732" s="43">
        <v>4</v>
      </c>
      <c r="H2732" s="25">
        <v>12.396000000000001</v>
      </c>
      <c r="I2732" s="25">
        <f t="shared" si="161"/>
        <v>646.75300000000004</v>
      </c>
      <c r="J2732" s="25"/>
      <c r="K2732" s="25">
        <v>0</v>
      </c>
      <c r="L2732" s="25">
        <v>0</v>
      </c>
      <c r="M2732" s="25">
        <v>0</v>
      </c>
      <c r="N2732" s="25">
        <f t="shared" si="162"/>
        <v>646.75300000000004</v>
      </c>
    </row>
    <row r="2733" spans="1:14" x14ac:dyDescent="0.2">
      <c r="A2733" s="34" t="str">
        <f t="shared" si="163"/>
        <v>SRX/67AKXDEEFPO</v>
      </c>
      <c r="B2733" s="6" t="s">
        <v>100</v>
      </c>
      <c r="C2733" s="6" t="s">
        <v>180</v>
      </c>
      <c r="D2733" s="6" t="s">
        <v>14</v>
      </c>
      <c r="E2733" s="25">
        <v>121.91500000000001</v>
      </c>
      <c r="F2733" s="25">
        <v>1.4530000000000001</v>
      </c>
      <c r="G2733" s="43">
        <v>11.2</v>
      </c>
      <c r="H2733" s="25">
        <v>9.6000000000000002E-2</v>
      </c>
      <c r="I2733" s="25">
        <f t="shared" si="161"/>
        <v>134.66400000000002</v>
      </c>
      <c r="J2733" s="25"/>
      <c r="K2733" s="25">
        <v>0</v>
      </c>
      <c r="L2733" s="25">
        <v>0</v>
      </c>
      <c r="M2733" s="25">
        <v>0</v>
      </c>
      <c r="N2733" s="25">
        <f t="shared" si="162"/>
        <v>134.66399999999999</v>
      </c>
    </row>
    <row r="2734" spans="1:14" x14ac:dyDescent="0.2">
      <c r="A2734" s="34" t="str">
        <f t="shared" si="163"/>
        <v>SRX/67AKXDFife</v>
      </c>
      <c r="B2734" s="6" t="s">
        <v>100</v>
      </c>
      <c r="C2734" s="6" t="s">
        <v>180</v>
      </c>
      <c r="D2734" s="6" t="s">
        <v>7</v>
      </c>
      <c r="E2734" s="25">
        <v>0.19500000000000001</v>
      </c>
      <c r="F2734" s="25">
        <v>0</v>
      </c>
      <c r="G2734" s="43">
        <v>3.5</v>
      </c>
      <c r="H2734" s="25">
        <v>0</v>
      </c>
      <c r="I2734" s="25">
        <f t="shared" si="161"/>
        <v>3.6949999999999998</v>
      </c>
      <c r="J2734" s="25"/>
      <c r="K2734" s="25">
        <v>0</v>
      </c>
      <c r="L2734" s="25">
        <v>0</v>
      </c>
      <c r="M2734" s="25">
        <v>0</v>
      </c>
      <c r="N2734" s="25">
        <f t="shared" si="162"/>
        <v>3.6949999999999998</v>
      </c>
    </row>
    <row r="2735" spans="1:14" x14ac:dyDescent="0.2">
      <c r="A2735" s="34" t="str">
        <f t="shared" si="163"/>
        <v>SRX/67AKXDFPO</v>
      </c>
      <c r="B2735" s="6" t="s">
        <v>100</v>
      </c>
      <c r="C2735" s="6" t="s">
        <v>180</v>
      </c>
      <c r="D2735" s="6" t="s">
        <v>15</v>
      </c>
      <c r="E2735" s="25">
        <v>5.7000000000000002E-2</v>
      </c>
      <c r="F2735" s="25">
        <v>0</v>
      </c>
      <c r="G2735" s="43">
        <v>0</v>
      </c>
      <c r="H2735" s="25">
        <v>0</v>
      </c>
      <c r="I2735" s="25">
        <f t="shared" si="161"/>
        <v>5.7000000000000002E-2</v>
      </c>
      <c r="J2735" s="25"/>
      <c r="K2735" s="25">
        <v>0</v>
      </c>
      <c r="L2735" s="25">
        <v>0</v>
      </c>
      <c r="M2735" s="25">
        <v>0</v>
      </c>
      <c r="N2735" s="25">
        <f t="shared" si="162"/>
        <v>5.7000000000000002E-2</v>
      </c>
    </row>
    <row r="2736" spans="1:14" x14ac:dyDescent="0.2">
      <c r="A2736" s="34" t="str">
        <f t="shared" si="163"/>
        <v>SRX/67AKXDHandliners</v>
      </c>
      <c r="B2736" s="6" t="s">
        <v>100</v>
      </c>
      <c r="C2736" s="6" t="s">
        <v>180</v>
      </c>
      <c r="D2736" s="6" t="s">
        <v>66</v>
      </c>
      <c r="E2736" s="25">
        <v>0</v>
      </c>
      <c r="F2736" s="25">
        <v>0</v>
      </c>
      <c r="G2736" s="43">
        <v>0</v>
      </c>
      <c r="H2736" s="25">
        <v>0</v>
      </c>
      <c r="I2736" s="25">
        <f t="shared" si="161"/>
        <v>0</v>
      </c>
      <c r="J2736" s="25"/>
      <c r="K2736" s="25">
        <v>0</v>
      </c>
      <c r="L2736" s="25">
        <v>0</v>
      </c>
      <c r="M2736" s="25">
        <v>0</v>
      </c>
      <c r="N2736" s="25">
        <f t="shared" si="162"/>
        <v>0</v>
      </c>
    </row>
    <row r="2737" spans="1:14" x14ac:dyDescent="0.2">
      <c r="A2737" s="34" t="str">
        <f t="shared" si="163"/>
        <v>SRX/67AKXDInterfish</v>
      </c>
      <c r="B2737" s="6" t="s">
        <v>100</v>
      </c>
      <c r="C2737" s="6" t="s">
        <v>180</v>
      </c>
      <c r="D2737" s="6" t="s">
        <v>23</v>
      </c>
      <c r="E2737" s="25">
        <v>0</v>
      </c>
      <c r="F2737" s="25">
        <v>0</v>
      </c>
      <c r="G2737" s="43">
        <v>0</v>
      </c>
      <c r="H2737" s="25">
        <v>0</v>
      </c>
      <c r="I2737" s="25">
        <f t="shared" si="161"/>
        <v>0</v>
      </c>
      <c r="J2737" s="25"/>
      <c r="K2737" s="25">
        <v>0</v>
      </c>
      <c r="L2737" s="25">
        <v>0</v>
      </c>
      <c r="M2737" s="25">
        <v>0</v>
      </c>
      <c r="N2737" s="25">
        <f t="shared" si="162"/>
        <v>0</v>
      </c>
    </row>
    <row r="2738" spans="1:14" x14ac:dyDescent="0.2">
      <c r="A2738" s="34" t="str">
        <f t="shared" si="163"/>
        <v>SRX/67AKXDIOM</v>
      </c>
      <c r="B2738" s="6" t="s">
        <v>100</v>
      </c>
      <c r="C2738" s="6" t="s">
        <v>180</v>
      </c>
      <c r="D2738" s="6" t="s">
        <v>24</v>
      </c>
      <c r="E2738" s="25">
        <v>1.2E-2</v>
      </c>
      <c r="F2738" s="25">
        <v>0</v>
      </c>
      <c r="G2738" s="43">
        <v>0</v>
      </c>
      <c r="H2738" s="25">
        <v>0</v>
      </c>
      <c r="I2738" s="25">
        <f t="shared" si="161"/>
        <v>1.2E-2</v>
      </c>
      <c r="J2738" s="25"/>
      <c r="K2738" s="25">
        <v>0</v>
      </c>
      <c r="L2738" s="25">
        <v>0</v>
      </c>
      <c r="M2738" s="25">
        <v>0</v>
      </c>
      <c r="N2738" s="25">
        <f t="shared" si="162"/>
        <v>1.2E-2</v>
      </c>
    </row>
    <row r="2739" spans="1:14" x14ac:dyDescent="0.2">
      <c r="A2739" s="34" t="str">
        <f t="shared" si="163"/>
        <v>SRX/67AKXDKlondyke</v>
      </c>
      <c r="B2739" s="6" t="s">
        <v>100</v>
      </c>
      <c r="C2739" s="6" t="s">
        <v>180</v>
      </c>
      <c r="D2739" s="6" t="s">
        <v>11</v>
      </c>
      <c r="E2739" s="25">
        <v>0</v>
      </c>
      <c r="F2739" s="25">
        <v>0</v>
      </c>
      <c r="G2739" s="43">
        <v>0</v>
      </c>
      <c r="H2739" s="25">
        <v>0</v>
      </c>
      <c r="I2739" s="25">
        <f t="shared" si="161"/>
        <v>0</v>
      </c>
      <c r="J2739" s="25"/>
      <c r="K2739" s="25">
        <v>0</v>
      </c>
      <c r="L2739" s="25">
        <v>0</v>
      </c>
      <c r="M2739" s="25">
        <v>0</v>
      </c>
      <c r="N2739" s="25">
        <f t="shared" si="162"/>
        <v>0</v>
      </c>
    </row>
    <row r="2740" spans="1:14" x14ac:dyDescent="0.2">
      <c r="A2740" s="34" t="str">
        <f t="shared" si="163"/>
        <v>SRX/67AKXDLowestoft</v>
      </c>
      <c r="B2740" s="6" t="s">
        <v>100</v>
      </c>
      <c r="C2740" s="6" t="s">
        <v>180</v>
      </c>
      <c r="D2740" s="6" t="s">
        <v>21</v>
      </c>
      <c r="E2740" s="25">
        <v>0</v>
      </c>
      <c r="F2740" s="25">
        <v>0</v>
      </c>
      <c r="G2740" s="43">
        <v>0</v>
      </c>
      <c r="H2740" s="25">
        <v>0</v>
      </c>
      <c r="I2740" s="25">
        <f t="shared" si="161"/>
        <v>0</v>
      </c>
      <c r="J2740" s="25"/>
      <c r="K2740" s="25">
        <v>0</v>
      </c>
      <c r="L2740" s="25">
        <v>0</v>
      </c>
      <c r="M2740" s="25">
        <v>0</v>
      </c>
      <c r="N2740" s="25">
        <f t="shared" si="162"/>
        <v>0</v>
      </c>
    </row>
    <row r="2741" spans="1:14" x14ac:dyDescent="0.2">
      <c r="A2741" s="34" t="str">
        <f t="shared" si="163"/>
        <v>SRX/67AKXDLunar</v>
      </c>
      <c r="B2741" s="6" t="s">
        <v>100</v>
      </c>
      <c r="C2741" s="6" t="s">
        <v>180</v>
      </c>
      <c r="D2741" s="6" t="s">
        <v>12</v>
      </c>
      <c r="E2741" s="25">
        <v>0</v>
      </c>
      <c r="F2741" s="25">
        <v>0</v>
      </c>
      <c r="G2741" s="43">
        <v>0</v>
      </c>
      <c r="H2741" s="25">
        <v>0</v>
      </c>
      <c r="I2741" s="25">
        <f t="shared" si="161"/>
        <v>0</v>
      </c>
      <c r="J2741" s="25"/>
      <c r="K2741" s="25">
        <v>0</v>
      </c>
      <c r="L2741" s="25">
        <v>0</v>
      </c>
      <c r="M2741" s="25">
        <v>0</v>
      </c>
      <c r="N2741" s="25">
        <f t="shared" si="162"/>
        <v>0</v>
      </c>
    </row>
    <row r="2742" spans="1:14" x14ac:dyDescent="0.2">
      <c r="A2742" s="34" t="str">
        <f t="shared" si="163"/>
        <v>SRX/67AKXDMourne</v>
      </c>
      <c r="B2742" s="38" t="s">
        <v>100</v>
      </c>
      <c r="C2742" s="6" t="s">
        <v>180</v>
      </c>
      <c r="D2742" s="6" t="s">
        <v>49</v>
      </c>
      <c r="E2742" s="25">
        <v>0</v>
      </c>
      <c r="F2742" s="25">
        <v>0</v>
      </c>
      <c r="G2742" s="43">
        <v>0</v>
      </c>
      <c r="H2742" s="25">
        <v>0</v>
      </c>
      <c r="I2742" s="25">
        <f t="shared" si="161"/>
        <v>0</v>
      </c>
      <c r="J2742" s="25"/>
      <c r="K2742" s="25">
        <v>0</v>
      </c>
      <c r="L2742" s="25">
        <v>0</v>
      </c>
      <c r="M2742" s="25">
        <v>0</v>
      </c>
      <c r="N2742" s="25">
        <f t="shared" si="162"/>
        <v>0</v>
      </c>
    </row>
    <row r="2743" spans="1:14" x14ac:dyDescent="0.2">
      <c r="A2743" s="34" t="str">
        <f t="shared" si="163"/>
        <v>SRX/67AKXDNESFO</v>
      </c>
      <c r="B2743" s="6" t="s">
        <v>100</v>
      </c>
      <c r="C2743" s="6" t="s">
        <v>180</v>
      </c>
      <c r="D2743" s="6" t="s">
        <v>5</v>
      </c>
      <c r="E2743" s="25">
        <v>2.351</v>
      </c>
      <c r="F2743" s="25">
        <v>0</v>
      </c>
      <c r="G2743" s="43">
        <v>33.6</v>
      </c>
      <c r="H2743" s="25">
        <v>0</v>
      </c>
      <c r="I2743" s="25">
        <f t="shared" si="161"/>
        <v>35.951000000000001</v>
      </c>
      <c r="J2743" s="25"/>
      <c r="K2743" s="25">
        <v>0</v>
      </c>
      <c r="L2743" s="25">
        <v>0</v>
      </c>
      <c r="M2743" s="25">
        <v>0</v>
      </c>
      <c r="N2743" s="25">
        <f t="shared" si="162"/>
        <v>35.951000000000001</v>
      </c>
    </row>
    <row r="2744" spans="1:14" x14ac:dyDescent="0.2">
      <c r="A2744" s="34" t="str">
        <f t="shared" si="163"/>
        <v>SRX/67AKXDNIFPO</v>
      </c>
      <c r="B2744" s="6" t="s">
        <v>100</v>
      </c>
      <c r="C2744" s="6" t="s">
        <v>180</v>
      </c>
      <c r="D2744" s="6" t="s">
        <v>16</v>
      </c>
      <c r="E2744" s="25">
        <v>57.365000000000002</v>
      </c>
      <c r="F2744" s="25">
        <v>77.004999999999995</v>
      </c>
      <c r="G2744" s="43">
        <v>41.7</v>
      </c>
      <c r="H2744" s="25">
        <v>0</v>
      </c>
      <c r="I2744" s="25">
        <f t="shared" si="161"/>
        <v>176.07</v>
      </c>
      <c r="J2744" s="25"/>
      <c r="K2744" s="25">
        <v>0</v>
      </c>
      <c r="L2744" s="25">
        <v>0</v>
      </c>
      <c r="M2744" s="25">
        <v>0</v>
      </c>
      <c r="N2744" s="25">
        <f t="shared" si="162"/>
        <v>176.07</v>
      </c>
    </row>
    <row r="2745" spans="1:14" x14ac:dyDescent="0.2">
      <c r="A2745" s="34" t="str">
        <f t="shared" si="163"/>
        <v>SRX/67AKXDNon Sector - England</v>
      </c>
      <c r="B2745" s="6" t="s">
        <v>100</v>
      </c>
      <c r="C2745" s="6" t="s">
        <v>180</v>
      </c>
      <c r="D2745" s="6" t="s">
        <v>25</v>
      </c>
      <c r="E2745" s="25">
        <v>87.555000000000007</v>
      </c>
      <c r="F2745" s="25">
        <v>0</v>
      </c>
      <c r="G2745" s="43">
        <v>0</v>
      </c>
      <c r="H2745" s="25">
        <v>0</v>
      </c>
      <c r="I2745" s="25">
        <f t="shared" si="161"/>
        <v>87.555000000000007</v>
      </c>
      <c r="J2745" s="25"/>
      <c r="K2745" s="25">
        <v>0</v>
      </c>
      <c r="L2745" s="25">
        <v>0</v>
      </c>
      <c r="M2745" s="25">
        <v>0</v>
      </c>
      <c r="N2745" s="25">
        <f t="shared" si="162"/>
        <v>87.555000000000007</v>
      </c>
    </row>
    <row r="2746" spans="1:14" x14ac:dyDescent="0.2">
      <c r="A2746" s="34" t="str">
        <f t="shared" si="163"/>
        <v>SRX/67AKXDNon Sector - Northern Ireland</v>
      </c>
      <c r="B2746" s="6" t="s">
        <v>100</v>
      </c>
      <c r="C2746" s="6" t="s">
        <v>180</v>
      </c>
      <c r="D2746" s="6" t="s">
        <v>28</v>
      </c>
      <c r="E2746" s="25">
        <v>0</v>
      </c>
      <c r="F2746" s="25">
        <v>0</v>
      </c>
      <c r="G2746" s="43">
        <v>0</v>
      </c>
      <c r="H2746" s="25">
        <v>0</v>
      </c>
      <c r="I2746" s="25">
        <f t="shared" si="161"/>
        <v>0</v>
      </c>
      <c r="J2746" s="25"/>
      <c r="K2746" s="25">
        <v>0</v>
      </c>
      <c r="L2746" s="25">
        <v>0</v>
      </c>
      <c r="M2746" s="25">
        <v>0</v>
      </c>
      <c r="N2746" s="25">
        <f t="shared" si="162"/>
        <v>0</v>
      </c>
    </row>
    <row r="2747" spans="1:14" x14ac:dyDescent="0.2">
      <c r="A2747" s="34" t="str">
        <f t="shared" si="163"/>
        <v>SRX/67AKXDNon Sector - Scotland</v>
      </c>
      <c r="B2747" s="6" t="s">
        <v>100</v>
      </c>
      <c r="C2747" s="6" t="s">
        <v>180</v>
      </c>
      <c r="D2747" s="6" t="s">
        <v>27</v>
      </c>
      <c r="E2747" s="25">
        <v>0</v>
      </c>
      <c r="F2747" s="25">
        <v>0</v>
      </c>
      <c r="G2747" s="43">
        <v>5</v>
      </c>
      <c r="H2747" s="25">
        <v>0</v>
      </c>
      <c r="I2747" s="25">
        <f t="shared" si="161"/>
        <v>5</v>
      </c>
      <c r="J2747" s="25"/>
      <c r="K2747" s="25">
        <v>0</v>
      </c>
      <c r="L2747" s="25">
        <v>0</v>
      </c>
      <c r="M2747" s="25">
        <v>0</v>
      </c>
      <c r="N2747" s="25">
        <f t="shared" si="162"/>
        <v>5</v>
      </c>
    </row>
    <row r="2748" spans="1:14" x14ac:dyDescent="0.2">
      <c r="A2748" s="34" t="str">
        <f t="shared" si="163"/>
        <v>SRX/67AKXDNon Sector - Wales</v>
      </c>
      <c r="B2748" s="6" t="s">
        <v>100</v>
      </c>
      <c r="C2748" s="6" t="s">
        <v>180</v>
      </c>
      <c r="D2748" s="6" t="s">
        <v>26</v>
      </c>
      <c r="E2748" s="25">
        <v>0</v>
      </c>
      <c r="F2748" s="25">
        <v>0</v>
      </c>
      <c r="G2748" s="43">
        <v>0</v>
      </c>
      <c r="H2748" s="25">
        <v>0.86599999999999999</v>
      </c>
      <c r="I2748" s="25">
        <f t="shared" si="161"/>
        <v>0.86599999999999999</v>
      </c>
      <c r="J2748" s="25"/>
      <c r="K2748" s="25">
        <v>0</v>
      </c>
      <c r="L2748" s="25">
        <v>0</v>
      </c>
      <c r="M2748" s="25">
        <v>0</v>
      </c>
      <c r="N2748" s="25">
        <f t="shared" si="162"/>
        <v>0.86599999999999999</v>
      </c>
    </row>
    <row r="2749" spans="1:14" x14ac:dyDescent="0.2">
      <c r="A2749" s="34" t="str">
        <f t="shared" si="163"/>
        <v>SRX/67AKXDHumberside</v>
      </c>
      <c r="B2749" s="6" t="s">
        <v>100</v>
      </c>
      <c r="C2749" s="6" t="s">
        <v>180</v>
      </c>
      <c r="D2749" s="6" t="s">
        <v>288</v>
      </c>
      <c r="E2749" s="25">
        <v>0</v>
      </c>
      <c r="F2749" s="25">
        <v>0</v>
      </c>
      <c r="G2749" s="43">
        <v>0</v>
      </c>
      <c r="H2749" s="25">
        <v>0</v>
      </c>
      <c r="I2749" s="25">
        <f t="shared" si="161"/>
        <v>0</v>
      </c>
      <c r="J2749" s="25"/>
      <c r="K2749" s="25">
        <v>0</v>
      </c>
      <c r="L2749" s="25">
        <v>0</v>
      </c>
      <c r="M2749" s="25">
        <v>0</v>
      </c>
      <c r="N2749" s="25">
        <f t="shared" si="162"/>
        <v>0</v>
      </c>
    </row>
    <row r="2750" spans="1:14" x14ac:dyDescent="0.2">
      <c r="A2750" s="34" t="str">
        <f t="shared" si="163"/>
        <v>SRX/67AKXDNorth Sea</v>
      </c>
      <c r="B2750" s="6" t="s">
        <v>100</v>
      </c>
      <c r="C2750" s="6" t="s">
        <v>180</v>
      </c>
      <c r="D2750" s="6" t="s">
        <v>20</v>
      </c>
      <c r="E2750" s="25">
        <v>15.144</v>
      </c>
      <c r="F2750" s="25">
        <v>0</v>
      </c>
      <c r="G2750" s="43">
        <v>0</v>
      </c>
      <c r="H2750" s="25">
        <v>21.594999999999999</v>
      </c>
      <c r="I2750" s="25">
        <f t="shared" si="161"/>
        <v>36.738999999999997</v>
      </c>
      <c r="J2750" s="25"/>
      <c r="K2750" s="25">
        <v>0</v>
      </c>
      <c r="L2750" s="25">
        <v>0</v>
      </c>
      <c r="M2750" s="25">
        <v>0</v>
      </c>
      <c r="N2750" s="25">
        <f t="shared" si="162"/>
        <v>36.738999999999997</v>
      </c>
    </row>
    <row r="2751" spans="1:14" x14ac:dyDescent="0.2">
      <c r="A2751" s="34" t="str">
        <f t="shared" si="163"/>
        <v>SRX/67AKXDNorthern</v>
      </c>
      <c r="B2751" s="6" t="s">
        <v>100</v>
      </c>
      <c r="C2751" s="6" t="s">
        <v>180</v>
      </c>
      <c r="D2751" s="6" t="s">
        <v>10</v>
      </c>
      <c r="E2751" s="25">
        <v>0</v>
      </c>
      <c r="F2751" s="25">
        <v>0</v>
      </c>
      <c r="G2751" s="43">
        <v>0</v>
      </c>
      <c r="H2751" s="25">
        <v>0</v>
      </c>
      <c r="I2751" s="25">
        <f t="shared" si="161"/>
        <v>0</v>
      </c>
      <c r="J2751" s="25"/>
      <c r="K2751" s="25">
        <v>0</v>
      </c>
      <c r="L2751" s="25">
        <v>0</v>
      </c>
      <c r="M2751" s="25">
        <v>0</v>
      </c>
      <c r="N2751" s="25">
        <f t="shared" si="162"/>
        <v>0</v>
      </c>
    </row>
    <row r="2752" spans="1:14" x14ac:dyDescent="0.2">
      <c r="A2752" s="34" t="str">
        <f t="shared" si="163"/>
        <v>SRX/67AKXDOrkney</v>
      </c>
      <c r="B2752" s="6" t="s">
        <v>100</v>
      </c>
      <c r="C2752" s="6" t="s">
        <v>180</v>
      </c>
      <c r="D2752" s="6" t="s">
        <v>9</v>
      </c>
      <c r="E2752" s="25">
        <v>0</v>
      </c>
      <c r="F2752" s="25">
        <v>0</v>
      </c>
      <c r="G2752" s="43">
        <v>7</v>
      </c>
      <c r="H2752" s="25">
        <v>0</v>
      </c>
      <c r="I2752" s="25">
        <f t="shared" si="161"/>
        <v>7</v>
      </c>
      <c r="J2752" s="25"/>
      <c r="K2752" s="25">
        <v>0</v>
      </c>
      <c r="L2752" s="25">
        <v>0</v>
      </c>
      <c r="M2752" s="25">
        <v>0</v>
      </c>
      <c r="N2752" s="25">
        <f t="shared" si="162"/>
        <v>7</v>
      </c>
    </row>
    <row r="2753" spans="1:16" x14ac:dyDescent="0.2">
      <c r="A2753" s="34" t="str">
        <f t="shared" si="163"/>
        <v>SRX/67AKXDSFO</v>
      </c>
      <c r="B2753" s="6" t="s">
        <v>100</v>
      </c>
      <c r="C2753" s="6" t="s">
        <v>180</v>
      </c>
      <c r="D2753" s="6" t="s">
        <v>2</v>
      </c>
      <c r="E2753" s="25">
        <v>5.5</v>
      </c>
      <c r="F2753" s="25">
        <v>1.897</v>
      </c>
      <c r="G2753" s="43">
        <v>276.59999999999997</v>
      </c>
      <c r="H2753" s="25">
        <v>4.2000000000000003E-2</v>
      </c>
      <c r="I2753" s="25">
        <f t="shared" ref="I2753:I2818" si="164">E2753+F2753+G2753+H2753</f>
        <v>284.03899999999993</v>
      </c>
      <c r="J2753" s="25"/>
      <c r="K2753" s="25">
        <v>0</v>
      </c>
      <c r="L2753" s="25">
        <v>0</v>
      </c>
      <c r="M2753" s="25">
        <v>0</v>
      </c>
      <c r="N2753" s="25">
        <f t="shared" si="162"/>
        <v>284.03899999999999</v>
      </c>
    </row>
    <row r="2754" spans="1:16" x14ac:dyDescent="0.2">
      <c r="A2754" s="34" t="str">
        <f t="shared" si="163"/>
        <v>SRX/67AKXDShetland</v>
      </c>
      <c r="B2754" s="6" t="s">
        <v>100</v>
      </c>
      <c r="C2754" s="6" t="s">
        <v>180</v>
      </c>
      <c r="D2754" s="6" t="s">
        <v>6</v>
      </c>
      <c r="E2754" s="25">
        <v>0</v>
      </c>
      <c r="F2754" s="25">
        <v>0</v>
      </c>
      <c r="G2754" s="43">
        <v>2.7</v>
      </c>
      <c r="H2754" s="25">
        <v>0</v>
      </c>
      <c r="I2754" s="25">
        <f t="shared" si="164"/>
        <v>2.7</v>
      </c>
      <c r="J2754" s="25"/>
      <c r="K2754" s="25">
        <v>0</v>
      </c>
      <c r="L2754" s="25">
        <v>0</v>
      </c>
      <c r="M2754" s="25">
        <v>0</v>
      </c>
      <c r="N2754" s="25">
        <f t="shared" si="162"/>
        <v>2.7</v>
      </c>
    </row>
    <row r="2755" spans="1:16" x14ac:dyDescent="0.2">
      <c r="A2755" s="34" t="str">
        <f t="shared" si="163"/>
        <v>SRX/67AKXDSouth West</v>
      </c>
      <c r="B2755" s="6" t="s">
        <v>100</v>
      </c>
      <c r="C2755" s="6" t="s">
        <v>180</v>
      </c>
      <c r="D2755" s="6" t="s">
        <v>19</v>
      </c>
      <c r="E2755" s="25">
        <v>258.84699999999998</v>
      </c>
      <c r="F2755" s="25">
        <v>0</v>
      </c>
      <c r="G2755" s="43">
        <v>10.4</v>
      </c>
      <c r="H2755" s="25">
        <v>1.893</v>
      </c>
      <c r="I2755" s="25">
        <f t="shared" si="164"/>
        <v>271.13999999999993</v>
      </c>
      <c r="J2755" s="25"/>
      <c r="K2755" s="25">
        <v>0</v>
      </c>
      <c r="L2755" s="25">
        <v>0</v>
      </c>
      <c r="M2755" s="25">
        <v>0</v>
      </c>
      <c r="N2755" s="25">
        <f t="shared" si="162"/>
        <v>271.14</v>
      </c>
    </row>
    <row r="2756" spans="1:16" x14ac:dyDescent="0.2">
      <c r="A2756" s="34" t="str">
        <f t="shared" si="163"/>
        <v>SRX/67AKXDUnallocated</v>
      </c>
      <c r="B2756" s="6" t="s">
        <v>100</v>
      </c>
      <c r="C2756" s="6" t="s">
        <v>180</v>
      </c>
      <c r="D2756" s="6" t="s">
        <v>33</v>
      </c>
      <c r="E2756" s="25">
        <v>59.4</v>
      </c>
      <c r="F2756" s="25">
        <v>0</v>
      </c>
      <c r="G2756" s="43">
        <v>1.2</v>
      </c>
      <c r="H2756" s="25">
        <v>55</v>
      </c>
      <c r="I2756" s="25">
        <f t="shared" si="164"/>
        <v>115.6</v>
      </c>
      <c r="J2756" s="25"/>
      <c r="K2756" s="25">
        <v>0</v>
      </c>
      <c r="L2756" s="25">
        <v>0</v>
      </c>
      <c r="M2756" s="25">
        <v>0</v>
      </c>
      <c r="N2756" s="25">
        <f t="shared" si="162"/>
        <v>115.6</v>
      </c>
    </row>
    <row r="2757" spans="1:16" x14ac:dyDescent="0.2">
      <c r="A2757" s="34" t="str">
        <f t="shared" si="163"/>
        <v>SRX/67AKXDW. Scotland</v>
      </c>
      <c r="B2757" s="6" t="s">
        <v>100</v>
      </c>
      <c r="C2757" s="6" t="s">
        <v>180</v>
      </c>
      <c r="D2757" s="6" t="s">
        <v>8</v>
      </c>
      <c r="E2757" s="25">
        <v>0</v>
      </c>
      <c r="F2757" s="25">
        <v>0.30499999999999999</v>
      </c>
      <c r="G2757" s="43">
        <v>11.600000000000001</v>
      </c>
      <c r="H2757" s="25">
        <v>0</v>
      </c>
      <c r="I2757" s="25">
        <f t="shared" si="164"/>
        <v>11.905000000000001</v>
      </c>
      <c r="J2757" s="25"/>
      <c r="K2757" s="25">
        <v>0</v>
      </c>
      <c r="L2757" s="25">
        <v>0</v>
      </c>
      <c r="M2757" s="25">
        <v>0</v>
      </c>
      <c r="N2757" s="25">
        <f t="shared" si="162"/>
        <v>11.904999999999999</v>
      </c>
    </row>
    <row r="2758" spans="1:16" x14ac:dyDescent="0.2">
      <c r="A2758" s="34" t="str">
        <f t="shared" si="163"/>
        <v>SRX/67AKXDWales &amp; WC</v>
      </c>
      <c r="B2758" s="6" t="s">
        <v>100</v>
      </c>
      <c r="C2758" s="6" t="s">
        <v>180</v>
      </c>
      <c r="D2758" s="6" t="s">
        <v>22</v>
      </c>
      <c r="E2758" s="25">
        <v>205.97800000000001</v>
      </c>
      <c r="F2758" s="25">
        <v>0</v>
      </c>
      <c r="G2758" s="43">
        <v>9.6</v>
      </c>
      <c r="H2758" s="25">
        <v>11.205</v>
      </c>
      <c r="I2758" s="25">
        <f t="shared" si="164"/>
        <v>226.78300000000002</v>
      </c>
      <c r="J2758" s="25"/>
      <c r="K2758" s="25">
        <v>0</v>
      </c>
      <c r="L2758" s="25">
        <v>0</v>
      </c>
      <c r="M2758" s="25">
        <v>0</v>
      </c>
      <c r="N2758" s="25">
        <f t="shared" si="162"/>
        <v>226.78299999999999</v>
      </c>
    </row>
    <row r="2759" spans="1:16" x14ac:dyDescent="0.2">
      <c r="A2759" s="34" t="str">
        <f t="shared" si="163"/>
        <v>SRX/67AKXDWestern</v>
      </c>
      <c r="B2759" s="38" t="s">
        <v>100</v>
      </c>
      <c r="C2759" s="6" t="s">
        <v>180</v>
      </c>
      <c r="D2759" s="6" t="s">
        <v>107</v>
      </c>
      <c r="E2759" s="25">
        <v>0</v>
      </c>
      <c r="F2759" s="25">
        <v>0</v>
      </c>
      <c r="G2759" s="43">
        <v>0</v>
      </c>
      <c r="H2759" s="25">
        <v>0</v>
      </c>
      <c r="I2759" s="25">
        <f t="shared" si="164"/>
        <v>0</v>
      </c>
      <c r="J2759" s="25"/>
      <c r="K2759" s="25">
        <v>0</v>
      </c>
      <c r="L2759" s="25">
        <v>0</v>
      </c>
      <c r="M2759" s="25">
        <v>0</v>
      </c>
      <c r="N2759" s="25">
        <f t="shared" si="162"/>
        <v>0</v>
      </c>
    </row>
    <row r="2760" spans="1:16" x14ac:dyDescent="0.2">
      <c r="A2760" s="60" t="str">
        <f t="shared" ref="A2760:A2761" si="165">CONCATENATE(B2760,D2760)</f>
        <v>SRX/67AKXDQAM - sector</v>
      </c>
      <c r="B2760" s="60" t="s">
        <v>100</v>
      </c>
      <c r="C2760" s="60" t="s">
        <v>180</v>
      </c>
      <c r="D2760" s="62" t="s">
        <v>302</v>
      </c>
      <c r="E2760" s="25">
        <v>118</v>
      </c>
      <c r="F2760" s="25">
        <v>0</v>
      </c>
      <c r="G2760" s="43">
        <v>0</v>
      </c>
      <c r="H2760" s="25">
        <v>0</v>
      </c>
      <c r="I2760" s="25">
        <f t="shared" ref="I2760:I2761" si="166">E2760+F2760+G2760+H2760</f>
        <v>118</v>
      </c>
      <c r="J2760" s="25"/>
      <c r="K2760" s="25">
        <v>0</v>
      </c>
      <c r="L2760" s="25">
        <v>0</v>
      </c>
      <c r="M2760" s="25">
        <v>0</v>
      </c>
      <c r="N2760" s="25">
        <f t="shared" si="162"/>
        <v>118</v>
      </c>
    </row>
    <row r="2761" spans="1:16" x14ac:dyDescent="0.2">
      <c r="A2761" s="60" t="str">
        <f t="shared" si="165"/>
        <v>SRX/67AKXDQAM - non-sector</v>
      </c>
      <c r="B2761" s="57" t="s">
        <v>100</v>
      </c>
      <c r="C2761" s="60" t="s">
        <v>180</v>
      </c>
      <c r="D2761" s="62" t="s">
        <v>303</v>
      </c>
      <c r="E2761" s="25">
        <v>43</v>
      </c>
      <c r="F2761" s="25">
        <v>0</v>
      </c>
      <c r="G2761" s="43">
        <v>0</v>
      </c>
      <c r="H2761" s="25">
        <v>0</v>
      </c>
      <c r="I2761" s="25">
        <f t="shared" si="166"/>
        <v>43</v>
      </c>
      <c r="J2761" s="25"/>
      <c r="K2761" s="25">
        <v>0</v>
      </c>
      <c r="L2761" s="25">
        <v>0</v>
      </c>
      <c r="M2761" s="25">
        <v>0</v>
      </c>
      <c r="N2761" s="25">
        <f t="shared" si="162"/>
        <v>43</v>
      </c>
    </row>
    <row r="2762" spans="1:16" x14ac:dyDescent="0.2">
      <c r="A2762" s="34" t="str">
        <f t="shared" si="163"/>
        <v>T/B/2AC4-C10m and under (pool) - England</v>
      </c>
      <c r="B2762" s="6" t="s">
        <v>89</v>
      </c>
      <c r="C2762" s="6" t="s">
        <v>181</v>
      </c>
      <c r="D2762" s="6" t="s">
        <v>29</v>
      </c>
      <c r="E2762" s="25">
        <v>91.551000000000002</v>
      </c>
      <c r="F2762" s="25">
        <v>0</v>
      </c>
      <c r="G2762" s="43">
        <v>0</v>
      </c>
      <c r="H2762" s="25">
        <v>0</v>
      </c>
      <c r="I2762" s="25">
        <f t="shared" si="164"/>
        <v>91.551000000000002</v>
      </c>
      <c r="J2762" s="25"/>
      <c r="K2762" s="64">
        <f>IFERROR(VLOOKUP(CONCATENATE("TUR/*2AC4-C",D2762),'Special condition stocks'!A1610:J3450,8,FALSE)+VLOOKUP(CONCATENATE("BLL/*2AC4-C",D2762),'Special condition stocks'!A1610:J3450,8,FALSE),0)</f>
        <v>1.2709999999999999</v>
      </c>
      <c r="L2762" s="25">
        <v>0</v>
      </c>
      <c r="M2762" s="25">
        <v>0</v>
      </c>
      <c r="N2762" s="25">
        <f t="shared" si="162"/>
        <v>92.822000000000003</v>
      </c>
      <c r="P2762" s="64">
        <f>IFERROR(VLOOKUP(CONCATENATE("TUR/*2AC4-C",I2762),'Special condition stocks'!F1610:O3450,8,FALSE)+VLOOKUP(CONCATENATE("BLL/*2AC4-C",I2762),'Special condition stocks'!F1610:O3450,8,FALSE),0)</f>
        <v>0</v>
      </c>
    </row>
    <row r="2763" spans="1:16" x14ac:dyDescent="0.2">
      <c r="A2763" s="34" t="str">
        <f t="shared" si="163"/>
        <v>T/B/2AC4-C10m and under (pool) - Northern Ireland</v>
      </c>
      <c r="B2763" s="6" t="s">
        <v>89</v>
      </c>
      <c r="C2763" s="6" t="s">
        <v>181</v>
      </c>
      <c r="D2763" s="6" t="s">
        <v>32</v>
      </c>
      <c r="E2763" s="25">
        <v>0</v>
      </c>
      <c r="F2763" s="25">
        <v>0</v>
      </c>
      <c r="G2763" s="43">
        <v>0</v>
      </c>
      <c r="H2763" s="25">
        <v>0</v>
      </c>
      <c r="I2763" s="25">
        <f t="shared" si="164"/>
        <v>0</v>
      </c>
      <c r="J2763" s="25"/>
      <c r="K2763" s="64">
        <f>IFERROR(VLOOKUP(CONCATENATE("TUR/*2AC4-C",D2763),'Special condition stocks'!A1611:J3451,8,FALSE)+VLOOKUP(CONCATENATE("BLL/*2AC4-C",D2763),'Special condition stocks'!A1611:J3451,8,FALSE),0)</f>
        <v>0</v>
      </c>
      <c r="L2763" s="25">
        <v>0</v>
      </c>
      <c r="M2763" s="25">
        <v>0</v>
      </c>
      <c r="N2763" s="25">
        <f t="shared" si="162"/>
        <v>0</v>
      </c>
    </row>
    <row r="2764" spans="1:16" x14ac:dyDescent="0.2">
      <c r="A2764" s="34" t="str">
        <f t="shared" si="163"/>
        <v>T/B/2AC4-C10m and under (pool) - Scotland</v>
      </c>
      <c r="B2764" s="6" t="s">
        <v>89</v>
      </c>
      <c r="C2764" s="6" t="s">
        <v>181</v>
      </c>
      <c r="D2764" s="6" t="s">
        <v>31</v>
      </c>
      <c r="E2764" s="25">
        <v>0</v>
      </c>
      <c r="F2764" s="25">
        <v>0</v>
      </c>
      <c r="G2764" s="43">
        <v>0.1</v>
      </c>
      <c r="H2764" s="25">
        <v>0</v>
      </c>
      <c r="I2764" s="25">
        <f t="shared" si="164"/>
        <v>0.1</v>
      </c>
      <c r="J2764" s="25"/>
      <c r="K2764" s="64">
        <f>IFERROR(VLOOKUP(CONCATENATE("TUR/*2AC4-C",D2764),'Special condition stocks'!A1612:J3452,8,FALSE)+VLOOKUP(CONCATENATE("BLL/*2AC4-C",D2764),'Special condition stocks'!A1612:J3452,8,FALSE),0)</f>
        <v>0.05</v>
      </c>
      <c r="L2764" s="25">
        <v>0</v>
      </c>
      <c r="M2764" s="25">
        <v>0</v>
      </c>
      <c r="N2764" s="25">
        <f t="shared" si="162"/>
        <v>0.15</v>
      </c>
    </row>
    <row r="2765" spans="1:16" x14ac:dyDescent="0.2">
      <c r="A2765" s="34" t="str">
        <f t="shared" si="163"/>
        <v>T/B/2AC4-C10m and under (pool) - Wales</v>
      </c>
      <c r="B2765" s="6" t="s">
        <v>89</v>
      </c>
      <c r="C2765" s="6" t="s">
        <v>181</v>
      </c>
      <c r="D2765" s="6" t="s">
        <v>30</v>
      </c>
      <c r="E2765" s="25">
        <v>0</v>
      </c>
      <c r="F2765" s="25">
        <v>0</v>
      </c>
      <c r="G2765" s="43">
        <v>0</v>
      </c>
      <c r="H2765" s="25">
        <v>2.5000000000000001E-2</v>
      </c>
      <c r="I2765" s="25">
        <f t="shared" si="164"/>
        <v>2.5000000000000001E-2</v>
      </c>
      <c r="J2765" s="25"/>
      <c r="K2765" s="64">
        <f>IFERROR(VLOOKUP(CONCATENATE("TUR/*2AC4-C",D2765),'Special condition stocks'!A1613:J3453,8,FALSE)+VLOOKUP(CONCATENATE("BLL/*2AC4-C",D2765),'Special condition stocks'!A1613:J3453,8,FALSE),0)</f>
        <v>0</v>
      </c>
      <c r="L2765" s="25">
        <v>0</v>
      </c>
      <c r="M2765" s="25">
        <v>0</v>
      </c>
      <c r="N2765" s="25">
        <f t="shared" si="162"/>
        <v>2.5000000000000001E-2</v>
      </c>
    </row>
    <row r="2766" spans="1:16" x14ac:dyDescent="0.2">
      <c r="A2766" s="34" t="str">
        <f t="shared" si="163"/>
        <v>T/B/2AC4-CAberdeen</v>
      </c>
      <c r="B2766" s="6" t="s">
        <v>89</v>
      </c>
      <c r="C2766" s="6" t="s">
        <v>181</v>
      </c>
      <c r="D2766" s="6" t="s">
        <v>4</v>
      </c>
      <c r="E2766" s="25">
        <v>0</v>
      </c>
      <c r="F2766" s="25">
        <v>0</v>
      </c>
      <c r="G2766" s="43">
        <v>7.7</v>
      </c>
      <c r="H2766" s="25">
        <v>0</v>
      </c>
      <c r="I2766" s="25">
        <f t="shared" si="164"/>
        <v>7.7</v>
      </c>
      <c r="J2766" s="25"/>
      <c r="K2766" s="64">
        <f>IFERROR(VLOOKUP(CONCATENATE("TUR/*2AC4-C",D2766),'Special condition stocks'!A1614:J3454,8,FALSE)+VLOOKUP(CONCATENATE("BLL/*2AC4-C",D2766),'Special condition stocks'!A1614:J3454,8,FALSE),0)</f>
        <v>1.1620000000000001</v>
      </c>
      <c r="L2766" s="25">
        <v>0</v>
      </c>
      <c r="M2766" s="25">
        <v>0</v>
      </c>
      <c r="N2766" s="25">
        <f t="shared" si="162"/>
        <v>8.8620000000000001</v>
      </c>
    </row>
    <row r="2767" spans="1:16" x14ac:dyDescent="0.2">
      <c r="A2767" s="34" t="str">
        <f t="shared" si="163"/>
        <v>T/B/2AC4-CAnglo Scot.</v>
      </c>
      <c r="B2767" s="6" t="s">
        <v>89</v>
      </c>
      <c r="C2767" s="6" t="s">
        <v>181</v>
      </c>
      <c r="D2767" s="6" t="s">
        <v>13</v>
      </c>
      <c r="E2767" s="25">
        <v>26.169</v>
      </c>
      <c r="F2767" s="25">
        <v>0</v>
      </c>
      <c r="G2767" s="43">
        <v>1.6</v>
      </c>
      <c r="H2767" s="25">
        <v>0</v>
      </c>
      <c r="I2767" s="25">
        <f t="shared" si="164"/>
        <v>27.769000000000002</v>
      </c>
      <c r="J2767" s="25"/>
      <c r="K2767" s="64">
        <f>IFERROR(VLOOKUP(CONCATENATE("TUR/*2AC4-C",D2767),'Special condition stocks'!A1615:J3455,8,FALSE)+VLOOKUP(CONCATENATE("BLL/*2AC4-C",D2767),'Special condition stocks'!A1615:J3455,8,FALSE),0)</f>
        <v>0.7649999999999999</v>
      </c>
      <c r="L2767" s="25">
        <v>0</v>
      </c>
      <c r="M2767" s="25">
        <v>0</v>
      </c>
      <c r="N2767" s="25">
        <f t="shared" si="162"/>
        <v>28.533999999999999</v>
      </c>
    </row>
    <row r="2768" spans="1:16" x14ac:dyDescent="0.2">
      <c r="A2768" s="34" t="str">
        <f t="shared" si="163"/>
        <v>T/B/2AC4-CANIFPO</v>
      </c>
      <c r="B2768" s="6" t="s">
        <v>89</v>
      </c>
      <c r="C2768" s="6" t="s">
        <v>181</v>
      </c>
      <c r="D2768" s="6" t="s">
        <v>17</v>
      </c>
      <c r="E2768" s="25">
        <v>0</v>
      </c>
      <c r="F2768" s="25">
        <v>2.4359999999999999</v>
      </c>
      <c r="G2768" s="43">
        <v>0</v>
      </c>
      <c r="H2768" s="25">
        <v>0</v>
      </c>
      <c r="I2768" s="25">
        <f t="shared" si="164"/>
        <v>2.4359999999999999</v>
      </c>
      <c r="J2768" s="25"/>
      <c r="K2768" s="64">
        <f>IFERROR(VLOOKUP(CONCATENATE("TUR/*2AC4-C",D2768),'Special condition stocks'!A1616:J3456,8,FALSE)+VLOOKUP(CONCATENATE("BLL/*2AC4-C",D2768),'Special condition stocks'!A1616:J3456,8,FALSE),0)</f>
        <v>0.13</v>
      </c>
      <c r="L2768" s="25">
        <v>0</v>
      </c>
      <c r="M2768" s="25">
        <v>0</v>
      </c>
      <c r="N2768" s="25">
        <f t="shared" si="162"/>
        <v>2.5659999999999998</v>
      </c>
    </row>
    <row r="2769" spans="1:14" x14ac:dyDescent="0.2">
      <c r="A2769" s="34" t="str">
        <f t="shared" si="163"/>
        <v>T/B/2AC4-CCornish</v>
      </c>
      <c r="B2769" s="6" t="s">
        <v>89</v>
      </c>
      <c r="C2769" s="6" t="s">
        <v>181</v>
      </c>
      <c r="D2769" s="6" t="s">
        <v>18</v>
      </c>
      <c r="E2769" s="25">
        <v>95.343000000000004</v>
      </c>
      <c r="F2769" s="25">
        <v>0</v>
      </c>
      <c r="G2769" s="43">
        <v>0.1</v>
      </c>
      <c r="H2769" s="25">
        <v>0</v>
      </c>
      <c r="I2769" s="25">
        <f t="shared" si="164"/>
        <v>95.442999999999998</v>
      </c>
      <c r="J2769" s="25"/>
      <c r="K2769" s="64">
        <f>IFERROR(VLOOKUP(CONCATENATE("TUR/*2AC4-C",D2769),'Special condition stocks'!A1617:J3457,8,FALSE)+VLOOKUP(CONCATENATE("BLL/*2AC4-C",D2769),'Special condition stocks'!A1617:J3457,8,FALSE),0)</f>
        <v>0</v>
      </c>
      <c r="L2769" s="25">
        <v>0</v>
      </c>
      <c r="M2769" s="25">
        <v>0</v>
      </c>
      <c r="N2769" s="25">
        <f t="shared" si="162"/>
        <v>95.442999999999998</v>
      </c>
    </row>
    <row r="2770" spans="1:14" x14ac:dyDescent="0.2">
      <c r="A2770" s="34" t="str">
        <f t="shared" si="163"/>
        <v>T/B/2AC4-CEEFPO</v>
      </c>
      <c r="B2770" s="6" t="s">
        <v>89</v>
      </c>
      <c r="C2770" s="6" t="s">
        <v>181</v>
      </c>
      <c r="D2770" s="6" t="s">
        <v>14</v>
      </c>
      <c r="E2770" s="25">
        <v>54.481999999999999</v>
      </c>
      <c r="F2770" s="25">
        <v>0</v>
      </c>
      <c r="G2770" s="43">
        <v>2</v>
      </c>
      <c r="H2770" s="25">
        <v>0</v>
      </c>
      <c r="I2770" s="25">
        <f t="shared" si="164"/>
        <v>56.481999999999999</v>
      </c>
      <c r="J2770" s="25"/>
      <c r="K2770" s="64">
        <f>IFERROR(VLOOKUP(CONCATENATE("TUR/*2AC4-C",D2770),'Special condition stocks'!A1618:J3458,8,FALSE)+VLOOKUP(CONCATENATE("BLL/*2AC4-C",D2770),'Special condition stocks'!A1618:J3458,8,FALSE),0)</f>
        <v>0.16400000000000001</v>
      </c>
      <c r="L2770" s="25">
        <v>0</v>
      </c>
      <c r="M2770" s="25">
        <v>0</v>
      </c>
      <c r="N2770" s="25">
        <f t="shared" si="162"/>
        <v>56.646000000000001</v>
      </c>
    </row>
    <row r="2771" spans="1:14" x14ac:dyDescent="0.2">
      <c r="A2771" s="34" t="str">
        <f t="shared" si="163"/>
        <v>T/B/2AC4-CFife</v>
      </c>
      <c r="B2771" s="6" t="s">
        <v>89</v>
      </c>
      <c r="C2771" s="6" t="s">
        <v>181</v>
      </c>
      <c r="D2771" s="6" t="s">
        <v>7</v>
      </c>
      <c r="E2771" s="25">
        <v>86.013000000000005</v>
      </c>
      <c r="F2771" s="25">
        <v>0</v>
      </c>
      <c r="G2771" s="43">
        <v>52.4</v>
      </c>
      <c r="H2771" s="25">
        <v>0</v>
      </c>
      <c r="I2771" s="25">
        <f t="shared" si="164"/>
        <v>138.41300000000001</v>
      </c>
      <c r="J2771" s="25"/>
      <c r="K2771" s="64">
        <f>IFERROR(VLOOKUP(CONCATENATE("TUR/*2AC4-C",D2771),'Special condition stocks'!A1619:J3459,8,FALSE)+VLOOKUP(CONCATENATE("BLL/*2AC4-C",D2771),'Special condition stocks'!A1619:J3459,8,FALSE),0)</f>
        <v>29.765000000000001</v>
      </c>
      <c r="L2771" s="25">
        <v>0</v>
      </c>
      <c r="M2771" s="25">
        <v>0</v>
      </c>
      <c r="N2771" s="25">
        <f t="shared" si="162"/>
        <v>168.178</v>
      </c>
    </row>
    <row r="2772" spans="1:14" x14ac:dyDescent="0.2">
      <c r="A2772" s="34" t="str">
        <f t="shared" si="163"/>
        <v>T/B/2AC4-CFPO</v>
      </c>
      <c r="B2772" s="6" t="s">
        <v>89</v>
      </c>
      <c r="C2772" s="6" t="s">
        <v>181</v>
      </c>
      <c r="D2772" s="6" t="s">
        <v>15</v>
      </c>
      <c r="E2772" s="25">
        <v>2.145</v>
      </c>
      <c r="F2772" s="25">
        <v>0</v>
      </c>
      <c r="G2772" s="43">
        <v>0</v>
      </c>
      <c r="H2772" s="25">
        <v>0</v>
      </c>
      <c r="I2772" s="25">
        <f t="shared" si="164"/>
        <v>2.145</v>
      </c>
      <c r="J2772" s="25"/>
      <c r="K2772" s="64">
        <f>IFERROR(VLOOKUP(CONCATENATE("TUR/*2AC4-C",D2772),'Special condition stocks'!A1620:J3460,8,FALSE)+VLOOKUP(CONCATENATE("BLL/*2AC4-C",D2772),'Special condition stocks'!A1620:J3460,8,FALSE),0)</f>
        <v>1E-3</v>
      </c>
      <c r="L2772" s="25">
        <v>0</v>
      </c>
      <c r="M2772" s="25">
        <v>0</v>
      </c>
      <c r="N2772" s="25">
        <f t="shared" si="162"/>
        <v>2.1459999999999999</v>
      </c>
    </row>
    <row r="2773" spans="1:14" x14ac:dyDescent="0.2">
      <c r="A2773" s="34" t="str">
        <f t="shared" si="163"/>
        <v>T/B/2AC4-CHandliners</v>
      </c>
      <c r="B2773" s="6" t="s">
        <v>89</v>
      </c>
      <c r="C2773" s="6" t="s">
        <v>181</v>
      </c>
      <c r="D2773" s="6" t="s">
        <v>66</v>
      </c>
      <c r="E2773" s="25">
        <v>0</v>
      </c>
      <c r="F2773" s="25">
        <v>0</v>
      </c>
      <c r="G2773" s="43">
        <v>0</v>
      </c>
      <c r="H2773" s="25">
        <v>0</v>
      </c>
      <c r="I2773" s="25">
        <f t="shared" si="164"/>
        <v>0</v>
      </c>
      <c r="J2773" s="25"/>
      <c r="K2773" s="64">
        <f>IFERROR(VLOOKUP(CONCATENATE("TUR/*2AC4-C",D2773),'Special condition stocks'!A1621:J3461,8,FALSE)+VLOOKUP(CONCATENATE("BLL/*2AC4-C",D2773),'Special condition stocks'!A1621:J3461,8,FALSE),0)</f>
        <v>0</v>
      </c>
      <c r="L2773" s="25">
        <v>0</v>
      </c>
      <c r="M2773" s="25">
        <v>0</v>
      </c>
      <c r="N2773" s="25">
        <f t="shared" si="162"/>
        <v>0</v>
      </c>
    </row>
    <row r="2774" spans="1:14" x14ac:dyDescent="0.2">
      <c r="A2774" s="34" t="str">
        <f t="shared" si="163"/>
        <v>T/B/2AC4-CInterfish</v>
      </c>
      <c r="B2774" s="6" t="s">
        <v>89</v>
      </c>
      <c r="C2774" s="6" t="s">
        <v>181</v>
      </c>
      <c r="D2774" s="6" t="s">
        <v>23</v>
      </c>
      <c r="E2774" s="25">
        <v>50.514000000000003</v>
      </c>
      <c r="F2774" s="25">
        <v>0</v>
      </c>
      <c r="G2774" s="43">
        <v>0</v>
      </c>
      <c r="H2774" s="25">
        <v>0</v>
      </c>
      <c r="I2774" s="25">
        <f t="shared" si="164"/>
        <v>50.514000000000003</v>
      </c>
      <c r="J2774" s="25"/>
      <c r="K2774" s="64">
        <f>IFERROR(VLOOKUP(CONCATENATE("TUR/*2AC4-C",D2774),'Special condition stocks'!A1622:J3462,8,FALSE)+VLOOKUP(CONCATENATE("BLL/*2AC4-C",D2774),'Special condition stocks'!A1622:J3462,8,FALSE),0)</f>
        <v>1.7000000000000001E-2</v>
      </c>
      <c r="L2774" s="25">
        <v>0</v>
      </c>
      <c r="M2774" s="25">
        <v>0</v>
      </c>
      <c r="N2774" s="25">
        <f t="shared" si="162"/>
        <v>50.530999999999999</v>
      </c>
    </row>
    <row r="2775" spans="1:14" x14ac:dyDescent="0.2">
      <c r="A2775" s="34" t="str">
        <f t="shared" si="163"/>
        <v>T/B/2AC4-CIOM</v>
      </c>
      <c r="B2775" s="6" t="s">
        <v>89</v>
      </c>
      <c r="C2775" s="6" t="s">
        <v>181</v>
      </c>
      <c r="D2775" s="6" t="s">
        <v>24</v>
      </c>
      <c r="E2775" s="25">
        <v>0</v>
      </c>
      <c r="F2775" s="25">
        <v>0</v>
      </c>
      <c r="G2775" s="43">
        <v>0</v>
      </c>
      <c r="H2775" s="25">
        <v>0</v>
      </c>
      <c r="I2775" s="25">
        <f t="shared" si="164"/>
        <v>0</v>
      </c>
      <c r="J2775" s="25"/>
      <c r="K2775" s="64">
        <f>IFERROR(VLOOKUP(CONCATENATE("TUR/*2AC4-C",D2775),'Special condition stocks'!A1623:J3463,8,FALSE)+VLOOKUP(CONCATENATE("BLL/*2AC4-C",D2775),'Special condition stocks'!A1623:J3463,8,FALSE),0)</f>
        <v>0</v>
      </c>
      <c r="L2775" s="25">
        <v>0</v>
      </c>
      <c r="M2775" s="25">
        <v>0</v>
      </c>
      <c r="N2775" s="25">
        <f t="shared" ref="N2775:N2838" si="167">ROUND(I2775+K2775+L2775+M2775+J2775,3)</f>
        <v>0</v>
      </c>
    </row>
    <row r="2776" spans="1:14" x14ac:dyDescent="0.2">
      <c r="A2776" s="34" t="str">
        <f t="shared" si="163"/>
        <v>T/B/2AC4-CKlondyke</v>
      </c>
      <c r="B2776" s="6" t="s">
        <v>89</v>
      </c>
      <c r="C2776" s="6" t="s">
        <v>181</v>
      </c>
      <c r="D2776" s="6" t="s">
        <v>11</v>
      </c>
      <c r="E2776" s="25">
        <v>0</v>
      </c>
      <c r="F2776" s="25">
        <v>0</v>
      </c>
      <c r="G2776" s="43">
        <v>0</v>
      </c>
      <c r="H2776" s="25">
        <v>0</v>
      </c>
      <c r="I2776" s="25">
        <f t="shared" si="164"/>
        <v>0</v>
      </c>
      <c r="J2776" s="25"/>
      <c r="K2776" s="64">
        <f>IFERROR(VLOOKUP(CONCATENATE("TUR/*2AC4-C",D2776),'Special condition stocks'!A1624:J3464,8,FALSE)+VLOOKUP(CONCATENATE("BLL/*2AC4-C",D2776),'Special condition stocks'!A1624:J3464,8,FALSE),0)</f>
        <v>0</v>
      </c>
      <c r="L2776" s="25">
        <v>0</v>
      </c>
      <c r="M2776" s="25">
        <v>0</v>
      </c>
      <c r="N2776" s="25">
        <f t="shared" si="167"/>
        <v>0</v>
      </c>
    </row>
    <row r="2777" spans="1:14" x14ac:dyDescent="0.2">
      <c r="A2777" s="34" t="str">
        <f t="shared" si="163"/>
        <v>T/B/2AC4-CLowestoft</v>
      </c>
      <c r="B2777" s="6" t="s">
        <v>89</v>
      </c>
      <c r="C2777" s="6" t="s">
        <v>181</v>
      </c>
      <c r="D2777" s="6" t="s">
        <v>21</v>
      </c>
      <c r="E2777" s="25">
        <v>0</v>
      </c>
      <c r="F2777" s="25">
        <v>0</v>
      </c>
      <c r="G2777" s="43">
        <v>0</v>
      </c>
      <c r="H2777" s="25">
        <v>0</v>
      </c>
      <c r="I2777" s="25">
        <f t="shared" si="164"/>
        <v>0</v>
      </c>
      <c r="J2777" s="25"/>
      <c r="K2777" s="64">
        <f>IFERROR(VLOOKUP(CONCATENATE("TUR/*2AC4-C",D2777),'Special condition stocks'!A1625:J3465,8,FALSE)+VLOOKUP(CONCATENATE("BLL/*2AC4-C",D2777),'Special condition stocks'!A1625:J3465,8,FALSE),0)</f>
        <v>0</v>
      </c>
      <c r="L2777" s="25">
        <v>0</v>
      </c>
      <c r="M2777" s="25">
        <v>0</v>
      </c>
      <c r="N2777" s="25">
        <f t="shared" si="167"/>
        <v>0</v>
      </c>
    </row>
    <row r="2778" spans="1:14" x14ac:dyDescent="0.2">
      <c r="A2778" s="34" t="str">
        <f t="shared" si="163"/>
        <v>T/B/2AC4-CLunar</v>
      </c>
      <c r="B2778" s="6" t="s">
        <v>89</v>
      </c>
      <c r="C2778" s="6" t="s">
        <v>181</v>
      </c>
      <c r="D2778" s="6" t="s">
        <v>12</v>
      </c>
      <c r="E2778" s="25">
        <v>0</v>
      </c>
      <c r="F2778" s="25">
        <v>0</v>
      </c>
      <c r="G2778" s="43">
        <v>2.4</v>
      </c>
      <c r="H2778" s="25">
        <v>0</v>
      </c>
      <c r="I2778" s="25">
        <f t="shared" si="164"/>
        <v>2.4</v>
      </c>
      <c r="J2778" s="25"/>
      <c r="K2778" s="64">
        <f>IFERROR(VLOOKUP(CONCATENATE("TUR/*2AC4-C",D2778),'Special condition stocks'!A1626:J3466,8,FALSE)+VLOOKUP(CONCATENATE("BLL/*2AC4-C",D2778),'Special condition stocks'!A1626:J3466,8,FALSE),0)</f>
        <v>0.28500000000000003</v>
      </c>
      <c r="L2778" s="25">
        <v>0</v>
      </c>
      <c r="M2778" s="25">
        <v>0</v>
      </c>
      <c r="N2778" s="25">
        <f t="shared" si="167"/>
        <v>2.6850000000000001</v>
      </c>
    </row>
    <row r="2779" spans="1:14" x14ac:dyDescent="0.2">
      <c r="A2779" s="34" t="str">
        <f t="shared" si="163"/>
        <v>T/B/2AC4-CMourne</v>
      </c>
      <c r="B2779" s="38" t="s">
        <v>89</v>
      </c>
      <c r="C2779" s="6" t="s">
        <v>181</v>
      </c>
      <c r="D2779" s="6" t="s">
        <v>49</v>
      </c>
      <c r="E2779" s="25">
        <v>0</v>
      </c>
      <c r="F2779" s="25">
        <v>0</v>
      </c>
      <c r="G2779" s="43">
        <v>0</v>
      </c>
      <c r="H2779" s="25">
        <v>0</v>
      </c>
      <c r="I2779" s="25">
        <f t="shared" si="164"/>
        <v>0</v>
      </c>
      <c r="J2779" s="25"/>
      <c r="K2779" s="64">
        <f>IFERROR(VLOOKUP(CONCATENATE("TUR/*2AC4-C",D2779),'Special condition stocks'!A1627:J3467,8,FALSE)+VLOOKUP(CONCATENATE("BLL/*2AC4-C",D2779),'Special condition stocks'!A1627:J3467,8,FALSE),0)</f>
        <v>0</v>
      </c>
      <c r="L2779" s="25">
        <v>0</v>
      </c>
      <c r="M2779" s="25">
        <v>0</v>
      </c>
      <c r="N2779" s="25">
        <f t="shared" si="167"/>
        <v>0</v>
      </c>
    </row>
    <row r="2780" spans="1:14" x14ac:dyDescent="0.2">
      <c r="A2780" s="34" t="str">
        <f t="shared" si="163"/>
        <v>T/B/2AC4-CNESFO</v>
      </c>
      <c r="B2780" s="6" t="s">
        <v>89</v>
      </c>
      <c r="C2780" s="6" t="s">
        <v>181</v>
      </c>
      <c r="D2780" s="6" t="s">
        <v>5</v>
      </c>
      <c r="E2780" s="25">
        <v>0</v>
      </c>
      <c r="F2780" s="25">
        <v>0</v>
      </c>
      <c r="G2780" s="43">
        <v>10.7</v>
      </c>
      <c r="H2780" s="25">
        <v>0</v>
      </c>
      <c r="I2780" s="25">
        <f t="shared" si="164"/>
        <v>10.7</v>
      </c>
      <c r="J2780" s="25"/>
      <c r="K2780" s="64">
        <f>IFERROR(VLOOKUP(CONCATENATE("TUR/*2AC4-C",D2780),'Special condition stocks'!A1628:J3468,8,FALSE)+VLOOKUP(CONCATENATE("BLL/*2AC4-C",D2780),'Special condition stocks'!A1628:J3468,8,FALSE),0)</f>
        <v>0.63500000000000001</v>
      </c>
      <c r="L2780" s="25">
        <v>0</v>
      </c>
      <c r="M2780" s="25">
        <v>0</v>
      </c>
      <c r="N2780" s="25">
        <f t="shared" si="167"/>
        <v>11.335000000000001</v>
      </c>
    </row>
    <row r="2781" spans="1:14" x14ac:dyDescent="0.2">
      <c r="A2781" s="34" t="str">
        <f t="shared" si="163"/>
        <v>T/B/2AC4-CNIFPO</v>
      </c>
      <c r="B2781" s="6" t="s">
        <v>89</v>
      </c>
      <c r="C2781" s="6" t="s">
        <v>181</v>
      </c>
      <c r="D2781" s="6" t="s">
        <v>16</v>
      </c>
      <c r="E2781" s="25">
        <v>0</v>
      </c>
      <c r="F2781" s="25">
        <v>4.3639999999999999</v>
      </c>
      <c r="G2781" s="43">
        <v>1.9</v>
      </c>
      <c r="H2781" s="25">
        <v>0</v>
      </c>
      <c r="I2781" s="25">
        <f t="shared" si="164"/>
        <v>6.2639999999999993</v>
      </c>
      <c r="J2781" s="25"/>
      <c r="K2781" s="64">
        <f>IFERROR(VLOOKUP(CONCATENATE("TUR/*2AC4-C",D2781),'Special condition stocks'!A1630:J3469,8,FALSE)+VLOOKUP(CONCATENATE("BLL/*2AC4-C",D2781),'Special condition stocks'!A1630:J3469,8,FALSE),0)</f>
        <v>0.36299999999999999</v>
      </c>
      <c r="L2781" s="25">
        <v>0</v>
      </c>
      <c r="M2781" s="25">
        <v>0</v>
      </c>
      <c r="N2781" s="25">
        <f t="shared" si="167"/>
        <v>6.6269999999999998</v>
      </c>
    </row>
    <row r="2782" spans="1:14" x14ac:dyDescent="0.2">
      <c r="A2782" s="34" t="str">
        <f t="shared" si="163"/>
        <v>T/B/2AC4-CNon Sector - England</v>
      </c>
      <c r="B2782" s="6" t="s">
        <v>89</v>
      </c>
      <c r="C2782" s="6" t="s">
        <v>181</v>
      </c>
      <c r="D2782" s="6" t="s">
        <v>25</v>
      </c>
      <c r="E2782" s="25">
        <v>27.581</v>
      </c>
      <c r="F2782" s="25">
        <v>0</v>
      </c>
      <c r="G2782" s="43">
        <v>0</v>
      </c>
      <c r="H2782" s="25">
        <v>0</v>
      </c>
      <c r="I2782" s="25">
        <f t="shared" si="164"/>
        <v>27.581</v>
      </c>
      <c r="J2782" s="25"/>
      <c r="K2782" s="64">
        <f>IFERROR(VLOOKUP(CONCATENATE("TUR/*2AC4-C",D2782),'Special condition stocks'!A1631:J3470,8,FALSE)+VLOOKUP(CONCATENATE("BLL/*2AC4-C",D2782),'Special condition stocks'!A1631:J3470,8,FALSE),0)</f>
        <v>6.984</v>
      </c>
      <c r="L2782" s="25">
        <v>0</v>
      </c>
      <c r="M2782" s="25">
        <v>0</v>
      </c>
      <c r="N2782" s="25">
        <f t="shared" si="167"/>
        <v>34.564999999999998</v>
      </c>
    </row>
    <row r="2783" spans="1:14" x14ac:dyDescent="0.2">
      <c r="A2783" s="34" t="str">
        <f t="shared" si="163"/>
        <v>T/B/2AC4-CNon Sector - Northern Ireland</v>
      </c>
      <c r="B2783" s="6" t="s">
        <v>89</v>
      </c>
      <c r="C2783" s="6" t="s">
        <v>181</v>
      </c>
      <c r="D2783" s="6" t="s">
        <v>28</v>
      </c>
      <c r="E2783" s="25">
        <v>0</v>
      </c>
      <c r="F2783" s="25">
        <v>0</v>
      </c>
      <c r="G2783" s="43">
        <v>0</v>
      </c>
      <c r="H2783" s="25">
        <v>0</v>
      </c>
      <c r="I2783" s="25">
        <f t="shared" si="164"/>
        <v>0</v>
      </c>
      <c r="J2783" s="25"/>
      <c r="K2783" s="64">
        <f>IFERROR(VLOOKUP(CONCATENATE("TUR/*2AC4-C",D2783),'Special condition stocks'!A1632:J3471,8,FALSE)+VLOOKUP(CONCATENATE("BLL/*2AC4-C",D2783),'Special condition stocks'!A1632:J3471,8,FALSE),0)</f>
        <v>0</v>
      </c>
      <c r="L2783" s="25">
        <v>0</v>
      </c>
      <c r="M2783" s="25">
        <v>0</v>
      </c>
      <c r="N2783" s="25">
        <f t="shared" si="167"/>
        <v>0</v>
      </c>
    </row>
    <row r="2784" spans="1:14" x14ac:dyDescent="0.2">
      <c r="A2784" s="34" t="str">
        <f t="shared" si="163"/>
        <v>T/B/2AC4-CNon Sector - Scotland</v>
      </c>
      <c r="B2784" s="6" t="s">
        <v>89</v>
      </c>
      <c r="C2784" s="6" t="s">
        <v>181</v>
      </c>
      <c r="D2784" s="6" t="s">
        <v>27</v>
      </c>
      <c r="E2784" s="25">
        <v>0</v>
      </c>
      <c r="F2784" s="25">
        <v>0</v>
      </c>
      <c r="G2784" s="43">
        <v>0.1</v>
      </c>
      <c r="H2784" s="25">
        <v>0</v>
      </c>
      <c r="I2784" s="25">
        <f t="shared" si="164"/>
        <v>0.1</v>
      </c>
      <c r="J2784" s="25"/>
      <c r="K2784" s="64">
        <f>IFERROR(VLOOKUP(CONCATENATE("TUR/*2AC4-C",D2784),'Special condition stocks'!A1635:J3472,8,FALSE)+VLOOKUP(CONCATENATE("BLL/*2AC4-C",D2784),'Special condition stocks'!A1635:J3472,8,FALSE),0)</f>
        <v>0</v>
      </c>
      <c r="L2784" s="25">
        <v>0</v>
      </c>
      <c r="M2784" s="25">
        <v>0</v>
      </c>
      <c r="N2784" s="25">
        <f t="shared" si="167"/>
        <v>0.1</v>
      </c>
    </row>
    <row r="2785" spans="1:14" x14ac:dyDescent="0.2">
      <c r="A2785" s="34" t="str">
        <f t="shared" si="163"/>
        <v>T/B/2AC4-CNon Sector - Wales</v>
      </c>
      <c r="B2785" s="6" t="s">
        <v>89</v>
      </c>
      <c r="C2785" s="6" t="s">
        <v>181</v>
      </c>
      <c r="D2785" s="6" t="s">
        <v>26</v>
      </c>
      <c r="E2785" s="25">
        <v>0</v>
      </c>
      <c r="F2785" s="25">
        <v>0</v>
      </c>
      <c r="G2785" s="43">
        <v>0</v>
      </c>
      <c r="H2785" s="25">
        <v>0</v>
      </c>
      <c r="I2785" s="25">
        <f t="shared" si="164"/>
        <v>0</v>
      </c>
      <c r="J2785" s="25"/>
      <c r="K2785" s="64">
        <f>IFERROR(VLOOKUP(CONCATENATE("TUR/*2AC4-C",D2785),'Special condition stocks'!A1636:J3473,8,FALSE)+VLOOKUP(CONCATENATE("BLL/*2AC4-C",D2785),'Special condition stocks'!A1636:J3473,8,FALSE),0)</f>
        <v>0</v>
      </c>
      <c r="L2785" s="25">
        <v>0</v>
      </c>
      <c r="M2785" s="25">
        <v>0</v>
      </c>
      <c r="N2785" s="25">
        <f t="shared" si="167"/>
        <v>0</v>
      </c>
    </row>
    <row r="2786" spans="1:14" x14ac:dyDescent="0.2">
      <c r="A2786" s="34" t="str">
        <f t="shared" si="163"/>
        <v>T/B/2AC4-CHumberside</v>
      </c>
      <c r="B2786" s="6" t="s">
        <v>89</v>
      </c>
      <c r="C2786" s="6" t="s">
        <v>181</v>
      </c>
      <c r="D2786" s="6" t="s">
        <v>288</v>
      </c>
      <c r="E2786" s="25">
        <v>121.405</v>
      </c>
      <c r="F2786" s="25">
        <v>0</v>
      </c>
      <c r="G2786" s="43">
        <v>0</v>
      </c>
      <c r="H2786" s="25">
        <v>0</v>
      </c>
      <c r="I2786" s="25">
        <f t="shared" si="164"/>
        <v>121.405</v>
      </c>
      <c r="J2786" s="25"/>
      <c r="K2786" s="64">
        <f>IFERROR(VLOOKUP(CONCATENATE("TUR/*2AC4-C",D2786),'Special condition stocks'!A1637:J3474,8,FALSE)+VLOOKUP(CONCATENATE("BLL/*2AC4-C",D2786),'Special condition stocks'!A1637:J3474,8,FALSE),0)</f>
        <v>0.192</v>
      </c>
      <c r="L2786" s="25">
        <v>0</v>
      </c>
      <c r="M2786" s="25">
        <v>0</v>
      </c>
      <c r="N2786" s="25">
        <f t="shared" si="167"/>
        <v>121.59699999999999</v>
      </c>
    </row>
    <row r="2787" spans="1:14" x14ac:dyDescent="0.2">
      <c r="A2787" s="34" t="str">
        <f t="shared" si="163"/>
        <v>T/B/2AC4-CNorth Sea</v>
      </c>
      <c r="B2787" s="6" t="s">
        <v>89</v>
      </c>
      <c r="C2787" s="6" t="s">
        <v>181</v>
      </c>
      <c r="D2787" s="6" t="s">
        <v>20</v>
      </c>
      <c r="E2787" s="25">
        <v>206.131</v>
      </c>
      <c r="F2787" s="25">
        <v>0</v>
      </c>
      <c r="G2787" s="43">
        <v>80.099999999999994</v>
      </c>
      <c r="H2787" s="25">
        <v>0</v>
      </c>
      <c r="I2787" s="25">
        <f t="shared" si="164"/>
        <v>286.23099999999999</v>
      </c>
      <c r="J2787" s="25"/>
      <c r="K2787" s="64">
        <f>IFERROR(VLOOKUP(CONCATENATE("TUR/*2AC4-C",D2787),'Special condition stocks'!A1638:J3475,8,FALSE)+VLOOKUP(CONCATENATE("BLL/*2AC4-C",D2787),'Special condition stocks'!A1638:J3475,8,FALSE),0)</f>
        <v>42.298000000000002</v>
      </c>
      <c r="L2787" s="25">
        <v>0</v>
      </c>
      <c r="M2787" s="25">
        <v>0</v>
      </c>
      <c r="N2787" s="25">
        <f t="shared" si="167"/>
        <v>328.529</v>
      </c>
    </row>
    <row r="2788" spans="1:14" x14ac:dyDescent="0.2">
      <c r="A2788" s="34" t="str">
        <f t="shared" si="163"/>
        <v>T/B/2AC4-CNorthern</v>
      </c>
      <c r="B2788" s="6" t="s">
        <v>89</v>
      </c>
      <c r="C2788" s="6" t="s">
        <v>181</v>
      </c>
      <c r="D2788" s="6" t="s">
        <v>10</v>
      </c>
      <c r="E2788" s="25">
        <v>0</v>
      </c>
      <c r="F2788" s="25">
        <v>0</v>
      </c>
      <c r="G2788" s="43">
        <v>0</v>
      </c>
      <c r="H2788" s="25">
        <v>0</v>
      </c>
      <c r="I2788" s="25">
        <f t="shared" si="164"/>
        <v>0</v>
      </c>
      <c r="J2788" s="25"/>
      <c r="K2788" s="64">
        <f>IFERROR(VLOOKUP(CONCATENATE("TUR/*2AC4-C",D2788),'Special condition stocks'!A1639:J3476,8,FALSE)+VLOOKUP(CONCATENATE("BLL/*2AC4-C",D2788),'Special condition stocks'!A1639:J3476,8,FALSE),0)</f>
        <v>0.40899999999999997</v>
      </c>
      <c r="L2788" s="25">
        <v>0</v>
      </c>
      <c r="M2788" s="25">
        <v>0</v>
      </c>
      <c r="N2788" s="25">
        <f t="shared" si="167"/>
        <v>0.40899999999999997</v>
      </c>
    </row>
    <row r="2789" spans="1:14" x14ac:dyDescent="0.2">
      <c r="A2789" s="34" t="str">
        <f t="shared" si="163"/>
        <v>T/B/2AC4-COrkney</v>
      </c>
      <c r="B2789" s="6" t="s">
        <v>89</v>
      </c>
      <c r="C2789" s="6" t="s">
        <v>181</v>
      </c>
      <c r="D2789" s="6" t="s">
        <v>9</v>
      </c>
      <c r="E2789" s="25">
        <v>0</v>
      </c>
      <c r="F2789" s="25">
        <v>0</v>
      </c>
      <c r="G2789" s="43">
        <v>0.2</v>
      </c>
      <c r="H2789" s="25">
        <v>0</v>
      </c>
      <c r="I2789" s="25">
        <f t="shared" si="164"/>
        <v>0.2</v>
      </c>
      <c r="J2789" s="25"/>
      <c r="K2789" s="64">
        <f>IFERROR(VLOOKUP(CONCATENATE("TUR/*2AC4-C",D2789),'Special condition stocks'!A1640:J3477,8,FALSE)+VLOOKUP(CONCATENATE("BLL/*2AC4-C",D2789),'Special condition stocks'!A1640:J3477,8,FALSE),0)</f>
        <v>0</v>
      </c>
      <c r="L2789" s="25">
        <v>0</v>
      </c>
      <c r="M2789" s="25">
        <v>0</v>
      </c>
      <c r="N2789" s="25">
        <f t="shared" si="167"/>
        <v>0.2</v>
      </c>
    </row>
    <row r="2790" spans="1:14" x14ac:dyDescent="0.2">
      <c r="A2790" s="34" t="str">
        <f t="shared" si="163"/>
        <v>T/B/2AC4-CSFO</v>
      </c>
      <c r="B2790" s="6" t="s">
        <v>89</v>
      </c>
      <c r="C2790" s="6" t="s">
        <v>181</v>
      </c>
      <c r="D2790" s="6" t="s">
        <v>2</v>
      </c>
      <c r="E2790" s="25">
        <v>3.3250000000000002</v>
      </c>
      <c r="F2790" s="25">
        <v>0</v>
      </c>
      <c r="G2790" s="43">
        <v>60.3</v>
      </c>
      <c r="H2790" s="25">
        <v>0</v>
      </c>
      <c r="I2790" s="25">
        <f t="shared" si="164"/>
        <v>63.625</v>
      </c>
      <c r="J2790" s="25"/>
      <c r="K2790" s="64">
        <f>IFERROR(VLOOKUP(CONCATENATE("TUR/*2AC4-C",D2790),'Special condition stocks'!A1641:J3478,8,FALSE)+VLOOKUP(CONCATENATE("BLL/*2AC4-C",D2790),'Special condition stocks'!A1641:J3478,8,FALSE),0)</f>
        <v>2.8359999999999999</v>
      </c>
      <c r="L2790" s="25">
        <v>0</v>
      </c>
      <c r="M2790" s="25">
        <v>0</v>
      </c>
      <c r="N2790" s="25">
        <f t="shared" si="167"/>
        <v>66.460999999999999</v>
      </c>
    </row>
    <row r="2791" spans="1:14" x14ac:dyDescent="0.2">
      <c r="A2791" s="34" t="str">
        <f t="shared" si="163"/>
        <v>T/B/2AC4-CShetland</v>
      </c>
      <c r="B2791" s="6" t="s">
        <v>89</v>
      </c>
      <c r="C2791" s="6" t="s">
        <v>181</v>
      </c>
      <c r="D2791" s="6" t="s">
        <v>6</v>
      </c>
      <c r="E2791" s="25">
        <v>1.0720000000000001</v>
      </c>
      <c r="F2791" s="25">
        <v>0</v>
      </c>
      <c r="G2791" s="43">
        <v>26.5</v>
      </c>
      <c r="H2791" s="25">
        <v>0</v>
      </c>
      <c r="I2791" s="25">
        <f t="shared" si="164"/>
        <v>27.571999999999999</v>
      </c>
      <c r="J2791" s="25"/>
      <c r="K2791" s="64">
        <f>IFERROR(VLOOKUP(CONCATENATE("TUR/*2AC4-C",D2791),'Special condition stocks'!A1642:J3479,8,FALSE)+VLOOKUP(CONCATENATE("BLL/*2AC4-C",D2791),'Special condition stocks'!A1642:J3479,8,FALSE),0)</f>
        <v>4.109</v>
      </c>
      <c r="L2791" s="25">
        <v>0</v>
      </c>
      <c r="M2791" s="25">
        <v>0</v>
      </c>
      <c r="N2791" s="25">
        <f t="shared" si="167"/>
        <v>31.681000000000001</v>
      </c>
    </row>
    <row r="2792" spans="1:14" x14ac:dyDescent="0.2">
      <c r="A2792" s="34" t="str">
        <f t="shared" si="163"/>
        <v>T/B/2AC4-CSouth West</v>
      </c>
      <c r="B2792" s="6" t="s">
        <v>89</v>
      </c>
      <c r="C2792" s="6" t="s">
        <v>181</v>
      </c>
      <c r="D2792" s="6" t="s">
        <v>19</v>
      </c>
      <c r="E2792" s="25">
        <v>1.0720000000000001</v>
      </c>
      <c r="F2792" s="25">
        <v>0</v>
      </c>
      <c r="G2792" s="43">
        <v>0.4</v>
      </c>
      <c r="H2792" s="25">
        <v>0</v>
      </c>
      <c r="I2792" s="25">
        <f t="shared" si="164"/>
        <v>1.472</v>
      </c>
      <c r="J2792" s="25"/>
      <c r="K2792" s="64">
        <f>IFERROR(VLOOKUP(CONCATENATE("TUR/*2AC4-C",D2792),'Special condition stocks'!A1643:J3480,8,FALSE)+VLOOKUP(CONCATENATE("BLL/*2AC4-C",D2792),'Special condition stocks'!A1643:J3480,8,FALSE),0)</f>
        <v>2.9000000000000001E-2</v>
      </c>
      <c r="L2792" s="25">
        <v>0</v>
      </c>
      <c r="M2792" s="25">
        <v>0</v>
      </c>
      <c r="N2792" s="25">
        <f t="shared" si="167"/>
        <v>1.5009999999999999</v>
      </c>
    </row>
    <row r="2793" spans="1:14" x14ac:dyDescent="0.2">
      <c r="A2793" s="34" t="str">
        <f t="shared" si="163"/>
        <v>T/B/2AC4-CUnallocated</v>
      </c>
      <c r="B2793" s="6" t="s">
        <v>89</v>
      </c>
      <c r="C2793" s="6" t="s">
        <v>181</v>
      </c>
      <c r="D2793" s="6" t="s">
        <v>33</v>
      </c>
      <c r="E2793" s="25">
        <v>0</v>
      </c>
      <c r="F2793" s="25">
        <v>0</v>
      </c>
      <c r="G2793" s="43">
        <v>0</v>
      </c>
      <c r="H2793" s="25">
        <v>0</v>
      </c>
      <c r="I2793" s="25">
        <f t="shared" si="164"/>
        <v>0</v>
      </c>
      <c r="J2793" s="25"/>
      <c r="K2793" s="64">
        <f>IFERROR(VLOOKUP(CONCATENATE("TUR/*2AC4-C",D2793),'Special condition stocks'!A1644:J3481,8,FALSE)+VLOOKUP(CONCATENATE("BLL/*2AC4-C",D2793),'Special condition stocks'!A1644:J3481,8,FALSE),0)</f>
        <v>1E-3</v>
      </c>
      <c r="L2793" s="25">
        <v>0</v>
      </c>
      <c r="M2793" s="25">
        <v>0</v>
      </c>
      <c r="N2793" s="25">
        <f t="shared" si="167"/>
        <v>1E-3</v>
      </c>
    </row>
    <row r="2794" spans="1:14" x14ac:dyDescent="0.2">
      <c r="A2794" s="34" t="str">
        <f t="shared" si="163"/>
        <v>T/B/2AC4-CW. Scotland</v>
      </c>
      <c r="B2794" s="6" t="s">
        <v>89</v>
      </c>
      <c r="C2794" s="6" t="s">
        <v>181</v>
      </c>
      <c r="D2794" s="6" t="s">
        <v>8</v>
      </c>
      <c r="E2794" s="25">
        <v>7.8289999999999997</v>
      </c>
      <c r="F2794" s="25">
        <v>0</v>
      </c>
      <c r="G2794" s="43">
        <v>1.6</v>
      </c>
      <c r="H2794" s="25">
        <v>0</v>
      </c>
      <c r="I2794" s="25">
        <f t="shared" si="164"/>
        <v>9.4290000000000003</v>
      </c>
      <c r="J2794" s="25"/>
      <c r="K2794" s="64">
        <f>IFERROR(VLOOKUP(CONCATENATE("TUR/*2AC4-C",D2794),'Special condition stocks'!A1645:J3482,8,FALSE)+VLOOKUP(CONCATENATE("BLL/*2AC4-C",D2794),'Special condition stocks'!A1645:J3482,8,FALSE),0)</f>
        <v>1E-3</v>
      </c>
      <c r="L2794" s="25">
        <v>0</v>
      </c>
      <c r="M2794" s="25">
        <v>0</v>
      </c>
      <c r="N2794" s="25">
        <f t="shared" si="167"/>
        <v>9.43</v>
      </c>
    </row>
    <row r="2795" spans="1:14" x14ac:dyDescent="0.2">
      <c r="A2795" s="34" t="str">
        <f t="shared" si="163"/>
        <v>T/B/2AC4-CWales &amp; WC</v>
      </c>
      <c r="B2795" s="6" t="s">
        <v>89</v>
      </c>
      <c r="C2795" s="6" t="s">
        <v>181</v>
      </c>
      <c r="D2795" s="6" t="s">
        <v>22</v>
      </c>
      <c r="E2795" s="25">
        <v>0</v>
      </c>
      <c r="F2795" s="25">
        <v>0</v>
      </c>
      <c r="G2795" s="43">
        <v>0</v>
      </c>
      <c r="H2795" s="25">
        <v>0</v>
      </c>
      <c r="I2795" s="25">
        <f t="shared" si="164"/>
        <v>0</v>
      </c>
      <c r="J2795" s="25"/>
      <c r="K2795" s="64">
        <f>IFERROR(VLOOKUP(CONCATENATE("TUR/*2AC4-C",D2795),'Special condition stocks'!A1646:J3483,8,FALSE)+VLOOKUP(CONCATENATE("BLL/*2AC4-C",D2795),'Special condition stocks'!A1646:J3483,8,FALSE),0)</f>
        <v>0</v>
      </c>
      <c r="L2795" s="25">
        <v>0</v>
      </c>
      <c r="M2795" s="25">
        <v>0</v>
      </c>
      <c r="N2795" s="25">
        <f t="shared" si="167"/>
        <v>0</v>
      </c>
    </row>
    <row r="2796" spans="1:14" x14ac:dyDescent="0.2">
      <c r="A2796" s="34" t="str">
        <f t="shared" si="163"/>
        <v>T/B/2AC4-CWestern</v>
      </c>
      <c r="B2796" s="38" t="s">
        <v>89</v>
      </c>
      <c r="C2796" s="6" t="s">
        <v>181</v>
      </c>
      <c r="D2796" s="6" t="s">
        <v>107</v>
      </c>
      <c r="E2796" s="25">
        <v>18.446999999999999</v>
      </c>
      <c r="F2796" s="25">
        <v>0</v>
      </c>
      <c r="G2796" s="43">
        <v>0</v>
      </c>
      <c r="H2796" s="25">
        <v>0</v>
      </c>
      <c r="I2796" s="25">
        <f t="shared" si="164"/>
        <v>18.446999999999999</v>
      </c>
      <c r="J2796" s="25"/>
      <c r="K2796" s="64">
        <f>IFERROR(VLOOKUP(CONCATENATE("TUR/*2AC4-C",D2796),'Special condition stocks'!A1647:J3484,8,FALSE)+VLOOKUP(CONCATENATE("BLL/*2AC4-C",D2796),'Special condition stocks'!A1647:J3484,8,FALSE),0)</f>
        <v>2E-3</v>
      </c>
      <c r="L2796" s="25">
        <v>0</v>
      </c>
      <c r="M2796" s="25">
        <v>0</v>
      </c>
      <c r="N2796" s="25">
        <f t="shared" si="167"/>
        <v>18.449000000000002</v>
      </c>
    </row>
    <row r="2797" spans="1:14" x14ac:dyDescent="0.2">
      <c r="A2797" s="34" t="str">
        <f t="shared" ref="A2797:A2860" si="168">CONCATENATE(B2797,D2797)</f>
        <v>USK/04-C.10m and under (pool) - England</v>
      </c>
      <c r="B2797" s="6" t="s">
        <v>90</v>
      </c>
      <c r="C2797" s="6" t="s">
        <v>182</v>
      </c>
      <c r="D2797" s="6" t="s">
        <v>29</v>
      </c>
      <c r="E2797" s="25">
        <v>0.05</v>
      </c>
      <c r="F2797" s="25">
        <v>0</v>
      </c>
      <c r="G2797" s="43">
        <v>0</v>
      </c>
      <c r="H2797" s="25">
        <v>0</v>
      </c>
      <c r="I2797" s="25">
        <f t="shared" si="164"/>
        <v>0.05</v>
      </c>
      <c r="J2797" s="25"/>
      <c r="K2797" s="25">
        <v>0</v>
      </c>
      <c r="L2797" s="25">
        <v>0</v>
      </c>
      <c r="M2797" s="25">
        <v>0</v>
      </c>
      <c r="N2797" s="25">
        <f t="shared" si="167"/>
        <v>0.05</v>
      </c>
    </row>
    <row r="2798" spans="1:14" x14ac:dyDescent="0.2">
      <c r="A2798" s="34" t="str">
        <f t="shared" si="168"/>
        <v>USK/04-C.10m and under (pool) - Northern Ireland</v>
      </c>
      <c r="B2798" s="6" t="s">
        <v>90</v>
      </c>
      <c r="C2798" s="6" t="s">
        <v>182</v>
      </c>
      <c r="D2798" s="6" t="s">
        <v>32</v>
      </c>
      <c r="E2798" s="25">
        <v>0</v>
      </c>
      <c r="F2798" s="25">
        <v>0</v>
      </c>
      <c r="G2798" s="43">
        <v>0</v>
      </c>
      <c r="H2798" s="25">
        <v>0</v>
      </c>
      <c r="I2798" s="25">
        <f t="shared" si="164"/>
        <v>0</v>
      </c>
      <c r="J2798" s="25"/>
      <c r="K2798" s="25">
        <v>0</v>
      </c>
      <c r="L2798" s="25">
        <v>0</v>
      </c>
      <c r="M2798" s="25">
        <v>0</v>
      </c>
      <c r="N2798" s="25">
        <f t="shared" si="167"/>
        <v>0</v>
      </c>
    </row>
    <row r="2799" spans="1:14" x14ac:dyDescent="0.2">
      <c r="A2799" s="34" t="str">
        <f t="shared" si="168"/>
        <v>USK/04-C.10m and under (pool) - Scotland</v>
      </c>
      <c r="B2799" s="6" t="s">
        <v>90</v>
      </c>
      <c r="C2799" s="6" t="s">
        <v>182</v>
      </c>
      <c r="D2799" s="6" t="s">
        <v>31</v>
      </c>
      <c r="E2799" s="25">
        <v>0</v>
      </c>
      <c r="F2799" s="25">
        <v>0</v>
      </c>
      <c r="G2799" s="43">
        <v>0.1</v>
      </c>
      <c r="H2799" s="25">
        <v>0</v>
      </c>
      <c r="I2799" s="25">
        <f t="shared" si="164"/>
        <v>0.1</v>
      </c>
      <c r="J2799" s="25"/>
      <c r="K2799" s="25">
        <v>0</v>
      </c>
      <c r="L2799" s="25">
        <v>0</v>
      </c>
      <c r="M2799" s="25">
        <v>0</v>
      </c>
      <c r="N2799" s="25">
        <f t="shared" si="167"/>
        <v>0.1</v>
      </c>
    </row>
    <row r="2800" spans="1:14" x14ac:dyDescent="0.2">
      <c r="A2800" s="34" t="str">
        <f t="shared" si="168"/>
        <v>USK/04-C.10m and under (pool) - Wales</v>
      </c>
      <c r="B2800" s="6" t="s">
        <v>90</v>
      </c>
      <c r="C2800" s="6" t="s">
        <v>182</v>
      </c>
      <c r="D2800" s="6" t="s">
        <v>30</v>
      </c>
      <c r="E2800" s="25">
        <v>0</v>
      </c>
      <c r="F2800" s="25">
        <v>0</v>
      </c>
      <c r="G2800" s="43">
        <v>0</v>
      </c>
      <c r="H2800" s="25">
        <v>0.05</v>
      </c>
      <c r="I2800" s="25">
        <f t="shared" si="164"/>
        <v>0.05</v>
      </c>
      <c r="J2800" s="25"/>
      <c r="K2800" s="25">
        <v>0</v>
      </c>
      <c r="L2800" s="25">
        <v>0</v>
      </c>
      <c r="M2800" s="25">
        <v>0</v>
      </c>
      <c r="N2800" s="25">
        <f t="shared" si="167"/>
        <v>0.05</v>
      </c>
    </row>
    <row r="2801" spans="1:14" x14ac:dyDescent="0.2">
      <c r="A2801" s="34" t="str">
        <f t="shared" si="168"/>
        <v>USK/04-C.Aberdeen</v>
      </c>
      <c r="B2801" s="6" t="s">
        <v>90</v>
      </c>
      <c r="C2801" s="6" t="s">
        <v>182</v>
      </c>
      <c r="D2801" s="6" t="s">
        <v>4</v>
      </c>
      <c r="E2801" s="25">
        <v>8.8999999999999996E-2</v>
      </c>
      <c r="F2801" s="25">
        <v>0</v>
      </c>
      <c r="G2801" s="43">
        <v>2.9</v>
      </c>
      <c r="H2801" s="25">
        <v>0</v>
      </c>
      <c r="I2801" s="25">
        <f t="shared" si="164"/>
        <v>2.9889999999999999</v>
      </c>
      <c r="J2801" s="25"/>
      <c r="K2801" s="25">
        <v>0.84499999999999997</v>
      </c>
      <c r="L2801" s="25">
        <v>0</v>
      </c>
      <c r="M2801" s="25">
        <v>0</v>
      </c>
      <c r="N2801" s="25">
        <f t="shared" si="167"/>
        <v>3.8340000000000001</v>
      </c>
    </row>
    <row r="2802" spans="1:14" x14ac:dyDescent="0.2">
      <c r="A2802" s="34" t="str">
        <f t="shared" si="168"/>
        <v>USK/04-C.Anglo Scot.</v>
      </c>
      <c r="B2802" s="6" t="s">
        <v>90</v>
      </c>
      <c r="C2802" s="6" t="s">
        <v>182</v>
      </c>
      <c r="D2802" s="6" t="s">
        <v>13</v>
      </c>
      <c r="E2802" s="25">
        <v>0.13300000000000001</v>
      </c>
      <c r="F2802" s="25">
        <v>0</v>
      </c>
      <c r="G2802" s="43">
        <v>0.2</v>
      </c>
      <c r="H2802" s="25">
        <v>0</v>
      </c>
      <c r="I2802" s="25">
        <f t="shared" si="164"/>
        <v>0.33300000000000002</v>
      </c>
      <c r="J2802" s="25"/>
      <c r="K2802" s="25">
        <v>0.26200000000000001</v>
      </c>
      <c r="L2802" s="25">
        <v>0</v>
      </c>
      <c r="M2802" s="25">
        <v>0</v>
      </c>
      <c r="N2802" s="25">
        <f t="shared" si="167"/>
        <v>0.59499999999999997</v>
      </c>
    </row>
    <row r="2803" spans="1:14" x14ac:dyDescent="0.2">
      <c r="A2803" s="34" t="str">
        <f t="shared" si="168"/>
        <v>USK/04-C.ANIFPO</v>
      </c>
      <c r="B2803" s="6" t="s">
        <v>90</v>
      </c>
      <c r="C2803" s="6" t="s">
        <v>182</v>
      </c>
      <c r="D2803" s="6" t="s">
        <v>17</v>
      </c>
      <c r="E2803" s="25">
        <v>0</v>
      </c>
      <c r="F2803" s="25">
        <v>0.13300000000000001</v>
      </c>
      <c r="G2803" s="43">
        <v>0</v>
      </c>
      <c r="H2803" s="25">
        <v>0</v>
      </c>
      <c r="I2803" s="25">
        <f t="shared" si="164"/>
        <v>0.13300000000000001</v>
      </c>
      <c r="J2803" s="25"/>
      <c r="K2803" s="25">
        <v>0</v>
      </c>
      <c r="L2803" s="25">
        <v>0</v>
      </c>
      <c r="M2803" s="25">
        <v>0</v>
      </c>
      <c r="N2803" s="25">
        <f t="shared" si="167"/>
        <v>0.13300000000000001</v>
      </c>
    </row>
    <row r="2804" spans="1:14" x14ac:dyDescent="0.2">
      <c r="A2804" s="34" t="str">
        <f t="shared" si="168"/>
        <v>USK/04-C.Cornish</v>
      </c>
      <c r="B2804" s="6" t="s">
        <v>90</v>
      </c>
      <c r="C2804" s="6" t="s">
        <v>182</v>
      </c>
      <c r="D2804" s="6" t="s">
        <v>18</v>
      </c>
      <c r="E2804" s="25">
        <v>1.379</v>
      </c>
      <c r="F2804" s="25">
        <v>0</v>
      </c>
      <c r="G2804" s="43">
        <v>0</v>
      </c>
      <c r="H2804" s="25">
        <v>0</v>
      </c>
      <c r="I2804" s="25">
        <f t="shared" si="164"/>
        <v>1.379</v>
      </c>
      <c r="J2804" s="25"/>
      <c r="K2804" s="25">
        <v>0</v>
      </c>
      <c r="L2804" s="25">
        <v>0</v>
      </c>
      <c r="M2804" s="25">
        <v>0</v>
      </c>
      <c r="N2804" s="25">
        <f t="shared" si="167"/>
        <v>1.379</v>
      </c>
    </row>
    <row r="2805" spans="1:14" x14ac:dyDescent="0.2">
      <c r="A2805" s="34" t="str">
        <f t="shared" si="168"/>
        <v>USK/04-C.EEFPO</v>
      </c>
      <c r="B2805" s="6" t="s">
        <v>90</v>
      </c>
      <c r="C2805" s="6" t="s">
        <v>182</v>
      </c>
      <c r="D2805" s="6" t="s">
        <v>14</v>
      </c>
      <c r="E2805" s="25">
        <v>11.074</v>
      </c>
      <c r="F2805" s="25">
        <v>0</v>
      </c>
      <c r="G2805" s="43">
        <v>0.2</v>
      </c>
      <c r="H2805" s="25">
        <v>0</v>
      </c>
      <c r="I2805" s="25">
        <f t="shared" si="164"/>
        <v>11.273999999999999</v>
      </c>
      <c r="J2805" s="25"/>
      <c r="K2805" s="25">
        <v>2.1999999999999999E-2</v>
      </c>
      <c r="L2805" s="25">
        <v>0</v>
      </c>
      <c r="M2805" s="25">
        <v>0</v>
      </c>
      <c r="N2805" s="25">
        <f t="shared" si="167"/>
        <v>11.295999999999999</v>
      </c>
    </row>
    <row r="2806" spans="1:14" x14ac:dyDescent="0.2">
      <c r="A2806" s="34" t="str">
        <f t="shared" si="168"/>
        <v>USK/04-C.Fife</v>
      </c>
      <c r="B2806" s="6" t="s">
        <v>90</v>
      </c>
      <c r="C2806" s="6" t="s">
        <v>182</v>
      </c>
      <c r="D2806" s="6" t="s">
        <v>7</v>
      </c>
      <c r="E2806" s="25">
        <v>0</v>
      </c>
      <c r="F2806" s="25">
        <v>0</v>
      </c>
      <c r="G2806" s="43">
        <v>0</v>
      </c>
      <c r="H2806" s="25">
        <v>0</v>
      </c>
      <c r="I2806" s="25">
        <f t="shared" si="164"/>
        <v>0</v>
      </c>
      <c r="J2806" s="25"/>
      <c r="K2806" s="25">
        <v>0</v>
      </c>
      <c r="L2806" s="25">
        <v>0</v>
      </c>
      <c r="M2806" s="25">
        <v>0</v>
      </c>
      <c r="N2806" s="25">
        <f t="shared" si="167"/>
        <v>0</v>
      </c>
    </row>
    <row r="2807" spans="1:14" x14ac:dyDescent="0.2">
      <c r="A2807" s="34" t="str">
        <f t="shared" si="168"/>
        <v>USK/04-C.FPO</v>
      </c>
      <c r="B2807" s="6" t="s">
        <v>90</v>
      </c>
      <c r="C2807" s="6" t="s">
        <v>182</v>
      </c>
      <c r="D2807" s="6" t="s">
        <v>15</v>
      </c>
      <c r="E2807" s="25">
        <v>3.0470000000000002</v>
      </c>
      <c r="F2807" s="25">
        <v>0</v>
      </c>
      <c r="G2807" s="43">
        <v>0</v>
      </c>
      <c r="H2807" s="25">
        <v>0</v>
      </c>
      <c r="I2807" s="25">
        <f t="shared" si="164"/>
        <v>3.0470000000000002</v>
      </c>
      <c r="J2807" s="25"/>
      <c r="K2807" s="25">
        <v>0</v>
      </c>
      <c r="L2807" s="25">
        <v>0</v>
      </c>
      <c r="M2807" s="25">
        <v>0</v>
      </c>
      <c r="N2807" s="25">
        <f t="shared" si="167"/>
        <v>3.0470000000000002</v>
      </c>
    </row>
    <row r="2808" spans="1:14" x14ac:dyDescent="0.2">
      <c r="A2808" s="34" t="str">
        <f t="shared" si="168"/>
        <v>USK/04-C.Handliners</v>
      </c>
      <c r="B2808" s="6" t="s">
        <v>90</v>
      </c>
      <c r="C2808" s="6" t="s">
        <v>182</v>
      </c>
      <c r="D2808" s="6" t="s">
        <v>66</v>
      </c>
      <c r="E2808" s="25">
        <v>0</v>
      </c>
      <c r="F2808" s="25">
        <v>0</v>
      </c>
      <c r="G2808" s="43">
        <v>0</v>
      </c>
      <c r="H2808" s="25">
        <v>0</v>
      </c>
      <c r="I2808" s="25">
        <f t="shared" si="164"/>
        <v>0</v>
      </c>
      <c r="J2808" s="25"/>
      <c r="K2808" s="25">
        <v>0</v>
      </c>
      <c r="L2808" s="25">
        <v>0</v>
      </c>
      <c r="M2808" s="25">
        <v>0</v>
      </c>
      <c r="N2808" s="25">
        <f t="shared" si="167"/>
        <v>0</v>
      </c>
    </row>
    <row r="2809" spans="1:14" x14ac:dyDescent="0.2">
      <c r="A2809" s="34" t="str">
        <f t="shared" si="168"/>
        <v>USK/04-C.Interfish</v>
      </c>
      <c r="B2809" s="6" t="s">
        <v>90</v>
      </c>
      <c r="C2809" s="6" t="s">
        <v>182</v>
      </c>
      <c r="D2809" s="6" t="s">
        <v>23</v>
      </c>
      <c r="E2809" s="25">
        <v>0</v>
      </c>
      <c r="F2809" s="25">
        <v>0</v>
      </c>
      <c r="G2809" s="43">
        <v>0</v>
      </c>
      <c r="H2809" s="25">
        <v>0</v>
      </c>
      <c r="I2809" s="25">
        <f t="shared" si="164"/>
        <v>0</v>
      </c>
      <c r="J2809" s="25"/>
      <c r="K2809" s="25">
        <v>0</v>
      </c>
      <c r="L2809" s="25">
        <v>0</v>
      </c>
      <c r="M2809" s="25">
        <v>0</v>
      </c>
      <c r="N2809" s="25">
        <f t="shared" si="167"/>
        <v>0</v>
      </c>
    </row>
    <row r="2810" spans="1:14" x14ac:dyDescent="0.2">
      <c r="A2810" s="34" t="str">
        <f t="shared" si="168"/>
        <v>USK/04-C.IOM</v>
      </c>
      <c r="B2810" s="6" t="s">
        <v>90</v>
      </c>
      <c r="C2810" s="6" t="s">
        <v>182</v>
      </c>
      <c r="D2810" s="6" t="s">
        <v>24</v>
      </c>
      <c r="E2810" s="25">
        <v>0</v>
      </c>
      <c r="F2810" s="25">
        <v>0</v>
      </c>
      <c r="G2810" s="43">
        <v>0</v>
      </c>
      <c r="H2810" s="25">
        <v>0</v>
      </c>
      <c r="I2810" s="25">
        <f t="shared" si="164"/>
        <v>0</v>
      </c>
      <c r="J2810" s="25"/>
      <c r="K2810" s="25">
        <v>0</v>
      </c>
      <c r="L2810" s="25">
        <v>0</v>
      </c>
      <c r="M2810" s="25">
        <v>0</v>
      </c>
      <c r="N2810" s="25">
        <f t="shared" si="167"/>
        <v>0</v>
      </c>
    </row>
    <row r="2811" spans="1:14" x14ac:dyDescent="0.2">
      <c r="A2811" s="34" t="str">
        <f t="shared" si="168"/>
        <v>USK/04-C.Klondyke</v>
      </c>
      <c r="B2811" s="6" t="s">
        <v>90</v>
      </c>
      <c r="C2811" s="6" t="s">
        <v>182</v>
      </c>
      <c r="D2811" s="6" t="s">
        <v>11</v>
      </c>
      <c r="E2811" s="25">
        <v>0</v>
      </c>
      <c r="F2811" s="25">
        <v>0</v>
      </c>
      <c r="G2811" s="43">
        <v>0</v>
      </c>
      <c r="H2811" s="25">
        <v>0</v>
      </c>
      <c r="I2811" s="25">
        <f t="shared" si="164"/>
        <v>0</v>
      </c>
      <c r="J2811" s="25"/>
      <c r="K2811" s="25">
        <v>0</v>
      </c>
      <c r="L2811" s="25">
        <v>0</v>
      </c>
      <c r="M2811" s="25">
        <v>0</v>
      </c>
      <c r="N2811" s="25">
        <f t="shared" si="167"/>
        <v>0</v>
      </c>
    </row>
    <row r="2812" spans="1:14" x14ac:dyDescent="0.2">
      <c r="A2812" s="34" t="str">
        <f t="shared" si="168"/>
        <v>USK/04-C.Lowestoft</v>
      </c>
      <c r="B2812" s="6" t="s">
        <v>90</v>
      </c>
      <c r="C2812" s="6" t="s">
        <v>182</v>
      </c>
      <c r="D2812" s="6" t="s">
        <v>21</v>
      </c>
      <c r="E2812" s="25">
        <v>0</v>
      </c>
      <c r="F2812" s="25">
        <v>0</v>
      </c>
      <c r="G2812" s="43">
        <v>0</v>
      </c>
      <c r="H2812" s="25">
        <v>0</v>
      </c>
      <c r="I2812" s="25">
        <f t="shared" si="164"/>
        <v>0</v>
      </c>
      <c r="J2812" s="25"/>
      <c r="K2812" s="25">
        <v>0</v>
      </c>
      <c r="L2812" s="25">
        <v>0</v>
      </c>
      <c r="M2812" s="25">
        <v>0</v>
      </c>
      <c r="N2812" s="25">
        <f t="shared" si="167"/>
        <v>0</v>
      </c>
    </row>
    <row r="2813" spans="1:14" x14ac:dyDescent="0.2">
      <c r="A2813" s="34" t="str">
        <f t="shared" si="168"/>
        <v>USK/04-C.Lunar</v>
      </c>
      <c r="B2813" s="6" t="s">
        <v>90</v>
      </c>
      <c r="C2813" s="6" t="s">
        <v>182</v>
      </c>
      <c r="D2813" s="6" t="s">
        <v>12</v>
      </c>
      <c r="E2813" s="25">
        <v>0</v>
      </c>
      <c r="F2813" s="25">
        <v>0</v>
      </c>
      <c r="G2813" s="43">
        <v>1.1000000000000001</v>
      </c>
      <c r="H2813" s="25">
        <v>0</v>
      </c>
      <c r="I2813" s="25">
        <f t="shared" si="164"/>
        <v>1.1000000000000001</v>
      </c>
      <c r="J2813" s="25"/>
      <c r="K2813" s="25">
        <v>3.0000000000000001E-3</v>
      </c>
      <c r="L2813" s="25">
        <v>0</v>
      </c>
      <c r="M2813" s="25">
        <v>0</v>
      </c>
      <c r="N2813" s="25">
        <f t="shared" si="167"/>
        <v>1.103</v>
      </c>
    </row>
    <row r="2814" spans="1:14" x14ac:dyDescent="0.2">
      <c r="A2814" s="34" t="str">
        <f t="shared" si="168"/>
        <v>USK/04-C.Mourne</v>
      </c>
      <c r="B2814" s="38" t="s">
        <v>90</v>
      </c>
      <c r="C2814" s="6" t="s">
        <v>182</v>
      </c>
      <c r="D2814" s="6" t="s">
        <v>49</v>
      </c>
      <c r="E2814" s="25">
        <v>0</v>
      </c>
      <c r="F2814" s="25">
        <v>0</v>
      </c>
      <c r="G2814" s="43">
        <v>0</v>
      </c>
      <c r="H2814" s="25">
        <v>0</v>
      </c>
      <c r="I2814" s="25">
        <f t="shared" si="164"/>
        <v>0</v>
      </c>
      <c r="J2814" s="25"/>
      <c r="K2814" s="25">
        <v>0</v>
      </c>
      <c r="L2814" s="25">
        <v>0</v>
      </c>
      <c r="M2814" s="25">
        <v>0</v>
      </c>
      <c r="N2814" s="25">
        <f t="shared" si="167"/>
        <v>0</v>
      </c>
    </row>
    <row r="2815" spans="1:14" x14ac:dyDescent="0.2">
      <c r="A2815" s="34" t="str">
        <f t="shared" si="168"/>
        <v>USK/04-C.NESFO</v>
      </c>
      <c r="B2815" s="6" t="s">
        <v>90</v>
      </c>
      <c r="C2815" s="6" t="s">
        <v>182</v>
      </c>
      <c r="D2815" s="6" t="s">
        <v>5</v>
      </c>
      <c r="E2815" s="25">
        <v>0</v>
      </c>
      <c r="F2815" s="25">
        <v>0</v>
      </c>
      <c r="G2815" s="43">
        <v>6.2</v>
      </c>
      <c r="H2815" s="25">
        <v>0</v>
      </c>
      <c r="I2815" s="25">
        <f t="shared" si="164"/>
        <v>6.2</v>
      </c>
      <c r="J2815" s="25"/>
      <c r="K2815" s="25">
        <v>1.3049999999999999</v>
      </c>
      <c r="L2815" s="25">
        <v>0</v>
      </c>
      <c r="M2815" s="25">
        <v>0</v>
      </c>
      <c r="N2815" s="25">
        <f t="shared" si="167"/>
        <v>7.5049999999999999</v>
      </c>
    </row>
    <row r="2816" spans="1:14" x14ac:dyDescent="0.2">
      <c r="A2816" s="34" t="str">
        <f t="shared" si="168"/>
        <v>USK/04-C.NIFPO</v>
      </c>
      <c r="B2816" s="6" t="s">
        <v>90</v>
      </c>
      <c r="C2816" s="6" t="s">
        <v>182</v>
      </c>
      <c r="D2816" s="6" t="s">
        <v>16</v>
      </c>
      <c r="E2816" s="25">
        <v>8.8999999999999996E-2</v>
      </c>
      <c r="F2816" s="25">
        <v>6.7000000000000004E-2</v>
      </c>
      <c r="G2816" s="43">
        <v>1</v>
      </c>
      <c r="H2816" s="25">
        <v>0</v>
      </c>
      <c r="I2816" s="25">
        <f t="shared" si="164"/>
        <v>1.1559999999999999</v>
      </c>
      <c r="J2816" s="25"/>
      <c r="K2816" s="25">
        <v>0.48599999999999999</v>
      </c>
      <c r="L2816" s="25">
        <v>0</v>
      </c>
      <c r="M2816" s="25">
        <v>0</v>
      </c>
      <c r="N2816" s="25">
        <f t="shared" si="167"/>
        <v>1.6419999999999999</v>
      </c>
    </row>
    <row r="2817" spans="1:14" x14ac:dyDescent="0.2">
      <c r="A2817" s="34" t="str">
        <f t="shared" si="168"/>
        <v>USK/04-C.Non Sector - England</v>
      </c>
      <c r="B2817" s="6" t="s">
        <v>90</v>
      </c>
      <c r="C2817" s="6" t="s">
        <v>182</v>
      </c>
      <c r="D2817" s="6" t="s">
        <v>25</v>
      </c>
      <c r="E2817" s="25">
        <v>2.1999999999999999E-2</v>
      </c>
      <c r="F2817" s="25">
        <v>0</v>
      </c>
      <c r="G2817" s="43">
        <v>0</v>
      </c>
      <c r="H2817" s="25">
        <v>0</v>
      </c>
      <c r="I2817" s="25">
        <f t="shared" si="164"/>
        <v>2.1999999999999999E-2</v>
      </c>
      <c r="J2817" s="25"/>
      <c r="K2817" s="25">
        <v>0</v>
      </c>
      <c r="L2817" s="25">
        <v>0</v>
      </c>
      <c r="M2817" s="25">
        <v>0</v>
      </c>
      <c r="N2817" s="25">
        <f t="shared" si="167"/>
        <v>2.1999999999999999E-2</v>
      </c>
    </row>
    <row r="2818" spans="1:14" x14ac:dyDescent="0.2">
      <c r="A2818" s="34" t="str">
        <f t="shared" si="168"/>
        <v>USK/04-C.Non Sector - Northern Ireland</v>
      </c>
      <c r="B2818" s="6" t="s">
        <v>90</v>
      </c>
      <c r="C2818" s="6" t="s">
        <v>182</v>
      </c>
      <c r="D2818" s="6" t="s">
        <v>28</v>
      </c>
      <c r="E2818" s="25">
        <v>0</v>
      </c>
      <c r="F2818" s="25">
        <v>0</v>
      </c>
      <c r="G2818" s="43">
        <v>0</v>
      </c>
      <c r="H2818" s="25">
        <v>0</v>
      </c>
      <c r="I2818" s="25">
        <f t="shared" si="164"/>
        <v>0</v>
      </c>
      <c r="J2818" s="25"/>
      <c r="K2818" s="25">
        <v>0</v>
      </c>
      <c r="L2818" s="25">
        <v>0</v>
      </c>
      <c r="M2818" s="25">
        <v>0</v>
      </c>
      <c r="N2818" s="25">
        <f t="shared" si="167"/>
        <v>0</v>
      </c>
    </row>
    <row r="2819" spans="1:14" x14ac:dyDescent="0.2">
      <c r="A2819" s="34" t="str">
        <f t="shared" si="168"/>
        <v>USK/04-C.Non Sector - Scotland</v>
      </c>
      <c r="B2819" s="6" t="s">
        <v>90</v>
      </c>
      <c r="C2819" s="6" t="s">
        <v>182</v>
      </c>
      <c r="D2819" s="6" t="s">
        <v>27</v>
      </c>
      <c r="E2819" s="25">
        <v>0</v>
      </c>
      <c r="F2819" s="25">
        <v>0</v>
      </c>
      <c r="G2819" s="43">
        <v>0</v>
      </c>
      <c r="H2819" s="25">
        <v>0</v>
      </c>
      <c r="I2819" s="25">
        <f t="shared" ref="I2819:I2882" si="169">E2819+F2819+G2819+H2819</f>
        <v>0</v>
      </c>
      <c r="J2819" s="25"/>
      <c r="K2819" s="25">
        <v>0</v>
      </c>
      <c r="L2819" s="25">
        <v>0</v>
      </c>
      <c r="M2819" s="25">
        <v>0</v>
      </c>
      <c r="N2819" s="25">
        <f t="shared" si="167"/>
        <v>0</v>
      </c>
    </row>
    <row r="2820" spans="1:14" x14ac:dyDescent="0.2">
      <c r="A2820" s="34" t="str">
        <f t="shared" si="168"/>
        <v>USK/04-C.Non Sector - Wales</v>
      </c>
      <c r="B2820" s="6" t="s">
        <v>90</v>
      </c>
      <c r="C2820" s="6" t="s">
        <v>182</v>
      </c>
      <c r="D2820" s="6" t="s">
        <v>26</v>
      </c>
      <c r="E2820" s="25">
        <v>0</v>
      </c>
      <c r="F2820" s="25">
        <v>0</v>
      </c>
      <c r="G2820" s="43">
        <v>0</v>
      </c>
      <c r="H2820" s="25">
        <v>0</v>
      </c>
      <c r="I2820" s="25">
        <f t="shared" si="169"/>
        <v>0</v>
      </c>
      <c r="J2820" s="25"/>
      <c r="K2820" s="25">
        <v>0</v>
      </c>
      <c r="L2820" s="25">
        <v>0</v>
      </c>
      <c r="M2820" s="25">
        <v>0</v>
      </c>
      <c r="N2820" s="25">
        <f t="shared" si="167"/>
        <v>0</v>
      </c>
    </row>
    <row r="2821" spans="1:14" x14ac:dyDescent="0.2">
      <c r="A2821" s="34" t="str">
        <f t="shared" si="168"/>
        <v>USK/04-C.Humberside</v>
      </c>
      <c r="B2821" s="6" t="s">
        <v>90</v>
      </c>
      <c r="C2821" s="6" t="s">
        <v>182</v>
      </c>
      <c r="D2821" s="6" t="s">
        <v>288</v>
      </c>
      <c r="E2821" s="25">
        <v>4.3999999999999997E-2</v>
      </c>
      <c r="F2821" s="25">
        <v>0</v>
      </c>
      <c r="G2821" s="43">
        <v>0</v>
      </c>
      <c r="H2821" s="25">
        <v>0</v>
      </c>
      <c r="I2821" s="25">
        <f t="shared" si="169"/>
        <v>4.3999999999999997E-2</v>
      </c>
      <c r="J2821" s="25"/>
      <c r="K2821" s="25">
        <v>0</v>
      </c>
      <c r="L2821" s="25">
        <v>0</v>
      </c>
      <c r="M2821" s="25">
        <v>0</v>
      </c>
      <c r="N2821" s="25">
        <f t="shared" si="167"/>
        <v>4.3999999999999997E-2</v>
      </c>
    </row>
    <row r="2822" spans="1:14" x14ac:dyDescent="0.2">
      <c r="A2822" s="34" t="str">
        <f t="shared" si="168"/>
        <v>USK/04-C.North Sea</v>
      </c>
      <c r="B2822" s="6" t="s">
        <v>90</v>
      </c>
      <c r="C2822" s="6" t="s">
        <v>182</v>
      </c>
      <c r="D2822" s="6" t="s">
        <v>20</v>
      </c>
      <c r="E2822" s="25">
        <v>2.1999999999999999E-2</v>
      </c>
      <c r="F2822" s="25">
        <v>0</v>
      </c>
      <c r="G2822" s="43">
        <v>0</v>
      </c>
      <c r="H2822" s="25">
        <v>0</v>
      </c>
      <c r="I2822" s="25">
        <f t="shared" si="169"/>
        <v>2.1999999999999999E-2</v>
      </c>
      <c r="J2822" s="25"/>
      <c r="K2822" s="25">
        <v>2E-3</v>
      </c>
      <c r="L2822" s="25">
        <v>0</v>
      </c>
      <c r="M2822" s="25">
        <v>0</v>
      </c>
      <c r="N2822" s="25">
        <f t="shared" si="167"/>
        <v>2.4E-2</v>
      </c>
    </row>
    <row r="2823" spans="1:14" x14ac:dyDescent="0.2">
      <c r="A2823" s="34" t="str">
        <f t="shared" si="168"/>
        <v>USK/04-C.Northern</v>
      </c>
      <c r="B2823" s="6" t="s">
        <v>90</v>
      </c>
      <c r="C2823" s="6" t="s">
        <v>182</v>
      </c>
      <c r="D2823" s="6" t="s">
        <v>10</v>
      </c>
      <c r="E2823" s="25">
        <v>0</v>
      </c>
      <c r="F2823" s="25">
        <v>0</v>
      </c>
      <c r="G2823" s="43">
        <v>0</v>
      </c>
      <c r="H2823" s="25">
        <v>0</v>
      </c>
      <c r="I2823" s="25">
        <f t="shared" si="169"/>
        <v>0</v>
      </c>
      <c r="J2823" s="25"/>
      <c r="K2823" s="25">
        <v>0</v>
      </c>
      <c r="L2823" s="25">
        <v>0</v>
      </c>
      <c r="M2823" s="25">
        <v>0</v>
      </c>
      <c r="N2823" s="25">
        <f t="shared" si="167"/>
        <v>0</v>
      </c>
    </row>
    <row r="2824" spans="1:14" x14ac:dyDescent="0.2">
      <c r="A2824" s="34" t="str">
        <f t="shared" si="168"/>
        <v>USK/04-C.Orkney</v>
      </c>
      <c r="B2824" s="6" t="s">
        <v>90</v>
      </c>
      <c r="C2824" s="6" t="s">
        <v>182</v>
      </c>
      <c r="D2824" s="6" t="s">
        <v>9</v>
      </c>
      <c r="E2824" s="25">
        <v>0</v>
      </c>
      <c r="F2824" s="25">
        <v>0</v>
      </c>
      <c r="G2824" s="43">
        <v>0</v>
      </c>
      <c r="H2824" s="25">
        <v>0</v>
      </c>
      <c r="I2824" s="25">
        <f t="shared" si="169"/>
        <v>0</v>
      </c>
      <c r="J2824" s="25"/>
      <c r="K2824" s="25">
        <v>0</v>
      </c>
      <c r="L2824" s="25">
        <v>0</v>
      </c>
      <c r="M2824" s="25">
        <v>0</v>
      </c>
      <c r="N2824" s="25">
        <f t="shared" si="167"/>
        <v>0</v>
      </c>
    </row>
    <row r="2825" spans="1:14" x14ac:dyDescent="0.2">
      <c r="A2825" s="34" t="str">
        <f t="shared" si="168"/>
        <v>USK/04-C.SFO</v>
      </c>
      <c r="B2825" s="6" t="s">
        <v>90</v>
      </c>
      <c r="C2825" s="6" t="s">
        <v>182</v>
      </c>
      <c r="D2825" s="6" t="s">
        <v>2</v>
      </c>
      <c r="E2825" s="25">
        <v>0</v>
      </c>
      <c r="F2825" s="25">
        <v>0</v>
      </c>
      <c r="G2825" s="43">
        <v>22.400000000000002</v>
      </c>
      <c r="H2825" s="25">
        <v>0</v>
      </c>
      <c r="I2825" s="25">
        <f t="shared" si="169"/>
        <v>22.400000000000002</v>
      </c>
      <c r="J2825" s="25"/>
      <c r="K2825" s="25">
        <v>2.5270000000000001</v>
      </c>
      <c r="L2825" s="25">
        <v>0</v>
      </c>
      <c r="M2825" s="25">
        <v>0</v>
      </c>
      <c r="N2825" s="25">
        <f t="shared" si="167"/>
        <v>24.927</v>
      </c>
    </row>
    <row r="2826" spans="1:14" x14ac:dyDescent="0.2">
      <c r="A2826" s="34" t="str">
        <f t="shared" si="168"/>
        <v>USK/04-C.Shetland</v>
      </c>
      <c r="B2826" s="6" t="s">
        <v>90</v>
      </c>
      <c r="C2826" s="6" t="s">
        <v>182</v>
      </c>
      <c r="D2826" s="6" t="s">
        <v>6</v>
      </c>
      <c r="E2826" s="25">
        <v>0</v>
      </c>
      <c r="F2826" s="25">
        <v>0</v>
      </c>
      <c r="G2826" s="43">
        <v>12.1</v>
      </c>
      <c r="H2826" s="25">
        <v>0</v>
      </c>
      <c r="I2826" s="25">
        <f t="shared" si="169"/>
        <v>12.1</v>
      </c>
      <c r="J2826" s="25"/>
      <c r="K2826" s="25">
        <v>1.4850000000000001</v>
      </c>
      <c r="L2826" s="25">
        <v>0</v>
      </c>
      <c r="M2826" s="25">
        <v>0</v>
      </c>
      <c r="N2826" s="25">
        <f t="shared" si="167"/>
        <v>13.585000000000001</v>
      </c>
    </row>
    <row r="2827" spans="1:14" x14ac:dyDescent="0.2">
      <c r="A2827" s="34" t="str">
        <f t="shared" si="168"/>
        <v>USK/04-C.South West</v>
      </c>
      <c r="B2827" s="6" t="s">
        <v>90</v>
      </c>
      <c r="C2827" s="6" t="s">
        <v>182</v>
      </c>
      <c r="D2827" s="6" t="s">
        <v>19</v>
      </c>
      <c r="E2827" s="25">
        <v>0</v>
      </c>
      <c r="F2827" s="25">
        <v>0</v>
      </c>
      <c r="G2827" s="43">
        <v>0</v>
      </c>
      <c r="H2827" s="25">
        <v>0</v>
      </c>
      <c r="I2827" s="25">
        <f t="shared" si="169"/>
        <v>0</v>
      </c>
      <c r="J2827" s="25"/>
      <c r="K2827" s="25">
        <v>0</v>
      </c>
      <c r="L2827" s="25">
        <v>0</v>
      </c>
      <c r="M2827" s="25">
        <v>0</v>
      </c>
      <c r="N2827" s="25">
        <f t="shared" si="167"/>
        <v>0</v>
      </c>
    </row>
    <row r="2828" spans="1:14" x14ac:dyDescent="0.2">
      <c r="A2828" s="34" t="str">
        <f t="shared" si="168"/>
        <v>USK/04-C.Unallocated</v>
      </c>
      <c r="B2828" s="6" t="s">
        <v>90</v>
      </c>
      <c r="C2828" s="6" t="s">
        <v>182</v>
      </c>
      <c r="D2828" s="6" t="s">
        <v>33</v>
      </c>
      <c r="E2828" s="25">
        <v>0</v>
      </c>
      <c r="F2828" s="25">
        <v>0</v>
      </c>
      <c r="G2828" s="43">
        <v>0</v>
      </c>
      <c r="H2828" s="25">
        <v>0</v>
      </c>
      <c r="I2828" s="25">
        <f t="shared" si="169"/>
        <v>0</v>
      </c>
      <c r="J2828" s="25"/>
      <c r="K2828" s="25">
        <v>0</v>
      </c>
      <c r="L2828" s="25">
        <v>0</v>
      </c>
      <c r="M2828" s="25">
        <v>0</v>
      </c>
      <c r="N2828" s="25">
        <f t="shared" si="167"/>
        <v>0</v>
      </c>
    </row>
    <row r="2829" spans="1:14" x14ac:dyDescent="0.2">
      <c r="A2829" s="34" t="str">
        <f t="shared" si="168"/>
        <v>USK/04-C.W. Scotland</v>
      </c>
      <c r="B2829" s="6" t="s">
        <v>90</v>
      </c>
      <c r="C2829" s="6" t="s">
        <v>182</v>
      </c>
      <c r="D2829" s="6" t="s">
        <v>8</v>
      </c>
      <c r="E2829" s="25">
        <v>0</v>
      </c>
      <c r="F2829" s="25">
        <v>0</v>
      </c>
      <c r="G2829" s="43">
        <v>0</v>
      </c>
      <c r="H2829" s="25">
        <v>0</v>
      </c>
      <c r="I2829" s="25">
        <f t="shared" si="169"/>
        <v>0</v>
      </c>
      <c r="J2829" s="25"/>
      <c r="K2829" s="25">
        <v>0</v>
      </c>
      <c r="L2829" s="25">
        <v>0</v>
      </c>
      <c r="M2829" s="25">
        <v>0</v>
      </c>
      <c r="N2829" s="25">
        <f t="shared" si="167"/>
        <v>0</v>
      </c>
    </row>
    <row r="2830" spans="1:14" x14ac:dyDescent="0.2">
      <c r="A2830" s="34" t="str">
        <f t="shared" si="168"/>
        <v>USK/04-C.Wales &amp; WC</v>
      </c>
      <c r="B2830" s="6" t="s">
        <v>90</v>
      </c>
      <c r="C2830" s="6" t="s">
        <v>182</v>
      </c>
      <c r="D2830" s="6" t="s">
        <v>22</v>
      </c>
      <c r="E2830" s="25">
        <v>0</v>
      </c>
      <c r="F2830" s="25">
        <v>0</v>
      </c>
      <c r="G2830" s="43">
        <v>0.6</v>
      </c>
      <c r="H2830" s="25">
        <v>0</v>
      </c>
      <c r="I2830" s="25">
        <f t="shared" si="169"/>
        <v>0.6</v>
      </c>
      <c r="J2830" s="25"/>
      <c r="K2830" s="25">
        <v>0.16300000000000001</v>
      </c>
      <c r="L2830" s="25">
        <v>0</v>
      </c>
      <c r="M2830" s="25">
        <v>0</v>
      </c>
      <c r="N2830" s="25">
        <f t="shared" si="167"/>
        <v>0.76300000000000001</v>
      </c>
    </row>
    <row r="2831" spans="1:14" x14ac:dyDescent="0.2">
      <c r="A2831" s="34" t="str">
        <f t="shared" si="168"/>
        <v>USK/04-C.Western</v>
      </c>
      <c r="B2831" s="38" t="s">
        <v>90</v>
      </c>
      <c r="C2831" s="6" t="s">
        <v>182</v>
      </c>
      <c r="D2831" s="6" t="s">
        <v>107</v>
      </c>
      <c r="E2831" s="25">
        <v>2.1999999999999999E-2</v>
      </c>
      <c r="F2831" s="25">
        <v>0</v>
      </c>
      <c r="G2831" s="43">
        <v>0</v>
      </c>
      <c r="H2831" s="25">
        <v>0</v>
      </c>
      <c r="I2831" s="25">
        <f t="shared" si="169"/>
        <v>2.1999999999999999E-2</v>
      </c>
      <c r="J2831" s="25"/>
      <c r="K2831" s="25">
        <v>0</v>
      </c>
      <c r="L2831" s="25">
        <v>0</v>
      </c>
      <c r="M2831" s="25">
        <v>0</v>
      </c>
      <c r="N2831" s="25">
        <f t="shared" si="167"/>
        <v>2.1999999999999999E-2</v>
      </c>
    </row>
    <row r="2832" spans="1:14" x14ac:dyDescent="0.2">
      <c r="A2832" s="34" t="str">
        <f t="shared" si="168"/>
        <v>USK/567EI.10m and under (pool) - England</v>
      </c>
      <c r="B2832" s="6" t="s">
        <v>91</v>
      </c>
      <c r="C2832" s="6" t="s">
        <v>183</v>
      </c>
      <c r="D2832" s="6" t="s">
        <v>29</v>
      </c>
      <c r="E2832" s="25">
        <v>0</v>
      </c>
      <c r="F2832" s="25">
        <v>0</v>
      </c>
      <c r="G2832" s="43">
        <v>0</v>
      </c>
      <c r="H2832" s="25">
        <v>0</v>
      </c>
      <c r="I2832" s="25">
        <f t="shared" si="169"/>
        <v>0</v>
      </c>
      <c r="J2832" s="25"/>
      <c r="K2832" s="25">
        <v>0</v>
      </c>
      <c r="L2832" s="25">
        <v>0</v>
      </c>
      <c r="M2832" s="25">
        <v>0</v>
      </c>
      <c r="N2832" s="25">
        <f t="shared" si="167"/>
        <v>0</v>
      </c>
    </row>
    <row r="2833" spans="1:14" x14ac:dyDescent="0.2">
      <c r="A2833" s="34" t="str">
        <f t="shared" si="168"/>
        <v>USK/567EI.10m and under (pool) - Northern Ireland</v>
      </c>
      <c r="B2833" s="6" t="s">
        <v>91</v>
      </c>
      <c r="C2833" s="6" t="s">
        <v>183</v>
      </c>
      <c r="D2833" s="6" t="s">
        <v>32</v>
      </c>
      <c r="E2833" s="25">
        <v>0</v>
      </c>
      <c r="F2833" s="25">
        <v>0</v>
      </c>
      <c r="G2833" s="43">
        <v>0</v>
      </c>
      <c r="H2833" s="25">
        <v>0</v>
      </c>
      <c r="I2833" s="25">
        <f t="shared" si="169"/>
        <v>0</v>
      </c>
      <c r="J2833" s="25"/>
      <c r="K2833" s="25">
        <v>0</v>
      </c>
      <c r="L2833" s="25">
        <v>0</v>
      </c>
      <c r="M2833" s="25">
        <v>0</v>
      </c>
      <c r="N2833" s="25">
        <f t="shared" si="167"/>
        <v>0</v>
      </c>
    </row>
    <row r="2834" spans="1:14" x14ac:dyDescent="0.2">
      <c r="A2834" s="34" t="str">
        <f t="shared" si="168"/>
        <v>USK/567EI.10m and under (pool) - Scotland</v>
      </c>
      <c r="B2834" s="6" t="s">
        <v>91</v>
      </c>
      <c r="C2834" s="6" t="s">
        <v>183</v>
      </c>
      <c r="D2834" s="6" t="s">
        <v>31</v>
      </c>
      <c r="E2834" s="25">
        <v>0</v>
      </c>
      <c r="F2834" s="25">
        <v>0</v>
      </c>
      <c r="G2834" s="43">
        <v>0</v>
      </c>
      <c r="H2834" s="25">
        <v>0</v>
      </c>
      <c r="I2834" s="25">
        <f t="shared" si="169"/>
        <v>0</v>
      </c>
      <c r="J2834" s="25"/>
      <c r="K2834" s="25">
        <v>0</v>
      </c>
      <c r="L2834" s="25">
        <v>0</v>
      </c>
      <c r="M2834" s="25">
        <v>0</v>
      </c>
      <c r="N2834" s="25">
        <f t="shared" si="167"/>
        <v>0</v>
      </c>
    </row>
    <row r="2835" spans="1:14" x14ac:dyDescent="0.2">
      <c r="A2835" s="34" t="str">
        <f t="shared" si="168"/>
        <v>USK/567EI.10m and under (pool) - Wales</v>
      </c>
      <c r="B2835" s="6" t="s">
        <v>91</v>
      </c>
      <c r="C2835" s="6" t="s">
        <v>183</v>
      </c>
      <c r="D2835" s="6" t="s">
        <v>30</v>
      </c>
      <c r="E2835" s="25">
        <v>0</v>
      </c>
      <c r="F2835" s="25">
        <v>0</v>
      </c>
      <c r="G2835" s="43">
        <v>0</v>
      </c>
      <c r="H2835" s="25">
        <v>0</v>
      </c>
      <c r="I2835" s="25">
        <f t="shared" si="169"/>
        <v>0</v>
      </c>
      <c r="J2835" s="25"/>
      <c r="K2835" s="25">
        <v>0</v>
      </c>
      <c r="L2835" s="25">
        <v>0</v>
      </c>
      <c r="M2835" s="25">
        <v>0</v>
      </c>
      <c r="N2835" s="25">
        <f t="shared" si="167"/>
        <v>0</v>
      </c>
    </row>
    <row r="2836" spans="1:14" x14ac:dyDescent="0.2">
      <c r="A2836" s="34" t="str">
        <f t="shared" si="168"/>
        <v>USK/567EI.Aberdeen</v>
      </c>
      <c r="B2836" s="6" t="s">
        <v>91</v>
      </c>
      <c r="C2836" s="6" t="s">
        <v>183</v>
      </c>
      <c r="D2836" s="6" t="s">
        <v>4</v>
      </c>
      <c r="E2836" s="25">
        <v>10.67</v>
      </c>
      <c r="F2836" s="25">
        <v>0</v>
      </c>
      <c r="G2836" s="43">
        <v>13.3</v>
      </c>
      <c r="H2836" s="25">
        <v>0</v>
      </c>
      <c r="I2836" s="25">
        <f t="shared" si="169"/>
        <v>23.97</v>
      </c>
      <c r="J2836" s="25"/>
      <c r="K2836" s="25">
        <v>76.221000000000004</v>
      </c>
      <c r="L2836" s="25">
        <v>0</v>
      </c>
      <c r="M2836" s="25">
        <v>0</v>
      </c>
      <c r="N2836" s="25">
        <f t="shared" si="167"/>
        <v>100.191</v>
      </c>
    </row>
    <row r="2837" spans="1:14" x14ac:dyDescent="0.2">
      <c r="A2837" s="34" t="str">
        <f t="shared" si="168"/>
        <v>USK/567EI.Anglo Scot.</v>
      </c>
      <c r="B2837" s="6" t="s">
        <v>91</v>
      </c>
      <c r="C2837" s="6" t="s">
        <v>183</v>
      </c>
      <c r="D2837" s="6" t="s">
        <v>13</v>
      </c>
      <c r="E2837" s="25">
        <v>0.48499999999999999</v>
      </c>
      <c r="F2837" s="25">
        <v>0</v>
      </c>
      <c r="G2837" s="43">
        <v>0.7</v>
      </c>
      <c r="H2837" s="25">
        <v>0</v>
      </c>
      <c r="I2837" s="25">
        <f t="shared" si="169"/>
        <v>1.1850000000000001</v>
      </c>
      <c r="J2837" s="25"/>
      <c r="K2837" s="25">
        <v>0</v>
      </c>
      <c r="L2837" s="25">
        <v>0</v>
      </c>
      <c r="M2837" s="25">
        <v>0</v>
      </c>
      <c r="N2837" s="25">
        <f t="shared" si="167"/>
        <v>1.1850000000000001</v>
      </c>
    </row>
    <row r="2838" spans="1:14" x14ac:dyDescent="0.2">
      <c r="A2838" s="34" t="str">
        <f t="shared" si="168"/>
        <v>USK/567EI.ANIFPO</v>
      </c>
      <c r="B2838" s="6" t="s">
        <v>91</v>
      </c>
      <c r="C2838" s="6" t="s">
        <v>183</v>
      </c>
      <c r="D2838" s="6" t="s">
        <v>17</v>
      </c>
      <c r="E2838" s="25">
        <v>0</v>
      </c>
      <c r="F2838" s="25">
        <v>2.16</v>
      </c>
      <c r="G2838" s="43">
        <v>0</v>
      </c>
      <c r="H2838" s="25">
        <v>0</v>
      </c>
      <c r="I2838" s="25">
        <f t="shared" si="169"/>
        <v>2.16</v>
      </c>
      <c r="J2838" s="25"/>
      <c r="K2838" s="25">
        <v>0</v>
      </c>
      <c r="L2838" s="25">
        <v>0</v>
      </c>
      <c r="M2838" s="25">
        <v>0</v>
      </c>
      <c r="N2838" s="25">
        <f t="shared" si="167"/>
        <v>2.16</v>
      </c>
    </row>
    <row r="2839" spans="1:14" x14ac:dyDescent="0.2">
      <c r="A2839" s="34" t="str">
        <f t="shared" si="168"/>
        <v>USK/567EI.Cornish</v>
      </c>
      <c r="B2839" s="6" t="s">
        <v>91</v>
      </c>
      <c r="C2839" s="6" t="s">
        <v>183</v>
      </c>
      <c r="D2839" s="6" t="s">
        <v>18</v>
      </c>
      <c r="E2839" s="25">
        <v>12.367000000000001</v>
      </c>
      <c r="F2839" s="25">
        <v>0</v>
      </c>
      <c r="G2839" s="43">
        <v>0</v>
      </c>
      <c r="H2839" s="25">
        <v>0</v>
      </c>
      <c r="I2839" s="25">
        <f t="shared" si="169"/>
        <v>12.367000000000001</v>
      </c>
      <c r="J2839" s="25"/>
      <c r="K2839" s="25">
        <v>0</v>
      </c>
      <c r="L2839" s="25">
        <v>0</v>
      </c>
      <c r="M2839" s="25">
        <v>0</v>
      </c>
      <c r="N2839" s="25">
        <f t="shared" ref="N2839:N2904" si="170">ROUND(I2839+K2839+L2839+M2839+J2839,3)</f>
        <v>12.367000000000001</v>
      </c>
    </row>
    <row r="2840" spans="1:14" x14ac:dyDescent="0.2">
      <c r="A2840" s="34" t="str">
        <f t="shared" si="168"/>
        <v>USK/567EI.EEFPO</v>
      </c>
      <c r="B2840" s="6" t="s">
        <v>91</v>
      </c>
      <c r="C2840" s="6" t="s">
        <v>183</v>
      </c>
      <c r="D2840" s="6" t="s">
        <v>14</v>
      </c>
      <c r="E2840" s="25">
        <v>260.92899999999997</v>
      </c>
      <c r="F2840" s="25">
        <v>0</v>
      </c>
      <c r="G2840" s="43">
        <v>0.7</v>
      </c>
      <c r="H2840" s="25">
        <v>0</v>
      </c>
      <c r="I2840" s="25">
        <f t="shared" si="169"/>
        <v>261.62899999999996</v>
      </c>
      <c r="J2840" s="25"/>
      <c r="K2840" s="25">
        <v>0.20599999999999999</v>
      </c>
      <c r="L2840" s="25">
        <v>0</v>
      </c>
      <c r="M2840" s="25">
        <v>0</v>
      </c>
      <c r="N2840" s="25">
        <f t="shared" si="170"/>
        <v>261.83499999999998</v>
      </c>
    </row>
    <row r="2841" spans="1:14" x14ac:dyDescent="0.2">
      <c r="A2841" s="34" t="str">
        <f t="shared" si="168"/>
        <v>USK/567EI.Fife</v>
      </c>
      <c r="B2841" s="6" t="s">
        <v>91</v>
      </c>
      <c r="C2841" s="6" t="s">
        <v>183</v>
      </c>
      <c r="D2841" s="6" t="s">
        <v>7</v>
      </c>
      <c r="E2841" s="25">
        <v>0</v>
      </c>
      <c r="F2841" s="25">
        <v>0</v>
      </c>
      <c r="G2841" s="43">
        <v>0</v>
      </c>
      <c r="H2841" s="25">
        <v>0</v>
      </c>
      <c r="I2841" s="25">
        <f t="shared" si="169"/>
        <v>0</v>
      </c>
      <c r="J2841" s="25"/>
      <c r="K2841" s="25">
        <v>0</v>
      </c>
      <c r="L2841" s="25">
        <v>0</v>
      </c>
      <c r="M2841" s="25">
        <v>0</v>
      </c>
      <c r="N2841" s="25">
        <f t="shared" si="170"/>
        <v>0</v>
      </c>
    </row>
    <row r="2842" spans="1:14" x14ac:dyDescent="0.2">
      <c r="A2842" s="34" t="str">
        <f t="shared" si="168"/>
        <v>USK/567EI.FPO</v>
      </c>
      <c r="B2842" s="6" t="s">
        <v>91</v>
      </c>
      <c r="C2842" s="6" t="s">
        <v>183</v>
      </c>
      <c r="D2842" s="6" t="s">
        <v>15</v>
      </c>
      <c r="E2842" s="25">
        <v>15.762</v>
      </c>
      <c r="F2842" s="25">
        <v>0</v>
      </c>
      <c r="G2842" s="43">
        <v>0</v>
      </c>
      <c r="H2842" s="25">
        <v>0</v>
      </c>
      <c r="I2842" s="25">
        <f t="shared" si="169"/>
        <v>15.762</v>
      </c>
      <c r="J2842" s="72">
        <v>-15</v>
      </c>
      <c r="K2842" s="25">
        <v>0</v>
      </c>
      <c r="L2842" s="25">
        <v>0</v>
      </c>
      <c r="M2842" s="25">
        <v>0</v>
      </c>
      <c r="N2842" s="25">
        <f t="shared" si="170"/>
        <v>0.76200000000000001</v>
      </c>
    </row>
    <row r="2843" spans="1:14" x14ac:dyDescent="0.2">
      <c r="A2843" s="34" t="str">
        <f t="shared" si="168"/>
        <v>USK/567EI.Handliners</v>
      </c>
      <c r="B2843" s="6" t="s">
        <v>91</v>
      </c>
      <c r="C2843" s="6" t="s">
        <v>183</v>
      </c>
      <c r="D2843" s="6" t="s">
        <v>66</v>
      </c>
      <c r="E2843" s="25">
        <v>0</v>
      </c>
      <c r="F2843" s="25">
        <v>0</v>
      </c>
      <c r="G2843" s="43">
        <v>0</v>
      </c>
      <c r="H2843" s="25">
        <v>0</v>
      </c>
      <c r="I2843" s="25">
        <f t="shared" si="169"/>
        <v>0</v>
      </c>
      <c r="J2843" s="25"/>
      <c r="K2843" s="25">
        <v>0</v>
      </c>
      <c r="L2843" s="25">
        <v>0</v>
      </c>
      <c r="M2843" s="25">
        <v>0</v>
      </c>
      <c r="N2843" s="25">
        <f t="shared" si="170"/>
        <v>0</v>
      </c>
    </row>
    <row r="2844" spans="1:14" x14ac:dyDescent="0.2">
      <c r="A2844" s="34" t="str">
        <f t="shared" si="168"/>
        <v>USK/567EI.Interfish</v>
      </c>
      <c r="B2844" s="6" t="s">
        <v>91</v>
      </c>
      <c r="C2844" s="6" t="s">
        <v>183</v>
      </c>
      <c r="D2844" s="6" t="s">
        <v>23</v>
      </c>
      <c r="E2844" s="25">
        <v>0</v>
      </c>
      <c r="F2844" s="25">
        <v>0</v>
      </c>
      <c r="G2844" s="43">
        <v>0</v>
      </c>
      <c r="H2844" s="25">
        <v>0</v>
      </c>
      <c r="I2844" s="25">
        <f t="shared" si="169"/>
        <v>0</v>
      </c>
      <c r="J2844" s="25"/>
      <c r="K2844" s="25">
        <v>0</v>
      </c>
      <c r="L2844" s="25">
        <v>0</v>
      </c>
      <c r="M2844" s="25">
        <v>0</v>
      </c>
      <c r="N2844" s="25">
        <f t="shared" si="170"/>
        <v>0</v>
      </c>
    </row>
    <row r="2845" spans="1:14" x14ac:dyDescent="0.2">
      <c r="A2845" s="34" t="str">
        <f t="shared" si="168"/>
        <v>USK/567EI.IOM</v>
      </c>
      <c r="B2845" s="6" t="s">
        <v>91</v>
      </c>
      <c r="C2845" s="6" t="s">
        <v>183</v>
      </c>
      <c r="D2845" s="6" t="s">
        <v>24</v>
      </c>
      <c r="E2845" s="25">
        <v>0</v>
      </c>
      <c r="F2845" s="25">
        <v>0</v>
      </c>
      <c r="G2845" s="43">
        <v>0</v>
      </c>
      <c r="H2845" s="25">
        <v>0</v>
      </c>
      <c r="I2845" s="25">
        <f t="shared" si="169"/>
        <v>0</v>
      </c>
      <c r="J2845" s="25"/>
      <c r="K2845" s="25">
        <v>0</v>
      </c>
      <c r="L2845" s="25">
        <v>0</v>
      </c>
      <c r="M2845" s="25">
        <v>0</v>
      </c>
      <c r="N2845" s="25">
        <f t="shared" si="170"/>
        <v>0</v>
      </c>
    </row>
    <row r="2846" spans="1:14" x14ac:dyDescent="0.2">
      <c r="A2846" s="34" t="str">
        <f t="shared" si="168"/>
        <v>USK/567EI.Klondyke</v>
      </c>
      <c r="B2846" s="6" t="s">
        <v>91</v>
      </c>
      <c r="C2846" s="6" t="s">
        <v>183</v>
      </c>
      <c r="D2846" s="6" t="s">
        <v>11</v>
      </c>
      <c r="E2846" s="25">
        <v>0</v>
      </c>
      <c r="F2846" s="25">
        <v>0</v>
      </c>
      <c r="G2846" s="43">
        <v>0</v>
      </c>
      <c r="H2846" s="25">
        <v>0</v>
      </c>
      <c r="I2846" s="25">
        <f t="shared" si="169"/>
        <v>0</v>
      </c>
      <c r="J2846" s="25"/>
      <c r="K2846" s="25">
        <v>0</v>
      </c>
      <c r="L2846" s="25">
        <v>0</v>
      </c>
      <c r="M2846" s="25">
        <v>0</v>
      </c>
      <c r="N2846" s="25">
        <f t="shared" si="170"/>
        <v>0</v>
      </c>
    </row>
    <row r="2847" spans="1:14" x14ac:dyDescent="0.2">
      <c r="A2847" s="34" t="str">
        <f t="shared" si="168"/>
        <v>USK/567EI.Lowestoft</v>
      </c>
      <c r="B2847" s="6" t="s">
        <v>91</v>
      </c>
      <c r="C2847" s="6" t="s">
        <v>183</v>
      </c>
      <c r="D2847" s="6" t="s">
        <v>21</v>
      </c>
      <c r="E2847" s="25">
        <v>0</v>
      </c>
      <c r="F2847" s="25">
        <v>0</v>
      </c>
      <c r="G2847" s="43">
        <v>0</v>
      </c>
      <c r="H2847" s="25">
        <v>0</v>
      </c>
      <c r="I2847" s="25">
        <f t="shared" si="169"/>
        <v>0</v>
      </c>
      <c r="J2847" s="25"/>
      <c r="K2847" s="25">
        <v>0</v>
      </c>
      <c r="L2847" s="25">
        <v>0</v>
      </c>
      <c r="M2847" s="25">
        <v>0</v>
      </c>
      <c r="N2847" s="25">
        <f t="shared" si="170"/>
        <v>0</v>
      </c>
    </row>
    <row r="2848" spans="1:14" x14ac:dyDescent="0.2">
      <c r="A2848" s="34" t="str">
        <f t="shared" si="168"/>
        <v>USK/567EI.Lunar</v>
      </c>
      <c r="B2848" s="6" t="s">
        <v>91</v>
      </c>
      <c r="C2848" s="6" t="s">
        <v>183</v>
      </c>
      <c r="D2848" s="6" t="s">
        <v>12</v>
      </c>
      <c r="E2848" s="25">
        <v>0</v>
      </c>
      <c r="F2848" s="25">
        <v>0</v>
      </c>
      <c r="G2848" s="43">
        <v>23.8</v>
      </c>
      <c r="H2848" s="25">
        <v>0</v>
      </c>
      <c r="I2848" s="25">
        <f t="shared" si="169"/>
        <v>23.8</v>
      </c>
      <c r="J2848" s="25"/>
      <c r="K2848" s="25">
        <v>0</v>
      </c>
      <c r="L2848" s="25">
        <v>0</v>
      </c>
      <c r="M2848" s="25">
        <v>0</v>
      </c>
      <c r="N2848" s="25">
        <f t="shared" si="170"/>
        <v>23.8</v>
      </c>
    </row>
    <row r="2849" spans="1:14" x14ac:dyDescent="0.2">
      <c r="A2849" s="34" t="str">
        <f t="shared" si="168"/>
        <v>USK/567EI.Mourne</v>
      </c>
      <c r="B2849" s="38" t="s">
        <v>91</v>
      </c>
      <c r="C2849" s="6" t="s">
        <v>183</v>
      </c>
      <c r="D2849" s="6" t="s">
        <v>49</v>
      </c>
      <c r="E2849" s="25">
        <v>0</v>
      </c>
      <c r="F2849" s="25">
        <v>0</v>
      </c>
      <c r="G2849" s="43">
        <v>0</v>
      </c>
      <c r="H2849" s="25">
        <v>0</v>
      </c>
      <c r="I2849" s="25">
        <f t="shared" si="169"/>
        <v>0</v>
      </c>
      <c r="J2849" s="25"/>
      <c r="K2849" s="25">
        <v>0</v>
      </c>
      <c r="L2849" s="25">
        <v>0</v>
      </c>
      <c r="M2849" s="25">
        <v>0</v>
      </c>
      <c r="N2849" s="25">
        <f t="shared" si="170"/>
        <v>0</v>
      </c>
    </row>
    <row r="2850" spans="1:14" x14ac:dyDescent="0.2">
      <c r="A2850" s="34" t="str">
        <f t="shared" si="168"/>
        <v>USK/567EI.NESFO</v>
      </c>
      <c r="B2850" s="6" t="s">
        <v>91</v>
      </c>
      <c r="C2850" s="6" t="s">
        <v>183</v>
      </c>
      <c r="D2850" s="6" t="s">
        <v>5</v>
      </c>
      <c r="E2850" s="25">
        <v>0</v>
      </c>
      <c r="F2850" s="25">
        <v>0</v>
      </c>
      <c r="G2850" s="43">
        <v>11.6</v>
      </c>
      <c r="H2850" s="25">
        <v>0</v>
      </c>
      <c r="I2850" s="25">
        <f t="shared" si="169"/>
        <v>11.6</v>
      </c>
      <c r="J2850" s="25"/>
      <c r="K2850" s="25">
        <v>0.03</v>
      </c>
      <c r="L2850" s="25">
        <v>0</v>
      </c>
      <c r="M2850" s="25">
        <v>0</v>
      </c>
      <c r="N2850" s="25">
        <f t="shared" si="170"/>
        <v>11.63</v>
      </c>
    </row>
    <row r="2851" spans="1:14" x14ac:dyDescent="0.2">
      <c r="A2851" s="34" t="str">
        <f t="shared" si="168"/>
        <v>USK/567EI.NIFPO</v>
      </c>
      <c r="B2851" s="6" t="s">
        <v>91</v>
      </c>
      <c r="C2851" s="6" t="s">
        <v>183</v>
      </c>
      <c r="D2851" s="6" t="s">
        <v>16</v>
      </c>
      <c r="E2851" s="25">
        <v>0</v>
      </c>
      <c r="F2851" s="25">
        <v>0.24</v>
      </c>
      <c r="G2851" s="43">
        <v>50.2</v>
      </c>
      <c r="H2851" s="25">
        <v>0</v>
      </c>
      <c r="I2851" s="25">
        <f t="shared" si="169"/>
        <v>50.440000000000005</v>
      </c>
      <c r="J2851" s="25"/>
      <c r="K2851" s="25">
        <v>0.56899999999999995</v>
      </c>
      <c r="L2851" s="25">
        <v>0</v>
      </c>
      <c r="M2851" s="25">
        <v>0</v>
      </c>
      <c r="N2851" s="25">
        <f t="shared" si="170"/>
        <v>51.009</v>
      </c>
    </row>
    <row r="2852" spans="1:14" x14ac:dyDescent="0.2">
      <c r="A2852" s="34" t="str">
        <f t="shared" si="168"/>
        <v>USK/567EI.Non Sector - England</v>
      </c>
      <c r="B2852" s="6" t="s">
        <v>91</v>
      </c>
      <c r="C2852" s="6" t="s">
        <v>183</v>
      </c>
      <c r="D2852" s="6" t="s">
        <v>25</v>
      </c>
      <c r="E2852" s="25">
        <v>0</v>
      </c>
      <c r="F2852" s="25">
        <v>0</v>
      </c>
      <c r="G2852" s="43">
        <v>0</v>
      </c>
      <c r="H2852" s="25">
        <v>0</v>
      </c>
      <c r="I2852" s="25">
        <f t="shared" si="169"/>
        <v>0</v>
      </c>
      <c r="J2852" s="25"/>
      <c r="K2852" s="25">
        <v>0</v>
      </c>
      <c r="L2852" s="25">
        <v>0</v>
      </c>
      <c r="M2852" s="25">
        <v>0</v>
      </c>
      <c r="N2852" s="25">
        <f t="shared" si="170"/>
        <v>0</v>
      </c>
    </row>
    <row r="2853" spans="1:14" x14ac:dyDescent="0.2">
      <c r="A2853" s="34" t="str">
        <f t="shared" si="168"/>
        <v>USK/567EI.Non Sector - Northern Ireland</v>
      </c>
      <c r="B2853" s="6" t="s">
        <v>91</v>
      </c>
      <c r="C2853" s="6" t="s">
        <v>183</v>
      </c>
      <c r="D2853" s="6" t="s">
        <v>28</v>
      </c>
      <c r="E2853" s="25">
        <v>0</v>
      </c>
      <c r="F2853" s="25">
        <v>0</v>
      </c>
      <c r="G2853" s="43">
        <v>0</v>
      </c>
      <c r="H2853" s="25">
        <v>0</v>
      </c>
      <c r="I2853" s="25">
        <f t="shared" si="169"/>
        <v>0</v>
      </c>
      <c r="J2853" s="25"/>
      <c r="K2853" s="25">
        <v>0</v>
      </c>
      <c r="L2853" s="25">
        <v>0</v>
      </c>
      <c r="M2853" s="25">
        <v>0</v>
      </c>
      <c r="N2853" s="25">
        <f t="shared" si="170"/>
        <v>0</v>
      </c>
    </row>
    <row r="2854" spans="1:14" x14ac:dyDescent="0.2">
      <c r="A2854" s="34" t="str">
        <f t="shared" si="168"/>
        <v>USK/567EI.Non Sector - Scotland</v>
      </c>
      <c r="B2854" s="6" t="s">
        <v>91</v>
      </c>
      <c r="C2854" s="6" t="s">
        <v>183</v>
      </c>
      <c r="D2854" s="6" t="s">
        <v>27</v>
      </c>
      <c r="E2854" s="25">
        <v>0</v>
      </c>
      <c r="F2854" s="25">
        <v>0</v>
      </c>
      <c r="G2854" s="43">
        <v>0</v>
      </c>
      <c r="H2854" s="25">
        <v>0</v>
      </c>
      <c r="I2854" s="25">
        <f t="shared" si="169"/>
        <v>0</v>
      </c>
      <c r="J2854" s="25"/>
      <c r="K2854" s="25">
        <v>0</v>
      </c>
      <c r="L2854" s="25">
        <v>0</v>
      </c>
      <c r="M2854" s="25">
        <v>0</v>
      </c>
      <c r="N2854" s="25">
        <f t="shared" si="170"/>
        <v>0</v>
      </c>
    </row>
    <row r="2855" spans="1:14" x14ac:dyDescent="0.2">
      <c r="A2855" s="34" t="str">
        <f t="shared" si="168"/>
        <v>USK/567EI.Non Sector - Wales</v>
      </c>
      <c r="B2855" s="6" t="s">
        <v>91</v>
      </c>
      <c r="C2855" s="6" t="s">
        <v>183</v>
      </c>
      <c r="D2855" s="6" t="s">
        <v>26</v>
      </c>
      <c r="E2855" s="25">
        <v>0</v>
      </c>
      <c r="F2855" s="25">
        <v>0</v>
      </c>
      <c r="G2855" s="43">
        <v>0</v>
      </c>
      <c r="H2855" s="25">
        <v>0</v>
      </c>
      <c r="I2855" s="25">
        <f t="shared" si="169"/>
        <v>0</v>
      </c>
      <c r="J2855" s="25"/>
      <c r="K2855" s="25">
        <v>0</v>
      </c>
      <c r="L2855" s="25">
        <v>0</v>
      </c>
      <c r="M2855" s="25">
        <v>0</v>
      </c>
      <c r="N2855" s="25">
        <f t="shared" si="170"/>
        <v>0</v>
      </c>
    </row>
    <row r="2856" spans="1:14" x14ac:dyDescent="0.2">
      <c r="A2856" s="34" t="str">
        <f t="shared" si="168"/>
        <v>USK/567EI.Humberside</v>
      </c>
      <c r="B2856" s="6" t="s">
        <v>91</v>
      </c>
      <c r="C2856" s="6" t="s">
        <v>183</v>
      </c>
      <c r="D2856" s="6" t="s">
        <v>288</v>
      </c>
      <c r="E2856" s="25">
        <v>0</v>
      </c>
      <c r="F2856" s="25">
        <v>0</v>
      </c>
      <c r="G2856" s="43">
        <v>0</v>
      </c>
      <c r="H2856" s="25">
        <v>0</v>
      </c>
      <c r="I2856" s="25">
        <f t="shared" si="169"/>
        <v>0</v>
      </c>
      <c r="J2856" s="25"/>
      <c r="K2856" s="25">
        <v>0</v>
      </c>
      <c r="L2856" s="25">
        <v>0</v>
      </c>
      <c r="M2856" s="25">
        <v>0</v>
      </c>
      <c r="N2856" s="25">
        <f t="shared" si="170"/>
        <v>0</v>
      </c>
    </row>
    <row r="2857" spans="1:14" x14ac:dyDescent="0.2">
      <c r="A2857" s="34" t="str">
        <f t="shared" si="168"/>
        <v>USK/567EI.North Sea</v>
      </c>
      <c r="B2857" s="6" t="s">
        <v>91</v>
      </c>
      <c r="C2857" s="6" t="s">
        <v>183</v>
      </c>
      <c r="D2857" s="6" t="s">
        <v>20</v>
      </c>
      <c r="E2857" s="25">
        <v>0</v>
      </c>
      <c r="F2857" s="25">
        <v>0</v>
      </c>
      <c r="G2857" s="43">
        <v>0</v>
      </c>
      <c r="H2857" s="25">
        <v>0</v>
      </c>
      <c r="I2857" s="25">
        <f t="shared" si="169"/>
        <v>0</v>
      </c>
      <c r="J2857" s="25"/>
      <c r="K2857" s="25">
        <v>0</v>
      </c>
      <c r="L2857" s="25">
        <v>0</v>
      </c>
      <c r="M2857" s="25">
        <v>0</v>
      </c>
      <c r="N2857" s="25">
        <f t="shared" si="170"/>
        <v>0</v>
      </c>
    </row>
    <row r="2858" spans="1:14" x14ac:dyDescent="0.2">
      <c r="A2858" s="34" t="str">
        <f t="shared" si="168"/>
        <v>USK/567EI.Northern</v>
      </c>
      <c r="B2858" s="6" t="s">
        <v>91</v>
      </c>
      <c r="C2858" s="6" t="s">
        <v>183</v>
      </c>
      <c r="D2858" s="6" t="s">
        <v>10</v>
      </c>
      <c r="E2858" s="25">
        <v>0</v>
      </c>
      <c r="F2858" s="25">
        <v>0</v>
      </c>
      <c r="G2858" s="43">
        <v>0</v>
      </c>
      <c r="H2858" s="25">
        <v>0</v>
      </c>
      <c r="I2858" s="25">
        <f t="shared" si="169"/>
        <v>0</v>
      </c>
      <c r="J2858" s="25"/>
      <c r="K2858" s="25">
        <v>0</v>
      </c>
      <c r="L2858" s="25">
        <v>0</v>
      </c>
      <c r="M2858" s="25">
        <v>0</v>
      </c>
      <c r="N2858" s="25">
        <f t="shared" si="170"/>
        <v>0</v>
      </c>
    </row>
    <row r="2859" spans="1:14" x14ac:dyDescent="0.2">
      <c r="A2859" s="34" t="str">
        <f t="shared" si="168"/>
        <v>USK/567EI.Orkney</v>
      </c>
      <c r="B2859" s="6" t="s">
        <v>91</v>
      </c>
      <c r="C2859" s="6" t="s">
        <v>183</v>
      </c>
      <c r="D2859" s="6" t="s">
        <v>9</v>
      </c>
      <c r="E2859" s="25">
        <v>0</v>
      </c>
      <c r="F2859" s="25">
        <v>0</v>
      </c>
      <c r="G2859" s="43">
        <v>1.2</v>
      </c>
      <c r="H2859" s="25">
        <v>0</v>
      </c>
      <c r="I2859" s="25">
        <f t="shared" si="169"/>
        <v>1.2</v>
      </c>
      <c r="J2859" s="25"/>
      <c r="K2859" s="25">
        <v>0</v>
      </c>
      <c r="L2859" s="25">
        <v>0</v>
      </c>
      <c r="M2859" s="25">
        <v>0</v>
      </c>
      <c r="N2859" s="25">
        <f t="shared" si="170"/>
        <v>1.2</v>
      </c>
    </row>
    <row r="2860" spans="1:14" x14ac:dyDescent="0.2">
      <c r="A2860" s="34" t="str">
        <f t="shared" si="168"/>
        <v>USK/567EI.SFO</v>
      </c>
      <c r="B2860" s="6" t="s">
        <v>91</v>
      </c>
      <c r="C2860" s="6" t="s">
        <v>183</v>
      </c>
      <c r="D2860" s="6" t="s">
        <v>2</v>
      </c>
      <c r="E2860" s="25">
        <v>0</v>
      </c>
      <c r="F2860" s="25">
        <v>0</v>
      </c>
      <c r="G2860" s="43">
        <v>843.7</v>
      </c>
      <c r="H2860" s="25">
        <v>0</v>
      </c>
      <c r="I2860" s="25">
        <f t="shared" si="169"/>
        <v>843.7</v>
      </c>
      <c r="J2860" s="25"/>
      <c r="K2860" s="25">
        <v>95.495999999999995</v>
      </c>
      <c r="L2860" s="25">
        <v>0</v>
      </c>
      <c r="M2860" s="25">
        <v>0</v>
      </c>
      <c r="N2860" s="25">
        <f t="shared" si="170"/>
        <v>939.19600000000003</v>
      </c>
    </row>
    <row r="2861" spans="1:14" x14ac:dyDescent="0.2">
      <c r="A2861" s="34" t="str">
        <f t="shared" ref="A2861:A2926" si="171">CONCATENATE(B2861,D2861)</f>
        <v>USK/567EI.Shetland</v>
      </c>
      <c r="B2861" s="6" t="s">
        <v>91</v>
      </c>
      <c r="C2861" s="6" t="s">
        <v>183</v>
      </c>
      <c r="D2861" s="6" t="s">
        <v>6</v>
      </c>
      <c r="E2861" s="25">
        <v>0</v>
      </c>
      <c r="F2861" s="25">
        <v>0</v>
      </c>
      <c r="G2861" s="43">
        <v>46.1</v>
      </c>
      <c r="H2861" s="25">
        <v>0</v>
      </c>
      <c r="I2861" s="25">
        <f t="shared" si="169"/>
        <v>46.1</v>
      </c>
      <c r="J2861" s="25"/>
      <c r="K2861" s="25">
        <v>2.1320000000000001</v>
      </c>
      <c r="L2861" s="25">
        <v>0</v>
      </c>
      <c r="M2861" s="25">
        <v>0</v>
      </c>
      <c r="N2861" s="25">
        <f t="shared" si="170"/>
        <v>48.231999999999999</v>
      </c>
    </row>
    <row r="2862" spans="1:14" x14ac:dyDescent="0.2">
      <c r="A2862" s="34" t="str">
        <f t="shared" si="171"/>
        <v>USK/567EI.South West</v>
      </c>
      <c r="B2862" s="6" t="s">
        <v>91</v>
      </c>
      <c r="C2862" s="6" t="s">
        <v>183</v>
      </c>
      <c r="D2862" s="6" t="s">
        <v>19</v>
      </c>
      <c r="E2862" s="25">
        <v>0</v>
      </c>
      <c r="F2862" s="25">
        <v>0</v>
      </c>
      <c r="G2862" s="43">
        <v>0</v>
      </c>
      <c r="H2862" s="25">
        <v>0</v>
      </c>
      <c r="I2862" s="25">
        <f t="shared" si="169"/>
        <v>0</v>
      </c>
      <c r="J2862" s="25"/>
      <c r="K2862" s="25">
        <v>0</v>
      </c>
      <c r="L2862" s="25">
        <v>0</v>
      </c>
      <c r="M2862" s="25">
        <v>0</v>
      </c>
      <c r="N2862" s="25">
        <f t="shared" si="170"/>
        <v>0</v>
      </c>
    </row>
    <row r="2863" spans="1:14" x14ac:dyDescent="0.2">
      <c r="A2863" s="34" t="str">
        <f t="shared" si="171"/>
        <v>USK/567EI.Unallocated</v>
      </c>
      <c r="B2863" s="6" t="s">
        <v>91</v>
      </c>
      <c r="C2863" s="6" t="s">
        <v>183</v>
      </c>
      <c r="D2863" s="6" t="s">
        <v>33</v>
      </c>
      <c r="E2863" s="25">
        <v>0</v>
      </c>
      <c r="F2863" s="25">
        <v>0</v>
      </c>
      <c r="G2863" s="43">
        <v>0</v>
      </c>
      <c r="H2863" s="25">
        <v>0</v>
      </c>
      <c r="I2863" s="25">
        <f t="shared" si="169"/>
        <v>0</v>
      </c>
      <c r="J2863" s="25"/>
      <c r="K2863" s="25">
        <v>0</v>
      </c>
      <c r="L2863" s="25">
        <v>0</v>
      </c>
      <c r="M2863" s="25">
        <v>0</v>
      </c>
      <c r="N2863" s="25">
        <f t="shared" si="170"/>
        <v>0</v>
      </c>
    </row>
    <row r="2864" spans="1:14" x14ac:dyDescent="0.2">
      <c r="A2864" s="34" t="str">
        <f t="shared" si="171"/>
        <v>USK/567EI.W. Scotland</v>
      </c>
      <c r="B2864" s="6" t="s">
        <v>91</v>
      </c>
      <c r="C2864" s="6" t="s">
        <v>183</v>
      </c>
      <c r="D2864" s="6" t="s">
        <v>8</v>
      </c>
      <c r="E2864" s="25">
        <v>0</v>
      </c>
      <c r="F2864" s="25">
        <v>0</v>
      </c>
      <c r="G2864" s="43">
        <v>0</v>
      </c>
      <c r="H2864" s="25">
        <v>0</v>
      </c>
      <c r="I2864" s="25">
        <f t="shared" si="169"/>
        <v>0</v>
      </c>
      <c r="J2864" s="25"/>
      <c r="K2864" s="25">
        <v>0</v>
      </c>
      <c r="L2864" s="25">
        <v>0</v>
      </c>
      <c r="M2864" s="25">
        <v>0</v>
      </c>
      <c r="N2864" s="25">
        <f t="shared" si="170"/>
        <v>0</v>
      </c>
    </row>
    <row r="2865" spans="1:14" x14ac:dyDescent="0.2">
      <c r="A2865" s="34" t="str">
        <f t="shared" si="171"/>
        <v>USK/567EI.Wales &amp; WC</v>
      </c>
      <c r="B2865" s="6" t="s">
        <v>91</v>
      </c>
      <c r="C2865" s="6" t="s">
        <v>183</v>
      </c>
      <c r="D2865" s="6" t="s">
        <v>22</v>
      </c>
      <c r="E2865" s="25">
        <v>41.951999999999998</v>
      </c>
      <c r="F2865" s="25">
        <v>0</v>
      </c>
      <c r="G2865" s="43">
        <v>46.1</v>
      </c>
      <c r="H2865" s="25">
        <v>0</v>
      </c>
      <c r="I2865" s="25">
        <f t="shared" si="169"/>
        <v>88.051999999999992</v>
      </c>
      <c r="J2865" s="25"/>
      <c r="K2865" s="25">
        <v>20.245000000000001</v>
      </c>
      <c r="L2865" s="25">
        <v>0</v>
      </c>
      <c r="M2865" s="25">
        <v>0</v>
      </c>
      <c r="N2865" s="25">
        <f t="shared" si="170"/>
        <v>108.297</v>
      </c>
    </row>
    <row r="2866" spans="1:14" x14ac:dyDescent="0.2">
      <c r="A2866" s="34" t="str">
        <f t="shared" si="171"/>
        <v>USK/567EI.Western</v>
      </c>
      <c r="B2866" s="38" t="s">
        <v>91</v>
      </c>
      <c r="C2866" s="6" t="s">
        <v>183</v>
      </c>
      <c r="D2866" s="6" t="s">
        <v>107</v>
      </c>
      <c r="E2866" s="25">
        <v>0</v>
      </c>
      <c r="F2866" s="25">
        <v>0</v>
      </c>
      <c r="G2866" s="43">
        <v>0</v>
      </c>
      <c r="H2866" s="25">
        <v>0</v>
      </c>
      <c r="I2866" s="25">
        <f t="shared" si="169"/>
        <v>0</v>
      </c>
      <c r="J2866" s="25"/>
      <c r="K2866" s="25">
        <v>0</v>
      </c>
      <c r="L2866" s="25">
        <v>0</v>
      </c>
      <c r="M2866" s="25">
        <v>0</v>
      </c>
      <c r="N2866" s="25">
        <f t="shared" si="170"/>
        <v>0</v>
      </c>
    </row>
    <row r="2867" spans="1:14" x14ac:dyDescent="0.2">
      <c r="A2867" s="34" t="str">
        <f t="shared" si="171"/>
        <v>WHB/1X1410m and under (pool) - England</v>
      </c>
      <c r="B2867" s="6" t="s">
        <v>92</v>
      </c>
      <c r="C2867" s="6" t="s">
        <v>195</v>
      </c>
      <c r="D2867" s="6" t="s">
        <v>29</v>
      </c>
      <c r="E2867" s="25">
        <v>0</v>
      </c>
      <c r="F2867" s="25">
        <v>0</v>
      </c>
      <c r="G2867" s="43">
        <v>0</v>
      </c>
      <c r="H2867" s="25">
        <v>0</v>
      </c>
      <c r="I2867" s="25">
        <f t="shared" si="169"/>
        <v>0</v>
      </c>
      <c r="J2867" s="25"/>
      <c r="K2867" s="25">
        <v>0</v>
      </c>
      <c r="L2867" s="25">
        <v>0</v>
      </c>
      <c r="M2867" s="25">
        <v>0</v>
      </c>
      <c r="N2867" s="25">
        <f t="shared" si="170"/>
        <v>0</v>
      </c>
    </row>
    <row r="2868" spans="1:14" x14ac:dyDescent="0.2">
      <c r="A2868" s="34" t="str">
        <f t="shared" si="171"/>
        <v>WHB/1X1410m and under (pool) - Northern Ireland</v>
      </c>
      <c r="B2868" s="6" t="s">
        <v>92</v>
      </c>
      <c r="C2868" s="6" t="s">
        <v>195</v>
      </c>
      <c r="D2868" s="6" t="s">
        <v>32</v>
      </c>
      <c r="E2868" s="25">
        <v>0</v>
      </c>
      <c r="F2868" s="25">
        <v>0</v>
      </c>
      <c r="G2868" s="43">
        <v>0</v>
      </c>
      <c r="H2868" s="25">
        <v>0</v>
      </c>
      <c r="I2868" s="25">
        <f t="shared" si="169"/>
        <v>0</v>
      </c>
      <c r="J2868" s="25"/>
      <c r="K2868" s="25">
        <v>0</v>
      </c>
      <c r="L2868" s="25">
        <v>0</v>
      </c>
      <c r="M2868" s="25">
        <v>0</v>
      </c>
      <c r="N2868" s="25">
        <f t="shared" si="170"/>
        <v>0</v>
      </c>
    </row>
    <row r="2869" spans="1:14" x14ac:dyDescent="0.2">
      <c r="A2869" s="34" t="str">
        <f t="shared" si="171"/>
        <v>WHB/1X1410m and under (pool) - Scotland</v>
      </c>
      <c r="B2869" s="6" t="s">
        <v>92</v>
      </c>
      <c r="C2869" s="6" t="s">
        <v>195</v>
      </c>
      <c r="D2869" s="6" t="s">
        <v>31</v>
      </c>
      <c r="E2869" s="25">
        <v>0</v>
      </c>
      <c r="F2869" s="25">
        <v>0</v>
      </c>
      <c r="G2869" s="43">
        <v>0</v>
      </c>
      <c r="H2869" s="25">
        <v>0</v>
      </c>
      <c r="I2869" s="25">
        <f t="shared" si="169"/>
        <v>0</v>
      </c>
      <c r="J2869" s="25"/>
      <c r="K2869" s="25">
        <v>0</v>
      </c>
      <c r="L2869" s="25">
        <v>0</v>
      </c>
      <c r="M2869" s="25">
        <v>0</v>
      </c>
      <c r="N2869" s="25">
        <f t="shared" si="170"/>
        <v>0</v>
      </c>
    </row>
    <row r="2870" spans="1:14" x14ac:dyDescent="0.2">
      <c r="A2870" s="34" t="str">
        <f t="shared" si="171"/>
        <v>WHB/1X1410m and under (pool) - Wales</v>
      </c>
      <c r="B2870" s="6" t="s">
        <v>92</v>
      </c>
      <c r="C2870" s="6" t="s">
        <v>195</v>
      </c>
      <c r="D2870" s="6" t="s">
        <v>30</v>
      </c>
      <c r="E2870" s="25">
        <v>0</v>
      </c>
      <c r="F2870" s="25">
        <v>0</v>
      </c>
      <c r="G2870" s="43">
        <v>0</v>
      </c>
      <c r="H2870" s="25">
        <v>0</v>
      </c>
      <c r="I2870" s="25">
        <f t="shared" si="169"/>
        <v>0</v>
      </c>
      <c r="J2870" s="25"/>
      <c r="K2870" s="25">
        <v>0</v>
      </c>
      <c r="L2870" s="25">
        <v>0</v>
      </c>
      <c r="M2870" s="25">
        <v>0</v>
      </c>
      <c r="N2870" s="25">
        <f t="shared" si="170"/>
        <v>0</v>
      </c>
    </row>
    <row r="2871" spans="1:14" x14ac:dyDescent="0.2">
      <c r="A2871" s="34" t="str">
        <f t="shared" si="171"/>
        <v>WHB/1X14Aberdeen</v>
      </c>
      <c r="B2871" s="6" t="s">
        <v>92</v>
      </c>
      <c r="C2871" s="6" t="s">
        <v>195</v>
      </c>
      <c r="D2871" s="6" t="s">
        <v>4</v>
      </c>
      <c r="E2871" s="25">
        <v>0</v>
      </c>
      <c r="F2871" s="25">
        <v>0</v>
      </c>
      <c r="G2871" s="43">
        <v>0</v>
      </c>
      <c r="H2871" s="25">
        <v>0</v>
      </c>
      <c r="I2871" s="25">
        <f t="shared" si="169"/>
        <v>0</v>
      </c>
      <c r="J2871" s="25"/>
      <c r="K2871" s="25">
        <v>0</v>
      </c>
      <c r="L2871" s="25">
        <v>0</v>
      </c>
      <c r="M2871" s="25">
        <v>0</v>
      </c>
      <c r="N2871" s="25">
        <f t="shared" si="170"/>
        <v>0</v>
      </c>
    </row>
    <row r="2872" spans="1:14" x14ac:dyDescent="0.2">
      <c r="A2872" s="34" t="str">
        <f t="shared" si="171"/>
        <v>WHB/1X14Anglo Scot.</v>
      </c>
      <c r="B2872" s="6" t="s">
        <v>92</v>
      </c>
      <c r="C2872" s="6" t="s">
        <v>195</v>
      </c>
      <c r="D2872" s="6" t="s">
        <v>13</v>
      </c>
      <c r="E2872" s="25">
        <v>0</v>
      </c>
      <c r="F2872" s="25">
        <v>0</v>
      </c>
      <c r="G2872" s="43">
        <v>0</v>
      </c>
      <c r="H2872" s="25">
        <v>0</v>
      </c>
      <c r="I2872" s="25">
        <f t="shared" si="169"/>
        <v>0</v>
      </c>
      <c r="J2872" s="25"/>
      <c r="K2872" s="25">
        <v>0</v>
      </c>
      <c r="L2872" s="25">
        <v>0</v>
      </c>
      <c r="M2872" s="25">
        <v>0</v>
      </c>
      <c r="N2872" s="25">
        <f t="shared" si="170"/>
        <v>0</v>
      </c>
    </row>
    <row r="2873" spans="1:14" x14ac:dyDescent="0.2">
      <c r="A2873" s="34" t="str">
        <f t="shared" si="171"/>
        <v>WHB/1X14ANIFPO</v>
      </c>
      <c r="B2873" s="6" t="s">
        <v>92</v>
      </c>
      <c r="C2873" s="6" t="s">
        <v>195</v>
      </c>
      <c r="D2873" s="6" t="s">
        <v>17</v>
      </c>
      <c r="E2873" s="25">
        <v>0</v>
      </c>
      <c r="F2873" s="25">
        <v>3245.5279999999998</v>
      </c>
      <c r="G2873" s="43">
        <v>0</v>
      </c>
      <c r="H2873" s="25">
        <v>0</v>
      </c>
      <c r="I2873" s="25">
        <f t="shared" si="169"/>
        <v>3245.5279999999998</v>
      </c>
      <c r="J2873" s="25"/>
      <c r="K2873" s="25">
        <v>0</v>
      </c>
      <c r="L2873" s="25">
        <v>0</v>
      </c>
      <c r="M2873" s="25">
        <v>0</v>
      </c>
      <c r="N2873" s="25">
        <f t="shared" si="170"/>
        <v>3245.5279999999998</v>
      </c>
    </row>
    <row r="2874" spans="1:14" x14ac:dyDescent="0.2">
      <c r="A2874" s="34" t="str">
        <f t="shared" si="171"/>
        <v>WHB/1X14Cornish</v>
      </c>
      <c r="B2874" s="6" t="s">
        <v>92</v>
      </c>
      <c r="C2874" s="6" t="s">
        <v>195</v>
      </c>
      <c r="D2874" s="6" t="s">
        <v>18</v>
      </c>
      <c r="E2874" s="25">
        <v>0</v>
      </c>
      <c r="F2874" s="25">
        <v>0</v>
      </c>
      <c r="G2874" s="43">
        <v>0</v>
      </c>
      <c r="H2874" s="25">
        <v>0</v>
      </c>
      <c r="I2874" s="25">
        <f t="shared" si="169"/>
        <v>0</v>
      </c>
      <c r="J2874" s="25"/>
      <c r="K2874" s="25">
        <v>0</v>
      </c>
      <c r="L2874" s="25">
        <v>0</v>
      </c>
      <c r="M2874" s="25">
        <v>0</v>
      </c>
      <c r="N2874" s="25">
        <f t="shared" si="170"/>
        <v>0</v>
      </c>
    </row>
    <row r="2875" spans="1:14" x14ac:dyDescent="0.2">
      <c r="A2875" s="34" t="str">
        <f t="shared" si="171"/>
        <v>WHB/1X14EEFPO</v>
      </c>
      <c r="B2875" s="6" t="s">
        <v>92</v>
      </c>
      <c r="C2875" s="6" t="s">
        <v>195</v>
      </c>
      <c r="D2875" s="6" t="s">
        <v>14</v>
      </c>
      <c r="E2875" s="25">
        <v>0</v>
      </c>
      <c r="F2875" s="25">
        <v>0</v>
      </c>
      <c r="G2875" s="43">
        <v>0</v>
      </c>
      <c r="H2875" s="25">
        <v>0</v>
      </c>
      <c r="I2875" s="25">
        <f t="shared" si="169"/>
        <v>0</v>
      </c>
      <c r="J2875" s="25"/>
      <c r="K2875" s="25">
        <v>0</v>
      </c>
      <c r="L2875" s="25">
        <v>0</v>
      </c>
      <c r="M2875" s="25">
        <v>0</v>
      </c>
      <c r="N2875" s="25">
        <f t="shared" si="170"/>
        <v>0</v>
      </c>
    </row>
    <row r="2876" spans="1:14" x14ac:dyDescent="0.2">
      <c r="A2876" s="34" t="str">
        <f t="shared" si="171"/>
        <v>WHB/1X14Fife</v>
      </c>
      <c r="B2876" s="6" t="s">
        <v>92</v>
      </c>
      <c r="C2876" s="6" t="s">
        <v>195</v>
      </c>
      <c r="D2876" s="6" t="s">
        <v>7</v>
      </c>
      <c r="E2876" s="25">
        <v>0</v>
      </c>
      <c r="F2876" s="25">
        <v>0</v>
      </c>
      <c r="G2876" s="43">
        <v>0</v>
      </c>
      <c r="H2876" s="25">
        <v>0</v>
      </c>
      <c r="I2876" s="25">
        <f t="shared" si="169"/>
        <v>0</v>
      </c>
      <c r="J2876" s="25"/>
      <c r="K2876" s="25">
        <v>0</v>
      </c>
      <c r="L2876" s="25">
        <v>0</v>
      </c>
      <c r="M2876" s="25">
        <v>0</v>
      </c>
      <c r="N2876" s="25">
        <f t="shared" si="170"/>
        <v>0</v>
      </c>
    </row>
    <row r="2877" spans="1:14" x14ac:dyDescent="0.2">
      <c r="A2877" s="34" t="str">
        <f t="shared" si="171"/>
        <v>WHB/1X14FPO</v>
      </c>
      <c r="B2877" s="6" t="s">
        <v>92</v>
      </c>
      <c r="C2877" s="6" t="s">
        <v>195</v>
      </c>
      <c r="D2877" s="6" t="s">
        <v>15</v>
      </c>
      <c r="E2877" s="25">
        <v>1.3</v>
      </c>
      <c r="F2877" s="25">
        <v>0</v>
      </c>
      <c r="G2877" s="43">
        <v>0</v>
      </c>
      <c r="H2877" s="25">
        <v>0</v>
      </c>
      <c r="I2877" s="25">
        <f t="shared" si="169"/>
        <v>1.3</v>
      </c>
      <c r="J2877" s="25"/>
      <c r="K2877" s="25">
        <v>0</v>
      </c>
      <c r="L2877" s="25">
        <v>0</v>
      </c>
      <c r="M2877" s="25">
        <v>0</v>
      </c>
      <c r="N2877" s="25">
        <f t="shared" si="170"/>
        <v>1.3</v>
      </c>
    </row>
    <row r="2878" spans="1:14" x14ac:dyDescent="0.2">
      <c r="A2878" s="34" t="str">
        <f t="shared" si="171"/>
        <v>WHB/1X14Handliners</v>
      </c>
      <c r="B2878" s="6" t="s">
        <v>92</v>
      </c>
      <c r="C2878" s="6" t="s">
        <v>195</v>
      </c>
      <c r="D2878" s="6" t="s">
        <v>66</v>
      </c>
      <c r="E2878" s="25">
        <v>0</v>
      </c>
      <c r="F2878" s="25">
        <v>0</v>
      </c>
      <c r="G2878" s="43">
        <v>0</v>
      </c>
      <c r="H2878" s="25">
        <v>0</v>
      </c>
      <c r="I2878" s="25">
        <f t="shared" si="169"/>
        <v>0</v>
      </c>
      <c r="J2878" s="25"/>
      <c r="K2878" s="25">
        <v>0</v>
      </c>
      <c r="L2878" s="25">
        <v>0</v>
      </c>
      <c r="M2878" s="25">
        <v>0</v>
      </c>
      <c r="N2878" s="25">
        <f t="shared" si="170"/>
        <v>0</v>
      </c>
    </row>
    <row r="2879" spans="1:14" x14ac:dyDescent="0.2">
      <c r="A2879" s="34" t="str">
        <f t="shared" si="171"/>
        <v>WHB/1X14Interfish</v>
      </c>
      <c r="B2879" s="6" t="s">
        <v>92</v>
      </c>
      <c r="C2879" s="6" t="s">
        <v>195</v>
      </c>
      <c r="D2879" s="6" t="s">
        <v>23</v>
      </c>
      <c r="E2879" s="25">
        <v>0</v>
      </c>
      <c r="F2879" s="25">
        <v>0</v>
      </c>
      <c r="G2879" s="43">
        <v>7136.6</v>
      </c>
      <c r="H2879" s="25">
        <v>0</v>
      </c>
      <c r="I2879" s="25">
        <f t="shared" si="169"/>
        <v>7136.6</v>
      </c>
      <c r="J2879" s="25"/>
      <c r="K2879" s="25">
        <v>0</v>
      </c>
      <c r="L2879" s="72">
        <v>-981.9</v>
      </c>
      <c r="M2879" s="25">
        <v>0</v>
      </c>
      <c r="N2879" s="25">
        <f t="shared" si="170"/>
        <v>6154.7</v>
      </c>
    </row>
    <row r="2880" spans="1:14" x14ac:dyDescent="0.2">
      <c r="A2880" s="34" t="str">
        <f t="shared" si="171"/>
        <v>WHB/1X14IOM</v>
      </c>
      <c r="B2880" s="6" t="s">
        <v>92</v>
      </c>
      <c r="C2880" s="6" t="s">
        <v>195</v>
      </c>
      <c r="D2880" s="6" t="s">
        <v>24</v>
      </c>
      <c r="E2880" s="25">
        <v>0</v>
      </c>
      <c r="F2880" s="25">
        <v>0</v>
      </c>
      <c r="G2880" s="43">
        <v>0</v>
      </c>
      <c r="H2880" s="25">
        <v>0</v>
      </c>
      <c r="I2880" s="25">
        <f t="shared" si="169"/>
        <v>0</v>
      </c>
      <c r="J2880" s="25"/>
      <c r="K2880" s="25">
        <v>0</v>
      </c>
      <c r="L2880" s="25">
        <v>0</v>
      </c>
      <c r="M2880" s="25">
        <v>0</v>
      </c>
      <c r="N2880" s="25">
        <f t="shared" si="170"/>
        <v>0</v>
      </c>
    </row>
    <row r="2881" spans="1:14" x14ac:dyDescent="0.2">
      <c r="A2881" s="34" t="str">
        <f t="shared" si="171"/>
        <v>WHB/1X14Klondyke</v>
      </c>
      <c r="B2881" s="6" t="s">
        <v>92</v>
      </c>
      <c r="C2881" s="6" t="s">
        <v>195</v>
      </c>
      <c r="D2881" s="6" t="s">
        <v>11</v>
      </c>
      <c r="E2881" s="25">
        <v>0</v>
      </c>
      <c r="F2881" s="25">
        <v>0</v>
      </c>
      <c r="G2881" s="43">
        <v>9596.1</v>
      </c>
      <c r="H2881" s="25">
        <v>0</v>
      </c>
      <c r="I2881" s="25">
        <f t="shared" si="169"/>
        <v>9596.1</v>
      </c>
      <c r="J2881" s="25"/>
      <c r="K2881" s="25">
        <v>0</v>
      </c>
      <c r="L2881" s="72">
        <v>-632.79999999999995</v>
      </c>
      <c r="M2881" s="25">
        <v>0</v>
      </c>
      <c r="N2881" s="25">
        <f t="shared" si="170"/>
        <v>8963.2999999999993</v>
      </c>
    </row>
    <row r="2882" spans="1:14" x14ac:dyDescent="0.2">
      <c r="A2882" s="34" t="str">
        <f t="shared" si="171"/>
        <v>WHB/1X14Lowestoft</v>
      </c>
      <c r="B2882" s="6" t="s">
        <v>92</v>
      </c>
      <c r="C2882" s="6" t="s">
        <v>195</v>
      </c>
      <c r="D2882" s="6" t="s">
        <v>21</v>
      </c>
      <c r="E2882" s="25">
        <v>0</v>
      </c>
      <c r="F2882" s="25">
        <v>0</v>
      </c>
      <c r="G2882" s="43">
        <v>0</v>
      </c>
      <c r="H2882" s="25">
        <v>0</v>
      </c>
      <c r="I2882" s="25">
        <f t="shared" si="169"/>
        <v>0</v>
      </c>
      <c r="J2882" s="25"/>
      <c r="K2882" s="25">
        <v>0</v>
      </c>
      <c r="L2882" s="25">
        <v>0</v>
      </c>
      <c r="M2882" s="25">
        <v>0</v>
      </c>
      <c r="N2882" s="25">
        <f t="shared" si="170"/>
        <v>0</v>
      </c>
    </row>
    <row r="2883" spans="1:14" x14ac:dyDescent="0.2">
      <c r="A2883" s="34" t="str">
        <f t="shared" si="171"/>
        <v>WHB/1X14Lunar</v>
      </c>
      <c r="B2883" s="6" t="s">
        <v>92</v>
      </c>
      <c r="C2883" s="6" t="s">
        <v>195</v>
      </c>
      <c r="D2883" s="6" t="s">
        <v>12</v>
      </c>
      <c r="E2883" s="25">
        <v>0</v>
      </c>
      <c r="F2883" s="25">
        <v>0</v>
      </c>
      <c r="G2883" s="43">
        <v>21536.9</v>
      </c>
      <c r="H2883" s="25">
        <v>0</v>
      </c>
      <c r="I2883" s="25">
        <f t="shared" ref="I2883:I2948" si="172">E2883+F2883+G2883+H2883</f>
        <v>21536.9</v>
      </c>
      <c r="J2883" s="25"/>
      <c r="K2883" s="25">
        <v>0</v>
      </c>
      <c r="L2883" s="72">
        <v>-2820.6</v>
      </c>
      <c r="M2883" s="25">
        <v>0</v>
      </c>
      <c r="N2883" s="25">
        <f t="shared" si="170"/>
        <v>18716.3</v>
      </c>
    </row>
    <row r="2884" spans="1:14" x14ac:dyDescent="0.2">
      <c r="A2884" s="34" t="str">
        <f t="shared" si="171"/>
        <v>WHB/1X14Mourne</v>
      </c>
      <c r="B2884" s="38" t="s">
        <v>92</v>
      </c>
      <c r="C2884" s="6" t="s">
        <v>195</v>
      </c>
      <c r="D2884" s="6" t="s">
        <v>49</v>
      </c>
      <c r="E2884" s="25">
        <v>0</v>
      </c>
      <c r="F2884" s="25">
        <v>0</v>
      </c>
      <c r="G2884" s="43">
        <v>0</v>
      </c>
      <c r="H2884" s="25">
        <v>0</v>
      </c>
      <c r="I2884" s="25">
        <f t="shared" si="172"/>
        <v>0</v>
      </c>
      <c r="J2884" s="25"/>
      <c r="K2884" s="25">
        <v>0</v>
      </c>
      <c r="L2884" s="25">
        <v>0</v>
      </c>
      <c r="M2884" s="25">
        <v>0</v>
      </c>
      <c r="N2884" s="25">
        <f t="shared" si="170"/>
        <v>0</v>
      </c>
    </row>
    <row r="2885" spans="1:14" x14ac:dyDescent="0.2">
      <c r="A2885" s="34" t="str">
        <f t="shared" si="171"/>
        <v>WHB/1X14NESFO</v>
      </c>
      <c r="B2885" s="6" t="s">
        <v>92</v>
      </c>
      <c r="C2885" s="6" t="s">
        <v>195</v>
      </c>
      <c r="D2885" s="6" t="s">
        <v>5</v>
      </c>
      <c r="E2885" s="25">
        <v>0</v>
      </c>
      <c r="F2885" s="25">
        <v>0</v>
      </c>
      <c r="G2885" s="43">
        <v>0</v>
      </c>
      <c r="H2885" s="25">
        <v>0</v>
      </c>
      <c r="I2885" s="25">
        <f t="shared" si="172"/>
        <v>0</v>
      </c>
      <c r="J2885" s="25"/>
      <c r="K2885" s="25">
        <v>0</v>
      </c>
      <c r="L2885" s="25">
        <v>0</v>
      </c>
      <c r="M2885" s="25">
        <v>0</v>
      </c>
      <c r="N2885" s="25">
        <f t="shared" si="170"/>
        <v>0</v>
      </c>
    </row>
    <row r="2886" spans="1:14" x14ac:dyDescent="0.2">
      <c r="A2886" s="34" t="str">
        <f t="shared" si="171"/>
        <v>WHB/1X14NIFPO</v>
      </c>
      <c r="B2886" s="6" t="s">
        <v>92</v>
      </c>
      <c r="C2886" s="6" t="s">
        <v>195</v>
      </c>
      <c r="D2886" s="6" t="s">
        <v>16</v>
      </c>
      <c r="E2886" s="25">
        <v>0</v>
      </c>
      <c r="F2886" s="25">
        <v>0.27200000000000002</v>
      </c>
      <c r="G2886" s="43">
        <v>0</v>
      </c>
      <c r="H2886" s="25">
        <v>0</v>
      </c>
      <c r="I2886" s="25">
        <f t="shared" si="172"/>
        <v>0.27200000000000002</v>
      </c>
      <c r="J2886" s="25"/>
      <c r="K2886" s="25">
        <v>0</v>
      </c>
      <c r="L2886" s="25">
        <v>0</v>
      </c>
      <c r="M2886" s="25">
        <v>0</v>
      </c>
      <c r="N2886" s="25">
        <f t="shared" si="170"/>
        <v>0.27200000000000002</v>
      </c>
    </row>
    <row r="2887" spans="1:14" x14ac:dyDescent="0.2">
      <c r="A2887" s="34" t="str">
        <f t="shared" si="171"/>
        <v>WHB/1X14Non Sector - England</v>
      </c>
      <c r="B2887" s="6" t="s">
        <v>92</v>
      </c>
      <c r="C2887" s="6" t="s">
        <v>195</v>
      </c>
      <c r="D2887" s="6" t="s">
        <v>25</v>
      </c>
      <c r="E2887" s="25">
        <v>0</v>
      </c>
      <c r="F2887" s="25">
        <v>0</v>
      </c>
      <c r="G2887" s="43">
        <v>0</v>
      </c>
      <c r="H2887" s="25">
        <v>0</v>
      </c>
      <c r="I2887" s="25">
        <f t="shared" si="172"/>
        <v>0</v>
      </c>
      <c r="J2887" s="25"/>
      <c r="K2887" s="25">
        <v>0</v>
      </c>
      <c r="L2887" s="25">
        <v>0</v>
      </c>
      <c r="M2887" s="25">
        <v>0</v>
      </c>
      <c r="N2887" s="25">
        <f t="shared" si="170"/>
        <v>0</v>
      </c>
    </row>
    <row r="2888" spans="1:14" x14ac:dyDescent="0.2">
      <c r="A2888" s="34" t="str">
        <f t="shared" si="171"/>
        <v>WHB/1X14Non Sector - Northern Ireland</v>
      </c>
      <c r="B2888" s="6" t="s">
        <v>92</v>
      </c>
      <c r="C2888" s="6" t="s">
        <v>195</v>
      </c>
      <c r="D2888" s="6" t="s">
        <v>28</v>
      </c>
      <c r="E2888" s="25">
        <v>0</v>
      </c>
      <c r="F2888" s="25">
        <v>0</v>
      </c>
      <c r="G2888" s="43">
        <v>0</v>
      </c>
      <c r="H2888" s="25">
        <v>0</v>
      </c>
      <c r="I2888" s="25">
        <f t="shared" si="172"/>
        <v>0</v>
      </c>
      <c r="J2888" s="25"/>
      <c r="K2888" s="25">
        <v>0</v>
      </c>
      <c r="L2888" s="25">
        <v>0</v>
      </c>
      <c r="M2888" s="25">
        <v>0</v>
      </c>
      <c r="N2888" s="25">
        <f t="shared" si="170"/>
        <v>0</v>
      </c>
    </row>
    <row r="2889" spans="1:14" x14ac:dyDescent="0.2">
      <c r="A2889" s="34" t="str">
        <f t="shared" si="171"/>
        <v>WHB/1X14Non Sector - Scotland</v>
      </c>
      <c r="B2889" s="6" t="s">
        <v>92</v>
      </c>
      <c r="C2889" s="6" t="s">
        <v>195</v>
      </c>
      <c r="D2889" s="6" t="s">
        <v>27</v>
      </c>
      <c r="E2889" s="25">
        <v>0</v>
      </c>
      <c r="F2889" s="25">
        <v>0</v>
      </c>
      <c r="G2889" s="43">
        <v>0</v>
      </c>
      <c r="H2889" s="25">
        <v>0</v>
      </c>
      <c r="I2889" s="25">
        <f t="shared" si="172"/>
        <v>0</v>
      </c>
      <c r="J2889" s="25"/>
      <c r="K2889" s="25">
        <v>0</v>
      </c>
      <c r="L2889" s="25">
        <v>0</v>
      </c>
      <c r="M2889" s="25">
        <v>0</v>
      </c>
      <c r="N2889" s="25">
        <f t="shared" si="170"/>
        <v>0</v>
      </c>
    </row>
    <row r="2890" spans="1:14" x14ac:dyDescent="0.2">
      <c r="A2890" s="34" t="str">
        <f t="shared" si="171"/>
        <v>WHB/1X14Non Sector - Wales</v>
      </c>
      <c r="B2890" s="6" t="s">
        <v>92</v>
      </c>
      <c r="C2890" s="6" t="s">
        <v>195</v>
      </c>
      <c r="D2890" s="6" t="s">
        <v>26</v>
      </c>
      <c r="E2890" s="25">
        <v>0</v>
      </c>
      <c r="F2890" s="25">
        <v>0</v>
      </c>
      <c r="G2890" s="43">
        <v>0</v>
      </c>
      <c r="H2890" s="25">
        <v>0</v>
      </c>
      <c r="I2890" s="25">
        <f t="shared" si="172"/>
        <v>0</v>
      </c>
      <c r="J2890" s="25"/>
      <c r="K2890" s="25">
        <v>0</v>
      </c>
      <c r="L2890" s="25">
        <v>0</v>
      </c>
      <c r="M2890" s="25">
        <v>0</v>
      </c>
      <c r="N2890" s="25">
        <f t="shared" si="170"/>
        <v>0</v>
      </c>
    </row>
    <row r="2891" spans="1:14" x14ac:dyDescent="0.2">
      <c r="A2891" s="34" t="str">
        <f t="shared" si="171"/>
        <v>WHB/1X14Humberside</v>
      </c>
      <c r="B2891" s="6" t="s">
        <v>92</v>
      </c>
      <c r="C2891" s="6" t="s">
        <v>195</v>
      </c>
      <c r="D2891" s="6" t="s">
        <v>288</v>
      </c>
      <c r="E2891" s="25">
        <v>1609.385</v>
      </c>
      <c r="F2891" s="25">
        <v>0</v>
      </c>
      <c r="G2891" s="43">
        <v>0</v>
      </c>
      <c r="H2891" s="25">
        <v>0</v>
      </c>
      <c r="I2891" s="25">
        <f t="shared" si="172"/>
        <v>1609.385</v>
      </c>
      <c r="J2891" s="25"/>
      <c r="K2891" s="25">
        <v>3.4969999999999999</v>
      </c>
      <c r="L2891" s="25">
        <v>0</v>
      </c>
      <c r="M2891" s="25">
        <v>0</v>
      </c>
      <c r="N2891" s="25">
        <f t="shared" si="170"/>
        <v>1612.8820000000001</v>
      </c>
    </row>
    <row r="2892" spans="1:14" x14ac:dyDescent="0.2">
      <c r="A2892" s="34" t="str">
        <f t="shared" si="171"/>
        <v>WHB/1X14North Sea</v>
      </c>
      <c r="B2892" s="6" t="s">
        <v>92</v>
      </c>
      <c r="C2892" s="6" t="s">
        <v>195</v>
      </c>
      <c r="D2892" s="6" t="s">
        <v>20</v>
      </c>
      <c r="E2892" s="25">
        <v>0</v>
      </c>
      <c r="F2892" s="25">
        <v>0</v>
      </c>
      <c r="G2892" s="43">
        <v>0</v>
      </c>
      <c r="H2892" s="25">
        <v>0</v>
      </c>
      <c r="I2892" s="25">
        <f t="shared" si="172"/>
        <v>0</v>
      </c>
      <c r="J2892" s="25"/>
      <c r="K2892" s="25">
        <v>0</v>
      </c>
      <c r="L2892" s="25">
        <v>0</v>
      </c>
      <c r="M2892" s="25">
        <v>0</v>
      </c>
      <c r="N2892" s="25">
        <f t="shared" si="170"/>
        <v>0</v>
      </c>
    </row>
    <row r="2893" spans="1:14" x14ac:dyDescent="0.2">
      <c r="A2893" s="34" t="str">
        <f t="shared" si="171"/>
        <v>WHB/1X14Northern</v>
      </c>
      <c r="B2893" s="6" t="s">
        <v>92</v>
      </c>
      <c r="C2893" s="6" t="s">
        <v>195</v>
      </c>
      <c r="D2893" s="6" t="s">
        <v>10</v>
      </c>
      <c r="E2893" s="25">
        <v>0</v>
      </c>
      <c r="F2893" s="25">
        <v>0</v>
      </c>
      <c r="G2893" s="43">
        <v>0</v>
      </c>
      <c r="H2893" s="25">
        <v>0</v>
      </c>
      <c r="I2893" s="25">
        <f t="shared" si="172"/>
        <v>0</v>
      </c>
      <c r="J2893" s="25"/>
      <c r="K2893" s="25">
        <v>0</v>
      </c>
      <c r="L2893" s="25">
        <v>0</v>
      </c>
      <c r="M2893" s="25">
        <v>0</v>
      </c>
      <c r="N2893" s="25">
        <f t="shared" si="170"/>
        <v>0</v>
      </c>
    </row>
    <row r="2894" spans="1:14" x14ac:dyDescent="0.2">
      <c r="A2894" s="34" t="str">
        <f t="shared" si="171"/>
        <v>WHB/1X14Orkney</v>
      </c>
      <c r="B2894" s="6" t="s">
        <v>92</v>
      </c>
      <c r="C2894" s="6" t="s">
        <v>195</v>
      </c>
      <c r="D2894" s="6" t="s">
        <v>9</v>
      </c>
      <c r="E2894" s="25">
        <v>0</v>
      </c>
      <c r="F2894" s="25">
        <v>0</v>
      </c>
      <c r="G2894" s="43">
        <v>0</v>
      </c>
      <c r="H2894" s="25">
        <v>0</v>
      </c>
      <c r="I2894" s="25">
        <f t="shared" si="172"/>
        <v>0</v>
      </c>
      <c r="J2894" s="25"/>
      <c r="K2894" s="25">
        <v>0</v>
      </c>
      <c r="L2894" s="25">
        <v>0</v>
      </c>
      <c r="M2894" s="25">
        <v>0</v>
      </c>
      <c r="N2894" s="25">
        <f t="shared" si="170"/>
        <v>0</v>
      </c>
    </row>
    <row r="2895" spans="1:14" x14ac:dyDescent="0.2">
      <c r="A2895" s="34" t="str">
        <f t="shared" si="171"/>
        <v>WHB/1X14SFO</v>
      </c>
      <c r="B2895" s="6" t="s">
        <v>92</v>
      </c>
      <c r="C2895" s="6" t="s">
        <v>195</v>
      </c>
      <c r="D2895" s="6" t="s">
        <v>2</v>
      </c>
      <c r="E2895" s="25">
        <v>0</v>
      </c>
      <c r="F2895" s="25">
        <v>0</v>
      </c>
      <c r="G2895" s="43">
        <v>9345.7999999999993</v>
      </c>
      <c r="H2895" s="25">
        <v>0</v>
      </c>
      <c r="I2895" s="25">
        <f t="shared" si="172"/>
        <v>9345.7999999999993</v>
      </c>
      <c r="J2895" s="25"/>
      <c r="K2895" s="25">
        <v>8.8879999999999999</v>
      </c>
      <c r="L2895" s="25">
        <v>0</v>
      </c>
      <c r="M2895" s="25">
        <v>0</v>
      </c>
      <c r="N2895" s="25">
        <f t="shared" si="170"/>
        <v>9354.6880000000001</v>
      </c>
    </row>
    <row r="2896" spans="1:14" x14ac:dyDescent="0.2">
      <c r="A2896" s="34" t="str">
        <f t="shared" si="171"/>
        <v>WHB/1X14Shetland</v>
      </c>
      <c r="B2896" s="6" t="s">
        <v>92</v>
      </c>
      <c r="C2896" s="6" t="s">
        <v>195</v>
      </c>
      <c r="D2896" s="6" t="s">
        <v>6</v>
      </c>
      <c r="E2896" s="25">
        <v>0</v>
      </c>
      <c r="F2896" s="25">
        <v>0</v>
      </c>
      <c r="G2896" s="43">
        <v>14508.4</v>
      </c>
      <c r="H2896" s="25">
        <v>0</v>
      </c>
      <c r="I2896" s="25">
        <f t="shared" si="172"/>
        <v>14508.4</v>
      </c>
      <c r="J2896" s="25"/>
      <c r="K2896" s="25">
        <v>0</v>
      </c>
      <c r="L2896" s="72">
        <v>-163.5</v>
      </c>
      <c r="M2896" s="25">
        <v>0</v>
      </c>
      <c r="N2896" s="25">
        <f t="shared" si="170"/>
        <v>14344.9</v>
      </c>
    </row>
    <row r="2897" spans="1:14" x14ac:dyDescent="0.2">
      <c r="A2897" s="34" t="str">
        <f t="shared" si="171"/>
        <v>WHB/1X14South West</v>
      </c>
      <c r="B2897" s="6" t="s">
        <v>92</v>
      </c>
      <c r="C2897" s="6" t="s">
        <v>195</v>
      </c>
      <c r="D2897" s="6" t="s">
        <v>19</v>
      </c>
      <c r="E2897" s="25">
        <v>0</v>
      </c>
      <c r="F2897" s="25">
        <v>0</v>
      </c>
      <c r="G2897" s="43">
        <v>0</v>
      </c>
      <c r="H2897" s="25">
        <v>0</v>
      </c>
      <c r="I2897" s="25">
        <f t="shared" si="172"/>
        <v>0</v>
      </c>
      <c r="J2897" s="25"/>
      <c r="K2897" s="25">
        <v>0</v>
      </c>
      <c r="L2897" s="25">
        <v>0</v>
      </c>
      <c r="M2897" s="25">
        <v>0</v>
      </c>
      <c r="N2897" s="25">
        <f t="shared" si="170"/>
        <v>0</v>
      </c>
    </row>
    <row r="2898" spans="1:14" x14ac:dyDescent="0.2">
      <c r="A2898" s="34" t="str">
        <f t="shared" si="171"/>
        <v>WHB/1X14Unallocated</v>
      </c>
      <c r="B2898" s="6" t="s">
        <v>92</v>
      </c>
      <c r="C2898" s="6" t="s">
        <v>195</v>
      </c>
      <c r="D2898" s="6" t="s">
        <v>33</v>
      </c>
      <c r="E2898" s="25">
        <v>0</v>
      </c>
      <c r="F2898" s="25">
        <v>0</v>
      </c>
      <c r="G2898" s="43">
        <v>0</v>
      </c>
      <c r="H2898" s="25">
        <v>0</v>
      </c>
      <c r="I2898" s="25">
        <f t="shared" si="172"/>
        <v>0</v>
      </c>
      <c r="J2898" s="25"/>
      <c r="K2898" s="25">
        <v>0</v>
      </c>
      <c r="L2898" s="25">
        <v>0</v>
      </c>
      <c r="M2898" s="25">
        <v>0</v>
      </c>
      <c r="N2898" s="25">
        <f t="shared" si="170"/>
        <v>0</v>
      </c>
    </row>
    <row r="2899" spans="1:14" x14ac:dyDescent="0.2">
      <c r="A2899" s="34" t="str">
        <f t="shared" si="171"/>
        <v>WHB/1X14W. Scotland</v>
      </c>
      <c r="B2899" s="6" t="s">
        <v>92</v>
      </c>
      <c r="C2899" s="6" t="s">
        <v>195</v>
      </c>
      <c r="D2899" s="6" t="s">
        <v>8</v>
      </c>
      <c r="E2899" s="25">
        <v>0</v>
      </c>
      <c r="F2899" s="25">
        <v>0</v>
      </c>
      <c r="G2899" s="43">
        <v>0</v>
      </c>
      <c r="H2899" s="25">
        <v>0</v>
      </c>
      <c r="I2899" s="25">
        <f t="shared" si="172"/>
        <v>0</v>
      </c>
      <c r="J2899" s="25"/>
      <c r="K2899" s="25">
        <v>0</v>
      </c>
      <c r="L2899" s="25">
        <v>0</v>
      </c>
      <c r="M2899" s="25">
        <v>0</v>
      </c>
      <c r="N2899" s="25">
        <f t="shared" si="170"/>
        <v>0</v>
      </c>
    </row>
    <row r="2900" spans="1:14" x14ac:dyDescent="0.2">
      <c r="A2900" s="34" t="str">
        <f t="shared" si="171"/>
        <v>WHB/1X14Wales &amp; WC</v>
      </c>
      <c r="B2900" s="6" t="s">
        <v>92</v>
      </c>
      <c r="C2900" s="6" t="s">
        <v>195</v>
      </c>
      <c r="D2900" s="6" t="s">
        <v>22</v>
      </c>
      <c r="E2900" s="25">
        <v>1.43</v>
      </c>
      <c r="F2900" s="25">
        <v>0</v>
      </c>
      <c r="G2900" s="43">
        <v>0</v>
      </c>
      <c r="H2900" s="25">
        <v>1.17</v>
      </c>
      <c r="I2900" s="25">
        <f t="shared" si="172"/>
        <v>2.5999999999999996</v>
      </c>
      <c r="J2900" s="25"/>
      <c r="K2900" s="25">
        <v>0</v>
      </c>
      <c r="L2900" s="25">
        <v>0</v>
      </c>
      <c r="M2900" s="25">
        <v>0</v>
      </c>
      <c r="N2900" s="25">
        <f t="shared" si="170"/>
        <v>2.6</v>
      </c>
    </row>
    <row r="2901" spans="1:14" x14ac:dyDescent="0.2">
      <c r="A2901" s="34" t="str">
        <f t="shared" si="171"/>
        <v>WHB/1X14Western</v>
      </c>
      <c r="B2901" s="38" t="s">
        <v>92</v>
      </c>
      <c r="C2901" s="6" t="s">
        <v>195</v>
      </c>
      <c r="D2901" s="6" t="s">
        <v>107</v>
      </c>
      <c r="E2901" s="25">
        <v>0</v>
      </c>
      <c r="F2901" s="25">
        <v>0</v>
      </c>
      <c r="G2901" s="43">
        <v>0</v>
      </c>
      <c r="H2901" s="25">
        <v>0</v>
      </c>
      <c r="I2901" s="25">
        <f t="shared" si="172"/>
        <v>0</v>
      </c>
      <c r="J2901" s="25"/>
      <c r="K2901" s="25">
        <v>0</v>
      </c>
      <c r="L2901" s="25">
        <v>0</v>
      </c>
      <c r="M2901" s="25">
        <v>0</v>
      </c>
      <c r="N2901" s="25">
        <f t="shared" si="170"/>
        <v>0</v>
      </c>
    </row>
    <row r="2902" spans="1:14" x14ac:dyDescent="0.2">
      <c r="A2902" s="60" t="str">
        <f t="shared" ref="A2902:A2903" si="173">CONCATENATE(B2902,D2902)</f>
        <v>WHB/1X14QAM - sector</v>
      </c>
      <c r="B2902" s="57" t="s">
        <v>92</v>
      </c>
      <c r="C2902" s="60" t="s">
        <v>195</v>
      </c>
      <c r="D2902" s="62" t="s">
        <v>302</v>
      </c>
      <c r="E2902" s="25">
        <v>179.1</v>
      </c>
      <c r="F2902" s="25">
        <v>0</v>
      </c>
      <c r="G2902" s="43">
        <v>0</v>
      </c>
      <c r="H2902" s="25">
        <v>0</v>
      </c>
      <c r="I2902" s="25">
        <f t="shared" ref="I2902:I2903" si="174">E2902+F2902+G2902+H2902</f>
        <v>179.1</v>
      </c>
      <c r="J2902" s="25"/>
      <c r="K2902" s="25">
        <v>0</v>
      </c>
      <c r="L2902" s="25">
        <v>0</v>
      </c>
      <c r="M2902" s="25">
        <v>0</v>
      </c>
      <c r="N2902" s="25">
        <f t="shared" ref="N2902:N2903" si="175">ROUND(I2902+K2902+L2902+M2902+J2902,3)</f>
        <v>179.1</v>
      </c>
    </row>
    <row r="2903" spans="1:14" x14ac:dyDescent="0.2">
      <c r="A2903" s="60" t="str">
        <f t="shared" si="173"/>
        <v>WHB/1X14QAM - non-sector</v>
      </c>
      <c r="B2903" s="57" t="s">
        <v>92</v>
      </c>
      <c r="C2903" s="60" t="s">
        <v>195</v>
      </c>
      <c r="D2903" s="62" t="s">
        <v>303</v>
      </c>
      <c r="E2903" s="25">
        <v>0</v>
      </c>
      <c r="F2903" s="25">
        <v>0</v>
      </c>
      <c r="G2903" s="43">
        <v>0</v>
      </c>
      <c r="H2903" s="25">
        <v>0</v>
      </c>
      <c r="I2903" s="25">
        <f t="shared" si="174"/>
        <v>0</v>
      </c>
      <c r="J2903" s="25"/>
      <c r="K2903" s="25">
        <v>0</v>
      </c>
      <c r="L2903" s="25">
        <v>0</v>
      </c>
      <c r="M2903" s="25">
        <v>0</v>
      </c>
      <c r="N2903" s="25">
        <f t="shared" si="175"/>
        <v>0</v>
      </c>
    </row>
    <row r="2904" spans="1:14" x14ac:dyDescent="0.2">
      <c r="A2904" s="34" t="str">
        <f t="shared" si="171"/>
        <v>WHG/07A.10m and under (pool) - England</v>
      </c>
      <c r="B2904" s="6" t="s">
        <v>102</v>
      </c>
      <c r="C2904" s="6" t="s">
        <v>184</v>
      </c>
      <c r="D2904" s="6" t="s">
        <v>29</v>
      </c>
      <c r="E2904" s="25">
        <v>2.2370000000000001</v>
      </c>
      <c r="F2904" s="25">
        <v>0</v>
      </c>
      <c r="G2904" s="43">
        <v>0</v>
      </c>
      <c r="H2904" s="25">
        <v>0</v>
      </c>
      <c r="I2904" s="25">
        <f t="shared" si="172"/>
        <v>2.2370000000000001</v>
      </c>
      <c r="J2904" s="25"/>
      <c r="K2904" s="25">
        <v>0.249</v>
      </c>
      <c r="L2904" s="25">
        <v>0</v>
      </c>
      <c r="M2904" s="25">
        <v>0</v>
      </c>
      <c r="N2904" s="25">
        <f t="shared" si="170"/>
        <v>2.4860000000000002</v>
      </c>
    </row>
    <row r="2905" spans="1:14" x14ac:dyDescent="0.2">
      <c r="A2905" s="34" t="str">
        <f t="shared" si="171"/>
        <v>WHG/07A.10m and under (pool) - Northern Ireland</v>
      </c>
      <c r="B2905" s="6" t="s">
        <v>102</v>
      </c>
      <c r="C2905" s="6" t="s">
        <v>184</v>
      </c>
      <c r="D2905" s="6" t="s">
        <v>32</v>
      </c>
      <c r="E2905" s="25">
        <v>0</v>
      </c>
      <c r="F2905" s="25">
        <v>1.2</v>
      </c>
      <c r="G2905" s="43">
        <v>0</v>
      </c>
      <c r="H2905" s="25">
        <v>0</v>
      </c>
      <c r="I2905" s="25">
        <f t="shared" si="172"/>
        <v>1.2</v>
      </c>
      <c r="J2905" s="25"/>
      <c r="K2905" s="25">
        <v>0</v>
      </c>
      <c r="L2905" s="25">
        <v>0</v>
      </c>
      <c r="M2905" s="25">
        <v>0</v>
      </c>
      <c r="N2905" s="25">
        <f t="shared" ref="N2905:N2968" si="176">ROUND(I2905+K2905+L2905+M2905+J2905,3)</f>
        <v>1.2</v>
      </c>
    </row>
    <row r="2906" spans="1:14" x14ac:dyDescent="0.2">
      <c r="A2906" s="34" t="str">
        <f t="shared" si="171"/>
        <v>WHG/07A.10m and under (pool) - Scotland</v>
      </c>
      <c r="B2906" s="6" t="s">
        <v>102</v>
      </c>
      <c r="C2906" s="6" t="s">
        <v>184</v>
      </c>
      <c r="D2906" s="6" t="s">
        <v>31</v>
      </c>
      <c r="E2906" s="25">
        <v>0</v>
      </c>
      <c r="F2906" s="25">
        <v>0</v>
      </c>
      <c r="G2906" s="43">
        <v>1.2</v>
      </c>
      <c r="H2906" s="25">
        <v>0</v>
      </c>
      <c r="I2906" s="25">
        <f t="shared" si="172"/>
        <v>1.2</v>
      </c>
      <c r="J2906" s="25"/>
      <c r="K2906" s="25">
        <v>0</v>
      </c>
      <c r="L2906" s="25">
        <v>0</v>
      </c>
      <c r="M2906" s="25">
        <v>0</v>
      </c>
      <c r="N2906" s="25">
        <f t="shared" si="176"/>
        <v>1.2</v>
      </c>
    </row>
    <row r="2907" spans="1:14" x14ac:dyDescent="0.2">
      <c r="A2907" s="34" t="str">
        <f t="shared" si="171"/>
        <v>WHG/07A.10m and under (pool) - Wales</v>
      </c>
      <c r="B2907" s="6" t="s">
        <v>102</v>
      </c>
      <c r="C2907" s="6" t="s">
        <v>184</v>
      </c>
      <c r="D2907" s="6" t="s">
        <v>30</v>
      </c>
      <c r="E2907" s="25">
        <v>0</v>
      </c>
      <c r="F2907" s="25">
        <v>0</v>
      </c>
      <c r="G2907" s="43">
        <v>0</v>
      </c>
      <c r="H2907" s="25">
        <v>1.194</v>
      </c>
      <c r="I2907" s="25">
        <f t="shared" si="172"/>
        <v>1.194</v>
      </c>
      <c r="J2907" s="25"/>
      <c r="K2907" s="25">
        <v>1E-3</v>
      </c>
      <c r="L2907" s="25">
        <v>0</v>
      </c>
      <c r="M2907" s="25">
        <v>0</v>
      </c>
      <c r="N2907" s="25">
        <f t="shared" si="176"/>
        <v>1.1950000000000001</v>
      </c>
    </row>
    <row r="2908" spans="1:14" x14ac:dyDescent="0.2">
      <c r="A2908" s="34" t="str">
        <f t="shared" si="171"/>
        <v>WHG/07A.Aberdeen</v>
      </c>
      <c r="B2908" s="6" t="s">
        <v>102</v>
      </c>
      <c r="C2908" s="6" t="s">
        <v>184</v>
      </c>
      <c r="D2908" s="6" t="s">
        <v>4</v>
      </c>
      <c r="E2908" s="25">
        <v>0.01</v>
      </c>
      <c r="F2908" s="25">
        <v>0</v>
      </c>
      <c r="G2908" s="43">
        <v>1.6</v>
      </c>
      <c r="H2908" s="25">
        <v>0</v>
      </c>
      <c r="I2908" s="25">
        <f t="shared" si="172"/>
        <v>1.61</v>
      </c>
      <c r="J2908" s="25"/>
      <c r="K2908" s="25">
        <v>0</v>
      </c>
      <c r="L2908" s="25">
        <v>0</v>
      </c>
      <c r="M2908" s="25">
        <v>0</v>
      </c>
      <c r="N2908" s="25">
        <f t="shared" si="176"/>
        <v>1.61</v>
      </c>
    </row>
    <row r="2909" spans="1:14" x14ac:dyDescent="0.2">
      <c r="A2909" s="34" t="str">
        <f t="shared" si="171"/>
        <v>WHG/07A.Anglo Scot.</v>
      </c>
      <c r="B2909" s="6" t="s">
        <v>102</v>
      </c>
      <c r="C2909" s="6" t="s">
        <v>184</v>
      </c>
      <c r="D2909" s="6" t="s">
        <v>13</v>
      </c>
      <c r="E2909" s="25">
        <v>9.9000000000000005E-2</v>
      </c>
      <c r="F2909" s="25">
        <v>0</v>
      </c>
      <c r="G2909" s="43">
        <v>0</v>
      </c>
      <c r="H2909" s="25">
        <v>0</v>
      </c>
      <c r="I2909" s="25">
        <f t="shared" si="172"/>
        <v>9.9000000000000005E-2</v>
      </c>
      <c r="J2909" s="25"/>
      <c r="K2909" s="25">
        <v>0</v>
      </c>
      <c r="L2909" s="25">
        <v>0</v>
      </c>
      <c r="M2909" s="25">
        <v>0</v>
      </c>
      <c r="N2909" s="25">
        <f t="shared" si="176"/>
        <v>9.9000000000000005E-2</v>
      </c>
    </row>
    <row r="2910" spans="1:14" x14ac:dyDescent="0.2">
      <c r="A2910" s="34" t="str">
        <f t="shared" si="171"/>
        <v>WHG/07A.ANIFPO</v>
      </c>
      <c r="B2910" s="6" t="s">
        <v>102</v>
      </c>
      <c r="C2910" s="6" t="s">
        <v>184</v>
      </c>
      <c r="D2910" s="6" t="s">
        <v>17</v>
      </c>
      <c r="E2910" s="25">
        <v>0.99399999999999999</v>
      </c>
      <c r="F2910" s="25">
        <v>93.004999999999995</v>
      </c>
      <c r="G2910" s="43">
        <v>0</v>
      </c>
      <c r="H2910" s="25">
        <v>0</v>
      </c>
      <c r="I2910" s="25">
        <f t="shared" si="172"/>
        <v>93.998999999999995</v>
      </c>
      <c r="J2910" s="25"/>
      <c r="K2910" s="25">
        <v>33.844999999999999</v>
      </c>
      <c r="L2910" s="25">
        <v>0</v>
      </c>
      <c r="M2910" s="25">
        <v>0</v>
      </c>
      <c r="N2910" s="25">
        <f t="shared" si="176"/>
        <v>127.84399999999999</v>
      </c>
    </row>
    <row r="2911" spans="1:14" x14ac:dyDescent="0.2">
      <c r="A2911" s="34" t="str">
        <f t="shared" si="171"/>
        <v>WHG/07A.Cornish</v>
      </c>
      <c r="B2911" s="6" t="s">
        <v>102</v>
      </c>
      <c r="C2911" s="6" t="s">
        <v>184</v>
      </c>
      <c r="D2911" s="6" t="s">
        <v>18</v>
      </c>
      <c r="E2911" s="25">
        <v>9.4920000000000009</v>
      </c>
      <c r="F2911" s="25">
        <v>0</v>
      </c>
      <c r="G2911" s="43">
        <v>0</v>
      </c>
      <c r="H2911" s="25">
        <v>0</v>
      </c>
      <c r="I2911" s="25">
        <f t="shared" si="172"/>
        <v>9.4920000000000009</v>
      </c>
      <c r="J2911" s="25"/>
      <c r="K2911" s="25">
        <v>0</v>
      </c>
      <c r="L2911" s="25">
        <v>0</v>
      </c>
      <c r="M2911" s="25">
        <v>0</v>
      </c>
      <c r="N2911" s="25">
        <f t="shared" si="176"/>
        <v>9.4920000000000009</v>
      </c>
    </row>
    <row r="2912" spans="1:14" x14ac:dyDescent="0.2">
      <c r="A2912" s="34" t="str">
        <f t="shared" si="171"/>
        <v>WHG/07A.EEFPO</v>
      </c>
      <c r="B2912" s="6" t="s">
        <v>102</v>
      </c>
      <c r="C2912" s="6" t="s">
        <v>184</v>
      </c>
      <c r="D2912" s="6" t="s">
        <v>14</v>
      </c>
      <c r="E2912" s="25">
        <v>9.0350000000000001</v>
      </c>
      <c r="F2912" s="25">
        <v>0</v>
      </c>
      <c r="G2912" s="43">
        <v>0</v>
      </c>
      <c r="H2912" s="25">
        <v>0</v>
      </c>
      <c r="I2912" s="25">
        <f t="shared" si="172"/>
        <v>9.0350000000000001</v>
      </c>
      <c r="J2912" s="25"/>
      <c r="K2912" s="25">
        <v>0</v>
      </c>
      <c r="L2912" s="25">
        <v>0</v>
      </c>
      <c r="M2912" s="25">
        <v>0</v>
      </c>
      <c r="N2912" s="25">
        <f t="shared" si="176"/>
        <v>9.0350000000000001</v>
      </c>
    </row>
    <row r="2913" spans="1:14" x14ac:dyDescent="0.2">
      <c r="A2913" s="34" t="str">
        <f t="shared" si="171"/>
        <v>WHG/07A.Fife</v>
      </c>
      <c r="B2913" s="6" t="s">
        <v>102</v>
      </c>
      <c r="C2913" s="6" t="s">
        <v>184</v>
      </c>
      <c r="D2913" s="6" t="s">
        <v>7</v>
      </c>
      <c r="E2913" s="25">
        <v>0.01</v>
      </c>
      <c r="F2913" s="25">
        <v>0</v>
      </c>
      <c r="G2913" s="43">
        <v>0.7</v>
      </c>
      <c r="H2913" s="25">
        <v>0</v>
      </c>
      <c r="I2913" s="25">
        <f t="shared" si="172"/>
        <v>0.71</v>
      </c>
      <c r="J2913" s="25"/>
      <c r="K2913" s="25">
        <v>0</v>
      </c>
      <c r="L2913" s="25">
        <v>0</v>
      </c>
      <c r="M2913" s="25">
        <v>0</v>
      </c>
      <c r="N2913" s="25">
        <f t="shared" si="176"/>
        <v>0.71</v>
      </c>
    </row>
    <row r="2914" spans="1:14" x14ac:dyDescent="0.2">
      <c r="A2914" s="34" t="str">
        <f t="shared" si="171"/>
        <v>WHG/07A.FPO</v>
      </c>
      <c r="B2914" s="6" t="s">
        <v>102</v>
      </c>
      <c r="C2914" s="6" t="s">
        <v>184</v>
      </c>
      <c r="D2914" s="6" t="s">
        <v>15</v>
      </c>
      <c r="E2914" s="25">
        <v>0</v>
      </c>
      <c r="F2914" s="25">
        <v>0</v>
      </c>
      <c r="G2914" s="43">
        <v>0</v>
      </c>
      <c r="H2914" s="25">
        <v>0</v>
      </c>
      <c r="I2914" s="25">
        <f t="shared" si="172"/>
        <v>0</v>
      </c>
      <c r="J2914" s="25"/>
      <c r="K2914" s="25">
        <v>0</v>
      </c>
      <c r="L2914" s="25">
        <v>0</v>
      </c>
      <c r="M2914" s="25">
        <v>0</v>
      </c>
      <c r="N2914" s="25">
        <f t="shared" si="176"/>
        <v>0</v>
      </c>
    </row>
    <row r="2915" spans="1:14" x14ac:dyDescent="0.2">
      <c r="A2915" s="34" t="str">
        <f t="shared" si="171"/>
        <v>WHG/07A.Handliners</v>
      </c>
      <c r="B2915" s="6" t="s">
        <v>102</v>
      </c>
      <c r="C2915" s="6" t="s">
        <v>184</v>
      </c>
      <c r="D2915" s="6" t="s">
        <v>66</v>
      </c>
      <c r="E2915" s="25">
        <v>0</v>
      </c>
      <c r="F2915" s="25">
        <v>0</v>
      </c>
      <c r="G2915" s="43">
        <v>0</v>
      </c>
      <c r="H2915" s="25">
        <v>0</v>
      </c>
      <c r="I2915" s="25">
        <f t="shared" si="172"/>
        <v>0</v>
      </c>
      <c r="J2915" s="25"/>
      <c r="K2915" s="25">
        <v>0</v>
      </c>
      <c r="L2915" s="25">
        <v>0</v>
      </c>
      <c r="M2915" s="25">
        <v>0</v>
      </c>
      <c r="N2915" s="25">
        <f t="shared" si="176"/>
        <v>0</v>
      </c>
    </row>
    <row r="2916" spans="1:14" x14ac:dyDescent="0.2">
      <c r="A2916" s="34" t="str">
        <f t="shared" si="171"/>
        <v>WHG/07A.Interfish</v>
      </c>
      <c r="B2916" s="6" t="s">
        <v>102</v>
      </c>
      <c r="C2916" s="6" t="s">
        <v>184</v>
      </c>
      <c r="D2916" s="6" t="s">
        <v>23</v>
      </c>
      <c r="E2916" s="25">
        <v>5.6159999999999997</v>
      </c>
      <c r="F2916" s="25">
        <v>0</v>
      </c>
      <c r="G2916" s="43">
        <v>0</v>
      </c>
      <c r="H2916" s="25">
        <v>0</v>
      </c>
      <c r="I2916" s="25">
        <f t="shared" si="172"/>
        <v>5.6159999999999997</v>
      </c>
      <c r="J2916" s="25"/>
      <c r="K2916" s="25">
        <v>0</v>
      </c>
      <c r="L2916" s="25">
        <v>0</v>
      </c>
      <c r="M2916" s="25">
        <v>0</v>
      </c>
      <c r="N2916" s="25">
        <f t="shared" si="176"/>
        <v>5.6159999999999997</v>
      </c>
    </row>
    <row r="2917" spans="1:14" x14ac:dyDescent="0.2">
      <c r="A2917" s="34" t="str">
        <f t="shared" si="171"/>
        <v>WHG/07A.IOM</v>
      </c>
      <c r="B2917" s="6" t="s">
        <v>102</v>
      </c>
      <c r="C2917" s="6" t="s">
        <v>184</v>
      </c>
      <c r="D2917" s="6" t="s">
        <v>24</v>
      </c>
      <c r="E2917" s="25">
        <v>3.8370000000000002</v>
      </c>
      <c r="F2917" s="25">
        <v>0</v>
      </c>
      <c r="G2917" s="43">
        <v>0</v>
      </c>
      <c r="H2917" s="25">
        <v>0</v>
      </c>
      <c r="I2917" s="25">
        <f t="shared" si="172"/>
        <v>3.8370000000000002</v>
      </c>
      <c r="J2917" s="25"/>
      <c r="K2917" s="25">
        <v>1.5269999999999999</v>
      </c>
      <c r="L2917" s="25">
        <v>0</v>
      </c>
      <c r="M2917" s="25">
        <v>0</v>
      </c>
      <c r="N2917" s="25">
        <f t="shared" si="176"/>
        <v>5.3639999999999999</v>
      </c>
    </row>
    <row r="2918" spans="1:14" x14ac:dyDescent="0.2">
      <c r="A2918" s="34" t="str">
        <f t="shared" si="171"/>
        <v>WHG/07A.Klondyke</v>
      </c>
      <c r="B2918" s="6" t="s">
        <v>102</v>
      </c>
      <c r="C2918" s="6" t="s">
        <v>184</v>
      </c>
      <c r="D2918" s="6" t="s">
        <v>11</v>
      </c>
      <c r="E2918" s="25">
        <v>0</v>
      </c>
      <c r="F2918" s="25">
        <v>0</v>
      </c>
      <c r="G2918" s="43">
        <v>0</v>
      </c>
      <c r="H2918" s="25">
        <v>0</v>
      </c>
      <c r="I2918" s="25">
        <f t="shared" si="172"/>
        <v>0</v>
      </c>
      <c r="J2918" s="25"/>
      <c r="K2918" s="25">
        <v>0</v>
      </c>
      <c r="L2918" s="25">
        <v>0</v>
      </c>
      <c r="M2918" s="25">
        <v>0</v>
      </c>
      <c r="N2918" s="25">
        <f t="shared" si="176"/>
        <v>0</v>
      </c>
    </row>
    <row r="2919" spans="1:14" x14ac:dyDescent="0.2">
      <c r="A2919" s="34" t="str">
        <f t="shared" si="171"/>
        <v>WHG/07A.Lowestoft</v>
      </c>
      <c r="B2919" s="6" t="s">
        <v>102</v>
      </c>
      <c r="C2919" s="6" t="s">
        <v>184</v>
      </c>
      <c r="D2919" s="6" t="s">
        <v>21</v>
      </c>
      <c r="E2919" s="25">
        <v>0</v>
      </c>
      <c r="F2919" s="25">
        <v>0</v>
      </c>
      <c r="G2919" s="43">
        <v>0</v>
      </c>
      <c r="H2919" s="25">
        <v>0</v>
      </c>
      <c r="I2919" s="25">
        <f t="shared" si="172"/>
        <v>0</v>
      </c>
      <c r="J2919" s="25"/>
      <c r="K2919" s="25">
        <v>0</v>
      </c>
      <c r="L2919" s="25">
        <v>0</v>
      </c>
      <c r="M2919" s="25">
        <v>0</v>
      </c>
      <c r="N2919" s="25">
        <f t="shared" si="176"/>
        <v>0</v>
      </c>
    </row>
    <row r="2920" spans="1:14" x14ac:dyDescent="0.2">
      <c r="A2920" s="34" t="str">
        <f t="shared" si="171"/>
        <v>WHG/07A.Lunar</v>
      </c>
      <c r="B2920" s="6" t="s">
        <v>102</v>
      </c>
      <c r="C2920" s="6" t="s">
        <v>184</v>
      </c>
      <c r="D2920" s="6" t="s">
        <v>12</v>
      </c>
      <c r="E2920" s="25">
        <v>0</v>
      </c>
      <c r="F2920" s="25">
        <v>0</v>
      </c>
      <c r="G2920" s="43">
        <v>0.5</v>
      </c>
      <c r="H2920" s="25">
        <v>0</v>
      </c>
      <c r="I2920" s="25">
        <f t="shared" si="172"/>
        <v>0.5</v>
      </c>
      <c r="J2920" s="25"/>
      <c r="K2920" s="25">
        <v>0</v>
      </c>
      <c r="L2920" s="25">
        <v>0</v>
      </c>
      <c r="M2920" s="25">
        <v>0</v>
      </c>
      <c r="N2920" s="25">
        <f t="shared" si="176"/>
        <v>0.5</v>
      </c>
    </row>
    <row r="2921" spans="1:14" x14ac:dyDescent="0.2">
      <c r="A2921" s="34" t="str">
        <f t="shared" si="171"/>
        <v>WHG/07A.Mourne</v>
      </c>
      <c r="B2921" s="38" t="s">
        <v>102</v>
      </c>
      <c r="C2921" s="6" t="s">
        <v>184</v>
      </c>
      <c r="D2921" s="6" t="s">
        <v>49</v>
      </c>
      <c r="E2921" s="25">
        <v>0</v>
      </c>
      <c r="F2921" s="25">
        <v>0</v>
      </c>
      <c r="G2921" s="43">
        <v>0</v>
      </c>
      <c r="H2921" s="25">
        <v>0</v>
      </c>
      <c r="I2921" s="25">
        <f t="shared" si="172"/>
        <v>0</v>
      </c>
      <c r="J2921" s="25"/>
      <c r="K2921" s="25">
        <v>0</v>
      </c>
      <c r="L2921" s="25">
        <v>0</v>
      </c>
      <c r="M2921" s="25">
        <v>0</v>
      </c>
      <c r="N2921" s="25">
        <f t="shared" si="176"/>
        <v>0</v>
      </c>
    </row>
    <row r="2922" spans="1:14" x14ac:dyDescent="0.2">
      <c r="A2922" s="34" t="str">
        <f t="shared" si="171"/>
        <v>WHG/07A.NESFO</v>
      </c>
      <c r="B2922" s="6" t="s">
        <v>102</v>
      </c>
      <c r="C2922" s="6" t="s">
        <v>184</v>
      </c>
      <c r="D2922" s="6" t="s">
        <v>5</v>
      </c>
      <c r="E2922" s="25">
        <v>0</v>
      </c>
      <c r="F2922" s="25">
        <v>0</v>
      </c>
      <c r="G2922" s="43">
        <v>3.3</v>
      </c>
      <c r="H2922" s="25">
        <v>0</v>
      </c>
      <c r="I2922" s="25">
        <f t="shared" si="172"/>
        <v>3.3</v>
      </c>
      <c r="J2922" s="25"/>
      <c r="K2922" s="25">
        <v>0</v>
      </c>
      <c r="L2922" s="25">
        <v>0</v>
      </c>
      <c r="M2922" s="25">
        <v>0</v>
      </c>
      <c r="N2922" s="25">
        <f t="shared" si="176"/>
        <v>3.3</v>
      </c>
    </row>
    <row r="2923" spans="1:14" x14ac:dyDescent="0.2">
      <c r="A2923" s="34" t="str">
        <f t="shared" si="171"/>
        <v>WHG/07A.NIFPO</v>
      </c>
      <c r="B2923" s="6" t="s">
        <v>102</v>
      </c>
      <c r="C2923" s="6" t="s">
        <v>184</v>
      </c>
      <c r="D2923" s="6" t="s">
        <v>16</v>
      </c>
      <c r="E2923" s="25">
        <v>1.4910000000000001</v>
      </c>
      <c r="F2923" s="25">
        <v>203.69499999999999</v>
      </c>
      <c r="G2923" s="43">
        <v>0.5</v>
      </c>
      <c r="H2923" s="25">
        <v>0</v>
      </c>
      <c r="I2923" s="25">
        <f t="shared" si="172"/>
        <v>205.68600000000001</v>
      </c>
      <c r="J2923" s="25"/>
      <c r="K2923" s="25">
        <v>8.3770000000000007</v>
      </c>
      <c r="L2923" s="25">
        <v>0</v>
      </c>
      <c r="M2923" s="25">
        <v>0</v>
      </c>
      <c r="N2923" s="25">
        <f t="shared" si="176"/>
        <v>214.06299999999999</v>
      </c>
    </row>
    <row r="2924" spans="1:14" x14ac:dyDescent="0.2">
      <c r="A2924" s="34" t="str">
        <f t="shared" si="171"/>
        <v>WHG/07A.Non Sector - England</v>
      </c>
      <c r="B2924" s="6" t="s">
        <v>102</v>
      </c>
      <c r="C2924" s="6" t="s">
        <v>184</v>
      </c>
      <c r="D2924" s="6" t="s">
        <v>25</v>
      </c>
      <c r="E2924" s="25">
        <v>0.86599999999999999</v>
      </c>
      <c r="F2924" s="25">
        <v>0</v>
      </c>
      <c r="G2924" s="43">
        <v>0</v>
      </c>
      <c r="H2924" s="25">
        <v>0</v>
      </c>
      <c r="I2924" s="25">
        <f t="shared" si="172"/>
        <v>0.86599999999999999</v>
      </c>
      <c r="J2924" s="25"/>
      <c r="K2924" s="25">
        <v>0</v>
      </c>
      <c r="L2924" s="25">
        <v>0</v>
      </c>
      <c r="M2924" s="25">
        <v>0</v>
      </c>
      <c r="N2924" s="25">
        <f t="shared" si="176"/>
        <v>0.86599999999999999</v>
      </c>
    </row>
    <row r="2925" spans="1:14" x14ac:dyDescent="0.2">
      <c r="A2925" s="34" t="str">
        <f t="shared" si="171"/>
        <v>WHG/07A.Non Sector - Northern Ireland</v>
      </c>
      <c r="B2925" s="6" t="s">
        <v>102</v>
      </c>
      <c r="C2925" s="6" t="s">
        <v>184</v>
      </c>
      <c r="D2925" s="6" t="s">
        <v>28</v>
      </c>
      <c r="E2925" s="25">
        <v>0</v>
      </c>
      <c r="F2925" s="25">
        <v>0</v>
      </c>
      <c r="G2925" s="43">
        <v>0</v>
      </c>
      <c r="H2925" s="25">
        <v>0</v>
      </c>
      <c r="I2925" s="25">
        <f t="shared" si="172"/>
        <v>0</v>
      </c>
      <c r="J2925" s="25"/>
      <c r="K2925" s="25">
        <v>0</v>
      </c>
      <c r="L2925" s="25">
        <v>0</v>
      </c>
      <c r="M2925" s="25">
        <v>0</v>
      </c>
      <c r="N2925" s="25">
        <f t="shared" si="176"/>
        <v>0</v>
      </c>
    </row>
    <row r="2926" spans="1:14" x14ac:dyDescent="0.2">
      <c r="A2926" s="34" t="str">
        <f t="shared" si="171"/>
        <v>WHG/07A.Non Sector - Scotland</v>
      </c>
      <c r="B2926" s="6" t="s">
        <v>102</v>
      </c>
      <c r="C2926" s="6" t="s">
        <v>184</v>
      </c>
      <c r="D2926" s="6" t="s">
        <v>27</v>
      </c>
      <c r="E2926" s="25">
        <v>0</v>
      </c>
      <c r="F2926" s="25">
        <v>0</v>
      </c>
      <c r="G2926" s="43">
        <v>0.5</v>
      </c>
      <c r="H2926" s="25">
        <v>0</v>
      </c>
      <c r="I2926" s="25">
        <f t="shared" si="172"/>
        <v>0.5</v>
      </c>
      <c r="J2926" s="25"/>
      <c r="K2926" s="25">
        <v>0</v>
      </c>
      <c r="L2926" s="25">
        <v>0</v>
      </c>
      <c r="M2926" s="25">
        <v>0</v>
      </c>
      <c r="N2926" s="25">
        <f t="shared" si="176"/>
        <v>0.5</v>
      </c>
    </row>
    <row r="2927" spans="1:14" x14ac:dyDescent="0.2">
      <c r="A2927" s="34" t="str">
        <f t="shared" ref="A2927:A2990" si="177">CONCATENATE(B2927,D2927)</f>
        <v>WHG/07A.Non Sector - Wales</v>
      </c>
      <c r="B2927" s="6" t="s">
        <v>102</v>
      </c>
      <c r="C2927" s="6" t="s">
        <v>184</v>
      </c>
      <c r="D2927" s="6" t="s">
        <v>26</v>
      </c>
      <c r="E2927" s="25">
        <v>0</v>
      </c>
      <c r="F2927" s="25">
        <v>0</v>
      </c>
      <c r="G2927" s="43">
        <v>0</v>
      </c>
      <c r="H2927" s="25">
        <v>0</v>
      </c>
      <c r="I2927" s="25">
        <f t="shared" si="172"/>
        <v>0</v>
      </c>
      <c r="J2927" s="25"/>
      <c r="K2927" s="25">
        <v>0</v>
      </c>
      <c r="L2927" s="25">
        <v>0</v>
      </c>
      <c r="M2927" s="25">
        <v>0</v>
      </c>
      <c r="N2927" s="25">
        <f t="shared" si="176"/>
        <v>0</v>
      </c>
    </row>
    <row r="2928" spans="1:14" x14ac:dyDescent="0.2">
      <c r="A2928" s="34" t="str">
        <f t="shared" si="177"/>
        <v>WHG/07A.Humberside</v>
      </c>
      <c r="B2928" s="6" t="s">
        <v>102</v>
      </c>
      <c r="C2928" s="6" t="s">
        <v>184</v>
      </c>
      <c r="D2928" s="6" t="s">
        <v>288</v>
      </c>
      <c r="E2928" s="25">
        <v>0.01</v>
      </c>
      <c r="F2928" s="25">
        <v>0</v>
      </c>
      <c r="G2928" s="43">
        <v>0</v>
      </c>
      <c r="H2928" s="25">
        <v>0</v>
      </c>
      <c r="I2928" s="25">
        <f t="shared" si="172"/>
        <v>0.01</v>
      </c>
      <c r="J2928" s="25"/>
      <c r="K2928" s="25">
        <v>0</v>
      </c>
      <c r="L2928" s="25">
        <v>0</v>
      </c>
      <c r="M2928" s="25">
        <v>0</v>
      </c>
      <c r="N2928" s="25">
        <f t="shared" si="176"/>
        <v>0.01</v>
      </c>
    </row>
    <row r="2929" spans="1:14" x14ac:dyDescent="0.2">
      <c r="A2929" s="34" t="str">
        <f t="shared" si="177"/>
        <v>WHG/07A.North Sea</v>
      </c>
      <c r="B2929" s="6" t="s">
        <v>102</v>
      </c>
      <c r="C2929" s="6" t="s">
        <v>184</v>
      </c>
      <c r="D2929" s="6" t="s">
        <v>20</v>
      </c>
      <c r="E2929" s="25">
        <v>0.53700000000000003</v>
      </c>
      <c r="F2929" s="25">
        <v>0</v>
      </c>
      <c r="G2929" s="43">
        <v>0.1</v>
      </c>
      <c r="H2929" s="25">
        <v>0</v>
      </c>
      <c r="I2929" s="25">
        <f t="shared" si="172"/>
        <v>0.63700000000000001</v>
      </c>
      <c r="J2929" s="25"/>
      <c r="K2929" s="25">
        <v>0</v>
      </c>
      <c r="L2929" s="25">
        <v>0</v>
      </c>
      <c r="M2929" s="25">
        <v>0</v>
      </c>
      <c r="N2929" s="25">
        <f t="shared" si="176"/>
        <v>0.63700000000000001</v>
      </c>
    </row>
    <row r="2930" spans="1:14" x14ac:dyDescent="0.2">
      <c r="A2930" s="34" t="str">
        <f t="shared" si="177"/>
        <v>WHG/07A.Northern</v>
      </c>
      <c r="B2930" s="6" t="s">
        <v>102</v>
      </c>
      <c r="C2930" s="6" t="s">
        <v>184</v>
      </c>
      <c r="D2930" s="6" t="s">
        <v>10</v>
      </c>
      <c r="E2930" s="25">
        <v>0</v>
      </c>
      <c r="F2930" s="25">
        <v>0</v>
      </c>
      <c r="G2930" s="43">
        <v>0</v>
      </c>
      <c r="H2930" s="25">
        <v>0</v>
      </c>
      <c r="I2930" s="25">
        <f t="shared" si="172"/>
        <v>0</v>
      </c>
      <c r="J2930" s="25"/>
      <c r="K2930" s="25">
        <v>0</v>
      </c>
      <c r="L2930" s="25">
        <v>0</v>
      </c>
      <c r="M2930" s="25">
        <v>0</v>
      </c>
      <c r="N2930" s="25">
        <f t="shared" si="176"/>
        <v>0</v>
      </c>
    </row>
    <row r="2931" spans="1:14" x14ac:dyDescent="0.2">
      <c r="A2931" s="34" t="str">
        <f t="shared" si="177"/>
        <v>WHG/07A.Orkney</v>
      </c>
      <c r="B2931" s="6" t="s">
        <v>102</v>
      </c>
      <c r="C2931" s="6" t="s">
        <v>184</v>
      </c>
      <c r="D2931" s="6" t="s">
        <v>9</v>
      </c>
      <c r="E2931" s="25">
        <v>0</v>
      </c>
      <c r="F2931" s="25">
        <v>0</v>
      </c>
      <c r="G2931" s="43">
        <v>0</v>
      </c>
      <c r="H2931" s="25">
        <v>0</v>
      </c>
      <c r="I2931" s="25">
        <f t="shared" si="172"/>
        <v>0</v>
      </c>
      <c r="J2931" s="25"/>
      <c r="K2931" s="25">
        <v>0</v>
      </c>
      <c r="L2931" s="25">
        <v>0</v>
      </c>
      <c r="M2931" s="25">
        <v>0</v>
      </c>
      <c r="N2931" s="25">
        <f t="shared" si="176"/>
        <v>0</v>
      </c>
    </row>
    <row r="2932" spans="1:14" x14ac:dyDescent="0.2">
      <c r="A2932" s="34" t="str">
        <f t="shared" si="177"/>
        <v>WHG/07A.SFO</v>
      </c>
      <c r="B2932" s="6" t="s">
        <v>102</v>
      </c>
      <c r="C2932" s="6" t="s">
        <v>184</v>
      </c>
      <c r="D2932" s="6" t="s">
        <v>2</v>
      </c>
      <c r="E2932" s="25">
        <v>0.13900000000000001</v>
      </c>
      <c r="F2932" s="25">
        <v>0</v>
      </c>
      <c r="G2932" s="43">
        <v>12.7</v>
      </c>
      <c r="H2932" s="25">
        <v>0</v>
      </c>
      <c r="I2932" s="25">
        <f t="shared" si="172"/>
        <v>12.838999999999999</v>
      </c>
      <c r="J2932" s="25"/>
      <c r="K2932" s="25">
        <v>0</v>
      </c>
      <c r="L2932" s="25">
        <v>0</v>
      </c>
      <c r="M2932" s="25">
        <v>0</v>
      </c>
      <c r="N2932" s="25">
        <f t="shared" si="176"/>
        <v>12.839</v>
      </c>
    </row>
    <row r="2933" spans="1:14" x14ac:dyDescent="0.2">
      <c r="A2933" s="34" t="str">
        <f t="shared" si="177"/>
        <v>WHG/07A.Shetland</v>
      </c>
      <c r="B2933" s="6" t="s">
        <v>102</v>
      </c>
      <c r="C2933" s="6" t="s">
        <v>184</v>
      </c>
      <c r="D2933" s="6" t="s">
        <v>6</v>
      </c>
      <c r="E2933" s="25">
        <v>0</v>
      </c>
      <c r="F2933" s="25">
        <v>0</v>
      </c>
      <c r="G2933" s="43">
        <v>2</v>
      </c>
      <c r="H2933" s="25">
        <v>0</v>
      </c>
      <c r="I2933" s="25">
        <f t="shared" si="172"/>
        <v>2</v>
      </c>
      <c r="J2933" s="25"/>
      <c r="K2933" s="25">
        <v>0</v>
      </c>
      <c r="L2933" s="25">
        <v>0</v>
      </c>
      <c r="M2933" s="25">
        <v>0</v>
      </c>
      <c r="N2933" s="25">
        <f t="shared" si="176"/>
        <v>2</v>
      </c>
    </row>
    <row r="2934" spans="1:14" x14ac:dyDescent="0.2">
      <c r="A2934" s="34" t="str">
        <f t="shared" si="177"/>
        <v>WHG/07A.South West</v>
      </c>
      <c r="B2934" s="6" t="s">
        <v>102</v>
      </c>
      <c r="C2934" s="6" t="s">
        <v>184</v>
      </c>
      <c r="D2934" s="6" t="s">
        <v>19</v>
      </c>
      <c r="E2934" s="25">
        <v>0.28799999999999998</v>
      </c>
      <c r="F2934" s="25">
        <v>0</v>
      </c>
      <c r="G2934" s="43">
        <v>0</v>
      </c>
      <c r="H2934" s="25">
        <v>0.11700000000000001</v>
      </c>
      <c r="I2934" s="25">
        <f t="shared" si="172"/>
        <v>0.40499999999999997</v>
      </c>
      <c r="J2934" s="25"/>
      <c r="K2934" s="25">
        <v>0</v>
      </c>
      <c r="L2934" s="25">
        <v>0</v>
      </c>
      <c r="M2934" s="25">
        <v>0</v>
      </c>
      <c r="N2934" s="25">
        <f t="shared" si="176"/>
        <v>0.40500000000000003</v>
      </c>
    </row>
    <row r="2935" spans="1:14" x14ac:dyDescent="0.2">
      <c r="A2935" s="34" t="str">
        <f t="shared" si="177"/>
        <v>WHG/07A.Unallocated</v>
      </c>
      <c r="B2935" s="6" t="s">
        <v>102</v>
      </c>
      <c r="C2935" s="6" t="s">
        <v>184</v>
      </c>
      <c r="D2935" s="6" t="s">
        <v>33</v>
      </c>
      <c r="E2935" s="25">
        <v>0</v>
      </c>
      <c r="F2935" s="25">
        <v>0</v>
      </c>
      <c r="G2935" s="43">
        <v>0</v>
      </c>
      <c r="H2935" s="25">
        <v>3.6</v>
      </c>
      <c r="I2935" s="25">
        <f t="shared" si="172"/>
        <v>3.6</v>
      </c>
      <c r="J2935" s="25"/>
      <c r="K2935" s="25">
        <v>0</v>
      </c>
      <c r="L2935" s="25">
        <v>0</v>
      </c>
      <c r="M2935" s="25">
        <v>0</v>
      </c>
      <c r="N2935" s="25">
        <f t="shared" si="176"/>
        <v>3.6</v>
      </c>
    </row>
    <row r="2936" spans="1:14" x14ac:dyDescent="0.2">
      <c r="A2936" s="34" t="str">
        <f t="shared" si="177"/>
        <v>WHG/07A.W. Scotland</v>
      </c>
      <c r="B2936" s="6" t="s">
        <v>102</v>
      </c>
      <c r="C2936" s="6" t="s">
        <v>184</v>
      </c>
      <c r="D2936" s="6" t="s">
        <v>8</v>
      </c>
      <c r="E2936" s="25">
        <v>0</v>
      </c>
      <c r="F2936" s="25">
        <v>0</v>
      </c>
      <c r="G2936" s="43">
        <v>0.1</v>
      </c>
      <c r="H2936" s="25">
        <v>0</v>
      </c>
      <c r="I2936" s="25">
        <f t="shared" si="172"/>
        <v>0.1</v>
      </c>
      <c r="J2936" s="25"/>
      <c r="K2936" s="25">
        <v>0</v>
      </c>
      <c r="L2936" s="25">
        <v>0</v>
      </c>
      <c r="M2936" s="25">
        <v>0</v>
      </c>
      <c r="N2936" s="25">
        <f t="shared" si="176"/>
        <v>0.1</v>
      </c>
    </row>
    <row r="2937" spans="1:14" x14ac:dyDescent="0.2">
      <c r="A2937" s="34" t="str">
        <f t="shared" si="177"/>
        <v>WHG/07A.Wales &amp; WC</v>
      </c>
      <c r="B2937" s="6" t="s">
        <v>102</v>
      </c>
      <c r="C2937" s="6" t="s">
        <v>184</v>
      </c>
      <c r="D2937" s="6" t="s">
        <v>22</v>
      </c>
      <c r="E2937" s="25">
        <v>0.497</v>
      </c>
      <c r="F2937" s="25">
        <v>0</v>
      </c>
      <c r="G2937" s="43">
        <v>0.3</v>
      </c>
      <c r="H2937" s="25">
        <v>0.35199999999999998</v>
      </c>
      <c r="I2937" s="25">
        <f t="shared" si="172"/>
        <v>1.149</v>
      </c>
      <c r="J2937" s="25"/>
      <c r="K2937" s="25">
        <v>0</v>
      </c>
      <c r="L2937" s="25">
        <v>0</v>
      </c>
      <c r="M2937" s="25">
        <v>0</v>
      </c>
      <c r="N2937" s="25">
        <f t="shared" si="176"/>
        <v>1.149</v>
      </c>
    </row>
    <row r="2938" spans="1:14" x14ac:dyDescent="0.2">
      <c r="A2938" s="34" t="str">
        <f t="shared" si="177"/>
        <v>WHG/07A.Western</v>
      </c>
      <c r="B2938" s="38" t="s">
        <v>102</v>
      </c>
      <c r="C2938" s="6" t="s">
        <v>184</v>
      </c>
      <c r="D2938" s="6" t="s">
        <v>107</v>
      </c>
      <c r="E2938" s="25">
        <v>32.173999999999999</v>
      </c>
      <c r="F2938" s="25">
        <v>0</v>
      </c>
      <c r="G2938" s="43">
        <v>0</v>
      </c>
      <c r="H2938" s="25">
        <v>0</v>
      </c>
      <c r="I2938" s="25">
        <f t="shared" si="172"/>
        <v>32.173999999999999</v>
      </c>
      <c r="J2938" s="25"/>
      <c r="K2938" s="25">
        <v>1E-3</v>
      </c>
      <c r="L2938" s="25">
        <v>0</v>
      </c>
      <c r="M2938" s="25">
        <v>0</v>
      </c>
      <c r="N2938" s="25">
        <f t="shared" si="176"/>
        <v>32.174999999999997</v>
      </c>
    </row>
    <row r="2939" spans="1:14" x14ac:dyDescent="0.2">
      <c r="A2939" s="34" t="str">
        <f t="shared" si="177"/>
        <v>WHG/2AC4.10m and under (pool) - England</v>
      </c>
      <c r="B2939" s="6" t="s">
        <v>93</v>
      </c>
      <c r="C2939" s="6" t="s">
        <v>192</v>
      </c>
      <c r="D2939" s="6" t="s">
        <v>29</v>
      </c>
      <c r="E2939" s="25">
        <v>924.875</v>
      </c>
      <c r="F2939" s="25">
        <v>0</v>
      </c>
      <c r="G2939" s="43">
        <v>0</v>
      </c>
      <c r="H2939" s="25">
        <v>0</v>
      </c>
      <c r="I2939" s="25">
        <f t="shared" si="172"/>
        <v>924.875</v>
      </c>
      <c r="J2939" s="25"/>
      <c r="K2939" s="25">
        <v>0.32300000000000001</v>
      </c>
      <c r="L2939" s="25">
        <v>0</v>
      </c>
      <c r="M2939" s="25">
        <v>0</v>
      </c>
      <c r="N2939" s="25">
        <f t="shared" si="176"/>
        <v>925.19799999999998</v>
      </c>
    </row>
    <row r="2940" spans="1:14" x14ac:dyDescent="0.2">
      <c r="A2940" s="34" t="str">
        <f t="shared" si="177"/>
        <v>WHG/2AC4.10m and under (pool) - Northern Ireland</v>
      </c>
      <c r="B2940" s="6" t="s">
        <v>93</v>
      </c>
      <c r="C2940" s="6" t="s">
        <v>192</v>
      </c>
      <c r="D2940" s="6" t="s">
        <v>32</v>
      </c>
      <c r="E2940" s="25">
        <v>0</v>
      </c>
      <c r="F2940" s="25">
        <v>0</v>
      </c>
      <c r="G2940" s="43">
        <v>0</v>
      </c>
      <c r="H2940" s="25">
        <v>0</v>
      </c>
      <c r="I2940" s="25">
        <f t="shared" si="172"/>
        <v>0</v>
      </c>
      <c r="J2940" s="25"/>
      <c r="K2940" s="25">
        <v>0</v>
      </c>
      <c r="L2940" s="25">
        <v>0</v>
      </c>
      <c r="M2940" s="25">
        <v>0</v>
      </c>
      <c r="N2940" s="25">
        <f t="shared" si="176"/>
        <v>0</v>
      </c>
    </row>
    <row r="2941" spans="1:14" x14ac:dyDescent="0.2">
      <c r="A2941" s="34" t="str">
        <f t="shared" si="177"/>
        <v>WHG/2AC4.10m and under (pool) - Scotland</v>
      </c>
      <c r="B2941" s="6" t="s">
        <v>93</v>
      </c>
      <c r="C2941" s="6" t="s">
        <v>192</v>
      </c>
      <c r="D2941" s="6" t="s">
        <v>31</v>
      </c>
      <c r="E2941" s="25">
        <v>0</v>
      </c>
      <c r="F2941" s="25">
        <v>0</v>
      </c>
      <c r="G2941" s="43">
        <v>3.9</v>
      </c>
      <c r="H2941" s="25">
        <v>0</v>
      </c>
      <c r="I2941" s="25">
        <f t="shared" si="172"/>
        <v>3.9</v>
      </c>
      <c r="J2941" s="25"/>
      <c r="K2941" s="25">
        <v>0.57899999999999996</v>
      </c>
      <c r="L2941" s="25">
        <v>0</v>
      </c>
      <c r="M2941" s="25">
        <v>0</v>
      </c>
      <c r="N2941" s="25">
        <f t="shared" si="176"/>
        <v>4.4790000000000001</v>
      </c>
    </row>
    <row r="2942" spans="1:14" x14ac:dyDescent="0.2">
      <c r="A2942" s="34" t="str">
        <f t="shared" si="177"/>
        <v>WHG/2AC4.10m and under (pool) - Wales</v>
      </c>
      <c r="B2942" s="6" t="s">
        <v>93</v>
      </c>
      <c r="C2942" s="6" t="s">
        <v>192</v>
      </c>
      <c r="D2942" s="6" t="s">
        <v>30</v>
      </c>
      <c r="E2942" s="25">
        <v>0</v>
      </c>
      <c r="F2942" s="25">
        <v>0</v>
      </c>
      <c r="G2942" s="43">
        <v>0</v>
      </c>
      <c r="H2942" s="25">
        <v>2.8559999999999999</v>
      </c>
      <c r="I2942" s="25">
        <f t="shared" si="172"/>
        <v>2.8559999999999999</v>
      </c>
      <c r="J2942" s="25"/>
      <c r="K2942" s="25">
        <v>0</v>
      </c>
      <c r="L2942" s="25">
        <v>0</v>
      </c>
      <c r="M2942" s="25">
        <v>0</v>
      </c>
      <c r="N2942" s="25">
        <f t="shared" si="176"/>
        <v>2.8559999999999999</v>
      </c>
    </row>
    <row r="2943" spans="1:14" x14ac:dyDescent="0.2">
      <c r="A2943" s="34" t="str">
        <f t="shared" si="177"/>
        <v>WHG/2AC4.Aberdeen</v>
      </c>
      <c r="B2943" s="6" t="s">
        <v>93</v>
      </c>
      <c r="C2943" s="6" t="s">
        <v>192</v>
      </c>
      <c r="D2943" s="6" t="s">
        <v>4</v>
      </c>
      <c r="E2943" s="25">
        <v>12.98</v>
      </c>
      <c r="F2943" s="25">
        <v>0</v>
      </c>
      <c r="G2943" s="43">
        <v>5117.9000000000005</v>
      </c>
      <c r="H2943" s="25">
        <v>0</v>
      </c>
      <c r="I2943" s="25">
        <f t="shared" si="172"/>
        <v>5130.88</v>
      </c>
      <c r="J2943" s="25"/>
      <c r="K2943" s="25">
        <v>491.32400000000001</v>
      </c>
      <c r="L2943" s="25">
        <v>0</v>
      </c>
      <c r="M2943" s="25">
        <v>0</v>
      </c>
      <c r="N2943" s="25">
        <f t="shared" si="176"/>
        <v>5622.2039999999997</v>
      </c>
    </row>
    <row r="2944" spans="1:14" x14ac:dyDescent="0.2">
      <c r="A2944" s="34" t="str">
        <f t="shared" si="177"/>
        <v>WHG/2AC4.Anglo Scot.</v>
      </c>
      <c r="B2944" s="6" t="s">
        <v>93</v>
      </c>
      <c r="C2944" s="6" t="s">
        <v>192</v>
      </c>
      <c r="D2944" s="6" t="s">
        <v>13</v>
      </c>
      <c r="E2944" s="25">
        <v>5154.4759999999997</v>
      </c>
      <c r="F2944" s="25">
        <v>0</v>
      </c>
      <c r="G2944" s="43">
        <v>1194</v>
      </c>
      <c r="H2944" s="25">
        <v>0</v>
      </c>
      <c r="I2944" s="25">
        <f t="shared" si="172"/>
        <v>6348.4759999999997</v>
      </c>
      <c r="J2944" s="25"/>
      <c r="K2944" s="25">
        <v>73.834000000000003</v>
      </c>
      <c r="L2944" s="25">
        <v>0</v>
      </c>
      <c r="M2944" s="25">
        <v>0</v>
      </c>
      <c r="N2944" s="25">
        <f t="shared" si="176"/>
        <v>6422.31</v>
      </c>
    </row>
    <row r="2945" spans="1:14" x14ac:dyDescent="0.2">
      <c r="A2945" s="34" t="str">
        <f t="shared" si="177"/>
        <v>WHG/2AC4.ANIFPO</v>
      </c>
      <c r="B2945" s="6" t="s">
        <v>93</v>
      </c>
      <c r="C2945" s="6" t="s">
        <v>192</v>
      </c>
      <c r="D2945" s="6" t="s">
        <v>17</v>
      </c>
      <c r="E2945" s="25">
        <v>0.61799999999999999</v>
      </c>
      <c r="F2945" s="25">
        <v>927.29</v>
      </c>
      <c r="G2945" s="43">
        <v>0</v>
      </c>
      <c r="H2945" s="25">
        <v>0</v>
      </c>
      <c r="I2945" s="25">
        <f t="shared" si="172"/>
        <v>927.90800000000002</v>
      </c>
      <c r="J2945" s="25"/>
      <c r="K2945" s="25">
        <v>3.113</v>
      </c>
      <c r="L2945" s="25">
        <v>0</v>
      </c>
      <c r="M2945" s="25">
        <v>0</v>
      </c>
      <c r="N2945" s="25">
        <f t="shared" si="176"/>
        <v>931.02099999999996</v>
      </c>
    </row>
    <row r="2946" spans="1:14" x14ac:dyDescent="0.2">
      <c r="A2946" s="34" t="str">
        <f t="shared" si="177"/>
        <v>WHG/2AC4.Cornish</v>
      </c>
      <c r="B2946" s="6" t="s">
        <v>93</v>
      </c>
      <c r="C2946" s="6" t="s">
        <v>192</v>
      </c>
      <c r="D2946" s="6" t="s">
        <v>18</v>
      </c>
      <c r="E2946" s="25">
        <v>4442.0959999999995</v>
      </c>
      <c r="F2946" s="25">
        <v>0</v>
      </c>
      <c r="G2946" s="43">
        <v>247</v>
      </c>
      <c r="H2946" s="25">
        <v>0</v>
      </c>
      <c r="I2946" s="25">
        <f t="shared" si="172"/>
        <v>4689.0959999999995</v>
      </c>
      <c r="J2946" s="25"/>
      <c r="K2946" s="25">
        <v>45.055</v>
      </c>
      <c r="L2946" s="25">
        <v>0</v>
      </c>
      <c r="M2946" s="25">
        <v>0</v>
      </c>
      <c r="N2946" s="25">
        <f t="shared" si="176"/>
        <v>4734.1509999999998</v>
      </c>
    </row>
    <row r="2947" spans="1:14" x14ac:dyDescent="0.2">
      <c r="A2947" s="34" t="str">
        <f t="shared" si="177"/>
        <v>WHG/2AC4.EEFPO</v>
      </c>
      <c r="B2947" s="6" t="s">
        <v>93</v>
      </c>
      <c r="C2947" s="6" t="s">
        <v>192</v>
      </c>
      <c r="D2947" s="6" t="s">
        <v>14</v>
      </c>
      <c r="E2947" s="25">
        <v>9304.82</v>
      </c>
      <c r="F2947" s="25">
        <v>0</v>
      </c>
      <c r="G2947" s="43">
        <v>450.6</v>
      </c>
      <c r="H2947" s="25">
        <v>0</v>
      </c>
      <c r="I2947" s="25">
        <f t="shared" si="172"/>
        <v>9755.42</v>
      </c>
      <c r="J2947" s="25"/>
      <c r="K2947" s="25">
        <v>60.636000000000003</v>
      </c>
      <c r="L2947" s="25">
        <v>0</v>
      </c>
      <c r="M2947" s="25">
        <v>0</v>
      </c>
      <c r="N2947" s="25">
        <f t="shared" si="176"/>
        <v>9816.0560000000005</v>
      </c>
    </row>
    <row r="2948" spans="1:14" x14ac:dyDescent="0.2">
      <c r="A2948" s="34" t="str">
        <f t="shared" si="177"/>
        <v>WHG/2AC4.Fife</v>
      </c>
      <c r="B2948" s="6" t="s">
        <v>93</v>
      </c>
      <c r="C2948" s="6" t="s">
        <v>192</v>
      </c>
      <c r="D2948" s="6" t="s">
        <v>7</v>
      </c>
      <c r="E2948" s="25">
        <v>256.209</v>
      </c>
      <c r="F2948" s="25">
        <v>0</v>
      </c>
      <c r="G2948" s="43">
        <v>344.5</v>
      </c>
      <c r="H2948" s="25">
        <v>0</v>
      </c>
      <c r="I2948" s="25">
        <f t="shared" si="172"/>
        <v>600.70900000000006</v>
      </c>
      <c r="J2948" s="25"/>
      <c r="K2948" s="25">
        <v>545.51700000000005</v>
      </c>
      <c r="L2948" s="25">
        <v>0</v>
      </c>
      <c r="M2948" s="25">
        <v>0</v>
      </c>
      <c r="N2948" s="25">
        <f t="shared" si="176"/>
        <v>1146.2260000000001</v>
      </c>
    </row>
    <row r="2949" spans="1:14" x14ac:dyDescent="0.2">
      <c r="A2949" s="34" t="str">
        <f t="shared" si="177"/>
        <v>WHG/2AC4.FPO</v>
      </c>
      <c r="B2949" s="6" t="s">
        <v>93</v>
      </c>
      <c r="C2949" s="6" t="s">
        <v>192</v>
      </c>
      <c r="D2949" s="6" t="s">
        <v>15</v>
      </c>
      <c r="E2949" s="25">
        <v>281.24299999999999</v>
      </c>
      <c r="F2949" s="25">
        <v>0</v>
      </c>
      <c r="G2949" s="43">
        <v>0</v>
      </c>
      <c r="H2949" s="25">
        <v>0</v>
      </c>
      <c r="I2949" s="25">
        <f t="shared" ref="I2949:I3012" si="178">E2949+F2949+G2949+H2949</f>
        <v>281.24299999999999</v>
      </c>
      <c r="J2949" s="25"/>
      <c r="K2949" s="25">
        <v>12.993</v>
      </c>
      <c r="L2949" s="25">
        <v>0</v>
      </c>
      <c r="M2949" s="25">
        <v>0</v>
      </c>
      <c r="N2949" s="25">
        <f t="shared" si="176"/>
        <v>294.23599999999999</v>
      </c>
    </row>
    <row r="2950" spans="1:14" x14ac:dyDescent="0.2">
      <c r="A2950" s="34" t="str">
        <f t="shared" si="177"/>
        <v>WHG/2AC4.Handliners</v>
      </c>
      <c r="B2950" s="6" t="s">
        <v>93</v>
      </c>
      <c r="C2950" s="6" t="s">
        <v>192</v>
      </c>
      <c r="D2950" s="6" t="s">
        <v>66</v>
      </c>
      <c r="E2950" s="25">
        <v>0</v>
      </c>
      <c r="F2950" s="25">
        <v>0</v>
      </c>
      <c r="G2950" s="43">
        <v>0</v>
      </c>
      <c r="H2950" s="25">
        <v>0</v>
      </c>
      <c r="I2950" s="25">
        <f t="shared" si="178"/>
        <v>0</v>
      </c>
      <c r="J2950" s="25"/>
      <c r="K2950" s="25">
        <v>0</v>
      </c>
      <c r="L2950" s="25">
        <v>0</v>
      </c>
      <c r="M2950" s="25">
        <v>0</v>
      </c>
      <c r="N2950" s="25">
        <f t="shared" si="176"/>
        <v>0</v>
      </c>
    </row>
    <row r="2951" spans="1:14" x14ac:dyDescent="0.2">
      <c r="A2951" s="34" t="str">
        <f t="shared" si="177"/>
        <v>WHG/2AC4.Interfish</v>
      </c>
      <c r="B2951" s="6" t="s">
        <v>93</v>
      </c>
      <c r="C2951" s="6" t="s">
        <v>192</v>
      </c>
      <c r="D2951" s="6" t="s">
        <v>23</v>
      </c>
      <c r="E2951" s="25">
        <v>118.06</v>
      </c>
      <c r="F2951" s="25">
        <v>0</v>
      </c>
      <c r="G2951" s="43">
        <v>0</v>
      </c>
      <c r="H2951" s="25">
        <v>0</v>
      </c>
      <c r="I2951" s="25">
        <f t="shared" si="178"/>
        <v>118.06</v>
      </c>
      <c r="J2951" s="25"/>
      <c r="K2951" s="25">
        <v>207.547</v>
      </c>
      <c r="L2951" s="25">
        <v>0</v>
      </c>
      <c r="M2951" s="25">
        <v>0</v>
      </c>
      <c r="N2951" s="25">
        <f t="shared" si="176"/>
        <v>325.60700000000003</v>
      </c>
    </row>
    <row r="2952" spans="1:14" x14ac:dyDescent="0.2">
      <c r="A2952" s="34" t="str">
        <f t="shared" si="177"/>
        <v>WHG/2AC4.IOM</v>
      </c>
      <c r="B2952" s="6" t="s">
        <v>93</v>
      </c>
      <c r="C2952" s="6" t="s">
        <v>192</v>
      </c>
      <c r="D2952" s="6" t="s">
        <v>24</v>
      </c>
      <c r="E2952" s="25">
        <v>4.9450000000000003</v>
      </c>
      <c r="F2952" s="25">
        <v>0</v>
      </c>
      <c r="G2952" s="43">
        <v>0</v>
      </c>
      <c r="H2952" s="25">
        <v>0</v>
      </c>
      <c r="I2952" s="25">
        <f t="shared" si="178"/>
        <v>4.9450000000000003</v>
      </c>
      <c r="J2952" s="25"/>
      <c r="K2952" s="25">
        <v>0</v>
      </c>
      <c r="L2952" s="25">
        <v>0</v>
      </c>
      <c r="M2952" s="25">
        <v>0</v>
      </c>
      <c r="N2952" s="25">
        <f t="shared" si="176"/>
        <v>4.9450000000000003</v>
      </c>
    </row>
    <row r="2953" spans="1:14" x14ac:dyDescent="0.2">
      <c r="A2953" s="34" t="str">
        <f t="shared" si="177"/>
        <v>WHG/2AC4.Klondyke</v>
      </c>
      <c r="B2953" s="6" t="s">
        <v>93</v>
      </c>
      <c r="C2953" s="6" t="s">
        <v>192</v>
      </c>
      <c r="D2953" s="6" t="s">
        <v>11</v>
      </c>
      <c r="E2953" s="25">
        <v>0</v>
      </c>
      <c r="F2953" s="25">
        <v>0</v>
      </c>
      <c r="G2953" s="43">
        <v>4.3</v>
      </c>
      <c r="H2953" s="25">
        <v>0</v>
      </c>
      <c r="I2953" s="25">
        <f t="shared" si="178"/>
        <v>4.3</v>
      </c>
      <c r="J2953" s="25"/>
      <c r="K2953" s="25">
        <v>52.616999999999997</v>
      </c>
      <c r="L2953" s="25">
        <v>0</v>
      </c>
      <c r="M2953" s="25">
        <v>0</v>
      </c>
      <c r="N2953" s="25">
        <f t="shared" si="176"/>
        <v>56.917000000000002</v>
      </c>
    </row>
    <row r="2954" spans="1:14" x14ac:dyDescent="0.2">
      <c r="A2954" s="34" t="str">
        <f t="shared" si="177"/>
        <v>WHG/2AC4.Lowestoft</v>
      </c>
      <c r="B2954" s="6" t="s">
        <v>93</v>
      </c>
      <c r="C2954" s="6" t="s">
        <v>192</v>
      </c>
      <c r="D2954" s="6" t="s">
        <v>21</v>
      </c>
      <c r="E2954" s="25">
        <v>0</v>
      </c>
      <c r="F2954" s="25">
        <v>0</v>
      </c>
      <c r="G2954" s="43">
        <v>0</v>
      </c>
      <c r="H2954" s="25">
        <v>0</v>
      </c>
      <c r="I2954" s="25">
        <f t="shared" si="178"/>
        <v>0</v>
      </c>
      <c r="J2954" s="25"/>
      <c r="K2954" s="25">
        <v>0</v>
      </c>
      <c r="L2954" s="25">
        <v>0</v>
      </c>
      <c r="M2954" s="25">
        <v>0</v>
      </c>
      <c r="N2954" s="25">
        <f t="shared" si="176"/>
        <v>0</v>
      </c>
    </row>
    <row r="2955" spans="1:14" x14ac:dyDescent="0.2">
      <c r="A2955" s="34" t="str">
        <f t="shared" si="177"/>
        <v>WHG/2AC4.Lunar</v>
      </c>
      <c r="B2955" s="6" t="s">
        <v>93</v>
      </c>
      <c r="C2955" s="6" t="s">
        <v>192</v>
      </c>
      <c r="D2955" s="6" t="s">
        <v>12</v>
      </c>
      <c r="E2955" s="25">
        <v>0</v>
      </c>
      <c r="F2955" s="25">
        <v>0</v>
      </c>
      <c r="G2955" s="43">
        <v>4936.8</v>
      </c>
      <c r="H2955" s="25">
        <v>0</v>
      </c>
      <c r="I2955" s="25">
        <f t="shared" si="178"/>
        <v>4936.8</v>
      </c>
      <c r="J2955" s="25"/>
      <c r="K2955" s="25">
        <v>101.91500000000001</v>
      </c>
      <c r="L2955" s="25">
        <v>0</v>
      </c>
      <c r="M2955" s="25">
        <v>0</v>
      </c>
      <c r="N2955" s="25">
        <f t="shared" si="176"/>
        <v>5038.7150000000001</v>
      </c>
    </row>
    <row r="2956" spans="1:14" x14ac:dyDescent="0.2">
      <c r="A2956" s="34" t="str">
        <f t="shared" si="177"/>
        <v>WHG/2AC4.Mourne</v>
      </c>
      <c r="B2956" s="38" t="s">
        <v>93</v>
      </c>
      <c r="C2956" s="6" t="s">
        <v>192</v>
      </c>
      <c r="D2956" s="6" t="s">
        <v>49</v>
      </c>
      <c r="E2956" s="25">
        <v>0</v>
      </c>
      <c r="F2956" s="25">
        <v>0</v>
      </c>
      <c r="G2956" s="43">
        <v>0</v>
      </c>
      <c r="H2956" s="25">
        <v>0</v>
      </c>
      <c r="I2956" s="25">
        <f t="shared" si="178"/>
        <v>0</v>
      </c>
      <c r="J2956" s="25"/>
      <c r="K2956" s="25">
        <v>0</v>
      </c>
      <c r="L2956" s="25">
        <v>0</v>
      </c>
      <c r="M2956" s="25">
        <v>0</v>
      </c>
      <c r="N2956" s="25">
        <f t="shared" si="176"/>
        <v>0</v>
      </c>
    </row>
    <row r="2957" spans="1:14" x14ac:dyDescent="0.2">
      <c r="A2957" s="34" t="str">
        <f t="shared" si="177"/>
        <v>WHG/2AC4.NESFO</v>
      </c>
      <c r="B2957" s="6" t="s">
        <v>93</v>
      </c>
      <c r="C2957" s="6" t="s">
        <v>192</v>
      </c>
      <c r="D2957" s="6" t="s">
        <v>5</v>
      </c>
      <c r="E2957" s="25">
        <v>0</v>
      </c>
      <c r="F2957" s="25">
        <v>0</v>
      </c>
      <c r="G2957" s="43">
        <v>10416.199999999999</v>
      </c>
      <c r="H2957" s="25">
        <v>0</v>
      </c>
      <c r="I2957" s="25">
        <f t="shared" si="178"/>
        <v>10416.199999999999</v>
      </c>
      <c r="J2957" s="25"/>
      <c r="K2957" s="25">
        <v>773.97400000000005</v>
      </c>
      <c r="L2957" s="25">
        <v>0</v>
      </c>
      <c r="M2957" s="25">
        <v>0</v>
      </c>
      <c r="N2957" s="25">
        <f t="shared" si="176"/>
        <v>11190.174000000001</v>
      </c>
    </row>
    <row r="2958" spans="1:14" x14ac:dyDescent="0.2">
      <c r="A2958" s="34" t="str">
        <f t="shared" si="177"/>
        <v>WHG/2AC4.NIFPO</v>
      </c>
      <c r="B2958" s="6" t="s">
        <v>93</v>
      </c>
      <c r="C2958" s="6" t="s">
        <v>192</v>
      </c>
      <c r="D2958" s="6" t="s">
        <v>16</v>
      </c>
      <c r="E2958" s="25">
        <v>46.359000000000002</v>
      </c>
      <c r="F2958" s="25">
        <v>209.61</v>
      </c>
      <c r="G2958" s="43">
        <v>644.79999999999995</v>
      </c>
      <c r="H2958" s="25">
        <v>0</v>
      </c>
      <c r="I2958" s="25">
        <f t="shared" si="178"/>
        <v>900.76900000000001</v>
      </c>
      <c r="J2958" s="25"/>
      <c r="K2958" s="25">
        <v>308.87099999999998</v>
      </c>
      <c r="L2958" s="25">
        <v>0</v>
      </c>
      <c r="M2958" s="25">
        <v>0</v>
      </c>
      <c r="N2958" s="25">
        <f t="shared" si="176"/>
        <v>1209.6400000000001</v>
      </c>
    </row>
    <row r="2959" spans="1:14" x14ac:dyDescent="0.2">
      <c r="A2959" s="34" t="str">
        <f t="shared" si="177"/>
        <v>WHG/2AC4.Non Sector - England</v>
      </c>
      <c r="B2959" s="6" t="s">
        <v>93</v>
      </c>
      <c r="C2959" s="6" t="s">
        <v>192</v>
      </c>
      <c r="D2959" s="6" t="s">
        <v>25</v>
      </c>
      <c r="E2959" s="25">
        <v>1017.663</v>
      </c>
      <c r="F2959" s="25">
        <v>0</v>
      </c>
      <c r="G2959" s="43">
        <v>0</v>
      </c>
      <c r="H2959" s="25">
        <v>0</v>
      </c>
      <c r="I2959" s="25">
        <f t="shared" si="178"/>
        <v>1017.663</v>
      </c>
      <c r="J2959" s="25"/>
      <c r="K2959" s="25">
        <v>0.151</v>
      </c>
      <c r="L2959" s="25">
        <v>0</v>
      </c>
      <c r="M2959" s="25">
        <v>0</v>
      </c>
      <c r="N2959" s="25">
        <f t="shared" si="176"/>
        <v>1017.814</v>
      </c>
    </row>
    <row r="2960" spans="1:14" x14ac:dyDescent="0.2">
      <c r="A2960" s="34" t="str">
        <f t="shared" si="177"/>
        <v>WHG/2AC4.Non Sector - Northern Ireland</v>
      </c>
      <c r="B2960" s="6" t="s">
        <v>93</v>
      </c>
      <c r="C2960" s="6" t="s">
        <v>192</v>
      </c>
      <c r="D2960" s="6" t="s">
        <v>28</v>
      </c>
      <c r="E2960" s="25">
        <v>0</v>
      </c>
      <c r="F2960" s="25">
        <v>0</v>
      </c>
      <c r="G2960" s="43">
        <v>0</v>
      </c>
      <c r="H2960" s="25">
        <v>0</v>
      </c>
      <c r="I2960" s="25">
        <f t="shared" si="178"/>
        <v>0</v>
      </c>
      <c r="J2960" s="25"/>
      <c r="K2960" s="25">
        <v>0</v>
      </c>
      <c r="L2960" s="25">
        <v>0</v>
      </c>
      <c r="M2960" s="25">
        <v>0</v>
      </c>
      <c r="N2960" s="25">
        <f t="shared" si="176"/>
        <v>0</v>
      </c>
    </row>
    <row r="2961" spans="1:14" x14ac:dyDescent="0.2">
      <c r="A2961" s="34" t="str">
        <f t="shared" si="177"/>
        <v>WHG/2AC4.Non Sector - Scotland</v>
      </c>
      <c r="B2961" s="6" t="s">
        <v>93</v>
      </c>
      <c r="C2961" s="6" t="s">
        <v>192</v>
      </c>
      <c r="D2961" s="6" t="s">
        <v>27</v>
      </c>
      <c r="E2961" s="25">
        <v>0</v>
      </c>
      <c r="F2961" s="25">
        <v>0</v>
      </c>
      <c r="G2961" s="43">
        <v>16.100000000000001</v>
      </c>
      <c r="H2961" s="25">
        <v>0</v>
      </c>
      <c r="I2961" s="25">
        <f t="shared" si="178"/>
        <v>16.100000000000001</v>
      </c>
      <c r="J2961" s="25"/>
      <c r="K2961" s="25">
        <v>0</v>
      </c>
      <c r="L2961" s="25">
        <v>0</v>
      </c>
      <c r="M2961" s="25">
        <v>0</v>
      </c>
      <c r="N2961" s="25">
        <f t="shared" si="176"/>
        <v>16.100000000000001</v>
      </c>
    </row>
    <row r="2962" spans="1:14" x14ac:dyDescent="0.2">
      <c r="A2962" s="34" t="str">
        <f t="shared" si="177"/>
        <v>WHG/2AC4.Non Sector - Wales</v>
      </c>
      <c r="B2962" s="6" t="s">
        <v>93</v>
      </c>
      <c r="C2962" s="6" t="s">
        <v>192</v>
      </c>
      <c r="D2962" s="6" t="s">
        <v>26</v>
      </c>
      <c r="E2962" s="25">
        <v>0</v>
      </c>
      <c r="F2962" s="25">
        <v>0</v>
      </c>
      <c r="G2962" s="43">
        <v>0</v>
      </c>
      <c r="H2962" s="25">
        <v>0</v>
      </c>
      <c r="I2962" s="25">
        <f t="shared" si="178"/>
        <v>0</v>
      </c>
      <c r="J2962" s="25"/>
      <c r="K2962" s="25">
        <v>0</v>
      </c>
      <c r="L2962" s="25">
        <v>0</v>
      </c>
      <c r="M2962" s="25">
        <v>0</v>
      </c>
      <c r="N2962" s="25">
        <f t="shared" si="176"/>
        <v>0</v>
      </c>
    </row>
    <row r="2963" spans="1:14" x14ac:dyDescent="0.2">
      <c r="A2963" s="34" t="str">
        <f t="shared" si="177"/>
        <v>WHG/2AC4.Humberside</v>
      </c>
      <c r="B2963" s="6" t="s">
        <v>93</v>
      </c>
      <c r="C2963" s="6" t="s">
        <v>192</v>
      </c>
      <c r="D2963" s="6" t="s">
        <v>288</v>
      </c>
      <c r="E2963" s="25">
        <v>156.38399999999999</v>
      </c>
      <c r="F2963" s="25">
        <v>0</v>
      </c>
      <c r="G2963" s="43">
        <v>0</v>
      </c>
      <c r="H2963" s="25">
        <v>0</v>
      </c>
      <c r="I2963" s="25">
        <f t="shared" si="178"/>
        <v>156.38399999999999</v>
      </c>
      <c r="J2963" s="25"/>
      <c r="K2963" s="25">
        <v>852.61800000000005</v>
      </c>
      <c r="L2963" s="25">
        <v>0</v>
      </c>
      <c r="M2963" s="25">
        <v>0</v>
      </c>
      <c r="N2963" s="25">
        <f t="shared" si="176"/>
        <v>1009.002</v>
      </c>
    </row>
    <row r="2964" spans="1:14" x14ac:dyDescent="0.2">
      <c r="A2964" s="34" t="str">
        <f t="shared" si="177"/>
        <v>WHG/2AC4.North Sea</v>
      </c>
      <c r="B2964" s="6" t="s">
        <v>93</v>
      </c>
      <c r="C2964" s="6" t="s">
        <v>192</v>
      </c>
      <c r="D2964" s="6" t="s">
        <v>20</v>
      </c>
      <c r="E2964" s="25">
        <v>247.86500000000001</v>
      </c>
      <c r="F2964" s="25">
        <v>0</v>
      </c>
      <c r="G2964" s="43">
        <v>87.300000000000011</v>
      </c>
      <c r="H2964" s="25">
        <v>0</v>
      </c>
      <c r="I2964" s="25">
        <f t="shared" si="178"/>
        <v>335.16500000000002</v>
      </c>
      <c r="J2964" s="25"/>
      <c r="K2964" s="25">
        <v>399.60300000000001</v>
      </c>
      <c r="L2964" s="25">
        <v>0</v>
      </c>
      <c r="M2964" s="25">
        <v>0</v>
      </c>
      <c r="N2964" s="25">
        <f t="shared" si="176"/>
        <v>734.76800000000003</v>
      </c>
    </row>
    <row r="2965" spans="1:14" x14ac:dyDescent="0.2">
      <c r="A2965" s="34" t="str">
        <f t="shared" si="177"/>
        <v>WHG/2AC4.Northern</v>
      </c>
      <c r="B2965" s="6" t="s">
        <v>93</v>
      </c>
      <c r="C2965" s="6" t="s">
        <v>192</v>
      </c>
      <c r="D2965" s="6" t="s">
        <v>10</v>
      </c>
      <c r="E2965" s="25">
        <v>0</v>
      </c>
      <c r="F2965" s="25">
        <v>0</v>
      </c>
      <c r="G2965" s="43">
        <v>0</v>
      </c>
      <c r="H2965" s="25">
        <v>0</v>
      </c>
      <c r="I2965" s="25">
        <f t="shared" si="178"/>
        <v>0</v>
      </c>
      <c r="J2965" s="25"/>
      <c r="K2965" s="25">
        <v>0</v>
      </c>
      <c r="L2965" s="25">
        <v>0</v>
      </c>
      <c r="M2965" s="25">
        <v>0</v>
      </c>
      <c r="N2965" s="25">
        <f t="shared" si="176"/>
        <v>0</v>
      </c>
    </row>
    <row r="2966" spans="1:14" x14ac:dyDescent="0.2">
      <c r="A2966" s="34" t="str">
        <f t="shared" si="177"/>
        <v>WHG/2AC4.Orkney</v>
      </c>
      <c r="B2966" s="6" t="s">
        <v>93</v>
      </c>
      <c r="C2966" s="6" t="s">
        <v>192</v>
      </c>
      <c r="D2966" s="6" t="s">
        <v>9</v>
      </c>
      <c r="E2966" s="25">
        <v>0</v>
      </c>
      <c r="F2966" s="25">
        <v>0</v>
      </c>
      <c r="G2966" s="43">
        <v>833.3</v>
      </c>
      <c r="H2966" s="25">
        <v>0</v>
      </c>
      <c r="I2966" s="25">
        <f t="shared" si="178"/>
        <v>833.3</v>
      </c>
      <c r="J2966" s="25"/>
      <c r="K2966" s="25">
        <v>0</v>
      </c>
      <c r="L2966" s="25">
        <v>0</v>
      </c>
      <c r="M2966" s="25">
        <v>0</v>
      </c>
      <c r="N2966" s="25">
        <f t="shared" si="176"/>
        <v>833.3</v>
      </c>
    </row>
    <row r="2967" spans="1:14" x14ac:dyDescent="0.2">
      <c r="A2967" s="34" t="str">
        <f t="shared" si="177"/>
        <v>WHG/2AC4.SFO</v>
      </c>
      <c r="B2967" s="6" t="s">
        <v>93</v>
      </c>
      <c r="C2967" s="6" t="s">
        <v>192</v>
      </c>
      <c r="D2967" s="6" t="s">
        <v>2</v>
      </c>
      <c r="E2967" s="25">
        <v>932.73800000000006</v>
      </c>
      <c r="F2967" s="25">
        <v>0</v>
      </c>
      <c r="G2967" s="43">
        <v>30293.799999999996</v>
      </c>
      <c r="H2967" s="25">
        <v>0</v>
      </c>
      <c r="I2967" s="25">
        <f t="shared" si="178"/>
        <v>31226.537999999997</v>
      </c>
      <c r="J2967" s="25"/>
      <c r="K2967" s="25">
        <v>2529.9430000000002</v>
      </c>
      <c r="L2967" s="25">
        <v>0</v>
      </c>
      <c r="M2967" s="25">
        <v>0</v>
      </c>
      <c r="N2967" s="25">
        <f t="shared" si="176"/>
        <v>33756.481</v>
      </c>
    </row>
    <row r="2968" spans="1:14" x14ac:dyDescent="0.2">
      <c r="A2968" s="34" t="str">
        <f t="shared" si="177"/>
        <v>WHG/2AC4.Shetland</v>
      </c>
      <c r="B2968" s="6" t="s">
        <v>93</v>
      </c>
      <c r="C2968" s="6" t="s">
        <v>192</v>
      </c>
      <c r="D2968" s="6" t="s">
        <v>6</v>
      </c>
      <c r="E2968" s="25">
        <v>386.63200000000001</v>
      </c>
      <c r="F2968" s="25">
        <v>0</v>
      </c>
      <c r="G2968" s="43">
        <v>20912.399999999998</v>
      </c>
      <c r="H2968" s="25">
        <v>0</v>
      </c>
      <c r="I2968" s="25">
        <f t="shared" si="178"/>
        <v>21299.031999999999</v>
      </c>
      <c r="J2968" s="25"/>
      <c r="K2968" s="25">
        <v>461.27100000000002</v>
      </c>
      <c r="L2968" s="25">
        <v>0</v>
      </c>
      <c r="M2968" s="25">
        <v>0</v>
      </c>
      <c r="N2968" s="25">
        <f t="shared" si="176"/>
        <v>21760.303</v>
      </c>
    </row>
    <row r="2969" spans="1:14" x14ac:dyDescent="0.2">
      <c r="A2969" s="34" t="str">
        <f t="shared" si="177"/>
        <v>WHG/2AC4.South West</v>
      </c>
      <c r="B2969" s="6" t="s">
        <v>93</v>
      </c>
      <c r="C2969" s="6" t="s">
        <v>192</v>
      </c>
      <c r="D2969" s="6" t="s">
        <v>19</v>
      </c>
      <c r="E2969" s="25">
        <v>26.27</v>
      </c>
      <c r="F2969" s="25">
        <v>0</v>
      </c>
      <c r="G2969" s="43">
        <v>0</v>
      </c>
      <c r="H2969" s="25">
        <v>0</v>
      </c>
      <c r="I2969" s="25">
        <f t="shared" si="178"/>
        <v>26.27</v>
      </c>
      <c r="J2969" s="25"/>
      <c r="K2969" s="25">
        <v>0</v>
      </c>
      <c r="L2969" s="25">
        <v>0</v>
      </c>
      <c r="M2969" s="25">
        <v>0</v>
      </c>
      <c r="N2969" s="25">
        <f t="shared" ref="N2969:N3032" si="179">ROUND(I2969+K2969+L2969+M2969+J2969,3)</f>
        <v>26.27</v>
      </c>
    </row>
    <row r="2970" spans="1:14" x14ac:dyDescent="0.2">
      <c r="A2970" s="34" t="str">
        <f t="shared" si="177"/>
        <v>WHG/2AC4.Unallocated</v>
      </c>
      <c r="B2970" s="6" t="s">
        <v>93</v>
      </c>
      <c r="C2970" s="6" t="s">
        <v>192</v>
      </c>
      <c r="D2970" s="6" t="s">
        <v>33</v>
      </c>
      <c r="E2970" s="25">
        <v>0</v>
      </c>
      <c r="F2970" s="25">
        <v>0</v>
      </c>
      <c r="G2970" s="43">
        <v>13.5</v>
      </c>
      <c r="H2970" s="25">
        <v>2.9</v>
      </c>
      <c r="I2970" s="25">
        <f t="shared" si="178"/>
        <v>16.399999999999999</v>
      </c>
      <c r="J2970" s="25"/>
      <c r="K2970" s="25">
        <v>0</v>
      </c>
      <c r="L2970" s="25">
        <v>0</v>
      </c>
      <c r="M2970" s="25">
        <v>0</v>
      </c>
      <c r="N2970" s="25">
        <f t="shared" si="179"/>
        <v>16.399999999999999</v>
      </c>
    </row>
    <row r="2971" spans="1:14" x14ac:dyDescent="0.2">
      <c r="A2971" s="34" t="str">
        <f t="shared" si="177"/>
        <v>WHG/2AC4.W. Scotland</v>
      </c>
      <c r="B2971" s="6" t="s">
        <v>93</v>
      </c>
      <c r="C2971" s="6" t="s">
        <v>192</v>
      </c>
      <c r="D2971" s="6" t="s">
        <v>8</v>
      </c>
      <c r="E2971" s="25">
        <v>0.309</v>
      </c>
      <c r="F2971" s="25">
        <v>0</v>
      </c>
      <c r="G2971" s="43">
        <v>1244.2</v>
      </c>
      <c r="H2971" s="25">
        <v>0</v>
      </c>
      <c r="I2971" s="25">
        <f t="shared" si="178"/>
        <v>1244.509</v>
      </c>
      <c r="J2971" s="25"/>
      <c r="K2971" s="25">
        <v>6.9000000000000006E-2</v>
      </c>
      <c r="L2971" s="25">
        <v>0</v>
      </c>
      <c r="M2971" s="25">
        <v>0</v>
      </c>
      <c r="N2971" s="25">
        <f t="shared" si="179"/>
        <v>1244.578</v>
      </c>
    </row>
    <row r="2972" spans="1:14" x14ac:dyDescent="0.2">
      <c r="A2972" s="34" t="str">
        <f t="shared" si="177"/>
        <v>WHG/2AC4.Wales &amp; WC</v>
      </c>
      <c r="B2972" s="6" t="s">
        <v>93</v>
      </c>
      <c r="C2972" s="6" t="s">
        <v>192</v>
      </c>
      <c r="D2972" s="6" t="s">
        <v>22</v>
      </c>
      <c r="E2972" s="25">
        <v>0.92700000000000005</v>
      </c>
      <c r="F2972" s="25">
        <v>0</v>
      </c>
      <c r="G2972" s="43">
        <v>1.9000000000000001</v>
      </c>
      <c r="H2972" s="25">
        <v>0</v>
      </c>
      <c r="I2972" s="25">
        <f t="shared" si="178"/>
        <v>2.827</v>
      </c>
      <c r="J2972" s="25"/>
      <c r="K2972" s="25">
        <v>39.816000000000003</v>
      </c>
      <c r="L2972" s="25">
        <v>0</v>
      </c>
      <c r="M2972" s="25">
        <v>0</v>
      </c>
      <c r="N2972" s="25">
        <f t="shared" si="179"/>
        <v>42.643000000000001</v>
      </c>
    </row>
    <row r="2973" spans="1:14" x14ac:dyDescent="0.2">
      <c r="A2973" s="34" t="str">
        <f t="shared" si="177"/>
        <v>WHG/2AC4.Western</v>
      </c>
      <c r="B2973" s="38" t="s">
        <v>93</v>
      </c>
      <c r="C2973" s="6" t="s">
        <v>192</v>
      </c>
      <c r="D2973" s="6" t="s">
        <v>107</v>
      </c>
      <c r="E2973" s="25">
        <v>721.34199999999998</v>
      </c>
      <c r="F2973" s="25">
        <v>0</v>
      </c>
      <c r="G2973" s="43">
        <v>0</v>
      </c>
      <c r="H2973" s="25">
        <v>0</v>
      </c>
      <c r="I2973" s="25">
        <f t="shared" si="178"/>
        <v>721.34199999999998</v>
      </c>
      <c r="J2973" s="25"/>
      <c r="K2973" s="25">
        <v>687.23</v>
      </c>
      <c r="L2973" s="25">
        <v>0</v>
      </c>
      <c r="M2973" s="25">
        <v>0</v>
      </c>
      <c r="N2973" s="25">
        <f t="shared" si="179"/>
        <v>1408.5719999999999</v>
      </c>
    </row>
    <row r="2974" spans="1:14" x14ac:dyDescent="0.2">
      <c r="A2974" s="34" t="str">
        <f t="shared" si="177"/>
        <v>WHG/56-1410m and under (pool) - England</v>
      </c>
      <c r="B2974" s="6" t="s">
        <v>248</v>
      </c>
      <c r="C2974" s="6" t="s">
        <v>282</v>
      </c>
      <c r="D2974" s="6" t="s">
        <v>29</v>
      </c>
      <c r="E2974" s="25">
        <v>0.56499999999999995</v>
      </c>
      <c r="F2974" s="25">
        <v>0</v>
      </c>
      <c r="G2974" s="43">
        <v>0</v>
      </c>
      <c r="H2974" s="25">
        <v>0</v>
      </c>
      <c r="I2974" s="25">
        <f t="shared" si="178"/>
        <v>0.56499999999999995</v>
      </c>
      <c r="J2974" s="25"/>
      <c r="K2974" s="25">
        <v>0</v>
      </c>
      <c r="L2974" s="25">
        <v>0</v>
      </c>
      <c r="M2974" s="25">
        <v>0</v>
      </c>
      <c r="N2974" s="25">
        <f t="shared" si="179"/>
        <v>0.56499999999999995</v>
      </c>
    </row>
    <row r="2975" spans="1:14" x14ac:dyDescent="0.2">
      <c r="A2975" s="34" t="str">
        <f t="shared" si="177"/>
        <v>WHG/56-1410m and under (pool) - Northern Ireland</v>
      </c>
      <c r="B2975" s="6" t="s">
        <v>248</v>
      </c>
      <c r="C2975" s="6" t="s">
        <v>282</v>
      </c>
      <c r="D2975" s="6" t="s">
        <v>32</v>
      </c>
      <c r="E2975" s="25">
        <v>0</v>
      </c>
      <c r="F2975" s="25">
        <v>0</v>
      </c>
      <c r="G2975" s="43">
        <v>0</v>
      </c>
      <c r="H2975" s="25">
        <v>0</v>
      </c>
      <c r="I2975" s="25">
        <f t="shared" si="178"/>
        <v>0</v>
      </c>
      <c r="J2975" s="25"/>
      <c r="K2975" s="25">
        <v>0</v>
      </c>
      <c r="L2975" s="25">
        <v>0</v>
      </c>
      <c r="M2975" s="25">
        <v>0</v>
      </c>
      <c r="N2975" s="25">
        <f t="shared" si="179"/>
        <v>0</v>
      </c>
    </row>
    <row r="2976" spans="1:14" x14ac:dyDescent="0.2">
      <c r="A2976" s="34" t="str">
        <f t="shared" si="177"/>
        <v>WHG/56-1410m and under (pool) - Scotland</v>
      </c>
      <c r="B2976" s="6" t="s">
        <v>248</v>
      </c>
      <c r="C2976" s="6" t="s">
        <v>282</v>
      </c>
      <c r="D2976" s="6" t="s">
        <v>31</v>
      </c>
      <c r="E2976" s="25">
        <v>0</v>
      </c>
      <c r="F2976" s="25">
        <v>0</v>
      </c>
      <c r="G2976" s="43">
        <v>10</v>
      </c>
      <c r="H2976" s="25">
        <v>0</v>
      </c>
      <c r="I2976" s="25">
        <f t="shared" si="178"/>
        <v>10</v>
      </c>
      <c r="J2976" s="25"/>
      <c r="K2976" s="25">
        <v>0</v>
      </c>
      <c r="L2976" s="25">
        <v>0</v>
      </c>
      <c r="M2976" s="25">
        <v>0</v>
      </c>
      <c r="N2976" s="25">
        <f t="shared" si="179"/>
        <v>10</v>
      </c>
    </row>
    <row r="2977" spans="1:14" x14ac:dyDescent="0.2">
      <c r="A2977" s="34" t="str">
        <f t="shared" si="177"/>
        <v>WHG/56-1410m and under (pool) - Wales</v>
      </c>
      <c r="B2977" s="6" t="s">
        <v>248</v>
      </c>
      <c r="C2977" s="6" t="s">
        <v>282</v>
      </c>
      <c r="D2977" s="6" t="s">
        <v>30</v>
      </c>
      <c r="E2977" s="25">
        <v>0</v>
      </c>
      <c r="F2977" s="25">
        <v>0</v>
      </c>
      <c r="G2977" s="43">
        <v>0</v>
      </c>
      <c r="H2977" s="25">
        <v>0</v>
      </c>
      <c r="I2977" s="25">
        <f t="shared" si="178"/>
        <v>0</v>
      </c>
      <c r="J2977" s="25"/>
      <c r="K2977" s="25">
        <v>0</v>
      </c>
      <c r="L2977" s="25">
        <v>0</v>
      </c>
      <c r="M2977" s="25">
        <v>0</v>
      </c>
      <c r="N2977" s="25">
        <f t="shared" si="179"/>
        <v>0</v>
      </c>
    </row>
    <row r="2978" spans="1:14" x14ac:dyDescent="0.2">
      <c r="A2978" s="34" t="str">
        <f t="shared" si="177"/>
        <v>WHG/56-14Aberdeen</v>
      </c>
      <c r="B2978" s="6" t="s">
        <v>248</v>
      </c>
      <c r="C2978" s="6" t="s">
        <v>282</v>
      </c>
      <c r="D2978" s="6" t="s">
        <v>4</v>
      </c>
      <c r="E2978" s="25">
        <v>0.85799999999999998</v>
      </c>
      <c r="F2978" s="25">
        <v>0</v>
      </c>
      <c r="G2978" s="43">
        <v>207.7</v>
      </c>
      <c r="H2978" s="25">
        <v>0</v>
      </c>
      <c r="I2978" s="25">
        <f t="shared" si="178"/>
        <v>208.55799999999999</v>
      </c>
      <c r="J2978" s="25"/>
      <c r="K2978" s="25">
        <v>29.329000000000001</v>
      </c>
      <c r="L2978" s="25">
        <v>0</v>
      </c>
      <c r="M2978" s="25">
        <v>0</v>
      </c>
      <c r="N2978" s="25">
        <f t="shared" si="179"/>
        <v>237.887</v>
      </c>
    </row>
    <row r="2979" spans="1:14" x14ac:dyDescent="0.2">
      <c r="A2979" s="34" t="str">
        <f t="shared" si="177"/>
        <v>WHG/56-14Anglo Scot.</v>
      </c>
      <c r="B2979" s="6" t="s">
        <v>248</v>
      </c>
      <c r="C2979" s="6" t="s">
        <v>282</v>
      </c>
      <c r="D2979" s="6" t="s">
        <v>13</v>
      </c>
      <c r="E2979" s="25">
        <v>117.97499999999999</v>
      </c>
      <c r="F2979" s="25">
        <v>0</v>
      </c>
      <c r="G2979" s="43">
        <v>15.6</v>
      </c>
      <c r="H2979" s="25">
        <v>0</v>
      </c>
      <c r="I2979" s="25">
        <f t="shared" si="178"/>
        <v>133.57499999999999</v>
      </c>
      <c r="J2979" s="25"/>
      <c r="K2979" s="25">
        <v>12.988</v>
      </c>
      <c r="L2979" s="25">
        <v>0</v>
      </c>
      <c r="M2979" s="25">
        <v>0</v>
      </c>
      <c r="N2979" s="25">
        <f t="shared" si="179"/>
        <v>146.56299999999999</v>
      </c>
    </row>
    <row r="2980" spans="1:14" x14ac:dyDescent="0.2">
      <c r="A2980" s="34" t="str">
        <f t="shared" si="177"/>
        <v>WHG/56-14ANIFPO</v>
      </c>
      <c r="B2980" s="6" t="s">
        <v>248</v>
      </c>
      <c r="C2980" s="6" t="s">
        <v>282</v>
      </c>
      <c r="D2980" s="6" t="s">
        <v>17</v>
      </c>
      <c r="E2980" s="25">
        <v>7.1999999999999995E-2</v>
      </c>
      <c r="F2980" s="25">
        <v>86.525999999999996</v>
      </c>
      <c r="G2980" s="43">
        <v>0</v>
      </c>
      <c r="H2980" s="25">
        <v>0</v>
      </c>
      <c r="I2980" s="25">
        <f t="shared" si="178"/>
        <v>86.597999999999999</v>
      </c>
      <c r="J2980" s="25"/>
      <c r="K2980" s="25">
        <v>0</v>
      </c>
      <c r="L2980" s="25">
        <v>0</v>
      </c>
      <c r="M2980" s="25">
        <v>0</v>
      </c>
      <c r="N2980" s="25">
        <f t="shared" si="179"/>
        <v>86.597999999999999</v>
      </c>
    </row>
    <row r="2981" spans="1:14" x14ac:dyDescent="0.2">
      <c r="A2981" s="34" t="str">
        <f t="shared" si="177"/>
        <v>WHG/56-14Cornish</v>
      </c>
      <c r="B2981" s="6" t="s">
        <v>248</v>
      </c>
      <c r="C2981" s="6" t="s">
        <v>282</v>
      </c>
      <c r="D2981" s="6" t="s">
        <v>18</v>
      </c>
      <c r="E2981" s="25">
        <v>183.11199999999999</v>
      </c>
      <c r="F2981" s="25">
        <v>0</v>
      </c>
      <c r="G2981" s="43">
        <v>1.6</v>
      </c>
      <c r="H2981" s="25">
        <v>0</v>
      </c>
      <c r="I2981" s="25">
        <f t="shared" si="178"/>
        <v>184.71199999999999</v>
      </c>
      <c r="J2981" s="25"/>
      <c r="K2981" s="25">
        <v>0</v>
      </c>
      <c r="L2981" s="25">
        <v>0</v>
      </c>
      <c r="M2981" s="25">
        <v>0</v>
      </c>
      <c r="N2981" s="25">
        <f t="shared" si="179"/>
        <v>184.71199999999999</v>
      </c>
    </row>
    <row r="2982" spans="1:14" x14ac:dyDescent="0.2">
      <c r="A2982" s="34" t="str">
        <f t="shared" si="177"/>
        <v>WHG/56-14EEFPO</v>
      </c>
      <c r="B2982" s="6" t="s">
        <v>248</v>
      </c>
      <c r="C2982" s="6" t="s">
        <v>282</v>
      </c>
      <c r="D2982" s="6" t="s">
        <v>14</v>
      </c>
      <c r="E2982" s="25">
        <v>133.49100000000001</v>
      </c>
      <c r="F2982" s="25">
        <v>0</v>
      </c>
      <c r="G2982" s="43">
        <v>14</v>
      </c>
      <c r="H2982" s="25">
        <v>0</v>
      </c>
      <c r="I2982" s="25">
        <f t="shared" si="178"/>
        <v>147.49100000000001</v>
      </c>
      <c r="J2982" s="25"/>
      <c r="K2982" s="25">
        <v>0.23</v>
      </c>
      <c r="L2982" s="25">
        <v>0</v>
      </c>
      <c r="M2982" s="25">
        <v>0</v>
      </c>
      <c r="N2982" s="25">
        <f t="shared" si="179"/>
        <v>147.721</v>
      </c>
    </row>
    <row r="2983" spans="1:14" x14ac:dyDescent="0.2">
      <c r="A2983" s="34" t="str">
        <f t="shared" si="177"/>
        <v>WHG/56-14Fife</v>
      </c>
      <c r="B2983" s="6" t="s">
        <v>248</v>
      </c>
      <c r="C2983" s="6" t="s">
        <v>282</v>
      </c>
      <c r="D2983" s="6" t="s">
        <v>7</v>
      </c>
      <c r="E2983" s="25">
        <v>1.359</v>
      </c>
      <c r="F2983" s="25">
        <v>0</v>
      </c>
      <c r="G2983" s="43">
        <v>5.5</v>
      </c>
      <c r="H2983" s="25">
        <v>0</v>
      </c>
      <c r="I2983" s="25">
        <f t="shared" si="178"/>
        <v>6.859</v>
      </c>
      <c r="J2983" s="25"/>
      <c r="K2983" s="25">
        <v>0</v>
      </c>
      <c r="L2983" s="25">
        <v>0</v>
      </c>
      <c r="M2983" s="25">
        <v>0</v>
      </c>
      <c r="N2983" s="25">
        <f t="shared" si="179"/>
        <v>6.859</v>
      </c>
    </row>
    <row r="2984" spans="1:14" x14ac:dyDescent="0.2">
      <c r="A2984" s="34" t="str">
        <f t="shared" si="177"/>
        <v>WHG/56-14FPO</v>
      </c>
      <c r="B2984" s="6" t="s">
        <v>248</v>
      </c>
      <c r="C2984" s="6" t="s">
        <v>282</v>
      </c>
      <c r="D2984" s="6" t="s">
        <v>15</v>
      </c>
      <c r="E2984" s="25">
        <v>2.5739999999999998</v>
      </c>
      <c r="F2984" s="25">
        <v>0</v>
      </c>
      <c r="G2984" s="43">
        <v>0</v>
      </c>
      <c r="H2984" s="25">
        <v>0</v>
      </c>
      <c r="I2984" s="25">
        <f t="shared" si="178"/>
        <v>2.5739999999999998</v>
      </c>
      <c r="J2984" s="25"/>
      <c r="K2984" s="25">
        <v>0</v>
      </c>
      <c r="L2984" s="25">
        <v>0</v>
      </c>
      <c r="M2984" s="25">
        <v>0</v>
      </c>
      <c r="N2984" s="25">
        <f t="shared" si="179"/>
        <v>2.5739999999999998</v>
      </c>
    </row>
    <row r="2985" spans="1:14" x14ac:dyDescent="0.2">
      <c r="A2985" s="34" t="str">
        <f t="shared" si="177"/>
        <v>WHG/56-14Handliners</v>
      </c>
      <c r="B2985" s="6" t="s">
        <v>248</v>
      </c>
      <c r="C2985" s="6" t="s">
        <v>282</v>
      </c>
      <c r="D2985" s="6" t="s">
        <v>66</v>
      </c>
      <c r="E2985" s="25">
        <v>0</v>
      </c>
      <c r="F2985" s="25">
        <v>0</v>
      </c>
      <c r="G2985" s="43">
        <v>0</v>
      </c>
      <c r="H2985" s="25">
        <v>0</v>
      </c>
      <c r="I2985" s="25">
        <f t="shared" si="178"/>
        <v>0</v>
      </c>
      <c r="J2985" s="25"/>
      <c r="K2985" s="25">
        <v>0</v>
      </c>
      <c r="L2985" s="25">
        <v>0</v>
      </c>
      <c r="M2985" s="25">
        <v>0</v>
      </c>
      <c r="N2985" s="25">
        <f t="shared" si="179"/>
        <v>0</v>
      </c>
    </row>
    <row r="2986" spans="1:14" x14ac:dyDescent="0.2">
      <c r="A2986" s="34" t="str">
        <f t="shared" si="177"/>
        <v>WHG/56-14Interfish</v>
      </c>
      <c r="B2986" s="6" t="s">
        <v>248</v>
      </c>
      <c r="C2986" s="6" t="s">
        <v>282</v>
      </c>
      <c r="D2986" s="6" t="s">
        <v>23</v>
      </c>
      <c r="E2986" s="25">
        <v>2.86</v>
      </c>
      <c r="F2986" s="25">
        <v>0</v>
      </c>
      <c r="G2986" s="43">
        <v>0</v>
      </c>
      <c r="H2986" s="25">
        <v>0</v>
      </c>
      <c r="I2986" s="25">
        <f t="shared" si="178"/>
        <v>2.86</v>
      </c>
      <c r="J2986" s="25"/>
      <c r="K2986" s="25">
        <v>0</v>
      </c>
      <c r="L2986" s="25">
        <v>0</v>
      </c>
      <c r="M2986" s="25">
        <v>0</v>
      </c>
      <c r="N2986" s="25">
        <f t="shared" si="179"/>
        <v>2.86</v>
      </c>
    </row>
    <row r="2987" spans="1:14" x14ac:dyDescent="0.2">
      <c r="A2987" s="34" t="str">
        <f t="shared" si="177"/>
        <v>WHG/56-14IOM</v>
      </c>
      <c r="B2987" s="6" t="s">
        <v>248</v>
      </c>
      <c r="C2987" s="6" t="s">
        <v>282</v>
      </c>
      <c r="D2987" s="6" t="s">
        <v>24</v>
      </c>
      <c r="E2987" s="25">
        <v>4.2190000000000003</v>
      </c>
      <c r="F2987" s="25">
        <v>0</v>
      </c>
      <c r="G2987" s="43">
        <v>0</v>
      </c>
      <c r="H2987" s="25">
        <v>0</v>
      </c>
      <c r="I2987" s="25">
        <f t="shared" si="178"/>
        <v>4.2190000000000003</v>
      </c>
      <c r="J2987" s="25"/>
      <c r="K2987" s="25">
        <v>0</v>
      </c>
      <c r="L2987" s="25">
        <v>0</v>
      </c>
      <c r="M2987" s="25">
        <v>0</v>
      </c>
      <c r="N2987" s="25">
        <f t="shared" si="179"/>
        <v>4.2190000000000003</v>
      </c>
    </row>
    <row r="2988" spans="1:14" x14ac:dyDescent="0.2">
      <c r="A2988" s="34" t="str">
        <f t="shared" si="177"/>
        <v>WHG/56-14Klondyke</v>
      </c>
      <c r="B2988" s="6" t="s">
        <v>248</v>
      </c>
      <c r="C2988" s="6" t="s">
        <v>282</v>
      </c>
      <c r="D2988" s="6" t="s">
        <v>11</v>
      </c>
      <c r="E2988" s="25">
        <v>0</v>
      </c>
      <c r="F2988" s="25">
        <v>0</v>
      </c>
      <c r="G2988" s="43">
        <v>0</v>
      </c>
      <c r="H2988" s="25">
        <v>0</v>
      </c>
      <c r="I2988" s="25">
        <f t="shared" si="178"/>
        <v>0</v>
      </c>
      <c r="J2988" s="25"/>
      <c r="K2988" s="25">
        <v>0</v>
      </c>
      <c r="L2988" s="25">
        <v>0</v>
      </c>
      <c r="M2988" s="25">
        <v>0</v>
      </c>
      <c r="N2988" s="25">
        <f t="shared" si="179"/>
        <v>0</v>
      </c>
    </row>
    <row r="2989" spans="1:14" x14ac:dyDescent="0.2">
      <c r="A2989" s="34" t="str">
        <f t="shared" si="177"/>
        <v>WHG/56-14Lowestoft</v>
      </c>
      <c r="B2989" s="6" t="s">
        <v>248</v>
      </c>
      <c r="C2989" s="6" t="s">
        <v>282</v>
      </c>
      <c r="D2989" s="6" t="s">
        <v>21</v>
      </c>
      <c r="E2989" s="25">
        <v>0</v>
      </c>
      <c r="F2989" s="25">
        <v>0</v>
      </c>
      <c r="G2989" s="43">
        <v>0</v>
      </c>
      <c r="H2989" s="25">
        <v>0</v>
      </c>
      <c r="I2989" s="25">
        <f t="shared" si="178"/>
        <v>0</v>
      </c>
      <c r="J2989" s="25"/>
      <c r="K2989" s="25">
        <v>0</v>
      </c>
      <c r="L2989" s="25">
        <v>0</v>
      </c>
      <c r="M2989" s="25">
        <v>0</v>
      </c>
      <c r="N2989" s="25">
        <f t="shared" si="179"/>
        <v>0</v>
      </c>
    </row>
    <row r="2990" spans="1:14" x14ac:dyDescent="0.2">
      <c r="A2990" s="34" t="str">
        <f t="shared" si="177"/>
        <v>WHG/56-14Lunar</v>
      </c>
      <c r="B2990" s="6" t="s">
        <v>248</v>
      </c>
      <c r="C2990" s="6" t="s">
        <v>282</v>
      </c>
      <c r="D2990" s="6" t="s">
        <v>12</v>
      </c>
      <c r="E2990" s="25">
        <v>0</v>
      </c>
      <c r="F2990" s="25">
        <v>0</v>
      </c>
      <c r="G2990" s="43">
        <v>146.6</v>
      </c>
      <c r="H2990" s="25">
        <v>0</v>
      </c>
      <c r="I2990" s="25">
        <f t="shared" si="178"/>
        <v>146.6</v>
      </c>
      <c r="J2990" s="25"/>
      <c r="K2990" s="25">
        <v>0</v>
      </c>
      <c r="L2990" s="25">
        <v>0</v>
      </c>
      <c r="M2990" s="25">
        <v>0</v>
      </c>
      <c r="N2990" s="25">
        <f t="shared" si="179"/>
        <v>146.6</v>
      </c>
    </row>
    <row r="2991" spans="1:14" x14ac:dyDescent="0.2">
      <c r="A2991" s="34" t="str">
        <f t="shared" ref="A2991:A3043" si="180">CONCATENATE(B2991,D2991)</f>
        <v>WHG/56-14Mourne</v>
      </c>
      <c r="B2991" s="6" t="s">
        <v>248</v>
      </c>
      <c r="C2991" s="6" t="s">
        <v>282</v>
      </c>
      <c r="D2991" s="6" t="s">
        <v>49</v>
      </c>
      <c r="E2991" s="25">
        <v>0</v>
      </c>
      <c r="F2991" s="25">
        <v>0</v>
      </c>
      <c r="G2991" s="43">
        <v>0</v>
      </c>
      <c r="H2991" s="25">
        <v>0</v>
      </c>
      <c r="I2991" s="25">
        <f t="shared" si="178"/>
        <v>0</v>
      </c>
      <c r="J2991" s="25"/>
      <c r="K2991" s="25">
        <v>0</v>
      </c>
      <c r="L2991" s="25">
        <v>0</v>
      </c>
      <c r="M2991" s="25">
        <v>0</v>
      </c>
      <c r="N2991" s="25">
        <f t="shared" si="179"/>
        <v>0</v>
      </c>
    </row>
    <row r="2992" spans="1:14" x14ac:dyDescent="0.2">
      <c r="A2992" s="34" t="str">
        <f t="shared" si="180"/>
        <v>WHG/56-14NESFO</v>
      </c>
      <c r="B2992" s="6" t="s">
        <v>248</v>
      </c>
      <c r="C2992" s="6" t="s">
        <v>282</v>
      </c>
      <c r="D2992" s="6" t="s">
        <v>5</v>
      </c>
      <c r="E2992" s="25">
        <v>0</v>
      </c>
      <c r="F2992" s="25">
        <v>0</v>
      </c>
      <c r="G2992" s="43">
        <v>171.8</v>
      </c>
      <c r="H2992" s="25">
        <v>0</v>
      </c>
      <c r="I2992" s="25">
        <f t="shared" si="178"/>
        <v>171.8</v>
      </c>
      <c r="J2992" s="25"/>
      <c r="K2992" s="25">
        <v>13.994</v>
      </c>
      <c r="L2992" s="25">
        <v>0</v>
      </c>
      <c r="M2992" s="25">
        <v>0</v>
      </c>
      <c r="N2992" s="25">
        <f t="shared" si="179"/>
        <v>185.79400000000001</v>
      </c>
    </row>
    <row r="2993" spans="1:14" x14ac:dyDescent="0.2">
      <c r="A2993" s="34" t="str">
        <f t="shared" si="180"/>
        <v>WHG/56-14NIFPO</v>
      </c>
      <c r="B2993" s="6" t="s">
        <v>248</v>
      </c>
      <c r="C2993" s="6" t="s">
        <v>282</v>
      </c>
      <c r="D2993" s="6" t="s">
        <v>16</v>
      </c>
      <c r="E2993" s="25">
        <v>0.42899999999999999</v>
      </c>
      <c r="F2993" s="25">
        <v>119.574</v>
      </c>
      <c r="G2993" s="43">
        <v>30.4</v>
      </c>
      <c r="H2993" s="25">
        <v>0</v>
      </c>
      <c r="I2993" s="25">
        <f t="shared" si="178"/>
        <v>150.40299999999999</v>
      </c>
      <c r="J2993" s="25"/>
      <c r="K2993" s="25">
        <v>15.935</v>
      </c>
      <c r="L2993" s="25">
        <v>0</v>
      </c>
      <c r="M2993" s="25">
        <v>0</v>
      </c>
      <c r="N2993" s="25">
        <f t="shared" si="179"/>
        <v>166.33799999999999</v>
      </c>
    </row>
    <row r="2994" spans="1:14" x14ac:dyDescent="0.2">
      <c r="A2994" s="34" t="str">
        <f t="shared" si="180"/>
        <v>WHG/56-14Non Sector - England</v>
      </c>
      <c r="B2994" s="6" t="s">
        <v>248</v>
      </c>
      <c r="C2994" s="6" t="s">
        <v>282</v>
      </c>
      <c r="D2994" s="6" t="s">
        <v>25</v>
      </c>
      <c r="E2994" s="25">
        <v>0.19600000000000001</v>
      </c>
      <c r="F2994" s="25">
        <v>0</v>
      </c>
      <c r="G2994" s="43">
        <v>0</v>
      </c>
      <c r="H2994" s="25">
        <v>0</v>
      </c>
      <c r="I2994" s="25">
        <f t="shared" si="178"/>
        <v>0.19600000000000001</v>
      </c>
      <c r="J2994" s="25"/>
      <c r="K2994" s="25">
        <v>0</v>
      </c>
      <c r="L2994" s="25">
        <v>0</v>
      </c>
      <c r="M2994" s="25">
        <v>0</v>
      </c>
      <c r="N2994" s="25">
        <f t="shared" si="179"/>
        <v>0.19600000000000001</v>
      </c>
    </row>
    <row r="2995" spans="1:14" x14ac:dyDescent="0.2">
      <c r="A2995" s="34" t="str">
        <f t="shared" si="180"/>
        <v>WHG/56-14Non Sector - Northern Ireland</v>
      </c>
      <c r="B2995" s="6" t="s">
        <v>248</v>
      </c>
      <c r="C2995" s="6" t="s">
        <v>282</v>
      </c>
      <c r="D2995" s="6" t="s">
        <v>28</v>
      </c>
      <c r="E2995" s="25">
        <v>0</v>
      </c>
      <c r="F2995" s="25">
        <v>0</v>
      </c>
      <c r="G2995" s="43">
        <v>0</v>
      </c>
      <c r="H2995" s="25">
        <v>0</v>
      </c>
      <c r="I2995" s="25">
        <f t="shared" si="178"/>
        <v>0</v>
      </c>
      <c r="J2995" s="25"/>
      <c r="K2995" s="25">
        <v>0</v>
      </c>
      <c r="L2995" s="25">
        <v>0</v>
      </c>
      <c r="M2995" s="25">
        <v>0</v>
      </c>
      <c r="N2995" s="25">
        <f t="shared" si="179"/>
        <v>0</v>
      </c>
    </row>
    <row r="2996" spans="1:14" x14ac:dyDescent="0.2">
      <c r="A2996" s="34" t="str">
        <f t="shared" si="180"/>
        <v>WHG/56-14Non Sector - Scotland</v>
      </c>
      <c r="B2996" s="6" t="s">
        <v>248</v>
      </c>
      <c r="C2996" s="6" t="s">
        <v>282</v>
      </c>
      <c r="D2996" s="6" t="s">
        <v>27</v>
      </c>
      <c r="E2996" s="25">
        <v>0</v>
      </c>
      <c r="F2996" s="25">
        <v>0</v>
      </c>
      <c r="G2996" s="43">
        <v>0.1</v>
      </c>
      <c r="H2996" s="25">
        <v>0</v>
      </c>
      <c r="I2996" s="25">
        <f t="shared" si="178"/>
        <v>0.1</v>
      </c>
      <c r="J2996" s="25"/>
      <c r="K2996" s="25">
        <v>0</v>
      </c>
      <c r="L2996" s="25">
        <v>0</v>
      </c>
      <c r="M2996" s="25">
        <v>0</v>
      </c>
      <c r="N2996" s="25">
        <f t="shared" si="179"/>
        <v>0.1</v>
      </c>
    </row>
    <row r="2997" spans="1:14" x14ac:dyDescent="0.2">
      <c r="A2997" s="34" t="str">
        <f t="shared" si="180"/>
        <v>WHG/56-14Non Sector - Wales</v>
      </c>
      <c r="B2997" s="6" t="s">
        <v>248</v>
      </c>
      <c r="C2997" s="6" t="s">
        <v>282</v>
      </c>
      <c r="D2997" s="6" t="s">
        <v>26</v>
      </c>
      <c r="E2997" s="25">
        <v>0</v>
      </c>
      <c r="F2997" s="25">
        <v>0</v>
      </c>
      <c r="G2997" s="43">
        <v>0</v>
      </c>
      <c r="H2997" s="25">
        <v>0</v>
      </c>
      <c r="I2997" s="25">
        <f t="shared" si="178"/>
        <v>0</v>
      </c>
      <c r="J2997" s="25"/>
      <c r="K2997" s="25">
        <v>0</v>
      </c>
      <c r="L2997" s="25">
        <v>0</v>
      </c>
      <c r="M2997" s="25">
        <v>0</v>
      </c>
      <c r="N2997" s="25">
        <f t="shared" si="179"/>
        <v>0</v>
      </c>
    </row>
    <row r="2998" spans="1:14" x14ac:dyDescent="0.2">
      <c r="A2998" s="34" t="str">
        <f t="shared" si="180"/>
        <v>WHG/56-14Humberside</v>
      </c>
      <c r="B2998" s="6" t="s">
        <v>248</v>
      </c>
      <c r="C2998" s="6" t="s">
        <v>282</v>
      </c>
      <c r="D2998" s="6" t="s">
        <v>288</v>
      </c>
      <c r="E2998" s="25">
        <v>1.43</v>
      </c>
      <c r="F2998" s="25">
        <v>0</v>
      </c>
      <c r="G2998" s="43">
        <v>0</v>
      </c>
      <c r="H2998" s="25">
        <v>0</v>
      </c>
      <c r="I2998" s="25">
        <f t="shared" si="178"/>
        <v>1.43</v>
      </c>
      <c r="J2998" s="25"/>
      <c r="K2998" s="25">
        <v>0</v>
      </c>
      <c r="L2998" s="25">
        <v>0</v>
      </c>
      <c r="M2998" s="25">
        <v>0</v>
      </c>
      <c r="N2998" s="25">
        <f t="shared" si="179"/>
        <v>1.43</v>
      </c>
    </row>
    <row r="2999" spans="1:14" x14ac:dyDescent="0.2">
      <c r="A2999" s="34" t="str">
        <f t="shared" si="180"/>
        <v>WHG/56-14North Sea</v>
      </c>
      <c r="B2999" s="6" t="s">
        <v>248</v>
      </c>
      <c r="C2999" s="6" t="s">
        <v>282</v>
      </c>
      <c r="D2999" s="6" t="s">
        <v>20</v>
      </c>
      <c r="E2999" s="25">
        <v>0</v>
      </c>
      <c r="F2999" s="25">
        <v>0</v>
      </c>
      <c r="G2999" s="43">
        <v>3.3</v>
      </c>
      <c r="H2999" s="25">
        <v>0</v>
      </c>
      <c r="I2999" s="25">
        <f t="shared" si="178"/>
        <v>3.3</v>
      </c>
      <c r="J2999" s="25"/>
      <c r="K2999" s="25">
        <v>0</v>
      </c>
      <c r="L2999" s="25">
        <v>0</v>
      </c>
      <c r="M2999" s="25">
        <v>0</v>
      </c>
      <c r="N2999" s="25">
        <f t="shared" si="179"/>
        <v>3.3</v>
      </c>
    </row>
    <row r="3000" spans="1:14" x14ac:dyDescent="0.2">
      <c r="A3000" s="34" t="str">
        <f t="shared" si="180"/>
        <v>WHG/56-14Northern</v>
      </c>
      <c r="B3000" s="6" t="s">
        <v>248</v>
      </c>
      <c r="C3000" s="6" t="s">
        <v>282</v>
      </c>
      <c r="D3000" s="6" t="s">
        <v>10</v>
      </c>
      <c r="E3000" s="25">
        <v>0</v>
      </c>
      <c r="F3000" s="25">
        <v>0</v>
      </c>
      <c r="G3000" s="43">
        <v>0</v>
      </c>
      <c r="H3000" s="25">
        <v>0</v>
      </c>
      <c r="I3000" s="25">
        <f t="shared" si="178"/>
        <v>0</v>
      </c>
      <c r="J3000" s="25"/>
      <c r="K3000" s="25">
        <v>0</v>
      </c>
      <c r="L3000" s="25">
        <v>0</v>
      </c>
      <c r="M3000" s="25">
        <v>0</v>
      </c>
      <c r="N3000" s="25">
        <f t="shared" si="179"/>
        <v>0</v>
      </c>
    </row>
    <row r="3001" spans="1:14" x14ac:dyDescent="0.2">
      <c r="A3001" s="34" t="str">
        <f t="shared" si="180"/>
        <v>WHG/56-14Orkney</v>
      </c>
      <c r="B3001" s="6" t="s">
        <v>248</v>
      </c>
      <c r="C3001" s="6" t="s">
        <v>282</v>
      </c>
      <c r="D3001" s="6" t="s">
        <v>9</v>
      </c>
      <c r="E3001" s="25">
        <v>0</v>
      </c>
      <c r="F3001" s="25">
        <v>0</v>
      </c>
      <c r="G3001" s="43">
        <v>36.299999999999997</v>
      </c>
      <c r="H3001" s="25">
        <v>0</v>
      </c>
      <c r="I3001" s="25">
        <f t="shared" si="178"/>
        <v>36.299999999999997</v>
      </c>
      <c r="J3001" s="25"/>
      <c r="K3001" s="25">
        <v>0</v>
      </c>
      <c r="L3001" s="25">
        <v>0</v>
      </c>
      <c r="M3001" s="25">
        <v>0</v>
      </c>
      <c r="N3001" s="25">
        <f t="shared" si="179"/>
        <v>36.299999999999997</v>
      </c>
    </row>
    <row r="3002" spans="1:14" x14ac:dyDescent="0.2">
      <c r="A3002" s="34" t="str">
        <f t="shared" si="180"/>
        <v>WHG/56-14SFO</v>
      </c>
      <c r="B3002" s="6" t="s">
        <v>248</v>
      </c>
      <c r="C3002" s="6" t="s">
        <v>282</v>
      </c>
      <c r="D3002" s="6" t="s">
        <v>2</v>
      </c>
      <c r="E3002" s="25">
        <v>6.2919999999999998</v>
      </c>
      <c r="F3002" s="25">
        <v>0</v>
      </c>
      <c r="G3002" s="43">
        <v>1681.3</v>
      </c>
      <c r="H3002" s="25">
        <v>0</v>
      </c>
      <c r="I3002" s="25">
        <f t="shared" si="178"/>
        <v>1687.5919999999999</v>
      </c>
      <c r="J3002" s="25"/>
      <c r="K3002" s="25">
        <v>273.93400000000003</v>
      </c>
      <c r="L3002" s="25">
        <v>0</v>
      </c>
      <c r="M3002" s="25">
        <v>0</v>
      </c>
      <c r="N3002" s="25">
        <f t="shared" si="179"/>
        <v>1961.5260000000001</v>
      </c>
    </row>
    <row r="3003" spans="1:14" x14ac:dyDescent="0.2">
      <c r="A3003" s="34" t="str">
        <f t="shared" si="180"/>
        <v>WHG/56-14Shetland</v>
      </c>
      <c r="B3003" s="6" t="s">
        <v>248</v>
      </c>
      <c r="C3003" s="6" t="s">
        <v>282</v>
      </c>
      <c r="D3003" s="6" t="s">
        <v>6</v>
      </c>
      <c r="E3003" s="25">
        <v>0</v>
      </c>
      <c r="F3003" s="25">
        <v>0</v>
      </c>
      <c r="G3003" s="43">
        <v>308.7</v>
      </c>
      <c r="H3003" s="25">
        <v>0</v>
      </c>
      <c r="I3003" s="25">
        <f t="shared" si="178"/>
        <v>308.7</v>
      </c>
      <c r="J3003" s="25"/>
      <c r="K3003" s="25">
        <v>1.391</v>
      </c>
      <c r="L3003" s="25">
        <v>0</v>
      </c>
      <c r="M3003" s="25">
        <v>0</v>
      </c>
      <c r="N3003" s="25">
        <f t="shared" si="179"/>
        <v>310.09100000000001</v>
      </c>
    </row>
    <row r="3004" spans="1:14" x14ac:dyDescent="0.2">
      <c r="A3004" s="34" t="str">
        <f t="shared" si="180"/>
        <v>WHG/56-14South West</v>
      </c>
      <c r="B3004" s="6" t="s">
        <v>248</v>
      </c>
      <c r="C3004" s="6" t="s">
        <v>282</v>
      </c>
      <c r="D3004" s="6" t="s">
        <v>19</v>
      </c>
      <c r="E3004" s="25">
        <v>0.215</v>
      </c>
      <c r="F3004" s="25">
        <v>0</v>
      </c>
      <c r="G3004" s="43">
        <v>0.1</v>
      </c>
      <c r="H3004" s="25">
        <v>0</v>
      </c>
      <c r="I3004" s="25">
        <f t="shared" si="178"/>
        <v>0.315</v>
      </c>
      <c r="J3004" s="25"/>
      <c r="K3004" s="25">
        <v>0</v>
      </c>
      <c r="L3004" s="25">
        <v>0</v>
      </c>
      <c r="M3004" s="25">
        <v>0</v>
      </c>
      <c r="N3004" s="25">
        <f t="shared" si="179"/>
        <v>0.315</v>
      </c>
    </row>
    <row r="3005" spans="1:14" x14ac:dyDescent="0.2">
      <c r="A3005" s="34" t="str">
        <f t="shared" si="180"/>
        <v>WHG/56-14Unallocated</v>
      </c>
      <c r="B3005" s="6" t="s">
        <v>248</v>
      </c>
      <c r="C3005" s="6" t="s">
        <v>282</v>
      </c>
      <c r="D3005" s="6" t="s">
        <v>33</v>
      </c>
      <c r="E3005" s="25">
        <v>0</v>
      </c>
      <c r="F3005" s="25">
        <v>0</v>
      </c>
      <c r="G3005" s="43">
        <v>75</v>
      </c>
      <c r="H3005" s="25">
        <v>0</v>
      </c>
      <c r="I3005" s="25">
        <f t="shared" si="178"/>
        <v>75</v>
      </c>
      <c r="J3005" s="25"/>
      <c r="K3005" s="25">
        <v>0</v>
      </c>
      <c r="L3005" s="25">
        <v>0</v>
      </c>
      <c r="M3005" s="25">
        <v>0</v>
      </c>
      <c r="N3005" s="25">
        <f t="shared" si="179"/>
        <v>75</v>
      </c>
    </row>
    <row r="3006" spans="1:14" x14ac:dyDescent="0.2">
      <c r="A3006" s="34" t="str">
        <f t="shared" si="180"/>
        <v>WHG/56-14W. Scotland</v>
      </c>
      <c r="B3006" s="6" t="s">
        <v>248</v>
      </c>
      <c r="C3006" s="6" t="s">
        <v>282</v>
      </c>
      <c r="D3006" s="6" t="s">
        <v>8</v>
      </c>
      <c r="E3006" s="25">
        <v>1.859</v>
      </c>
      <c r="F3006" s="25">
        <v>0</v>
      </c>
      <c r="G3006" s="43">
        <v>92</v>
      </c>
      <c r="H3006" s="25">
        <v>0</v>
      </c>
      <c r="I3006" s="25">
        <f t="shared" si="178"/>
        <v>93.858999999999995</v>
      </c>
      <c r="J3006" s="25"/>
      <c r="K3006" s="25">
        <v>3.0000000000000001E-3</v>
      </c>
      <c r="L3006" s="25">
        <v>0</v>
      </c>
      <c r="M3006" s="25">
        <v>0</v>
      </c>
      <c r="N3006" s="25">
        <f t="shared" si="179"/>
        <v>93.861999999999995</v>
      </c>
    </row>
    <row r="3007" spans="1:14" x14ac:dyDescent="0.2">
      <c r="A3007" s="34" t="str">
        <f t="shared" si="180"/>
        <v>WHG/56-14Wales &amp; WC</v>
      </c>
      <c r="B3007" s="6" t="s">
        <v>248</v>
      </c>
      <c r="C3007" s="6" t="s">
        <v>282</v>
      </c>
      <c r="D3007" s="6" t="s">
        <v>22</v>
      </c>
      <c r="E3007" s="25">
        <v>21.45</v>
      </c>
      <c r="F3007" s="25">
        <v>0</v>
      </c>
      <c r="G3007" s="43">
        <v>2.4</v>
      </c>
      <c r="H3007" s="25">
        <v>10.071</v>
      </c>
      <c r="I3007" s="25">
        <f t="shared" si="178"/>
        <v>33.920999999999999</v>
      </c>
      <c r="J3007" s="25"/>
      <c r="K3007" s="25">
        <v>0.495</v>
      </c>
      <c r="L3007" s="25">
        <v>0</v>
      </c>
      <c r="M3007" s="25">
        <v>0</v>
      </c>
      <c r="N3007" s="25">
        <f t="shared" si="179"/>
        <v>34.415999999999997</v>
      </c>
    </row>
    <row r="3008" spans="1:14" x14ac:dyDescent="0.2">
      <c r="A3008" s="34" t="str">
        <f t="shared" si="180"/>
        <v>WHG/56-14Western</v>
      </c>
      <c r="B3008" s="6" t="s">
        <v>248</v>
      </c>
      <c r="C3008" s="6" t="s">
        <v>282</v>
      </c>
      <c r="D3008" s="6" t="s">
        <v>107</v>
      </c>
      <c r="E3008" s="25">
        <v>37.395000000000003</v>
      </c>
      <c r="F3008" s="25">
        <v>0</v>
      </c>
      <c r="G3008" s="43">
        <v>0</v>
      </c>
      <c r="H3008" s="25">
        <v>0</v>
      </c>
      <c r="I3008" s="25">
        <f t="shared" si="178"/>
        <v>37.395000000000003</v>
      </c>
      <c r="J3008" s="25"/>
      <c r="K3008" s="25">
        <v>0</v>
      </c>
      <c r="L3008" s="25">
        <v>0</v>
      </c>
      <c r="M3008" s="25">
        <v>0</v>
      </c>
      <c r="N3008" s="25">
        <f t="shared" si="179"/>
        <v>37.395000000000003</v>
      </c>
    </row>
    <row r="3009" spans="1:16" x14ac:dyDescent="0.2">
      <c r="A3009" s="34" t="str">
        <f t="shared" si="180"/>
        <v>WHG/7X7A-C10m and under (pool) - England</v>
      </c>
      <c r="B3009" s="6" t="s">
        <v>94</v>
      </c>
      <c r="C3009" s="6" t="s">
        <v>185</v>
      </c>
      <c r="D3009" s="6" t="s">
        <v>29</v>
      </c>
      <c r="E3009" s="25">
        <v>495.09100000000001</v>
      </c>
      <c r="F3009" s="25">
        <v>0</v>
      </c>
      <c r="G3009" s="43">
        <v>0</v>
      </c>
      <c r="H3009" s="25">
        <v>0</v>
      </c>
      <c r="I3009" s="25">
        <f t="shared" si="178"/>
        <v>495.09100000000001</v>
      </c>
      <c r="J3009" s="25"/>
      <c r="K3009" s="64">
        <f>IFERROR(VLOOKUP(CONCATENATE("WHG/*7D",D3009),'Special condition stocks'!A1876:J3695,8,FALSE)+VLOOKUP(CONCATENATE("WHG/*7BKXAD",D3009),'Special condition stocks'!A1876:J3695,8,FALSE),0)</f>
        <v>6.3180000000000005</v>
      </c>
      <c r="L3009" s="25">
        <v>0</v>
      </c>
      <c r="M3009" s="25">
        <v>0</v>
      </c>
      <c r="N3009" s="25">
        <f t="shared" si="179"/>
        <v>501.40899999999999</v>
      </c>
      <c r="P3009" s="64">
        <f>IFERROR(VLOOKUP(CONCATENATE("WHG/*7D",I3009),'Special condition stocks'!F1876:O3695,8,FALSE)+VLOOKUP(CONCATENATE("WHG/*7BKXAD",I3009),'Special condition stocks'!F1876:O3695,8,FALSE),0)</f>
        <v>0</v>
      </c>
    </row>
    <row r="3010" spans="1:16" x14ac:dyDescent="0.2">
      <c r="A3010" s="34" t="str">
        <f t="shared" si="180"/>
        <v>WHG/7X7A-C10m and under (pool) - Northern Ireland</v>
      </c>
      <c r="B3010" s="6" t="s">
        <v>94</v>
      </c>
      <c r="C3010" s="6" t="s">
        <v>185</v>
      </c>
      <c r="D3010" s="6" t="s">
        <v>32</v>
      </c>
      <c r="E3010" s="25">
        <v>0</v>
      </c>
      <c r="F3010" s="25">
        <v>3.4</v>
      </c>
      <c r="G3010" s="43">
        <v>0</v>
      </c>
      <c r="H3010" s="25">
        <v>0</v>
      </c>
      <c r="I3010" s="25">
        <f t="shared" si="178"/>
        <v>3.4</v>
      </c>
      <c r="J3010" s="25"/>
      <c r="K3010" s="64">
        <f>IFERROR(VLOOKUP(CONCATENATE("WHG/*7D",D3010),'Special condition stocks'!A1877:J3696,8,FALSE)+VLOOKUP(CONCATENATE("WHG/*7BKXAD",D3010),'Special condition stocks'!A1877:J3696,8,FALSE),0)</f>
        <v>0</v>
      </c>
      <c r="L3010" s="25">
        <v>0</v>
      </c>
      <c r="M3010" s="25">
        <v>0</v>
      </c>
      <c r="N3010" s="25">
        <f t="shared" si="179"/>
        <v>3.4</v>
      </c>
    </row>
    <row r="3011" spans="1:16" x14ac:dyDescent="0.2">
      <c r="A3011" s="34" t="str">
        <f t="shared" si="180"/>
        <v>WHG/7X7A-C10m and under (pool) - Scotland</v>
      </c>
      <c r="B3011" s="6" t="s">
        <v>94</v>
      </c>
      <c r="C3011" s="6" t="s">
        <v>185</v>
      </c>
      <c r="D3011" s="6" t="s">
        <v>31</v>
      </c>
      <c r="E3011" s="25">
        <v>0</v>
      </c>
      <c r="F3011" s="25">
        <v>0</v>
      </c>
      <c r="G3011" s="43">
        <v>2.6</v>
      </c>
      <c r="H3011" s="25">
        <v>0</v>
      </c>
      <c r="I3011" s="25">
        <f t="shared" si="178"/>
        <v>2.6</v>
      </c>
      <c r="J3011" s="25"/>
      <c r="K3011" s="64">
        <f>IFERROR(VLOOKUP(CONCATENATE("WHG/*7D",D3011),'Special condition stocks'!A1878:J3697,8,FALSE)+VLOOKUP(CONCATENATE("WHG/*7BKXAD",D3011),'Special condition stocks'!A1878:J3697,8,FALSE),0)</f>
        <v>0</v>
      </c>
      <c r="L3011" s="25">
        <v>0</v>
      </c>
      <c r="M3011" s="25">
        <v>0</v>
      </c>
      <c r="N3011" s="25">
        <f t="shared" si="179"/>
        <v>2.6</v>
      </c>
    </row>
    <row r="3012" spans="1:16" x14ac:dyDescent="0.2">
      <c r="A3012" s="34" t="str">
        <f t="shared" si="180"/>
        <v>WHG/7X7A-C10m and under (pool) - Wales</v>
      </c>
      <c r="B3012" s="6" t="s">
        <v>94</v>
      </c>
      <c r="C3012" s="6" t="s">
        <v>185</v>
      </c>
      <c r="D3012" s="6" t="s">
        <v>30</v>
      </c>
      <c r="E3012" s="25">
        <v>0</v>
      </c>
      <c r="F3012" s="25">
        <v>0</v>
      </c>
      <c r="G3012" s="43">
        <v>0</v>
      </c>
      <c r="H3012" s="25">
        <v>6.4130000000000003</v>
      </c>
      <c r="I3012" s="25">
        <f t="shared" si="178"/>
        <v>6.4130000000000003</v>
      </c>
      <c r="J3012" s="25"/>
      <c r="K3012" s="64">
        <f>IFERROR(VLOOKUP(CONCATENATE("WHG/*7D",D3012),'Special condition stocks'!A1879:J3698,8,FALSE)+VLOOKUP(CONCATENATE("WHG/*7BKXAD",D3012),'Special condition stocks'!A1879:J3698,8,FALSE),0)</f>
        <v>0</v>
      </c>
      <c r="L3012" s="25">
        <v>0</v>
      </c>
      <c r="M3012" s="25">
        <v>0</v>
      </c>
      <c r="N3012" s="25">
        <f t="shared" si="179"/>
        <v>6.4130000000000003</v>
      </c>
    </row>
    <row r="3013" spans="1:16" x14ac:dyDescent="0.2">
      <c r="A3013" s="34" t="str">
        <f t="shared" si="180"/>
        <v>WHG/7X7A-CAberdeen</v>
      </c>
      <c r="B3013" s="6" t="s">
        <v>94</v>
      </c>
      <c r="C3013" s="6" t="s">
        <v>185</v>
      </c>
      <c r="D3013" s="6" t="s">
        <v>4</v>
      </c>
      <c r="E3013" s="25">
        <v>24.486999999999998</v>
      </c>
      <c r="F3013" s="25">
        <v>0</v>
      </c>
      <c r="G3013" s="43">
        <v>44.9</v>
      </c>
      <c r="H3013" s="25">
        <v>0</v>
      </c>
      <c r="I3013" s="25">
        <f t="shared" ref="I3013:I3043" si="181">E3013+F3013+G3013+H3013</f>
        <v>69.387</v>
      </c>
      <c r="J3013" s="25"/>
      <c r="K3013" s="64">
        <f>IFERROR(VLOOKUP(CONCATENATE("WHG/*7D",D3013),'Special condition stocks'!A1880:J3699,8,FALSE)+VLOOKUP(CONCATENATE("WHG/*7BKXAD",D3013),'Special condition stocks'!A1880:J3699,8,FALSE),0)</f>
        <v>0</v>
      </c>
      <c r="L3013" s="25">
        <v>0</v>
      </c>
      <c r="M3013" s="25">
        <v>0</v>
      </c>
      <c r="N3013" s="25">
        <f t="shared" si="179"/>
        <v>69.387</v>
      </c>
    </row>
    <row r="3014" spans="1:16" x14ac:dyDescent="0.2">
      <c r="A3014" s="34" t="str">
        <f t="shared" si="180"/>
        <v>WHG/7X7A-CAnglo Scot.</v>
      </c>
      <c r="B3014" s="6" t="s">
        <v>94</v>
      </c>
      <c r="C3014" s="6" t="s">
        <v>185</v>
      </c>
      <c r="D3014" s="6" t="s">
        <v>13</v>
      </c>
      <c r="E3014" s="25">
        <v>3.4119999999999999</v>
      </c>
      <c r="F3014" s="25">
        <v>0</v>
      </c>
      <c r="G3014" s="43">
        <v>0</v>
      </c>
      <c r="H3014" s="25">
        <v>0</v>
      </c>
      <c r="I3014" s="25">
        <f t="shared" si="181"/>
        <v>3.4119999999999999</v>
      </c>
      <c r="J3014" s="25"/>
      <c r="K3014" s="64">
        <f>IFERROR(VLOOKUP(CONCATENATE("WHG/*7D",D3014),'Special condition stocks'!A1881:J3700,8,FALSE)+VLOOKUP(CONCATENATE("WHG/*7BKXAD",D3014),'Special condition stocks'!A1881:J3700,8,FALSE),0)</f>
        <v>0.7</v>
      </c>
      <c r="L3014" s="25">
        <v>0</v>
      </c>
      <c r="M3014" s="25">
        <v>0</v>
      </c>
      <c r="N3014" s="25">
        <f t="shared" si="179"/>
        <v>4.1120000000000001</v>
      </c>
    </row>
    <row r="3015" spans="1:16" x14ac:dyDescent="0.2">
      <c r="A3015" s="34" t="str">
        <f t="shared" si="180"/>
        <v>WHG/7X7A-CANIFPO</v>
      </c>
      <c r="B3015" s="6" t="s">
        <v>94</v>
      </c>
      <c r="C3015" s="6" t="s">
        <v>185</v>
      </c>
      <c r="D3015" s="6" t="s">
        <v>17</v>
      </c>
      <c r="E3015" s="25">
        <v>5.2190000000000003</v>
      </c>
      <c r="F3015" s="25">
        <v>39.771999999999998</v>
      </c>
      <c r="G3015" s="43">
        <v>0</v>
      </c>
      <c r="H3015" s="25">
        <v>0</v>
      </c>
      <c r="I3015" s="25">
        <f t="shared" si="181"/>
        <v>44.991</v>
      </c>
      <c r="J3015" s="25"/>
      <c r="K3015" s="64">
        <f>IFERROR(VLOOKUP(CONCATENATE("WHG/*7D",D3015),'Special condition stocks'!A1882:J3701,8,FALSE)+VLOOKUP(CONCATENATE("WHG/*7BKXAD",D3015),'Special condition stocks'!A1882:J3701,8,FALSE),0)</f>
        <v>1.2150000000000001</v>
      </c>
      <c r="L3015" s="25">
        <v>0</v>
      </c>
      <c r="M3015" s="25">
        <v>0</v>
      </c>
      <c r="N3015" s="25">
        <f t="shared" si="179"/>
        <v>46.206000000000003</v>
      </c>
    </row>
    <row r="3016" spans="1:16" x14ac:dyDescent="0.2">
      <c r="A3016" s="34" t="str">
        <f t="shared" si="180"/>
        <v>WHG/7X7A-CCornish</v>
      </c>
      <c r="B3016" s="6" t="s">
        <v>94</v>
      </c>
      <c r="C3016" s="6" t="s">
        <v>185</v>
      </c>
      <c r="D3016" s="6" t="s">
        <v>18</v>
      </c>
      <c r="E3016" s="25">
        <v>1156.7159999999999</v>
      </c>
      <c r="F3016" s="25">
        <v>0</v>
      </c>
      <c r="G3016" s="43">
        <v>0.4</v>
      </c>
      <c r="H3016" s="25">
        <v>1.2869999999999999</v>
      </c>
      <c r="I3016" s="25">
        <f t="shared" si="181"/>
        <v>1158.403</v>
      </c>
      <c r="J3016" s="25"/>
      <c r="K3016" s="64">
        <f>IFERROR(VLOOKUP(CONCATENATE("WHG/*7D",D3016),'Special condition stocks'!A1883:J3702,8,FALSE)+VLOOKUP(CONCATENATE("WHG/*7BKXAD",D3016),'Special condition stocks'!A1883:J3702,8,FALSE),0)</f>
        <v>13.317</v>
      </c>
      <c r="L3016" s="25">
        <v>0</v>
      </c>
      <c r="M3016" s="25">
        <v>0</v>
      </c>
      <c r="N3016" s="25">
        <f t="shared" si="179"/>
        <v>1171.72</v>
      </c>
    </row>
    <row r="3017" spans="1:16" x14ac:dyDescent="0.2">
      <c r="A3017" s="34" t="str">
        <f t="shared" si="180"/>
        <v>WHG/7X7A-CEEFPO</v>
      </c>
      <c r="B3017" s="6" t="s">
        <v>94</v>
      </c>
      <c r="C3017" s="6" t="s">
        <v>185</v>
      </c>
      <c r="D3017" s="6" t="s">
        <v>14</v>
      </c>
      <c r="E3017" s="25">
        <v>176.227</v>
      </c>
      <c r="F3017" s="25">
        <v>0</v>
      </c>
      <c r="G3017" s="43">
        <v>3.9</v>
      </c>
      <c r="H3017" s="25">
        <v>0</v>
      </c>
      <c r="I3017" s="25">
        <f t="shared" si="181"/>
        <v>180.12700000000001</v>
      </c>
      <c r="J3017" s="25"/>
      <c r="K3017" s="64">
        <f>IFERROR(VLOOKUP(CONCATENATE("WHG/*7D",D3017),'Special condition stocks'!A1884:J3703,8,FALSE)+VLOOKUP(CONCATENATE("WHG/*7BKXAD",D3017),'Special condition stocks'!A1884:J3703,8,FALSE),0)</f>
        <v>5.7000000000000002E-2</v>
      </c>
      <c r="L3017" s="25">
        <v>0</v>
      </c>
      <c r="M3017" s="25">
        <v>0</v>
      </c>
      <c r="N3017" s="25">
        <f t="shared" si="179"/>
        <v>180.184</v>
      </c>
    </row>
    <row r="3018" spans="1:16" x14ac:dyDescent="0.2">
      <c r="A3018" s="34" t="str">
        <f t="shared" si="180"/>
        <v>WHG/7X7A-CFife</v>
      </c>
      <c r="B3018" s="6" t="s">
        <v>94</v>
      </c>
      <c r="C3018" s="6" t="s">
        <v>185</v>
      </c>
      <c r="D3018" s="6" t="s">
        <v>7</v>
      </c>
      <c r="E3018" s="25">
        <v>1.405</v>
      </c>
      <c r="F3018" s="25">
        <v>0</v>
      </c>
      <c r="G3018" s="43">
        <v>52.199999999999996</v>
      </c>
      <c r="H3018" s="25">
        <v>0</v>
      </c>
      <c r="I3018" s="25">
        <f t="shared" si="181"/>
        <v>53.604999999999997</v>
      </c>
      <c r="J3018" s="25"/>
      <c r="K3018" s="64">
        <f>IFERROR(VLOOKUP(CONCATENATE("WHG/*7D",D3018),'Special condition stocks'!A1885:J3704,8,FALSE)+VLOOKUP(CONCATENATE("WHG/*7BKXAD",D3018),'Special condition stocks'!A1885:J3704,8,FALSE),0)</f>
        <v>178.06399999999999</v>
      </c>
      <c r="L3018" s="25">
        <v>0</v>
      </c>
      <c r="M3018" s="25">
        <v>0</v>
      </c>
      <c r="N3018" s="25">
        <f t="shared" si="179"/>
        <v>231.66900000000001</v>
      </c>
    </row>
    <row r="3019" spans="1:16" x14ac:dyDescent="0.2">
      <c r="A3019" s="34" t="str">
        <f t="shared" si="180"/>
        <v>WHG/7X7A-CFPO</v>
      </c>
      <c r="B3019" s="6" t="s">
        <v>94</v>
      </c>
      <c r="C3019" s="6" t="s">
        <v>185</v>
      </c>
      <c r="D3019" s="6" t="s">
        <v>15</v>
      </c>
      <c r="E3019" s="25">
        <v>103.76900000000001</v>
      </c>
      <c r="F3019" s="25">
        <v>0</v>
      </c>
      <c r="G3019" s="43">
        <v>0</v>
      </c>
      <c r="H3019" s="25">
        <v>0</v>
      </c>
      <c r="I3019" s="25">
        <f t="shared" si="181"/>
        <v>103.76900000000001</v>
      </c>
      <c r="J3019" s="25"/>
      <c r="K3019" s="64">
        <f>IFERROR(VLOOKUP(CONCATENATE("WHG/*7D",D3019),'Special condition stocks'!A1886:J3705,8,FALSE)+VLOOKUP(CONCATENATE("WHG/*7BKXAD",D3019),'Special condition stocks'!A1886:J3705,8,FALSE),0)</f>
        <v>2.8000000000000001E-2</v>
      </c>
      <c r="L3019" s="25">
        <v>0</v>
      </c>
      <c r="M3019" s="25">
        <v>0</v>
      </c>
      <c r="N3019" s="25">
        <f t="shared" si="179"/>
        <v>103.797</v>
      </c>
    </row>
    <row r="3020" spans="1:16" x14ac:dyDescent="0.2">
      <c r="A3020" s="34" t="str">
        <f t="shared" si="180"/>
        <v>WHG/7X7A-CHandliners</v>
      </c>
      <c r="B3020" s="6" t="s">
        <v>94</v>
      </c>
      <c r="C3020" s="6" t="s">
        <v>185</v>
      </c>
      <c r="D3020" s="6" t="s">
        <v>66</v>
      </c>
      <c r="E3020" s="25">
        <v>0</v>
      </c>
      <c r="F3020" s="25">
        <v>0</v>
      </c>
      <c r="G3020" s="43">
        <v>0</v>
      </c>
      <c r="H3020" s="25">
        <v>0</v>
      </c>
      <c r="I3020" s="25">
        <f t="shared" si="181"/>
        <v>0</v>
      </c>
      <c r="J3020" s="25"/>
      <c r="K3020" s="64">
        <f>IFERROR(VLOOKUP(CONCATENATE("WHG/*7D",D3020),'Special condition stocks'!A1887:J3706,8,FALSE)+VLOOKUP(CONCATENATE("WHG/*7BKXAD",D3020),'Special condition stocks'!A1887:J3706,8,FALSE),0)</f>
        <v>0</v>
      </c>
      <c r="L3020" s="25">
        <v>0</v>
      </c>
      <c r="M3020" s="25">
        <v>0</v>
      </c>
      <c r="N3020" s="25">
        <f t="shared" si="179"/>
        <v>0</v>
      </c>
    </row>
    <row r="3021" spans="1:16" x14ac:dyDescent="0.2">
      <c r="A3021" s="34" t="str">
        <f t="shared" si="180"/>
        <v>WHG/7X7A-CInterfish</v>
      </c>
      <c r="B3021" s="6" t="s">
        <v>94</v>
      </c>
      <c r="C3021" s="6" t="s">
        <v>185</v>
      </c>
      <c r="D3021" s="6" t="s">
        <v>23</v>
      </c>
      <c r="E3021" s="25">
        <v>38.536999999999999</v>
      </c>
      <c r="F3021" s="25">
        <v>0</v>
      </c>
      <c r="G3021" s="43">
        <v>0</v>
      </c>
      <c r="H3021" s="25">
        <v>0</v>
      </c>
      <c r="I3021" s="25">
        <f t="shared" si="181"/>
        <v>38.536999999999999</v>
      </c>
      <c r="J3021" s="25"/>
      <c r="K3021" s="64">
        <f>IFERROR(VLOOKUP(CONCATENATE("WHG/*7D",D3021),'Special condition stocks'!A1889:J3707,8,FALSE)+VLOOKUP(CONCATENATE("WHG/*7BKXAD",D3021),'Special condition stocks'!A1889:J3707,8,FALSE),0)</f>
        <v>57.112000000000002</v>
      </c>
      <c r="L3021" s="25">
        <v>0</v>
      </c>
      <c r="M3021" s="25">
        <v>0</v>
      </c>
      <c r="N3021" s="25">
        <f t="shared" si="179"/>
        <v>95.649000000000001</v>
      </c>
    </row>
    <row r="3022" spans="1:16" x14ac:dyDescent="0.2">
      <c r="A3022" s="34" t="str">
        <f t="shared" si="180"/>
        <v>WHG/7X7A-CIOM</v>
      </c>
      <c r="B3022" s="6" t="s">
        <v>94</v>
      </c>
      <c r="C3022" s="6" t="s">
        <v>185</v>
      </c>
      <c r="D3022" s="6" t="s">
        <v>24</v>
      </c>
      <c r="E3022" s="25">
        <v>6.8239999999999998</v>
      </c>
      <c r="F3022" s="25">
        <v>0</v>
      </c>
      <c r="G3022" s="43">
        <v>0</v>
      </c>
      <c r="H3022" s="25">
        <v>0</v>
      </c>
      <c r="I3022" s="25">
        <f t="shared" si="181"/>
        <v>6.8239999999999998</v>
      </c>
      <c r="J3022" s="25"/>
      <c r="K3022" s="64">
        <f>IFERROR(VLOOKUP(CONCATENATE("WHG/*7D",D3022),'Special condition stocks'!A1890:J3708,8,FALSE)+VLOOKUP(CONCATENATE("WHG/*7BKXAD",D3022),'Special condition stocks'!A1890:J3708,8,FALSE),0)</f>
        <v>0</v>
      </c>
      <c r="L3022" s="25">
        <v>0</v>
      </c>
      <c r="M3022" s="25">
        <v>0</v>
      </c>
      <c r="N3022" s="25">
        <f t="shared" si="179"/>
        <v>6.8239999999999998</v>
      </c>
    </row>
    <row r="3023" spans="1:16" x14ac:dyDescent="0.2">
      <c r="A3023" s="34" t="str">
        <f t="shared" si="180"/>
        <v>WHG/7X7A-CKlondyke</v>
      </c>
      <c r="B3023" s="6" t="s">
        <v>94</v>
      </c>
      <c r="C3023" s="6" t="s">
        <v>185</v>
      </c>
      <c r="D3023" s="6" t="s">
        <v>11</v>
      </c>
      <c r="E3023" s="25">
        <v>0</v>
      </c>
      <c r="F3023" s="25">
        <v>0</v>
      </c>
      <c r="G3023" s="43">
        <v>0</v>
      </c>
      <c r="H3023" s="25">
        <v>0</v>
      </c>
      <c r="I3023" s="25">
        <f t="shared" si="181"/>
        <v>0</v>
      </c>
      <c r="J3023" s="25"/>
      <c r="K3023" s="64">
        <f>IFERROR(VLOOKUP(CONCATENATE("WHG/*7D",D3023),'Special condition stocks'!A1891:J3709,8,FALSE)+VLOOKUP(CONCATENATE("WHG/*7BKXAD",D3023),'Special condition stocks'!A1891:J3709,8,FALSE),0)</f>
        <v>0</v>
      </c>
      <c r="L3023" s="25">
        <v>0</v>
      </c>
      <c r="M3023" s="25">
        <v>0</v>
      </c>
      <c r="N3023" s="25">
        <f t="shared" si="179"/>
        <v>0</v>
      </c>
    </row>
    <row r="3024" spans="1:16" x14ac:dyDescent="0.2">
      <c r="A3024" s="34" t="str">
        <f t="shared" si="180"/>
        <v>WHG/7X7A-CLowestoft</v>
      </c>
      <c r="B3024" s="6" t="s">
        <v>94</v>
      </c>
      <c r="C3024" s="6" t="s">
        <v>185</v>
      </c>
      <c r="D3024" s="6" t="s">
        <v>21</v>
      </c>
      <c r="E3024" s="25">
        <v>0</v>
      </c>
      <c r="F3024" s="25">
        <v>0</v>
      </c>
      <c r="G3024" s="43">
        <v>0</v>
      </c>
      <c r="H3024" s="25">
        <v>0</v>
      </c>
      <c r="I3024" s="25">
        <f t="shared" si="181"/>
        <v>0</v>
      </c>
      <c r="J3024" s="25"/>
      <c r="K3024" s="64">
        <f>IFERROR(VLOOKUP(CONCATENATE("WHG/*7D",D3024),'Special condition stocks'!A1894:J3710,8,FALSE)+VLOOKUP(CONCATENATE("WHG/*7BKXAD",D3024),'Special condition stocks'!A1894:J3710,8,FALSE),0)</f>
        <v>0</v>
      </c>
      <c r="L3024" s="25">
        <v>0</v>
      </c>
      <c r="M3024" s="25">
        <v>0</v>
      </c>
      <c r="N3024" s="25">
        <f t="shared" si="179"/>
        <v>0</v>
      </c>
    </row>
    <row r="3025" spans="1:14" x14ac:dyDescent="0.2">
      <c r="A3025" s="34" t="str">
        <f t="shared" si="180"/>
        <v>WHG/7X7A-CLunar</v>
      </c>
      <c r="B3025" s="6" t="s">
        <v>94</v>
      </c>
      <c r="C3025" s="6" t="s">
        <v>185</v>
      </c>
      <c r="D3025" s="6" t="s">
        <v>12</v>
      </c>
      <c r="E3025" s="25">
        <v>0</v>
      </c>
      <c r="F3025" s="25">
        <v>0</v>
      </c>
      <c r="G3025" s="43">
        <v>39.200000000000003</v>
      </c>
      <c r="H3025" s="25">
        <v>0</v>
      </c>
      <c r="I3025" s="25">
        <f t="shared" si="181"/>
        <v>39.200000000000003</v>
      </c>
      <c r="J3025" s="25"/>
      <c r="K3025" s="64">
        <f>IFERROR(VLOOKUP(CONCATENATE("WHG/*7D",D3025),'Special condition stocks'!A1895:J3711,8,FALSE)+VLOOKUP(CONCATENATE("WHG/*7BKXAD",D3025),'Special condition stocks'!A1895:J3711,8,FALSE),0)</f>
        <v>0</v>
      </c>
      <c r="L3025" s="25">
        <v>0</v>
      </c>
      <c r="M3025" s="25">
        <v>0</v>
      </c>
      <c r="N3025" s="25">
        <f t="shared" si="179"/>
        <v>39.200000000000003</v>
      </c>
    </row>
    <row r="3026" spans="1:14" x14ac:dyDescent="0.2">
      <c r="A3026" s="34" t="str">
        <f t="shared" si="180"/>
        <v>WHG/7X7A-CMourne</v>
      </c>
      <c r="B3026" s="38" t="s">
        <v>94</v>
      </c>
      <c r="C3026" s="6" t="s">
        <v>185</v>
      </c>
      <c r="D3026" s="6" t="s">
        <v>49</v>
      </c>
      <c r="E3026" s="25">
        <v>0</v>
      </c>
      <c r="F3026" s="25">
        <v>0</v>
      </c>
      <c r="G3026" s="43">
        <v>0</v>
      </c>
      <c r="H3026" s="25">
        <v>0</v>
      </c>
      <c r="I3026" s="25">
        <f t="shared" si="181"/>
        <v>0</v>
      </c>
      <c r="J3026" s="25"/>
      <c r="K3026" s="64">
        <f>IFERROR(VLOOKUP(CONCATENATE("WHG/*7D",D3026),'Special condition stocks'!A1896:J3712,8,FALSE)+VLOOKUP(CONCATENATE("WHG/*7BKXAD",D3026),'Special condition stocks'!A1896:J3712,8,FALSE),0)</f>
        <v>0</v>
      </c>
      <c r="L3026" s="25">
        <v>0</v>
      </c>
      <c r="M3026" s="25">
        <v>0</v>
      </c>
      <c r="N3026" s="25">
        <f t="shared" si="179"/>
        <v>0</v>
      </c>
    </row>
    <row r="3027" spans="1:14" x14ac:dyDescent="0.2">
      <c r="A3027" s="34" t="str">
        <f t="shared" si="180"/>
        <v>WHG/7X7A-CNESFO</v>
      </c>
      <c r="B3027" s="6" t="s">
        <v>94</v>
      </c>
      <c r="C3027" s="6" t="s">
        <v>185</v>
      </c>
      <c r="D3027" s="6" t="s">
        <v>5</v>
      </c>
      <c r="E3027" s="25">
        <v>0</v>
      </c>
      <c r="F3027" s="25">
        <v>0</v>
      </c>
      <c r="G3027" s="43">
        <v>1</v>
      </c>
      <c r="H3027" s="25">
        <v>0</v>
      </c>
      <c r="I3027" s="25">
        <f t="shared" si="181"/>
        <v>1</v>
      </c>
      <c r="J3027" s="25"/>
      <c r="K3027" s="64">
        <f>IFERROR(VLOOKUP(CONCATENATE("WHG/*7D",D3027),'Special condition stocks'!A1897:J3713,8,FALSE)+VLOOKUP(CONCATENATE("WHG/*7BKXAD",D3027),'Special condition stocks'!A1897:J3713,8,FALSE),0)</f>
        <v>0</v>
      </c>
      <c r="L3027" s="25">
        <v>0</v>
      </c>
      <c r="M3027" s="25">
        <v>0</v>
      </c>
      <c r="N3027" s="25">
        <f t="shared" si="179"/>
        <v>1</v>
      </c>
    </row>
    <row r="3028" spans="1:14" x14ac:dyDescent="0.2">
      <c r="A3028" s="34" t="str">
        <f t="shared" si="180"/>
        <v>WHG/7X7A-CNIFPO</v>
      </c>
      <c r="B3028" s="6" t="s">
        <v>94</v>
      </c>
      <c r="C3028" s="6" t="s">
        <v>185</v>
      </c>
      <c r="D3028" s="6" t="s">
        <v>16</v>
      </c>
      <c r="E3028" s="25">
        <v>0.20100000000000001</v>
      </c>
      <c r="F3028" s="25">
        <v>113.128</v>
      </c>
      <c r="G3028" s="43">
        <v>29.8</v>
      </c>
      <c r="H3028" s="25">
        <v>0</v>
      </c>
      <c r="I3028" s="25">
        <f t="shared" si="181"/>
        <v>143.12899999999999</v>
      </c>
      <c r="J3028" s="25"/>
      <c r="K3028" s="64">
        <f>IFERROR(VLOOKUP(CONCATENATE("WHG/*7D",D3028),'Special condition stocks'!A1898:J3714,8,FALSE)+VLOOKUP(CONCATENATE("WHG/*7BKXAD",D3028),'Special condition stocks'!A1898:J3714,8,FALSE),0)</f>
        <v>0.78900000000000003</v>
      </c>
      <c r="L3028" s="25">
        <v>0</v>
      </c>
      <c r="M3028" s="25">
        <v>0</v>
      </c>
      <c r="N3028" s="25">
        <f t="shared" si="179"/>
        <v>143.91800000000001</v>
      </c>
    </row>
    <row r="3029" spans="1:14" x14ac:dyDescent="0.2">
      <c r="A3029" s="34" t="str">
        <f t="shared" si="180"/>
        <v>WHG/7X7A-CNon Sector - England</v>
      </c>
      <c r="B3029" s="6" t="s">
        <v>94</v>
      </c>
      <c r="C3029" s="6" t="s">
        <v>185</v>
      </c>
      <c r="D3029" s="6" t="s">
        <v>25</v>
      </c>
      <c r="E3029" s="25">
        <v>331.89600000000002</v>
      </c>
      <c r="F3029" s="25">
        <v>0</v>
      </c>
      <c r="G3029" s="43">
        <v>0</v>
      </c>
      <c r="H3029" s="25">
        <v>0</v>
      </c>
      <c r="I3029" s="25">
        <f t="shared" si="181"/>
        <v>331.89600000000002</v>
      </c>
      <c r="J3029" s="25"/>
      <c r="K3029" s="64">
        <f>IFERROR(VLOOKUP(CONCATENATE("WHG/*7D",D3029),'Special condition stocks'!A1899:J3715,8,FALSE)+VLOOKUP(CONCATENATE("WHG/*7BKXAD",D3029),'Special condition stocks'!A1899:J3715,8,FALSE),0)</f>
        <v>1.3660000000000001</v>
      </c>
      <c r="L3029" s="25">
        <v>0</v>
      </c>
      <c r="M3029" s="25">
        <v>0</v>
      </c>
      <c r="N3029" s="25">
        <f t="shared" si="179"/>
        <v>333.262</v>
      </c>
    </row>
    <row r="3030" spans="1:14" x14ac:dyDescent="0.2">
      <c r="A3030" s="34" t="str">
        <f t="shared" si="180"/>
        <v>WHG/7X7A-CNon Sector - Northern Ireland</v>
      </c>
      <c r="B3030" s="6" t="s">
        <v>94</v>
      </c>
      <c r="C3030" s="6" t="s">
        <v>185</v>
      </c>
      <c r="D3030" s="6" t="s">
        <v>28</v>
      </c>
      <c r="E3030" s="25">
        <v>0</v>
      </c>
      <c r="F3030" s="25">
        <v>8.4</v>
      </c>
      <c r="G3030" s="43">
        <v>0</v>
      </c>
      <c r="H3030" s="25">
        <v>0</v>
      </c>
      <c r="I3030" s="25">
        <f t="shared" si="181"/>
        <v>8.4</v>
      </c>
      <c r="J3030" s="25"/>
      <c r="K3030" s="64">
        <f>IFERROR(VLOOKUP(CONCATENATE("WHG/*7D",D3030),'Special condition stocks'!A1900:J3716,8,FALSE)+VLOOKUP(CONCATENATE("WHG/*7BKXAD",D3030),'Special condition stocks'!A1900:J3716,8,FALSE),0)</f>
        <v>0</v>
      </c>
      <c r="L3030" s="25">
        <v>0</v>
      </c>
      <c r="M3030" s="25">
        <v>0</v>
      </c>
      <c r="N3030" s="25">
        <f t="shared" si="179"/>
        <v>8.4</v>
      </c>
    </row>
    <row r="3031" spans="1:14" x14ac:dyDescent="0.2">
      <c r="A3031" s="34" t="str">
        <f t="shared" si="180"/>
        <v>WHG/7X7A-CNon Sector - Scotland</v>
      </c>
      <c r="B3031" s="6" t="s">
        <v>94</v>
      </c>
      <c r="C3031" s="6" t="s">
        <v>185</v>
      </c>
      <c r="D3031" s="6" t="s">
        <v>27</v>
      </c>
      <c r="E3031" s="25">
        <v>0</v>
      </c>
      <c r="F3031" s="25">
        <v>0</v>
      </c>
      <c r="G3031" s="43">
        <v>9.1999999999999993</v>
      </c>
      <c r="H3031" s="25">
        <v>0</v>
      </c>
      <c r="I3031" s="25">
        <f t="shared" si="181"/>
        <v>9.1999999999999993</v>
      </c>
      <c r="J3031" s="25"/>
      <c r="K3031" s="64">
        <f>IFERROR(VLOOKUP(CONCATENATE("WHG/*7D",D3031),'Special condition stocks'!A1901:J3717,8,FALSE)+VLOOKUP(CONCATENATE("WHG/*7BKXAD",D3031),'Special condition stocks'!A1901:J3717,8,FALSE),0)</f>
        <v>0</v>
      </c>
      <c r="L3031" s="25">
        <v>0</v>
      </c>
      <c r="M3031" s="25">
        <v>0</v>
      </c>
      <c r="N3031" s="25">
        <f t="shared" si="179"/>
        <v>9.1999999999999993</v>
      </c>
    </row>
    <row r="3032" spans="1:14" x14ac:dyDescent="0.2">
      <c r="A3032" s="34" t="str">
        <f t="shared" si="180"/>
        <v>WHG/7X7A-CNon Sector - Wales</v>
      </c>
      <c r="B3032" s="6" t="s">
        <v>94</v>
      </c>
      <c r="C3032" s="6" t="s">
        <v>185</v>
      </c>
      <c r="D3032" s="6" t="s">
        <v>26</v>
      </c>
      <c r="E3032" s="25">
        <v>0</v>
      </c>
      <c r="F3032" s="25">
        <v>0</v>
      </c>
      <c r="G3032" s="43">
        <v>0</v>
      </c>
      <c r="H3032" s="25">
        <v>1.024</v>
      </c>
      <c r="I3032" s="25">
        <f t="shared" si="181"/>
        <v>1.024</v>
      </c>
      <c r="J3032" s="25"/>
      <c r="K3032" s="64">
        <f>IFERROR(VLOOKUP(CONCATENATE("WHG/*7D",D3032),'Special condition stocks'!A1902:J3718,8,FALSE)+VLOOKUP(CONCATENATE("WHG/*7BKXAD",D3032),'Special condition stocks'!A1902:J3718,8,FALSE),0)</f>
        <v>0</v>
      </c>
      <c r="L3032" s="25">
        <v>0</v>
      </c>
      <c r="M3032" s="25">
        <v>0</v>
      </c>
      <c r="N3032" s="25">
        <f t="shared" si="179"/>
        <v>1.024</v>
      </c>
    </row>
    <row r="3033" spans="1:14" x14ac:dyDescent="0.2">
      <c r="A3033" s="34" t="str">
        <f t="shared" si="180"/>
        <v>WHG/7X7A-CHumberside</v>
      </c>
      <c r="B3033" s="6" t="s">
        <v>94</v>
      </c>
      <c r="C3033" s="6" t="s">
        <v>185</v>
      </c>
      <c r="D3033" s="6" t="s">
        <v>288</v>
      </c>
      <c r="E3033" s="25">
        <v>1.6060000000000001</v>
      </c>
      <c r="F3033" s="25">
        <v>0</v>
      </c>
      <c r="G3033" s="43">
        <v>0</v>
      </c>
      <c r="H3033" s="25">
        <v>0</v>
      </c>
      <c r="I3033" s="25">
        <f t="shared" si="181"/>
        <v>1.6060000000000001</v>
      </c>
      <c r="J3033" s="25"/>
      <c r="K3033" s="64">
        <f>IFERROR(VLOOKUP(CONCATENATE("WHG/*7D",D3033),'Special condition stocks'!A1903:J3719,8,FALSE)+VLOOKUP(CONCATENATE("WHG/*7BKXAD",D3033),'Special condition stocks'!A1903:J3719,8,FALSE),0)</f>
        <v>77.099999999999994</v>
      </c>
      <c r="L3033" s="25">
        <v>0</v>
      </c>
      <c r="M3033" s="25">
        <v>0</v>
      </c>
      <c r="N3033" s="25">
        <f t="shared" ref="N3033:N3043" si="182">ROUND(I3033+K3033+L3033+M3033+J3033,3)</f>
        <v>78.706000000000003</v>
      </c>
    </row>
    <row r="3034" spans="1:14" x14ac:dyDescent="0.2">
      <c r="A3034" s="34" t="str">
        <f t="shared" si="180"/>
        <v>WHG/7X7A-CNorth Sea</v>
      </c>
      <c r="B3034" s="6" t="s">
        <v>94</v>
      </c>
      <c r="C3034" s="6" t="s">
        <v>185</v>
      </c>
      <c r="D3034" s="6" t="s">
        <v>20</v>
      </c>
      <c r="E3034" s="25">
        <v>6.0209999999999999</v>
      </c>
      <c r="F3034" s="25">
        <v>0</v>
      </c>
      <c r="G3034" s="43">
        <v>2.5999999999999996</v>
      </c>
      <c r="H3034" s="25">
        <v>0</v>
      </c>
      <c r="I3034" s="25">
        <f t="shared" si="181"/>
        <v>8.6209999999999987</v>
      </c>
      <c r="J3034" s="25"/>
      <c r="K3034" s="64">
        <f>IFERROR(VLOOKUP(CONCATENATE("WHG/*7D",D3034),'Special condition stocks'!A1904:J3720,8,FALSE)+VLOOKUP(CONCATENATE("WHG/*7BKXAD",D3034),'Special condition stocks'!A1904:J3720,8,FALSE),0)</f>
        <v>0.32600000000000001</v>
      </c>
      <c r="L3034" s="25">
        <v>0</v>
      </c>
      <c r="M3034" s="25">
        <v>0</v>
      </c>
      <c r="N3034" s="25">
        <f t="shared" si="182"/>
        <v>8.9469999999999992</v>
      </c>
    </row>
    <row r="3035" spans="1:14" x14ac:dyDescent="0.2">
      <c r="A3035" s="34" t="str">
        <f t="shared" si="180"/>
        <v>WHG/7X7A-CNorthern</v>
      </c>
      <c r="B3035" s="6" t="s">
        <v>94</v>
      </c>
      <c r="C3035" s="6" t="s">
        <v>185</v>
      </c>
      <c r="D3035" s="6" t="s">
        <v>10</v>
      </c>
      <c r="E3035" s="25">
        <v>0</v>
      </c>
      <c r="F3035" s="25">
        <v>0</v>
      </c>
      <c r="G3035" s="43">
        <v>0</v>
      </c>
      <c r="H3035" s="25">
        <v>0</v>
      </c>
      <c r="I3035" s="25">
        <f t="shared" si="181"/>
        <v>0</v>
      </c>
      <c r="J3035" s="25"/>
      <c r="K3035" s="64">
        <f>IFERROR(VLOOKUP(CONCATENATE("WHG/*7D",D3035),'Special condition stocks'!A1905:J3721,8,FALSE)+VLOOKUP(CONCATENATE("WHG/*7BKXAD",D3035),'Special condition stocks'!A1905:J3721,8,FALSE),0)</f>
        <v>0</v>
      </c>
      <c r="L3035" s="25">
        <v>0</v>
      </c>
      <c r="M3035" s="25">
        <v>0</v>
      </c>
      <c r="N3035" s="25">
        <f t="shared" si="182"/>
        <v>0</v>
      </c>
    </row>
    <row r="3036" spans="1:14" x14ac:dyDescent="0.2">
      <c r="A3036" s="34" t="str">
        <f t="shared" si="180"/>
        <v>WHG/7X7A-COrkney</v>
      </c>
      <c r="B3036" s="6" t="s">
        <v>94</v>
      </c>
      <c r="C3036" s="6" t="s">
        <v>185</v>
      </c>
      <c r="D3036" s="6" t="s">
        <v>9</v>
      </c>
      <c r="E3036" s="25">
        <v>0</v>
      </c>
      <c r="F3036" s="25">
        <v>0</v>
      </c>
      <c r="G3036" s="43">
        <v>0</v>
      </c>
      <c r="H3036" s="25">
        <v>0</v>
      </c>
      <c r="I3036" s="25">
        <f t="shared" si="181"/>
        <v>0</v>
      </c>
      <c r="J3036" s="25"/>
      <c r="K3036" s="64">
        <f>IFERROR(VLOOKUP(CONCATENATE("WHG/*7D",D3036),'Special condition stocks'!A1906:J3722,8,FALSE)+VLOOKUP(CONCATENATE("WHG/*7BKXAD",D3036),'Special condition stocks'!A1906:J3722,8,FALSE),0)</f>
        <v>0</v>
      </c>
      <c r="L3036" s="25">
        <v>0</v>
      </c>
      <c r="M3036" s="25">
        <v>0</v>
      </c>
      <c r="N3036" s="25">
        <f t="shared" si="182"/>
        <v>0</v>
      </c>
    </row>
    <row r="3037" spans="1:14" x14ac:dyDescent="0.2">
      <c r="A3037" s="34" t="str">
        <f t="shared" si="180"/>
        <v>WHG/7X7A-CSFO</v>
      </c>
      <c r="B3037" s="6" t="s">
        <v>94</v>
      </c>
      <c r="C3037" s="6" t="s">
        <v>185</v>
      </c>
      <c r="D3037" s="6" t="s">
        <v>2</v>
      </c>
      <c r="E3037" s="25">
        <v>0.20100000000000001</v>
      </c>
      <c r="F3037" s="25">
        <v>0</v>
      </c>
      <c r="G3037" s="43">
        <v>51.9</v>
      </c>
      <c r="H3037" s="25">
        <v>0</v>
      </c>
      <c r="I3037" s="25">
        <f t="shared" si="181"/>
        <v>52.100999999999999</v>
      </c>
      <c r="J3037" s="25"/>
      <c r="K3037" s="64">
        <f>IFERROR(VLOOKUP(CONCATENATE("WHG/*7D",D3037),'Special condition stocks'!A1907:J3723,8,FALSE)+VLOOKUP(CONCATENATE("WHG/*7BKXAD",D3037),'Special condition stocks'!A1907:J3723,8,FALSE),0)</f>
        <v>1.4E-2</v>
      </c>
      <c r="L3037" s="25">
        <v>0</v>
      </c>
      <c r="M3037" s="25">
        <v>0</v>
      </c>
      <c r="N3037" s="25">
        <f t="shared" si="182"/>
        <v>52.115000000000002</v>
      </c>
    </row>
    <row r="3038" spans="1:14" x14ac:dyDescent="0.2">
      <c r="A3038" s="34" t="str">
        <f t="shared" si="180"/>
        <v>WHG/7X7A-CShetland</v>
      </c>
      <c r="B3038" s="6" t="s">
        <v>94</v>
      </c>
      <c r="C3038" s="6" t="s">
        <v>185</v>
      </c>
      <c r="D3038" s="6" t="s">
        <v>6</v>
      </c>
      <c r="E3038" s="25">
        <v>0</v>
      </c>
      <c r="F3038" s="25">
        <v>0</v>
      </c>
      <c r="G3038" s="43">
        <v>36.1</v>
      </c>
      <c r="H3038" s="25">
        <v>0</v>
      </c>
      <c r="I3038" s="25">
        <f t="shared" si="181"/>
        <v>36.1</v>
      </c>
      <c r="J3038" s="25"/>
      <c r="K3038" s="64">
        <f>IFERROR(VLOOKUP(CONCATENATE("WHG/*7D",D3038),'Special condition stocks'!A1908:J3724,8,FALSE)+VLOOKUP(CONCATENATE("WHG/*7BKXAD",D3038),'Special condition stocks'!A1908:J3724,8,FALSE),0)</f>
        <v>0</v>
      </c>
      <c r="L3038" s="25">
        <v>0</v>
      </c>
      <c r="M3038" s="25">
        <v>0</v>
      </c>
      <c r="N3038" s="25">
        <f t="shared" si="182"/>
        <v>36.1</v>
      </c>
    </row>
    <row r="3039" spans="1:14" x14ac:dyDescent="0.2">
      <c r="A3039" s="34" t="str">
        <f t="shared" si="180"/>
        <v>WHG/7X7A-CSouth West</v>
      </c>
      <c r="B3039" s="6" t="s">
        <v>94</v>
      </c>
      <c r="C3039" s="6" t="s">
        <v>185</v>
      </c>
      <c r="D3039" s="6" t="s">
        <v>19</v>
      </c>
      <c r="E3039" s="25">
        <v>202.721</v>
      </c>
      <c r="F3039" s="25">
        <v>0</v>
      </c>
      <c r="G3039" s="43">
        <v>4.7</v>
      </c>
      <c r="H3039" s="25">
        <v>1.4039999999999999</v>
      </c>
      <c r="I3039" s="25">
        <f t="shared" si="181"/>
        <v>208.82499999999999</v>
      </c>
      <c r="J3039" s="25"/>
      <c r="K3039" s="64">
        <f>IFERROR(VLOOKUP(CONCATENATE("WHG/*7D",D3039),'Special condition stocks'!A1909:J3725,8,FALSE)+VLOOKUP(CONCATENATE("WHG/*7BKXAD",D3039),'Special condition stocks'!A1909:J3725,8,FALSE),0)</f>
        <v>5.0449999999999999</v>
      </c>
      <c r="L3039" s="25">
        <v>0</v>
      </c>
      <c r="M3039" s="25">
        <v>0</v>
      </c>
      <c r="N3039" s="25">
        <f t="shared" si="182"/>
        <v>213.87</v>
      </c>
    </row>
    <row r="3040" spans="1:14" x14ac:dyDescent="0.2">
      <c r="A3040" s="34" t="str">
        <f t="shared" si="180"/>
        <v>WHG/7X7A-CUnallocated</v>
      </c>
      <c r="B3040" s="6" t="s">
        <v>94</v>
      </c>
      <c r="C3040" s="6" t="s">
        <v>185</v>
      </c>
      <c r="D3040" s="6" t="s">
        <v>33</v>
      </c>
      <c r="E3040" s="25">
        <v>43.84</v>
      </c>
      <c r="F3040" s="25">
        <v>0</v>
      </c>
      <c r="G3040" s="43">
        <v>0</v>
      </c>
      <c r="H3040" s="25">
        <v>54</v>
      </c>
      <c r="I3040" s="25">
        <f t="shared" si="181"/>
        <v>97.84</v>
      </c>
      <c r="J3040" s="25"/>
      <c r="K3040" s="64">
        <f>IFERROR(VLOOKUP(CONCATENATE("WHG/*7D",D3040),'Special condition stocks'!A1910:J3726,8,FALSE)+VLOOKUP(CONCATENATE("WHG/*7BKXAD",D3040),'Special condition stocks'!A1910:J3726,8,FALSE),0)</f>
        <v>0</v>
      </c>
      <c r="L3040" s="25">
        <v>0</v>
      </c>
      <c r="M3040" s="25">
        <v>0</v>
      </c>
      <c r="N3040" s="25">
        <f t="shared" si="182"/>
        <v>97.84</v>
      </c>
    </row>
    <row r="3041" spans="1:14" x14ac:dyDescent="0.2">
      <c r="A3041" s="34" t="str">
        <f t="shared" si="180"/>
        <v>WHG/7X7A-CW. Scotland</v>
      </c>
      <c r="B3041" s="6" t="s">
        <v>94</v>
      </c>
      <c r="C3041" s="6" t="s">
        <v>185</v>
      </c>
      <c r="D3041" s="6" t="s">
        <v>8</v>
      </c>
      <c r="E3041" s="25">
        <v>0.40100000000000002</v>
      </c>
      <c r="F3041" s="25">
        <v>0</v>
      </c>
      <c r="G3041" s="43">
        <v>0.2</v>
      </c>
      <c r="H3041" s="25">
        <v>0</v>
      </c>
      <c r="I3041" s="25">
        <f t="shared" si="181"/>
        <v>0.60099999999999998</v>
      </c>
      <c r="J3041" s="25"/>
      <c r="K3041" s="64">
        <f>IFERROR(VLOOKUP(CONCATENATE("WHG/*7D",D3041),'Special condition stocks'!A1911:J3727,8,FALSE)+VLOOKUP(CONCATENATE("WHG/*7BKXAD",D3041),'Special condition stocks'!A1911:J3727,8,FALSE),0)</f>
        <v>0</v>
      </c>
      <c r="L3041" s="25">
        <v>0</v>
      </c>
      <c r="M3041" s="25">
        <v>0</v>
      </c>
      <c r="N3041" s="25">
        <f t="shared" si="182"/>
        <v>0.60099999999999998</v>
      </c>
    </row>
    <row r="3042" spans="1:14" x14ac:dyDescent="0.2">
      <c r="A3042" s="34" t="str">
        <f t="shared" si="180"/>
        <v>WHG/7X7A-CWales &amp; WC</v>
      </c>
      <c r="B3042" s="6" t="s">
        <v>94</v>
      </c>
      <c r="C3042" s="6" t="s">
        <v>185</v>
      </c>
      <c r="D3042" s="6" t="s">
        <v>22</v>
      </c>
      <c r="E3042" s="25">
        <v>153.94800000000001</v>
      </c>
      <c r="F3042" s="25">
        <v>0</v>
      </c>
      <c r="G3042" s="43">
        <v>53.8</v>
      </c>
      <c r="H3042" s="25">
        <v>64.685000000000002</v>
      </c>
      <c r="I3042" s="25">
        <f t="shared" si="181"/>
        <v>272.43299999999999</v>
      </c>
      <c r="J3042" s="25"/>
      <c r="K3042" s="64">
        <f>IFERROR(VLOOKUP(CONCATENATE("WHG/*7D",D3042),'Special condition stocks'!A1912:J3728,8,FALSE)+VLOOKUP(CONCATENATE("WHG/*7BKXAD",D3042),'Special condition stocks'!A1912:J3728,8,FALSE),0)</f>
        <v>0</v>
      </c>
      <c r="L3042" s="25">
        <v>0</v>
      </c>
      <c r="M3042" s="25">
        <v>0</v>
      </c>
      <c r="N3042" s="25">
        <f t="shared" si="182"/>
        <v>272.43299999999999</v>
      </c>
    </row>
    <row r="3043" spans="1:14" x14ac:dyDescent="0.2">
      <c r="A3043" s="34" t="str">
        <f t="shared" si="180"/>
        <v>WHG/7X7A-CWestern</v>
      </c>
      <c r="B3043" s="38" t="s">
        <v>94</v>
      </c>
      <c r="C3043" s="6" t="s">
        <v>185</v>
      </c>
      <c r="D3043" s="6" t="s">
        <v>107</v>
      </c>
      <c r="E3043" s="25">
        <v>1098.509</v>
      </c>
      <c r="F3043" s="25">
        <v>0</v>
      </c>
      <c r="G3043" s="43">
        <v>0</v>
      </c>
      <c r="H3043" s="25">
        <v>0</v>
      </c>
      <c r="I3043" s="25">
        <f t="shared" si="181"/>
        <v>1098.509</v>
      </c>
      <c r="J3043" s="25"/>
      <c r="K3043" s="64">
        <f>IFERROR(VLOOKUP(CONCATENATE("WHG/*7D",D3043),'Special condition stocks'!A1913:J3729,8,FALSE)+VLOOKUP(CONCATENATE("WHG/*7BKXAD",D3043),'Special condition stocks'!A1913:J3729,8,FALSE),0)</f>
        <v>17.274999999999999</v>
      </c>
      <c r="L3043" s="25">
        <v>0</v>
      </c>
      <c r="M3043" s="25">
        <v>0</v>
      </c>
      <c r="N3043" s="25">
        <f t="shared" si="182"/>
        <v>1115.7840000000001</v>
      </c>
    </row>
    <row r="3045" spans="1:14" x14ac:dyDescent="0.2">
      <c r="E3045" s="66"/>
      <c r="F3045" s="37"/>
      <c r="G3045" s="37"/>
      <c r="H3045" s="55"/>
      <c r="I3045" s="55"/>
      <c r="J3045" s="55"/>
      <c r="K3045" s="50"/>
      <c r="L3045" s="55"/>
      <c r="M3045" s="55"/>
      <c r="N3045" s="37"/>
    </row>
    <row r="3048" spans="1:14" x14ac:dyDescent="0.2">
      <c r="F3048" s="35"/>
    </row>
    <row r="3049" spans="1:14" x14ac:dyDescent="0.2">
      <c r="F3049" s="35"/>
      <c r="G3049" s="36"/>
    </row>
    <row r="3050" spans="1:14" x14ac:dyDescent="0.2">
      <c r="F3050" s="35"/>
      <c r="G3050" s="36"/>
    </row>
    <row r="3051" spans="1:14" x14ac:dyDescent="0.2">
      <c r="F3051" s="35"/>
      <c r="G3051" s="36"/>
    </row>
    <row r="3052" spans="1:14" x14ac:dyDescent="0.2">
      <c r="F3052" s="35"/>
      <c r="G3052" s="36"/>
    </row>
    <row r="3053" spans="1:14" x14ac:dyDescent="0.2">
      <c r="F3053" s="35"/>
      <c r="G3053" s="36"/>
    </row>
    <row r="3054" spans="1:14" x14ac:dyDescent="0.2">
      <c r="F3054" s="35"/>
      <c r="G3054" s="36"/>
    </row>
    <row r="3055" spans="1:14" x14ac:dyDescent="0.2">
      <c r="F3055" s="35"/>
      <c r="G3055" s="36"/>
    </row>
    <row r="3056" spans="1:14" x14ac:dyDescent="0.2">
      <c r="F3056" s="35"/>
      <c r="G3056" s="36"/>
    </row>
    <row r="3057" spans="6:7" x14ac:dyDescent="0.2">
      <c r="F3057" s="35"/>
      <c r="G3057" s="36"/>
    </row>
    <row r="3058" spans="6:7" x14ac:dyDescent="0.2">
      <c r="F3058" s="35"/>
      <c r="G3058" s="36"/>
    </row>
    <row r="3059" spans="6:7" x14ac:dyDescent="0.2">
      <c r="F3059" s="35"/>
      <c r="G3059" s="36"/>
    </row>
    <row r="3060" spans="6:7" x14ac:dyDescent="0.2">
      <c r="F3060" s="35"/>
      <c r="G3060" s="36"/>
    </row>
    <row r="3061" spans="6:7" x14ac:dyDescent="0.2">
      <c r="F3061" s="35"/>
      <c r="G3061" s="36"/>
    </row>
    <row r="3062" spans="6:7" x14ac:dyDescent="0.2">
      <c r="F3062" s="35"/>
      <c r="G3062" s="36"/>
    </row>
    <row r="3063" spans="6:7" x14ac:dyDescent="0.2">
      <c r="F3063" s="35"/>
      <c r="G3063" s="36"/>
    </row>
    <row r="3064" spans="6:7" x14ac:dyDescent="0.2">
      <c r="F3064" s="35"/>
      <c r="G3064" s="36"/>
    </row>
    <row r="3065" spans="6:7" x14ac:dyDescent="0.2">
      <c r="F3065" s="35"/>
      <c r="G3065" s="36"/>
    </row>
    <row r="3066" spans="6:7" x14ac:dyDescent="0.2">
      <c r="F3066" s="35"/>
      <c r="G3066" s="36"/>
    </row>
    <row r="3067" spans="6:7" x14ac:dyDescent="0.2">
      <c r="F3067" s="35"/>
      <c r="G3067" s="36"/>
    </row>
    <row r="3068" spans="6:7" x14ac:dyDescent="0.2">
      <c r="F3068" s="35"/>
      <c r="G3068" s="36"/>
    </row>
    <row r="3069" spans="6:7" x14ac:dyDescent="0.2">
      <c r="F3069" s="35"/>
      <c r="G3069" s="36"/>
    </row>
    <row r="3070" spans="6:7" x14ac:dyDescent="0.2">
      <c r="F3070" s="35"/>
      <c r="G3070" s="36"/>
    </row>
    <row r="3071" spans="6:7" x14ac:dyDescent="0.2">
      <c r="F3071" s="35"/>
      <c r="G3071" s="36"/>
    </row>
    <row r="3072" spans="6:7" x14ac:dyDescent="0.2">
      <c r="F3072" s="35"/>
      <c r="G3072" s="36"/>
    </row>
    <row r="3073" spans="6:7" x14ac:dyDescent="0.2">
      <c r="F3073" s="35"/>
      <c r="G3073" s="36"/>
    </row>
    <row r="3074" spans="6:7" x14ac:dyDescent="0.2">
      <c r="F3074" s="35"/>
      <c r="G3074" s="36"/>
    </row>
    <row r="3075" spans="6:7" x14ac:dyDescent="0.2">
      <c r="F3075" s="35"/>
      <c r="G3075" s="36"/>
    </row>
    <row r="3076" spans="6:7" x14ac:dyDescent="0.2">
      <c r="F3076" s="35"/>
      <c r="G3076" s="36"/>
    </row>
    <row r="3077" spans="6:7" x14ac:dyDescent="0.2">
      <c r="F3077" s="35"/>
      <c r="G3077" s="36"/>
    </row>
    <row r="3078" spans="6:7" x14ac:dyDescent="0.2">
      <c r="F3078" s="35"/>
      <c r="G3078" s="36"/>
    </row>
    <row r="3079" spans="6:7" x14ac:dyDescent="0.2">
      <c r="F3079" s="35"/>
      <c r="G3079" s="36"/>
    </row>
    <row r="3080" spans="6:7" x14ac:dyDescent="0.2">
      <c r="F3080" s="35"/>
      <c r="G3080" s="36"/>
    </row>
    <row r="3081" spans="6:7" x14ac:dyDescent="0.2">
      <c r="F3081" s="35"/>
      <c r="G3081" s="36"/>
    </row>
    <row r="3082" spans="6:7" x14ac:dyDescent="0.2">
      <c r="F3082" s="35"/>
      <c r="G3082" s="36"/>
    </row>
    <row r="3083" spans="6:7" x14ac:dyDescent="0.2">
      <c r="F3083" s="35"/>
      <c r="G3083" s="36"/>
    </row>
    <row r="3084" spans="6:7" x14ac:dyDescent="0.2">
      <c r="F3084" s="35"/>
      <c r="G3084" s="36"/>
    </row>
    <row r="3085" spans="6:7" x14ac:dyDescent="0.2">
      <c r="F3085" s="35"/>
      <c r="G3085" s="36"/>
    </row>
    <row r="3086" spans="6:7" x14ac:dyDescent="0.2">
      <c r="F3086" s="35"/>
      <c r="G3086" s="36"/>
    </row>
    <row r="3087" spans="6:7" x14ac:dyDescent="0.2">
      <c r="F3087" s="35"/>
      <c r="G3087" s="36"/>
    </row>
    <row r="3088" spans="6:7" x14ac:dyDescent="0.2">
      <c r="F3088" s="35"/>
      <c r="G3088" s="36"/>
    </row>
    <row r="3089" spans="6:7" x14ac:dyDescent="0.2">
      <c r="F3089" s="35"/>
      <c r="G3089" s="36"/>
    </row>
    <row r="3090" spans="6:7" x14ac:dyDescent="0.2">
      <c r="F3090" s="35"/>
      <c r="G3090" s="36"/>
    </row>
    <row r="3091" spans="6:7" x14ac:dyDescent="0.2">
      <c r="F3091" s="35"/>
      <c r="G3091" s="36"/>
    </row>
    <row r="3092" spans="6:7" x14ac:dyDescent="0.2">
      <c r="F3092" s="35"/>
      <c r="G3092" s="36"/>
    </row>
    <row r="3093" spans="6:7" x14ac:dyDescent="0.2">
      <c r="F3093" s="35"/>
      <c r="G3093" s="36"/>
    </row>
    <row r="3094" spans="6:7" x14ac:dyDescent="0.2">
      <c r="F3094" s="35"/>
      <c r="G3094" s="36"/>
    </row>
    <row r="3095" spans="6:7" x14ac:dyDescent="0.2">
      <c r="F3095" s="35"/>
      <c r="G3095" s="36"/>
    </row>
    <row r="3096" spans="6:7" x14ac:dyDescent="0.2">
      <c r="F3096" s="35"/>
      <c r="G3096" s="36"/>
    </row>
    <row r="3097" spans="6:7" x14ac:dyDescent="0.2">
      <c r="F3097" s="35"/>
      <c r="G3097" s="36"/>
    </row>
    <row r="3098" spans="6:7" x14ac:dyDescent="0.2">
      <c r="F3098" s="35"/>
      <c r="G3098" s="36"/>
    </row>
    <row r="3099" spans="6:7" x14ac:dyDescent="0.2">
      <c r="F3099" s="35"/>
      <c r="G3099" s="36"/>
    </row>
    <row r="3100" spans="6:7" x14ac:dyDescent="0.2">
      <c r="F3100" s="35"/>
      <c r="G3100" s="36"/>
    </row>
    <row r="3101" spans="6:7" x14ac:dyDescent="0.2">
      <c r="F3101" s="35"/>
      <c r="G3101" s="36"/>
    </row>
    <row r="3102" spans="6:7" x14ac:dyDescent="0.2">
      <c r="F3102" s="35"/>
      <c r="G3102" s="36"/>
    </row>
    <row r="3103" spans="6:7" x14ac:dyDescent="0.2">
      <c r="F3103" s="35"/>
      <c r="G3103" s="36"/>
    </row>
    <row r="3104" spans="6:7" x14ac:dyDescent="0.2">
      <c r="F3104" s="35"/>
      <c r="G3104" s="36"/>
    </row>
    <row r="3105" spans="6:7" x14ac:dyDescent="0.2">
      <c r="F3105" s="35"/>
      <c r="G3105" s="36"/>
    </row>
    <row r="3106" spans="6:7" x14ac:dyDescent="0.2">
      <c r="F3106" s="35"/>
      <c r="G3106" s="36"/>
    </row>
    <row r="3107" spans="6:7" x14ac:dyDescent="0.2">
      <c r="F3107" s="35"/>
      <c r="G3107" s="36"/>
    </row>
    <row r="3108" spans="6:7" x14ac:dyDescent="0.2">
      <c r="F3108" s="35"/>
      <c r="G3108" s="36"/>
    </row>
    <row r="3109" spans="6:7" x14ac:dyDescent="0.2">
      <c r="F3109" s="35"/>
      <c r="G3109" s="36"/>
    </row>
    <row r="3110" spans="6:7" x14ac:dyDescent="0.2">
      <c r="F3110" s="35"/>
      <c r="G3110" s="36"/>
    </row>
    <row r="3111" spans="6:7" x14ac:dyDescent="0.2">
      <c r="F3111" s="35"/>
      <c r="G3111" s="36"/>
    </row>
    <row r="3112" spans="6:7" x14ac:dyDescent="0.2">
      <c r="F3112" s="35"/>
      <c r="G3112" s="36"/>
    </row>
    <row r="3113" spans="6:7" x14ac:dyDescent="0.2">
      <c r="F3113" s="35"/>
      <c r="G3113" s="36"/>
    </row>
    <row r="3114" spans="6:7" x14ac:dyDescent="0.2">
      <c r="F3114" s="35"/>
      <c r="G3114" s="36"/>
    </row>
    <row r="3115" spans="6:7" x14ac:dyDescent="0.2">
      <c r="F3115" s="35"/>
      <c r="G3115" s="36"/>
    </row>
    <row r="3116" spans="6:7" x14ac:dyDescent="0.2">
      <c r="F3116" s="35"/>
      <c r="G3116" s="36"/>
    </row>
    <row r="3117" spans="6:7" x14ac:dyDescent="0.2">
      <c r="F3117" s="35"/>
      <c r="G3117" s="36"/>
    </row>
    <row r="3118" spans="6:7" x14ac:dyDescent="0.2">
      <c r="F3118" s="35"/>
      <c r="G3118" s="36"/>
    </row>
    <row r="3119" spans="6:7" x14ac:dyDescent="0.2">
      <c r="F3119" s="35"/>
      <c r="G3119" s="36"/>
    </row>
    <row r="3120" spans="6:7" x14ac:dyDescent="0.2">
      <c r="F3120" s="35"/>
      <c r="G3120" s="36"/>
    </row>
    <row r="3121" spans="6:7" x14ac:dyDescent="0.2">
      <c r="F3121" s="35"/>
      <c r="G3121" s="36"/>
    </row>
    <row r="3122" spans="6:7" x14ac:dyDescent="0.2">
      <c r="F3122" s="35"/>
      <c r="G3122" s="36"/>
    </row>
    <row r="3123" spans="6:7" x14ac:dyDescent="0.2">
      <c r="F3123" s="35"/>
      <c r="G3123" s="36"/>
    </row>
    <row r="3124" spans="6:7" x14ac:dyDescent="0.2">
      <c r="F3124" s="35"/>
      <c r="G3124" s="36"/>
    </row>
    <row r="3125" spans="6:7" x14ac:dyDescent="0.2">
      <c r="F3125" s="35"/>
      <c r="G3125" s="36"/>
    </row>
    <row r="3126" spans="6:7" x14ac:dyDescent="0.2">
      <c r="F3126" s="35"/>
      <c r="G3126" s="36"/>
    </row>
    <row r="3127" spans="6:7" x14ac:dyDescent="0.2">
      <c r="F3127" s="35"/>
      <c r="G3127" s="36"/>
    </row>
    <row r="3128" spans="6:7" x14ac:dyDescent="0.2">
      <c r="F3128" s="35"/>
      <c r="G3128" s="36"/>
    </row>
    <row r="3129" spans="6:7" x14ac:dyDescent="0.2">
      <c r="F3129" s="35"/>
      <c r="G3129" s="36"/>
    </row>
    <row r="3130" spans="6:7" x14ac:dyDescent="0.2">
      <c r="F3130" s="35"/>
      <c r="G3130" s="36"/>
    </row>
    <row r="3131" spans="6:7" x14ac:dyDescent="0.2">
      <c r="F3131" s="35"/>
      <c r="G3131" s="36"/>
    </row>
    <row r="3132" spans="6:7" x14ac:dyDescent="0.2">
      <c r="F3132" s="35"/>
      <c r="G3132" s="36"/>
    </row>
    <row r="3133" spans="6:7" x14ac:dyDescent="0.2">
      <c r="F3133" s="35"/>
      <c r="G3133" s="36"/>
    </row>
    <row r="3134" spans="6:7" x14ac:dyDescent="0.2">
      <c r="F3134" s="35"/>
      <c r="G3134" s="36"/>
    </row>
    <row r="3135" spans="6:7" x14ac:dyDescent="0.2">
      <c r="F3135" s="35"/>
      <c r="G3135" s="36"/>
    </row>
    <row r="3136" spans="6:7" x14ac:dyDescent="0.2">
      <c r="F3136" s="35"/>
      <c r="G3136" s="36"/>
    </row>
    <row r="3137" spans="6:7" x14ac:dyDescent="0.2">
      <c r="F3137" s="35"/>
      <c r="G3137" s="36"/>
    </row>
    <row r="3138" spans="6:7" x14ac:dyDescent="0.2">
      <c r="F3138" s="35"/>
      <c r="G3138" s="36"/>
    </row>
    <row r="3139" spans="6:7" x14ac:dyDescent="0.2">
      <c r="F3139" s="35"/>
      <c r="G3139" s="36"/>
    </row>
    <row r="3140" spans="6:7" x14ac:dyDescent="0.2">
      <c r="F3140" s="35"/>
      <c r="G3140" s="36"/>
    </row>
    <row r="3141" spans="6:7" x14ac:dyDescent="0.2">
      <c r="F3141" s="35"/>
      <c r="G3141" s="36"/>
    </row>
    <row r="3142" spans="6:7" x14ac:dyDescent="0.2">
      <c r="F3142" s="35"/>
      <c r="G3142" s="36"/>
    </row>
    <row r="3143" spans="6:7" x14ac:dyDescent="0.2">
      <c r="F3143" s="35"/>
      <c r="G3143" s="36"/>
    </row>
    <row r="3144" spans="6:7" x14ac:dyDescent="0.2">
      <c r="F3144" s="35"/>
      <c r="G3144" s="36"/>
    </row>
    <row r="3145" spans="6:7" x14ac:dyDescent="0.2">
      <c r="F3145" s="35"/>
      <c r="G3145" s="36"/>
    </row>
    <row r="3146" spans="6:7" x14ac:dyDescent="0.2">
      <c r="F3146" s="35"/>
      <c r="G3146" s="36"/>
    </row>
    <row r="3147" spans="6:7" x14ac:dyDescent="0.2">
      <c r="F3147" s="35"/>
      <c r="G3147" s="36"/>
    </row>
    <row r="3148" spans="6:7" x14ac:dyDescent="0.2">
      <c r="F3148" s="35"/>
      <c r="G3148" s="36"/>
    </row>
    <row r="3149" spans="6:7" x14ac:dyDescent="0.2">
      <c r="F3149" s="35"/>
      <c r="G3149" s="36"/>
    </row>
    <row r="3150" spans="6:7" x14ac:dyDescent="0.2">
      <c r="F3150" s="35"/>
      <c r="G3150" s="36"/>
    </row>
    <row r="3151" spans="6:7" x14ac:dyDescent="0.2">
      <c r="F3151" s="35"/>
      <c r="G3151" s="36"/>
    </row>
    <row r="3152" spans="6:7" x14ac:dyDescent="0.2">
      <c r="F3152" s="35"/>
      <c r="G3152" s="36"/>
    </row>
    <row r="3153" spans="6:7" x14ac:dyDescent="0.2">
      <c r="F3153" s="35"/>
      <c r="G3153" s="36"/>
    </row>
    <row r="3154" spans="6:7" x14ac:dyDescent="0.2">
      <c r="F3154" s="35"/>
      <c r="G3154" s="36"/>
    </row>
    <row r="3155" spans="6:7" x14ac:dyDescent="0.2">
      <c r="F3155" s="35"/>
      <c r="G3155" s="36"/>
    </row>
    <row r="3156" spans="6:7" x14ac:dyDescent="0.2">
      <c r="F3156" s="35"/>
      <c r="G3156" s="36"/>
    </row>
    <row r="3157" spans="6:7" x14ac:dyDescent="0.2">
      <c r="F3157" s="35"/>
      <c r="G3157" s="36"/>
    </row>
    <row r="3158" spans="6:7" x14ac:dyDescent="0.2">
      <c r="F3158" s="35"/>
      <c r="G3158" s="36"/>
    </row>
    <row r="3159" spans="6:7" x14ac:dyDescent="0.2">
      <c r="F3159" s="35"/>
      <c r="G3159" s="36"/>
    </row>
    <row r="3160" spans="6:7" x14ac:dyDescent="0.2">
      <c r="F3160" s="35"/>
      <c r="G3160" s="36"/>
    </row>
    <row r="3161" spans="6:7" x14ac:dyDescent="0.2">
      <c r="F3161" s="35"/>
      <c r="G3161" s="36"/>
    </row>
    <row r="3162" spans="6:7" x14ac:dyDescent="0.2">
      <c r="F3162" s="35"/>
      <c r="G3162" s="36"/>
    </row>
    <row r="3163" spans="6:7" x14ac:dyDescent="0.2">
      <c r="F3163" s="35"/>
      <c r="G3163" s="36"/>
    </row>
    <row r="3164" spans="6:7" x14ac:dyDescent="0.2">
      <c r="F3164" s="35"/>
      <c r="G3164" s="36"/>
    </row>
    <row r="3165" spans="6:7" x14ac:dyDescent="0.2">
      <c r="F3165" s="35"/>
      <c r="G3165" s="36"/>
    </row>
    <row r="3166" spans="6:7" x14ac:dyDescent="0.2">
      <c r="F3166" s="35"/>
      <c r="G3166" s="36"/>
    </row>
    <row r="3167" spans="6:7" x14ac:dyDescent="0.2">
      <c r="F3167" s="35"/>
      <c r="G3167" s="36"/>
    </row>
    <row r="3168" spans="6:7" x14ac:dyDescent="0.2">
      <c r="F3168" s="35"/>
      <c r="G3168" s="36"/>
    </row>
    <row r="3169" spans="6:7" x14ac:dyDescent="0.2">
      <c r="F3169" s="35"/>
      <c r="G3169" s="36"/>
    </row>
    <row r="3170" spans="6:7" x14ac:dyDescent="0.2">
      <c r="F3170" s="35"/>
      <c r="G3170" s="36"/>
    </row>
    <row r="3171" spans="6:7" x14ac:dyDescent="0.2">
      <c r="F3171" s="35"/>
      <c r="G3171" s="36"/>
    </row>
    <row r="3172" spans="6:7" x14ac:dyDescent="0.2">
      <c r="F3172" s="35"/>
      <c r="G3172" s="36"/>
    </row>
    <row r="3173" spans="6:7" x14ac:dyDescent="0.2">
      <c r="F3173" s="35"/>
      <c r="G3173" s="36"/>
    </row>
    <row r="3174" spans="6:7" x14ac:dyDescent="0.2">
      <c r="F3174" s="35"/>
      <c r="G3174" s="36"/>
    </row>
    <row r="3175" spans="6:7" x14ac:dyDescent="0.2">
      <c r="F3175" s="35"/>
      <c r="G3175" s="36"/>
    </row>
    <row r="3176" spans="6:7" x14ac:dyDescent="0.2">
      <c r="F3176" s="35"/>
      <c r="G3176" s="36"/>
    </row>
    <row r="3177" spans="6:7" x14ac:dyDescent="0.2">
      <c r="F3177" s="35"/>
      <c r="G3177" s="36"/>
    </row>
    <row r="3178" spans="6:7" x14ac:dyDescent="0.2">
      <c r="F3178" s="35"/>
      <c r="G3178" s="36"/>
    </row>
    <row r="3179" spans="6:7" x14ac:dyDescent="0.2">
      <c r="F3179" s="35"/>
      <c r="G3179" s="36"/>
    </row>
    <row r="3180" spans="6:7" x14ac:dyDescent="0.2">
      <c r="F3180" s="35"/>
      <c r="G3180" s="36"/>
    </row>
    <row r="3181" spans="6:7" x14ac:dyDescent="0.2">
      <c r="F3181" s="35"/>
      <c r="G3181" s="36"/>
    </row>
    <row r="3182" spans="6:7" x14ac:dyDescent="0.2">
      <c r="F3182" s="35"/>
      <c r="G3182" s="36"/>
    </row>
    <row r="3183" spans="6:7" x14ac:dyDescent="0.2">
      <c r="F3183" s="35"/>
      <c r="G3183" s="36"/>
    </row>
    <row r="3184" spans="6:7" x14ac:dyDescent="0.2">
      <c r="F3184" s="35"/>
      <c r="G3184" s="36"/>
    </row>
    <row r="3185" spans="6:7" x14ac:dyDescent="0.2">
      <c r="F3185" s="35"/>
      <c r="G3185" s="36"/>
    </row>
    <row r="3186" spans="6:7" x14ac:dyDescent="0.2">
      <c r="F3186" s="35"/>
      <c r="G3186" s="36"/>
    </row>
    <row r="3187" spans="6:7" x14ac:dyDescent="0.2">
      <c r="F3187" s="35"/>
      <c r="G3187" s="36"/>
    </row>
    <row r="3188" spans="6:7" x14ac:dyDescent="0.2">
      <c r="F3188" s="35"/>
      <c r="G3188" s="36"/>
    </row>
    <row r="3189" spans="6:7" x14ac:dyDescent="0.2">
      <c r="F3189" s="35"/>
      <c r="G3189" s="36"/>
    </row>
    <row r="3190" spans="6:7" x14ac:dyDescent="0.2">
      <c r="F3190" s="35"/>
      <c r="G3190" s="36"/>
    </row>
    <row r="3191" spans="6:7" x14ac:dyDescent="0.2">
      <c r="F3191" s="35"/>
      <c r="G3191" s="36"/>
    </row>
    <row r="3192" spans="6:7" x14ac:dyDescent="0.2">
      <c r="F3192" s="35"/>
      <c r="G3192" s="36"/>
    </row>
    <row r="3193" spans="6:7" x14ac:dyDescent="0.2">
      <c r="F3193" s="35"/>
      <c r="G3193" s="36"/>
    </row>
    <row r="3194" spans="6:7" x14ac:dyDescent="0.2">
      <c r="F3194" s="35"/>
      <c r="G3194" s="36"/>
    </row>
    <row r="3195" spans="6:7" x14ac:dyDescent="0.2">
      <c r="F3195" s="35"/>
      <c r="G3195" s="36"/>
    </row>
    <row r="3196" spans="6:7" x14ac:dyDescent="0.2">
      <c r="F3196" s="35"/>
      <c r="G3196" s="36"/>
    </row>
    <row r="3197" spans="6:7" x14ac:dyDescent="0.2">
      <c r="F3197" s="35"/>
      <c r="G3197" s="36"/>
    </row>
    <row r="3198" spans="6:7" x14ac:dyDescent="0.2">
      <c r="F3198" s="35"/>
      <c r="G3198" s="36"/>
    </row>
    <row r="3199" spans="6:7" x14ac:dyDescent="0.2">
      <c r="F3199" s="35"/>
      <c r="G3199" s="36"/>
    </row>
    <row r="3200" spans="6:7" x14ac:dyDescent="0.2">
      <c r="F3200" s="35"/>
      <c r="G3200" s="36"/>
    </row>
    <row r="3201" spans="6:7" x14ac:dyDescent="0.2">
      <c r="F3201" s="35"/>
      <c r="G3201" s="36"/>
    </row>
    <row r="3202" spans="6:7" x14ac:dyDescent="0.2">
      <c r="F3202" s="35"/>
      <c r="G3202" s="36"/>
    </row>
    <row r="3203" spans="6:7" x14ac:dyDescent="0.2">
      <c r="F3203" s="35"/>
      <c r="G3203" s="36"/>
    </row>
    <row r="3204" spans="6:7" x14ac:dyDescent="0.2">
      <c r="F3204" s="35"/>
      <c r="G3204" s="36"/>
    </row>
    <row r="3205" spans="6:7" x14ac:dyDescent="0.2">
      <c r="F3205" s="35"/>
      <c r="G3205" s="36"/>
    </row>
    <row r="3206" spans="6:7" x14ac:dyDescent="0.2">
      <c r="F3206" s="35"/>
      <c r="G3206" s="36"/>
    </row>
    <row r="3207" spans="6:7" x14ac:dyDescent="0.2">
      <c r="F3207" s="35"/>
      <c r="G3207" s="36"/>
    </row>
    <row r="3208" spans="6:7" x14ac:dyDescent="0.2">
      <c r="F3208" s="35"/>
      <c r="G3208" s="36"/>
    </row>
    <row r="3209" spans="6:7" x14ac:dyDescent="0.2">
      <c r="F3209" s="35"/>
      <c r="G3209" s="36"/>
    </row>
    <row r="3210" spans="6:7" x14ac:dyDescent="0.2">
      <c r="F3210" s="35"/>
      <c r="G3210" s="36"/>
    </row>
    <row r="3211" spans="6:7" x14ac:dyDescent="0.2">
      <c r="F3211" s="35"/>
      <c r="G3211" s="36"/>
    </row>
    <row r="3212" spans="6:7" x14ac:dyDescent="0.2">
      <c r="F3212" s="35"/>
      <c r="G3212" s="36"/>
    </row>
    <row r="3213" spans="6:7" x14ac:dyDescent="0.2">
      <c r="F3213" s="35"/>
      <c r="G3213" s="36"/>
    </row>
    <row r="3214" spans="6:7" x14ac:dyDescent="0.2">
      <c r="F3214" s="35"/>
      <c r="G3214" s="36"/>
    </row>
    <row r="3215" spans="6:7" x14ac:dyDescent="0.2">
      <c r="F3215" s="35"/>
      <c r="G3215" s="36"/>
    </row>
    <row r="3216" spans="6:7" x14ac:dyDescent="0.2">
      <c r="F3216" s="35"/>
      <c r="G3216" s="36"/>
    </row>
    <row r="3217" spans="6:7" x14ac:dyDescent="0.2">
      <c r="F3217" s="35"/>
      <c r="G3217" s="36"/>
    </row>
    <row r="3218" spans="6:7" x14ac:dyDescent="0.2">
      <c r="F3218" s="35"/>
      <c r="G3218" s="36"/>
    </row>
    <row r="3219" spans="6:7" x14ac:dyDescent="0.2">
      <c r="F3219" s="35"/>
      <c r="G3219" s="36"/>
    </row>
    <row r="3220" spans="6:7" x14ac:dyDescent="0.2">
      <c r="F3220" s="35"/>
      <c r="G3220" s="36"/>
    </row>
    <row r="3221" spans="6:7" x14ac:dyDescent="0.2">
      <c r="F3221" s="35"/>
      <c r="G3221" s="36"/>
    </row>
    <row r="3222" spans="6:7" x14ac:dyDescent="0.2">
      <c r="F3222" s="35"/>
      <c r="G3222" s="36"/>
    </row>
    <row r="3223" spans="6:7" x14ac:dyDescent="0.2">
      <c r="F3223" s="35"/>
      <c r="G3223" s="36"/>
    </row>
    <row r="3224" spans="6:7" x14ac:dyDescent="0.2">
      <c r="F3224" s="35"/>
      <c r="G3224" s="36"/>
    </row>
    <row r="3225" spans="6:7" x14ac:dyDescent="0.2">
      <c r="F3225" s="35"/>
      <c r="G3225" s="36"/>
    </row>
    <row r="3226" spans="6:7" x14ac:dyDescent="0.2">
      <c r="F3226" s="35"/>
      <c r="G3226" s="36"/>
    </row>
    <row r="3227" spans="6:7" x14ac:dyDescent="0.2">
      <c r="F3227" s="35"/>
      <c r="G3227" s="36"/>
    </row>
    <row r="3228" spans="6:7" x14ac:dyDescent="0.2">
      <c r="F3228" s="35"/>
      <c r="G3228" s="36"/>
    </row>
    <row r="3229" spans="6:7" x14ac:dyDescent="0.2">
      <c r="F3229" s="35"/>
      <c r="G3229" s="36"/>
    </row>
    <row r="3230" spans="6:7" x14ac:dyDescent="0.2">
      <c r="F3230" s="35"/>
      <c r="G3230" s="36"/>
    </row>
    <row r="3231" spans="6:7" x14ac:dyDescent="0.2">
      <c r="F3231" s="35"/>
      <c r="G3231" s="36"/>
    </row>
    <row r="3232" spans="6:7" x14ac:dyDescent="0.2">
      <c r="F3232" s="35"/>
      <c r="G3232" s="36"/>
    </row>
    <row r="3233" spans="6:7" x14ac:dyDescent="0.2">
      <c r="F3233" s="35"/>
      <c r="G3233" s="36"/>
    </row>
    <row r="3234" spans="6:7" x14ac:dyDescent="0.2">
      <c r="F3234" s="35"/>
      <c r="G3234" s="36"/>
    </row>
    <row r="3235" spans="6:7" x14ac:dyDescent="0.2">
      <c r="F3235" s="35"/>
      <c r="G3235" s="36"/>
    </row>
    <row r="3236" spans="6:7" x14ac:dyDescent="0.2">
      <c r="F3236" s="35"/>
      <c r="G3236" s="36"/>
    </row>
    <row r="3237" spans="6:7" x14ac:dyDescent="0.2">
      <c r="F3237" s="35"/>
      <c r="G3237" s="36"/>
    </row>
    <row r="3238" spans="6:7" x14ac:dyDescent="0.2">
      <c r="F3238" s="35"/>
      <c r="G3238" s="36"/>
    </row>
    <row r="3239" spans="6:7" x14ac:dyDescent="0.2">
      <c r="F3239" s="35"/>
      <c r="G3239" s="36"/>
    </row>
    <row r="3240" spans="6:7" x14ac:dyDescent="0.2">
      <c r="F3240" s="35"/>
      <c r="G3240" s="36"/>
    </row>
    <row r="3241" spans="6:7" x14ac:dyDescent="0.2">
      <c r="F3241" s="35"/>
      <c r="G3241" s="36"/>
    </row>
    <row r="3242" spans="6:7" x14ac:dyDescent="0.2">
      <c r="F3242" s="35"/>
      <c r="G3242" s="36"/>
    </row>
    <row r="3243" spans="6:7" x14ac:dyDescent="0.2">
      <c r="F3243" s="35"/>
      <c r="G3243" s="36"/>
    </row>
    <row r="3244" spans="6:7" x14ac:dyDescent="0.2">
      <c r="F3244" s="35"/>
      <c r="G3244" s="36"/>
    </row>
    <row r="3245" spans="6:7" x14ac:dyDescent="0.2">
      <c r="F3245" s="35"/>
      <c r="G3245" s="36"/>
    </row>
    <row r="3246" spans="6:7" x14ac:dyDescent="0.2">
      <c r="F3246" s="35"/>
      <c r="G3246" s="36"/>
    </row>
    <row r="3247" spans="6:7" x14ac:dyDescent="0.2">
      <c r="F3247" s="35"/>
      <c r="G3247" s="36"/>
    </row>
    <row r="3248" spans="6:7" x14ac:dyDescent="0.2">
      <c r="F3248" s="35"/>
      <c r="G3248" s="36"/>
    </row>
    <row r="3249" spans="6:7" x14ac:dyDescent="0.2">
      <c r="F3249" s="35"/>
      <c r="G3249" s="36"/>
    </row>
    <row r="3250" spans="6:7" x14ac:dyDescent="0.2">
      <c r="F3250" s="35"/>
      <c r="G3250" s="36"/>
    </row>
    <row r="3251" spans="6:7" x14ac:dyDescent="0.2">
      <c r="F3251" s="35"/>
      <c r="G3251" s="36"/>
    </row>
    <row r="3252" spans="6:7" x14ac:dyDescent="0.2">
      <c r="F3252" s="35"/>
      <c r="G3252" s="36"/>
    </row>
    <row r="3253" spans="6:7" x14ac:dyDescent="0.2">
      <c r="F3253" s="35"/>
      <c r="G3253" s="36"/>
    </row>
    <row r="3254" spans="6:7" x14ac:dyDescent="0.2">
      <c r="F3254" s="35"/>
      <c r="G3254" s="36"/>
    </row>
    <row r="3255" spans="6:7" x14ac:dyDescent="0.2">
      <c r="F3255" s="35"/>
      <c r="G3255" s="36"/>
    </row>
    <row r="3256" spans="6:7" x14ac:dyDescent="0.2">
      <c r="F3256" s="35"/>
      <c r="G3256" s="36"/>
    </row>
    <row r="3257" spans="6:7" x14ac:dyDescent="0.2">
      <c r="F3257" s="35"/>
      <c r="G3257" s="36"/>
    </row>
    <row r="3258" spans="6:7" x14ac:dyDescent="0.2">
      <c r="F3258" s="35"/>
      <c r="G3258" s="36"/>
    </row>
    <row r="3259" spans="6:7" x14ac:dyDescent="0.2">
      <c r="F3259" s="35"/>
      <c r="G3259" s="36"/>
    </row>
    <row r="3260" spans="6:7" x14ac:dyDescent="0.2">
      <c r="F3260" s="35"/>
      <c r="G3260" s="36"/>
    </row>
    <row r="3261" spans="6:7" x14ac:dyDescent="0.2">
      <c r="F3261" s="35"/>
      <c r="G3261" s="36"/>
    </row>
    <row r="3262" spans="6:7" x14ac:dyDescent="0.2">
      <c r="F3262" s="35"/>
      <c r="G3262" s="36"/>
    </row>
    <row r="3263" spans="6:7" x14ac:dyDescent="0.2">
      <c r="F3263" s="35"/>
      <c r="G3263" s="36"/>
    </row>
    <row r="3264" spans="6:7" x14ac:dyDescent="0.2">
      <c r="F3264" s="35"/>
      <c r="G3264" s="36"/>
    </row>
    <row r="3265" spans="6:7" x14ac:dyDescent="0.2">
      <c r="F3265" s="35"/>
      <c r="G3265" s="36"/>
    </row>
    <row r="3266" spans="6:7" x14ac:dyDescent="0.2">
      <c r="F3266" s="35"/>
      <c r="G3266" s="36"/>
    </row>
    <row r="3267" spans="6:7" x14ac:dyDescent="0.2">
      <c r="F3267" s="35"/>
      <c r="G3267" s="36"/>
    </row>
    <row r="3268" spans="6:7" x14ac:dyDescent="0.2">
      <c r="F3268" s="35"/>
      <c r="G3268" s="36"/>
    </row>
    <row r="3269" spans="6:7" x14ac:dyDescent="0.2">
      <c r="F3269" s="35"/>
      <c r="G3269" s="36"/>
    </row>
    <row r="3270" spans="6:7" x14ac:dyDescent="0.2">
      <c r="F3270" s="35"/>
      <c r="G3270" s="36"/>
    </row>
    <row r="3271" spans="6:7" x14ac:dyDescent="0.2">
      <c r="F3271" s="35"/>
      <c r="G3271" s="36"/>
    </row>
    <row r="3272" spans="6:7" x14ac:dyDescent="0.2">
      <c r="F3272" s="35"/>
      <c r="G3272" s="36"/>
    </row>
    <row r="3273" spans="6:7" x14ac:dyDescent="0.2">
      <c r="F3273" s="35"/>
      <c r="G3273" s="36"/>
    </row>
    <row r="3274" spans="6:7" x14ac:dyDescent="0.2">
      <c r="F3274" s="35"/>
      <c r="G3274" s="36"/>
    </row>
    <row r="3275" spans="6:7" x14ac:dyDescent="0.2">
      <c r="F3275" s="35"/>
      <c r="G3275" s="36"/>
    </row>
    <row r="3276" spans="6:7" x14ac:dyDescent="0.2">
      <c r="F3276" s="35"/>
      <c r="G3276" s="36"/>
    </row>
    <row r="3277" spans="6:7" x14ac:dyDescent="0.2">
      <c r="F3277" s="35"/>
      <c r="G3277" s="36"/>
    </row>
    <row r="3278" spans="6:7" x14ac:dyDescent="0.2">
      <c r="F3278" s="35"/>
      <c r="G3278" s="36"/>
    </row>
    <row r="3279" spans="6:7" x14ac:dyDescent="0.2">
      <c r="F3279" s="35"/>
      <c r="G3279" s="36"/>
    </row>
    <row r="3280" spans="6:7" x14ac:dyDescent="0.2">
      <c r="F3280" s="35"/>
      <c r="G3280" s="36"/>
    </row>
    <row r="3281" spans="6:7" x14ac:dyDescent="0.2">
      <c r="F3281" s="35"/>
      <c r="G3281" s="36"/>
    </row>
    <row r="3282" spans="6:7" x14ac:dyDescent="0.2">
      <c r="F3282" s="35"/>
      <c r="G3282" s="36"/>
    </row>
    <row r="3283" spans="6:7" x14ac:dyDescent="0.2">
      <c r="F3283" s="35"/>
      <c r="G3283" s="36"/>
    </row>
    <row r="3284" spans="6:7" x14ac:dyDescent="0.2">
      <c r="F3284" s="35"/>
      <c r="G3284" s="36"/>
    </row>
    <row r="3285" spans="6:7" x14ac:dyDescent="0.2">
      <c r="F3285" s="35"/>
      <c r="G3285" s="36"/>
    </row>
    <row r="3286" spans="6:7" x14ac:dyDescent="0.2">
      <c r="F3286" s="35"/>
      <c r="G3286" s="36"/>
    </row>
    <row r="3287" spans="6:7" x14ac:dyDescent="0.2">
      <c r="F3287" s="35"/>
      <c r="G3287" s="36"/>
    </row>
    <row r="3288" spans="6:7" x14ac:dyDescent="0.2">
      <c r="F3288" s="35"/>
      <c r="G3288" s="36"/>
    </row>
    <row r="3289" spans="6:7" x14ac:dyDescent="0.2">
      <c r="F3289" s="35"/>
      <c r="G3289" s="36"/>
    </row>
    <row r="3290" spans="6:7" x14ac:dyDescent="0.2">
      <c r="F3290" s="35"/>
      <c r="G3290" s="36"/>
    </row>
    <row r="3291" spans="6:7" x14ac:dyDescent="0.2">
      <c r="F3291" s="35"/>
      <c r="G3291" s="36"/>
    </row>
    <row r="3292" spans="6:7" x14ac:dyDescent="0.2">
      <c r="F3292" s="35"/>
      <c r="G3292" s="36"/>
    </row>
    <row r="3293" spans="6:7" x14ac:dyDescent="0.2">
      <c r="F3293" s="35"/>
      <c r="G3293" s="36"/>
    </row>
    <row r="3294" spans="6:7" x14ac:dyDescent="0.2">
      <c r="F3294" s="35"/>
      <c r="G3294" s="36"/>
    </row>
    <row r="3295" spans="6:7" x14ac:dyDescent="0.2">
      <c r="F3295" s="35"/>
      <c r="G3295" s="36"/>
    </row>
    <row r="3296" spans="6:7" x14ac:dyDescent="0.2">
      <c r="F3296" s="35"/>
      <c r="G3296" s="36"/>
    </row>
    <row r="3297" spans="6:7" x14ac:dyDescent="0.2">
      <c r="F3297" s="35"/>
      <c r="G3297" s="36"/>
    </row>
    <row r="3298" spans="6:7" x14ac:dyDescent="0.2">
      <c r="F3298" s="35"/>
      <c r="G3298" s="36"/>
    </row>
    <row r="3299" spans="6:7" x14ac:dyDescent="0.2">
      <c r="F3299" s="35"/>
      <c r="G3299" s="36"/>
    </row>
    <row r="3300" spans="6:7" x14ac:dyDescent="0.2">
      <c r="F3300" s="35"/>
      <c r="G3300" s="36"/>
    </row>
    <row r="3301" spans="6:7" x14ac:dyDescent="0.2">
      <c r="F3301" s="35"/>
      <c r="G3301" s="36"/>
    </row>
    <row r="3302" spans="6:7" x14ac:dyDescent="0.2">
      <c r="F3302" s="35"/>
      <c r="G3302" s="36"/>
    </row>
    <row r="3303" spans="6:7" x14ac:dyDescent="0.2">
      <c r="F3303" s="35"/>
      <c r="G3303" s="36"/>
    </row>
    <row r="3304" spans="6:7" x14ac:dyDescent="0.2">
      <c r="F3304" s="35"/>
      <c r="G3304" s="36"/>
    </row>
    <row r="3305" spans="6:7" x14ac:dyDescent="0.2">
      <c r="F3305" s="35"/>
      <c r="G3305" s="36"/>
    </row>
    <row r="3306" spans="6:7" x14ac:dyDescent="0.2">
      <c r="F3306" s="35"/>
      <c r="G3306" s="36"/>
    </row>
    <row r="3307" spans="6:7" x14ac:dyDescent="0.2">
      <c r="F3307" s="35"/>
      <c r="G3307" s="36"/>
    </row>
    <row r="3308" spans="6:7" x14ac:dyDescent="0.2">
      <c r="F3308" s="35"/>
      <c r="G3308" s="36"/>
    </row>
    <row r="3309" spans="6:7" x14ac:dyDescent="0.2">
      <c r="F3309" s="35"/>
      <c r="G3309" s="36"/>
    </row>
    <row r="3310" spans="6:7" x14ac:dyDescent="0.2">
      <c r="F3310" s="35"/>
      <c r="G3310" s="36"/>
    </row>
    <row r="3311" spans="6:7" x14ac:dyDescent="0.2">
      <c r="F3311" s="35"/>
      <c r="G3311" s="36"/>
    </row>
    <row r="3312" spans="6:7" x14ac:dyDescent="0.2">
      <c r="F3312" s="35"/>
      <c r="G3312" s="36"/>
    </row>
    <row r="3313" spans="6:7" x14ac:dyDescent="0.2">
      <c r="F3313" s="35"/>
      <c r="G3313" s="36"/>
    </row>
    <row r="3314" spans="6:7" x14ac:dyDescent="0.2">
      <c r="F3314" s="35"/>
      <c r="G3314" s="36"/>
    </row>
    <row r="3315" spans="6:7" x14ac:dyDescent="0.2">
      <c r="F3315" s="35"/>
      <c r="G3315" s="36"/>
    </row>
    <row r="3316" spans="6:7" x14ac:dyDescent="0.2">
      <c r="F3316" s="35"/>
      <c r="G3316" s="36"/>
    </row>
    <row r="3317" spans="6:7" x14ac:dyDescent="0.2">
      <c r="F3317" s="35"/>
      <c r="G3317" s="36"/>
    </row>
    <row r="3318" spans="6:7" x14ac:dyDescent="0.2">
      <c r="F3318" s="35"/>
      <c r="G3318" s="36"/>
    </row>
    <row r="3319" spans="6:7" x14ac:dyDescent="0.2">
      <c r="F3319" s="35"/>
      <c r="G3319" s="36"/>
    </row>
    <row r="3320" spans="6:7" x14ac:dyDescent="0.2">
      <c r="F3320" s="35"/>
      <c r="G3320" s="36"/>
    </row>
    <row r="3321" spans="6:7" x14ac:dyDescent="0.2">
      <c r="F3321" s="35"/>
      <c r="G3321" s="36"/>
    </row>
    <row r="3322" spans="6:7" x14ac:dyDescent="0.2">
      <c r="F3322" s="35"/>
      <c r="G3322" s="36"/>
    </row>
    <row r="3323" spans="6:7" x14ac:dyDescent="0.2">
      <c r="F3323" s="35"/>
      <c r="G3323" s="36"/>
    </row>
    <row r="3324" spans="6:7" x14ac:dyDescent="0.2">
      <c r="F3324" s="35"/>
      <c r="G3324" s="36"/>
    </row>
    <row r="3325" spans="6:7" x14ac:dyDescent="0.2">
      <c r="F3325" s="35"/>
      <c r="G3325" s="36"/>
    </row>
    <row r="3326" spans="6:7" x14ac:dyDescent="0.2">
      <c r="F3326" s="35"/>
      <c r="G3326" s="36"/>
    </row>
    <row r="3327" spans="6:7" x14ac:dyDescent="0.2">
      <c r="F3327" s="35"/>
      <c r="G3327" s="36"/>
    </row>
    <row r="3328" spans="6:7" x14ac:dyDescent="0.2">
      <c r="F3328" s="35"/>
      <c r="G3328" s="36"/>
    </row>
    <row r="3329" spans="6:7" x14ac:dyDescent="0.2">
      <c r="F3329" s="35"/>
      <c r="G3329" s="36"/>
    </row>
    <row r="3330" spans="6:7" x14ac:dyDescent="0.2">
      <c r="F3330" s="35"/>
      <c r="G3330" s="36"/>
    </row>
    <row r="3331" spans="6:7" x14ac:dyDescent="0.2">
      <c r="F3331" s="35"/>
      <c r="G3331" s="36"/>
    </row>
    <row r="3332" spans="6:7" x14ac:dyDescent="0.2">
      <c r="F3332" s="35"/>
      <c r="G3332" s="36"/>
    </row>
    <row r="3333" spans="6:7" x14ac:dyDescent="0.2">
      <c r="F3333" s="35"/>
      <c r="G3333" s="36"/>
    </row>
    <row r="3334" spans="6:7" x14ac:dyDescent="0.2">
      <c r="F3334" s="35"/>
      <c r="G3334" s="36"/>
    </row>
    <row r="3335" spans="6:7" x14ac:dyDescent="0.2">
      <c r="F3335" s="35"/>
      <c r="G3335" s="36"/>
    </row>
    <row r="3336" spans="6:7" x14ac:dyDescent="0.2">
      <c r="F3336" s="35"/>
      <c r="G3336" s="36"/>
    </row>
    <row r="3337" spans="6:7" x14ac:dyDescent="0.2">
      <c r="F3337" s="35"/>
      <c r="G3337" s="36"/>
    </row>
    <row r="3338" spans="6:7" x14ac:dyDescent="0.2">
      <c r="F3338" s="35"/>
      <c r="G3338" s="36"/>
    </row>
    <row r="3339" spans="6:7" x14ac:dyDescent="0.2">
      <c r="F3339" s="35"/>
      <c r="G3339" s="36"/>
    </row>
    <row r="3340" spans="6:7" x14ac:dyDescent="0.2">
      <c r="F3340" s="35"/>
      <c r="G3340" s="36"/>
    </row>
    <row r="3341" spans="6:7" x14ac:dyDescent="0.2">
      <c r="F3341" s="35"/>
      <c r="G3341" s="36"/>
    </row>
    <row r="3342" spans="6:7" x14ac:dyDescent="0.2">
      <c r="F3342" s="35"/>
      <c r="G3342" s="36"/>
    </row>
    <row r="3343" spans="6:7" x14ac:dyDescent="0.2">
      <c r="F3343" s="35"/>
      <c r="G3343" s="36"/>
    </row>
    <row r="3344" spans="6:7" x14ac:dyDescent="0.2">
      <c r="F3344" s="35"/>
      <c r="G3344" s="36"/>
    </row>
    <row r="3345" spans="6:7" x14ac:dyDescent="0.2">
      <c r="F3345" s="35"/>
      <c r="G3345" s="36"/>
    </row>
    <row r="3346" spans="6:7" x14ac:dyDescent="0.2">
      <c r="F3346" s="35"/>
      <c r="G3346" s="36"/>
    </row>
    <row r="3347" spans="6:7" x14ac:dyDescent="0.2">
      <c r="F3347" s="35"/>
      <c r="G3347" s="36"/>
    </row>
    <row r="3348" spans="6:7" x14ac:dyDescent="0.2">
      <c r="F3348" s="35"/>
      <c r="G3348" s="36"/>
    </row>
    <row r="3349" spans="6:7" x14ac:dyDescent="0.2">
      <c r="F3349" s="35"/>
      <c r="G3349" s="36"/>
    </row>
    <row r="3350" spans="6:7" x14ac:dyDescent="0.2">
      <c r="F3350" s="35"/>
      <c r="G3350" s="36"/>
    </row>
    <row r="3351" spans="6:7" x14ac:dyDescent="0.2">
      <c r="F3351" s="35"/>
      <c r="G3351" s="36"/>
    </row>
    <row r="3352" spans="6:7" x14ac:dyDescent="0.2">
      <c r="F3352" s="35"/>
      <c r="G3352" s="36"/>
    </row>
    <row r="3353" spans="6:7" x14ac:dyDescent="0.2">
      <c r="F3353" s="35"/>
      <c r="G3353" s="36"/>
    </row>
    <row r="3354" spans="6:7" x14ac:dyDescent="0.2">
      <c r="F3354" s="35"/>
      <c r="G3354" s="36"/>
    </row>
    <row r="3355" spans="6:7" x14ac:dyDescent="0.2">
      <c r="F3355" s="35"/>
      <c r="G3355" s="36"/>
    </row>
    <row r="3356" spans="6:7" x14ac:dyDescent="0.2">
      <c r="F3356" s="35"/>
      <c r="G3356" s="36"/>
    </row>
    <row r="3357" spans="6:7" x14ac:dyDescent="0.2">
      <c r="F3357" s="35"/>
      <c r="G3357" s="36"/>
    </row>
    <row r="3358" spans="6:7" x14ac:dyDescent="0.2">
      <c r="F3358" s="35"/>
      <c r="G3358" s="36"/>
    </row>
    <row r="3359" spans="6:7" x14ac:dyDescent="0.2">
      <c r="F3359" s="35"/>
      <c r="G3359" s="36"/>
    </row>
    <row r="3360" spans="6:7" x14ac:dyDescent="0.2">
      <c r="F3360" s="35"/>
      <c r="G3360" s="36"/>
    </row>
    <row r="3361" spans="6:7" x14ac:dyDescent="0.2">
      <c r="F3361" s="35"/>
      <c r="G3361" s="36"/>
    </row>
    <row r="3362" spans="6:7" x14ac:dyDescent="0.2">
      <c r="F3362" s="35"/>
      <c r="G3362" s="36"/>
    </row>
    <row r="3363" spans="6:7" x14ac:dyDescent="0.2">
      <c r="F3363" s="35"/>
      <c r="G3363" s="36"/>
    </row>
    <row r="3364" spans="6:7" x14ac:dyDescent="0.2">
      <c r="F3364" s="35"/>
      <c r="G3364" s="36"/>
    </row>
    <row r="3365" spans="6:7" x14ac:dyDescent="0.2">
      <c r="F3365" s="35"/>
      <c r="G3365" s="36"/>
    </row>
    <row r="3366" spans="6:7" x14ac:dyDescent="0.2">
      <c r="F3366" s="35"/>
      <c r="G3366" s="36"/>
    </row>
    <row r="3367" spans="6:7" x14ac:dyDescent="0.2">
      <c r="F3367" s="35"/>
      <c r="G3367" s="36"/>
    </row>
    <row r="3368" spans="6:7" x14ac:dyDescent="0.2">
      <c r="F3368" s="35"/>
      <c r="G3368" s="36"/>
    </row>
    <row r="3369" spans="6:7" x14ac:dyDescent="0.2">
      <c r="F3369" s="35"/>
      <c r="G3369" s="36"/>
    </row>
    <row r="3370" spans="6:7" x14ac:dyDescent="0.2">
      <c r="F3370" s="35"/>
      <c r="G3370" s="36"/>
    </row>
    <row r="3371" spans="6:7" x14ac:dyDescent="0.2">
      <c r="F3371" s="35"/>
      <c r="G3371" s="36"/>
    </row>
    <row r="3372" spans="6:7" x14ac:dyDescent="0.2">
      <c r="F3372" s="35"/>
      <c r="G3372" s="36"/>
    </row>
    <row r="3373" spans="6:7" x14ac:dyDescent="0.2">
      <c r="F3373" s="35"/>
      <c r="G3373" s="36"/>
    </row>
    <row r="3374" spans="6:7" x14ac:dyDescent="0.2">
      <c r="F3374" s="35"/>
      <c r="G3374" s="36"/>
    </row>
    <row r="3375" spans="6:7" x14ac:dyDescent="0.2">
      <c r="F3375" s="35"/>
      <c r="G3375" s="36"/>
    </row>
    <row r="3376" spans="6:7" x14ac:dyDescent="0.2">
      <c r="F3376" s="35"/>
      <c r="G3376" s="36"/>
    </row>
    <row r="3377" spans="6:7" x14ac:dyDescent="0.2">
      <c r="F3377" s="35"/>
      <c r="G3377" s="36"/>
    </row>
    <row r="3378" spans="6:7" x14ac:dyDescent="0.2">
      <c r="F3378" s="35"/>
      <c r="G3378" s="36"/>
    </row>
    <row r="3379" spans="6:7" x14ac:dyDescent="0.2">
      <c r="F3379" s="35"/>
      <c r="G3379" s="36"/>
    </row>
    <row r="3380" spans="6:7" x14ac:dyDescent="0.2">
      <c r="F3380" s="35"/>
      <c r="G3380" s="36"/>
    </row>
    <row r="3381" spans="6:7" x14ac:dyDescent="0.2">
      <c r="F3381" s="35"/>
      <c r="G3381" s="36"/>
    </row>
    <row r="3382" spans="6:7" x14ac:dyDescent="0.2">
      <c r="F3382" s="35"/>
      <c r="G3382" s="36"/>
    </row>
    <row r="3383" spans="6:7" x14ac:dyDescent="0.2">
      <c r="F3383" s="35"/>
      <c r="G3383" s="36"/>
    </row>
    <row r="3384" spans="6:7" x14ac:dyDescent="0.2">
      <c r="F3384" s="35"/>
      <c r="G3384" s="36"/>
    </row>
    <row r="3385" spans="6:7" x14ac:dyDescent="0.2">
      <c r="F3385" s="35"/>
      <c r="G3385" s="36"/>
    </row>
    <row r="3386" spans="6:7" x14ac:dyDescent="0.2">
      <c r="F3386" s="35"/>
      <c r="G3386" s="36"/>
    </row>
    <row r="3387" spans="6:7" x14ac:dyDescent="0.2">
      <c r="F3387" s="35"/>
      <c r="G3387" s="36"/>
    </row>
    <row r="3388" spans="6:7" x14ac:dyDescent="0.2">
      <c r="F3388" s="35"/>
      <c r="G3388" s="36"/>
    </row>
    <row r="3389" spans="6:7" x14ac:dyDescent="0.2">
      <c r="F3389" s="35"/>
      <c r="G3389" s="36"/>
    </row>
    <row r="3390" spans="6:7" x14ac:dyDescent="0.2">
      <c r="F3390" s="35"/>
      <c r="G3390" s="36"/>
    </row>
    <row r="3391" spans="6:7" x14ac:dyDescent="0.2">
      <c r="F3391" s="35"/>
      <c r="G3391" s="36"/>
    </row>
    <row r="3392" spans="6:7" x14ac:dyDescent="0.2">
      <c r="F3392" s="35"/>
      <c r="G3392" s="36"/>
    </row>
    <row r="3393" spans="6:7" x14ac:dyDescent="0.2">
      <c r="F3393" s="35"/>
      <c r="G3393" s="36"/>
    </row>
    <row r="3394" spans="6:7" x14ac:dyDescent="0.2">
      <c r="F3394" s="35"/>
      <c r="G3394" s="36"/>
    </row>
    <row r="3395" spans="6:7" x14ac:dyDescent="0.2">
      <c r="F3395" s="35"/>
      <c r="G3395" s="36"/>
    </row>
    <row r="3396" spans="6:7" x14ac:dyDescent="0.2">
      <c r="F3396" s="35"/>
      <c r="G3396" s="36"/>
    </row>
    <row r="3397" spans="6:7" x14ac:dyDescent="0.2">
      <c r="F3397" s="35"/>
      <c r="G3397" s="36"/>
    </row>
    <row r="3398" spans="6:7" x14ac:dyDescent="0.2">
      <c r="F3398" s="35"/>
      <c r="G3398" s="36"/>
    </row>
    <row r="3399" spans="6:7" x14ac:dyDescent="0.2">
      <c r="F3399" s="35"/>
      <c r="G3399" s="36"/>
    </row>
    <row r="3400" spans="6:7" x14ac:dyDescent="0.2">
      <c r="F3400" s="35"/>
      <c r="G3400" s="36"/>
    </row>
    <row r="3401" spans="6:7" x14ac:dyDescent="0.2">
      <c r="F3401" s="35"/>
      <c r="G3401" s="36"/>
    </row>
    <row r="3402" spans="6:7" x14ac:dyDescent="0.2">
      <c r="F3402" s="35"/>
      <c r="G3402" s="36"/>
    </row>
    <row r="3403" spans="6:7" x14ac:dyDescent="0.2">
      <c r="F3403" s="35"/>
      <c r="G3403" s="36"/>
    </row>
    <row r="3404" spans="6:7" x14ac:dyDescent="0.2">
      <c r="F3404" s="35"/>
      <c r="G3404" s="36"/>
    </row>
    <row r="3405" spans="6:7" x14ac:dyDescent="0.2">
      <c r="F3405" s="35"/>
      <c r="G3405" s="36"/>
    </row>
    <row r="3406" spans="6:7" x14ac:dyDescent="0.2">
      <c r="F3406" s="35"/>
      <c r="G3406" s="36"/>
    </row>
    <row r="3407" spans="6:7" x14ac:dyDescent="0.2">
      <c r="F3407" s="35"/>
      <c r="G3407" s="36"/>
    </row>
    <row r="3408" spans="6:7" x14ac:dyDescent="0.2">
      <c r="F3408" s="35"/>
      <c r="G3408" s="36"/>
    </row>
    <row r="3409" spans="6:7" x14ac:dyDescent="0.2">
      <c r="F3409" s="35"/>
      <c r="G3409" s="36"/>
    </row>
    <row r="3410" spans="6:7" x14ac:dyDescent="0.2">
      <c r="F3410" s="35"/>
      <c r="G3410" s="36"/>
    </row>
    <row r="3411" spans="6:7" x14ac:dyDescent="0.2">
      <c r="F3411" s="35"/>
      <c r="G3411" s="36"/>
    </row>
    <row r="3412" spans="6:7" x14ac:dyDescent="0.2">
      <c r="F3412" s="35"/>
      <c r="G3412" s="36"/>
    </row>
    <row r="3413" spans="6:7" x14ac:dyDescent="0.2">
      <c r="F3413" s="35"/>
      <c r="G3413" s="36"/>
    </row>
    <row r="3414" spans="6:7" x14ac:dyDescent="0.2">
      <c r="F3414" s="35"/>
      <c r="G3414" s="36"/>
    </row>
    <row r="3415" spans="6:7" x14ac:dyDescent="0.2">
      <c r="F3415" s="35"/>
      <c r="G3415" s="36"/>
    </row>
    <row r="3416" spans="6:7" x14ac:dyDescent="0.2">
      <c r="F3416" s="35"/>
      <c r="G3416" s="36"/>
    </row>
    <row r="3417" spans="6:7" x14ac:dyDescent="0.2">
      <c r="F3417" s="35"/>
      <c r="G3417" s="36"/>
    </row>
    <row r="3418" spans="6:7" x14ac:dyDescent="0.2">
      <c r="F3418" s="35"/>
      <c r="G3418" s="36"/>
    </row>
    <row r="3419" spans="6:7" x14ac:dyDescent="0.2">
      <c r="F3419" s="35"/>
      <c r="G3419" s="36"/>
    </row>
    <row r="3420" spans="6:7" x14ac:dyDescent="0.2">
      <c r="F3420" s="35"/>
      <c r="G3420" s="36"/>
    </row>
    <row r="3421" spans="6:7" x14ac:dyDescent="0.2">
      <c r="F3421" s="35"/>
      <c r="G3421" s="36"/>
    </row>
    <row r="3422" spans="6:7" x14ac:dyDescent="0.2">
      <c r="F3422" s="35"/>
      <c r="G3422" s="36"/>
    </row>
    <row r="3423" spans="6:7" x14ac:dyDescent="0.2">
      <c r="F3423" s="35"/>
      <c r="G3423" s="36"/>
    </row>
    <row r="3424" spans="6:7" x14ac:dyDescent="0.2">
      <c r="F3424" s="35"/>
      <c r="G3424" s="36"/>
    </row>
    <row r="3425" spans="6:7" x14ac:dyDescent="0.2">
      <c r="F3425" s="35"/>
      <c r="G3425" s="36"/>
    </row>
    <row r="3426" spans="6:7" x14ac:dyDescent="0.2">
      <c r="F3426" s="35"/>
      <c r="G3426" s="36"/>
    </row>
    <row r="3427" spans="6:7" x14ac:dyDescent="0.2">
      <c r="F3427" s="35"/>
      <c r="G3427" s="36"/>
    </row>
    <row r="3428" spans="6:7" x14ac:dyDescent="0.2">
      <c r="F3428" s="35"/>
      <c r="G3428" s="36"/>
    </row>
    <row r="3429" spans="6:7" x14ac:dyDescent="0.2">
      <c r="F3429" s="35"/>
      <c r="G3429" s="36"/>
    </row>
    <row r="3430" spans="6:7" x14ac:dyDescent="0.2">
      <c r="F3430" s="35"/>
      <c r="G3430" s="36"/>
    </row>
    <row r="3431" spans="6:7" x14ac:dyDescent="0.2">
      <c r="F3431" s="35"/>
      <c r="G3431" s="36"/>
    </row>
    <row r="3432" spans="6:7" x14ac:dyDescent="0.2">
      <c r="F3432" s="35"/>
      <c r="G3432" s="36"/>
    </row>
    <row r="3433" spans="6:7" x14ac:dyDescent="0.2">
      <c r="F3433" s="35"/>
      <c r="G3433" s="36"/>
    </row>
    <row r="3434" spans="6:7" x14ac:dyDescent="0.2">
      <c r="F3434" s="35"/>
      <c r="G3434" s="36"/>
    </row>
    <row r="3435" spans="6:7" x14ac:dyDescent="0.2">
      <c r="F3435" s="35"/>
      <c r="G3435" s="36"/>
    </row>
    <row r="3436" spans="6:7" x14ac:dyDescent="0.2">
      <c r="F3436" s="35"/>
      <c r="G3436" s="36"/>
    </row>
    <row r="3437" spans="6:7" x14ac:dyDescent="0.2">
      <c r="F3437" s="35"/>
      <c r="G3437" s="36"/>
    </row>
    <row r="3438" spans="6:7" x14ac:dyDescent="0.2">
      <c r="F3438" s="35"/>
      <c r="G3438" s="36"/>
    </row>
    <row r="3439" spans="6:7" x14ac:dyDescent="0.2">
      <c r="F3439" s="35"/>
      <c r="G3439" s="36"/>
    </row>
    <row r="3440" spans="6:7" x14ac:dyDescent="0.2">
      <c r="F3440" s="35"/>
      <c r="G3440" s="36"/>
    </row>
    <row r="3441" spans="6:7" x14ac:dyDescent="0.2">
      <c r="F3441" s="35"/>
      <c r="G3441" s="36"/>
    </row>
    <row r="3442" spans="6:7" x14ac:dyDescent="0.2">
      <c r="F3442" s="35"/>
      <c r="G3442" s="36"/>
    </row>
    <row r="3443" spans="6:7" x14ac:dyDescent="0.2">
      <c r="F3443" s="35"/>
      <c r="G3443" s="36"/>
    </row>
    <row r="3444" spans="6:7" x14ac:dyDescent="0.2">
      <c r="F3444" s="35"/>
      <c r="G3444" s="36"/>
    </row>
    <row r="3445" spans="6:7" x14ac:dyDescent="0.2">
      <c r="F3445" s="35"/>
      <c r="G3445" s="36"/>
    </row>
    <row r="3446" spans="6:7" x14ac:dyDescent="0.2">
      <c r="F3446" s="35"/>
      <c r="G3446" s="36"/>
    </row>
    <row r="3447" spans="6:7" x14ac:dyDescent="0.2">
      <c r="F3447" s="35"/>
      <c r="G3447" s="36"/>
    </row>
    <row r="3448" spans="6:7" x14ac:dyDescent="0.2">
      <c r="F3448" s="35"/>
      <c r="G3448" s="36"/>
    </row>
    <row r="3449" spans="6:7" x14ac:dyDescent="0.2">
      <c r="F3449" s="35"/>
      <c r="G3449" s="36"/>
    </row>
    <row r="3450" spans="6:7" x14ac:dyDescent="0.2">
      <c r="F3450" s="35"/>
      <c r="G3450" s="36"/>
    </row>
    <row r="3451" spans="6:7" x14ac:dyDescent="0.2">
      <c r="F3451" s="35"/>
      <c r="G3451" s="36"/>
    </row>
    <row r="3452" spans="6:7" x14ac:dyDescent="0.2">
      <c r="F3452" s="35"/>
      <c r="G3452" s="36"/>
    </row>
    <row r="3453" spans="6:7" x14ac:dyDescent="0.2">
      <c r="F3453" s="35"/>
      <c r="G3453" s="36"/>
    </row>
    <row r="3454" spans="6:7" x14ac:dyDescent="0.2">
      <c r="F3454" s="35"/>
      <c r="G3454" s="36"/>
    </row>
    <row r="3455" spans="6:7" x14ac:dyDescent="0.2">
      <c r="F3455" s="35"/>
      <c r="G3455" s="36"/>
    </row>
    <row r="3456" spans="6:7" x14ac:dyDescent="0.2">
      <c r="F3456" s="35"/>
      <c r="G3456" s="36"/>
    </row>
    <row r="3457" spans="6:7" x14ac:dyDescent="0.2">
      <c r="F3457" s="35"/>
      <c r="G3457" s="36"/>
    </row>
    <row r="3458" spans="6:7" x14ac:dyDescent="0.2">
      <c r="F3458" s="35"/>
      <c r="G3458" s="36"/>
    </row>
    <row r="3459" spans="6:7" x14ac:dyDescent="0.2">
      <c r="F3459" s="35"/>
      <c r="G3459" s="36"/>
    </row>
    <row r="3460" spans="6:7" x14ac:dyDescent="0.2">
      <c r="F3460" s="35"/>
      <c r="G3460" s="36"/>
    </row>
    <row r="3461" spans="6:7" x14ac:dyDescent="0.2">
      <c r="F3461" s="35"/>
      <c r="G3461" s="36"/>
    </row>
    <row r="3462" spans="6:7" x14ac:dyDescent="0.2">
      <c r="F3462" s="35"/>
      <c r="G3462" s="36"/>
    </row>
    <row r="3463" spans="6:7" x14ac:dyDescent="0.2">
      <c r="F3463" s="35"/>
      <c r="G3463" s="36"/>
    </row>
    <row r="3464" spans="6:7" x14ac:dyDescent="0.2">
      <c r="F3464" s="35"/>
      <c r="G3464" s="36"/>
    </row>
    <row r="3465" spans="6:7" x14ac:dyDescent="0.2">
      <c r="F3465" s="35"/>
      <c r="G3465" s="36"/>
    </row>
    <row r="3466" spans="6:7" x14ac:dyDescent="0.2">
      <c r="F3466" s="35"/>
      <c r="G3466" s="36"/>
    </row>
    <row r="3467" spans="6:7" x14ac:dyDescent="0.2">
      <c r="F3467" s="35"/>
      <c r="G3467" s="36"/>
    </row>
    <row r="3468" spans="6:7" x14ac:dyDescent="0.2">
      <c r="F3468" s="35"/>
      <c r="G3468" s="36"/>
    </row>
    <row r="3469" spans="6:7" x14ac:dyDescent="0.2">
      <c r="F3469" s="35"/>
      <c r="G3469" s="36"/>
    </row>
    <row r="3470" spans="6:7" x14ac:dyDescent="0.2">
      <c r="F3470" s="35"/>
      <c r="G3470" s="36"/>
    </row>
    <row r="3471" spans="6:7" x14ac:dyDescent="0.2">
      <c r="F3471" s="35"/>
      <c r="G3471" s="36"/>
    </row>
    <row r="3472" spans="6:7" x14ac:dyDescent="0.2">
      <c r="F3472" s="35"/>
      <c r="G3472" s="36"/>
    </row>
    <row r="3473" spans="6:7" x14ac:dyDescent="0.2">
      <c r="F3473" s="35"/>
      <c r="G3473" s="36"/>
    </row>
    <row r="3474" spans="6:7" x14ac:dyDescent="0.2">
      <c r="F3474" s="35"/>
      <c r="G3474" s="36"/>
    </row>
    <row r="3475" spans="6:7" x14ac:dyDescent="0.2">
      <c r="F3475" s="35"/>
      <c r="G3475" s="36"/>
    </row>
    <row r="3476" spans="6:7" x14ac:dyDescent="0.2">
      <c r="F3476" s="35"/>
      <c r="G3476" s="36"/>
    </row>
    <row r="3477" spans="6:7" x14ac:dyDescent="0.2">
      <c r="F3477" s="35"/>
      <c r="G3477" s="36"/>
    </row>
    <row r="3478" spans="6:7" x14ac:dyDescent="0.2">
      <c r="F3478" s="35"/>
      <c r="G3478" s="36"/>
    </row>
    <row r="3479" spans="6:7" x14ac:dyDescent="0.2">
      <c r="F3479" s="35"/>
      <c r="G3479" s="36"/>
    </row>
    <row r="3480" spans="6:7" x14ac:dyDescent="0.2">
      <c r="F3480" s="35"/>
      <c r="G3480" s="36"/>
    </row>
    <row r="3481" spans="6:7" x14ac:dyDescent="0.2">
      <c r="F3481" s="35"/>
      <c r="G3481" s="36"/>
    </row>
    <row r="3482" spans="6:7" x14ac:dyDescent="0.2">
      <c r="F3482" s="35"/>
      <c r="G3482" s="36"/>
    </row>
    <row r="3483" spans="6:7" x14ac:dyDescent="0.2">
      <c r="F3483" s="35"/>
      <c r="G3483" s="36"/>
    </row>
    <row r="3484" spans="6:7" x14ac:dyDescent="0.2">
      <c r="F3484" s="35"/>
      <c r="G3484" s="36"/>
    </row>
    <row r="3485" spans="6:7" x14ac:dyDescent="0.2">
      <c r="F3485" s="35"/>
      <c r="G3485" s="36"/>
    </row>
    <row r="3486" spans="6:7" x14ac:dyDescent="0.2">
      <c r="F3486" s="35"/>
      <c r="G3486" s="36"/>
    </row>
    <row r="3487" spans="6:7" x14ac:dyDescent="0.2">
      <c r="F3487" s="35"/>
      <c r="G3487" s="36"/>
    </row>
    <row r="3488" spans="6:7" x14ac:dyDescent="0.2">
      <c r="F3488" s="35"/>
      <c r="G3488" s="36"/>
    </row>
    <row r="3489" spans="6:7" x14ac:dyDescent="0.2">
      <c r="F3489" s="35"/>
      <c r="G3489" s="36"/>
    </row>
    <row r="3490" spans="6:7" x14ac:dyDescent="0.2">
      <c r="F3490" s="35"/>
      <c r="G3490" s="36"/>
    </row>
    <row r="3491" spans="6:7" x14ac:dyDescent="0.2">
      <c r="F3491" s="35"/>
      <c r="G3491" s="36"/>
    </row>
    <row r="3492" spans="6:7" x14ac:dyDescent="0.2">
      <c r="F3492" s="35"/>
      <c r="G3492" s="36"/>
    </row>
    <row r="3493" spans="6:7" x14ac:dyDescent="0.2">
      <c r="F3493" s="35"/>
      <c r="G3493" s="36"/>
    </row>
    <row r="3494" spans="6:7" x14ac:dyDescent="0.2">
      <c r="F3494" s="35"/>
      <c r="G3494" s="36"/>
    </row>
    <row r="3495" spans="6:7" x14ac:dyDescent="0.2">
      <c r="F3495" s="35"/>
      <c r="G3495" s="36"/>
    </row>
    <row r="3496" spans="6:7" x14ac:dyDescent="0.2">
      <c r="F3496" s="35"/>
      <c r="G3496" s="36"/>
    </row>
    <row r="3497" spans="6:7" x14ac:dyDescent="0.2">
      <c r="F3497" s="35"/>
      <c r="G3497" s="36"/>
    </row>
    <row r="3498" spans="6:7" x14ac:dyDescent="0.2">
      <c r="F3498" s="35"/>
      <c r="G3498" s="36"/>
    </row>
    <row r="3499" spans="6:7" x14ac:dyDescent="0.2">
      <c r="F3499" s="35"/>
      <c r="G3499" s="36"/>
    </row>
    <row r="3500" spans="6:7" x14ac:dyDescent="0.2">
      <c r="F3500" s="35"/>
      <c r="G3500" s="36"/>
    </row>
    <row r="3501" spans="6:7" x14ac:dyDescent="0.2">
      <c r="F3501" s="35"/>
      <c r="G3501" s="36"/>
    </row>
    <row r="3502" spans="6:7" x14ac:dyDescent="0.2">
      <c r="F3502" s="35"/>
      <c r="G3502" s="36"/>
    </row>
    <row r="3503" spans="6:7" x14ac:dyDescent="0.2">
      <c r="F3503" s="35"/>
      <c r="G3503" s="36"/>
    </row>
    <row r="3504" spans="6:7" x14ac:dyDescent="0.2">
      <c r="F3504" s="35"/>
      <c r="G3504" s="36"/>
    </row>
    <row r="3505" spans="6:7" x14ac:dyDescent="0.2">
      <c r="F3505" s="35"/>
      <c r="G3505" s="36"/>
    </row>
    <row r="3506" spans="6:7" x14ac:dyDescent="0.2">
      <c r="F3506" s="35"/>
      <c r="G3506" s="36"/>
    </row>
    <row r="3507" spans="6:7" x14ac:dyDescent="0.2">
      <c r="F3507" s="35"/>
      <c r="G3507" s="36"/>
    </row>
    <row r="3508" spans="6:7" x14ac:dyDescent="0.2">
      <c r="F3508" s="35"/>
      <c r="G3508" s="36"/>
    </row>
    <row r="3509" spans="6:7" x14ac:dyDescent="0.2">
      <c r="F3509" s="35"/>
      <c r="G3509" s="36"/>
    </row>
    <row r="3510" spans="6:7" x14ac:dyDescent="0.2">
      <c r="F3510" s="35"/>
      <c r="G3510" s="36"/>
    </row>
    <row r="3511" spans="6:7" x14ac:dyDescent="0.2">
      <c r="F3511" s="35"/>
      <c r="G3511" s="36"/>
    </row>
    <row r="3512" spans="6:7" x14ac:dyDescent="0.2">
      <c r="F3512" s="35"/>
      <c r="G3512" s="36"/>
    </row>
    <row r="3513" spans="6:7" x14ac:dyDescent="0.2">
      <c r="F3513" s="35"/>
      <c r="G3513" s="36"/>
    </row>
    <row r="3514" spans="6:7" x14ac:dyDescent="0.2">
      <c r="F3514" s="35"/>
      <c r="G3514" s="36"/>
    </row>
    <row r="3515" spans="6:7" x14ac:dyDescent="0.2">
      <c r="F3515" s="35"/>
      <c r="G3515" s="36"/>
    </row>
    <row r="3516" spans="6:7" x14ac:dyDescent="0.2">
      <c r="F3516" s="35"/>
      <c r="G3516" s="36"/>
    </row>
    <row r="3517" spans="6:7" x14ac:dyDescent="0.2">
      <c r="F3517" s="35"/>
      <c r="G3517" s="36"/>
    </row>
    <row r="3518" spans="6:7" x14ac:dyDescent="0.2">
      <c r="F3518" s="35"/>
      <c r="G3518" s="36"/>
    </row>
    <row r="3519" spans="6:7" x14ac:dyDescent="0.2">
      <c r="F3519" s="35"/>
      <c r="G3519" s="36"/>
    </row>
    <row r="3520" spans="6:7" x14ac:dyDescent="0.2">
      <c r="F3520" s="35"/>
      <c r="G3520" s="36"/>
    </row>
    <row r="3521" spans="6:7" x14ac:dyDescent="0.2">
      <c r="F3521" s="35"/>
      <c r="G3521" s="36"/>
    </row>
    <row r="3522" spans="6:7" x14ac:dyDescent="0.2">
      <c r="F3522" s="35"/>
      <c r="G3522" s="36"/>
    </row>
    <row r="3523" spans="6:7" x14ac:dyDescent="0.2">
      <c r="F3523" s="35"/>
      <c r="G3523" s="36"/>
    </row>
    <row r="3524" spans="6:7" x14ac:dyDescent="0.2">
      <c r="F3524" s="35"/>
      <c r="G3524" s="36"/>
    </row>
    <row r="3525" spans="6:7" x14ac:dyDescent="0.2">
      <c r="F3525" s="35"/>
      <c r="G3525" s="36"/>
    </row>
    <row r="3526" spans="6:7" x14ac:dyDescent="0.2">
      <c r="F3526" s="35"/>
      <c r="G3526" s="36"/>
    </row>
    <row r="3527" spans="6:7" x14ac:dyDescent="0.2">
      <c r="F3527" s="35"/>
      <c r="G3527" s="36"/>
    </row>
    <row r="3528" spans="6:7" x14ac:dyDescent="0.2">
      <c r="F3528" s="35"/>
      <c r="G3528" s="36"/>
    </row>
    <row r="3529" spans="6:7" x14ac:dyDescent="0.2">
      <c r="F3529" s="35"/>
      <c r="G3529" s="36"/>
    </row>
    <row r="3530" spans="6:7" x14ac:dyDescent="0.2">
      <c r="F3530" s="35"/>
      <c r="G3530" s="36"/>
    </row>
    <row r="3531" spans="6:7" x14ac:dyDescent="0.2">
      <c r="F3531" s="35"/>
      <c r="G3531" s="36"/>
    </row>
    <row r="3532" spans="6:7" x14ac:dyDescent="0.2">
      <c r="F3532" s="35"/>
      <c r="G3532" s="36"/>
    </row>
    <row r="3533" spans="6:7" x14ac:dyDescent="0.2">
      <c r="F3533" s="35"/>
      <c r="G3533" s="36"/>
    </row>
    <row r="3534" spans="6:7" x14ac:dyDescent="0.2">
      <c r="F3534" s="35"/>
      <c r="G3534" s="36"/>
    </row>
    <row r="3535" spans="6:7" x14ac:dyDescent="0.2">
      <c r="F3535" s="35"/>
      <c r="G3535" s="36"/>
    </row>
    <row r="3536" spans="6:7" x14ac:dyDescent="0.2">
      <c r="F3536" s="35"/>
      <c r="G3536" s="36"/>
    </row>
    <row r="3537" spans="6:7" x14ac:dyDescent="0.2">
      <c r="F3537" s="35"/>
      <c r="G3537" s="36"/>
    </row>
    <row r="3538" spans="6:7" x14ac:dyDescent="0.2">
      <c r="F3538" s="35"/>
      <c r="G3538" s="36"/>
    </row>
    <row r="3539" spans="6:7" x14ac:dyDescent="0.2">
      <c r="F3539" s="35"/>
      <c r="G3539" s="36"/>
    </row>
    <row r="3540" spans="6:7" x14ac:dyDescent="0.2">
      <c r="F3540" s="35"/>
      <c r="G3540" s="36"/>
    </row>
    <row r="3541" spans="6:7" x14ac:dyDescent="0.2">
      <c r="F3541" s="35"/>
      <c r="G3541" s="36"/>
    </row>
    <row r="3542" spans="6:7" x14ac:dyDescent="0.2">
      <c r="F3542" s="35"/>
      <c r="G3542" s="36"/>
    </row>
    <row r="3543" spans="6:7" x14ac:dyDescent="0.2">
      <c r="F3543" s="35"/>
      <c r="G3543" s="36"/>
    </row>
    <row r="3544" spans="6:7" x14ac:dyDescent="0.2">
      <c r="F3544" s="35"/>
      <c r="G3544" s="36"/>
    </row>
    <row r="3545" spans="6:7" x14ac:dyDescent="0.2">
      <c r="F3545" s="35"/>
      <c r="G3545" s="36"/>
    </row>
    <row r="3546" spans="6:7" x14ac:dyDescent="0.2">
      <c r="F3546" s="35"/>
      <c r="G3546" s="36"/>
    </row>
    <row r="3547" spans="6:7" x14ac:dyDescent="0.2">
      <c r="F3547" s="35"/>
      <c r="G3547" s="36"/>
    </row>
    <row r="3548" spans="6:7" x14ac:dyDescent="0.2">
      <c r="F3548" s="35"/>
      <c r="G3548" s="36"/>
    </row>
    <row r="3549" spans="6:7" x14ac:dyDescent="0.2">
      <c r="F3549" s="35"/>
      <c r="G3549" s="36"/>
    </row>
    <row r="3550" spans="6:7" x14ac:dyDescent="0.2">
      <c r="F3550" s="35"/>
      <c r="G3550" s="36"/>
    </row>
    <row r="3551" spans="6:7" x14ac:dyDescent="0.2">
      <c r="F3551" s="35"/>
      <c r="G3551" s="36"/>
    </row>
    <row r="3552" spans="6:7" x14ac:dyDescent="0.2">
      <c r="F3552" s="35"/>
      <c r="G3552" s="36"/>
    </row>
    <row r="3553" spans="6:7" x14ac:dyDescent="0.2">
      <c r="F3553" s="35"/>
      <c r="G3553" s="36"/>
    </row>
    <row r="3554" spans="6:7" x14ac:dyDescent="0.2">
      <c r="F3554" s="35"/>
      <c r="G3554" s="36"/>
    </row>
    <row r="3555" spans="6:7" x14ac:dyDescent="0.2">
      <c r="F3555" s="35"/>
      <c r="G3555" s="36"/>
    </row>
    <row r="3556" spans="6:7" x14ac:dyDescent="0.2">
      <c r="F3556" s="35"/>
      <c r="G3556" s="36"/>
    </row>
    <row r="3557" spans="6:7" x14ac:dyDescent="0.2">
      <c r="F3557" s="35"/>
      <c r="G3557" s="36"/>
    </row>
    <row r="3558" spans="6:7" x14ac:dyDescent="0.2">
      <c r="F3558" s="35"/>
      <c r="G3558" s="36"/>
    </row>
    <row r="3559" spans="6:7" x14ac:dyDescent="0.2">
      <c r="F3559" s="35"/>
      <c r="G3559" s="36"/>
    </row>
    <row r="3560" spans="6:7" x14ac:dyDescent="0.2">
      <c r="F3560" s="35"/>
      <c r="G3560" s="36"/>
    </row>
    <row r="3561" spans="6:7" x14ac:dyDescent="0.2">
      <c r="F3561" s="35"/>
      <c r="G3561" s="36"/>
    </row>
    <row r="3562" spans="6:7" x14ac:dyDescent="0.2">
      <c r="F3562" s="35"/>
      <c r="G3562" s="36"/>
    </row>
    <row r="3563" spans="6:7" x14ac:dyDescent="0.2">
      <c r="F3563" s="35"/>
      <c r="G3563" s="36"/>
    </row>
    <row r="3564" spans="6:7" x14ac:dyDescent="0.2">
      <c r="F3564" s="35"/>
      <c r="G3564" s="36"/>
    </row>
    <row r="3565" spans="6:7" x14ac:dyDescent="0.2">
      <c r="F3565" s="35"/>
      <c r="G3565" s="36"/>
    </row>
    <row r="3566" spans="6:7" x14ac:dyDescent="0.2">
      <c r="F3566" s="35"/>
      <c r="G3566" s="36"/>
    </row>
    <row r="3567" spans="6:7" x14ac:dyDescent="0.2">
      <c r="F3567" s="35"/>
      <c r="G3567" s="36"/>
    </row>
    <row r="3568" spans="6:7" x14ac:dyDescent="0.2">
      <c r="F3568" s="35"/>
      <c r="G3568" s="36"/>
    </row>
    <row r="3569" spans="6:7" x14ac:dyDescent="0.2">
      <c r="F3569" s="35"/>
      <c r="G3569" s="36"/>
    </row>
    <row r="3570" spans="6:7" x14ac:dyDescent="0.2">
      <c r="F3570" s="35"/>
      <c r="G3570" s="36"/>
    </row>
    <row r="3571" spans="6:7" x14ac:dyDescent="0.2">
      <c r="F3571" s="35"/>
      <c r="G3571" s="36"/>
    </row>
    <row r="3572" spans="6:7" x14ac:dyDescent="0.2">
      <c r="F3572" s="35"/>
      <c r="G3572" s="36"/>
    </row>
    <row r="3573" spans="6:7" x14ac:dyDescent="0.2">
      <c r="F3573" s="35"/>
      <c r="G3573" s="36"/>
    </row>
    <row r="3574" spans="6:7" x14ac:dyDescent="0.2">
      <c r="F3574" s="35"/>
      <c r="G3574" s="36"/>
    </row>
    <row r="3575" spans="6:7" x14ac:dyDescent="0.2">
      <c r="F3575" s="35"/>
      <c r="G3575" s="36"/>
    </row>
    <row r="3576" spans="6:7" x14ac:dyDescent="0.2">
      <c r="F3576" s="35"/>
      <c r="G3576" s="36"/>
    </row>
    <row r="3577" spans="6:7" x14ac:dyDescent="0.2">
      <c r="F3577" s="35"/>
      <c r="G3577" s="36"/>
    </row>
    <row r="3578" spans="6:7" x14ac:dyDescent="0.2">
      <c r="F3578" s="35"/>
      <c r="G3578" s="36"/>
    </row>
    <row r="3579" spans="6:7" x14ac:dyDescent="0.2">
      <c r="F3579" s="35"/>
      <c r="G3579" s="36"/>
    </row>
    <row r="3580" spans="6:7" x14ac:dyDescent="0.2">
      <c r="F3580" s="35"/>
      <c r="G3580" s="36"/>
    </row>
    <row r="3581" spans="6:7" x14ac:dyDescent="0.2">
      <c r="F3581" s="35"/>
      <c r="G3581" s="36"/>
    </row>
    <row r="3582" spans="6:7" x14ac:dyDescent="0.2">
      <c r="F3582" s="35"/>
      <c r="G3582" s="36"/>
    </row>
    <row r="3583" spans="6:7" x14ac:dyDescent="0.2">
      <c r="F3583" s="35"/>
      <c r="G3583" s="36"/>
    </row>
    <row r="3584" spans="6:7" x14ac:dyDescent="0.2">
      <c r="F3584" s="35"/>
      <c r="G3584" s="36"/>
    </row>
    <row r="3585" spans="6:7" x14ac:dyDescent="0.2">
      <c r="F3585" s="35"/>
      <c r="G3585" s="36"/>
    </row>
    <row r="3586" spans="6:7" x14ac:dyDescent="0.2">
      <c r="F3586" s="35"/>
      <c r="G3586" s="36"/>
    </row>
    <row r="3587" spans="6:7" x14ac:dyDescent="0.2">
      <c r="F3587" s="35"/>
      <c r="G3587" s="36"/>
    </row>
    <row r="3588" spans="6:7" x14ac:dyDescent="0.2">
      <c r="F3588" s="35"/>
      <c r="G3588" s="36"/>
    </row>
    <row r="3589" spans="6:7" x14ac:dyDescent="0.2">
      <c r="F3589" s="35"/>
      <c r="G3589" s="36"/>
    </row>
    <row r="3590" spans="6:7" x14ac:dyDescent="0.2">
      <c r="F3590" s="35"/>
      <c r="G3590" s="36"/>
    </row>
    <row r="3591" spans="6:7" x14ac:dyDescent="0.2">
      <c r="F3591" s="35"/>
      <c r="G3591" s="36"/>
    </row>
    <row r="3592" spans="6:7" x14ac:dyDescent="0.2">
      <c r="F3592" s="35"/>
      <c r="G3592" s="36"/>
    </row>
    <row r="3593" spans="6:7" x14ac:dyDescent="0.2">
      <c r="F3593" s="35"/>
      <c r="G3593" s="36"/>
    </row>
    <row r="3594" spans="6:7" x14ac:dyDescent="0.2">
      <c r="F3594" s="35"/>
      <c r="G3594" s="36"/>
    </row>
    <row r="3595" spans="6:7" x14ac:dyDescent="0.2">
      <c r="F3595" s="35"/>
      <c r="G3595" s="36"/>
    </row>
    <row r="3596" spans="6:7" x14ac:dyDescent="0.2">
      <c r="F3596" s="35"/>
      <c r="G3596" s="36"/>
    </row>
    <row r="3597" spans="6:7" x14ac:dyDescent="0.2">
      <c r="F3597" s="35"/>
      <c r="G3597" s="36"/>
    </row>
    <row r="3598" spans="6:7" x14ac:dyDescent="0.2">
      <c r="F3598" s="35"/>
      <c r="G3598" s="36"/>
    </row>
    <row r="3599" spans="6:7" x14ac:dyDescent="0.2">
      <c r="F3599" s="35"/>
      <c r="G3599" s="36"/>
    </row>
    <row r="3600" spans="6:7" x14ac:dyDescent="0.2">
      <c r="F3600" s="35"/>
      <c r="G3600" s="36"/>
    </row>
    <row r="3601" spans="6:7" x14ac:dyDescent="0.2">
      <c r="F3601" s="35"/>
      <c r="G3601" s="36"/>
    </row>
    <row r="3602" spans="6:7" x14ac:dyDescent="0.2">
      <c r="F3602" s="35"/>
      <c r="G3602" s="36"/>
    </row>
    <row r="3603" spans="6:7" x14ac:dyDescent="0.2">
      <c r="F3603" s="35"/>
      <c r="G3603" s="36"/>
    </row>
    <row r="3604" spans="6:7" x14ac:dyDescent="0.2">
      <c r="F3604" s="35"/>
      <c r="G3604" s="36"/>
    </row>
    <row r="3605" spans="6:7" x14ac:dyDescent="0.2">
      <c r="F3605" s="35"/>
      <c r="G3605" s="36"/>
    </row>
    <row r="3606" spans="6:7" x14ac:dyDescent="0.2">
      <c r="F3606" s="35"/>
      <c r="G3606" s="36"/>
    </row>
    <row r="3607" spans="6:7" x14ac:dyDescent="0.2">
      <c r="F3607" s="35"/>
      <c r="G3607" s="36"/>
    </row>
    <row r="3608" spans="6:7" x14ac:dyDescent="0.2">
      <c r="F3608" s="35"/>
      <c r="G3608" s="36"/>
    </row>
    <row r="3609" spans="6:7" x14ac:dyDescent="0.2">
      <c r="F3609" s="35"/>
      <c r="G3609" s="36"/>
    </row>
    <row r="3610" spans="6:7" x14ac:dyDescent="0.2">
      <c r="F3610" s="35"/>
      <c r="G3610" s="36"/>
    </row>
    <row r="3611" spans="6:7" x14ac:dyDescent="0.2">
      <c r="F3611" s="35"/>
      <c r="G3611" s="36"/>
    </row>
    <row r="3612" spans="6:7" x14ac:dyDescent="0.2">
      <c r="F3612" s="35"/>
      <c r="G3612" s="36"/>
    </row>
    <row r="3613" spans="6:7" x14ac:dyDescent="0.2">
      <c r="F3613" s="35"/>
      <c r="G3613" s="36"/>
    </row>
    <row r="3614" spans="6:7" x14ac:dyDescent="0.2">
      <c r="F3614" s="35"/>
      <c r="G3614" s="36"/>
    </row>
    <row r="3615" spans="6:7" x14ac:dyDescent="0.2">
      <c r="F3615" s="35"/>
      <c r="G3615" s="36"/>
    </row>
    <row r="3616" spans="6:7" x14ac:dyDescent="0.2">
      <c r="F3616" s="35"/>
      <c r="G3616" s="36"/>
    </row>
    <row r="3617" spans="6:7" x14ac:dyDescent="0.2">
      <c r="F3617" s="35"/>
      <c r="G3617" s="36"/>
    </row>
    <row r="3618" spans="6:7" x14ac:dyDescent="0.2">
      <c r="F3618" s="35"/>
      <c r="G3618" s="36"/>
    </row>
    <row r="3619" spans="6:7" x14ac:dyDescent="0.2">
      <c r="F3619" s="35"/>
      <c r="G3619" s="36"/>
    </row>
    <row r="3620" spans="6:7" x14ac:dyDescent="0.2">
      <c r="F3620" s="35"/>
      <c r="G3620" s="36"/>
    </row>
    <row r="3621" spans="6:7" x14ac:dyDescent="0.2">
      <c r="F3621" s="35"/>
      <c r="G3621" s="36"/>
    </row>
    <row r="3622" spans="6:7" x14ac:dyDescent="0.2">
      <c r="F3622" s="35"/>
      <c r="G3622" s="36"/>
    </row>
    <row r="3623" spans="6:7" x14ac:dyDescent="0.2">
      <c r="F3623" s="35"/>
      <c r="G3623" s="36"/>
    </row>
    <row r="3624" spans="6:7" x14ac:dyDescent="0.2">
      <c r="F3624" s="35"/>
      <c r="G3624" s="36"/>
    </row>
    <row r="3625" spans="6:7" x14ac:dyDescent="0.2">
      <c r="F3625" s="35"/>
      <c r="G3625" s="36"/>
    </row>
    <row r="3626" spans="6:7" x14ac:dyDescent="0.2">
      <c r="F3626" s="35"/>
      <c r="G3626" s="36"/>
    </row>
    <row r="3627" spans="6:7" x14ac:dyDescent="0.2">
      <c r="F3627" s="35"/>
      <c r="G3627" s="36"/>
    </row>
    <row r="3628" spans="6:7" x14ac:dyDescent="0.2">
      <c r="F3628" s="35"/>
      <c r="G3628" s="36"/>
    </row>
    <row r="3629" spans="6:7" x14ac:dyDescent="0.2">
      <c r="F3629" s="35"/>
      <c r="G3629" s="36"/>
    </row>
    <row r="3630" spans="6:7" x14ac:dyDescent="0.2">
      <c r="F3630" s="35"/>
      <c r="G3630" s="36"/>
    </row>
    <row r="3631" spans="6:7" x14ac:dyDescent="0.2">
      <c r="F3631" s="35"/>
      <c r="G3631" s="36"/>
    </row>
    <row r="3632" spans="6:7" x14ac:dyDescent="0.2">
      <c r="F3632" s="35"/>
      <c r="G3632" s="36"/>
    </row>
    <row r="3633" spans="6:7" x14ac:dyDescent="0.2">
      <c r="F3633" s="35"/>
      <c r="G3633" s="36"/>
    </row>
    <row r="3634" spans="6:7" x14ac:dyDescent="0.2">
      <c r="F3634" s="35"/>
      <c r="G3634" s="36"/>
    </row>
    <row r="3635" spans="6:7" x14ac:dyDescent="0.2">
      <c r="F3635" s="35"/>
      <c r="G3635" s="36"/>
    </row>
    <row r="3636" spans="6:7" x14ac:dyDescent="0.2">
      <c r="F3636" s="35"/>
      <c r="G3636" s="36"/>
    </row>
    <row r="3637" spans="6:7" x14ac:dyDescent="0.2">
      <c r="F3637" s="35"/>
      <c r="G3637" s="36"/>
    </row>
    <row r="3638" spans="6:7" x14ac:dyDescent="0.2">
      <c r="F3638" s="35"/>
      <c r="G3638" s="36"/>
    </row>
    <row r="3639" spans="6:7" x14ac:dyDescent="0.2">
      <c r="F3639" s="35"/>
      <c r="G3639" s="36"/>
    </row>
    <row r="3640" spans="6:7" x14ac:dyDescent="0.2">
      <c r="F3640" s="35"/>
      <c r="G3640" s="36"/>
    </row>
    <row r="3641" spans="6:7" x14ac:dyDescent="0.2">
      <c r="F3641" s="35"/>
      <c r="G3641" s="36"/>
    </row>
    <row r="3642" spans="6:7" x14ac:dyDescent="0.2">
      <c r="F3642" s="35"/>
      <c r="G3642" s="36"/>
    </row>
    <row r="3643" spans="6:7" x14ac:dyDescent="0.2">
      <c r="F3643" s="35"/>
      <c r="G3643" s="36"/>
    </row>
    <row r="3644" spans="6:7" x14ac:dyDescent="0.2">
      <c r="F3644" s="35"/>
      <c r="G3644" s="36"/>
    </row>
    <row r="3645" spans="6:7" x14ac:dyDescent="0.2">
      <c r="F3645" s="35"/>
      <c r="G3645" s="36"/>
    </row>
    <row r="3646" spans="6:7" x14ac:dyDescent="0.2">
      <c r="F3646" s="35"/>
      <c r="G3646" s="36"/>
    </row>
    <row r="3647" spans="6:7" x14ac:dyDescent="0.2">
      <c r="F3647" s="35"/>
      <c r="G3647" s="36"/>
    </row>
    <row r="3648" spans="6:7" x14ac:dyDescent="0.2">
      <c r="F3648" s="35"/>
      <c r="G3648" s="36"/>
    </row>
    <row r="3649" spans="6:7" x14ac:dyDescent="0.2">
      <c r="F3649" s="35"/>
      <c r="G3649" s="36"/>
    </row>
    <row r="3650" spans="6:7" x14ac:dyDescent="0.2">
      <c r="F3650" s="35"/>
      <c r="G3650" s="36"/>
    </row>
    <row r="3651" spans="6:7" x14ac:dyDescent="0.2">
      <c r="F3651" s="35"/>
      <c r="G3651" s="36"/>
    </row>
    <row r="3652" spans="6:7" x14ac:dyDescent="0.2">
      <c r="F3652" s="35"/>
      <c r="G3652" s="36"/>
    </row>
    <row r="3653" spans="6:7" x14ac:dyDescent="0.2">
      <c r="F3653" s="35"/>
      <c r="G3653" s="36"/>
    </row>
    <row r="3654" spans="6:7" x14ac:dyDescent="0.2">
      <c r="F3654" s="35"/>
      <c r="G3654" s="36"/>
    </row>
    <row r="3655" spans="6:7" x14ac:dyDescent="0.2">
      <c r="F3655" s="35"/>
      <c r="G3655" s="36"/>
    </row>
    <row r="3656" spans="6:7" x14ac:dyDescent="0.2">
      <c r="F3656" s="35"/>
      <c r="G3656" s="36"/>
    </row>
    <row r="3657" spans="6:7" x14ac:dyDescent="0.2">
      <c r="F3657" s="35"/>
      <c r="G3657" s="36"/>
    </row>
    <row r="3658" spans="6:7" x14ac:dyDescent="0.2">
      <c r="F3658" s="35"/>
      <c r="G3658" s="36"/>
    </row>
    <row r="3659" spans="6:7" x14ac:dyDescent="0.2">
      <c r="F3659" s="35"/>
      <c r="G3659" s="36"/>
    </row>
    <row r="3660" spans="6:7" x14ac:dyDescent="0.2">
      <c r="F3660" s="35"/>
      <c r="G3660" s="36"/>
    </row>
    <row r="3661" spans="6:7" x14ac:dyDescent="0.2">
      <c r="F3661" s="35"/>
      <c r="G3661" s="36"/>
    </row>
    <row r="3662" spans="6:7" x14ac:dyDescent="0.2">
      <c r="F3662" s="35"/>
      <c r="G3662" s="36"/>
    </row>
    <row r="3663" spans="6:7" x14ac:dyDescent="0.2">
      <c r="F3663" s="35"/>
      <c r="G3663" s="36"/>
    </row>
    <row r="3664" spans="6:7" x14ac:dyDescent="0.2">
      <c r="F3664" s="35"/>
      <c r="G3664" s="36"/>
    </row>
    <row r="3665" spans="6:7" x14ac:dyDescent="0.2">
      <c r="F3665" s="35"/>
      <c r="G3665" s="36"/>
    </row>
    <row r="3666" spans="6:7" x14ac:dyDescent="0.2">
      <c r="F3666" s="35"/>
      <c r="G3666" s="36"/>
    </row>
    <row r="3667" spans="6:7" x14ac:dyDescent="0.2">
      <c r="F3667" s="35"/>
      <c r="G3667" s="36"/>
    </row>
    <row r="3668" spans="6:7" x14ac:dyDescent="0.2">
      <c r="F3668" s="35"/>
      <c r="G3668" s="36"/>
    </row>
    <row r="3669" spans="6:7" x14ac:dyDescent="0.2">
      <c r="F3669" s="35"/>
      <c r="G3669" s="36"/>
    </row>
    <row r="3670" spans="6:7" x14ac:dyDescent="0.2">
      <c r="F3670" s="35"/>
      <c r="G3670" s="36"/>
    </row>
    <row r="3671" spans="6:7" x14ac:dyDescent="0.2">
      <c r="F3671" s="35"/>
      <c r="G3671" s="36"/>
    </row>
    <row r="3672" spans="6:7" x14ac:dyDescent="0.2">
      <c r="F3672" s="35"/>
      <c r="G3672" s="36"/>
    </row>
    <row r="3673" spans="6:7" x14ac:dyDescent="0.2">
      <c r="F3673" s="35"/>
      <c r="G3673" s="36"/>
    </row>
    <row r="3674" spans="6:7" x14ac:dyDescent="0.2">
      <c r="F3674" s="35"/>
      <c r="G3674" s="36"/>
    </row>
    <row r="3675" spans="6:7" x14ac:dyDescent="0.2">
      <c r="F3675" s="35"/>
      <c r="G3675" s="36"/>
    </row>
    <row r="3676" spans="6:7" x14ac:dyDescent="0.2">
      <c r="F3676" s="35"/>
      <c r="G3676" s="36"/>
    </row>
    <row r="3677" spans="6:7" x14ac:dyDescent="0.2">
      <c r="F3677" s="35"/>
      <c r="G3677" s="36"/>
    </row>
    <row r="3678" spans="6:7" x14ac:dyDescent="0.2">
      <c r="F3678" s="35"/>
      <c r="G3678" s="36"/>
    </row>
    <row r="3679" spans="6:7" x14ac:dyDescent="0.2">
      <c r="F3679" s="35"/>
      <c r="G3679" s="36"/>
    </row>
    <row r="3680" spans="6:7" x14ac:dyDescent="0.2">
      <c r="F3680" s="35"/>
      <c r="G3680" s="36"/>
    </row>
    <row r="3681" spans="6:7" x14ac:dyDescent="0.2">
      <c r="F3681" s="35"/>
      <c r="G3681" s="36"/>
    </row>
    <row r="3682" spans="6:7" x14ac:dyDescent="0.2">
      <c r="F3682" s="35"/>
      <c r="G3682" s="36"/>
    </row>
    <row r="3683" spans="6:7" x14ac:dyDescent="0.2">
      <c r="F3683" s="35"/>
      <c r="G3683" s="36"/>
    </row>
    <row r="3684" spans="6:7" x14ac:dyDescent="0.2">
      <c r="F3684" s="35"/>
      <c r="G3684" s="36"/>
    </row>
    <row r="3685" spans="6:7" x14ac:dyDescent="0.2">
      <c r="F3685" s="35"/>
      <c r="G3685" s="36"/>
    </row>
    <row r="3686" spans="6:7" x14ac:dyDescent="0.2">
      <c r="F3686" s="35"/>
      <c r="G3686" s="36"/>
    </row>
    <row r="3687" spans="6:7" x14ac:dyDescent="0.2">
      <c r="F3687" s="35"/>
      <c r="G3687" s="36"/>
    </row>
    <row r="3688" spans="6:7" x14ac:dyDescent="0.2">
      <c r="F3688" s="35"/>
      <c r="G3688" s="36"/>
    </row>
    <row r="3689" spans="6:7" x14ac:dyDescent="0.2">
      <c r="F3689" s="35"/>
      <c r="G3689" s="36"/>
    </row>
    <row r="3690" spans="6:7" x14ac:dyDescent="0.2">
      <c r="F3690" s="35"/>
      <c r="G3690" s="36"/>
    </row>
    <row r="3691" spans="6:7" x14ac:dyDescent="0.2">
      <c r="F3691" s="35"/>
      <c r="G3691" s="36"/>
    </row>
    <row r="3692" spans="6:7" x14ac:dyDescent="0.2">
      <c r="F3692" s="35"/>
      <c r="G3692" s="36"/>
    </row>
    <row r="3693" spans="6:7" x14ac:dyDescent="0.2">
      <c r="F3693" s="35"/>
      <c r="G3693" s="36"/>
    </row>
    <row r="3694" spans="6:7" x14ac:dyDescent="0.2">
      <c r="F3694" s="35"/>
      <c r="G3694" s="36"/>
    </row>
    <row r="3695" spans="6:7" x14ac:dyDescent="0.2">
      <c r="F3695" s="35"/>
      <c r="G3695" s="36"/>
    </row>
    <row r="3696" spans="6:7" x14ac:dyDescent="0.2">
      <c r="F3696" s="35"/>
      <c r="G3696" s="36"/>
    </row>
    <row r="3697" spans="6:7" x14ac:dyDescent="0.2">
      <c r="F3697" s="35"/>
      <c r="G3697" s="36"/>
    </row>
    <row r="3698" spans="6:7" x14ac:dyDescent="0.2">
      <c r="F3698" s="35"/>
      <c r="G3698" s="36"/>
    </row>
    <row r="3699" spans="6:7" x14ac:dyDescent="0.2">
      <c r="F3699" s="35"/>
      <c r="G3699" s="36"/>
    </row>
    <row r="3700" spans="6:7" x14ac:dyDescent="0.2">
      <c r="F3700" s="35"/>
      <c r="G3700" s="36"/>
    </row>
    <row r="3701" spans="6:7" x14ac:dyDescent="0.2">
      <c r="F3701" s="35"/>
      <c r="G3701" s="36"/>
    </row>
    <row r="3702" spans="6:7" x14ac:dyDescent="0.2">
      <c r="F3702" s="35"/>
      <c r="G3702" s="36"/>
    </row>
    <row r="3703" spans="6:7" x14ac:dyDescent="0.2">
      <c r="F3703" s="35"/>
      <c r="G3703" s="36"/>
    </row>
    <row r="3704" spans="6:7" x14ac:dyDescent="0.2">
      <c r="F3704" s="35"/>
      <c r="G3704" s="36"/>
    </row>
    <row r="3705" spans="6:7" x14ac:dyDescent="0.2">
      <c r="F3705" s="35"/>
      <c r="G3705" s="36"/>
    </row>
    <row r="3706" spans="6:7" x14ac:dyDescent="0.2">
      <c r="F3706" s="35"/>
      <c r="G3706" s="36"/>
    </row>
    <row r="3707" spans="6:7" x14ac:dyDescent="0.2">
      <c r="F3707" s="35"/>
      <c r="G3707" s="36"/>
    </row>
    <row r="3708" spans="6:7" x14ac:dyDescent="0.2">
      <c r="F3708" s="35"/>
      <c r="G3708" s="36"/>
    </row>
    <row r="3709" spans="6:7" x14ac:dyDescent="0.2">
      <c r="F3709" s="35"/>
      <c r="G3709" s="36"/>
    </row>
    <row r="3710" spans="6:7" x14ac:dyDescent="0.2">
      <c r="F3710" s="35"/>
      <c r="G3710" s="36"/>
    </row>
    <row r="3711" spans="6:7" x14ac:dyDescent="0.2">
      <c r="F3711" s="35"/>
      <c r="G3711" s="36"/>
    </row>
    <row r="3712" spans="6:7" x14ac:dyDescent="0.2">
      <c r="F3712" s="35"/>
      <c r="G3712" s="36"/>
    </row>
    <row r="3713" spans="6:7" x14ac:dyDescent="0.2">
      <c r="F3713" s="35"/>
      <c r="G3713" s="36"/>
    </row>
    <row r="3714" spans="6:7" x14ac:dyDescent="0.2">
      <c r="F3714" s="35"/>
      <c r="G3714" s="36"/>
    </row>
    <row r="3715" spans="6:7" x14ac:dyDescent="0.2">
      <c r="F3715" s="35"/>
      <c r="G3715" s="36"/>
    </row>
    <row r="3716" spans="6:7" x14ac:dyDescent="0.2">
      <c r="F3716" s="35"/>
      <c r="G3716" s="36"/>
    </row>
    <row r="3717" spans="6:7" x14ac:dyDescent="0.2">
      <c r="F3717" s="35"/>
      <c r="G3717" s="36"/>
    </row>
    <row r="3718" spans="6:7" x14ac:dyDescent="0.2">
      <c r="F3718" s="35"/>
      <c r="G3718" s="36"/>
    </row>
    <row r="3719" spans="6:7" x14ac:dyDescent="0.2">
      <c r="F3719" s="35"/>
      <c r="G3719" s="36"/>
    </row>
    <row r="3720" spans="6:7" x14ac:dyDescent="0.2">
      <c r="F3720" s="35"/>
      <c r="G3720" s="36"/>
    </row>
    <row r="3721" spans="6:7" x14ac:dyDescent="0.2">
      <c r="F3721" s="35"/>
      <c r="G3721" s="36"/>
    </row>
    <row r="3722" spans="6:7" x14ac:dyDescent="0.2">
      <c r="F3722" s="35"/>
      <c r="G3722" s="36"/>
    </row>
    <row r="3723" spans="6:7" x14ac:dyDescent="0.2">
      <c r="F3723" s="35"/>
      <c r="G3723" s="36"/>
    </row>
    <row r="3724" spans="6:7" x14ac:dyDescent="0.2">
      <c r="F3724" s="35"/>
      <c r="G3724" s="36"/>
    </row>
    <row r="3725" spans="6:7" x14ac:dyDescent="0.2">
      <c r="F3725" s="35"/>
      <c r="G3725" s="36"/>
    </row>
    <row r="3726" spans="6:7" x14ac:dyDescent="0.2">
      <c r="F3726" s="35"/>
      <c r="G3726" s="36"/>
    </row>
    <row r="3727" spans="6:7" x14ac:dyDescent="0.2">
      <c r="F3727" s="35"/>
      <c r="G3727" s="36"/>
    </row>
    <row r="3728" spans="6:7" x14ac:dyDescent="0.2">
      <c r="F3728" s="35"/>
      <c r="G3728" s="36"/>
    </row>
    <row r="3729" spans="6:7" x14ac:dyDescent="0.2">
      <c r="F3729" s="35"/>
      <c r="G3729" s="36"/>
    </row>
    <row r="3730" spans="6:7" x14ac:dyDescent="0.2">
      <c r="F3730" s="35"/>
      <c r="G3730" s="36"/>
    </row>
    <row r="3731" spans="6:7" x14ac:dyDescent="0.2">
      <c r="F3731" s="35"/>
      <c r="G3731" s="36"/>
    </row>
    <row r="3732" spans="6:7" x14ac:dyDescent="0.2">
      <c r="F3732" s="35"/>
      <c r="G3732" s="36"/>
    </row>
    <row r="3733" spans="6:7" x14ac:dyDescent="0.2">
      <c r="F3733" s="35"/>
      <c r="G3733" s="36"/>
    </row>
    <row r="3734" spans="6:7" x14ac:dyDescent="0.2">
      <c r="F3734" s="35"/>
      <c r="G3734" s="36"/>
    </row>
    <row r="3735" spans="6:7" x14ac:dyDescent="0.2">
      <c r="F3735" s="35"/>
      <c r="G3735" s="36"/>
    </row>
    <row r="3736" spans="6:7" x14ac:dyDescent="0.2">
      <c r="F3736" s="35"/>
      <c r="G3736" s="36"/>
    </row>
    <row r="3737" spans="6:7" x14ac:dyDescent="0.2">
      <c r="F3737" s="35"/>
      <c r="G3737" s="36"/>
    </row>
    <row r="3738" spans="6:7" x14ac:dyDescent="0.2">
      <c r="F3738" s="35"/>
      <c r="G3738" s="36"/>
    </row>
    <row r="3739" spans="6:7" x14ac:dyDescent="0.2">
      <c r="F3739" s="35"/>
      <c r="G3739" s="36"/>
    </row>
    <row r="3740" spans="6:7" x14ac:dyDescent="0.2">
      <c r="F3740" s="35"/>
      <c r="G3740" s="36"/>
    </row>
    <row r="3741" spans="6:7" x14ac:dyDescent="0.2">
      <c r="F3741" s="35"/>
      <c r="G3741" s="36"/>
    </row>
    <row r="3742" spans="6:7" x14ac:dyDescent="0.2">
      <c r="F3742" s="35"/>
      <c r="G3742" s="36"/>
    </row>
    <row r="3743" spans="6:7" x14ac:dyDescent="0.2">
      <c r="F3743" s="35"/>
      <c r="G3743" s="36"/>
    </row>
    <row r="3744" spans="6:7" x14ac:dyDescent="0.2">
      <c r="F3744" s="35"/>
      <c r="G3744" s="36"/>
    </row>
    <row r="3745" spans="6:7" x14ac:dyDescent="0.2">
      <c r="F3745" s="35"/>
      <c r="G3745" s="36"/>
    </row>
    <row r="3746" spans="6:7" x14ac:dyDescent="0.2">
      <c r="F3746" s="35"/>
      <c r="G3746" s="36"/>
    </row>
    <row r="3747" spans="6:7" x14ac:dyDescent="0.2">
      <c r="F3747" s="35"/>
      <c r="G3747" s="36"/>
    </row>
    <row r="3748" spans="6:7" x14ac:dyDescent="0.2">
      <c r="F3748" s="35"/>
      <c r="G3748" s="36"/>
    </row>
    <row r="3749" spans="6:7" x14ac:dyDescent="0.2">
      <c r="F3749" s="35"/>
      <c r="G3749" s="36"/>
    </row>
    <row r="3750" spans="6:7" x14ac:dyDescent="0.2">
      <c r="F3750" s="35"/>
      <c r="G3750" s="36"/>
    </row>
    <row r="3751" spans="6:7" x14ac:dyDescent="0.2">
      <c r="F3751" s="35"/>
      <c r="G3751" s="36"/>
    </row>
    <row r="3752" spans="6:7" x14ac:dyDescent="0.2">
      <c r="F3752" s="35"/>
      <c r="G3752" s="36"/>
    </row>
    <row r="3753" spans="6:7" x14ac:dyDescent="0.2">
      <c r="F3753" s="35"/>
      <c r="G3753" s="36"/>
    </row>
    <row r="3754" spans="6:7" x14ac:dyDescent="0.2">
      <c r="F3754" s="35"/>
      <c r="G3754" s="36"/>
    </row>
    <row r="3755" spans="6:7" x14ac:dyDescent="0.2">
      <c r="F3755" s="35"/>
      <c r="G3755" s="36"/>
    </row>
    <row r="3756" spans="6:7" x14ac:dyDescent="0.2">
      <c r="F3756" s="35"/>
      <c r="G3756" s="36"/>
    </row>
    <row r="3757" spans="6:7" x14ac:dyDescent="0.2">
      <c r="F3757" s="35"/>
      <c r="G3757" s="36"/>
    </row>
    <row r="3758" spans="6:7" x14ac:dyDescent="0.2">
      <c r="F3758" s="35"/>
      <c r="G3758" s="36"/>
    </row>
    <row r="3759" spans="6:7" x14ac:dyDescent="0.2">
      <c r="F3759" s="35"/>
      <c r="G3759" s="36"/>
    </row>
    <row r="3760" spans="6:7" x14ac:dyDescent="0.2">
      <c r="F3760" s="35"/>
      <c r="G3760" s="36"/>
    </row>
    <row r="3761" spans="6:7" x14ac:dyDescent="0.2">
      <c r="F3761" s="35"/>
      <c r="G3761" s="36"/>
    </row>
    <row r="3762" spans="6:7" x14ac:dyDescent="0.2">
      <c r="F3762" s="35"/>
      <c r="G3762" s="36"/>
    </row>
    <row r="3763" spans="6:7" x14ac:dyDescent="0.2">
      <c r="F3763" s="35"/>
      <c r="G3763" s="36"/>
    </row>
    <row r="3764" spans="6:7" x14ac:dyDescent="0.2">
      <c r="F3764" s="35"/>
      <c r="G3764" s="36"/>
    </row>
    <row r="3765" spans="6:7" x14ac:dyDescent="0.2">
      <c r="F3765" s="35"/>
      <c r="G3765" s="36"/>
    </row>
    <row r="3766" spans="6:7" x14ac:dyDescent="0.2">
      <c r="F3766" s="35"/>
      <c r="G3766" s="36"/>
    </row>
    <row r="3767" spans="6:7" x14ac:dyDescent="0.2">
      <c r="F3767" s="35"/>
      <c r="G3767" s="36"/>
    </row>
    <row r="3768" spans="6:7" x14ac:dyDescent="0.2">
      <c r="F3768" s="35"/>
      <c r="G3768" s="36"/>
    </row>
    <row r="3769" spans="6:7" x14ac:dyDescent="0.2">
      <c r="F3769" s="35"/>
      <c r="G3769" s="36"/>
    </row>
    <row r="3770" spans="6:7" x14ac:dyDescent="0.2">
      <c r="F3770" s="35"/>
      <c r="G3770" s="36"/>
    </row>
    <row r="3771" spans="6:7" x14ac:dyDescent="0.2">
      <c r="F3771" s="35"/>
      <c r="G3771" s="36"/>
    </row>
    <row r="3772" spans="6:7" x14ac:dyDescent="0.2">
      <c r="F3772" s="35"/>
      <c r="G3772" s="36"/>
    </row>
    <row r="3773" spans="6:7" x14ac:dyDescent="0.2">
      <c r="F3773" s="35"/>
      <c r="G3773" s="36"/>
    </row>
    <row r="3774" spans="6:7" x14ac:dyDescent="0.2">
      <c r="F3774" s="35"/>
      <c r="G3774" s="36"/>
    </row>
    <row r="3775" spans="6:7" x14ac:dyDescent="0.2">
      <c r="F3775" s="35"/>
      <c r="G3775" s="36"/>
    </row>
    <row r="3776" spans="6:7" x14ac:dyDescent="0.2">
      <c r="F3776" s="35"/>
      <c r="G3776" s="36"/>
    </row>
    <row r="3777" spans="6:7" x14ac:dyDescent="0.2">
      <c r="F3777" s="35"/>
      <c r="G3777" s="36"/>
    </row>
    <row r="3778" spans="6:7" x14ac:dyDescent="0.2">
      <c r="F3778" s="35"/>
      <c r="G3778" s="36"/>
    </row>
    <row r="3779" spans="6:7" x14ac:dyDescent="0.2">
      <c r="F3779" s="35"/>
      <c r="G3779" s="36"/>
    </row>
    <row r="3780" spans="6:7" x14ac:dyDescent="0.2">
      <c r="F3780" s="35"/>
      <c r="G3780" s="36"/>
    </row>
    <row r="3781" spans="6:7" x14ac:dyDescent="0.2">
      <c r="F3781" s="35"/>
      <c r="G3781" s="36"/>
    </row>
    <row r="3782" spans="6:7" x14ac:dyDescent="0.2">
      <c r="F3782" s="35"/>
      <c r="G3782" s="36"/>
    </row>
    <row r="3783" spans="6:7" x14ac:dyDescent="0.2">
      <c r="F3783" s="35"/>
      <c r="G3783" s="36"/>
    </row>
    <row r="3784" spans="6:7" x14ac:dyDescent="0.2">
      <c r="F3784" s="35"/>
      <c r="G3784" s="36"/>
    </row>
    <row r="3785" spans="6:7" x14ac:dyDescent="0.2">
      <c r="F3785" s="35"/>
      <c r="G3785" s="36"/>
    </row>
    <row r="3786" spans="6:7" x14ac:dyDescent="0.2">
      <c r="F3786" s="35"/>
      <c r="G3786" s="36"/>
    </row>
    <row r="3787" spans="6:7" x14ac:dyDescent="0.2">
      <c r="F3787" s="35"/>
      <c r="G3787" s="36"/>
    </row>
    <row r="3788" spans="6:7" x14ac:dyDescent="0.2">
      <c r="F3788" s="35"/>
      <c r="G3788" s="36"/>
    </row>
    <row r="3789" spans="6:7" x14ac:dyDescent="0.2">
      <c r="F3789" s="35"/>
      <c r="G3789" s="36"/>
    </row>
    <row r="3790" spans="6:7" x14ac:dyDescent="0.2">
      <c r="F3790" s="35"/>
      <c r="G3790" s="36"/>
    </row>
    <row r="3791" spans="6:7" x14ac:dyDescent="0.2">
      <c r="F3791" s="35"/>
      <c r="G3791" s="36"/>
    </row>
    <row r="3792" spans="6:7" x14ac:dyDescent="0.2">
      <c r="F3792" s="35"/>
      <c r="G3792" s="36"/>
    </row>
    <row r="3793" spans="6:7" x14ac:dyDescent="0.2">
      <c r="F3793" s="35"/>
      <c r="G3793" s="36"/>
    </row>
    <row r="3794" spans="6:7" x14ac:dyDescent="0.2">
      <c r="F3794" s="35"/>
      <c r="G3794" s="36"/>
    </row>
    <row r="3795" spans="6:7" x14ac:dyDescent="0.2">
      <c r="F3795" s="35"/>
      <c r="G3795" s="36"/>
    </row>
    <row r="3796" spans="6:7" x14ac:dyDescent="0.2">
      <c r="F3796" s="35"/>
      <c r="G3796" s="36"/>
    </row>
    <row r="3797" spans="6:7" x14ac:dyDescent="0.2">
      <c r="F3797" s="35"/>
      <c r="G3797" s="36"/>
    </row>
    <row r="3798" spans="6:7" x14ac:dyDescent="0.2">
      <c r="F3798" s="35"/>
      <c r="G3798" s="36"/>
    </row>
    <row r="3799" spans="6:7" x14ac:dyDescent="0.2">
      <c r="F3799" s="35"/>
      <c r="G3799" s="36"/>
    </row>
    <row r="3800" spans="6:7" x14ac:dyDescent="0.2">
      <c r="F3800" s="35"/>
      <c r="G3800" s="36"/>
    </row>
    <row r="3801" spans="6:7" x14ac:dyDescent="0.2">
      <c r="F3801" s="35"/>
      <c r="G3801" s="36"/>
    </row>
    <row r="3802" spans="6:7" x14ac:dyDescent="0.2">
      <c r="F3802" s="35"/>
      <c r="G3802" s="36"/>
    </row>
    <row r="3803" spans="6:7" x14ac:dyDescent="0.2">
      <c r="F3803" s="35"/>
      <c r="G3803" s="36"/>
    </row>
    <row r="3804" spans="6:7" x14ac:dyDescent="0.2">
      <c r="F3804" s="35"/>
      <c r="G3804" s="36"/>
    </row>
    <row r="3805" spans="6:7" x14ac:dyDescent="0.2">
      <c r="F3805" s="35"/>
      <c r="G3805" s="36"/>
    </row>
    <row r="3806" spans="6:7" x14ac:dyDescent="0.2">
      <c r="F3806" s="35"/>
      <c r="G3806" s="36"/>
    </row>
    <row r="3807" spans="6:7" x14ac:dyDescent="0.2">
      <c r="F3807" s="35"/>
      <c r="G3807" s="36"/>
    </row>
    <row r="3808" spans="6:7" x14ac:dyDescent="0.2">
      <c r="F3808" s="35"/>
      <c r="G3808" s="36"/>
    </row>
    <row r="3809" spans="6:7" x14ac:dyDescent="0.2">
      <c r="F3809" s="35"/>
      <c r="G3809" s="36"/>
    </row>
    <row r="3810" spans="6:7" x14ac:dyDescent="0.2">
      <c r="F3810" s="35"/>
      <c r="G3810" s="36"/>
    </row>
    <row r="3811" spans="6:7" x14ac:dyDescent="0.2">
      <c r="F3811" s="35"/>
      <c r="G3811" s="36"/>
    </row>
    <row r="3812" spans="6:7" x14ac:dyDescent="0.2">
      <c r="F3812" s="35"/>
      <c r="G3812" s="36"/>
    </row>
    <row r="3813" spans="6:7" x14ac:dyDescent="0.2">
      <c r="F3813" s="35"/>
      <c r="G3813" s="36"/>
    </row>
    <row r="3814" spans="6:7" x14ac:dyDescent="0.2">
      <c r="F3814" s="35"/>
      <c r="G3814" s="36"/>
    </row>
    <row r="3815" spans="6:7" x14ac:dyDescent="0.2">
      <c r="F3815" s="35"/>
      <c r="G3815" s="36"/>
    </row>
    <row r="3816" spans="6:7" x14ac:dyDescent="0.2">
      <c r="F3816" s="35"/>
      <c r="G3816" s="36"/>
    </row>
    <row r="3817" spans="6:7" x14ac:dyDescent="0.2">
      <c r="F3817" s="35"/>
      <c r="G3817" s="36"/>
    </row>
    <row r="3818" spans="6:7" x14ac:dyDescent="0.2">
      <c r="F3818" s="35"/>
      <c r="G3818" s="36"/>
    </row>
    <row r="3819" spans="6:7" x14ac:dyDescent="0.2">
      <c r="F3819" s="35"/>
      <c r="G3819" s="36"/>
    </row>
    <row r="3820" spans="6:7" x14ac:dyDescent="0.2">
      <c r="F3820" s="35"/>
      <c r="G3820" s="36"/>
    </row>
    <row r="3821" spans="6:7" x14ac:dyDescent="0.2">
      <c r="F3821" s="35"/>
      <c r="G3821" s="36"/>
    </row>
    <row r="3822" spans="6:7" x14ac:dyDescent="0.2">
      <c r="F3822" s="35"/>
      <c r="G3822" s="36"/>
    </row>
    <row r="3823" spans="6:7" x14ac:dyDescent="0.2">
      <c r="F3823" s="35"/>
      <c r="G3823" s="36"/>
    </row>
    <row r="3824" spans="6:7" x14ac:dyDescent="0.2">
      <c r="F3824" s="35"/>
      <c r="G3824" s="36"/>
    </row>
    <row r="3825" spans="6:7" x14ac:dyDescent="0.2">
      <c r="F3825" s="35"/>
      <c r="G3825" s="36"/>
    </row>
    <row r="3826" spans="6:7" x14ac:dyDescent="0.2">
      <c r="F3826" s="35"/>
      <c r="G3826" s="36"/>
    </row>
    <row r="3827" spans="6:7" x14ac:dyDescent="0.2">
      <c r="F3827" s="35"/>
      <c r="G3827" s="36"/>
    </row>
    <row r="3828" spans="6:7" x14ac:dyDescent="0.2">
      <c r="F3828" s="35"/>
      <c r="G3828" s="36"/>
    </row>
    <row r="3829" spans="6:7" x14ac:dyDescent="0.2">
      <c r="F3829" s="35"/>
      <c r="G3829" s="36"/>
    </row>
    <row r="3830" spans="6:7" x14ac:dyDescent="0.2">
      <c r="F3830" s="35"/>
      <c r="G3830" s="36"/>
    </row>
    <row r="3831" spans="6:7" x14ac:dyDescent="0.2">
      <c r="F3831" s="35"/>
      <c r="G3831" s="36"/>
    </row>
    <row r="3832" spans="6:7" x14ac:dyDescent="0.2">
      <c r="F3832" s="35"/>
      <c r="G3832" s="36"/>
    </row>
    <row r="3833" spans="6:7" x14ac:dyDescent="0.2">
      <c r="F3833" s="35"/>
      <c r="G3833" s="36"/>
    </row>
    <row r="3834" spans="6:7" x14ac:dyDescent="0.2">
      <c r="F3834" s="35"/>
      <c r="G3834" s="36"/>
    </row>
    <row r="3835" spans="6:7" x14ac:dyDescent="0.2">
      <c r="F3835" s="35"/>
      <c r="G3835" s="36"/>
    </row>
    <row r="3836" spans="6:7" x14ac:dyDescent="0.2">
      <c r="F3836" s="35"/>
      <c r="G3836" s="36"/>
    </row>
    <row r="3837" spans="6:7" x14ac:dyDescent="0.2">
      <c r="F3837" s="35"/>
      <c r="G3837" s="36"/>
    </row>
    <row r="3838" spans="6:7" x14ac:dyDescent="0.2">
      <c r="F3838" s="35"/>
      <c r="G3838" s="36"/>
    </row>
    <row r="3839" spans="6:7" x14ac:dyDescent="0.2">
      <c r="F3839" s="35"/>
      <c r="G3839" s="36"/>
    </row>
    <row r="3840" spans="6:7" x14ac:dyDescent="0.2">
      <c r="F3840" s="35"/>
      <c r="G3840" s="36"/>
    </row>
    <row r="3841" spans="6:7" x14ac:dyDescent="0.2">
      <c r="F3841" s="35"/>
      <c r="G3841" s="36"/>
    </row>
    <row r="3842" spans="6:7" x14ac:dyDescent="0.2">
      <c r="F3842" s="35"/>
      <c r="G3842" s="36"/>
    </row>
    <row r="3843" spans="6:7" x14ac:dyDescent="0.2">
      <c r="F3843" s="35"/>
      <c r="G3843" s="36"/>
    </row>
    <row r="3844" spans="6:7" x14ac:dyDescent="0.2">
      <c r="F3844" s="35"/>
      <c r="G3844" s="36"/>
    </row>
    <row r="3845" spans="6:7" x14ac:dyDescent="0.2">
      <c r="F3845" s="35"/>
      <c r="G3845" s="36"/>
    </row>
    <row r="3846" spans="6:7" x14ac:dyDescent="0.2">
      <c r="F3846" s="35"/>
      <c r="G3846" s="36"/>
    </row>
    <row r="3847" spans="6:7" x14ac:dyDescent="0.2">
      <c r="F3847" s="35"/>
      <c r="G3847" s="36"/>
    </row>
    <row r="3848" spans="6:7" x14ac:dyDescent="0.2">
      <c r="F3848" s="35"/>
      <c r="G3848" s="36"/>
    </row>
    <row r="3849" spans="6:7" x14ac:dyDescent="0.2">
      <c r="F3849" s="35"/>
      <c r="G3849" s="36"/>
    </row>
    <row r="3850" spans="6:7" x14ac:dyDescent="0.2">
      <c r="F3850" s="35"/>
      <c r="G3850" s="36"/>
    </row>
    <row r="3851" spans="6:7" x14ac:dyDescent="0.2">
      <c r="F3851" s="35"/>
      <c r="G3851" s="36"/>
    </row>
    <row r="3852" spans="6:7" x14ac:dyDescent="0.2">
      <c r="F3852" s="35"/>
      <c r="G3852" s="36"/>
    </row>
    <row r="3853" spans="6:7" x14ac:dyDescent="0.2">
      <c r="F3853" s="35"/>
      <c r="G3853" s="36"/>
    </row>
    <row r="3854" spans="6:7" x14ac:dyDescent="0.2">
      <c r="F3854" s="35"/>
      <c r="G3854" s="36"/>
    </row>
    <row r="3855" spans="6:7" x14ac:dyDescent="0.2">
      <c r="F3855" s="35"/>
      <c r="G3855" s="36"/>
    </row>
    <row r="3856" spans="6:7" x14ac:dyDescent="0.2">
      <c r="F3856" s="35"/>
      <c r="G3856" s="36"/>
    </row>
    <row r="3857" spans="6:7" x14ac:dyDescent="0.2">
      <c r="F3857" s="35"/>
      <c r="G3857" s="36"/>
    </row>
    <row r="3858" spans="6:7" x14ac:dyDescent="0.2">
      <c r="F3858" s="35"/>
      <c r="G3858" s="36"/>
    </row>
    <row r="3859" spans="6:7" x14ac:dyDescent="0.2">
      <c r="F3859" s="35"/>
      <c r="G3859" s="36"/>
    </row>
    <row r="3860" spans="6:7" x14ac:dyDescent="0.2">
      <c r="F3860" s="35"/>
      <c r="G3860" s="36"/>
    </row>
    <row r="3861" spans="6:7" x14ac:dyDescent="0.2">
      <c r="F3861" s="35"/>
      <c r="G3861" s="36"/>
    </row>
    <row r="3862" spans="6:7" x14ac:dyDescent="0.2">
      <c r="F3862" s="35"/>
      <c r="G3862" s="36"/>
    </row>
    <row r="3863" spans="6:7" x14ac:dyDescent="0.2">
      <c r="F3863" s="35"/>
      <c r="G3863" s="36"/>
    </row>
    <row r="3864" spans="6:7" x14ac:dyDescent="0.2">
      <c r="F3864" s="35"/>
      <c r="G3864" s="36"/>
    </row>
    <row r="3865" spans="6:7" x14ac:dyDescent="0.2">
      <c r="F3865" s="35"/>
      <c r="G3865" s="36"/>
    </row>
    <row r="3866" spans="6:7" x14ac:dyDescent="0.2">
      <c r="F3866" s="35"/>
      <c r="G3866" s="36"/>
    </row>
    <row r="3867" spans="6:7" x14ac:dyDescent="0.2">
      <c r="F3867" s="35"/>
      <c r="G3867" s="36"/>
    </row>
    <row r="3868" spans="6:7" x14ac:dyDescent="0.2">
      <c r="F3868" s="35"/>
      <c r="G3868" s="36"/>
    </row>
    <row r="3869" spans="6:7" x14ac:dyDescent="0.2">
      <c r="F3869" s="35"/>
      <c r="G3869" s="36"/>
    </row>
    <row r="3870" spans="6:7" x14ac:dyDescent="0.2">
      <c r="F3870" s="35"/>
      <c r="G3870" s="36"/>
    </row>
    <row r="3871" spans="6:7" x14ac:dyDescent="0.2">
      <c r="F3871" s="35"/>
      <c r="G3871" s="36"/>
    </row>
    <row r="3872" spans="6:7" x14ac:dyDescent="0.2">
      <c r="F3872" s="35"/>
      <c r="G3872" s="36"/>
    </row>
    <row r="3873" spans="6:7" x14ac:dyDescent="0.2">
      <c r="F3873" s="35"/>
      <c r="G3873" s="36"/>
    </row>
    <row r="3874" spans="6:7" x14ac:dyDescent="0.2">
      <c r="F3874" s="35"/>
      <c r="G3874" s="36"/>
    </row>
    <row r="3875" spans="6:7" x14ac:dyDescent="0.2">
      <c r="F3875" s="35"/>
      <c r="G3875" s="36"/>
    </row>
    <row r="3876" spans="6:7" x14ac:dyDescent="0.2">
      <c r="F3876" s="35"/>
      <c r="G3876" s="36"/>
    </row>
    <row r="3877" spans="6:7" x14ac:dyDescent="0.2">
      <c r="F3877" s="35"/>
      <c r="G3877" s="36"/>
    </row>
    <row r="3878" spans="6:7" x14ac:dyDescent="0.2">
      <c r="F3878" s="35"/>
      <c r="G3878" s="36"/>
    </row>
    <row r="3879" spans="6:7" x14ac:dyDescent="0.2">
      <c r="F3879" s="35"/>
      <c r="G3879" s="36"/>
    </row>
    <row r="3880" spans="6:7" x14ac:dyDescent="0.2">
      <c r="F3880" s="35"/>
      <c r="G3880" s="36"/>
    </row>
    <row r="3881" spans="6:7" x14ac:dyDescent="0.2">
      <c r="F3881" s="35"/>
      <c r="G3881" s="36"/>
    </row>
    <row r="3882" spans="6:7" x14ac:dyDescent="0.2">
      <c r="F3882" s="35"/>
      <c r="G3882" s="36"/>
    </row>
    <row r="3883" spans="6:7" x14ac:dyDescent="0.2">
      <c r="F3883" s="35"/>
      <c r="G3883" s="36"/>
    </row>
    <row r="3884" spans="6:7" x14ac:dyDescent="0.2">
      <c r="F3884" s="35"/>
      <c r="G3884" s="36"/>
    </row>
    <row r="3885" spans="6:7" x14ac:dyDescent="0.2">
      <c r="F3885" s="35"/>
      <c r="G3885" s="36"/>
    </row>
    <row r="3886" spans="6:7" x14ac:dyDescent="0.2">
      <c r="F3886" s="35"/>
      <c r="G3886" s="36"/>
    </row>
    <row r="3887" spans="6:7" x14ac:dyDescent="0.2">
      <c r="F3887" s="35"/>
      <c r="G3887" s="36"/>
    </row>
    <row r="3888" spans="6:7" x14ac:dyDescent="0.2">
      <c r="F3888" s="35"/>
      <c r="G3888" s="36"/>
    </row>
    <row r="3889" spans="6:7" x14ac:dyDescent="0.2">
      <c r="F3889" s="35"/>
      <c r="G3889" s="36"/>
    </row>
    <row r="3890" spans="6:7" x14ac:dyDescent="0.2">
      <c r="F3890" s="35"/>
      <c r="G3890" s="36"/>
    </row>
    <row r="3891" spans="6:7" x14ac:dyDescent="0.2">
      <c r="F3891" s="35"/>
      <c r="G3891" s="36"/>
    </row>
    <row r="3892" spans="6:7" x14ac:dyDescent="0.2">
      <c r="F3892" s="35"/>
      <c r="G3892" s="36"/>
    </row>
    <row r="3893" spans="6:7" x14ac:dyDescent="0.2">
      <c r="F3893" s="35"/>
      <c r="G3893" s="36"/>
    </row>
    <row r="3894" spans="6:7" x14ac:dyDescent="0.2">
      <c r="F3894" s="35"/>
      <c r="G3894" s="36"/>
    </row>
    <row r="3895" spans="6:7" x14ac:dyDescent="0.2">
      <c r="F3895" s="35"/>
      <c r="G3895" s="36"/>
    </row>
    <row r="3896" spans="6:7" x14ac:dyDescent="0.2">
      <c r="F3896" s="35"/>
      <c r="G3896" s="36"/>
    </row>
    <row r="3897" spans="6:7" x14ac:dyDescent="0.2">
      <c r="F3897" s="35"/>
      <c r="G3897" s="36"/>
    </row>
    <row r="3898" spans="6:7" x14ac:dyDescent="0.2">
      <c r="F3898" s="35"/>
      <c r="G3898" s="36"/>
    </row>
    <row r="3899" spans="6:7" x14ac:dyDescent="0.2">
      <c r="F3899" s="35"/>
      <c r="G3899" s="36"/>
    </row>
    <row r="3900" spans="6:7" x14ac:dyDescent="0.2">
      <c r="F3900" s="35"/>
      <c r="G3900" s="36"/>
    </row>
    <row r="3901" spans="6:7" x14ac:dyDescent="0.2">
      <c r="F3901" s="35"/>
      <c r="G3901" s="36"/>
    </row>
    <row r="3902" spans="6:7" x14ac:dyDescent="0.2">
      <c r="F3902" s="35"/>
      <c r="G3902" s="36"/>
    </row>
    <row r="3903" spans="6:7" x14ac:dyDescent="0.2">
      <c r="F3903" s="35"/>
      <c r="G3903" s="36"/>
    </row>
    <row r="3904" spans="6:7" x14ac:dyDescent="0.2">
      <c r="F3904" s="35"/>
      <c r="G3904" s="36"/>
    </row>
    <row r="3905" spans="6:7" x14ac:dyDescent="0.2">
      <c r="F3905" s="35"/>
      <c r="G3905" s="36"/>
    </row>
    <row r="3906" spans="6:7" x14ac:dyDescent="0.2">
      <c r="F3906" s="35"/>
      <c r="G3906" s="36"/>
    </row>
    <row r="3907" spans="6:7" x14ac:dyDescent="0.2">
      <c r="F3907" s="35"/>
      <c r="G3907" s="36"/>
    </row>
    <row r="3908" spans="6:7" x14ac:dyDescent="0.2">
      <c r="F3908" s="35"/>
      <c r="G3908" s="36"/>
    </row>
    <row r="3909" spans="6:7" x14ac:dyDescent="0.2">
      <c r="F3909" s="35"/>
      <c r="G3909" s="36"/>
    </row>
    <row r="3910" spans="6:7" x14ac:dyDescent="0.2">
      <c r="F3910" s="35"/>
      <c r="G3910" s="36"/>
    </row>
    <row r="3911" spans="6:7" x14ac:dyDescent="0.2">
      <c r="F3911" s="35"/>
      <c r="G3911" s="36"/>
    </row>
    <row r="3912" spans="6:7" x14ac:dyDescent="0.2">
      <c r="F3912" s="35"/>
      <c r="G3912" s="36"/>
    </row>
    <row r="3913" spans="6:7" x14ac:dyDescent="0.2">
      <c r="F3913" s="35"/>
      <c r="G3913" s="36"/>
    </row>
    <row r="3914" spans="6:7" x14ac:dyDescent="0.2">
      <c r="F3914" s="35"/>
      <c r="G3914" s="36"/>
    </row>
    <row r="3915" spans="6:7" x14ac:dyDescent="0.2">
      <c r="F3915" s="35"/>
      <c r="G3915" s="36"/>
    </row>
    <row r="3916" spans="6:7" x14ac:dyDescent="0.2">
      <c r="F3916" s="35"/>
      <c r="G3916" s="36"/>
    </row>
    <row r="3917" spans="6:7" x14ac:dyDescent="0.2">
      <c r="F3917" s="35"/>
      <c r="G3917" s="36"/>
    </row>
    <row r="3918" spans="6:7" x14ac:dyDescent="0.2">
      <c r="F3918" s="35"/>
      <c r="G3918" s="36"/>
    </row>
    <row r="3919" spans="6:7" x14ac:dyDescent="0.2">
      <c r="F3919" s="35"/>
      <c r="G3919" s="36"/>
    </row>
    <row r="3920" spans="6:7" x14ac:dyDescent="0.2">
      <c r="F3920" s="35"/>
      <c r="G3920" s="36"/>
    </row>
    <row r="3921" spans="6:7" x14ac:dyDescent="0.2">
      <c r="F3921" s="35"/>
      <c r="G3921" s="36"/>
    </row>
    <row r="3922" spans="6:7" x14ac:dyDescent="0.2">
      <c r="F3922" s="35"/>
      <c r="G3922" s="36"/>
    </row>
    <row r="3923" spans="6:7" x14ac:dyDescent="0.2">
      <c r="F3923" s="35"/>
      <c r="G3923" s="36"/>
    </row>
    <row r="3924" spans="6:7" x14ac:dyDescent="0.2">
      <c r="F3924" s="35"/>
      <c r="G3924" s="36"/>
    </row>
    <row r="3925" spans="6:7" x14ac:dyDescent="0.2">
      <c r="F3925" s="35"/>
      <c r="G3925" s="36"/>
    </row>
    <row r="3926" spans="6:7" x14ac:dyDescent="0.2">
      <c r="F3926" s="35"/>
      <c r="G3926" s="36"/>
    </row>
    <row r="3927" spans="6:7" x14ac:dyDescent="0.2">
      <c r="F3927" s="35"/>
      <c r="G3927" s="36"/>
    </row>
    <row r="3928" spans="6:7" x14ac:dyDescent="0.2">
      <c r="F3928" s="35"/>
      <c r="G3928" s="36"/>
    </row>
    <row r="3929" spans="6:7" x14ac:dyDescent="0.2">
      <c r="F3929" s="35"/>
      <c r="G3929" s="36"/>
    </row>
    <row r="3930" spans="6:7" x14ac:dyDescent="0.2">
      <c r="F3930" s="35"/>
      <c r="G3930" s="36"/>
    </row>
    <row r="3931" spans="6:7" x14ac:dyDescent="0.2">
      <c r="F3931" s="35"/>
      <c r="G3931" s="36"/>
    </row>
    <row r="3932" spans="6:7" x14ac:dyDescent="0.2">
      <c r="F3932" s="35"/>
      <c r="G3932" s="36"/>
    </row>
    <row r="3933" spans="6:7" x14ac:dyDescent="0.2">
      <c r="F3933" s="35"/>
      <c r="G3933" s="36"/>
    </row>
    <row r="3934" spans="6:7" x14ac:dyDescent="0.2">
      <c r="F3934" s="35"/>
      <c r="G3934" s="36"/>
    </row>
    <row r="3935" spans="6:7" x14ac:dyDescent="0.2">
      <c r="F3935" s="35"/>
      <c r="G3935" s="36"/>
    </row>
    <row r="3936" spans="6:7" x14ac:dyDescent="0.2">
      <c r="F3936" s="35"/>
      <c r="G3936" s="36"/>
    </row>
    <row r="3937" spans="6:7" x14ac:dyDescent="0.2">
      <c r="F3937" s="35"/>
      <c r="G3937" s="36"/>
    </row>
    <row r="3938" spans="6:7" x14ac:dyDescent="0.2">
      <c r="F3938" s="35"/>
      <c r="G3938" s="36"/>
    </row>
    <row r="3939" spans="6:7" x14ac:dyDescent="0.2">
      <c r="F3939" s="35"/>
      <c r="G3939" s="36"/>
    </row>
    <row r="3940" spans="6:7" x14ac:dyDescent="0.2">
      <c r="F3940" s="35"/>
      <c r="G3940" s="36"/>
    </row>
    <row r="3941" spans="6:7" x14ac:dyDescent="0.2">
      <c r="F3941" s="35"/>
      <c r="G3941" s="36"/>
    </row>
    <row r="3942" spans="6:7" x14ac:dyDescent="0.2">
      <c r="F3942" s="35"/>
      <c r="G3942" s="36"/>
    </row>
    <row r="3943" spans="6:7" x14ac:dyDescent="0.2">
      <c r="F3943" s="35"/>
      <c r="G3943" s="36"/>
    </row>
    <row r="3944" spans="6:7" x14ac:dyDescent="0.2">
      <c r="F3944" s="35"/>
      <c r="G3944" s="36"/>
    </row>
    <row r="3945" spans="6:7" x14ac:dyDescent="0.2">
      <c r="F3945" s="35"/>
      <c r="G3945" s="36"/>
    </row>
    <row r="3946" spans="6:7" x14ac:dyDescent="0.2">
      <c r="F3946" s="35"/>
      <c r="G3946" s="36"/>
    </row>
    <row r="3947" spans="6:7" x14ac:dyDescent="0.2">
      <c r="F3947" s="35"/>
      <c r="G3947" s="36"/>
    </row>
    <row r="3948" spans="6:7" x14ac:dyDescent="0.2">
      <c r="F3948" s="35"/>
      <c r="G3948" s="36"/>
    </row>
    <row r="3949" spans="6:7" x14ac:dyDescent="0.2">
      <c r="F3949" s="35"/>
      <c r="G3949" s="36"/>
    </row>
    <row r="3950" spans="6:7" x14ac:dyDescent="0.2">
      <c r="F3950" s="35"/>
      <c r="G3950" s="36"/>
    </row>
    <row r="3951" spans="6:7" x14ac:dyDescent="0.2">
      <c r="F3951" s="35"/>
      <c r="G3951" s="36"/>
    </row>
    <row r="3952" spans="6:7" x14ac:dyDescent="0.2">
      <c r="F3952" s="35"/>
      <c r="G3952" s="36"/>
    </row>
    <row r="3953" spans="6:7" x14ac:dyDescent="0.2">
      <c r="F3953" s="35"/>
      <c r="G3953" s="36"/>
    </row>
    <row r="3954" spans="6:7" x14ac:dyDescent="0.2">
      <c r="F3954" s="35"/>
      <c r="G3954" s="36"/>
    </row>
    <row r="3955" spans="6:7" x14ac:dyDescent="0.2">
      <c r="F3955" s="35"/>
      <c r="G3955" s="36"/>
    </row>
    <row r="3956" spans="6:7" x14ac:dyDescent="0.2">
      <c r="F3956" s="35"/>
      <c r="G3956" s="36"/>
    </row>
    <row r="3957" spans="6:7" x14ac:dyDescent="0.2">
      <c r="F3957" s="35"/>
      <c r="G3957" s="36"/>
    </row>
    <row r="3958" spans="6:7" x14ac:dyDescent="0.2">
      <c r="F3958" s="35"/>
      <c r="G3958" s="36"/>
    </row>
    <row r="3959" spans="6:7" x14ac:dyDescent="0.2">
      <c r="F3959" s="35"/>
      <c r="G3959" s="36"/>
    </row>
    <row r="3960" spans="6:7" x14ac:dyDescent="0.2">
      <c r="F3960" s="35"/>
      <c r="G3960" s="36"/>
    </row>
    <row r="3961" spans="6:7" x14ac:dyDescent="0.2">
      <c r="F3961" s="35"/>
      <c r="G3961" s="36"/>
    </row>
    <row r="3962" spans="6:7" x14ac:dyDescent="0.2">
      <c r="F3962" s="35"/>
      <c r="G3962" s="36"/>
    </row>
    <row r="3963" spans="6:7" x14ac:dyDescent="0.2">
      <c r="F3963" s="35"/>
      <c r="G3963" s="36"/>
    </row>
    <row r="3964" spans="6:7" x14ac:dyDescent="0.2">
      <c r="F3964" s="35"/>
      <c r="G3964" s="36"/>
    </row>
    <row r="3965" spans="6:7" x14ac:dyDescent="0.2">
      <c r="F3965" s="35"/>
      <c r="G3965" s="36"/>
    </row>
    <row r="3966" spans="6:7" x14ac:dyDescent="0.2">
      <c r="F3966" s="35"/>
      <c r="G3966" s="36"/>
    </row>
    <row r="3967" spans="6:7" x14ac:dyDescent="0.2">
      <c r="F3967" s="35"/>
      <c r="G3967" s="36"/>
    </row>
    <row r="3968" spans="6:7" x14ac:dyDescent="0.2">
      <c r="F3968" s="35"/>
      <c r="G3968" s="36"/>
    </row>
    <row r="3969" spans="6:7" x14ac:dyDescent="0.2">
      <c r="F3969" s="35"/>
      <c r="G3969" s="36"/>
    </row>
    <row r="3970" spans="6:7" x14ac:dyDescent="0.2">
      <c r="F3970" s="35"/>
      <c r="G3970" s="36"/>
    </row>
    <row r="3971" spans="6:7" x14ac:dyDescent="0.2">
      <c r="F3971" s="35"/>
      <c r="G3971" s="36"/>
    </row>
    <row r="3972" spans="6:7" x14ac:dyDescent="0.2">
      <c r="F3972" s="35"/>
      <c r="G3972" s="36"/>
    </row>
    <row r="3973" spans="6:7" x14ac:dyDescent="0.2">
      <c r="F3973" s="35"/>
      <c r="G3973" s="36"/>
    </row>
    <row r="3974" spans="6:7" x14ac:dyDescent="0.2">
      <c r="F3974" s="35"/>
      <c r="G3974" s="36"/>
    </row>
    <row r="3975" spans="6:7" x14ac:dyDescent="0.2">
      <c r="F3975" s="35"/>
      <c r="G3975" s="36"/>
    </row>
    <row r="3976" spans="6:7" x14ac:dyDescent="0.2">
      <c r="F3976" s="35"/>
      <c r="G3976" s="36"/>
    </row>
    <row r="3977" spans="6:7" x14ac:dyDescent="0.2">
      <c r="F3977" s="35"/>
      <c r="G3977" s="36"/>
    </row>
    <row r="3978" spans="6:7" x14ac:dyDescent="0.2">
      <c r="F3978" s="35"/>
      <c r="G3978" s="36"/>
    </row>
    <row r="3979" spans="6:7" x14ac:dyDescent="0.2">
      <c r="F3979" s="35"/>
      <c r="G3979" s="36"/>
    </row>
    <row r="3980" spans="6:7" x14ac:dyDescent="0.2">
      <c r="F3980" s="35"/>
      <c r="G3980" s="36"/>
    </row>
    <row r="3981" spans="6:7" x14ac:dyDescent="0.2">
      <c r="F3981" s="35"/>
      <c r="G3981" s="36"/>
    </row>
    <row r="3982" spans="6:7" x14ac:dyDescent="0.2">
      <c r="F3982" s="35"/>
      <c r="G3982" s="36"/>
    </row>
    <row r="3983" spans="6:7" x14ac:dyDescent="0.2">
      <c r="F3983" s="35"/>
      <c r="G3983" s="36"/>
    </row>
    <row r="3984" spans="6:7" x14ac:dyDescent="0.2">
      <c r="F3984" s="35"/>
      <c r="G3984" s="36"/>
    </row>
    <row r="3985" spans="6:7" x14ac:dyDescent="0.2">
      <c r="F3985" s="35"/>
      <c r="G3985" s="36"/>
    </row>
    <row r="3986" spans="6:7" x14ac:dyDescent="0.2">
      <c r="F3986" s="35"/>
      <c r="G3986" s="36"/>
    </row>
    <row r="3987" spans="6:7" x14ac:dyDescent="0.2">
      <c r="F3987" s="35"/>
      <c r="G3987" s="36"/>
    </row>
    <row r="3988" spans="6:7" x14ac:dyDescent="0.2">
      <c r="F3988" s="35"/>
      <c r="G3988" s="36"/>
    </row>
    <row r="3989" spans="6:7" x14ac:dyDescent="0.2">
      <c r="F3989" s="35"/>
      <c r="G3989" s="36"/>
    </row>
    <row r="3990" spans="6:7" x14ac:dyDescent="0.2">
      <c r="F3990" s="35"/>
      <c r="G3990" s="36"/>
    </row>
    <row r="3991" spans="6:7" x14ac:dyDescent="0.2">
      <c r="F3991" s="35"/>
      <c r="G3991" s="36"/>
    </row>
    <row r="3992" spans="6:7" x14ac:dyDescent="0.2">
      <c r="F3992" s="35"/>
      <c r="G3992" s="36"/>
    </row>
    <row r="3993" spans="6:7" x14ac:dyDescent="0.2">
      <c r="F3993" s="35"/>
      <c r="G3993" s="36"/>
    </row>
    <row r="3994" spans="6:7" x14ac:dyDescent="0.2">
      <c r="F3994" s="35"/>
      <c r="G3994" s="36"/>
    </row>
    <row r="3995" spans="6:7" x14ac:dyDescent="0.2">
      <c r="F3995" s="35"/>
      <c r="G3995" s="36"/>
    </row>
    <row r="3996" spans="6:7" x14ac:dyDescent="0.2">
      <c r="F3996" s="35"/>
      <c r="G3996" s="36"/>
    </row>
    <row r="3997" spans="6:7" x14ac:dyDescent="0.2">
      <c r="F3997" s="35"/>
      <c r="G3997" s="36"/>
    </row>
    <row r="3998" spans="6:7" x14ac:dyDescent="0.2">
      <c r="F3998" s="35"/>
      <c r="G3998" s="36"/>
    </row>
    <row r="3999" spans="6:7" x14ac:dyDescent="0.2">
      <c r="F3999" s="35"/>
      <c r="G3999" s="36"/>
    </row>
    <row r="4000" spans="6:7" x14ac:dyDescent="0.2">
      <c r="F4000" s="35"/>
      <c r="G4000" s="36"/>
    </row>
    <row r="4001" spans="6:7" x14ac:dyDescent="0.2">
      <c r="F4001" s="35"/>
      <c r="G4001" s="36"/>
    </row>
    <row r="4002" spans="6:7" x14ac:dyDescent="0.2">
      <c r="F4002" s="35"/>
      <c r="G4002" s="36"/>
    </row>
    <row r="4003" spans="6:7" x14ac:dyDescent="0.2">
      <c r="F4003" s="35"/>
      <c r="G4003" s="36"/>
    </row>
    <row r="4004" spans="6:7" x14ac:dyDescent="0.2">
      <c r="F4004" s="35"/>
      <c r="G4004" s="36"/>
    </row>
    <row r="4005" spans="6:7" x14ac:dyDescent="0.2">
      <c r="F4005" s="35"/>
      <c r="G4005" s="36"/>
    </row>
    <row r="4006" spans="6:7" x14ac:dyDescent="0.2">
      <c r="F4006" s="35"/>
      <c r="G4006" s="36"/>
    </row>
    <row r="4007" spans="6:7" x14ac:dyDescent="0.2">
      <c r="F4007" s="35"/>
      <c r="G4007" s="36"/>
    </row>
    <row r="4008" spans="6:7" x14ac:dyDescent="0.2">
      <c r="F4008" s="35"/>
      <c r="G4008" s="36"/>
    </row>
    <row r="4009" spans="6:7" x14ac:dyDescent="0.2">
      <c r="F4009" s="35"/>
      <c r="G4009" s="36"/>
    </row>
    <row r="4010" spans="6:7" x14ac:dyDescent="0.2">
      <c r="F4010" s="35"/>
      <c r="G4010" s="36"/>
    </row>
    <row r="4011" spans="6:7" x14ac:dyDescent="0.2">
      <c r="F4011" s="35"/>
      <c r="G4011" s="36"/>
    </row>
    <row r="4012" spans="6:7" x14ac:dyDescent="0.2">
      <c r="F4012" s="35"/>
      <c r="G4012" s="36"/>
    </row>
    <row r="4013" spans="6:7" x14ac:dyDescent="0.2">
      <c r="F4013" s="35"/>
      <c r="G4013" s="36"/>
    </row>
    <row r="4014" spans="6:7" x14ac:dyDescent="0.2">
      <c r="F4014" s="35"/>
      <c r="G4014" s="36"/>
    </row>
    <row r="4015" spans="6:7" x14ac:dyDescent="0.2">
      <c r="F4015" s="35"/>
      <c r="G4015" s="36"/>
    </row>
    <row r="4016" spans="6:7" x14ac:dyDescent="0.2">
      <c r="F4016" s="35"/>
      <c r="G4016" s="36"/>
    </row>
    <row r="4017" spans="6:7" x14ac:dyDescent="0.2">
      <c r="F4017" s="35"/>
      <c r="G4017" s="36"/>
    </row>
    <row r="4018" spans="6:7" x14ac:dyDescent="0.2">
      <c r="F4018" s="35"/>
      <c r="G4018" s="36"/>
    </row>
    <row r="4019" spans="6:7" x14ac:dyDescent="0.2">
      <c r="F4019" s="35"/>
      <c r="G4019" s="36"/>
    </row>
    <row r="4020" spans="6:7" x14ac:dyDescent="0.2">
      <c r="F4020" s="35"/>
      <c r="G4020" s="36"/>
    </row>
    <row r="4021" spans="6:7" x14ac:dyDescent="0.2">
      <c r="F4021" s="35"/>
      <c r="G4021" s="36"/>
    </row>
    <row r="4022" spans="6:7" x14ac:dyDescent="0.2">
      <c r="F4022" s="35"/>
      <c r="G4022" s="36"/>
    </row>
    <row r="4023" spans="6:7" x14ac:dyDescent="0.2">
      <c r="F4023" s="35"/>
      <c r="G4023" s="36"/>
    </row>
    <row r="4024" spans="6:7" x14ac:dyDescent="0.2">
      <c r="F4024" s="35"/>
      <c r="G4024" s="36"/>
    </row>
    <row r="4025" spans="6:7" x14ac:dyDescent="0.2">
      <c r="F4025" s="35"/>
      <c r="G4025" s="36"/>
    </row>
    <row r="4026" spans="6:7" x14ac:dyDescent="0.2">
      <c r="F4026" s="35"/>
      <c r="G4026" s="36"/>
    </row>
    <row r="4027" spans="6:7" x14ac:dyDescent="0.2">
      <c r="F4027" s="35"/>
      <c r="G4027" s="36"/>
    </row>
    <row r="4028" spans="6:7" x14ac:dyDescent="0.2">
      <c r="F4028" s="35"/>
      <c r="G4028" s="36"/>
    </row>
    <row r="4029" spans="6:7" x14ac:dyDescent="0.2">
      <c r="F4029" s="35"/>
      <c r="G4029" s="36"/>
    </row>
    <row r="4030" spans="6:7" x14ac:dyDescent="0.2">
      <c r="F4030" s="35"/>
      <c r="G4030" s="36"/>
    </row>
    <row r="4031" spans="6:7" x14ac:dyDescent="0.2">
      <c r="F4031" s="35"/>
      <c r="G4031" s="36"/>
    </row>
    <row r="4032" spans="6:7" x14ac:dyDescent="0.2">
      <c r="F4032" s="35"/>
      <c r="G4032" s="36"/>
    </row>
    <row r="4033" spans="6:7" x14ac:dyDescent="0.2">
      <c r="F4033" s="35"/>
      <c r="G4033" s="36"/>
    </row>
    <row r="4034" spans="6:7" x14ac:dyDescent="0.2">
      <c r="F4034" s="35"/>
      <c r="G4034" s="36"/>
    </row>
    <row r="4035" spans="6:7" x14ac:dyDescent="0.2">
      <c r="F4035" s="35"/>
      <c r="G4035" s="36"/>
    </row>
    <row r="4036" spans="6:7" x14ac:dyDescent="0.2">
      <c r="F4036" s="35"/>
      <c r="G4036" s="36"/>
    </row>
    <row r="4037" spans="6:7" x14ac:dyDescent="0.2">
      <c r="F4037" s="35"/>
      <c r="G4037" s="36"/>
    </row>
    <row r="4038" spans="6:7" x14ac:dyDescent="0.2">
      <c r="F4038" s="35"/>
      <c r="G4038" s="36"/>
    </row>
    <row r="4039" spans="6:7" x14ac:dyDescent="0.2">
      <c r="F4039" s="35"/>
      <c r="G4039" s="36"/>
    </row>
    <row r="4040" spans="6:7" x14ac:dyDescent="0.2">
      <c r="F4040" s="35"/>
      <c r="G4040" s="36"/>
    </row>
    <row r="4041" spans="6:7" x14ac:dyDescent="0.2">
      <c r="F4041" s="35"/>
      <c r="G4041" s="36"/>
    </row>
    <row r="4042" spans="6:7" x14ac:dyDescent="0.2">
      <c r="F4042" s="35"/>
      <c r="G4042" s="36"/>
    </row>
    <row r="4043" spans="6:7" x14ac:dyDescent="0.2">
      <c r="F4043" s="35"/>
      <c r="G4043" s="36"/>
    </row>
    <row r="4044" spans="6:7" x14ac:dyDescent="0.2">
      <c r="F4044" s="35"/>
      <c r="G4044" s="36"/>
    </row>
    <row r="4045" spans="6:7" x14ac:dyDescent="0.2">
      <c r="F4045" s="35"/>
      <c r="G4045" s="36"/>
    </row>
    <row r="4046" spans="6:7" x14ac:dyDescent="0.2">
      <c r="F4046" s="35"/>
      <c r="G4046" s="36"/>
    </row>
    <row r="4047" spans="6:7" x14ac:dyDescent="0.2">
      <c r="F4047" s="35"/>
      <c r="G4047" s="36"/>
    </row>
    <row r="4048" spans="6:7" x14ac:dyDescent="0.2">
      <c r="F4048" s="35"/>
      <c r="G4048" s="36"/>
    </row>
    <row r="4049" spans="6:7" x14ac:dyDescent="0.2">
      <c r="F4049" s="35"/>
      <c r="G4049" s="36"/>
    </row>
    <row r="4050" spans="6:7" x14ac:dyDescent="0.2">
      <c r="F4050" s="35"/>
      <c r="G4050" s="36"/>
    </row>
    <row r="4051" spans="6:7" x14ac:dyDescent="0.2">
      <c r="F4051" s="35"/>
      <c r="G4051" s="36"/>
    </row>
    <row r="4052" spans="6:7" x14ac:dyDescent="0.2">
      <c r="F4052" s="35"/>
      <c r="G4052" s="36"/>
    </row>
    <row r="4053" spans="6:7" x14ac:dyDescent="0.2">
      <c r="F4053" s="35"/>
      <c r="G4053" s="36"/>
    </row>
    <row r="4054" spans="6:7" x14ac:dyDescent="0.2">
      <c r="F4054" s="35"/>
      <c r="G4054" s="36"/>
    </row>
    <row r="4055" spans="6:7" x14ac:dyDescent="0.2">
      <c r="F4055" s="35"/>
      <c r="G4055" s="36"/>
    </row>
    <row r="4056" spans="6:7" x14ac:dyDescent="0.2">
      <c r="F4056" s="35"/>
      <c r="G4056" s="36"/>
    </row>
    <row r="4057" spans="6:7" x14ac:dyDescent="0.2">
      <c r="F4057" s="35"/>
      <c r="G4057" s="36"/>
    </row>
    <row r="4058" spans="6:7" x14ac:dyDescent="0.2">
      <c r="F4058" s="35"/>
      <c r="G4058" s="36"/>
    </row>
    <row r="4059" spans="6:7" x14ac:dyDescent="0.2">
      <c r="F4059" s="35"/>
      <c r="G4059" s="36"/>
    </row>
    <row r="4060" spans="6:7" x14ac:dyDescent="0.2">
      <c r="F4060" s="35"/>
      <c r="G4060" s="36"/>
    </row>
    <row r="4061" spans="6:7" x14ac:dyDescent="0.2">
      <c r="F4061" s="35"/>
      <c r="G4061" s="36"/>
    </row>
    <row r="4062" spans="6:7" x14ac:dyDescent="0.2">
      <c r="F4062" s="35"/>
      <c r="G4062" s="36"/>
    </row>
    <row r="4063" spans="6:7" x14ac:dyDescent="0.2">
      <c r="F4063" s="35"/>
      <c r="G4063" s="36"/>
    </row>
    <row r="4064" spans="6:7" x14ac:dyDescent="0.2">
      <c r="F4064" s="35"/>
      <c r="G4064" s="36"/>
    </row>
    <row r="4065" spans="6:7" x14ac:dyDescent="0.2">
      <c r="F4065" s="35"/>
      <c r="G4065" s="36"/>
    </row>
    <row r="4066" spans="6:7" x14ac:dyDescent="0.2">
      <c r="F4066" s="35"/>
      <c r="G4066" s="36"/>
    </row>
    <row r="4067" spans="6:7" x14ac:dyDescent="0.2">
      <c r="F4067" s="35"/>
      <c r="G4067" s="36"/>
    </row>
    <row r="4068" spans="6:7" x14ac:dyDescent="0.2">
      <c r="F4068" s="35"/>
      <c r="G4068" s="36"/>
    </row>
    <row r="4069" spans="6:7" x14ac:dyDescent="0.2">
      <c r="F4069" s="35"/>
      <c r="G4069" s="36"/>
    </row>
    <row r="4070" spans="6:7" x14ac:dyDescent="0.2">
      <c r="F4070" s="35"/>
      <c r="G4070" s="36"/>
    </row>
    <row r="4071" spans="6:7" x14ac:dyDescent="0.2">
      <c r="F4071" s="35"/>
      <c r="G4071" s="36"/>
    </row>
    <row r="4072" spans="6:7" x14ac:dyDescent="0.2">
      <c r="F4072" s="35"/>
      <c r="G4072" s="36"/>
    </row>
    <row r="4073" spans="6:7" x14ac:dyDescent="0.2">
      <c r="F4073" s="35"/>
      <c r="G4073" s="36"/>
    </row>
    <row r="4074" spans="6:7" x14ac:dyDescent="0.2">
      <c r="F4074" s="35"/>
      <c r="G4074" s="36"/>
    </row>
    <row r="4075" spans="6:7" x14ac:dyDescent="0.2">
      <c r="F4075" s="35"/>
      <c r="G4075" s="36"/>
    </row>
    <row r="4076" spans="6:7" x14ac:dyDescent="0.2">
      <c r="F4076" s="35"/>
      <c r="G4076" s="36"/>
    </row>
    <row r="4077" spans="6:7" x14ac:dyDescent="0.2">
      <c r="F4077" s="35"/>
      <c r="G4077" s="36"/>
    </row>
    <row r="4078" spans="6:7" x14ac:dyDescent="0.2">
      <c r="F4078" s="35"/>
      <c r="G4078" s="36"/>
    </row>
    <row r="4079" spans="6:7" x14ac:dyDescent="0.2">
      <c r="F4079" s="35"/>
      <c r="G4079" s="36"/>
    </row>
    <row r="4080" spans="6:7" x14ac:dyDescent="0.2">
      <c r="F4080" s="35"/>
      <c r="G4080" s="36"/>
    </row>
    <row r="4081" spans="6:7" x14ac:dyDescent="0.2">
      <c r="F4081" s="35"/>
      <c r="G4081" s="36"/>
    </row>
    <row r="4082" spans="6:7" x14ac:dyDescent="0.2">
      <c r="F4082" s="35"/>
      <c r="G4082" s="36"/>
    </row>
    <row r="4083" spans="6:7" x14ac:dyDescent="0.2">
      <c r="F4083" s="35"/>
      <c r="G4083" s="36"/>
    </row>
    <row r="4084" spans="6:7" x14ac:dyDescent="0.2">
      <c r="F4084" s="35"/>
      <c r="G4084" s="36"/>
    </row>
    <row r="4085" spans="6:7" x14ac:dyDescent="0.2">
      <c r="F4085" s="35"/>
      <c r="G4085" s="36"/>
    </row>
    <row r="4086" spans="6:7" x14ac:dyDescent="0.2">
      <c r="F4086" s="35"/>
      <c r="G4086" s="36"/>
    </row>
    <row r="4087" spans="6:7" x14ac:dyDescent="0.2">
      <c r="F4087" s="35"/>
      <c r="G4087" s="36"/>
    </row>
    <row r="4088" spans="6:7" x14ac:dyDescent="0.2">
      <c r="F4088" s="35"/>
      <c r="G4088" s="36"/>
    </row>
    <row r="4089" spans="6:7" x14ac:dyDescent="0.2">
      <c r="F4089" s="35"/>
      <c r="G4089" s="36"/>
    </row>
    <row r="4090" spans="6:7" x14ac:dyDescent="0.2">
      <c r="F4090" s="35"/>
      <c r="G4090" s="36"/>
    </row>
    <row r="4091" spans="6:7" x14ac:dyDescent="0.2">
      <c r="F4091" s="35"/>
      <c r="G4091" s="36"/>
    </row>
    <row r="4092" spans="6:7" x14ac:dyDescent="0.2">
      <c r="F4092" s="35"/>
      <c r="G4092" s="36"/>
    </row>
    <row r="4093" spans="6:7" x14ac:dyDescent="0.2">
      <c r="F4093" s="35"/>
      <c r="G4093" s="36"/>
    </row>
    <row r="4094" spans="6:7" x14ac:dyDescent="0.2">
      <c r="F4094" s="35"/>
      <c r="G4094" s="36"/>
    </row>
    <row r="4095" spans="6:7" x14ac:dyDescent="0.2">
      <c r="F4095" s="35"/>
      <c r="G4095" s="36"/>
    </row>
    <row r="4096" spans="6:7" x14ac:dyDescent="0.2">
      <c r="F4096" s="35"/>
      <c r="G4096" s="36"/>
    </row>
    <row r="4097" spans="6:7" x14ac:dyDescent="0.2">
      <c r="F4097" s="35"/>
      <c r="G4097" s="36"/>
    </row>
    <row r="4098" spans="6:7" x14ac:dyDescent="0.2">
      <c r="F4098" s="35"/>
      <c r="G4098" s="36"/>
    </row>
    <row r="4099" spans="6:7" x14ac:dyDescent="0.2">
      <c r="F4099" s="35"/>
      <c r="G4099" s="36"/>
    </row>
    <row r="4100" spans="6:7" x14ac:dyDescent="0.2">
      <c r="F4100" s="35"/>
      <c r="G4100" s="36"/>
    </row>
    <row r="4101" spans="6:7" x14ac:dyDescent="0.2">
      <c r="F4101" s="35"/>
      <c r="G4101" s="36"/>
    </row>
    <row r="4102" spans="6:7" x14ac:dyDescent="0.2">
      <c r="F4102" s="35"/>
      <c r="G4102" s="36"/>
    </row>
    <row r="4103" spans="6:7" x14ac:dyDescent="0.2">
      <c r="F4103" s="35"/>
      <c r="G4103" s="36"/>
    </row>
    <row r="4104" spans="6:7" x14ac:dyDescent="0.2">
      <c r="F4104" s="35"/>
      <c r="G4104" s="36"/>
    </row>
    <row r="4105" spans="6:7" x14ac:dyDescent="0.2">
      <c r="F4105" s="35"/>
      <c r="G4105" s="36"/>
    </row>
    <row r="4106" spans="6:7" x14ac:dyDescent="0.2">
      <c r="F4106" s="35"/>
      <c r="G4106" s="36"/>
    </row>
    <row r="4107" spans="6:7" x14ac:dyDescent="0.2">
      <c r="F4107" s="35"/>
      <c r="G4107" s="36"/>
    </row>
    <row r="4108" spans="6:7" x14ac:dyDescent="0.2">
      <c r="F4108" s="35"/>
      <c r="G4108" s="36"/>
    </row>
    <row r="4109" spans="6:7" x14ac:dyDescent="0.2">
      <c r="F4109" s="35"/>
      <c r="G4109" s="36"/>
    </row>
    <row r="4110" spans="6:7" x14ac:dyDescent="0.2">
      <c r="F4110" s="35"/>
      <c r="G4110" s="36"/>
    </row>
    <row r="4111" spans="6:7" x14ac:dyDescent="0.2">
      <c r="F4111" s="35"/>
      <c r="G4111" s="36"/>
    </row>
    <row r="4112" spans="6:7" x14ac:dyDescent="0.2">
      <c r="F4112" s="35"/>
      <c r="G4112" s="36"/>
    </row>
    <row r="4113" spans="6:7" x14ac:dyDescent="0.2">
      <c r="F4113" s="35"/>
      <c r="G4113" s="36"/>
    </row>
    <row r="4114" spans="6:7" x14ac:dyDescent="0.2">
      <c r="F4114" s="35"/>
      <c r="G4114" s="36"/>
    </row>
    <row r="4115" spans="6:7" x14ac:dyDescent="0.2">
      <c r="F4115" s="35"/>
      <c r="G4115" s="36"/>
    </row>
    <row r="4116" spans="6:7" x14ac:dyDescent="0.2">
      <c r="F4116" s="35"/>
      <c r="G4116" s="36"/>
    </row>
    <row r="4117" spans="6:7" x14ac:dyDescent="0.2">
      <c r="F4117" s="35"/>
      <c r="G4117" s="36"/>
    </row>
    <row r="4118" spans="6:7" x14ac:dyDescent="0.2">
      <c r="F4118" s="35"/>
      <c r="G4118" s="36"/>
    </row>
    <row r="4119" spans="6:7" x14ac:dyDescent="0.2">
      <c r="F4119" s="35"/>
      <c r="G4119" s="36"/>
    </row>
    <row r="4120" spans="6:7" x14ac:dyDescent="0.2">
      <c r="F4120" s="35"/>
      <c r="G4120" s="36"/>
    </row>
    <row r="4121" spans="6:7" x14ac:dyDescent="0.2">
      <c r="F4121" s="35"/>
      <c r="G4121" s="36"/>
    </row>
    <row r="4122" spans="6:7" x14ac:dyDescent="0.2">
      <c r="F4122" s="35"/>
      <c r="G4122" s="36"/>
    </row>
    <row r="4123" spans="6:7" x14ac:dyDescent="0.2">
      <c r="F4123" s="35"/>
      <c r="G4123" s="36"/>
    </row>
    <row r="4124" spans="6:7" x14ac:dyDescent="0.2">
      <c r="F4124" s="35"/>
      <c r="G4124" s="36"/>
    </row>
    <row r="4125" spans="6:7" x14ac:dyDescent="0.2">
      <c r="F4125" s="35"/>
      <c r="G4125" s="36"/>
    </row>
    <row r="4126" spans="6:7" x14ac:dyDescent="0.2">
      <c r="F4126" s="35"/>
      <c r="G4126" s="36"/>
    </row>
    <row r="4127" spans="6:7" x14ac:dyDescent="0.2">
      <c r="F4127" s="35"/>
      <c r="G4127" s="36"/>
    </row>
    <row r="4128" spans="6:7" x14ac:dyDescent="0.2">
      <c r="F4128" s="35"/>
      <c r="G4128" s="36"/>
    </row>
    <row r="4129" spans="6:7" x14ac:dyDescent="0.2">
      <c r="F4129" s="35"/>
      <c r="G4129" s="36"/>
    </row>
    <row r="4130" spans="6:7" x14ac:dyDescent="0.2">
      <c r="F4130" s="35"/>
      <c r="G4130" s="36"/>
    </row>
    <row r="4131" spans="6:7" x14ac:dyDescent="0.2">
      <c r="F4131" s="35"/>
      <c r="G4131" s="36"/>
    </row>
    <row r="4132" spans="6:7" x14ac:dyDescent="0.2">
      <c r="F4132" s="35"/>
      <c r="G4132" s="36"/>
    </row>
    <row r="4133" spans="6:7" x14ac:dyDescent="0.2">
      <c r="F4133" s="35"/>
      <c r="G4133" s="36"/>
    </row>
    <row r="4134" spans="6:7" x14ac:dyDescent="0.2">
      <c r="F4134" s="35"/>
      <c r="G4134" s="36"/>
    </row>
    <row r="4135" spans="6:7" x14ac:dyDescent="0.2">
      <c r="F4135" s="35"/>
      <c r="G4135" s="36"/>
    </row>
    <row r="4136" spans="6:7" x14ac:dyDescent="0.2">
      <c r="F4136" s="35"/>
      <c r="G4136" s="36"/>
    </row>
    <row r="4137" spans="6:7" x14ac:dyDescent="0.2">
      <c r="F4137" s="35"/>
      <c r="G4137" s="36"/>
    </row>
    <row r="4138" spans="6:7" x14ac:dyDescent="0.2">
      <c r="F4138" s="35"/>
      <c r="G4138" s="36"/>
    </row>
    <row r="4139" spans="6:7" x14ac:dyDescent="0.2">
      <c r="F4139" s="35"/>
      <c r="G4139" s="36"/>
    </row>
    <row r="4140" spans="6:7" x14ac:dyDescent="0.2">
      <c r="F4140" s="35"/>
      <c r="G4140" s="36"/>
    </row>
    <row r="4141" spans="6:7" x14ac:dyDescent="0.2">
      <c r="F4141" s="35"/>
      <c r="G4141" s="36"/>
    </row>
    <row r="4142" spans="6:7" x14ac:dyDescent="0.2">
      <c r="F4142" s="35"/>
      <c r="G4142" s="36"/>
    </row>
    <row r="4143" spans="6:7" x14ac:dyDescent="0.2">
      <c r="F4143" s="35"/>
      <c r="G4143" s="36"/>
    </row>
    <row r="4144" spans="6:7" x14ac:dyDescent="0.2">
      <c r="F4144" s="35"/>
      <c r="G4144" s="36"/>
    </row>
    <row r="4145" spans="6:7" x14ac:dyDescent="0.2">
      <c r="F4145" s="35"/>
      <c r="G4145" s="36"/>
    </row>
    <row r="4146" spans="6:7" x14ac:dyDescent="0.2">
      <c r="F4146" s="35"/>
      <c r="G4146" s="36"/>
    </row>
    <row r="4147" spans="6:7" x14ac:dyDescent="0.2">
      <c r="F4147" s="35"/>
      <c r="G4147" s="36"/>
    </row>
    <row r="4148" spans="6:7" x14ac:dyDescent="0.2">
      <c r="F4148" s="35"/>
      <c r="G4148" s="36"/>
    </row>
    <row r="4149" spans="6:7" x14ac:dyDescent="0.2">
      <c r="F4149" s="35"/>
      <c r="G4149" s="36"/>
    </row>
    <row r="4150" spans="6:7" x14ac:dyDescent="0.2">
      <c r="F4150" s="35"/>
      <c r="G4150" s="36"/>
    </row>
    <row r="4151" spans="6:7" x14ac:dyDescent="0.2">
      <c r="F4151" s="35"/>
      <c r="G4151" s="36"/>
    </row>
    <row r="4152" spans="6:7" x14ac:dyDescent="0.2">
      <c r="F4152" s="35"/>
      <c r="G4152" s="36"/>
    </row>
    <row r="4153" spans="6:7" x14ac:dyDescent="0.2">
      <c r="F4153" s="35"/>
      <c r="G4153" s="36"/>
    </row>
    <row r="4154" spans="6:7" x14ac:dyDescent="0.2">
      <c r="F4154" s="35"/>
      <c r="G4154" s="36"/>
    </row>
    <row r="4155" spans="6:7" x14ac:dyDescent="0.2">
      <c r="F4155" s="35"/>
      <c r="G4155" s="36"/>
    </row>
    <row r="4156" spans="6:7" x14ac:dyDescent="0.2">
      <c r="F4156" s="35"/>
      <c r="G4156" s="36"/>
    </row>
    <row r="4157" spans="6:7" x14ac:dyDescent="0.2">
      <c r="F4157" s="35"/>
      <c r="G4157" s="36"/>
    </row>
    <row r="4158" spans="6:7" x14ac:dyDescent="0.2">
      <c r="F4158" s="35"/>
      <c r="G4158" s="36"/>
    </row>
    <row r="4159" spans="6:7" x14ac:dyDescent="0.2">
      <c r="F4159" s="35"/>
      <c r="G4159" s="36"/>
    </row>
    <row r="4160" spans="6:7" x14ac:dyDescent="0.2">
      <c r="F4160" s="35"/>
      <c r="G4160" s="36"/>
    </row>
    <row r="4161" spans="6:7" x14ac:dyDescent="0.2">
      <c r="F4161" s="35"/>
      <c r="G4161" s="36"/>
    </row>
    <row r="4162" spans="6:7" x14ac:dyDescent="0.2">
      <c r="F4162" s="35"/>
      <c r="G4162" s="36"/>
    </row>
    <row r="4163" spans="6:7" x14ac:dyDescent="0.2">
      <c r="F4163" s="35"/>
      <c r="G4163" s="36"/>
    </row>
    <row r="4164" spans="6:7" x14ac:dyDescent="0.2">
      <c r="F4164" s="35"/>
      <c r="G4164" s="36"/>
    </row>
    <row r="4165" spans="6:7" x14ac:dyDescent="0.2">
      <c r="F4165" s="35"/>
      <c r="G4165" s="36"/>
    </row>
    <row r="4166" spans="6:7" x14ac:dyDescent="0.2">
      <c r="F4166" s="35"/>
      <c r="G4166" s="36"/>
    </row>
    <row r="4167" spans="6:7" x14ac:dyDescent="0.2">
      <c r="F4167" s="35"/>
      <c r="G4167" s="36"/>
    </row>
    <row r="4168" spans="6:7" x14ac:dyDescent="0.2">
      <c r="F4168" s="35"/>
      <c r="G4168" s="36"/>
    </row>
    <row r="4169" spans="6:7" x14ac:dyDescent="0.2">
      <c r="F4169" s="35"/>
      <c r="G4169" s="36"/>
    </row>
    <row r="4170" spans="6:7" x14ac:dyDescent="0.2">
      <c r="F4170" s="35"/>
      <c r="G4170" s="36"/>
    </row>
    <row r="4171" spans="6:7" x14ac:dyDescent="0.2">
      <c r="F4171" s="35"/>
      <c r="G4171" s="36"/>
    </row>
    <row r="4172" spans="6:7" x14ac:dyDescent="0.2">
      <c r="F4172" s="35"/>
      <c r="G4172" s="36"/>
    </row>
    <row r="4173" spans="6:7" x14ac:dyDescent="0.2">
      <c r="F4173" s="35"/>
      <c r="G4173" s="36"/>
    </row>
    <row r="4174" spans="6:7" x14ac:dyDescent="0.2">
      <c r="F4174" s="35"/>
      <c r="G4174" s="36"/>
    </row>
    <row r="4175" spans="6:7" x14ac:dyDescent="0.2">
      <c r="F4175" s="35"/>
      <c r="G4175" s="36"/>
    </row>
    <row r="4176" spans="6:7" x14ac:dyDescent="0.2">
      <c r="F4176" s="35"/>
      <c r="G4176" s="36"/>
    </row>
    <row r="4177" spans="6:7" x14ac:dyDescent="0.2">
      <c r="F4177" s="35"/>
      <c r="G4177" s="36"/>
    </row>
    <row r="4178" spans="6:7" x14ac:dyDescent="0.2">
      <c r="F4178" s="35"/>
      <c r="G4178" s="36"/>
    </row>
    <row r="4179" spans="6:7" x14ac:dyDescent="0.2">
      <c r="F4179" s="35"/>
      <c r="G4179" s="36"/>
    </row>
    <row r="4180" spans="6:7" x14ac:dyDescent="0.2">
      <c r="F4180" s="35"/>
      <c r="G4180" s="36"/>
    </row>
    <row r="4181" spans="6:7" x14ac:dyDescent="0.2">
      <c r="F4181" s="35"/>
      <c r="G4181" s="36"/>
    </row>
    <row r="4182" spans="6:7" x14ac:dyDescent="0.2">
      <c r="F4182" s="35"/>
      <c r="G4182" s="36"/>
    </row>
    <row r="4183" spans="6:7" x14ac:dyDescent="0.2">
      <c r="F4183" s="35"/>
      <c r="G4183" s="36"/>
    </row>
    <row r="4184" spans="6:7" x14ac:dyDescent="0.2">
      <c r="F4184" s="35"/>
      <c r="G4184" s="36"/>
    </row>
    <row r="4185" spans="6:7" x14ac:dyDescent="0.2">
      <c r="F4185" s="35"/>
      <c r="G4185" s="36"/>
    </row>
    <row r="4186" spans="6:7" x14ac:dyDescent="0.2">
      <c r="F4186" s="35"/>
      <c r="G4186" s="36"/>
    </row>
    <row r="4187" spans="6:7" x14ac:dyDescent="0.2">
      <c r="F4187" s="35"/>
      <c r="G4187" s="36"/>
    </row>
    <row r="4188" spans="6:7" x14ac:dyDescent="0.2">
      <c r="F4188" s="35"/>
      <c r="G4188" s="36"/>
    </row>
    <row r="4189" spans="6:7" x14ac:dyDescent="0.2">
      <c r="F4189" s="35"/>
      <c r="G4189" s="36"/>
    </row>
    <row r="4190" spans="6:7" x14ac:dyDescent="0.2">
      <c r="F4190" s="35"/>
      <c r="G4190" s="36"/>
    </row>
    <row r="4191" spans="6:7" x14ac:dyDescent="0.2">
      <c r="F4191" s="35"/>
      <c r="G4191" s="36"/>
    </row>
    <row r="4192" spans="6:7" x14ac:dyDescent="0.2">
      <c r="F4192" s="35"/>
      <c r="G4192" s="36"/>
    </row>
    <row r="4193" spans="6:7" x14ac:dyDescent="0.2">
      <c r="F4193" s="35"/>
      <c r="G4193" s="36"/>
    </row>
    <row r="4194" spans="6:7" x14ac:dyDescent="0.2">
      <c r="F4194" s="35"/>
      <c r="G4194" s="36"/>
    </row>
    <row r="4195" spans="6:7" x14ac:dyDescent="0.2">
      <c r="F4195" s="35"/>
      <c r="G4195" s="36"/>
    </row>
    <row r="4196" spans="6:7" x14ac:dyDescent="0.2">
      <c r="F4196" s="35"/>
      <c r="G4196" s="36"/>
    </row>
    <row r="4197" spans="6:7" x14ac:dyDescent="0.2">
      <c r="F4197" s="35"/>
      <c r="G4197" s="36"/>
    </row>
    <row r="4198" spans="6:7" x14ac:dyDescent="0.2">
      <c r="F4198" s="35"/>
      <c r="G4198" s="36"/>
    </row>
    <row r="4199" spans="6:7" x14ac:dyDescent="0.2">
      <c r="F4199" s="35"/>
      <c r="G4199" s="36"/>
    </row>
    <row r="4200" spans="6:7" x14ac:dyDescent="0.2">
      <c r="F4200" s="35"/>
      <c r="G4200" s="36"/>
    </row>
    <row r="4201" spans="6:7" x14ac:dyDescent="0.2">
      <c r="F4201" s="35"/>
      <c r="G4201" s="36"/>
    </row>
    <row r="4202" spans="6:7" x14ac:dyDescent="0.2">
      <c r="F4202" s="35"/>
      <c r="G4202" s="36"/>
    </row>
    <row r="4203" spans="6:7" x14ac:dyDescent="0.2">
      <c r="F4203" s="35"/>
      <c r="G4203" s="36"/>
    </row>
    <row r="4204" spans="6:7" x14ac:dyDescent="0.2">
      <c r="F4204" s="35"/>
      <c r="G4204" s="36"/>
    </row>
    <row r="4205" spans="6:7" x14ac:dyDescent="0.2">
      <c r="F4205" s="35"/>
      <c r="G4205" s="36"/>
    </row>
    <row r="4206" spans="6:7" x14ac:dyDescent="0.2">
      <c r="F4206" s="35"/>
      <c r="G4206" s="36"/>
    </row>
    <row r="4207" spans="6:7" x14ac:dyDescent="0.2">
      <c r="F4207" s="35"/>
      <c r="G4207" s="36"/>
    </row>
    <row r="4208" spans="6:7" x14ac:dyDescent="0.2">
      <c r="F4208" s="35"/>
      <c r="G4208" s="36"/>
    </row>
    <row r="4209" spans="6:7" x14ac:dyDescent="0.2">
      <c r="F4209" s="35"/>
      <c r="G4209" s="36"/>
    </row>
    <row r="4210" spans="6:7" x14ac:dyDescent="0.2">
      <c r="F4210" s="35"/>
      <c r="G4210" s="36"/>
    </row>
    <row r="4211" spans="6:7" x14ac:dyDescent="0.2">
      <c r="F4211" s="35"/>
      <c r="G4211" s="36"/>
    </row>
    <row r="4212" spans="6:7" x14ac:dyDescent="0.2">
      <c r="F4212" s="35"/>
      <c r="G4212" s="36"/>
    </row>
    <row r="4213" spans="6:7" x14ac:dyDescent="0.2">
      <c r="F4213" s="35"/>
      <c r="G4213" s="36"/>
    </row>
    <row r="4214" spans="6:7" x14ac:dyDescent="0.2">
      <c r="F4214" s="35"/>
      <c r="G4214" s="36"/>
    </row>
    <row r="4215" spans="6:7" x14ac:dyDescent="0.2">
      <c r="F4215" s="35"/>
      <c r="G4215" s="36"/>
    </row>
    <row r="4216" spans="6:7" x14ac:dyDescent="0.2">
      <c r="F4216" s="35"/>
      <c r="G4216" s="36"/>
    </row>
    <row r="4217" spans="6:7" x14ac:dyDescent="0.2">
      <c r="F4217" s="35"/>
      <c r="G4217" s="36"/>
    </row>
    <row r="4218" spans="6:7" x14ac:dyDescent="0.2">
      <c r="F4218" s="35"/>
      <c r="G4218" s="36"/>
    </row>
    <row r="4219" spans="6:7" x14ac:dyDescent="0.2">
      <c r="F4219" s="35"/>
      <c r="G4219" s="36"/>
    </row>
    <row r="4220" spans="6:7" x14ac:dyDescent="0.2">
      <c r="F4220" s="35"/>
      <c r="G4220" s="36"/>
    </row>
    <row r="4221" spans="6:7" x14ac:dyDescent="0.2">
      <c r="F4221" s="35"/>
      <c r="G4221" s="36"/>
    </row>
    <row r="4222" spans="6:7" x14ac:dyDescent="0.2">
      <c r="F4222" s="35"/>
      <c r="G4222" s="36"/>
    </row>
    <row r="4223" spans="6:7" x14ac:dyDescent="0.2">
      <c r="F4223" s="35"/>
      <c r="G4223" s="36"/>
    </row>
    <row r="4224" spans="6:7" x14ac:dyDescent="0.2">
      <c r="F4224" s="35"/>
      <c r="G4224" s="36"/>
    </row>
    <row r="4225" spans="6:7" x14ac:dyDescent="0.2">
      <c r="F4225" s="35"/>
      <c r="G4225" s="36"/>
    </row>
    <row r="4226" spans="6:7" x14ac:dyDescent="0.2">
      <c r="F4226" s="35"/>
      <c r="G4226" s="36"/>
    </row>
    <row r="4227" spans="6:7" x14ac:dyDescent="0.2">
      <c r="F4227" s="35"/>
      <c r="G4227" s="36"/>
    </row>
    <row r="4228" spans="6:7" x14ac:dyDescent="0.2">
      <c r="F4228" s="35"/>
      <c r="G4228" s="36"/>
    </row>
    <row r="4229" spans="6:7" x14ac:dyDescent="0.2">
      <c r="F4229" s="35"/>
      <c r="G4229" s="36"/>
    </row>
    <row r="4230" spans="6:7" x14ac:dyDescent="0.2">
      <c r="F4230" s="35"/>
      <c r="G4230" s="36"/>
    </row>
    <row r="4231" spans="6:7" x14ac:dyDescent="0.2">
      <c r="F4231" s="35"/>
      <c r="G4231" s="36"/>
    </row>
    <row r="4232" spans="6:7" x14ac:dyDescent="0.2">
      <c r="F4232" s="35"/>
      <c r="G4232" s="36"/>
    </row>
    <row r="4233" spans="6:7" x14ac:dyDescent="0.2">
      <c r="F4233" s="35"/>
      <c r="G4233" s="36"/>
    </row>
    <row r="4234" spans="6:7" x14ac:dyDescent="0.2">
      <c r="F4234" s="35"/>
      <c r="G4234" s="36"/>
    </row>
    <row r="4235" spans="6:7" x14ac:dyDescent="0.2">
      <c r="F4235" s="35"/>
      <c r="G4235" s="36"/>
    </row>
    <row r="4236" spans="6:7" x14ac:dyDescent="0.2">
      <c r="F4236" s="35"/>
      <c r="G4236" s="36"/>
    </row>
    <row r="4237" spans="6:7" x14ac:dyDescent="0.2">
      <c r="F4237" s="35"/>
      <c r="G4237" s="36"/>
    </row>
    <row r="4238" spans="6:7" x14ac:dyDescent="0.2">
      <c r="F4238" s="35"/>
      <c r="G4238" s="36"/>
    </row>
    <row r="4239" spans="6:7" x14ac:dyDescent="0.2">
      <c r="F4239" s="35"/>
      <c r="G4239" s="36"/>
    </row>
    <row r="4240" spans="6:7" x14ac:dyDescent="0.2">
      <c r="F4240" s="35"/>
      <c r="G4240" s="36"/>
    </row>
    <row r="4241" spans="6:7" x14ac:dyDescent="0.2">
      <c r="F4241" s="35"/>
      <c r="G4241" s="36"/>
    </row>
    <row r="4242" spans="6:7" x14ac:dyDescent="0.2">
      <c r="F4242" s="35"/>
      <c r="G4242" s="36"/>
    </row>
    <row r="4243" spans="6:7" x14ac:dyDescent="0.2">
      <c r="F4243" s="35"/>
      <c r="G4243" s="36"/>
    </row>
    <row r="4244" spans="6:7" x14ac:dyDescent="0.2">
      <c r="F4244" s="35"/>
      <c r="G4244" s="36"/>
    </row>
    <row r="4245" spans="6:7" x14ac:dyDescent="0.2">
      <c r="F4245" s="35"/>
      <c r="G4245" s="36"/>
    </row>
    <row r="4246" spans="6:7" x14ac:dyDescent="0.2">
      <c r="F4246" s="35"/>
      <c r="G4246" s="36"/>
    </row>
    <row r="4247" spans="6:7" x14ac:dyDescent="0.2">
      <c r="F4247" s="35"/>
      <c r="G4247" s="36"/>
    </row>
    <row r="4248" spans="6:7" x14ac:dyDescent="0.2">
      <c r="F4248" s="35"/>
      <c r="G4248" s="36"/>
    </row>
    <row r="4249" spans="6:7" x14ac:dyDescent="0.2">
      <c r="F4249" s="35"/>
      <c r="G4249" s="36"/>
    </row>
    <row r="4250" spans="6:7" x14ac:dyDescent="0.2">
      <c r="F4250" s="35"/>
      <c r="G4250" s="36"/>
    </row>
    <row r="4251" spans="6:7" x14ac:dyDescent="0.2">
      <c r="F4251" s="35"/>
      <c r="G4251" s="36"/>
    </row>
    <row r="4252" spans="6:7" x14ac:dyDescent="0.2">
      <c r="F4252" s="35"/>
      <c r="G4252" s="36"/>
    </row>
    <row r="4253" spans="6:7" x14ac:dyDescent="0.2">
      <c r="F4253" s="35"/>
      <c r="G4253" s="36"/>
    </row>
    <row r="4254" spans="6:7" x14ac:dyDescent="0.2">
      <c r="F4254" s="35"/>
      <c r="G4254" s="36"/>
    </row>
    <row r="4255" spans="6:7" x14ac:dyDescent="0.2">
      <c r="F4255" s="35"/>
      <c r="G4255" s="36"/>
    </row>
    <row r="4256" spans="6:7" x14ac:dyDescent="0.2">
      <c r="F4256" s="35"/>
      <c r="G4256" s="36"/>
    </row>
    <row r="4257" spans="6:7" x14ac:dyDescent="0.2">
      <c r="F4257" s="35"/>
      <c r="G4257" s="36"/>
    </row>
    <row r="4258" spans="6:7" x14ac:dyDescent="0.2">
      <c r="F4258" s="35"/>
      <c r="G4258" s="36"/>
    </row>
    <row r="4259" spans="6:7" x14ac:dyDescent="0.2">
      <c r="F4259" s="35"/>
      <c r="G4259" s="36"/>
    </row>
    <row r="4260" spans="6:7" x14ac:dyDescent="0.2">
      <c r="F4260" s="35"/>
      <c r="G4260" s="36"/>
    </row>
    <row r="4261" spans="6:7" x14ac:dyDescent="0.2">
      <c r="F4261" s="35"/>
      <c r="G4261" s="36"/>
    </row>
    <row r="4262" spans="6:7" x14ac:dyDescent="0.2">
      <c r="F4262" s="35"/>
      <c r="G4262" s="36"/>
    </row>
    <row r="4263" spans="6:7" x14ac:dyDescent="0.2">
      <c r="F4263" s="35"/>
      <c r="G4263" s="36"/>
    </row>
    <row r="4264" spans="6:7" x14ac:dyDescent="0.2">
      <c r="F4264" s="35"/>
      <c r="G4264" s="36"/>
    </row>
    <row r="4265" spans="6:7" x14ac:dyDescent="0.2">
      <c r="F4265" s="35"/>
      <c r="G4265" s="36"/>
    </row>
    <row r="4266" spans="6:7" x14ac:dyDescent="0.2">
      <c r="F4266" s="35"/>
      <c r="G4266" s="36"/>
    </row>
    <row r="4267" spans="6:7" x14ac:dyDescent="0.2">
      <c r="F4267" s="35"/>
      <c r="G4267" s="36"/>
    </row>
    <row r="4268" spans="6:7" x14ac:dyDescent="0.2">
      <c r="F4268" s="35"/>
      <c r="G4268" s="36"/>
    </row>
    <row r="4269" spans="6:7" x14ac:dyDescent="0.2">
      <c r="F4269" s="35"/>
      <c r="G4269" s="36"/>
    </row>
    <row r="4270" spans="6:7" x14ac:dyDescent="0.2">
      <c r="F4270" s="35"/>
      <c r="G4270" s="36"/>
    </row>
    <row r="4271" spans="6:7" x14ac:dyDescent="0.2">
      <c r="F4271" s="35"/>
      <c r="G4271" s="36"/>
    </row>
    <row r="4272" spans="6:7" x14ac:dyDescent="0.2">
      <c r="F4272" s="35"/>
      <c r="G4272" s="36"/>
    </row>
    <row r="4273" spans="6:7" x14ac:dyDescent="0.2">
      <c r="F4273" s="35"/>
      <c r="G4273" s="36"/>
    </row>
    <row r="4274" spans="6:7" x14ac:dyDescent="0.2">
      <c r="F4274" s="35"/>
      <c r="G4274" s="36"/>
    </row>
    <row r="4275" spans="6:7" x14ac:dyDescent="0.2">
      <c r="F4275" s="35"/>
      <c r="G4275" s="36"/>
    </row>
    <row r="4276" spans="6:7" x14ac:dyDescent="0.2">
      <c r="F4276" s="35"/>
      <c r="G4276" s="36"/>
    </row>
    <row r="4277" spans="6:7" x14ac:dyDescent="0.2">
      <c r="F4277" s="35"/>
      <c r="G4277" s="36"/>
    </row>
    <row r="4278" spans="6:7" x14ac:dyDescent="0.2">
      <c r="F4278" s="35"/>
      <c r="G4278" s="36"/>
    </row>
    <row r="4279" spans="6:7" x14ac:dyDescent="0.2">
      <c r="F4279" s="35"/>
      <c r="G4279" s="36"/>
    </row>
    <row r="4280" spans="6:7" x14ac:dyDescent="0.2">
      <c r="F4280" s="35"/>
      <c r="G4280" s="36"/>
    </row>
    <row r="4281" spans="6:7" x14ac:dyDescent="0.2">
      <c r="F4281" s="35"/>
      <c r="G4281" s="36"/>
    </row>
    <row r="4282" spans="6:7" x14ac:dyDescent="0.2">
      <c r="F4282" s="35"/>
      <c r="G4282" s="36"/>
    </row>
    <row r="4283" spans="6:7" x14ac:dyDescent="0.2">
      <c r="F4283" s="35"/>
      <c r="G4283" s="36"/>
    </row>
    <row r="4284" spans="6:7" x14ac:dyDescent="0.2">
      <c r="F4284" s="35"/>
      <c r="G4284" s="36"/>
    </row>
    <row r="4285" spans="6:7" x14ac:dyDescent="0.2">
      <c r="F4285" s="35"/>
      <c r="G4285" s="36"/>
    </row>
    <row r="4286" spans="6:7" x14ac:dyDescent="0.2">
      <c r="F4286" s="35"/>
      <c r="G4286" s="36"/>
    </row>
    <row r="4287" spans="6:7" x14ac:dyDescent="0.2">
      <c r="F4287" s="35"/>
      <c r="G4287" s="36"/>
    </row>
    <row r="4288" spans="6:7" x14ac:dyDescent="0.2">
      <c r="F4288" s="35"/>
      <c r="G4288" s="36"/>
    </row>
    <row r="4289" spans="6:7" x14ac:dyDescent="0.2">
      <c r="F4289" s="35"/>
      <c r="G4289" s="36"/>
    </row>
    <row r="4290" spans="6:7" x14ac:dyDescent="0.2">
      <c r="F4290" s="35"/>
      <c r="G4290" s="36"/>
    </row>
    <row r="4291" spans="6:7" x14ac:dyDescent="0.2">
      <c r="F4291" s="35"/>
      <c r="G4291" s="36"/>
    </row>
    <row r="4292" spans="6:7" x14ac:dyDescent="0.2">
      <c r="F4292" s="35"/>
      <c r="G4292" s="36"/>
    </row>
    <row r="4293" spans="6:7" x14ac:dyDescent="0.2">
      <c r="F4293" s="35"/>
      <c r="G4293" s="36"/>
    </row>
    <row r="4294" spans="6:7" x14ac:dyDescent="0.2">
      <c r="F4294" s="35"/>
      <c r="G4294" s="36"/>
    </row>
    <row r="4295" spans="6:7" x14ac:dyDescent="0.2">
      <c r="F4295" s="35"/>
      <c r="G4295" s="36"/>
    </row>
    <row r="4296" spans="6:7" x14ac:dyDescent="0.2">
      <c r="F4296" s="35"/>
      <c r="G4296" s="36"/>
    </row>
    <row r="4297" spans="6:7" x14ac:dyDescent="0.2">
      <c r="F4297" s="35"/>
      <c r="G4297" s="36"/>
    </row>
    <row r="4298" spans="6:7" x14ac:dyDescent="0.2">
      <c r="F4298" s="35"/>
      <c r="G4298" s="36"/>
    </row>
    <row r="4299" spans="6:7" x14ac:dyDescent="0.2">
      <c r="F4299" s="35"/>
      <c r="G4299" s="36"/>
    </row>
    <row r="4300" spans="6:7" x14ac:dyDescent="0.2">
      <c r="F4300" s="35"/>
      <c r="G4300" s="36"/>
    </row>
    <row r="4301" spans="6:7" x14ac:dyDescent="0.2">
      <c r="F4301" s="35"/>
      <c r="G4301" s="36"/>
    </row>
    <row r="4302" spans="6:7" x14ac:dyDescent="0.2">
      <c r="F4302" s="35"/>
      <c r="G4302" s="36"/>
    </row>
    <row r="4303" spans="6:7" x14ac:dyDescent="0.2">
      <c r="F4303" s="35"/>
      <c r="G4303" s="36"/>
    </row>
    <row r="4304" spans="6:7" x14ac:dyDescent="0.2">
      <c r="F4304" s="35"/>
      <c r="G4304" s="36"/>
    </row>
    <row r="4305" spans="6:7" x14ac:dyDescent="0.2">
      <c r="F4305" s="35"/>
      <c r="G4305" s="36"/>
    </row>
    <row r="4306" spans="6:7" x14ac:dyDescent="0.2">
      <c r="F4306" s="35"/>
      <c r="G4306" s="36"/>
    </row>
    <row r="4307" spans="6:7" x14ac:dyDescent="0.2">
      <c r="F4307" s="35"/>
      <c r="G4307" s="36"/>
    </row>
    <row r="4308" spans="6:7" x14ac:dyDescent="0.2">
      <c r="F4308" s="35"/>
      <c r="G4308" s="36"/>
    </row>
    <row r="4309" spans="6:7" x14ac:dyDescent="0.2">
      <c r="F4309" s="35"/>
      <c r="G4309" s="36"/>
    </row>
    <row r="4310" spans="6:7" x14ac:dyDescent="0.2">
      <c r="F4310" s="35"/>
      <c r="G4310" s="36"/>
    </row>
    <row r="4311" spans="6:7" x14ac:dyDescent="0.2">
      <c r="F4311" s="35"/>
      <c r="G4311" s="36"/>
    </row>
    <row r="4312" spans="6:7" x14ac:dyDescent="0.2">
      <c r="F4312" s="35"/>
      <c r="G4312" s="36"/>
    </row>
    <row r="4313" spans="6:7" x14ac:dyDescent="0.2">
      <c r="F4313" s="35"/>
      <c r="G4313" s="36"/>
    </row>
    <row r="4314" spans="6:7" x14ac:dyDescent="0.2">
      <c r="F4314" s="35"/>
      <c r="G4314" s="36"/>
    </row>
    <row r="4315" spans="6:7" x14ac:dyDescent="0.2">
      <c r="F4315" s="35"/>
      <c r="G4315" s="36"/>
    </row>
    <row r="4316" spans="6:7" x14ac:dyDescent="0.2">
      <c r="F4316" s="35"/>
      <c r="G4316" s="36"/>
    </row>
    <row r="4317" spans="6:7" x14ac:dyDescent="0.2">
      <c r="F4317" s="35"/>
      <c r="G4317" s="36"/>
    </row>
    <row r="4318" spans="6:7" x14ac:dyDescent="0.2">
      <c r="F4318" s="35"/>
      <c r="G4318" s="36"/>
    </row>
    <row r="4319" spans="6:7" x14ac:dyDescent="0.2">
      <c r="F4319" s="35"/>
      <c r="G4319" s="36"/>
    </row>
    <row r="4320" spans="6:7" x14ac:dyDescent="0.2">
      <c r="F4320" s="35"/>
      <c r="G4320" s="36"/>
    </row>
    <row r="4321" spans="6:7" x14ac:dyDescent="0.2">
      <c r="F4321" s="35"/>
      <c r="G4321" s="36"/>
    </row>
    <row r="4322" spans="6:7" x14ac:dyDescent="0.2">
      <c r="F4322" s="35"/>
      <c r="G4322" s="36"/>
    </row>
    <row r="4323" spans="6:7" x14ac:dyDescent="0.2">
      <c r="F4323" s="35"/>
      <c r="G4323" s="36"/>
    </row>
    <row r="4324" spans="6:7" x14ac:dyDescent="0.2">
      <c r="F4324" s="35"/>
      <c r="G4324" s="36"/>
    </row>
    <row r="4325" spans="6:7" x14ac:dyDescent="0.2">
      <c r="F4325" s="35"/>
      <c r="G4325" s="36"/>
    </row>
    <row r="4326" spans="6:7" x14ac:dyDescent="0.2">
      <c r="F4326" s="35"/>
      <c r="G4326" s="36"/>
    </row>
    <row r="4327" spans="6:7" x14ac:dyDescent="0.2">
      <c r="F4327" s="35"/>
      <c r="G4327" s="36"/>
    </row>
    <row r="4328" spans="6:7" x14ac:dyDescent="0.2">
      <c r="F4328" s="35"/>
      <c r="G4328" s="36"/>
    </row>
    <row r="4329" spans="6:7" x14ac:dyDescent="0.2">
      <c r="F4329" s="35"/>
      <c r="G4329" s="36"/>
    </row>
    <row r="4330" spans="6:7" x14ac:dyDescent="0.2">
      <c r="F4330" s="35"/>
      <c r="G4330" s="36"/>
    </row>
    <row r="4331" spans="6:7" x14ac:dyDescent="0.2">
      <c r="F4331" s="35"/>
      <c r="G4331" s="36"/>
    </row>
    <row r="4332" spans="6:7" x14ac:dyDescent="0.2">
      <c r="F4332" s="35"/>
      <c r="G4332" s="36"/>
    </row>
    <row r="4333" spans="6:7" x14ac:dyDescent="0.2">
      <c r="F4333" s="35"/>
      <c r="G4333" s="36"/>
    </row>
    <row r="4334" spans="6:7" x14ac:dyDescent="0.2">
      <c r="F4334" s="35"/>
      <c r="G4334" s="36"/>
    </row>
    <row r="4335" spans="6:7" x14ac:dyDescent="0.2">
      <c r="F4335" s="35"/>
      <c r="G4335" s="36"/>
    </row>
    <row r="4336" spans="6:7" x14ac:dyDescent="0.2">
      <c r="F4336" s="35"/>
      <c r="G4336" s="36"/>
    </row>
    <row r="4337" spans="6:7" x14ac:dyDescent="0.2">
      <c r="F4337" s="35"/>
      <c r="G4337" s="36"/>
    </row>
    <row r="4338" spans="6:7" x14ac:dyDescent="0.2">
      <c r="F4338" s="35"/>
      <c r="G4338" s="36"/>
    </row>
    <row r="4339" spans="6:7" x14ac:dyDescent="0.2">
      <c r="F4339" s="35"/>
      <c r="G4339" s="36"/>
    </row>
    <row r="4340" spans="6:7" x14ac:dyDescent="0.2">
      <c r="F4340" s="35"/>
      <c r="G4340" s="36"/>
    </row>
    <row r="4341" spans="6:7" x14ac:dyDescent="0.2">
      <c r="F4341" s="35"/>
      <c r="G4341" s="36"/>
    </row>
    <row r="4342" spans="6:7" x14ac:dyDescent="0.2">
      <c r="F4342" s="35"/>
      <c r="G4342" s="36"/>
    </row>
    <row r="4343" spans="6:7" x14ac:dyDescent="0.2">
      <c r="F4343" s="35"/>
      <c r="G4343" s="36"/>
    </row>
    <row r="4344" spans="6:7" x14ac:dyDescent="0.2">
      <c r="F4344" s="35"/>
      <c r="G4344" s="36"/>
    </row>
    <row r="4345" spans="6:7" x14ac:dyDescent="0.2">
      <c r="F4345" s="35"/>
      <c r="G4345" s="36"/>
    </row>
    <row r="4346" spans="6:7" x14ac:dyDescent="0.2">
      <c r="F4346" s="35"/>
      <c r="G4346" s="36"/>
    </row>
    <row r="4347" spans="6:7" x14ac:dyDescent="0.2">
      <c r="F4347" s="35"/>
      <c r="G4347" s="36"/>
    </row>
    <row r="4348" spans="6:7" x14ac:dyDescent="0.2">
      <c r="F4348" s="35"/>
      <c r="G4348" s="36"/>
    </row>
    <row r="4349" spans="6:7" x14ac:dyDescent="0.2">
      <c r="F4349" s="35"/>
      <c r="G4349" s="36"/>
    </row>
    <row r="4350" spans="6:7" x14ac:dyDescent="0.2">
      <c r="F4350" s="35"/>
      <c r="G4350" s="36"/>
    </row>
    <row r="4351" spans="6:7" x14ac:dyDescent="0.2">
      <c r="F4351" s="35"/>
      <c r="G4351" s="36"/>
    </row>
    <row r="4352" spans="6:7" x14ac:dyDescent="0.2">
      <c r="F4352" s="35"/>
      <c r="G4352" s="36"/>
    </row>
    <row r="4353" spans="6:7" x14ac:dyDescent="0.2">
      <c r="F4353" s="35"/>
      <c r="G4353" s="36"/>
    </row>
    <row r="4354" spans="6:7" x14ac:dyDescent="0.2">
      <c r="F4354" s="35"/>
      <c r="G4354" s="36"/>
    </row>
    <row r="4355" spans="6:7" x14ac:dyDescent="0.2">
      <c r="F4355" s="35"/>
      <c r="G4355" s="36"/>
    </row>
    <row r="4356" spans="6:7" x14ac:dyDescent="0.2">
      <c r="F4356" s="35"/>
      <c r="G4356" s="36"/>
    </row>
    <row r="4357" spans="6:7" x14ac:dyDescent="0.2">
      <c r="F4357" s="35"/>
      <c r="G4357" s="36"/>
    </row>
    <row r="4358" spans="6:7" x14ac:dyDescent="0.2">
      <c r="F4358" s="35"/>
      <c r="G4358" s="36"/>
    </row>
    <row r="4359" spans="6:7" x14ac:dyDescent="0.2">
      <c r="F4359" s="35"/>
      <c r="G4359" s="36"/>
    </row>
    <row r="4360" spans="6:7" x14ac:dyDescent="0.2">
      <c r="F4360" s="35"/>
      <c r="G4360" s="36"/>
    </row>
    <row r="4361" spans="6:7" x14ac:dyDescent="0.2">
      <c r="F4361" s="35"/>
      <c r="G4361" s="36"/>
    </row>
    <row r="4362" spans="6:7" x14ac:dyDescent="0.2">
      <c r="F4362" s="35"/>
      <c r="G4362" s="36"/>
    </row>
    <row r="4363" spans="6:7" x14ac:dyDescent="0.2">
      <c r="F4363" s="35"/>
      <c r="G4363" s="36"/>
    </row>
    <row r="4364" spans="6:7" x14ac:dyDescent="0.2">
      <c r="F4364" s="35"/>
      <c r="G4364" s="36"/>
    </row>
    <row r="4365" spans="6:7" x14ac:dyDescent="0.2">
      <c r="F4365" s="35"/>
      <c r="G4365" s="36"/>
    </row>
    <row r="4366" spans="6:7" x14ac:dyDescent="0.2">
      <c r="F4366" s="35"/>
      <c r="G4366" s="36"/>
    </row>
    <row r="4367" spans="6:7" x14ac:dyDescent="0.2">
      <c r="F4367" s="35"/>
      <c r="G4367" s="36"/>
    </row>
    <row r="4368" spans="6:7" x14ac:dyDescent="0.2">
      <c r="F4368" s="35"/>
      <c r="G4368" s="36"/>
    </row>
    <row r="4369" spans="6:7" x14ac:dyDescent="0.2">
      <c r="F4369" s="35"/>
      <c r="G4369" s="36"/>
    </row>
    <row r="4370" spans="6:7" x14ac:dyDescent="0.2">
      <c r="F4370" s="35"/>
      <c r="G4370" s="36"/>
    </row>
    <row r="4371" spans="6:7" x14ac:dyDescent="0.2">
      <c r="F4371" s="35"/>
      <c r="G4371" s="36"/>
    </row>
    <row r="4372" spans="6:7" x14ac:dyDescent="0.2">
      <c r="F4372" s="35"/>
      <c r="G4372" s="36"/>
    </row>
    <row r="4373" spans="6:7" x14ac:dyDescent="0.2">
      <c r="F4373" s="35"/>
      <c r="G4373" s="36"/>
    </row>
    <row r="4374" spans="6:7" x14ac:dyDescent="0.2">
      <c r="F4374" s="35"/>
      <c r="G4374" s="36"/>
    </row>
    <row r="4375" spans="6:7" x14ac:dyDescent="0.2">
      <c r="F4375" s="35"/>
      <c r="G4375" s="36"/>
    </row>
    <row r="4376" spans="6:7" x14ac:dyDescent="0.2">
      <c r="F4376" s="35"/>
      <c r="G4376" s="36"/>
    </row>
    <row r="4377" spans="6:7" x14ac:dyDescent="0.2">
      <c r="F4377" s="35"/>
      <c r="G4377" s="36"/>
    </row>
    <row r="4378" spans="6:7" x14ac:dyDescent="0.2">
      <c r="F4378" s="35"/>
      <c r="G4378" s="36"/>
    </row>
    <row r="4379" spans="6:7" x14ac:dyDescent="0.2">
      <c r="F4379" s="35"/>
      <c r="G4379" s="36"/>
    </row>
    <row r="4380" spans="6:7" x14ac:dyDescent="0.2">
      <c r="F4380" s="35"/>
      <c r="G4380" s="36"/>
    </row>
    <row r="4381" spans="6:7" x14ac:dyDescent="0.2">
      <c r="F4381" s="35"/>
      <c r="G4381" s="36"/>
    </row>
    <row r="4382" spans="6:7" x14ac:dyDescent="0.2">
      <c r="F4382" s="35"/>
      <c r="G4382" s="36"/>
    </row>
    <row r="4383" spans="6:7" x14ac:dyDescent="0.2">
      <c r="F4383" s="35"/>
      <c r="G4383" s="36"/>
    </row>
    <row r="4384" spans="6:7" x14ac:dyDescent="0.2">
      <c r="F4384" s="35"/>
      <c r="G4384" s="36"/>
    </row>
    <row r="4385" spans="6:7" x14ac:dyDescent="0.2">
      <c r="F4385" s="35"/>
      <c r="G4385" s="36"/>
    </row>
    <row r="4386" spans="6:7" x14ac:dyDescent="0.2">
      <c r="F4386" s="35"/>
      <c r="G4386" s="36"/>
    </row>
    <row r="4387" spans="6:7" x14ac:dyDescent="0.2">
      <c r="F4387" s="35"/>
      <c r="G4387" s="36"/>
    </row>
    <row r="4388" spans="6:7" x14ac:dyDescent="0.2">
      <c r="F4388" s="35"/>
      <c r="G4388" s="36"/>
    </row>
    <row r="4389" spans="6:7" x14ac:dyDescent="0.2">
      <c r="F4389" s="35"/>
      <c r="G4389" s="36"/>
    </row>
    <row r="4390" spans="6:7" x14ac:dyDescent="0.2">
      <c r="F4390" s="35"/>
      <c r="G4390" s="36"/>
    </row>
    <row r="4391" spans="6:7" x14ac:dyDescent="0.2">
      <c r="F4391" s="35"/>
      <c r="G4391" s="36"/>
    </row>
    <row r="4392" spans="6:7" x14ac:dyDescent="0.2">
      <c r="F4392" s="35"/>
      <c r="G4392" s="36"/>
    </row>
    <row r="4393" spans="6:7" x14ac:dyDescent="0.2">
      <c r="F4393" s="35"/>
      <c r="G4393" s="36"/>
    </row>
    <row r="4394" spans="6:7" x14ac:dyDescent="0.2">
      <c r="F4394" s="35"/>
      <c r="G4394" s="36"/>
    </row>
    <row r="4395" spans="6:7" x14ac:dyDescent="0.2">
      <c r="F4395" s="35"/>
      <c r="G4395" s="36"/>
    </row>
    <row r="4396" spans="6:7" x14ac:dyDescent="0.2">
      <c r="F4396" s="35"/>
      <c r="G4396" s="36"/>
    </row>
    <row r="4397" spans="6:7" x14ac:dyDescent="0.2">
      <c r="F4397" s="35"/>
      <c r="G4397" s="36"/>
    </row>
    <row r="4398" spans="6:7" x14ac:dyDescent="0.2">
      <c r="F4398" s="35"/>
      <c r="G4398" s="36"/>
    </row>
    <row r="4399" spans="6:7" x14ac:dyDescent="0.2">
      <c r="F4399" s="35"/>
      <c r="G4399" s="36"/>
    </row>
    <row r="4400" spans="6:7" x14ac:dyDescent="0.2">
      <c r="F4400" s="35"/>
      <c r="G4400" s="36"/>
    </row>
    <row r="4401" spans="6:7" x14ac:dyDescent="0.2">
      <c r="F4401" s="35"/>
      <c r="G4401" s="36"/>
    </row>
    <row r="4402" spans="6:7" x14ac:dyDescent="0.2">
      <c r="F4402" s="35"/>
      <c r="G4402" s="36"/>
    </row>
    <row r="4403" spans="6:7" x14ac:dyDescent="0.2">
      <c r="F4403" s="35"/>
      <c r="G4403" s="36"/>
    </row>
    <row r="4404" spans="6:7" x14ac:dyDescent="0.2">
      <c r="F4404" s="35"/>
      <c r="G4404" s="36"/>
    </row>
    <row r="4405" spans="6:7" x14ac:dyDescent="0.2">
      <c r="F4405" s="35"/>
      <c r="G4405" s="36"/>
    </row>
    <row r="4406" spans="6:7" x14ac:dyDescent="0.2">
      <c r="F4406" s="35"/>
      <c r="G4406" s="36"/>
    </row>
    <row r="4407" spans="6:7" x14ac:dyDescent="0.2">
      <c r="F4407" s="35"/>
      <c r="G4407" s="36"/>
    </row>
    <row r="4408" spans="6:7" x14ac:dyDescent="0.2">
      <c r="F4408" s="35"/>
      <c r="G4408" s="36"/>
    </row>
    <row r="4409" spans="6:7" x14ac:dyDescent="0.2">
      <c r="F4409" s="35"/>
      <c r="G4409" s="36"/>
    </row>
    <row r="4410" spans="6:7" x14ac:dyDescent="0.2">
      <c r="F4410" s="35"/>
      <c r="G4410" s="36"/>
    </row>
    <row r="4411" spans="6:7" x14ac:dyDescent="0.2">
      <c r="F4411" s="35"/>
      <c r="G4411" s="36"/>
    </row>
    <row r="4412" spans="6:7" x14ac:dyDescent="0.2">
      <c r="F4412" s="35"/>
      <c r="G4412" s="36"/>
    </row>
    <row r="4413" spans="6:7" x14ac:dyDescent="0.2">
      <c r="F4413" s="35"/>
      <c r="G4413" s="36"/>
    </row>
    <row r="4414" spans="6:7" x14ac:dyDescent="0.2">
      <c r="F4414" s="35"/>
      <c r="G4414" s="36"/>
    </row>
    <row r="4415" spans="6:7" x14ac:dyDescent="0.2">
      <c r="F4415" s="35"/>
      <c r="G4415" s="36"/>
    </row>
    <row r="4416" spans="6:7" x14ac:dyDescent="0.2">
      <c r="F4416" s="35"/>
      <c r="G4416" s="36"/>
    </row>
    <row r="4417" spans="6:7" x14ac:dyDescent="0.2">
      <c r="F4417" s="35"/>
      <c r="G4417" s="36"/>
    </row>
    <row r="4418" spans="6:7" x14ac:dyDescent="0.2">
      <c r="F4418" s="35"/>
      <c r="G4418" s="36"/>
    </row>
    <row r="4419" spans="6:7" x14ac:dyDescent="0.2">
      <c r="F4419" s="35"/>
      <c r="G4419" s="36"/>
    </row>
    <row r="4420" spans="6:7" x14ac:dyDescent="0.2">
      <c r="F4420" s="35"/>
      <c r="G4420" s="36"/>
    </row>
    <row r="4421" spans="6:7" x14ac:dyDescent="0.2">
      <c r="F4421" s="35"/>
      <c r="G4421" s="36"/>
    </row>
    <row r="4422" spans="6:7" x14ac:dyDescent="0.2">
      <c r="F4422" s="35"/>
      <c r="G4422" s="36"/>
    </row>
    <row r="4423" spans="6:7" x14ac:dyDescent="0.2">
      <c r="F4423" s="35"/>
      <c r="G4423" s="36"/>
    </row>
    <row r="4424" spans="6:7" x14ac:dyDescent="0.2">
      <c r="F4424" s="35"/>
      <c r="G4424" s="36"/>
    </row>
    <row r="4425" spans="6:7" x14ac:dyDescent="0.2">
      <c r="F4425" s="35"/>
      <c r="G4425" s="36"/>
    </row>
    <row r="4426" spans="6:7" x14ac:dyDescent="0.2">
      <c r="F4426" s="35"/>
      <c r="G4426" s="36"/>
    </row>
    <row r="4427" spans="6:7" x14ac:dyDescent="0.2">
      <c r="F4427" s="35"/>
      <c r="G4427" s="36"/>
    </row>
    <row r="4428" spans="6:7" x14ac:dyDescent="0.2">
      <c r="F4428" s="35"/>
      <c r="G4428" s="36"/>
    </row>
    <row r="4429" spans="6:7" x14ac:dyDescent="0.2">
      <c r="F4429" s="35"/>
      <c r="G4429" s="36"/>
    </row>
    <row r="4430" spans="6:7" x14ac:dyDescent="0.2">
      <c r="F4430" s="35"/>
      <c r="G4430" s="36"/>
    </row>
    <row r="4431" spans="6:7" x14ac:dyDescent="0.2">
      <c r="F4431" s="35"/>
      <c r="G4431" s="36"/>
    </row>
    <row r="4432" spans="6:7" x14ac:dyDescent="0.2">
      <c r="F4432" s="35"/>
      <c r="G4432" s="36"/>
    </row>
    <row r="4433" spans="6:7" x14ac:dyDescent="0.2">
      <c r="F4433" s="35"/>
      <c r="G4433" s="36"/>
    </row>
    <row r="4434" spans="6:7" x14ac:dyDescent="0.2">
      <c r="F4434" s="35"/>
      <c r="G4434" s="36"/>
    </row>
    <row r="4435" spans="6:7" x14ac:dyDescent="0.2">
      <c r="F4435" s="35"/>
      <c r="G4435" s="36"/>
    </row>
    <row r="4436" spans="6:7" x14ac:dyDescent="0.2">
      <c r="F4436" s="35"/>
      <c r="G4436" s="36"/>
    </row>
    <row r="4437" spans="6:7" x14ac:dyDescent="0.2">
      <c r="F4437" s="35"/>
      <c r="G4437" s="36"/>
    </row>
    <row r="4438" spans="6:7" x14ac:dyDescent="0.2">
      <c r="F4438" s="35"/>
      <c r="G4438" s="36"/>
    </row>
    <row r="4439" spans="6:7" x14ac:dyDescent="0.2">
      <c r="F4439" s="35"/>
      <c r="G4439" s="36"/>
    </row>
    <row r="4440" spans="6:7" x14ac:dyDescent="0.2">
      <c r="F4440" s="35"/>
      <c r="G4440" s="36"/>
    </row>
    <row r="4441" spans="6:7" x14ac:dyDescent="0.2">
      <c r="F4441" s="35"/>
      <c r="G4441" s="36"/>
    </row>
    <row r="4442" spans="6:7" x14ac:dyDescent="0.2">
      <c r="F4442" s="35"/>
      <c r="G4442" s="36"/>
    </row>
    <row r="4443" spans="6:7" x14ac:dyDescent="0.2">
      <c r="F4443" s="35"/>
      <c r="G4443" s="36"/>
    </row>
    <row r="4444" spans="6:7" x14ac:dyDescent="0.2">
      <c r="F4444" s="35"/>
      <c r="G4444" s="36"/>
    </row>
    <row r="4445" spans="6:7" x14ac:dyDescent="0.2">
      <c r="F4445" s="35"/>
      <c r="G4445" s="36"/>
    </row>
    <row r="4446" spans="6:7" x14ac:dyDescent="0.2">
      <c r="F4446" s="35"/>
      <c r="G4446" s="36"/>
    </row>
    <row r="4447" spans="6:7" x14ac:dyDescent="0.2">
      <c r="F4447" s="35"/>
      <c r="G4447" s="36"/>
    </row>
    <row r="4448" spans="6:7" x14ac:dyDescent="0.2">
      <c r="F4448" s="35"/>
      <c r="G4448" s="36"/>
    </row>
    <row r="4449" spans="6:7" x14ac:dyDescent="0.2">
      <c r="F4449" s="35"/>
      <c r="G4449" s="36"/>
    </row>
    <row r="4450" spans="6:7" x14ac:dyDescent="0.2">
      <c r="F4450" s="35"/>
      <c r="G4450" s="36"/>
    </row>
    <row r="4451" spans="6:7" x14ac:dyDescent="0.2">
      <c r="F4451" s="35"/>
      <c r="G4451" s="36"/>
    </row>
    <row r="4452" spans="6:7" x14ac:dyDescent="0.2">
      <c r="F4452" s="35"/>
      <c r="G4452" s="36"/>
    </row>
    <row r="4453" spans="6:7" x14ac:dyDescent="0.2">
      <c r="F4453" s="35"/>
      <c r="G4453" s="36"/>
    </row>
    <row r="4454" spans="6:7" x14ac:dyDescent="0.2">
      <c r="F4454" s="35"/>
      <c r="G4454" s="36"/>
    </row>
    <row r="4455" spans="6:7" x14ac:dyDescent="0.2">
      <c r="F4455" s="35"/>
      <c r="G4455" s="36"/>
    </row>
    <row r="4456" spans="6:7" x14ac:dyDescent="0.2">
      <c r="F4456" s="35"/>
      <c r="G4456" s="36"/>
    </row>
    <row r="4457" spans="6:7" x14ac:dyDescent="0.2">
      <c r="F4457" s="35"/>
      <c r="G4457" s="36"/>
    </row>
    <row r="4458" spans="6:7" x14ac:dyDescent="0.2">
      <c r="F4458" s="35"/>
      <c r="G4458" s="36"/>
    </row>
    <row r="4459" spans="6:7" x14ac:dyDescent="0.2">
      <c r="F4459" s="35"/>
      <c r="G4459" s="36"/>
    </row>
    <row r="4460" spans="6:7" x14ac:dyDescent="0.2">
      <c r="F4460" s="35"/>
      <c r="G4460" s="36"/>
    </row>
    <row r="4461" spans="6:7" x14ac:dyDescent="0.2">
      <c r="F4461" s="35"/>
      <c r="G4461" s="36"/>
    </row>
    <row r="4462" spans="6:7" x14ac:dyDescent="0.2">
      <c r="F4462" s="35"/>
      <c r="G4462" s="36"/>
    </row>
    <row r="4463" spans="6:7" x14ac:dyDescent="0.2">
      <c r="F4463" s="35"/>
      <c r="G4463" s="36"/>
    </row>
    <row r="4464" spans="6:7" x14ac:dyDescent="0.2">
      <c r="F4464" s="35"/>
      <c r="G4464" s="36"/>
    </row>
    <row r="4465" spans="6:7" x14ac:dyDescent="0.2">
      <c r="F4465" s="35"/>
      <c r="G4465" s="36"/>
    </row>
    <row r="4466" spans="6:7" x14ac:dyDescent="0.2">
      <c r="F4466" s="35"/>
      <c r="G4466" s="36"/>
    </row>
    <row r="4467" spans="6:7" x14ac:dyDescent="0.2">
      <c r="F4467" s="35"/>
      <c r="G4467" s="36"/>
    </row>
    <row r="4468" spans="6:7" x14ac:dyDescent="0.2">
      <c r="F4468" s="35"/>
      <c r="G4468" s="36"/>
    </row>
    <row r="4469" spans="6:7" x14ac:dyDescent="0.2">
      <c r="F4469" s="35"/>
      <c r="G4469" s="36"/>
    </row>
    <row r="4470" spans="6:7" x14ac:dyDescent="0.2">
      <c r="F4470" s="35"/>
      <c r="G4470" s="36"/>
    </row>
    <row r="4471" spans="6:7" x14ac:dyDescent="0.2">
      <c r="F4471" s="35"/>
      <c r="G4471" s="36"/>
    </row>
    <row r="4472" spans="6:7" x14ac:dyDescent="0.2">
      <c r="F4472" s="35"/>
      <c r="G4472" s="36"/>
    </row>
    <row r="4473" spans="6:7" x14ac:dyDescent="0.2">
      <c r="F4473" s="35"/>
      <c r="G4473" s="36"/>
    </row>
    <row r="4474" spans="6:7" x14ac:dyDescent="0.2">
      <c r="F4474" s="35"/>
      <c r="G4474" s="36"/>
    </row>
    <row r="4475" spans="6:7" x14ac:dyDescent="0.2">
      <c r="F4475" s="35"/>
      <c r="G4475" s="36"/>
    </row>
    <row r="4476" spans="6:7" x14ac:dyDescent="0.2">
      <c r="F4476" s="35"/>
      <c r="G4476" s="36"/>
    </row>
    <row r="4477" spans="6:7" x14ac:dyDescent="0.2">
      <c r="F4477" s="35"/>
      <c r="G4477" s="36"/>
    </row>
    <row r="4478" spans="6:7" x14ac:dyDescent="0.2">
      <c r="F4478" s="35"/>
      <c r="G4478" s="36"/>
    </row>
    <row r="4479" spans="6:7" x14ac:dyDescent="0.2">
      <c r="F4479" s="35"/>
      <c r="G4479" s="36"/>
    </row>
    <row r="4480" spans="6:7" x14ac:dyDescent="0.2">
      <c r="F4480" s="35"/>
      <c r="G4480" s="36"/>
    </row>
    <row r="4481" spans="6:7" x14ac:dyDescent="0.2">
      <c r="F4481" s="35"/>
      <c r="G4481" s="36"/>
    </row>
    <row r="4482" spans="6:7" x14ac:dyDescent="0.2">
      <c r="F4482" s="35"/>
      <c r="G4482" s="36"/>
    </row>
    <row r="4483" spans="6:7" x14ac:dyDescent="0.2">
      <c r="F4483" s="35"/>
      <c r="G4483" s="36"/>
    </row>
    <row r="4484" spans="6:7" x14ac:dyDescent="0.2">
      <c r="F4484" s="35"/>
      <c r="G4484" s="36"/>
    </row>
    <row r="4485" spans="6:7" x14ac:dyDescent="0.2">
      <c r="F4485" s="35"/>
      <c r="G4485" s="36"/>
    </row>
    <row r="4486" spans="6:7" x14ac:dyDescent="0.2">
      <c r="F4486" s="35"/>
      <c r="G4486" s="36"/>
    </row>
    <row r="4487" spans="6:7" x14ac:dyDescent="0.2">
      <c r="F4487" s="35"/>
      <c r="G4487" s="36"/>
    </row>
    <row r="4488" spans="6:7" x14ac:dyDescent="0.2">
      <c r="F4488" s="35"/>
      <c r="G4488" s="36"/>
    </row>
    <row r="4489" spans="6:7" x14ac:dyDescent="0.2">
      <c r="F4489" s="35"/>
      <c r="G4489" s="36"/>
    </row>
    <row r="4490" spans="6:7" x14ac:dyDescent="0.2">
      <c r="F4490" s="35"/>
      <c r="G4490" s="36"/>
    </row>
    <row r="4491" spans="6:7" x14ac:dyDescent="0.2">
      <c r="F4491" s="35"/>
      <c r="G4491" s="36"/>
    </row>
    <row r="4492" spans="6:7" x14ac:dyDescent="0.2">
      <c r="F4492" s="35"/>
      <c r="G4492" s="36"/>
    </row>
    <row r="4493" spans="6:7" x14ac:dyDescent="0.2">
      <c r="F4493" s="35"/>
      <c r="G4493" s="36"/>
    </row>
    <row r="4494" spans="6:7" x14ac:dyDescent="0.2">
      <c r="F4494" s="35"/>
      <c r="G4494" s="36"/>
    </row>
    <row r="4495" spans="6:7" x14ac:dyDescent="0.2">
      <c r="F4495" s="35"/>
      <c r="G4495" s="36"/>
    </row>
    <row r="4496" spans="6:7" x14ac:dyDescent="0.2">
      <c r="F4496" s="35"/>
      <c r="G4496" s="36"/>
    </row>
    <row r="4497" spans="6:7" x14ac:dyDescent="0.2">
      <c r="F4497" s="35"/>
      <c r="G4497" s="36"/>
    </row>
    <row r="4498" spans="6:7" x14ac:dyDescent="0.2">
      <c r="F4498" s="35"/>
      <c r="G4498" s="36"/>
    </row>
    <row r="4499" spans="6:7" x14ac:dyDescent="0.2">
      <c r="F4499" s="35"/>
      <c r="G4499" s="36"/>
    </row>
    <row r="4500" spans="6:7" x14ac:dyDescent="0.2">
      <c r="F4500" s="35"/>
      <c r="G4500" s="36"/>
    </row>
    <row r="4501" spans="6:7" x14ac:dyDescent="0.2">
      <c r="F4501" s="35"/>
      <c r="G4501" s="36"/>
    </row>
    <row r="4502" spans="6:7" x14ac:dyDescent="0.2">
      <c r="F4502" s="35"/>
      <c r="G4502" s="36"/>
    </row>
    <row r="4503" spans="6:7" x14ac:dyDescent="0.2">
      <c r="F4503" s="35"/>
      <c r="G4503" s="36"/>
    </row>
    <row r="4504" spans="6:7" x14ac:dyDescent="0.2">
      <c r="F4504" s="35"/>
      <c r="G4504" s="36"/>
    </row>
    <row r="4505" spans="6:7" x14ac:dyDescent="0.2">
      <c r="F4505" s="35"/>
      <c r="G4505" s="36"/>
    </row>
    <row r="4506" spans="6:7" x14ac:dyDescent="0.2">
      <c r="F4506" s="35"/>
      <c r="G4506" s="36"/>
    </row>
    <row r="4507" spans="6:7" x14ac:dyDescent="0.2">
      <c r="F4507" s="35"/>
      <c r="G4507" s="36"/>
    </row>
    <row r="4508" spans="6:7" x14ac:dyDescent="0.2">
      <c r="F4508" s="35"/>
      <c r="G4508" s="36"/>
    </row>
    <row r="4509" spans="6:7" x14ac:dyDescent="0.2">
      <c r="F4509" s="35"/>
      <c r="G4509" s="36"/>
    </row>
    <row r="4510" spans="6:7" x14ac:dyDescent="0.2">
      <c r="F4510" s="35"/>
      <c r="G4510" s="36"/>
    </row>
    <row r="4511" spans="6:7" x14ac:dyDescent="0.2">
      <c r="F4511" s="35"/>
      <c r="G4511" s="36"/>
    </row>
    <row r="4512" spans="6:7" x14ac:dyDescent="0.2">
      <c r="F4512" s="35"/>
      <c r="G4512" s="36"/>
    </row>
    <row r="4513" spans="6:7" x14ac:dyDescent="0.2">
      <c r="F4513" s="35"/>
      <c r="G4513" s="36"/>
    </row>
    <row r="4514" spans="6:7" x14ac:dyDescent="0.2">
      <c r="F4514" s="35"/>
      <c r="G4514" s="36"/>
    </row>
    <row r="4515" spans="6:7" x14ac:dyDescent="0.2">
      <c r="F4515" s="35"/>
      <c r="G4515" s="36"/>
    </row>
    <row r="4516" spans="6:7" x14ac:dyDescent="0.2">
      <c r="F4516" s="35"/>
      <c r="G4516" s="36"/>
    </row>
    <row r="4517" spans="6:7" x14ac:dyDescent="0.2">
      <c r="F4517" s="35"/>
      <c r="G4517" s="36"/>
    </row>
    <row r="4518" spans="6:7" x14ac:dyDescent="0.2">
      <c r="F4518" s="35"/>
      <c r="G4518" s="36"/>
    </row>
    <row r="4519" spans="6:7" x14ac:dyDescent="0.2">
      <c r="F4519" s="35"/>
      <c r="G4519" s="36"/>
    </row>
    <row r="4520" spans="6:7" x14ac:dyDescent="0.2">
      <c r="F4520" s="35"/>
      <c r="G4520" s="36"/>
    </row>
    <row r="4521" spans="6:7" x14ac:dyDescent="0.2">
      <c r="F4521" s="35"/>
      <c r="G4521" s="36"/>
    </row>
    <row r="4522" spans="6:7" x14ac:dyDescent="0.2">
      <c r="F4522" s="35"/>
      <c r="G4522" s="36"/>
    </row>
    <row r="4523" spans="6:7" x14ac:dyDescent="0.2">
      <c r="F4523" s="35"/>
      <c r="G4523" s="36"/>
    </row>
    <row r="4524" spans="6:7" x14ac:dyDescent="0.2">
      <c r="F4524" s="35"/>
      <c r="G4524" s="36"/>
    </row>
    <row r="4525" spans="6:7" x14ac:dyDescent="0.2">
      <c r="F4525" s="35"/>
      <c r="G4525" s="36"/>
    </row>
    <row r="4526" spans="6:7" x14ac:dyDescent="0.2">
      <c r="F4526" s="35"/>
      <c r="G4526" s="36"/>
    </row>
    <row r="4527" spans="6:7" x14ac:dyDescent="0.2">
      <c r="F4527" s="35"/>
      <c r="G4527" s="36"/>
    </row>
    <row r="4528" spans="6:7" x14ac:dyDescent="0.2">
      <c r="F4528" s="35"/>
      <c r="G4528" s="36"/>
    </row>
    <row r="4529" spans="6:7" x14ac:dyDescent="0.2">
      <c r="F4529" s="35"/>
      <c r="G4529" s="36"/>
    </row>
    <row r="4530" spans="6:7" x14ac:dyDescent="0.2">
      <c r="F4530" s="35"/>
      <c r="G4530" s="36"/>
    </row>
    <row r="4531" spans="6:7" x14ac:dyDescent="0.2">
      <c r="F4531" s="35"/>
      <c r="G4531" s="36"/>
    </row>
    <row r="4532" spans="6:7" x14ac:dyDescent="0.2">
      <c r="F4532" s="35"/>
      <c r="G4532" s="36"/>
    </row>
    <row r="4533" spans="6:7" x14ac:dyDescent="0.2">
      <c r="F4533" s="35"/>
      <c r="G4533" s="36"/>
    </row>
    <row r="4534" spans="6:7" x14ac:dyDescent="0.2">
      <c r="F4534" s="35"/>
      <c r="G4534" s="36"/>
    </row>
    <row r="4535" spans="6:7" x14ac:dyDescent="0.2">
      <c r="F4535" s="35"/>
      <c r="G4535" s="36"/>
    </row>
    <row r="4536" spans="6:7" x14ac:dyDescent="0.2">
      <c r="F4536" s="35"/>
      <c r="G4536" s="36"/>
    </row>
    <row r="4537" spans="6:7" x14ac:dyDescent="0.2">
      <c r="F4537" s="35"/>
      <c r="G4537" s="36"/>
    </row>
    <row r="4538" spans="6:7" x14ac:dyDescent="0.2">
      <c r="F4538" s="35"/>
      <c r="G4538" s="36"/>
    </row>
    <row r="4539" spans="6:7" x14ac:dyDescent="0.2">
      <c r="F4539" s="35"/>
      <c r="G4539" s="36"/>
    </row>
    <row r="4540" spans="6:7" x14ac:dyDescent="0.2">
      <c r="F4540" s="35"/>
      <c r="G4540" s="36"/>
    </row>
    <row r="4541" spans="6:7" x14ac:dyDescent="0.2">
      <c r="F4541" s="35"/>
      <c r="G4541" s="36"/>
    </row>
    <row r="4542" spans="6:7" x14ac:dyDescent="0.2">
      <c r="F4542" s="35"/>
      <c r="G4542" s="36"/>
    </row>
    <row r="4543" spans="6:7" x14ac:dyDescent="0.2">
      <c r="F4543" s="35"/>
      <c r="G4543" s="36"/>
    </row>
    <row r="4544" spans="6:7" x14ac:dyDescent="0.2">
      <c r="F4544" s="35"/>
      <c r="G4544" s="36"/>
    </row>
    <row r="4545" spans="6:7" x14ac:dyDescent="0.2">
      <c r="F4545" s="35"/>
      <c r="G4545" s="36"/>
    </row>
    <row r="4546" spans="6:7" x14ac:dyDescent="0.2">
      <c r="F4546" s="35"/>
      <c r="G4546" s="36"/>
    </row>
    <row r="4547" spans="6:7" x14ac:dyDescent="0.2">
      <c r="F4547" s="35"/>
      <c r="G4547" s="36"/>
    </row>
    <row r="4548" spans="6:7" x14ac:dyDescent="0.2">
      <c r="F4548" s="35"/>
      <c r="G4548" s="36"/>
    </row>
    <row r="4549" spans="6:7" x14ac:dyDescent="0.2">
      <c r="F4549" s="35"/>
      <c r="G4549" s="36"/>
    </row>
    <row r="4550" spans="6:7" x14ac:dyDescent="0.2">
      <c r="F4550" s="35"/>
      <c r="G4550" s="36"/>
    </row>
    <row r="4551" spans="6:7" x14ac:dyDescent="0.2">
      <c r="F4551" s="35"/>
      <c r="G4551" s="36"/>
    </row>
    <row r="4552" spans="6:7" x14ac:dyDescent="0.2">
      <c r="F4552" s="35"/>
      <c r="G4552" s="36"/>
    </row>
    <row r="4553" spans="6:7" x14ac:dyDescent="0.2">
      <c r="F4553" s="35"/>
      <c r="G4553" s="36"/>
    </row>
    <row r="4554" spans="6:7" x14ac:dyDescent="0.2">
      <c r="F4554" s="35"/>
      <c r="G4554" s="36"/>
    </row>
    <row r="4555" spans="6:7" x14ac:dyDescent="0.2">
      <c r="F4555" s="35"/>
      <c r="G4555" s="36"/>
    </row>
    <row r="4556" spans="6:7" x14ac:dyDescent="0.2">
      <c r="F4556" s="35"/>
      <c r="G4556" s="36"/>
    </row>
    <row r="4557" spans="6:7" x14ac:dyDescent="0.2">
      <c r="F4557" s="35"/>
      <c r="G4557" s="36"/>
    </row>
    <row r="4558" spans="6:7" x14ac:dyDescent="0.2">
      <c r="F4558" s="35"/>
      <c r="G4558" s="36"/>
    </row>
    <row r="4559" spans="6:7" x14ac:dyDescent="0.2">
      <c r="F4559" s="35"/>
      <c r="G4559" s="36"/>
    </row>
    <row r="4560" spans="6:7" x14ac:dyDescent="0.2">
      <c r="F4560" s="35"/>
      <c r="G4560" s="36"/>
    </row>
    <row r="4561" spans="6:7" x14ac:dyDescent="0.2">
      <c r="F4561" s="35"/>
      <c r="G4561" s="36"/>
    </row>
    <row r="4562" spans="6:7" x14ac:dyDescent="0.2">
      <c r="F4562" s="35"/>
      <c r="G4562" s="36"/>
    </row>
    <row r="4563" spans="6:7" x14ac:dyDescent="0.2">
      <c r="F4563" s="35"/>
      <c r="G4563" s="36"/>
    </row>
    <row r="4564" spans="6:7" x14ac:dyDescent="0.2">
      <c r="F4564" s="35"/>
      <c r="G4564" s="36"/>
    </row>
    <row r="4565" spans="6:7" x14ac:dyDescent="0.2">
      <c r="F4565" s="35"/>
      <c r="G4565" s="36"/>
    </row>
    <row r="4566" spans="6:7" x14ac:dyDescent="0.2">
      <c r="F4566" s="35"/>
      <c r="G4566" s="36"/>
    </row>
    <row r="4567" spans="6:7" x14ac:dyDescent="0.2">
      <c r="F4567" s="35"/>
      <c r="G4567" s="36"/>
    </row>
    <row r="4568" spans="6:7" x14ac:dyDescent="0.2">
      <c r="F4568" s="35"/>
      <c r="G4568" s="36"/>
    </row>
    <row r="4569" spans="6:7" x14ac:dyDescent="0.2">
      <c r="F4569" s="35"/>
      <c r="G4569" s="36"/>
    </row>
    <row r="4570" spans="6:7" x14ac:dyDescent="0.2">
      <c r="F4570" s="35"/>
      <c r="G4570" s="36"/>
    </row>
    <row r="4571" spans="6:7" x14ac:dyDescent="0.2">
      <c r="F4571" s="35"/>
      <c r="G4571" s="36"/>
    </row>
    <row r="4572" spans="6:7" x14ac:dyDescent="0.2">
      <c r="F4572" s="35"/>
      <c r="G4572" s="36"/>
    </row>
    <row r="4573" spans="6:7" x14ac:dyDescent="0.2">
      <c r="F4573" s="35"/>
      <c r="G4573" s="36"/>
    </row>
    <row r="4574" spans="6:7" x14ac:dyDescent="0.2">
      <c r="F4574" s="35"/>
      <c r="G4574" s="36"/>
    </row>
    <row r="4575" spans="6:7" x14ac:dyDescent="0.2">
      <c r="F4575" s="35"/>
      <c r="G4575" s="36"/>
    </row>
    <row r="4576" spans="6:7" x14ac:dyDescent="0.2">
      <c r="F4576" s="35"/>
      <c r="G4576" s="36"/>
    </row>
    <row r="4577" spans="6:7" x14ac:dyDescent="0.2">
      <c r="F4577" s="35"/>
      <c r="G4577" s="36"/>
    </row>
    <row r="4578" spans="6:7" x14ac:dyDescent="0.2">
      <c r="F4578" s="35"/>
      <c r="G4578" s="36"/>
    </row>
    <row r="4579" spans="6:7" x14ac:dyDescent="0.2">
      <c r="F4579" s="35"/>
      <c r="G4579" s="36"/>
    </row>
    <row r="4580" spans="6:7" x14ac:dyDescent="0.2">
      <c r="F4580" s="35"/>
      <c r="G4580" s="36"/>
    </row>
    <row r="4581" spans="6:7" x14ac:dyDescent="0.2">
      <c r="F4581" s="35"/>
      <c r="G4581" s="36"/>
    </row>
    <row r="4582" spans="6:7" x14ac:dyDescent="0.2">
      <c r="F4582" s="35"/>
      <c r="G4582" s="36"/>
    </row>
    <row r="4583" spans="6:7" x14ac:dyDescent="0.2">
      <c r="F4583" s="35"/>
      <c r="G4583" s="36"/>
    </row>
    <row r="4584" spans="6:7" x14ac:dyDescent="0.2">
      <c r="F4584" s="35"/>
      <c r="G4584" s="36"/>
    </row>
    <row r="4585" spans="6:7" x14ac:dyDescent="0.2">
      <c r="F4585" s="35"/>
      <c r="G4585" s="36"/>
    </row>
    <row r="4586" spans="6:7" x14ac:dyDescent="0.2">
      <c r="F4586" s="35"/>
      <c r="G4586" s="36"/>
    </row>
    <row r="4587" spans="6:7" x14ac:dyDescent="0.2">
      <c r="F4587" s="35"/>
      <c r="G4587" s="36"/>
    </row>
    <row r="4588" spans="6:7" x14ac:dyDescent="0.2">
      <c r="F4588" s="35"/>
      <c r="G4588" s="36"/>
    </row>
    <row r="4589" spans="6:7" x14ac:dyDescent="0.2">
      <c r="F4589" s="35"/>
      <c r="G4589" s="36"/>
    </row>
    <row r="4590" spans="6:7" x14ac:dyDescent="0.2">
      <c r="F4590" s="35"/>
      <c r="G4590" s="36"/>
    </row>
    <row r="4591" spans="6:7" x14ac:dyDescent="0.2">
      <c r="F4591" s="35"/>
      <c r="G4591" s="36"/>
    </row>
    <row r="4592" spans="6:7" x14ac:dyDescent="0.2">
      <c r="F4592" s="35"/>
      <c r="G4592" s="36"/>
    </row>
    <row r="4593" spans="6:7" x14ac:dyDescent="0.2">
      <c r="F4593" s="35"/>
      <c r="G4593" s="36"/>
    </row>
    <row r="4594" spans="6:7" x14ac:dyDescent="0.2">
      <c r="F4594" s="35"/>
      <c r="G4594" s="36"/>
    </row>
    <row r="4595" spans="6:7" x14ac:dyDescent="0.2">
      <c r="F4595" s="35"/>
      <c r="G4595" s="36"/>
    </row>
    <row r="4596" spans="6:7" x14ac:dyDescent="0.2">
      <c r="F4596" s="35"/>
      <c r="G4596" s="36"/>
    </row>
    <row r="4597" spans="6:7" x14ac:dyDescent="0.2">
      <c r="F4597" s="35"/>
      <c r="G4597" s="36"/>
    </row>
    <row r="4598" spans="6:7" x14ac:dyDescent="0.2">
      <c r="F4598" s="35"/>
      <c r="G4598" s="36"/>
    </row>
    <row r="4599" spans="6:7" x14ac:dyDescent="0.2">
      <c r="F4599" s="35"/>
      <c r="G4599" s="36"/>
    </row>
    <row r="4600" spans="6:7" x14ac:dyDescent="0.2">
      <c r="F4600" s="35"/>
      <c r="G4600" s="36"/>
    </row>
    <row r="4601" spans="6:7" x14ac:dyDescent="0.2">
      <c r="F4601" s="35"/>
      <c r="G4601" s="36"/>
    </row>
    <row r="4602" spans="6:7" x14ac:dyDescent="0.2">
      <c r="F4602" s="35"/>
      <c r="G4602" s="36"/>
    </row>
    <row r="4603" spans="6:7" x14ac:dyDescent="0.2">
      <c r="F4603" s="35"/>
      <c r="G4603" s="36"/>
    </row>
    <row r="4604" spans="6:7" x14ac:dyDescent="0.2">
      <c r="F4604" s="35"/>
      <c r="G4604" s="36"/>
    </row>
    <row r="4605" spans="6:7" x14ac:dyDescent="0.2">
      <c r="F4605" s="35"/>
      <c r="G4605" s="36"/>
    </row>
    <row r="4606" spans="6:7" x14ac:dyDescent="0.2">
      <c r="F4606" s="35"/>
      <c r="G4606" s="36"/>
    </row>
    <row r="4607" spans="6:7" x14ac:dyDescent="0.2">
      <c r="F4607" s="35"/>
      <c r="G4607" s="36"/>
    </row>
    <row r="4608" spans="6:7" x14ac:dyDescent="0.2">
      <c r="F4608" s="35"/>
      <c r="G4608" s="36"/>
    </row>
    <row r="4609" spans="6:7" x14ac:dyDescent="0.2">
      <c r="F4609" s="35"/>
      <c r="G4609" s="36"/>
    </row>
    <row r="4610" spans="6:7" x14ac:dyDescent="0.2">
      <c r="F4610" s="35"/>
      <c r="G4610" s="36"/>
    </row>
    <row r="4611" spans="6:7" x14ac:dyDescent="0.2">
      <c r="F4611" s="35"/>
      <c r="G4611" s="36"/>
    </row>
    <row r="4612" spans="6:7" x14ac:dyDescent="0.2">
      <c r="F4612" s="35"/>
      <c r="G4612" s="36"/>
    </row>
    <row r="4613" spans="6:7" x14ac:dyDescent="0.2">
      <c r="F4613" s="35"/>
      <c r="G4613" s="36"/>
    </row>
    <row r="4614" spans="6:7" x14ac:dyDescent="0.2">
      <c r="F4614" s="35"/>
      <c r="G4614" s="36"/>
    </row>
    <row r="4615" spans="6:7" x14ac:dyDescent="0.2">
      <c r="F4615" s="35"/>
      <c r="G4615" s="36"/>
    </row>
    <row r="4616" spans="6:7" x14ac:dyDescent="0.2">
      <c r="F4616" s="35"/>
      <c r="G4616" s="36"/>
    </row>
    <row r="4617" spans="6:7" x14ac:dyDescent="0.2">
      <c r="F4617" s="35"/>
      <c r="G4617" s="36"/>
    </row>
    <row r="4618" spans="6:7" x14ac:dyDescent="0.2">
      <c r="F4618" s="35"/>
      <c r="G4618" s="36"/>
    </row>
    <row r="4619" spans="6:7" x14ac:dyDescent="0.2">
      <c r="F4619" s="35"/>
      <c r="G4619" s="36"/>
    </row>
    <row r="4620" spans="6:7" x14ac:dyDescent="0.2">
      <c r="F4620" s="35"/>
      <c r="G4620" s="36"/>
    </row>
    <row r="4621" spans="6:7" x14ac:dyDescent="0.2">
      <c r="F4621" s="35"/>
      <c r="G4621" s="36"/>
    </row>
    <row r="4622" spans="6:7" x14ac:dyDescent="0.2">
      <c r="F4622" s="35"/>
      <c r="G4622" s="36"/>
    </row>
    <row r="4623" spans="6:7" x14ac:dyDescent="0.2">
      <c r="F4623" s="35"/>
      <c r="G4623" s="36"/>
    </row>
    <row r="4624" spans="6:7" x14ac:dyDescent="0.2">
      <c r="F4624" s="35"/>
      <c r="G4624" s="36"/>
    </row>
    <row r="4625" spans="6:7" x14ac:dyDescent="0.2">
      <c r="F4625" s="35"/>
      <c r="G4625" s="36"/>
    </row>
    <row r="4626" spans="6:7" x14ac:dyDescent="0.2">
      <c r="F4626" s="35"/>
      <c r="G4626" s="36"/>
    </row>
    <row r="4627" spans="6:7" x14ac:dyDescent="0.2">
      <c r="F4627" s="35"/>
      <c r="G4627" s="36"/>
    </row>
    <row r="4628" spans="6:7" x14ac:dyDescent="0.2">
      <c r="F4628" s="35"/>
      <c r="G4628" s="36"/>
    </row>
    <row r="4629" spans="6:7" x14ac:dyDescent="0.2">
      <c r="F4629" s="35"/>
      <c r="G4629" s="36"/>
    </row>
    <row r="4630" spans="6:7" x14ac:dyDescent="0.2">
      <c r="F4630" s="35"/>
      <c r="G4630" s="36"/>
    </row>
    <row r="4631" spans="6:7" x14ac:dyDescent="0.2">
      <c r="F4631" s="35"/>
      <c r="G4631" s="36"/>
    </row>
    <row r="4632" spans="6:7" x14ac:dyDescent="0.2">
      <c r="F4632" s="35"/>
      <c r="G4632" s="36"/>
    </row>
    <row r="4633" spans="6:7" x14ac:dyDescent="0.2">
      <c r="F4633" s="35"/>
      <c r="G4633" s="36"/>
    </row>
    <row r="4634" spans="6:7" x14ac:dyDescent="0.2">
      <c r="F4634" s="35"/>
      <c r="G4634" s="36"/>
    </row>
    <row r="4635" spans="6:7" x14ac:dyDescent="0.2">
      <c r="F4635" s="35"/>
      <c r="G4635" s="36"/>
    </row>
    <row r="4636" spans="6:7" x14ac:dyDescent="0.2">
      <c r="F4636" s="35"/>
      <c r="G4636" s="36"/>
    </row>
    <row r="4637" spans="6:7" x14ac:dyDescent="0.2">
      <c r="F4637" s="35"/>
      <c r="G4637" s="36"/>
    </row>
    <row r="4638" spans="6:7" x14ac:dyDescent="0.2">
      <c r="F4638" s="35"/>
      <c r="G4638" s="36"/>
    </row>
    <row r="4639" spans="6:7" x14ac:dyDescent="0.2">
      <c r="F4639" s="35"/>
      <c r="G4639" s="36"/>
    </row>
    <row r="4640" spans="6:7" x14ac:dyDescent="0.2">
      <c r="F4640" s="35"/>
      <c r="G4640" s="36"/>
    </row>
    <row r="4641" spans="6:7" x14ac:dyDescent="0.2">
      <c r="F4641" s="35"/>
      <c r="G4641" s="36"/>
    </row>
    <row r="4642" spans="6:7" x14ac:dyDescent="0.2">
      <c r="F4642" s="35"/>
      <c r="G4642" s="36"/>
    </row>
    <row r="4643" spans="6:7" x14ac:dyDescent="0.2">
      <c r="F4643" s="35"/>
      <c r="G4643" s="36"/>
    </row>
    <row r="4644" spans="6:7" x14ac:dyDescent="0.2">
      <c r="F4644" s="35"/>
      <c r="G4644" s="36"/>
    </row>
    <row r="4645" spans="6:7" x14ac:dyDescent="0.2">
      <c r="F4645" s="35"/>
      <c r="G4645" s="36"/>
    </row>
    <row r="4646" spans="6:7" x14ac:dyDescent="0.2">
      <c r="F4646" s="35"/>
      <c r="G4646" s="36"/>
    </row>
    <row r="4647" spans="6:7" x14ac:dyDescent="0.2">
      <c r="F4647" s="35"/>
      <c r="G4647" s="36"/>
    </row>
    <row r="4648" spans="6:7" x14ac:dyDescent="0.2">
      <c r="F4648" s="35"/>
      <c r="G4648" s="36"/>
    </row>
    <row r="4649" spans="6:7" x14ac:dyDescent="0.2">
      <c r="F4649" s="35"/>
      <c r="G4649" s="36"/>
    </row>
    <row r="4650" spans="6:7" x14ac:dyDescent="0.2">
      <c r="F4650" s="35"/>
      <c r="G4650" s="36"/>
    </row>
    <row r="4651" spans="6:7" x14ac:dyDescent="0.2">
      <c r="F4651" s="35"/>
      <c r="G4651" s="36"/>
    </row>
    <row r="4652" spans="6:7" x14ac:dyDescent="0.2">
      <c r="F4652" s="35"/>
      <c r="G4652" s="36"/>
    </row>
    <row r="4653" spans="6:7" x14ac:dyDescent="0.2">
      <c r="F4653" s="35"/>
      <c r="G4653" s="36"/>
    </row>
    <row r="4654" spans="6:7" x14ac:dyDescent="0.2">
      <c r="F4654" s="35"/>
      <c r="G4654" s="36"/>
    </row>
    <row r="4655" spans="6:7" x14ac:dyDescent="0.2">
      <c r="F4655" s="35"/>
      <c r="G4655" s="36"/>
    </row>
    <row r="4656" spans="6:7" x14ac:dyDescent="0.2">
      <c r="F4656" s="35"/>
      <c r="G4656" s="36"/>
    </row>
    <row r="4657" spans="6:7" x14ac:dyDescent="0.2">
      <c r="F4657" s="35"/>
      <c r="G4657" s="36"/>
    </row>
    <row r="4658" spans="6:7" x14ac:dyDescent="0.2">
      <c r="F4658" s="35"/>
      <c r="G4658" s="36"/>
    </row>
    <row r="4659" spans="6:7" x14ac:dyDescent="0.2">
      <c r="F4659" s="35"/>
      <c r="G4659" s="36"/>
    </row>
    <row r="4660" spans="6:7" x14ac:dyDescent="0.2">
      <c r="F4660" s="35"/>
      <c r="G4660" s="36"/>
    </row>
    <row r="4661" spans="6:7" x14ac:dyDescent="0.2">
      <c r="F4661" s="35"/>
      <c r="G4661" s="36"/>
    </row>
    <row r="4662" spans="6:7" x14ac:dyDescent="0.2">
      <c r="F4662" s="35"/>
      <c r="G4662" s="36"/>
    </row>
    <row r="4663" spans="6:7" x14ac:dyDescent="0.2">
      <c r="F4663" s="35"/>
      <c r="G4663" s="36"/>
    </row>
    <row r="4664" spans="6:7" x14ac:dyDescent="0.2">
      <c r="F4664" s="35"/>
      <c r="G4664" s="36"/>
    </row>
    <row r="4665" spans="6:7" x14ac:dyDescent="0.2">
      <c r="F4665" s="35"/>
      <c r="G4665" s="36"/>
    </row>
    <row r="4666" spans="6:7" x14ac:dyDescent="0.2">
      <c r="F4666" s="35"/>
      <c r="G4666" s="36"/>
    </row>
    <row r="4667" spans="6:7" x14ac:dyDescent="0.2">
      <c r="F4667" s="35"/>
      <c r="G4667" s="36"/>
    </row>
    <row r="4668" spans="6:7" x14ac:dyDescent="0.2">
      <c r="F4668" s="35"/>
      <c r="G4668" s="36"/>
    </row>
    <row r="4669" spans="6:7" x14ac:dyDescent="0.2">
      <c r="F4669" s="35"/>
      <c r="G4669" s="36"/>
    </row>
    <row r="4670" spans="6:7" x14ac:dyDescent="0.2">
      <c r="F4670" s="35"/>
      <c r="G4670" s="36"/>
    </row>
    <row r="4671" spans="6:7" x14ac:dyDescent="0.2">
      <c r="F4671" s="35"/>
      <c r="G4671" s="36"/>
    </row>
    <row r="4672" spans="6:7" x14ac:dyDescent="0.2">
      <c r="F4672" s="35"/>
      <c r="G4672" s="36"/>
    </row>
    <row r="4673" spans="6:7" x14ac:dyDescent="0.2">
      <c r="F4673" s="35"/>
      <c r="G4673" s="36"/>
    </row>
    <row r="4674" spans="6:7" x14ac:dyDescent="0.2">
      <c r="F4674" s="35"/>
      <c r="G4674" s="36"/>
    </row>
    <row r="4675" spans="6:7" x14ac:dyDescent="0.2">
      <c r="F4675" s="35"/>
      <c r="G4675" s="36"/>
    </row>
    <row r="4676" spans="6:7" x14ac:dyDescent="0.2">
      <c r="F4676" s="35"/>
      <c r="G4676" s="36"/>
    </row>
    <row r="4677" spans="6:7" x14ac:dyDescent="0.2">
      <c r="F4677" s="35"/>
      <c r="G4677" s="36"/>
    </row>
    <row r="4678" spans="6:7" x14ac:dyDescent="0.2">
      <c r="F4678" s="35"/>
      <c r="G4678" s="36"/>
    </row>
    <row r="4679" spans="6:7" x14ac:dyDescent="0.2">
      <c r="F4679" s="35"/>
      <c r="G4679" s="36"/>
    </row>
    <row r="4680" spans="6:7" x14ac:dyDescent="0.2">
      <c r="F4680" s="35"/>
      <c r="G4680" s="36"/>
    </row>
    <row r="4681" spans="6:7" x14ac:dyDescent="0.2">
      <c r="F4681" s="35"/>
      <c r="G4681" s="36"/>
    </row>
    <row r="4682" spans="6:7" x14ac:dyDescent="0.2">
      <c r="F4682" s="35"/>
      <c r="G4682" s="36"/>
    </row>
    <row r="4683" spans="6:7" x14ac:dyDescent="0.2">
      <c r="F4683" s="35"/>
      <c r="G4683" s="36"/>
    </row>
    <row r="4684" spans="6:7" x14ac:dyDescent="0.2">
      <c r="F4684" s="35"/>
      <c r="G4684" s="36"/>
    </row>
    <row r="4685" spans="6:7" x14ac:dyDescent="0.2">
      <c r="F4685" s="35"/>
      <c r="G4685" s="36"/>
    </row>
    <row r="4686" spans="6:7" x14ac:dyDescent="0.2">
      <c r="F4686" s="35"/>
      <c r="G4686" s="36"/>
    </row>
    <row r="4687" spans="6:7" x14ac:dyDescent="0.2">
      <c r="F4687" s="35"/>
      <c r="G4687" s="36"/>
    </row>
    <row r="4688" spans="6:7" x14ac:dyDescent="0.2">
      <c r="F4688" s="35"/>
      <c r="G4688" s="36"/>
    </row>
    <row r="4689" spans="6:7" x14ac:dyDescent="0.2">
      <c r="F4689" s="35"/>
      <c r="G4689" s="36"/>
    </row>
    <row r="4690" spans="6:7" x14ac:dyDescent="0.2">
      <c r="F4690" s="35"/>
      <c r="G4690" s="36"/>
    </row>
    <row r="4691" spans="6:7" x14ac:dyDescent="0.2">
      <c r="F4691" s="35"/>
      <c r="G4691" s="36"/>
    </row>
    <row r="4692" spans="6:7" x14ac:dyDescent="0.2">
      <c r="F4692" s="35"/>
      <c r="G4692" s="36"/>
    </row>
    <row r="4693" spans="6:7" x14ac:dyDescent="0.2">
      <c r="F4693" s="35"/>
      <c r="G4693" s="36"/>
    </row>
    <row r="4694" spans="6:7" x14ac:dyDescent="0.2">
      <c r="F4694" s="35"/>
      <c r="G4694" s="36"/>
    </row>
    <row r="4695" spans="6:7" x14ac:dyDescent="0.2">
      <c r="F4695" s="35"/>
      <c r="G4695" s="36"/>
    </row>
    <row r="4696" spans="6:7" x14ac:dyDescent="0.2">
      <c r="F4696" s="35"/>
      <c r="G4696" s="36"/>
    </row>
    <row r="4697" spans="6:7" x14ac:dyDescent="0.2">
      <c r="F4697" s="35"/>
      <c r="G4697" s="36"/>
    </row>
    <row r="4698" spans="6:7" x14ac:dyDescent="0.2">
      <c r="F4698" s="35"/>
      <c r="G4698" s="36"/>
    </row>
    <row r="4699" spans="6:7" x14ac:dyDescent="0.2">
      <c r="F4699" s="35"/>
      <c r="G4699" s="36"/>
    </row>
    <row r="4700" spans="6:7" x14ac:dyDescent="0.2">
      <c r="F4700" s="35"/>
      <c r="G4700" s="36"/>
    </row>
    <row r="4701" spans="6:7" x14ac:dyDescent="0.2">
      <c r="F4701" s="35"/>
      <c r="G4701" s="36"/>
    </row>
    <row r="4702" spans="6:7" x14ac:dyDescent="0.2">
      <c r="F4702" s="35"/>
      <c r="G4702" s="36"/>
    </row>
    <row r="4703" spans="6:7" x14ac:dyDescent="0.2">
      <c r="F4703" s="35"/>
      <c r="G4703" s="36"/>
    </row>
    <row r="4704" spans="6:7" x14ac:dyDescent="0.2">
      <c r="F4704" s="35"/>
      <c r="G4704" s="36"/>
    </row>
    <row r="4705" spans="6:7" x14ac:dyDescent="0.2">
      <c r="F4705" s="35"/>
      <c r="G4705" s="36"/>
    </row>
    <row r="4706" spans="6:7" x14ac:dyDescent="0.2">
      <c r="F4706" s="35"/>
      <c r="G4706" s="36"/>
    </row>
    <row r="4707" spans="6:7" x14ac:dyDescent="0.2">
      <c r="F4707" s="35"/>
      <c r="G4707" s="36"/>
    </row>
    <row r="4708" spans="6:7" x14ac:dyDescent="0.2">
      <c r="F4708" s="35"/>
      <c r="G4708" s="36"/>
    </row>
    <row r="4709" spans="6:7" x14ac:dyDescent="0.2">
      <c r="F4709" s="35"/>
      <c r="G4709" s="36"/>
    </row>
    <row r="4710" spans="6:7" x14ac:dyDescent="0.2">
      <c r="F4710" s="35"/>
      <c r="G4710" s="36"/>
    </row>
    <row r="4711" spans="6:7" x14ac:dyDescent="0.2">
      <c r="F4711" s="35"/>
      <c r="G4711" s="36"/>
    </row>
    <row r="4712" spans="6:7" x14ac:dyDescent="0.2">
      <c r="F4712" s="35"/>
      <c r="G4712" s="36"/>
    </row>
    <row r="4713" spans="6:7" x14ac:dyDescent="0.2">
      <c r="F4713" s="35"/>
      <c r="G4713" s="36"/>
    </row>
    <row r="4714" spans="6:7" x14ac:dyDescent="0.2">
      <c r="F4714" s="35"/>
      <c r="G4714" s="36"/>
    </row>
    <row r="4715" spans="6:7" x14ac:dyDescent="0.2">
      <c r="F4715" s="35"/>
      <c r="G4715" s="36"/>
    </row>
    <row r="4716" spans="6:7" x14ac:dyDescent="0.2">
      <c r="F4716" s="35"/>
      <c r="G4716" s="36"/>
    </row>
    <row r="4717" spans="6:7" x14ac:dyDescent="0.2">
      <c r="F4717" s="35"/>
      <c r="G4717" s="36"/>
    </row>
    <row r="4718" spans="6:7" x14ac:dyDescent="0.2">
      <c r="F4718" s="35"/>
      <c r="G4718" s="36"/>
    </row>
    <row r="4719" spans="6:7" x14ac:dyDescent="0.2">
      <c r="F4719" s="35"/>
      <c r="G4719" s="36"/>
    </row>
    <row r="4720" spans="6:7" x14ac:dyDescent="0.2">
      <c r="F4720" s="35"/>
      <c r="G4720" s="36"/>
    </row>
    <row r="4721" spans="6:7" x14ac:dyDescent="0.2">
      <c r="F4721" s="35"/>
      <c r="G4721" s="36"/>
    </row>
    <row r="4722" spans="6:7" x14ac:dyDescent="0.2">
      <c r="F4722" s="35"/>
      <c r="G4722" s="36"/>
    </row>
    <row r="4723" spans="6:7" x14ac:dyDescent="0.2">
      <c r="F4723" s="35"/>
      <c r="G4723" s="36"/>
    </row>
    <row r="4724" spans="6:7" x14ac:dyDescent="0.2">
      <c r="F4724" s="35"/>
      <c r="G4724" s="36"/>
    </row>
    <row r="4725" spans="6:7" x14ac:dyDescent="0.2">
      <c r="F4725" s="35"/>
      <c r="G4725" s="36"/>
    </row>
    <row r="4726" spans="6:7" x14ac:dyDescent="0.2">
      <c r="F4726" s="35"/>
      <c r="G4726" s="36"/>
    </row>
    <row r="4727" spans="6:7" x14ac:dyDescent="0.2">
      <c r="F4727" s="35"/>
      <c r="G4727" s="36"/>
    </row>
    <row r="4728" spans="6:7" x14ac:dyDescent="0.2">
      <c r="F4728" s="35"/>
      <c r="G4728" s="36"/>
    </row>
    <row r="4729" spans="6:7" x14ac:dyDescent="0.2">
      <c r="F4729" s="35"/>
      <c r="G4729" s="36"/>
    </row>
    <row r="4730" spans="6:7" x14ac:dyDescent="0.2">
      <c r="F4730" s="35"/>
      <c r="G4730" s="36"/>
    </row>
    <row r="4731" spans="6:7" x14ac:dyDescent="0.2">
      <c r="F4731" s="35"/>
      <c r="G4731" s="36"/>
    </row>
    <row r="4732" spans="6:7" x14ac:dyDescent="0.2">
      <c r="F4732" s="35"/>
      <c r="G4732" s="36"/>
    </row>
    <row r="4733" spans="6:7" x14ac:dyDescent="0.2">
      <c r="F4733" s="35"/>
      <c r="G4733" s="36"/>
    </row>
    <row r="4734" spans="6:7" x14ac:dyDescent="0.2">
      <c r="F4734" s="35"/>
      <c r="G4734" s="36"/>
    </row>
    <row r="4735" spans="6:7" x14ac:dyDescent="0.2">
      <c r="F4735" s="35"/>
      <c r="G4735" s="36"/>
    </row>
    <row r="4736" spans="6:7" x14ac:dyDescent="0.2">
      <c r="F4736" s="35"/>
      <c r="G4736" s="36"/>
    </row>
    <row r="4737" spans="6:7" x14ac:dyDescent="0.2">
      <c r="F4737" s="35"/>
      <c r="G4737" s="36"/>
    </row>
    <row r="4738" spans="6:7" x14ac:dyDescent="0.2">
      <c r="F4738" s="35"/>
      <c r="G4738" s="36"/>
    </row>
    <row r="4739" spans="6:7" x14ac:dyDescent="0.2">
      <c r="F4739" s="35"/>
      <c r="G4739" s="36"/>
    </row>
    <row r="4740" spans="6:7" x14ac:dyDescent="0.2">
      <c r="F4740" s="35"/>
      <c r="G4740" s="36"/>
    </row>
    <row r="4741" spans="6:7" x14ac:dyDescent="0.2">
      <c r="F4741" s="35"/>
      <c r="G4741" s="36"/>
    </row>
    <row r="4742" spans="6:7" x14ac:dyDescent="0.2">
      <c r="F4742" s="35"/>
      <c r="G4742" s="36"/>
    </row>
    <row r="4743" spans="6:7" x14ac:dyDescent="0.2">
      <c r="F4743" s="35"/>
      <c r="G4743" s="36"/>
    </row>
    <row r="4744" spans="6:7" x14ac:dyDescent="0.2">
      <c r="F4744" s="35"/>
      <c r="G4744" s="36"/>
    </row>
    <row r="4745" spans="6:7" x14ac:dyDescent="0.2">
      <c r="F4745" s="35"/>
      <c r="G4745" s="36"/>
    </row>
    <row r="4746" spans="6:7" x14ac:dyDescent="0.2">
      <c r="F4746" s="35"/>
      <c r="G4746" s="36"/>
    </row>
    <row r="4747" spans="6:7" x14ac:dyDescent="0.2">
      <c r="F4747" s="35"/>
      <c r="G4747" s="36"/>
    </row>
    <row r="4748" spans="6:7" x14ac:dyDescent="0.2">
      <c r="F4748" s="35"/>
      <c r="G4748" s="36"/>
    </row>
    <row r="4749" spans="6:7" x14ac:dyDescent="0.2">
      <c r="F4749" s="35"/>
      <c r="G4749" s="36"/>
    </row>
    <row r="4750" spans="6:7" x14ac:dyDescent="0.2">
      <c r="F4750" s="35"/>
      <c r="G4750" s="36"/>
    </row>
    <row r="4751" spans="6:7" x14ac:dyDescent="0.2">
      <c r="F4751" s="35"/>
      <c r="G4751" s="36"/>
    </row>
    <row r="4752" spans="6:7" x14ac:dyDescent="0.2">
      <c r="F4752" s="35"/>
      <c r="G4752" s="36"/>
    </row>
    <row r="4753" spans="6:7" x14ac:dyDescent="0.2">
      <c r="F4753" s="35"/>
      <c r="G4753" s="36"/>
    </row>
    <row r="4754" spans="6:7" x14ac:dyDescent="0.2">
      <c r="F4754" s="35"/>
      <c r="G4754" s="36"/>
    </row>
    <row r="4755" spans="6:7" x14ac:dyDescent="0.2">
      <c r="F4755" s="35"/>
      <c r="G4755" s="36"/>
    </row>
    <row r="4756" spans="6:7" x14ac:dyDescent="0.2">
      <c r="F4756" s="35"/>
      <c r="G4756" s="36"/>
    </row>
    <row r="4757" spans="6:7" x14ac:dyDescent="0.2">
      <c r="F4757" s="35"/>
      <c r="G4757" s="36"/>
    </row>
    <row r="4758" spans="6:7" x14ac:dyDescent="0.2">
      <c r="F4758" s="35"/>
      <c r="G4758" s="36"/>
    </row>
    <row r="4759" spans="6:7" x14ac:dyDescent="0.2">
      <c r="F4759" s="35"/>
      <c r="G4759" s="36"/>
    </row>
    <row r="4760" spans="6:7" x14ac:dyDescent="0.2">
      <c r="F4760" s="35"/>
      <c r="G4760" s="36"/>
    </row>
    <row r="4761" spans="6:7" x14ac:dyDescent="0.2">
      <c r="F4761" s="35"/>
      <c r="G4761" s="36"/>
    </row>
    <row r="4762" spans="6:7" x14ac:dyDescent="0.2">
      <c r="F4762" s="35"/>
      <c r="G4762" s="36"/>
    </row>
    <row r="4763" spans="6:7" x14ac:dyDescent="0.2">
      <c r="F4763" s="35"/>
      <c r="G4763" s="36"/>
    </row>
    <row r="4764" spans="6:7" x14ac:dyDescent="0.2">
      <c r="F4764" s="35"/>
      <c r="G4764" s="36"/>
    </row>
    <row r="4765" spans="6:7" x14ac:dyDescent="0.2">
      <c r="F4765" s="35"/>
      <c r="G4765" s="36"/>
    </row>
    <row r="4766" spans="6:7" x14ac:dyDescent="0.2">
      <c r="F4766" s="35"/>
      <c r="G4766" s="36"/>
    </row>
    <row r="4767" spans="6:7" x14ac:dyDescent="0.2">
      <c r="F4767" s="35"/>
      <c r="G4767" s="36"/>
    </row>
    <row r="4768" spans="6:7" x14ac:dyDescent="0.2">
      <c r="F4768" s="35"/>
      <c r="G4768" s="36"/>
    </row>
    <row r="4769" spans="6:7" x14ac:dyDescent="0.2">
      <c r="F4769" s="35"/>
      <c r="G4769" s="36"/>
    </row>
    <row r="4770" spans="6:7" x14ac:dyDescent="0.2">
      <c r="F4770" s="35"/>
      <c r="G4770" s="36"/>
    </row>
    <row r="4771" spans="6:7" x14ac:dyDescent="0.2">
      <c r="F4771" s="35"/>
      <c r="G4771" s="36"/>
    </row>
    <row r="4772" spans="6:7" x14ac:dyDescent="0.2">
      <c r="F4772" s="35"/>
      <c r="G4772" s="36"/>
    </row>
    <row r="4773" spans="6:7" x14ac:dyDescent="0.2">
      <c r="F4773" s="35"/>
      <c r="G4773" s="36"/>
    </row>
    <row r="4774" spans="6:7" x14ac:dyDescent="0.2">
      <c r="F4774" s="35"/>
      <c r="G4774" s="36"/>
    </row>
    <row r="4775" spans="6:7" x14ac:dyDescent="0.2">
      <c r="F4775" s="35"/>
      <c r="G4775" s="36"/>
    </row>
    <row r="4776" spans="6:7" x14ac:dyDescent="0.2">
      <c r="F4776" s="35"/>
      <c r="G4776" s="36"/>
    </row>
    <row r="4777" spans="6:7" x14ac:dyDescent="0.2">
      <c r="F4777" s="35"/>
      <c r="G4777" s="36"/>
    </row>
    <row r="4778" spans="6:7" x14ac:dyDescent="0.2">
      <c r="F4778" s="35"/>
      <c r="G4778" s="36"/>
    </row>
    <row r="4779" spans="6:7" x14ac:dyDescent="0.2">
      <c r="F4779" s="35"/>
      <c r="G4779" s="36"/>
    </row>
    <row r="4780" spans="6:7" x14ac:dyDescent="0.2">
      <c r="F4780" s="35"/>
      <c r="G4780" s="36"/>
    </row>
    <row r="4781" spans="6:7" x14ac:dyDescent="0.2">
      <c r="F4781" s="35"/>
      <c r="G4781" s="36"/>
    </row>
    <row r="4782" spans="6:7" x14ac:dyDescent="0.2">
      <c r="F4782" s="35"/>
      <c r="G4782" s="36"/>
    </row>
    <row r="4783" spans="6:7" x14ac:dyDescent="0.2">
      <c r="F4783" s="35"/>
      <c r="G4783" s="36"/>
    </row>
    <row r="4784" spans="6:7" x14ac:dyDescent="0.2">
      <c r="F4784" s="35"/>
      <c r="G4784" s="36"/>
    </row>
    <row r="4785" spans="6:7" x14ac:dyDescent="0.2">
      <c r="F4785" s="35"/>
      <c r="G4785" s="36"/>
    </row>
    <row r="4786" spans="6:7" x14ac:dyDescent="0.2">
      <c r="F4786" s="35"/>
      <c r="G4786" s="36"/>
    </row>
    <row r="4787" spans="6:7" x14ac:dyDescent="0.2">
      <c r="F4787" s="35"/>
      <c r="G4787" s="36"/>
    </row>
    <row r="4788" spans="6:7" x14ac:dyDescent="0.2">
      <c r="F4788" s="35"/>
      <c r="G4788" s="36"/>
    </row>
    <row r="4789" spans="6:7" x14ac:dyDescent="0.2">
      <c r="F4789" s="35"/>
      <c r="G4789" s="36"/>
    </row>
    <row r="4790" spans="6:7" x14ac:dyDescent="0.2">
      <c r="F4790" s="35"/>
      <c r="G4790" s="36"/>
    </row>
    <row r="4791" spans="6:7" x14ac:dyDescent="0.2">
      <c r="F4791" s="35"/>
      <c r="G4791" s="36"/>
    </row>
    <row r="4792" spans="6:7" x14ac:dyDescent="0.2">
      <c r="F4792" s="35"/>
      <c r="G4792" s="36"/>
    </row>
    <row r="4793" spans="6:7" x14ac:dyDescent="0.2">
      <c r="F4793" s="35"/>
      <c r="G4793" s="36"/>
    </row>
    <row r="4794" spans="6:7" x14ac:dyDescent="0.2">
      <c r="F4794" s="35"/>
      <c r="G4794" s="36"/>
    </row>
    <row r="4795" spans="6:7" x14ac:dyDescent="0.2">
      <c r="F4795" s="35"/>
      <c r="G4795" s="36"/>
    </row>
    <row r="4796" spans="6:7" x14ac:dyDescent="0.2">
      <c r="F4796" s="35"/>
      <c r="G4796" s="36"/>
    </row>
    <row r="4797" spans="6:7" x14ac:dyDescent="0.2">
      <c r="F4797" s="35"/>
      <c r="G4797" s="36"/>
    </row>
    <row r="4798" spans="6:7" x14ac:dyDescent="0.2">
      <c r="F4798" s="35"/>
      <c r="G4798" s="36"/>
    </row>
    <row r="4799" spans="6:7" x14ac:dyDescent="0.2">
      <c r="F4799" s="35"/>
      <c r="G4799" s="36"/>
    </row>
    <row r="4800" spans="6:7" x14ac:dyDescent="0.2">
      <c r="F4800" s="35"/>
      <c r="G4800" s="36"/>
    </row>
    <row r="4801" spans="6:7" x14ac:dyDescent="0.2">
      <c r="F4801" s="35"/>
      <c r="G4801" s="36"/>
    </row>
    <row r="4802" spans="6:7" x14ac:dyDescent="0.2">
      <c r="F4802" s="35"/>
      <c r="G4802" s="36"/>
    </row>
    <row r="4803" spans="6:7" x14ac:dyDescent="0.2">
      <c r="F4803" s="35"/>
      <c r="G4803" s="36"/>
    </row>
    <row r="4804" spans="6:7" x14ac:dyDescent="0.2">
      <c r="F4804" s="35"/>
      <c r="G4804" s="36"/>
    </row>
    <row r="4805" spans="6:7" x14ac:dyDescent="0.2">
      <c r="F4805" s="35"/>
      <c r="G4805" s="36"/>
    </row>
    <row r="4806" spans="6:7" x14ac:dyDescent="0.2">
      <c r="F4806" s="35"/>
      <c r="G4806" s="36"/>
    </row>
    <row r="4807" spans="6:7" x14ac:dyDescent="0.2">
      <c r="F4807" s="35"/>
      <c r="G4807" s="36"/>
    </row>
    <row r="4808" spans="6:7" x14ac:dyDescent="0.2">
      <c r="F4808" s="35"/>
      <c r="G4808" s="36"/>
    </row>
    <row r="4809" spans="6:7" x14ac:dyDescent="0.2">
      <c r="F4809" s="35"/>
      <c r="G4809" s="36"/>
    </row>
    <row r="4810" spans="6:7" x14ac:dyDescent="0.2">
      <c r="F4810" s="35"/>
      <c r="G4810" s="36"/>
    </row>
    <row r="4811" spans="6:7" x14ac:dyDescent="0.2">
      <c r="F4811" s="35"/>
      <c r="G4811" s="36"/>
    </row>
    <row r="4812" spans="6:7" x14ac:dyDescent="0.2">
      <c r="F4812" s="35"/>
      <c r="G4812" s="36"/>
    </row>
    <row r="4813" spans="6:7" x14ac:dyDescent="0.2">
      <c r="F4813" s="35"/>
      <c r="G4813" s="36"/>
    </row>
    <row r="4814" spans="6:7" x14ac:dyDescent="0.2">
      <c r="F4814" s="35"/>
      <c r="G4814" s="36"/>
    </row>
    <row r="4815" spans="6:7" x14ac:dyDescent="0.2">
      <c r="F4815" s="35"/>
      <c r="G4815" s="36"/>
    </row>
    <row r="4816" spans="6:7" x14ac:dyDescent="0.2">
      <c r="F4816" s="35"/>
      <c r="G4816" s="36"/>
    </row>
    <row r="4817" spans="6:7" x14ac:dyDescent="0.2">
      <c r="F4817" s="35"/>
      <c r="G4817" s="36"/>
    </row>
    <row r="4818" spans="6:7" x14ac:dyDescent="0.2">
      <c r="F4818" s="35"/>
      <c r="G4818" s="36"/>
    </row>
    <row r="4819" spans="6:7" x14ac:dyDescent="0.2">
      <c r="F4819" s="35"/>
      <c r="G4819" s="36"/>
    </row>
    <row r="4820" spans="6:7" x14ac:dyDescent="0.2">
      <c r="F4820" s="35"/>
      <c r="G4820" s="36"/>
    </row>
    <row r="4821" spans="6:7" x14ac:dyDescent="0.2">
      <c r="F4821" s="35"/>
      <c r="G4821" s="36"/>
    </row>
    <row r="4822" spans="6:7" x14ac:dyDescent="0.2">
      <c r="F4822" s="35"/>
      <c r="G4822" s="36"/>
    </row>
    <row r="4823" spans="6:7" x14ac:dyDescent="0.2">
      <c r="F4823" s="35"/>
      <c r="G4823" s="36"/>
    </row>
    <row r="4824" spans="6:7" x14ac:dyDescent="0.2">
      <c r="F4824" s="35"/>
      <c r="G4824" s="36"/>
    </row>
    <row r="4825" spans="6:7" x14ac:dyDescent="0.2">
      <c r="F4825" s="35"/>
      <c r="G4825" s="36"/>
    </row>
    <row r="4826" spans="6:7" x14ac:dyDescent="0.2">
      <c r="F4826" s="35"/>
      <c r="G4826" s="36"/>
    </row>
    <row r="4827" spans="6:7" x14ac:dyDescent="0.2">
      <c r="F4827" s="35"/>
      <c r="G4827" s="36"/>
    </row>
    <row r="4828" spans="6:7" x14ac:dyDescent="0.2">
      <c r="F4828" s="35"/>
      <c r="G4828" s="36"/>
    </row>
    <row r="4829" spans="6:7" x14ac:dyDescent="0.2">
      <c r="F4829" s="35"/>
      <c r="G4829" s="36"/>
    </row>
    <row r="4830" spans="6:7" x14ac:dyDescent="0.2">
      <c r="F4830" s="35"/>
      <c r="G4830" s="36"/>
    </row>
    <row r="4831" spans="6:7" x14ac:dyDescent="0.2">
      <c r="F4831" s="35"/>
      <c r="G4831" s="36"/>
    </row>
    <row r="4832" spans="6:7" x14ac:dyDescent="0.2">
      <c r="F4832" s="35"/>
      <c r="G4832" s="36"/>
    </row>
    <row r="4833" spans="6:7" x14ac:dyDescent="0.2">
      <c r="F4833" s="35"/>
      <c r="G4833" s="36"/>
    </row>
    <row r="4834" spans="6:7" x14ac:dyDescent="0.2">
      <c r="F4834" s="35"/>
      <c r="G4834" s="36"/>
    </row>
    <row r="4835" spans="6:7" x14ac:dyDescent="0.2">
      <c r="F4835" s="35"/>
      <c r="G4835" s="36"/>
    </row>
    <row r="4836" spans="6:7" x14ac:dyDescent="0.2">
      <c r="F4836" s="35"/>
      <c r="G4836" s="36"/>
    </row>
    <row r="4837" spans="6:7" x14ac:dyDescent="0.2">
      <c r="F4837" s="35"/>
      <c r="G4837" s="36"/>
    </row>
    <row r="4838" spans="6:7" x14ac:dyDescent="0.2">
      <c r="F4838" s="35"/>
      <c r="G4838" s="36"/>
    </row>
    <row r="4839" spans="6:7" x14ac:dyDescent="0.2">
      <c r="F4839" s="35"/>
      <c r="G4839" s="36"/>
    </row>
    <row r="4840" spans="6:7" x14ac:dyDescent="0.2">
      <c r="F4840" s="35"/>
      <c r="G4840" s="36"/>
    </row>
    <row r="4841" spans="6:7" x14ac:dyDescent="0.2">
      <c r="F4841" s="35"/>
      <c r="G4841" s="36"/>
    </row>
    <row r="4842" spans="6:7" x14ac:dyDescent="0.2">
      <c r="F4842" s="35"/>
      <c r="G4842" s="36"/>
    </row>
    <row r="4843" spans="6:7" x14ac:dyDescent="0.2">
      <c r="F4843" s="35"/>
      <c r="G4843" s="36"/>
    </row>
    <row r="4844" spans="6:7" x14ac:dyDescent="0.2">
      <c r="F4844" s="35"/>
      <c r="G4844" s="36"/>
    </row>
    <row r="4845" spans="6:7" x14ac:dyDescent="0.2">
      <c r="F4845" s="35"/>
      <c r="G4845" s="36"/>
    </row>
    <row r="4846" spans="6:7" x14ac:dyDescent="0.2">
      <c r="F4846" s="35"/>
      <c r="G4846" s="36"/>
    </row>
    <row r="4847" spans="6:7" x14ac:dyDescent="0.2">
      <c r="F4847" s="35"/>
      <c r="G4847" s="36"/>
    </row>
    <row r="4848" spans="6:7" x14ac:dyDescent="0.2">
      <c r="F4848" s="35"/>
      <c r="G4848" s="36"/>
    </row>
    <row r="4849" spans="6:7" x14ac:dyDescent="0.2">
      <c r="F4849" s="35"/>
      <c r="G4849" s="36"/>
    </row>
    <row r="4850" spans="6:7" x14ac:dyDescent="0.2">
      <c r="F4850" s="35"/>
      <c r="G4850" s="36"/>
    </row>
    <row r="4851" spans="6:7" x14ac:dyDescent="0.2">
      <c r="F4851" s="35"/>
      <c r="G4851" s="36"/>
    </row>
    <row r="4852" spans="6:7" x14ac:dyDescent="0.2">
      <c r="F4852" s="35"/>
      <c r="G4852" s="36"/>
    </row>
    <row r="4853" spans="6:7" x14ac:dyDescent="0.2">
      <c r="F4853" s="35"/>
      <c r="G4853" s="36"/>
    </row>
    <row r="4854" spans="6:7" x14ac:dyDescent="0.2">
      <c r="F4854" s="35"/>
      <c r="G4854" s="36"/>
    </row>
    <row r="4855" spans="6:7" x14ac:dyDescent="0.2">
      <c r="F4855" s="35"/>
      <c r="G4855" s="36"/>
    </row>
    <row r="4856" spans="6:7" x14ac:dyDescent="0.2">
      <c r="F4856" s="35"/>
      <c r="G4856" s="36"/>
    </row>
    <row r="4857" spans="6:7" x14ac:dyDescent="0.2">
      <c r="F4857" s="35"/>
      <c r="G4857" s="36"/>
    </row>
    <row r="4858" spans="6:7" x14ac:dyDescent="0.2">
      <c r="F4858" s="35"/>
      <c r="G4858" s="36"/>
    </row>
    <row r="4859" spans="6:7" x14ac:dyDescent="0.2">
      <c r="F4859" s="35"/>
      <c r="G4859" s="36"/>
    </row>
    <row r="4860" spans="6:7" x14ac:dyDescent="0.2">
      <c r="F4860" s="35"/>
      <c r="G4860" s="36"/>
    </row>
    <row r="4861" spans="6:7" x14ac:dyDescent="0.2">
      <c r="F4861" s="35"/>
      <c r="G4861" s="36"/>
    </row>
    <row r="4862" spans="6:7" x14ac:dyDescent="0.2">
      <c r="F4862" s="35"/>
      <c r="G4862" s="36"/>
    </row>
    <row r="4863" spans="6:7" x14ac:dyDescent="0.2">
      <c r="F4863" s="35"/>
      <c r="G4863" s="36"/>
    </row>
    <row r="4864" spans="6:7" x14ac:dyDescent="0.2">
      <c r="F4864" s="35"/>
      <c r="G4864" s="36"/>
    </row>
    <row r="4865" spans="6:7" x14ac:dyDescent="0.2">
      <c r="F4865" s="35"/>
      <c r="G4865" s="36"/>
    </row>
    <row r="4866" spans="6:7" x14ac:dyDescent="0.2">
      <c r="F4866" s="35"/>
      <c r="G4866" s="36"/>
    </row>
    <row r="4867" spans="6:7" x14ac:dyDescent="0.2">
      <c r="F4867" s="35"/>
      <c r="G4867" s="36"/>
    </row>
    <row r="4868" spans="6:7" x14ac:dyDescent="0.2">
      <c r="F4868" s="35"/>
      <c r="G4868" s="36"/>
    </row>
    <row r="4869" spans="6:7" x14ac:dyDescent="0.2">
      <c r="F4869" s="35"/>
      <c r="G4869" s="36"/>
    </row>
    <row r="4870" spans="6:7" x14ac:dyDescent="0.2">
      <c r="F4870" s="35"/>
      <c r="G4870" s="36"/>
    </row>
    <row r="4871" spans="6:7" x14ac:dyDescent="0.2">
      <c r="F4871" s="35"/>
      <c r="G4871" s="36"/>
    </row>
    <row r="4872" spans="6:7" x14ac:dyDescent="0.2">
      <c r="F4872" s="35"/>
      <c r="G4872" s="36"/>
    </row>
    <row r="4873" spans="6:7" x14ac:dyDescent="0.2">
      <c r="F4873" s="35"/>
      <c r="G4873" s="36"/>
    </row>
    <row r="4874" spans="6:7" x14ac:dyDescent="0.2">
      <c r="F4874" s="35"/>
      <c r="G4874" s="36"/>
    </row>
    <row r="4875" spans="6:7" x14ac:dyDescent="0.2">
      <c r="F4875" s="35"/>
      <c r="G4875" s="36"/>
    </row>
    <row r="4876" spans="6:7" x14ac:dyDescent="0.2">
      <c r="F4876" s="35"/>
      <c r="G4876" s="36"/>
    </row>
    <row r="4877" spans="6:7" x14ac:dyDescent="0.2">
      <c r="F4877" s="35"/>
      <c r="G4877" s="36"/>
    </row>
    <row r="4878" spans="6:7" x14ac:dyDescent="0.2">
      <c r="F4878" s="35"/>
      <c r="G4878" s="36"/>
    </row>
    <row r="4879" spans="6:7" x14ac:dyDescent="0.2">
      <c r="F4879" s="35"/>
      <c r="G4879" s="36"/>
    </row>
    <row r="4880" spans="6:7" x14ac:dyDescent="0.2">
      <c r="F4880" s="35"/>
      <c r="G4880" s="36"/>
    </row>
    <row r="4881" spans="6:7" x14ac:dyDescent="0.2">
      <c r="F4881" s="35"/>
      <c r="G4881" s="36"/>
    </row>
    <row r="4882" spans="6:7" x14ac:dyDescent="0.2">
      <c r="F4882" s="35"/>
      <c r="G4882" s="36"/>
    </row>
    <row r="4883" spans="6:7" x14ac:dyDescent="0.2">
      <c r="F4883" s="35"/>
      <c r="G4883" s="36"/>
    </row>
    <row r="4884" spans="6:7" x14ac:dyDescent="0.2">
      <c r="F4884" s="35"/>
      <c r="G4884" s="36"/>
    </row>
    <row r="4885" spans="6:7" x14ac:dyDescent="0.2">
      <c r="F4885" s="35"/>
      <c r="G4885" s="36"/>
    </row>
    <row r="4886" spans="6:7" x14ac:dyDescent="0.2">
      <c r="F4886" s="35"/>
      <c r="G4886" s="36"/>
    </row>
    <row r="4887" spans="6:7" x14ac:dyDescent="0.2">
      <c r="F4887" s="35"/>
      <c r="G4887" s="36"/>
    </row>
    <row r="4888" spans="6:7" x14ac:dyDescent="0.2">
      <c r="F4888" s="35"/>
      <c r="G4888" s="36"/>
    </row>
    <row r="4889" spans="6:7" x14ac:dyDescent="0.2">
      <c r="F4889" s="35"/>
      <c r="G4889" s="36"/>
    </row>
    <row r="4890" spans="6:7" x14ac:dyDescent="0.2">
      <c r="F4890" s="35"/>
      <c r="G4890" s="36"/>
    </row>
    <row r="4891" spans="6:7" x14ac:dyDescent="0.2">
      <c r="F4891" s="35"/>
      <c r="G4891" s="36"/>
    </row>
    <row r="4892" spans="6:7" x14ac:dyDescent="0.2">
      <c r="F4892" s="35"/>
      <c r="G4892" s="36"/>
    </row>
    <row r="4893" spans="6:7" x14ac:dyDescent="0.2">
      <c r="F4893" s="35"/>
      <c r="G4893" s="36"/>
    </row>
    <row r="4894" spans="6:7" x14ac:dyDescent="0.2">
      <c r="F4894" s="35"/>
      <c r="G4894" s="36"/>
    </row>
    <row r="4895" spans="6:7" x14ac:dyDescent="0.2">
      <c r="F4895" s="35"/>
      <c r="G4895" s="36"/>
    </row>
    <row r="4896" spans="6:7" x14ac:dyDescent="0.2">
      <c r="F4896" s="35"/>
      <c r="G4896" s="36"/>
    </row>
    <row r="4897" spans="6:7" x14ac:dyDescent="0.2">
      <c r="F4897" s="35"/>
      <c r="G4897" s="36"/>
    </row>
    <row r="4898" spans="6:7" x14ac:dyDescent="0.2">
      <c r="F4898" s="35"/>
      <c r="G4898" s="36"/>
    </row>
    <row r="4899" spans="6:7" x14ac:dyDescent="0.2">
      <c r="F4899" s="35"/>
      <c r="G4899" s="36"/>
    </row>
    <row r="4900" spans="6:7" x14ac:dyDescent="0.2">
      <c r="F4900" s="35"/>
      <c r="G4900" s="36"/>
    </row>
    <row r="4901" spans="6:7" x14ac:dyDescent="0.2">
      <c r="F4901" s="35"/>
      <c r="G4901" s="36"/>
    </row>
    <row r="4902" spans="6:7" x14ac:dyDescent="0.2">
      <c r="F4902" s="35"/>
      <c r="G4902" s="36"/>
    </row>
    <row r="4903" spans="6:7" x14ac:dyDescent="0.2">
      <c r="F4903" s="35"/>
      <c r="G4903" s="36"/>
    </row>
    <row r="4904" spans="6:7" x14ac:dyDescent="0.2">
      <c r="F4904" s="35"/>
      <c r="G4904" s="36"/>
    </row>
    <row r="4905" spans="6:7" x14ac:dyDescent="0.2">
      <c r="F4905" s="35"/>
      <c r="G4905" s="36"/>
    </row>
    <row r="4906" spans="6:7" x14ac:dyDescent="0.2">
      <c r="F4906" s="35"/>
      <c r="G4906" s="36"/>
    </row>
    <row r="4907" spans="6:7" x14ac:dyDescent="0.2">
      <c r="F4907" s="35"/>
      <c r="G4907" s="36"/>
    </row>
    <row r="4908" spans="6:7" x14ac:dyDescent="0.2">
      <c r="F4908" s="35"/>
      <c r="G4908" s="36"/>
    </row>
    <row r="4909" spans="6:7" x14ac:dyDescent="0.2">
      <c r="F4909" s="35"/>
      <c r="G4909" s="36"/>
    </row>
    <row r="4910" spans="6:7" x14ac:dyDescent="0.2">
      <c r="F4910" s="35"/>
      <c r="G4910" s="36"/>
    </row>
    <row r="4911" spans="6:7" x14ac:dyDescent="0.2">
      <c r="F4911" s="35"/>
      <c r="G4911" s="36"/>
    </row>
    <row r="4912" spans="6:7" x14ac:dyDescent="0.2">
      <c r="F4912" s="35"/>
      <c r="G4912" s="36"/>
    </row>
    <row r="4913" spans="6:7" x14ac:dyDescent="0.2">
      <c r="F4913" s="35"/>
      <c r="G4913" s="36"/>
    </row>
    <row r="4914" spans="6:7" x14ac:dyDescent="0.2">
      <c r="F4914" s="35"/>
      <c r="G4914" s="36"/>
    </row>
    <row r="4915" spans="6:7" x14ac:dyDescent="0.2">
      <c r="F4915" s="35"/>
      <c r="G4915" s="36"/>
    </row>
    <row r="4916" spans="6:7" x14ac:dyDescent="0.2">
      <c r="F4916" s="35"/>
      <c r="G4916" s="36"/>
    </row>
    <row r="4917" spans="6:7" x14ac:dyDescent="0.2">
      <c r="F4917" s="35"/>
      <c r="G4917" s="36"/>
    </row>
    <row r="4918" spans="6:7" x14ac:dyDescent="0.2">
      <c r="F4918" s="35"/>
      <c r="G4918" s="36"/>
    </row>
    <row r="4919" spans="6:7" x14ac:dyDescent="0.2">
      <c r="F4919" s="35"/>
      <c r="G4919" s="36"/>
    </row>
    <row r="4920" spans="6:7" x14ac:dyDescent="0.2">
      <c r="F4920" s="35"/>
      <c r="G4920" s="36"/>
    </row>
    <row r="4921" spans="6:7" x14ac:dyDescent="0.2">
      <c r="F4921" s="35"/>
      <c r="G4921" s="36"/>
    </row>
    <row r="4922" spans="6:7" x14ac:dyDescent="0.2">
      <c r="F4922" s="35"/>
      <c r="G4922" s="36"/>
    </row>
    <row r="4923" spans="6:7" x14ac:dyDescent="0.2">
      <c r="F4923" s="35"/>
      <c r="G4923" s="36"/>
    </row>
    <row r="4924" spans="6:7" x14ac:dyDescent="0.2">
      <c r="F4924" s="35"/>
      <c r="G4924" s="36"/>
    </row>
    <row r="4925" spans="6:7" x14ac:dyDescent="0.2">
      <c r="F4925" s="35"/>
      <c r="G4925" s="36"/>
    </row>
    <row r="4926" spans="6:7" x14ac:dyDescent="0.2">
      <c r="F4926" s="35"/>
      <c r="G4926" s="36"/>
    </row>
    <row r="4927" spans="6:7" x14ac:dyDescent="0.2">
      <c r="F4927" s="35"/>
      <c r="G4927" s="36"/>
    </row>
    <row r="4928" spans="6:7" x14ac:dyDescent="0.2">
      <c r="F4928" s="35"/>
      <c r="G4928" s="36"/>
    </row>
    <row r="4929" spans="6:7" x14ac:dyDescent="0.2">
      <c r="F4929" s="35"/>
      <c r="G4929" s="36"/>
    </row>
    <row r="4930" spans="6:7" x14ac:dyDescent="0.2">
      <c r="F4930" s="35"/>
      <c r="G4930" s="36"/>
    </row>
    <row r="4931" spans="6:7" x14ac:dyDescent="0.2">
      <c r="F4931" s="35"/>
      <c r="G4931" s="36"/>
    </row>
    <row r="4932" spans="6:7" x14ac:dyDescent="0.2">
      <c r="F4932" s="35"/>
      <c r="G4932" s="36"/>
    </row>
    <row r="4933" spans="6:7" x14ac:dyDescent="0.2">
      <c r="F4933" s="35"/>
      <c r="G4933" s="36"/>
    </row>
    <row r="4934" spans="6:7" x14ac:dyDescent="0.2">
      <c r="F4934" s="35"/>
      <c r="G4934" s="36"/>
    </row>
    <row r="4935" spans="6:7" x14ac:dyDescent="0.2">
      <c r="F4935" s="35"/>
      <c r="G4935" s="36"/>
    </row>
    <row r="4936" spans="6:7" x14ac:dyDescent="0.2">
      <c r="F4936" s="35"/>
      <c r="G4936" s="36"/>
    </row>
    <row r="4937" spans="6:7" x14ac:dyDescent="0.2">
      <c r="F4937" s="35"/>
      <c r="G4937" s="36"/>
    </row>
    <row r="4938" spans="6:7" x14ac:dyDescent="0.2">
      <c r="F4938" s="35"/>
      <c r="G4938" s="36"/>
    </row>
    <row r="4939" spans="6:7" x14ac:dyDescent="0.2">
      <c r="F4939" s="35"/>
      <c r="G4939" s="36"/>
    </row>
    <row r="4940" spans="6:7" x14ac:dyDescent="0.2">
      <c r="F4940" s="35"/>
      <c r="G4940" s="36"/>
    </row>
    <row r="4941" spans="6:7" x14ac:dyDescent="0.2">
      <c r="F4941" s="35"/>
      <c r="G4941" s="36"/>
    </row>
    <row r="4942" spans="6:7" x14ac:dyDescent="0.2">
      <c r="F4942" s="35"/>
      <c r="G4942" s="36"/>
    </row>
    <row r="4943" spans="6:7" x14ac:dyDescent="0.2">
      <c r="F4943" s="35"/>
      <c r="G4943" s="36"/>
    </row>
    <row r="4944" spans="6:7" x14ac:dyDescent="0.2">
      <c r="F4944" s="35"/>
      <c r="G4944" s="36"/>
    </row>
    <row r="4945" spans="6:7" x14ac:dyDescent="0.2">
      <c r="F4945" s="35"/>
      <c r="G4945" s="36"/>
    </row>
    <row r="4946" spans="6:7" x14ac:dyDescent="0.2">
      <c r="F4946" s="35"/>
      <c r="G4946" s="36"/>
    </row>
    <row r="4947" spans="6:7" x14ac:dyDescent="0.2">
      <c r="F4947" s="35"/>
      <c r="G4947" s="36"/>
    </row>
    <row r="4948" spans="6:7" x14ac:dyDescent="0.2">
      <c r="F4948" s="35"/>
      <c r="G4948" s="36"/>
    </row>
    <row r="4949" spans="6:7" x14ac:dyDescent="0.2">
      <c r="F4949" s="35"/>
      <c r="G4949" s="36"/>
    </row>
    <row r="4950" spans="6:7" x14ac:dyDescent="0.2">
      <c r="F4950" s="35"/>
      <c r="G4950" s="36"/>
    </row>
    <row r="4951" spans="6:7" x14ac:dyDescent="0.2">
      <c r="F4951" s="35"/>
      <c r="G4951" s="36"/>
    </row>
    <row r="4952" spans="6:7" x14ac:dyDescent="0.2">
      <c r="F4952" s="35"/>
      <c r="G4952" s="36"/>
    </row>
    <row r="4953" spans="6:7" x14ac:dyDescent="0.2">
      <c r="F4953" s="35"/>
      <c r="G4953" s="36"/>
    </row>
    <row r="4954" spans="6:7" x14ac:dyDescent="0.2">
      <c r="F4954" s="35"/>
      <c r="G4954" s="36"/>
    </row>
    <row r="4955" spans="6:7" x14ac:dyDescent="0.2">
      <c r="F4955" s="35"/>
      <c r="G4955" s="36"/>
    </row>
    <row r="4956" spans="6:7" x14ac:dyDescent="0.2">
      <c r="F4956" s="35"/>
      <c r="G4956" s="36"/>
    </row>
    <row r="4957" spans="6:7" x14ac:dyDescent="0.2">
      <c r="F4957" s="35"/>
      <c r="G4957" s="36"/>
    </row>
    <row r="4958" spans="6:7" x14ac:dyDescent="0.2">
      <c r="F4958" s="35"/>
      <c r="G4958" s="36"/>
    </row>
    <row r="4959" spans="6:7" x14ac:dyDescent="0.2">
      <c r="F4959" s="35"/>
      <c r="G4959" s="36"/>
    </row>
    <row r="4960" spans="6:7" x14ac:dyDescent="0.2">
      <c r="F4960" s="35"/>
      <c r="G4960" s="36"/>
    </row>
    <row r="4961" spans="6:7" x14ac:dyDescent="0.2">
      <c r="F4961" s="35"/>
      <c r="G4961" s="36"/>
    </row>
    <row r="4962" spans="6:7" x14ac:dyDescent="0.2">
      <c r="F4962" s="35"/>
      <c r="G4962" s="36"/>
    </row>
    <row r="4963" spans="6:7" x14ac:dyDescent="0.2">
      <c r="F4963" s="35"/>
      <c r="G4963" s="36"/>
    </row>
    <row r="4964" spans="6:7" x14ac:dyDescent="0.2">
      <c r="F4964" s="35"/>
      <c r="G4964" s="36"/>
    </row>
    <row r="4965" spans="6:7" x14ac:dyDescent="0.2">
      <c r="F4965" s="35"/>
      <c r="G4965" s="36"/>
    </row>
    <row r="4966" spans="6:7" x14ac:dyDescent="0.2">
      <c r="F4966" s="35"/>
      <c r="G4966" s="36"/>
    </row>
    <row r="4967" spans="6:7" x14ac:dyDescent="0.2">
      <c r="F4967" s="35"/>
      <c r="G4967" s="36"/>
    </row>
    <row r="4968" spans="6:7" x14ac:dyDescent="0.2">
      <c r="F4968" s="35"/>
      <c r="G4968" s="36"/>
    </row>
    <row r="4969" spans="6:7" x14ac:dyDescent="0.2">
      <c r="F4969" s="35"/>
      <c r="G4969" s="36"/>
    </row>
    <row r="4970" spans="6:7" x14ac:dyDescent="0.2">
      <c r="F4970" s="35"/>
      <c r="G4970" s="36"/>
    </row>
    <row r="4971" spans="6:7" x14ac:dyDescent="0.2">
      <c r="F4971" s="35"/>
      <c r="G4971" s="36"/>
    </row>
    <row r="4972" spans="6:7" x14ac:dyDescent="0.2">
      <c r="F4972" s="35"/>
      <c r="G4972" s="36"/>
    </row>
    <row r="4973" spans="6:7" x14ac:dyDescent="0.2">
      <c r="F4973" s="35"/>
      <c r="G4973" s="36"/>
    </row>
    <row r="4974" spans="6:7" x14ac:dyDescent="0.2">
      <c r="F4974" s="35"/>
      <c r="G4974" s="36"/>
    </row>
    <row r="4975" spans="6:7" x14ac:dyDescent="0.2">
      <c r="F4975" s="35"/>
      <c r="G4975" s="36"/>
    </row>
    <row r="4976" spans="6:7" x14ac:dyDescent="0.2">
      <c r="F4976" s="35"/>
      <c r="G4976" s="36"/>
    </row>
    <row r="4977" spans="6:7" x14ac:dyDescent="0.2">
      <c r="F4977" s="35"/>
      <c r="G4977" s="36"/>
    </row>
    <row r="4978" spans="6:7" x14ac:dyDescent="0.2">
      <c r="F4978" s="35"/>
      <c r="G4978" s="36"/>
    </row>
    <row r="4979" spans="6:7" x14ac:dyDescent="0.2">
      <c r="F4979" s="35"/>
      <c r="G4979" s="36"/>
    </row>
    <row r="4980" spans="6:7" x14ac:dyDescent="0.2">
      <c r="F4980" s="35"/>
      <c r="G4980" s="36"/>
    </row>
    <row r="4981" spans="6:7" x14ac:dyDescent="0.2">
      <c r="F4981" s="35"/>
      <c r="G4981" s="36"/>
    </row>
    <row r="4982" spans="6:7" x14ac:dyDescent="0.2">
      <c r="F4982" s="35"/>
      <c r="G4982" s="36"/>
    </row>
    <row r="4983" spans="6:7" x14ac:dyDescent="0.2">
      <c r="F4983" s="35"/>
      <c r="G4983" s="36"/>
    </row>
    <row r="4984" spans="6:7" x14ac:dyDescent="0.2">
      <c r="F4984" s="35"/>
      <c r="G4984" s="36"/>
    </row>
    <row r="4985" spans="6:7" x14ac:dyDescent="0.2">
      <c r="F4985" s="35"/>
      <c r="G4985" s="36"/>
    </row>
    <row r="4986" spans="6:7" x14ac:dyDescent="0.2">
      <c r="F4986" s="35"/>
      <c r="G4986" s="36"/>
    </row>
    <row r="4987" spans="6:7" x14ac:dyDescent="0.2">
      <c r="F4987" s="35"/>
      <c r="G4987" s="36"/>
    </row>
    <row r="4988" spans="6:7" x14ac:dyDescent="0.2">
      <c r="F4988" s="35"/>
      <c r="G4988" s="36"/>
    </row>
    <row r="4989" spans="6:7" x14ac:dyDescent="0.2">
      <c r="F4989" s="35"/>
      <c r="G4989" s="36"/>
    </row>
    <row r="4990" spans="6:7" x14ac:dyDescent="0.2">
      <c r="F4990" s="35"/>
      <c r="G4990" s="36"/>
    </row>
    <row r="4991" spans="6:7" x14ac:dyDescent="0.2">
      <c r="F4991" s="35"/>
      <c r="G4991" s="36"/>
    </row>
    <row r="4992" spans="6:7" x14ac:dyDescent="0.2">
      <c r="F4992" s="35"/>
      <c r="G4992" s="36"/>
    </row>
    <row r="4993" spans="6:7" x14ac:dyDescent="0.2">
      <c r="F4993" s="35"/>
      <c r="G4993" s="36"/>
    </row>
    <row r="4994" spans="6:7" x14ac:dyDescent="0.2">
      <c r="F4994" s="35"/>
      <c r="G4994" s="36"/>
    </row>
    <row r="4995" spans="6:7" x14ac:dyDescent="0.2">
      <c r="F4995" s="35"/>
      <c r="G4995" s="36"/>
    </row>
    <row r="4996" spans="6:7" x14ac:dyDescent="0.2">
      <c r="F4996" s="35"/>
      <c r="G4996" s="36"/>
    </row>
    <row r="4997" spans="6:7" x14ac:dyDescent="0.2">
      <c r="F4997" s="35"/>
      <c r="G4997" s="36"/>
    </row>
    <row r="4998" spans="6:7" x14ac:dyDescent="0.2">
      <c r="F4998" s="35"/>
      <c r="G4998" s="36"/>
    </row>
    <row r="4999" spans="6:7" x14ac:dyDescent="0.2">
      <c r="F4999" s="35"/>
      <c r="G4999" s="36"/>
    </row>
    <row r="5000" spans="6:7" x14ac:dyDescent="0.2">
      <c r="F5000" s="35"/>
      <c r="G5000" s="36"/>
    </row>
    <row r="5001" spans="6:7" x14ac:dyDescent="0.2">
      <c r="F5001" s="35"/>
      <c r="G5001" s="36"/>
    </row>
    <row r="5002" spans="6:7" x14ac:dyDescent="0.2">
      <c r="F5002" s="35"/>
      <c r="G5002" s="36"/>
    </row>
    <row r="5003" spans="6:7" x14ac:dyDescent="0.2">
      <c r="F5003" s="35"/>
      <c r="G5003" s="36"/>
    </row>
    <row r="5004" spans="6:7" x14ac:dyDescent="0.2">
      <c r="F5004" s="35"/>
      <c r="G5004" s="36"/>
    </row>
    <row r="5005" spans="6:7" x14ac:dyDescent="0.2">
      <c r="F5005" s="35"/>
      <c r="G5005" s="36"/>
    </row>
    <row r="5006" spans="6:7" x14ac:dyDescent="0.2">
      <c r="F5006" s="35"/>
      <c r="G5006" s="36"/>
    </row>
    <row r="5007" spans="6:7" x14ac:dyDescent="0.2">
      <c r="F5007" s="35"/>
      <c r="G5007" s="36"/>
    </row>
    <row r="5008" spans="6:7" x14ac:dyDescent="0.2">
      <c r="F5008" s="35"/>
      <c r="G5008" s="36"/>
    </row>
    <row r="5009" spans="6:7" x14ac:dyDescent="0.2">
      <c r="F5009" s="35"/>
      <c r="G5009" s="36"/>
    </row>
    <row r="5010" spans="6:7" x14ac:dyDescent="0.2">
      <c r="F5010" s="35"/>
      <c r="G5010" s="36"/>
    </row>
    <row r="5011" spans="6:7" x14ac:dyDescent="0.2">
      <c r="F5011" s="35"/>
      <c r="G5011" s="36"/>
    </row>
    <row r="5012" spans="6:7" x14ac:dyDescent="0.2">
      <c r="F5012" s="35"/>
      <c r="G5012" s="36"/>
    </row>
    <row r="5013" spans="6:7" x14ac:dyDescent="0.2">
      <c r="F5013" s="35"/>
      <c r="G5013" s="36"/>
    </row>
    <row r="5014" spans="6:7" x14ac:dyDescent="0.2">
      <c r="F5014" s="35"/>
      <c r="G5014" s="36"/>
    </row>
    <row r="5015" spans="6:7" x14ac:dyDescent="0.2">
      <c r="F5015" s="35"/>
      <c r="G5015" s="36"/>
    </row>
    <row r="5016" spans="6:7" x14ac:dyDescent="0.2">
      <c r="F5016" s="35"/>
      <c r="G5016" s="36"/>
    </row>
    <row r="5017" spans="6:7" x14ac:dyDescent="0.2">
      <c r="F5017" s="35"/>
      <c r="G5017" s="36"/>
    </row>
    <row r="5018" spans="6:7" x14ac:dyDescent="0.2">
      <c r="F5018" s="35"/>
      <c r="G5018" s="36"/>
    </row>
    <row r="5019" spans="6:7" x14ac:dyDescent="0.2">
      <c r="F5019" s="35"/>
      <c r="G5019" s="36"/>
    </row>
    <row r="5020" spans="6:7" x14ac:dyDescent="0.2">
      <c r="F5020" s="35"/>
      <c r="G5020" s="36"/>
    </row>
    <row r="5021" spans="6:7" x14ac:dyDescent="0.2">
      <c r="F5021" s="35"/>
      <c r="G5021" s="36"/>
    </row>
    <row r="5022" spans="6:7" x14ac:dyDescent="0.2">
      <c r="F5022" s="35"/>
      <c r="G5022" s="36"/>
    </row>
    <row r="5023" spans="6:7" x14ac:dyDescent="0.2">
      <c r="F5023" s="35"/>
      <c r="G5023" s="36"/>
    </row>
    <row r="5024" spans="6:7" x14ac:dyDescent="0.2">
      <c r="F5024" s="35"/>
      <c r="G5024" s="36"/>
    </row>
    <row r="5025" spans="6:7" x14ac:dyDescent="0.2">
      <c r="F5025" s="35"/>
      <c r="G5025" s="36"/>
    </row>
    <row r="5026" spans="6:7" x14ac:dyDescent="0.2">
      <c r="F5026" s="35"/>
      <c r="G5026" s="36"/>
    </row>
    <row r="5027" spans="6:7" x14ac:dyDescent="0.2">
      <c r="F5027" s="35"/>
      <c r="G5027" s="36"/>
    </row>
    <row r="5028" spans="6:7" x14ac:dyDescent="0.2">
      <c r="F5028" s="35"/>
      <c r="G5028" s="36"/>
    </row>
    <row r="5029" spans="6:7" x14ac:dyDescent="0.2">
      <c r="F5029" s="35"/>
      <c r="G5029" s="36"/>
    </row>
    <row r="5030" spans="6:7" x14ac:dyDescent="0.2">
      <c r="F5030" s="35"/>
      <c r="G5030" s="36"/>
    </row>
    <row r="5031" spans="6:7" x14ac:dyDescent="0.2">
      <c r="F5031" s="35"/>
      <c r="G5031" s="36"/>
    </row>
    <row r="5032" spans="6:7" x14ac:dyDescent="0.2">
      <c r="F5032" s="35"/>
      <c r="G5032" s="36"/>
    </row>
    <row r="5033" spans="6:7" x14ac:dyDescent="0.2">
      <c r="F5033" s="35"/>
      <c r="G5033" s="36"/>
    </row>
    <row r="5034" spans="6:7" x14ac:dyDescent="0.2">
      <c r="F5034" s="35"/>
      <c r="G5034" s="36"/>
    </row>
    <row r="5035" spans="6:7" x14ac:dyDescent="0.2">
      <c r="F5035" s="35"/>
      <c r="G5035" s="36"/>
    </row>
    <row r="5036" spans="6:7" x14ac:dyDescent="0.2">
      <c r="F5036" s="35"/>
      <c r="G5036" s="36"/>
    </row>
    <row r="5037" spans="6:7" x14ac:dyDescent="0.2">
      <c r="F5037" s="35"/>
      <c r="G5037" s="36"/>
    </row>
    <row r="5038" spans="6:7" x14ac:dyDescent="0.2">
      <c r="F5038" s="35"/>
      <c r="G5038" s="36"/>
    </row>
    <row r="5039" spans="6:7" x14ac:dyDescent="0.2">
      <c r="F5039" s="35"/>
      <c r="G5039" s="36"/>
    </row>
    <row r="5040" spans="6:7" x14ac:dyDescent="0.2">
      <c r="F5040" s="35"/>
      <c r="G5040" s="36"/>
    </row>
    <row r="5041" spans="6:7" x14ac:dyDescent="0.2">
      <c r="F5041" s="35"/>
      <c r="G5041" s="36"/>
    </row>
    <row r="5042" spans="6:7" x14ac:dyDescent="0.2">
      <c r="F5042" s="35"/>
      <c r="G5042" s="36"/>
    </row>
    <row r="5043" spans="6:7" x14ac:dyDescent="0.2">
      <c r="F5043" s="35"/>
      <c r="G5043" s="36"/>
    </row>
    <row r="5044" spans="6:7" x14ac:dyDescent="0.2">
      <c r="F5044" s="35"/>
      <c r="G5044" s="36"/>
    </row>
    <row r="5045" spans="6:7" x14ac:dyDescent="0.2">
      <c r="F5045" s="35"/>
      <c r="G5045" s="36"/>
    </row>
    <row r="5046" spans="6:7" x14ac:dyDescent="0.2">
      <c r="F5046" s="35"/>
      <c r="G5046" s="36"/>
    </row>
    <row r="5047" spans="6:7" x14ac:dyDescent="0.2">
      <c r="F5047" s="35"/>
      <c r="G5047" s="36"/>
    </row>
    <row r="5048" spans="6:7" x14ac:dyDescent="0.2">
      <c r="F5048" s="35"/>
      <c r="G5048" s="36"/>
    </row>
    <row r="5049" spans="6:7" x14ac:dyDescent="0.2">
      <c r="F5049" s="35"/>
      <c r="G5049" s="36"/>
    </row>
    <row r="5050" spans="6:7" x14ac:dyDescent="0.2">
      <c r="F5050" s="35"/>
      <c r="G5050" s="36"/>
    </row>
    <row r="5051" spans="6:7" x14ac:dyDescent="0.2">
      <c r="F5051" s="35"/>
      <c r="G5051" s="36"/>
    </row>
    <row r="5052" spans="6:7" x14ac:dyDescent="0.2">
      <c r="F5052" s="35"/>
      <c r="G5052" s="36"/>
    </row>
    <row r="5053" spans="6:7" x14ac:dyDescent="0.2">
      <c r="F5053" s="35"/>
      <c r="G5053" s="36"/>
    </row>
    <row r="5054" spans="6:7" x14ac:dyDescent="0.2">
      <c r="F5054" s="35"/>
      <c r="G5054" s="36"/>
    </row>
    <row r="5055" spans="6:7" x14ac:dyDescent="0.2">
      <c r="F5055" s="35"/>
      <c r="G5055" s="36"/>
    </row>
    <row r="5056" spans="6:7" x14ac:dyDescent="0.2">
      <c r="F5056" s="35"/>
      <c r="G5056" s="36"/>
    </row>
    <row r="5057" spans="6:7" x14ac:dyDescent="0.2">
      <c r="F5057" s="35"/>
      <c r="G5057" s="36"/>
    </row>
    <row r="5058" spans="6:7" x14ac:dyDescent="0.2">
      <c r="F5058" s="35"/>
      <c r="G5058" s="36"/>
    </row>
    <row r="5059" spans="6:7" x14ac:dyDescent="0.2">
      <c r="F5059" s="35"/>
      <c r="G5059" s="36"/>
    </row>
    <row r="5060" spans="6:7" x14ac:dyDescent="0.2">
      <c r="F5060" s="35"/>
      <c r="G5060" s="36"/>
    </row>
    <row r="5061" spans="6:7" x14ac:dyDescent="0.2">
      <c r="F5061" s="35"/>
      <c r="G5061" s="36"/>
    </row>
    <row r="5062" spans="6:7" x14ac:dyDescent="0.2">
      <c r="F5062" s="35"/>
      <c r="G5062" s="36"/>
    </row>
    <row r="5063" spans="6:7" x14ac:dyDescent="0.2">
      <c r="F5063" s="35"/>
      <c r="G5063" s="36"/>
    </row>
    <row r="5064" spans="6:7" x14ac:dyDescent="0.2">
      <c r="F5064" s="35"/>
      <c r="G5064" s="36"/>
    </row>
    <row r="5065" spans="6:7" x14ac:dyDescent="0.2">
      <c r="F5065" s="35"/>
      <c r="G5065" s="36"/>
    </row>
    <row r="5066" spans="6:7" x14ac:dyDescent="0.2">
      <c r="F5066" s="35"/>
      <c r="G5066" s="36"/>
    </row>
    <row r="5067" spans="6:7" x14ac:dyDescent="0.2">
      <c r="F5067" s="35"/>
      <c r="G5067" s="36"/>
    </row>
    <row r="5068" spans="6:7" x14ac:dyDescent="0.2">
      <c r="F5068" s="35"/>
      <c r="G5068" s="36"/>
    </row>
    <row r="5069" spans="6:7" x14ac:dyDescent="0.2">
      <c r="F5069" s="35"/>
      <c r="G5069" s="36"/>
    </row>
    <row r="5070" spans="6:7" x14ac:dyDescent="0.2">
      <c r="F5070" s="35"/>
      <c r="G5070" s="36"/>
    </row>
    <row r="5071" spans="6:7" x14ac:dyDescent="0.2">
      <c r="F5071" s="35"/>
      <c r="G5071" s="36"/>
    </row>
    <row r="5072" spans="6:7" x14ac:dyDescent="0.2">
      <c r="F5072" s="35"/>
      <c r="G5072" s="36"/>
    </row>
    <row r="5073" spans="6:7" x14ac:dyDescent="0.2">
      <c r="F5073" s="35"/>
      <c r="G5073" s="36"/>
    </row>
    <row r="5074" spans="6:7" x14ac:dyDescent="0.2">
      <c r="F5074" s="35"/>
      <c r="G5074" s="36"/>
    </row>
    <row r="5075" spans="6:7" x14ac:dyDescent="0.2">
      <c r="F5075" s="35"/>
      <c r="G5075" s="36"/>
    </row>
    <row r="5076" spans="6:7" x14ac:dyDescent="0.2">
      <c r="F5076" s="35"/>
      <c r="G5076" s="36"/>
    </row>
    <row r="5077" spans="6:7" x14ac:dyDescent="0.2">
      <c r="F5077" s="35"/>
      <c r="G5077" s="36"/>
    </row>
    <row r="5078" spans="6:7" x14ac:dyDescent="0.2">
      <c r="F5078" s="35"/>
      <c r="G5078" s="36"/>
    </row>
    <row r="5079" spans="6:7" x14ac:dyDescent="0.2">
      <c r="F5079" s="35"/>
      <c r="G5079" s="36"/>
    </row>
    <row r="5080" spans="6:7" x14ac:dyDescent="0.2">
      <c r="F5080" s="35"/>
      <c r="G5080" s="36"/>
    </row>
    <row r="5081" spans="6:7" x14ac:dyDescent="0.2">
      <c r="F5081" s="35"/>
      <c r="G5081" s="36"/>
    </row>
    <row r="5082" spans="6:7" x14ac:dyDescent="0.2">
      <c r="F5082" s="35"/>
      <c r="G5082" s="36"/>
    </row>
    <row r="5083" spans="6:7" x14ac:dyDescent="0.2">
      <c r="F5083" s="35"/>
      <c r="G5083" s="36"/>
    </row>
    <row r="5084" spans="6:7" x14ac:dyDescent="0.2">
      <c r="F5084" s="35"/>
      <c r="G5084" s="36"/>
    </row>
    <row r="5085" spans="6:7" x14ac:dyDescent="0.2">
      <c r="F5085" s="35"/>
      <c r="G5085" s="36"/>
    </row>
    <row r="5086" spans="6:7" x14ac:dyDescent="0.2">
      <c r="F5086" s="35"/>
      <c r="G5086" s="36"/>
    </row>
    <row r="5087" spans="6:7" x14ac:dyDescent="0.2">
      <c r="F5087" s="35"/>
      <c r="G5087" s="36"/>
    </row>
    <row r="5088" spans="6:7" x14ac:dyDescent="0.2">
      <c r="F5088" s="35"/>
      <c r="G5088" s="36"/>
    </row>
    <row r="5089" spans="6:7" x14ac:dyDescent="0.2">
      <c r="F5089" s="35"/>
      <c r="G5089" s="36"/>
    </row>
    <row r="5090" spans="6:7" x14ac:dyDescent="0.2">
      <c r="F5090" s="35"/>
      <c r="G5090" s="36"/>
    </row>
    <row r="5091" spans="6:7" x14ac:dyDescent="0.2">
      <c r="F5091" s="35"/>
      <c r="G5091" s="36"/>
    </row>
    <row r="5092" spans="6:7" x14ac:dyDescent="0.2">
      <c r="F5092" s="35"/>
      <c r="G5092" s="36"/>
    </row>
    <row r="5093" spans="6:7" x14ac:dyDescent="0.2">
      <c r="F5093" s="35"/>
      <c r="G5093" s="36"/>
    </row>
    <row r="5094" spans="6:7" x14ac:dyDescent="0.2">
      <c r="F5094" s="35"/>
      <c r="G5094" s="36"/>
    </row>
    <row r="5095" spans="6:7" x14ac:dyDescent="0.2">
      <c r="F5095" s="35"/>
      <c r="G5095" s="36"/>
    </row>
    <row r="5096" spans="6:7" x14ac:dyDescent="0.2">
      <c r="F5096" s="35"/>
      <c r="G5096" s="36"/>
    </row>
    <row r="5097" spans="6:7" x14ac:dyDescent="0.2">
      <c r="F5097" s="35"/>
      <c r="G5097" s="36"/>
    </row>
    <row r="5098" spans="6:7" x14ac:dyDescent="0.2">
      <c r="F5098" s="35"/>
      <c r="G5098" s="36"/>
    </row>
    <row r="5099" spans="6:7" x14ac:dyDescent="0.2">
      <c r="F5099" s="35"/>
      <c r="G5099" s="36"/>
    </row>
    <row r="5100" spans="6:7" x14ac:dyDescent="0.2">
      <c r="F5100" s="35"/>
      <c r="G5100" s="36"/>
    </row>
    <row r="5101" spans="6:7" x14ac:dyDescent="0.2">
      <c r="F5101" s="35"/>
      <c r="G5101" s="36"/>
    </row>
    <row r="5102" spans="6:7" x14ac:dyDescent="0.2">
      <c r="F5102" s="35"/>
      <c r="G5102" s="36"/>
    </row>
    <row r="5103" spans="6:7" x14ac:dyDescent="0.2">
      <c r="F5103" s="35"/>
      <c r="G5103" s="36"/>
    </row>
    <row r="5104" spans="6:7" x14ac:dyDescent="0.2">
      <c r="F5104" s="35"/>
      <c r="G5104" s="36"/>
    </row>
    <row r="5105" spans="6:7" x14ac:dyDescent="0.2">
      <c r="F5105" s="35"/>
      <c r="G5105" s="36"/>
    </row>
    <row r="5106" spans="6:7" x14ac:dyDescent="0.2">
      <c r="F5106" s="35"/>
      <c r="G5106" s="36"/>
    </row>
    <row r="5107" spans="6:7" x14ac:dyDescent="0.2">
      <c r="F5107" s="35"/>
      <c r="G5107" s="36"/>
    </row>
    <row r="5108" spans="6:7" x14ac:dyDescent="0.2">
      <c r="F5108" s="35"/>
      <c r="G5108" s="36"/>
    </row>
    <row r="5109" spans="6:7" x14ac:dyDescent="0.2">
      <c r="F5109" s="35"/>
      <c r="G5109" s="36"/>
    </row>
    <row r="5110" spans="6:7" x14ac:dyDescent="0.2">
      <c r="F5110" s="35"/>
      <c r="G5110" s="36"/>
    </row>
    <row r="5111" spans="6:7" x14ac:dyDescent="0.2">
      <c r="F5111" s="35"/>
      <c r="G5111" s="36"/>
    </row>
    <row r="5112" spans="6:7" x14ac:dyDescent="0.2">
      <c r="F5112" s="35"/>
      <c r="G5112" s="36"/>
    </row>
    <row r="5113" spans="6:7" x14ac:dyDescent="0.2">
      <c r="F5113" s="35"/>
      <c r="G5113" s="36"/>
    </row>
    <row r="5114" spans="6:7" x14ac:dyDescent="0.2">
      <c r="F5114" s="35"/>
      <c r="G5114" s="36"/>
    </row>
    <row r="5115" spans="6:7" x14ac:dyDescent="0.2">
      <c r="F5115" s="35"/>
      <c r="G5115" s="36"/>
    </row>
    <row r="5116" spans="6:7" x14ac:dyDescent="0.2">
      <c r="F5116" s="35"/>
      <c r="G5116" s="36"/>
    </row>
    <row r="5117" spans="6:7" x14ac:dyDescent="0.2">
      <c r="F5117" s="35"/>
      <c r="G5117" s="36"/>
    </row>
    <row r="5118" spans="6:7" x14ac:dyDescent="0.2">
      <c r="F5118" s="35"/>
      <c r="G5118" s="36"/>
    </row>
    <row r="5119" spans="6:7" x14ac:dyDescent="0.2">
      <c r="F5119" s="35"/>
      <c r="G5119" s="36"/>
    </row>
    <row r="5120" spans="6:7" x14ac:dyDescent="0.2">
      <c r="F5120" s="35"/>
      <c r="G5120" s="36"/>
    </row>
    <row r="5121" spans="6:7" x14ac:dyDescent="0.2">
      <c r="F5121" s="35"/>
      <c r="G5121" s="36"/>
    </row>
    <row r="5122" spans="6:7" x14ac:dyDescent="0.2">
      <c r="F5122" s="35"/>
      <c r="G5122" s="36"/>
    </row>
    <row r="5123" spans="6:7" x14ac:dyDescent="0.2">
      <c r="F5123" s="35"/>
      <c r="G5123" s="36"/>
    </row>
    <row r="5124" spans="6:7" x14ac:dyDescent="0.2">
      <c r="F5124" s="35"/>
      <c r="G5124" s="36"/>
    </row>
    <row r="5125" spans="6:7" x14ac:dyDescent="0.2">
      <c r="F5125" s="35"/>
      <c r="G5125" s="36"/>
    </row>
    <row r="5126" spans="6:7" x14ac:dyDescent="0.2">
      <c r="F5126" s="35"/>
      <c r="G5126" s="36"/>
    </row>
    <row r="5127" spans="6:7" x14ac:dyDescent="0.2">
      <c r="F5127" s="35"/>
      <c r="G5127" s="36"/>
    </row>
    <row r="5128" spans="6:7" x14ac:dyDescent="0.2">
      <c r="F5128" s="35"/>
      <c r="G5128" s="36"/>
    </row>
    <row r="5129" spans="6:7" x14ac:dyDescent="0.2">
      <c r="F5129" s="35"/>
      <c r="G5129" s="36"/>
    </row>
    <row r="5130" spans="6:7" x14ac:dyDescent="0.2">
      <c r="F5130" s="35"/>
      <c r="G5130" s="36"/>
    </row>
    <row r="5131" spans="6:7" x14ac:dyDescent="0.2">
      <c r="F5131" s="35"/>
      <c r="G5131" s="36"/>
    </row>
    <row r="5132" spans="6:7" x14ac:dyDescent="0.2">
      <c r="F5132" s="35"/>
      <c r="G5132" s="36"/>
    </row>
    <row r="5133" spans="6:7" x14ac:dyDescent="0.2">
      <c r="F5133" s="35"/>
      <c r="G5133" s="36"/>
    </row>
    <row r="5134" spans="6:7" x14ac:dyDescent="0.2">
      <c r="F5134" s="35"/>
      <c r="G5134" s="36"/>
    </row>
    <row r="5135" spans="6:7" x14ac:dyDescent="0.2">
      <c r="F5135" s="35"/>
      <c r="G5135" s="36"/>
    </row>
    <row r="5136" spans="6:7" x14ac:dyDescent="0.2">
      <c r="F5136" s="35"/>
      <c r="G5136" s="36"/>
    </row>
    <row r="5137" spans="6:7" x14ac:dyDescent="0.2">
      <c r="F5137" s="35"/>
      <c r="G5137" s="36"/>
    </row>
    <row r="5138" spans="6:7" x14ac:dyDescent="0.2">
      <c r="F5138" s="35"/>
      <c r="G5138" s="36"/>
    </row>
    <row r="5139" spans="6:7" x14ac:dyDescent="0.2">
      <c r="F5139" s="35"/>
      <c r="G5139" s="36"/>
    </row>
    <row r="5140" spans="6:7" x14ac:dyDescent="0.2">
      <c r="F5140" s="35"/>
      <c r="G5140" s="36"/>
    </row>
    <row r="5141" spans="6:7" x14ac:dyDescent="0.2">
      <c r="F5141" s="35"/>
      <c r="G5141" s="36"/>
    </row>
    <row r="5142" spans="6:7" x14ac:dyDescent="0.2">
      <c r="F5142" s="35"/>
      <c r="G5142" s="36"/>
    </row>
    <row r="5143" spans="6:7" x14ac:dyDescent="0.2">
      <c r="F5143" s="35"/>
      <c r="G5143" s="36"/>
    </row>
    <row r="5144" spans="6:7" x14ac:dyDescent="0.2">
      <c r="F5144" s="35"/>
      <c r="G5144" s="36"/>
    </row>
    <row r="5145" spans="6:7" x14ac:dyDescent="0.2">
      <c r="F5145" s="35"/>
      <c r="G5145" s="36"/>
    </row>
    <row r="5146" spans="6:7" x14ac:dyDescent="0.2">
      <c r="F5146" s="35"/>
      <c r="G5146" s="36"/>
    </row>
    <row r="5147" spans="6:7" x14ac:dyDescent="0.2">
      <c r="F5147" s="35"/>
      <c r="G5147" s="36"/>
    </row>
    <row r="5148" spans="6:7" x14ac:dyDescent="0.2">
      <c r="F5148" s="35"/>
      <c r="G5148" s="36"/>
    </row>
    <row r="5149" spans="6:7" x14ac:dyDescent="0.2">
      <c r="F5149" s="35"/>
      <c r="G5149" s="36"/>
    </row>
    <row r="5150" spans="6:7" x14ac:dyDescent="0.2">
      <c r="F5150" s="35"/>
      <c r="G5150" s="36"/>
    </row>
    <row r="5151" spans="6:7" x14ac:dyDescent="0.2">
      <c r="F5151" s="35"/>
      <c r="G5151" s="36"/>
    </row>
    <row r="5152" spans="6:7" x14ac:dyDescent="0.2">
      <c r="F5152" s="35"/>
      <c r="G5152" s="36"/>
    </row>
    <row r="5153" spans="6:7" x14ac:dyDescent="0.2">
      <c r="F5153" s="35"/>
      <c r="G5153" s="36"/>
    </row>
    <row r="5154" spans="6:7" x14ac:dyDescent="0.2">
      <c r="F5154" s="35"/>
      <c r="G5154" s="36"/>
    </row>
    <row r="5155" spans="6:7" x14ac:dyDescent="0.2">
      <c r="F5155" s="35"/>
      <c r="G5155" s="36"/>
    </row>
    <row r="5156" spans="6:7" x14ac:dyDescent="0.2">
      <c r="F5156" s="35"/>
      <c r="G5156" s="36"/>
    </row>
    <row r="5157" spans="6:7" x14ac:dyDescent="0.2">
      <c r="F5157" s="35"/>
      <c r="G5157" s="36"/>
    </row>
    <row r="5158" spans="6:7" x14ac:dyDescent="0.2">
      <c r="F5158" s="35"/>
      <c r="G5158" s="36"/>
    </row>
    <row r="5159" spans="6:7" x14ac:dyDescent="0.2">
      <c r="F5159" s="35"/>
      <c r="G5159" s="36"/>
    </row>
    <row r="5160" spans="6:7" x14ac:dyDescent="0.2">
      <c r="F5160" s="35"/>
      <c r="G5160" s="36"/>
    </row>
    <row r="5161" spans="6:7" x14ac:dyDescent="0.2">
      <c r="F5161" s="35"/>
      <c r="G5161" s="36"/>
    </row>
    <row r="5162" spans="6:7" x14ac:dyDescent="0.2">
      <c r="F5162" s="35"/>
      <c r="G5162" s="36"/>
    </row>
    <row r="5163" spans="6:7" x14ac:dyDescent="0.2">
      <c r="F5163" s="35"/>
      <c r="G5163" s="36"/>
    </row>
    <row r="5164" spans="6:7" x14ac:dyDescent="0.2">
      <c r="F5164" s="35"/>
      <c r="G5164" s="36"/>
    </row>
    <row r="5165" spans="6:7" x14ac:dyDescent="0.2">
      <c r="F5165" s="35"/>
      <c r="G5165" s="36"/>
    </row>
    <row r="5166" spans="6:7" x14ac:dyDescent="0.2">
      <c r="F5166" s="35"/>
      <c r="G5166" s="36"/>
    </row>
    <row r="5167" spans="6:7" x14ac:dyDescent="0.2">
      <c r="F5167" s="35"/>
      <c r="G5167" s="36"/>
    </row>
    <row r="5168" spans="6:7" x14ac:dyDescent="0.2">
      <c r="F5168" s="35"/>
      <c r="G5168" s="36"/>
    </row>
    <row r="5169" spans="6:7" x14ac:dyDescent="0.2">
      <c r="F5169" s="35"/>
      <c r="G5169" s="36"/>
    </row>
    <row r="5170" spans="6:7" x14ac:dyDescent="0.2">
      <c r="F5170" s="35"/>
      <c r="G5170" s="36"/>
    </row>
    <row r="5171" spans="6:7" x14ac:dyDescent="0.2">
      <c r="F5171" s="35"/>
      <c r="G5171" s="36"/>
    </row>
    <row r="5172" spans="6:7" x14ac:dyDescent="0.2">
      <c r="F5172" s="35"/>
      <c r="G5172" s="36"/>
    </row>
    <row r="5173" spans="6:7" x14ac:dyDescent="0.2">
      <c r="F5173" s="35"/>
      <c r="G5173" s="36"/>
    </row>
    <row r="5174" spans="6:7" x14ac:dyDescent="0.2">
      <c r="F5174" s="35"/>
      <c r="G5174" s="36"/>
    </row>
    <row r="5175" spans="6:7" x14ac:dyDescent="0.2">
      <c r="F5175" s="35"/>
      <c r="G5175" s="36"/>
    </row>
    <row r="5176" spans="6:7" x14ac:dyDescent="0.2">
      <c r="F5176" s="35"/>
      <c r="G5176" s="36"/>
    </row>
    <row r="5177" spans="6:7" x14ac:dyDescent="0.2">
      <c r="F5177" s="35"/>
      <c r="G5177" s="36"/>
    </row>
    <row r="5178" spans="6:7" x14ac:dyDescent="0.2">
      <c r="F5178" s="35"/>
      <c r="G5178" s="36"/>
    </row>
    <row r="5179" spans="6:7" x14ac:dyDescent="0.2">
      <c r="F5179" s="35"/>
      <c r="G5179" s="36"/>
    </row>
    <row r="5180" spans="6:7" x14ac:dyDescent="0.2">
      <c r="F5180" s="35"/>
      <c r="G5180" s="36"/>
    </row>
    <row r="5181" spans="6:7" x14ac:dyDescent="0.2">
      <c r="F5181" s="35"/>
      <c r="G5181" s="36"/>
    </row>
    <row r="5182" spans="6:7" x14ac:dyDescent="0.2">
      <c r="F5182" s="35"/>
      <c r="G5182" s="36"/>
    </row>
    <row r="5183" spans="6:7" x14ac:dyDescent="0.2">
      <c r="F5183" s="35"/>
      <c r="G5183" s="36"/>
    </row>
    <row r="5184" spans="6:7" x14ac:dyDescent="0.2">
      <c r="F5184" s="35"/>
      <c r="G5184" s="36"/>
    </row>
    <row r="5185" spans="6:7" x14ac:dyDescent="0.2">
      <c r="F5185" s="35"/>
      <c r="G5185" s="36"/>
    </row>
    <row r="5186" spans="6:7" x14ac:dyDescent="0.2">
      <c r="F5186" s="35"/>
      <c r="G5186" s="36"/>
    </row>
    <row r="5187" spans="6:7" x14ac:dyDescent="0.2">
      <c r="F5187" s="35"/>
      <c r="G5187" s="36"/>
    </row>
    <row r="5188" spans="6:7" x14ac:dyDescent="0.2">
      <c r="F5188" s="35"/>
      <c r="G5188" s="36"/>
    </row>
    <row r="5189" spans="6:7" x14ac:dyDescent="0.2">
      <c r="F5189" s="35"/>
      <c r="G5189" s="36"/>
    </row>
    <row r="5190" spans="6:7" x14ac:dyDescent="0.2">
      <c r="F5190" s="35"/>
      <c r="G5190" s="36"/>
    </row>
    <row r="5191" spans="6:7" x14ac:dyDescent="0.2">
      <c r="F5191" s="35"/>
      <c r="G5191" s="36"/>
    </row>
    <row r="5192" spans="6:7" x14ac:dyDescent="0.2">
      <c r="F5192" s="35"/>
      <c r="G5192" s="36"/>
    </row>
    <row r="5193" spans="6:7" x14ac:dyDescent="0.2">
      <c r="F5193" s="35"/>
      <c r="G5193" s="36"/>
    </row>
    <row r="5194" spans="6:7" x14ac:dyDescent="0.2">
      <c r="F5194" s="35"/>
      <c r="G5194" s="36"/>
    </row>
    <row r="5195" spans="6:7" x14ac:dyDescent="0.2">
      <c r="F5195" s="35"/>
      <c r="G5195" s="36"/>
    </row>
    <row r="5196" spans="6:7" x14ac:dyDescent="0.2">
      <c r="F5196" s="35"/>
      <c r="G5196" s="36"/>
    </row>
    <row r="5197" spans="6:7" x14ac:dyDescent="0.2">
      <c r="F5197" s="35"/>
      <c r="G5197" s="36"/>
    </row>
    <row r="5198" spans="6:7" x14ac:dyDescent="0.2">
      <c r="F5198" s="35"/>
      <c r="G5198" s="36"/>
    </row>
    <row r="5199" spans="6:7" x14ac:dyDescent="0.2">
      <c r="F5199" s="35"/>
      <c r="G5199" s="36"/>
    </row>
    <row r="5200" spans="6:7" x14ac:dyDescent="0.2">
      <c r="F5200" s="35"/>
      <c r="G5200" s="36"/>
    </row>
    <row r="5201" spans="6:7" x14ac:dyDescent="0.2">
      <c r="F5201" s="35"/>
      <c r="G5201" s="36"/>
    </row>
    <row r="5202" spans="6:7" x14ac:dyDescent="0.2">
      <c r="F5202" s="35"/>
      <c r="G5202" s="36"/>
    </row>
    <row r="5203" spans="6:7" x14ac:dyDescent="0.2">
      <c r="F5203" s="35"/>
      <c r="G5203" s="36"/>
    </row>
    <row r="5204" spans="6:7" x14ac:dyDescent="0.2">
      <c r="F5204" s="35"/>
      <c r="G5204" s="36"/>
    </row>
    <row r="5205" spans="6:7" x14ac:dyDescent="0.2">
      <c r="F5205" s="35"/>
      <c r="G5205" s="36"/>
    </row>
    <row r="5206" spans="6:7" x14ac:dyDescent="0.2">
      <c r="F5206" s="35"/>
      <c r="G5206" s="36"/>
    </row>
    <row r="5207" spans="6:7" x14ac:dyDescent="0.2">
      <c r="F5207" s="35"/>
      <c r="G5207" s="36"/>
    </row>
    <row r="5208" spans="6:7" x14ac:dyDescent="0.2">
      <c r="F5208" s="35"/>
      <c r="G5208" s="36"/>
    </row>
    <row r="5209" spans="6:7" x14ac:dyDescent="0.2">
      <c r="F5209" s="35"/>
      <c r="G5209" s="36"/>
    </row>
    <row r="5210" spans="6:7" x14ac:dyDescent="0.2">
      <c r="F5210" s="35"/>
      <c r="G5210" s="36"/>
    </row>
    <row r="5211" spans="6:7" x14ac:dyDescent="0.2">
      <c r="F5211" s="35"/>
      <c r="G5211" s="36"/>
    </row>
    <row r="5212" spans="6:7" x14ac:dyDescent="0.2">
      <c r="F5212" s="35"/>
      <c r="G5212" s="36"/>
    </row>
    <row r="5213" spans="6:7" x14ac:dyDescent="0.2">
      <c r="F5213" s="35"/>
      <c r="G5213" s="36"/>
    </row>
    <row r="5214" spans="6:7" x14ac:dyDescent="0.2">
      <c r="F5214" s="35"/>
      <c r="G5214" s="36"/>
    </row>
    <row r="5215" spans="6:7" x14ac:dyDescent="0.2">
      <c r="F5215" s="35"/>
      <c r="G5215" s="36"/>
    </row>
    <row r="5216" spans="6:7" x14ac:dyDescent="0.2">
      <c r="F5216" s="35"/>
      <c r="G5216" s="36"/>
    </row>
    <row r="5217" spans="6:7" x14ac:dyDescent="0.2">
      <c r="F5217" s="35"/>
      <c r="G5217" s="36"/>
    </row>
    <row r="5218" spans="6:7" x14ac:dyDescent="0.2">
      <c r="F5218" s="35"/>
      <c r="G5218" s="36"/>
    </row>
    <row r="5219" spans="6:7" x14ac:dyDescent="0.2">
      <c r="F5219" s="35"/>
      <c r="G5219" s="36"/>
    </row>
    <row r="5220" spans="6:7" x14ac:dyDescent="0.2">
      <c r="F5220" s="35"/>
      <c r="G5220" s="36"/>
    </row>
    <row r="5221" spans="6:7" x14ac:dyDescent="0.2">
      <c r="F5221" s="35"/>
      <c r="G5221" s="36"/>
    </row>
    <row r="5222" spans="6:7" x14ac:dyDescent="0.2">
      <c r="F5222" s="35"/>
      <c r="G5222" s="36"/>
    </row>
    <row r="5223" spans="6:7" x14ac:dyDescent="0.2">
      <c r="F5223" s="35"/>
      <c r="G5223" s="36"/>
    </row>
    <row r="5224" spans="6:7" x14ac:dyDescent="0.2">
      <c r="F5224" s="35"/>
      <c r="G5224" s="36"/>
    </row>
    <row r="5225" spans="6:7" x14ac:dyDescent="0.2">
      <c r="F5225" s="35"/>
      <c r="G5225" s="36"/>
    </row>
    <row r="5226" spans="6:7" x14ac:dyDescent="0.2">
      <c r="F5226" s="35"/>
      <c r="G5226" s="36"/>
    </row>
    <row r="5227" spans="6:7" x14ac:dyDescent="0.2">
      <c r="F5227" s="35"/>
      <c r="G5227" s="36"/>
    </row>
    <row r="5228" spans="6:7" x14ac:dyDescent="0.2">
      <c r="F5228" s="35"/>
      <c r="G5228" s="36"/>
    </row>
    <row r="5229" spans="6:7" x14ac:dyDescent="0.2">
      <c r="F5229" s="35"/>
      <c r="G5229" s="36"/>
    </row>
    <row r="5230" spans="6:7" x14ac:dyDescent="0.2">
      <c r="F5230" s="35"/>
      <c r="G5230" s="36"/>
    </row>
    <row r="5231" spans="6:7" x14ac:dyDescent="0.2">
      <c r="F5231" s="35"/>
      <c r="G5231" s="36"/>
    </row>
    <row r="5232" spans="6:7" x14ac:dyDescent="0.2">
      <c r="F5232" s="35"/>
      <c r="G5232" s="36"/>
    </row>
    <row r="5233" spans="6:7" x14ac:dyDescent="0.2">
      <c r="F5233" s="35"/>
      <c r="G5233" s="36"/>
    </row>
    <row r="5234" spans="6:7" x14ac:dyDescent="0.2">
      <c r="F5234" s="35"/>
      <c r="G5234" s="36"/>
    </row>
    <row r="5235" spans="6:7" x14ac:dyDescent="0.2">
      <c r="F5235" s="35"/>
      <c r="G5235" s="36"/>
    </row>
    <row r="5236" spans="6:7" x14ac:dyDescent="0.2">
      <c r="F5236" s="35"/>
      <c r="G5236" s="36"/>
    </row>
    <row r="5237" spans="6:7" x14ac:dyDescent="0.2">
      <c r="F5237" s="35"/>
      <c r="G5237" s="36"/>
    </row>
    <row r="5238" spans="6:7" x14ac:dyDescent="0.2">
      <c r="F5238" s="35"/>
      <c r="G5238" s="36"/>
    </row>
    <row r="5239" spans="6:7" x14ac:dyDescent="0.2">
      <c r="F5239" s="35"/>
      <c r="G5239" s="36"/>
    </row>
    <row r="5240" spans="6:7" x14ac:dyDescent="0.2">
      <c r="F5240" s="35"/>
      <c r="G5240" s="36"/>
    </row>
    <row r="5241" spans="6:7" x14ac:dyDescent="0.2">
      <c r="F5241" s="35"/>
      <c r="G5241" s="36"/>
    </row>
    <row r="5242" spans="6:7" x14ac:dyDescent="0.2">
      <c r="F5242" s="35"/>
      <c r="G5242" s="36"/>
    </row>
    <row r="5243" spans="6:7" x14ac:dyDescent="0.2">
      <c r="F5243" s="35"/>
      <c r="G5243" s="36"/>
    </row>
    <row r="5244" spans="6:7" x14ac:dyDescent="0.2">
      <c r="F5244" s="35"/>
      <c r="G5244" s="36"/>
    </row>
    <row r="5245" spans="6:7" x14ac:dyDescent="0.2">
      <c r="F5245" s="35"/>
      <c r="G5245" s="36"/>
    </row>
    <row r="5246" spans="6:7" x14ac:dyDescent="0.2">
      <c r="F5246" s="35"/>
      <c r="G5246" s="36"/>
    </row>
    <row r="5247" spans="6:7" x14ac:dyDescent="0.2">
      <c r="F5247" s="35"/>
      <c r="G5247" s="36"/>
    </row>
    <row r="5248" spans="6:7" x14ac:dyDescent="0.2">
      <c r="F5248" s="35"/>
      <c r="G5248" s="36"/>
    </row>
    <row r="5249" spans="6:7" x14ac:dyDescent="0.2">
      <c r="F5249" s="35"/>
      <c r="G5249" s="36"/>
    </row>
    <row r="5250" spans="6:7" x14ac:dyDescent="0.2">
      <c r="F5250" s="35"/>
      <c r="G5250" s="36"/>
    </row>
    <row r="5251" spans="6:7" x14ac:dyDescent="0.2">
      <c r="F5251" s="35"/>
      <c r="G5251" s="36"/>
    </row>
    <row r="5252" spans="6:7" x14ac:dyDescent="0.2">
      <c r="F5252" s="35"/>
      <c r="G5252" s="36"/>
    </row>
    <row r="5253" spans="6:7" x14ac:dyDescent="0.2">
      <c r="F5253" s="35"/>
      <c r="G5253" s="36"/>
    </row>
    <row r="5254" spans="6:7" x14ac:dyDescent="0.2">
      <c r="F5254" s="35"/>
      <c r="G5254" s="36"/>
    </row>
    <row r="5255" spans="6:7" x14ac:dyDescent="0.2">
      <c r="F5255" s="35"/>
      <c r="G5255" s="36"/>
    </row>
    <row r="5256" spans="6:7" x14ac:dyDescent="0.2">
      <c r="F5256" s="35"/>
      <c r="G5256" s="36"/>
    </row>
    <row r="5257" spans="6:7" x14ac:dyDescent="0.2">
      <c r="F5257" s="35"/>
      <c r="G5257" s="36"/>
    </row>
    <row r="5258" spans="6:7" x14ac:dyDescent="0.2">
      <c r="F5258" s="35"/>
      <c r="G5258" s="36"/>
    </row>
    <row r="5259" spans="6:7" x14ac:dyDescent="0.2">
      <c r="F5259" s="35"/>
      <c r="G5259" s="36"/>
    </row>
    <row r="5260" spans="6:7" x14ac:dyDescent="0.2">
      <c r="F5260" s="35"/>
      <c r="G5260" s="36"/>
    </row>
    <row r="5261" spans="6:7" x14ac:dyDescent="0.2">
      <c r="F5261" s="35"/>
      <c r="G5261" s="36"/>
    </row>
    <row r="5262" spans="6:7" x14ac:dyDescent="0.2">
      <c r="F5262" s="35"/>
      <c r="G5262" s="36"/>
    </row>
    <row r="5263" spans="6:7" x14ac:dyDescent="0.2">
      <c r="F5263" s="35"/>
      <c r="G5263" s="36"/>
    </row>
    <row r="5264" spans="6:7" x14ac:dyDescent="0.2">
      <c r="F5264" s="35"/>
      <c r="G5264" s="36"/>
    </row>
    <row r="5265" spans="6:7" x14ac:dyDescent="0.2">
      <c r="F5265" s="35"/>
      <c r="G5265" s="36"/>
    </row>
    <row r="5266" spans="6:7" x14ac:dyDescent="0.2">
      <c r="F5266" s="35"/>
      <c r="G5266" s="36"/>
    </row>
    <row r="5267" spans="6:7" x14ac:dyDescent="0.2">
      <c r="F5267" s="35"/>
      <c r="G5267" s="36"/>
    </row>
    <row r="5268" spans="6:7" x14ac:dyDescent="0.2">
      <c r="F5268" s="35"/>
      <c r="G5268" s="36"/>
    </row>
    <row r="5269" spans="6:7" x14ac:dyDescent="0.2">
      <c r="F5269" s="35"/>
      <c r="G5269" s="36"/>
    </row>
    <row r="5270" spans="6:7" x14ac:dyDescent="0.2">
      <c r="F5270" s="35"/>
      <c r="G5270" s="36"/>
    </row>
    <row r="5271" spans="6:7" x14ac:dyDescent="0.2">
      <c r="F5271" s="35"/>
      <c r="G5271" s="36"/>
    </row>
    <row r="5272" spans="6:7" x14ac:dyDescent="0.2">
      <c r="F5272" s="35"/>
      <c r="G5272" s="36"/>
    </row>
    <row r="5273" spans="6:7" x14ac:dyDescent="0.2">
      <c r="F5273" s="35"/>
      <c r="G5273" s="36"/>
    </row>
    <row r="5274" spans="6:7" x14ac:dyDescent="0.2">
      <c r="F5274" s="35"/>
      <c r="G5274" s="36"/>
    </row>
    <row r="5275" spans="6:7" x14ac:dyDescent="0.2">
      <c r="F5275" s="35"/>
      <c r="G5275" s="36"/>
    </row>
    <row r="5276" spans="6:7" x14ac:dyDescent="0.2">
      <c r="F5276" s="35"/>
      <c r="G5276" s="36"/>
    </row>
    <row r="5277" spans="6:7" x14ac:dyDescent="0.2">
      <c r="F5277" s="35"/>
      <c r="G5277" s="36"/>
    </row>
    <row r="5278" spans="6:7" x14ac:dyDescent="0.2">
      <c r="F5278" s="35"/>
      <c r="G5278" s="36"/>
    </row>
    <row r="5279" spans="6:7" x14ac:dyDescent="0.2">
      <c r="F5279" s="35"/>
      <c r="G5279" s="36"/>
    </row>
    <row r="5280" spans="6:7" x14ac:dyDescent="0.2">
      <c r="F5280" s="35"/>
      <c r="G5280" s="36"/>
    </row>
    <row r="5281" spans="6:7" x14ac:dyDescent="0.2">
      <c r="F5281" s="35"/>
      <c r="G5281" s="36"/>
    </row>
    <row r="5282" spans="6:7" x14ac:dyDescent="0.2">
      <c r="F5282" s="35"/>
      <c r="G5282" s="36"/>
    </row>
    <row r="5283" spans="6:7" x14ac:dyDescent="0.2">
      <c r="F5283" s="35"/>
      <c r="G5283" s="36"/>
    </row>
    <row r="5284" spans="6:7" x14ac:dyDescent="0.2">
      <c r="F5284" s="35"/>
      <c r="G5284" s="36"/>
    </row>
    <row r="5285" spans="6:7" x14ac:dyDescent="0.2">
      <c r="F5285" s="35"/>
      <c r="G5285" s="36"/>
    </row>
    <row r="5286" spans="6:7" x14ac:dyDescent="0.2">
      <c r="F5286" s="35"/>
      <c r="G5286" s="36"/>
    </row>
    <row r="5287" spans="6:7" x14ac:dyDescent="0.2">
      <c r="F5287" s="35"/>
      <c r="G5287" s="36"/>
    </row>
    <row r="5288" spans="6:7" x14ac:dyDescent="0.2">
      <c r="F5288" s="35"/>
      <c r="G5288" s="36"/>
    </row>
    <row r="5289" spans="6:7" x14ac:dyDescent="0.2">
      <c r="F5289" s="35"/>
      <c r="G5289" s="36"/>
    </row>
    <row r="5290" spans="6:7" x14ac:dyDescent="0.2">
      <c r="F5290" s="35"/>
      <c r="G5290" s="36"/>
    </row>
    <row r="5291" spans="6:7" x14ac:dyDescent="0.2">
      <c r="F5291" s="35"/>
      <c r="G5291" s="36"/>
    </row>
    <row r="5292" spans="6:7" x14ac:dyDescent="0.2">
      <c r="F5292" s="35"/>
      <c r="G5292" s="36"/>
    </row>
    <row r="5293" spans="6:7" x14ac:dyDescent="0.2">
      <c r="F5293" s="35"/>
      <c r="G5293" s="36"/>
    </row>
    <row r="5294" spans="6:7" x14ac:dyDescent="0.2">
      <c r="F5294" s="35"/>
      <c r="G5294" s="36"/>
    </row>
    <row r="5295" spans="6:7" x14ac:dyDescent="0.2">
      <c r="F5295" s="35"/>
      <c r="G5295" s="36"/>
    </row>
    <row r="5296" spans="6:7" x14ac:dyDescent="0.2">
      <c r="F5296" s="35"/>
      <c r="G5296" s="36"/>
    </row>
    <row r="5297" spans="6:7" x14ac:dyDescent="0.2">
      <c r="F5297" s="35"/>
      <c r="G5297" s="36"/>
    </row>
    <row r="5298" spans="6:7" x14ac:dyDescent="0.2">
      <c r="F5298" s="35"/>
      <c r="G5298" s="36"/>
    </row>
    <row r="5299" spans="6:7" x14ac:dyDescent="0.2">
      <c r="F5299" s="35"/>
      <c r="G5299" s="36"/>
    </row>
    <row r="5300" spans="6:7" x14ac:dyDescent="0.2">
      <c r="F5300" s="35"/>
      <c r="G5300" s="36"/>
    </row>
    <row r="5301" spans="6:7" x14ac:dyDescent="0.2">
      <c r="F5301" s="35"/>
      <c r="G5301" s="36"/>
    </row>
    <row r="5302" spans="6:7" x14ac:dyDescent="0.2">
      <c r="F5302" s="35"/>
      <c r="G5302" s="36"/>
    </row>
    <row r="5303" spans="6:7" x14ac:dyDescent="0.2">
      <c r="F5303" s="35"/>
      <c r="G5303" s="36"/>
    </row>
    <row r="5304" spans="6:7" x14ac:dyDescent="0.2">
      <c r="F5304" s="35"/>
      <c r="G5304" s="36"/>
    </row>
    <row r="5305" spans="6:7" x14ac:dyDescent="0.2">
      <c r="F5305" s="35"/>
      <c r="G5305" s="36"/>
    </row>
    <row r="5306" spans="6:7" x14ac:dyDescent="0.2">
      <c r="F5306" s="35"/>
      <c r="G5306" s="36"/>
    </row>
    <row r="5307" spans="6:7" x14ac:dyDescent="0.2">
      <c r="F5307" s="35"/>
      <c r="G5307" s="36"/>
    </row>
    <row r="5308" spans="6:7" x14ac:dyDescent="0.2">
      <c r="F5308" s="35"/>
      <c r="G5308" s="36"/>
    </row>
    <row r="5309" spans="6:7" x14ac:dyDescent="0.2">
      <c r="F5309" s="35"/>
      <c r="G5309" s="36"/>
    </row>
    <row r="5310" spans="6:7" x14ac:dyDescent="0.2">
      <c r="F5310" s="35"/>
      <c r="G5310" s="36"/>
    </row>
    <row r="5311" spans="6:7" x14ac:dyDescent="0.2">
      <c r="F5311" s="35"/>
      <c r="G5311" s="36"/>
    </row>
    <row r="5312" spans="6:7" x14ac:dyDescent="0.2">
      <c r="F5312" s="35"/>
      <c r="G5312" s="36"/>
    </row>
    <row r="5313" spans="6:7" x14ac:dyDescent="0.2">
      <c r="F5313" s="35"/>
      <c r="G5313" s="36"/>
    </row>
    <row r="5314" spans="6:7" x14ac:dyDescent="0.2">
      <c r="F5314" s="35"/>
      <c r="G5314" s="36"/>
    </row>
    <row r="5315" spans="6:7" x14ac:dyDescent="0.2">
      <c r="F5315" s="35"/>
      <c r="G5315" s="36"/>
    </row>
    <row r="5316" spans="6:7" x14ac:dyDescent="0.2">
      <c r="F5316" s="35"/>
      <c r="G5316" s="36"/>
    </row>
    <row r="5317" spans="6:7" x14ac:dyDescent="0.2">
      <c r="F5317" s="35"/>
      <c r="G5317" s="36"/>
    </row>
    <row r="5318" spans="6:7" x14ac:dyDescent="0.2">
      <c r="F5318" s="35"/>
      <c r="G5318" s="36"/>
    </row>
    <row r="5319" spans="6:7" x14ac:dyDescent="0.2">
      <c r="F5319" s="35"/>
      <c r="G5319" s="36"/>
    </row>
    <row r="5320" spans="6:7" x14ac:dyDescent="0.2">
      <c r="F5320" s="35"/>
      <c r="G5320" s="36"/>
    </row>
    <row r="5321" spans="6:7" x14ac:dyDescent="0.2">
      <c r="F5321" s="35"/>
      <c r="G5321" s="36"/>
    </row>
    <row r="5322" spans="6:7" x14ac:dyDescent="0.2">
      <c r="F5322" s="35"/>
      <c r="G5322" s="36"/>
    </row>
    <row r="5323" spans="6:7" x14ac:dyDescent="0.2">
      <c r="F5323" s="35"/>
      <c r="G5323" s="36"/>
    </row>
    <row r="5324" spans="6:7" x14ac:dyDescent="0.2">
      <c r="F5324" s="35"/>
      <c r="G5324" s="36"/>
    </row>
    <row r="5325" spans="6:7" x14ac:dyDescent="0.2">
      <c r="F5325" s="35"/>
      <c r="G5325" s="36"/>
    </row>
    <row r="5326" spans="6:7" x14ac:dyDescent="0.2">
      <c r="F5326" s="35"/>
      <c r="G5326" s="36"/>
    </row>
    <row r="5327" spans="6:7" x14ac:dyDescent="0.2">
      <c r="F5327" s="35"/>
      <c r="G5327" s="36"/>
    </row>
    <row r="5328" spans="6:7" x14ac:dyDescent="0.2">
      <c r="F5328" s="35"/>
      <c r="G5328" s="36"/>
    </row>
    <row r="5329" spans="6:7" x14ac:dyDescent="0.2">
      <c r="F5329" s="35"/>
      <c r="G5329" s="36"/>
    </row>
    <row r="5330" spans="6:7" x14ac:dyDescent="0.2">
      <c r="F5330" s="35"/>
      <c r="G5330" s="36"/>
    </row>
    <row r="5331" spans="6:7" x14ac:dyDescent="0.2">
      <c r="F5331" s="35"/>
      <c r="G5331" s="36"/>
    </row>
    <row r="5332" spans="6:7" x14ac:dyDescent="0.2">
      <c r="F5332" s="35"/>
      <c r="G5332" s="36"/>
    </row>
    <row r="5333" spans="6:7" x14ac:dyDescent="0.2">
      <c r="F5333" s="35"/>
      <c r="G5333" s="36"/>
    </row>
    <row r="5334" spans="6:7" x14ac:dyDescent="0.2">
      <c r="F5334" s="35"/>
      <c r="G5334" s="36"/>
    </row>
    <row r="5335" spans="6:7" x14ac:dyDescent="0.2">
      <c r="F5335" s="35"/>
      <c r="G5335" s="36"/>
    </row>
    <row r="5336" spans="6:7" x14ac:dyDescent="0.2">
      <c r="F5336" s="35"/>
      <c r="G5336" s="36"/>
    </row>
    <row r="5337" spans="6:7" x14ac:dyDescent="0.2">
      <c r="F5337" s="35"/>
      <c r="G5337" s="36"/>
    </row>
    <row r="5338" spans="6:7" x14ac:dyDescent="0.2">
      <c r="F5338" s="35"/>
      <c r="G5338" s="36"/>
    </row>
    <row r="5339" spans="6:7" x14ac:dyDescent="0.2">
      <c r="F5339" s="35"/>
      <c r="G5339" s="36"/>
    </row>
    <row r="5340" spans="6:7" x14ac:dyDescent="0.2">
      <c r="F5340" s="35"/>
      <c r="G5340" s="36"/>
    </row>
    <row r="5341" spans="6:7" x14ac:dyDescent="0.2">
      <c r="F5341" s="35"/>
      <c r="G5341" s="36"/>
    </row>
    <row r="5342" spans="6:7" x14ac:dyDescent="0.2">
      <c r="F5342" s="35"/>
      <c r="G5342" s="36"/>
    </row>
    <row r="5343" spans="6:7" x14ac:dyDescent="0.2">
      <c r="F5343" s="35"/>
      <c r="G5343" s="36"/>
    </row>
    <row r="5344" spans="6:7" x14ac:dyDescent="0.2">
      <c r="F5344" s="35"/>
      <c r="G5344" s="36"/>
    </row>
    <row r="5345" spans="6:7" x14ac:dyDescent="0.2">
      <c r="F5345" s="35"/>
      <c r="G5345" s="36"/>
    </row>
    <row r="5346" spans="6:7" x14ac:dyDescent="0.2">
      <c r="F5346" s="35"/>
      <c r="G5346" s="36"/>
    </row>
    <row r="5347" spans="6:7" x14ac:dyDescent="0.2">
      <c r="F5347" s="35"/>
      <c r="G5347" s="36"/>
    </row>
    <row r="5348" spans="6:7" x14ac:dyDescent="0.2">
      <c r="F5348" s="35"/>
      <c r="G5348" s="36"/>
    </row>
    <row r="5349" spans="6:7" x14ac:dyDescent="0.2">
      <c r="F5349" s="35"/>
      <c r="G5349" s="36"/>
    </row>
    <row r="5350" spans="6:7" x14ac:dyDescent="0.2">
      <c r="F5350" s="35"/>
      <c r="G5350" s="36"/>
    </row>
    <row r="5351" spans="6:7" x14ac:dyDescent="0.2">
      <c r="F5351" s="35"/>
      <c r="G5351" s="36"/>
    </row>
    <row r="5352" spans="6:7" x14ac:dyDescent="0.2">
      <c r="F5352" s="35"/>
      <c r="G5352" s="36"/>
    </row>
    <row r="5353" spans="6:7" x14ac:dyDescent="0.2">
      <c r="F5353" s="35"/>
      <c r="G5353" s="36"/>
    </row>
    <row r="5354" spans="6:7" x14ac:dyDescent="0.2">
      <c r="F5354" s="35"/>
      <c r="G5354" s="36"/>
    </row>
    <row r="5355" spans="6:7" x14ac:dyDescent="0.2">
      <c r="F5355" s="35"/>
      <c r="G5355" s="36"/>
    </row>
    <row r="5356" spans="6:7" x14ac:dyDescent="0.2">
      <c r="F5356" s="35"/>
      <c r="G5356" s="36"/>
    </row>
    <row r="5357" spans="6:7" x14ac:dyDescent="0.2">
      <c r="F5357" s="35"/>
      <c r="G5357" s="36"/>
    </row>
    <row r="5358" spans="6:7" x14ac:dyDescent="0.2">
      <c r="F5358" s="35"/>
      <c r="G5358" s="36"/>
    </row>
    <row r="5359" spans="6:7" x14ac:dyDescent="0.2">
      <c r="F5359" s="35"/>
      <c r="G5359" s="36"/>
    </row>
    <row r="5360" spans="6:7" x14ac:dyDescent="0.2">
      <c r="F5360" s="35"/>
      <c r="G5360" s="36"/>
    </row>
    <row r="5361" spans="6:7" x14ac:dyDescent="0.2">
      <c r="F5361" s="35"/>
      <c r="G5361" s="36"/>
    </row>
    <row r="5362" spans="6:7" x14ac:dyDescent="0.2">
      <c r="F5362" s="35"/>
      <c r="G5362" s="36"/>
    </row>
    <row r="5363" spans="6:7" x14ac:dyDescent="0.2">
      <c r="F5363" s="35"/>
      <c r="G5363" s="36"/>
    </row>
    <row r="5364" spans="6:7" x14ac:dyDescent="0.2">
      <c r="F5364" s="35"/>
      <c r="G5364" s="36"/>
    </row>
    <row r="5365" spans="6:7" x14ac:dyDescent="0.2">
      <c r="F5365" s="35"/>
      <c r="G5365" s="36"/>
    </row>
    <row r="5366" spans="6:7" x14ac:dyDescent="0.2">
      <c r="F5366" s="35"/>
      <c r="G5366" s="36"/>
    </row>
    <row r="5367" spans="6:7" x14ac:dyDescent="0.2">
      <c r="F5367" s="35"/>
      <c r="G5367" s="36"/>
    </row>
    <row r="5368" spans="6:7" x14ac:dyDescent="0.2">
      <c r="F5368" s="35"/>
      <c r="G5368" s="36"/>
    </row>
    <row r="5369" spans="6:7" x14ac:dyDescent="0.2">
      <c r="F5369" s="35"/>
      <c r="G5369" s="36"/>
    </row>
    <row r="5370" spans="6:7" x14ac:dyDescent="0.2">
      <c r="F5370" s="35"/>
      <c r="G5370" s="36"/>
    </row>
    <row r="5371" spans="6:7" x14ac:dyDescent="0.2">
      <c r="F5371" s="35"/>
      <c r="G5371" s="36"/>
    </row>
    <row r="5372" spans="6:7" x14ac:dyDescent="0.2">
      <c r="F5372" s="35"/>
      <c r="G5372" s="36"/>
    </row>
    <row r="5373" spans="6:7" x14ac:dyDescent="0.2">
      <c r="F5373" s="35"/>
      <c r="G5373" s="36"/>
    </row>
    <row r="5374" spans="6:7" x14ac:dyDescent="0.2">
      <c r="F5374" s="35"/>
      <c r="G5374" s="36"/>
    </row>
    <row r="5375" spans="6:7" x14ac:dyDescent="0.2">
      <c r="F5375" s="35"/>
      <c r="G5375" s="36"/>
    </row>
    <row r="5376" spans="6:7" x14ac:dyDescent="0.2">
      <c r="F5376" s="35"/>
      <c r="G5376" s="36"/>
    </row>
    <row r="5377" spans="6:7" x14ac:dyDescent="0.2">
      <c r="F5377" s="35"/>
      <c r="G5377" s="36"/>
    </row>
    <row r="5378" spans="6:7" x14ac:dyDescent="0.2">
      <c r="F5378" s="35"/>
      <c r="G5378" s="36"/>
    </row>
    <row r="5379" spans="6:7" x14ac:dyDescent="0.2">
      <c r="F5379" s="35"/>
      <c r="G5379" s="36"/>
    </row>
    <row r="5380" spans="6:7" x14ac:dyDescent="0.2">
      <c r="F5380" s="35"/>
      <c r="G5380" s="36"/>
    </row>
    <row r="5381" spans="6:7" x14ac:dyDescent="0.2">
      <c r="F5381" s="35"/>
      <c r="G5381" s="36"/>
    </row>
    <row r="5382" spans="6:7" x14ac:dyDescent="0.2">
      <c r="F5382" s="35"/>
      <c r="G5382" s="36"/>
    </row>
    <row r="5383" spans="6:7" x14ac:dyDescent="0.2">
      <c r="F5383" s="35"/>
      <c r="G5383" s="36"/>
    </row>
    <row r="5384" spans="6:7" x14ac:dyDescent="0.2">
      <c r="F5384" s="35"/>
      <c r="G5384" s="36"/>
    </row>
    <row r="5385" spans="6:7" x14ac:dyDescent="0.2">
      <c r="F5385" s="35"/>
      <c r="G5385" s="36"/>
    </row>
    <row r="5386" spans="6:7" x14ac:dyDescent="0.2">
      <c r="F5386" s="35"/>
      <c r="G5386" s="36"/>
    </row>
    <row r="5387" spans="6:7" x14ac:dyDescent="0.2">
      <c r="F5387" s="35"/>
      <c r="G5387" s="36"/>
    </row>
    <row r="5388" spans="6:7" x14ac:dyDescent="0.2">
      <c r="F5388" s="35"/>
      <c r="G5388" s="36"/>
    </row>
    <row r="5389" spans="6:7" x14ac:dyDescent="0.2">
      <c r="F5389" s="35"/>
      <c r="G5389" s="36"/>
    </row>
    <row r="5390" spans="6:7" x14ac:dyDescent="0.2">
      <c r="F5390" s="35"/>
      <c r="G5390" s="36"/>
    </row>
    <row r="5391" spans="6:7" x14ac:dyDescent="0.2">
      <c r="F5391" s="35"/>
      <c r="G5391" s="36"/>
    </row>
    <row r="5392" spans="6:7" x14ac:dyDescent="0.2">
      <c r="F5392" s="35"/>
      <c r="G5392" s="36"/>
    </row>
    <row r="5393" spans="6:7" x14ac:dyDescent="0.2">
      <c r="F5393" s="35"/>
      <c r="G5393" s="36"/>
    </row>
    <row r="5394" spans="6:7" x14ac:dyDescent="0.2">
      <c r="F5394" s="35"/>
      <c r="G5394" s="36"/>
    </row>
    <row r="5395" spans="6:7" x14ac:dyDescent="0.2">
      <c r="F5395" s="35"/>
      <c r="G5395" s="36"/>
    </row>
    <row r="5396" spans="6:7" x14ac:dyDescent="0.2">
      <c r="F5396" s="35"/>
      <c r="G5396" s="36"/>
    </row>
    <row r="5397" spans="6:7" x14ac:dyDescent="0.2">
      <c r="F5397" s="35"/>
      <c r="G5397" s="36"/>
    </row>
    <row r="5398" spans="6:7" x14ac:dyDescent="0.2">
      <c r="F5398" s="35"/>
      <c r="G5398" s="36"/>
    </row>
    <row r="5399" spans="6:7" x14ac:dyDescent="0.2">
      <c r="F5399" s="35"/>
      <c r="G5399" s="36"/>
    </row>
    <row r="5400" spans="6:7" x14ac:dyDescent="0.2">
      <c r="F5400" s="35"/>
      <c r="G5400" s="36"/>
    </row>
    <row r="5401" spans="6:7" x14ac:dyDescent="0.2">
      <c r="F5401" s="35"/>
      <c r="G5401" s="36"/>
    </row>
    <row r="5402" spans="6:7" x14ac:dyDescent="0.2">
      <c r="F5402" s="35"/>
      <c r="G5402" s="36"/>
    </row>
    <row r="5403" spans="6:7" x14ac:dyDescent="0.2">
      <c r="F5403" s="35"/>
      <c r="G5403" s="36"/>
    </row>
    <row r="5404" spans="6:7" x14ac:dyDescent="0.2">
      <c r="F5404" s="35"/>
      <c r="G5404" s="36"/>
    </row>
    <row r="5405" spans="6:7" x14ac:dyDescent="0.2">
      <c r="F5405" s="35"/>
      <c r="G5405" s="36"/>
    </row>
    <row r="5406" spans="6:7" x14ac:dyDescent="0.2">
      <c r="F5406" s="35"/>
      <c r="G5406" s="36"/>
    </row>
    <row r="5407" spans="6:7" x14ac:dyDescent="0.2">
      <c r="F5407" s="35"/>
      <c r="G5407" s="36"/>
    </row>
    <row r="5408" spans="6:7" x14ac:dyDescent="0.2">
      <c r="F5408" s="35"/>
      <c r="G5408" s="36"/>
    </row>
    <row r="5409" spans="6:7" x14ac:dyDescent="0.2">
      <c r="F5409" s="35"/>
      <c r="G5409" s="36"/>
    </row>
    <row r="5410" spans="6:7" x14ac:dyDescent="0.2">
      <c r="F5410" s="35"/>
      <c r="G5410" s="36"/>
    </row>
    <row r="5411" spans="6:7" x14ac:dyDescent="0.2">
      <c r="F5411" s="35"/>
      <c r="G5411" s="36"/>
    </row>
    <row r="5412" spans="6:7" x14ac:dyDescent="0.2">
      <c r="F5412" s="35"/>
      <c r="G5412" s="36"/>
    </row>
    <row r="5413" spans="6:7" x14ac:dyDescent="0.2">
      <c r="F5413" s="35"/>
      <c r="G5413" s="36"/>
    </row>
    <row r="5414" spans="6:7" x14ac:dyDescent="0.2">
      <c r="F5414" s="35"/>
      <c r="G5414" s="36"/>
    </row>
    <row r="5415" spans="6:7" x14ac:dyDescent="0.2">
      <c r="F5415" s="35"/>
      <c r="G5415" s="36"/>
    </row>
    <row r="5416" spans="6:7" x14ac:dyDescent="0.2">
      <c r="F5416" s="35"/>
      <c r="G5416" s="36"/>
    </row>
    <row r="5417" spans="6:7" x14ac:dyDescent="0.2">
      <c r="F5417" s="35"/>
      <c r="G5417" s="36"/>
    </row>
    <row r="5418" spans="6:7" x14ac:dyDescent="0.2">
      <c r="F5418" s="35"/>
      <c r="G5418" s="36"/>
    </row>
    <row r="5419" spans="6:7" x14ac:dyDescent="0.2">
      <c r="F5419" s="35"/>
      <c r="G5419" s="36"/>
    </row>
    <row r="5420" spans="6:7" x14ac:dyDescent="0.2">
      <c r="F5420" s="35"/>
      <c r="G5420" s="36"/>
    </row>
    <row r="5421" spans="6:7" x14ac:dyDescent="0.2">
      <c r="F5421" s="35"/>
      <c r="G5421" s="36"/>
    </row>
    <row r="5422" spans="6:7" x14ac:dyDescent="0.2">
      <c r="F5422" s="35"/>
      <c r="G5422" s="36"/>
    </row>
    <row r="5423" spans="6:7" x14ac:dyDescent="0.2">
      <c r="F5423" s="35"/>
      <c r="G5423" s="36"/>
    </row>
    <row r="5424" spans="6:7" x14ac:dyDescent="0.2">
      <c r="F5424" s="35"/>
      <c r="G5424" s="36"/>
    </row>
    <row r="5425" spans="6:7" x14ac:dyDescent="0.2">
      <c r="F5425" s="35"/>
      <c r="G5425" s="36"/>
    </row>
    <row r="5426" spans="6:7" x14ac:dyDescent="0.2">
      <c r="F5426" s="35"/>
      <c r="G5426" s="36"/>
    </row>
    <row r="5427" spans="6:7" x14ac:dyDescent="0.2">
      <c r="F5427" s="35"/>
      <c r="G5427" s="36"/>
    </row>
    <row r="5428" spans="6:7" x14ac:dyDescent="0.2">
      <c r="F5428" s="35"/>
      <c r="G5428" s="36"/>
    </row>
    <row r="5429" spans="6:7" x14ac:dyDescent="0.2">
      <c r="F5429" s="35"/>
      <c r="G5429" s="36"/>
    </row>
    <row r="5430" spans="6:7" x14ac:dyDescent="0.2">
      <c r="F5430" s="35"/>
      <c r="G5430" s="36"/>
    </row>
    <row r="5431" spans="6:7" x14ac:dyDescent="0.2">
      <c r="F5431" s="35"/>
      <c r="G5431" s="36"/>
    </row>
    <row r="5432" spans="6:7" x14ac:dyDescent="0.2">
      <c r="F5432" s="35"/>
      <c r="G5432" s="36"/>
    </row>
    <row r="5433" spans="6:7" x14ac:dyDescent="0.2">
      <c r="F5433" s="35"/>
      <c r="G5433" s="36"/>
    </row>
    <row r="5434" spans="6:7" x14ac:dyDescent="0.2">
      <c r="F5434" s="35"/>
      <c r="G5434" s="36"/>
    </row>
    <row r="5435" spans="6:7" x14ac:dyDescent="0.2">
      <c r="F5435" s="35"/>
      <c r="G5435" s="36"/>
    </row>
    <row r="5436" spans="6:7" x14ac:dyDescent="0.2">
      <c r="F5436" s="35"/>
      <c r="G5436" s="36"/>
    </row>
    <row r="5437" spans="6:7" x14ac:dyDescent="0.2">
      <c r="F5437" s="35"/>
      <c r="G5437" s="36"/>
    </row>
    <row r="5438" spans="6:7" x14ac:dyDescent="0.2">
      <c r="F5438" s="35"/>
      <c r="G5438" s="36"/>
    </row>
    <row r="5439" spans="6:7" x14ac:dyDescent="0.2">
      <c r="F5439" s="35"/>
      <c r="G5439" s="36"/>
    </row>
    <row r="5440" spans="6:7" x14ac:dyDescent="0.2">
      <c r="F5440" s="35"/>
      <c r="G5440" s="36"/>
    </row>
    <row r="5441" spans="6:7" x14ac:dyDescent="0.2">
      <c r="F5441" s="35"/>
      <c r="G5441" s="36"/>
    </row>
    <row r="5442" spans="6:7" x14ac:dyDescent="0.2">
      <c r="F5442" s="35"/>
      <c r="G5442" s="36"/>
    </row>
    <row r="5443" spans="6:7" x14ac:dyDescent="0.2">
      <c r="F5443" s="35"/>
      <c r="G5443" s="36"/>
    </row>
    <row r="5444" spans="6:7" x14ac:dyDescent="0.2">
      <c r="F5444" s="35"/>
      <c r="G5444" s="36"/>
    </row>
    <row r="5445" spans="6:7" x14ac:dyDescent="0.2">
      <c r="F5445" s="35"/>
      <c r="G5445" s="36"/>
    </row>
    <row r="5446" spans="6:7" x14ac:dyDescent="0.2">
      <c r="F5446" s="35"/>
      <c r="G5446" s="36"/>
    </row>
    <row r="5447" spans="6:7" x14ac:dyDescent="0.2">
      <c r="F5447" s="35"/>
      <c r="G5447" s="36"/>
    </row>
    <row r="5448" spans="6:7" x14ac:dyDescent="0.2">
      <c r="F5448" s="35"/>
      <c r="G5448" s="36"/>
    </row>
    <row r="5449" spans="6:7" x14ac:dyDescent="0.2">
      <c r="F5449" s="35"/>
      <c r="G5449" s="36"/>
    </row>
    <row r="5450" spans="6:7" x14ac:dyDescent="0.2">
      <c r="F5450" s="35"/>
      <c r="G5450" s="36"/>
    </row>
    <row r="5451" spans="6:7" x14ac:dyDescent="0.2">
      <c r="F5451" s="35"/>
      <c r="G5451" s="36"/>
    </row>
    <row r="5452" spans="6:7" x14ac:dyDescent="0.2">
      <c r="F5452" s="35"/>
      <c r="G5452" s="36"/>
    </row>
    <row r="5453" spans="6:7" x14ac:dyDescent="0.2">
      <c r="F5453" s="35"/>
      <c r="G5453" s="36"/>
    </row>
    <row r="5454" spans="6:7" x14ac:dyDescent="0.2">
      <c r="F5454" s="35"/>
      <c r="G5454" s="36"/>
    </row>
    <row r="5455" spans="6:7" x14ac:dyDescent="0.2">
      <c r="F5455" s="35"/>
      <c r="G5455" s="36"/>
    </row>
    <row r="5456" spans="6:7" x14ac:dyDescent="0.2">
      <c r="F5456" s="35"/>
      <c r="G5456" s="36"/>
    </row>
    <row r="5457" spans="6:7" x14ac:dyDescent="0.2">
      <c r="F5457" s="35"/>
      <c r="G5457" s="36"/>
    </row>
    <row r="5458" spans="6:7" x14ac:dyDescent="0.2">
      <c r="F5458" s="35"/>
      <c r="G5458" s="36"/>
    </row>
    <row r="5459" spans="6:7" x14ac:dyDescent="0.2">
      <c r="F5459" s="35"/>
      <c r="G5459" s="36"/>
    </row>
    <row r="5460" spans="6:7" x14ac:dyDescent="0.2">
      <c r="F5460" s="35"/>
      <c r="G5460" s="36"/>
    </row>
    <row r="5461" spans="6:7" x14ac:dyDescent="0.2">
      <c r="F5461" s="35"/>
      <c r="G5461" s="36"/>
    </row>
    <row r="5462" spans="6:7" x14ac:dyDescent="0.2">
      <c r="F5462" s="35"/>
      <c r="G5462" s="36"/>
    </row>
    <row r="5463" spans="6:7" x14ac:dyDescent="0.2">
      <c r="F5463" s="35"/>
      <c r="G5463" s="36"/>
    </row>
    <row r="5464" spans="6:7" x14ac:dyDescent="0.2">
      <c r="F5464" s="35"/>
      <c r="G5464" s="36"/>
    </row>
    <row r="5465" spans="6:7" x14ac:dyDescent="0.2">
      <c r="F5465" s="35"/>
      <c r="G5465" s="36"/>
    </row>
    <row r="5466" spans="6:7" x14ac:dyDescent="0.2">
      <c r="F5466" s="35"/>
      <c r="G5466" s="36"/>
    </row>
    <row r="5467" spans="6:7" x14ac:dyDescent="0.2">
      <c r="F5467" s="35"/>
      <c r="G5467" s="36"/>
    </row>
    <row r="5468" spans="6:7" x14ac:dyDescent="0.2">
      <c r="F5468" s="35"/>
      <c r="G5468" s="36"/>
    </row>
    <row r="5469" spans="6:7" x14ac:dyDescent="0.2">
      <c r="F5469" s="35"/>
      <c r="G5469" s="36"/>
    </row>
    <row r="5470" spans="6:7" x14ac:dyDescent="0.2">
      <c r="F5470" s="35"/>
      <c r="G5470" s="36"/>
    </row>
    <row r="5471" spans="6:7" x14ac:dyDescent="0.2">
      <c r="F5471" s="35"/>
      <c r="G5471" s="36"/>
    </row>
    <row r="5472" spans="6:7" x14ac:dyDescent="0.2">
      <c r="F5472" s="35"/>
      <c r="G5472" s="36"/>
    </row>
    <row r="5473" spans="6:7" x14ac:dyDescent="0.2">
      <c r="F5473" s="35"/>
      <c r="G5473" s="36"/>
    </row>
    <row r="5474" spans="6:7" x14ac:dyDescent="0.2">
      <c r="F5474" s="35"/>
      <c r="G5474" s="36"/>
    </row>
    <row r="5475" spans="6:7" x14ac:dyDescent="0.2">
      <c r="F5475" s="35"/>
      <c r="G5475" s="36"/>
    </row>
    <row r="5476" spans="6:7" x14ac:dyDescent="0.2">
      <c r="F5476" s="35"/>
      <c r="G5476" s="36"/>
    </row>
    <row r="5477" spans="6:7" x14ac:dyDescent="0.2">
      <c r="F5477" s="35"/>
      <c r="G5477" s="36"/>
    </row>
    <row r="5478" spans="6:7" x14ac:dyDescent="0.2">
      <c r="F5478" s="35"/>
      <c r="G5478" s="36"/>
    </row>
    <row r="5479" spans="6:7" x14ac:dyDescent="0.2">
      <c r="F5479" s="35"/>
      <c r="G5479" s="36"/>
    </row>
    <row r="5480" spans="6:7" x14ac:dyDescent="0.2">
      <c r="F5480" s="35"/>
      <c r="G5480" s="36"/>
    </row>
    <row r="5481" spans="6:7" x14ac:dyDescent="0.2">
      <c r="F5481" s="35"/>
      <c r="G5481" s="36"/>
    </row>
    <row r="5482" spans="6:7" x14ac:dyDescent="0.2">
      <c r="F5482" s="35"/>
      <c r="G5482" s="36"/>
    </row>
    <row r="5483" spans="6:7" x14ac:dyDescent="0.2">
      <c r="F5483" s="35"/>
      <c r="G5483" s="36"/>
    </row>
    <row r="5484" spans="6:7" x14ac:dyDescent="0.2">
      <c r="F5484" s="35"/>
      <c r="G5484" s="36"/>
    </row>
    <row r="5485" spans="6:7" x14ac:dyDescent="0.2">
      <c r="F5485" s="35"/>
      <c r="G5485" s="36"/>
    </row>
    <row r="5486" spans="6:7" x14ac:dyDescent="0.2">
      <c r="F5486" s="35"/>
      <c r="G5486" s="36"/>
    </row>
    <row r="5487" spans="6:7" x14ac:dyDescent="0.2">
      <c r="F5487" s="35"/>
      <c r="G5487" s="36"/>
    </row>
    <row r="5488" spans="6:7" x14ac:dyDescent="0.2">
      <c r="F5488" s="35"/>
      <c r="G5488" s="36"/>
    </row>
    <row r="5489" spans="6:7" x14ac:dyDescent="0.2">
      <c r="F5489" s="35"/>
      <c r="G5489" s="36"/>
    </row>
    <row r="5490" spans="6:7" x14ac:dyDescent="0.2">
      <c r="F5490" s="35"/>
      <c r="G5490" s="36"/>
    </row>
    <row r="5491" spans="6:7" x14ac:dyDescent="0.2">
      <c r="F5491" s="35"/>
      <c r="G5491" s="36"/>
    </row>
    <row r="5492" spans="6:7" x14ac:dyDescent="0.2">
      <c r="F5492" s="35"/>
      <c r="G5492" s="36"/>
    </row>
    <row r="5493" spans="6:7" x14ac:dyDescent="0.2">
      <c r="F5493" s="35"/>
      <c r="G5493" s="36"/>
    </row>
    <row r="5494" spans="6:7" x14ac:dyDescent="0.2">
      <c r="F5494" s="35"/>
      <c r="G5494" s="36"/>
    </row>
    <row r="5495" spans="6:7" x14ac:dyDescent="0.2">
      <c r="F5495" s="35"/>
      <c r="G5495" s="36"/>
    </row>
    <row r="5496" spans="6:7" x14ac:dyDescent="0.2">
      <c r="F5496" s="35"/>
      <c r="G5496" s="36"/>
    </row>
    <row r="5497" spans="6:7" x14ac:dyDescent="0.2">
      <c r="F5497" s="35"/>
      <c r="G5497" s="36"/>
    </row>
    <row r="5498" spans="6:7" x14ac:dyDescent="0.2">
      <c r="F5498" s="35"/>
      <c r="G5498" s="36"/>
    </row>
    <row r="5499" spans="6:7" x14ac:dyDescent="0.2">
      <c r="F5499" s="35"/>
      <c r="G5499" s="36"/>
    </row>
    <row r="5500" spans="6:7" x14ac:dyDescent="0.2">
      <c r="F5500" s="35"/>
      <c r="G5500" s="36"/>
    </row>
    <row r="5501" spans="6:7" x14ac:dyDescent="0.2">
      <c r="F5501" s="35"/>
      <c r="G5501" s="36"/>
    </row>
    <row r="5502" spans="6:7" x14ac:dyDescent="0.2">
      <c r="F5502" s="35"/>
      <c r="G5502" s="36"/>
    </row>
    <row r="5503" spans="6:7" x14ac:dyDescent="0.2">
      <c r="F5503" s="35"/>
      <c r="G5503" s="36"/>
    </row>
    <row r="5504" spans="6:7" x14ac:dyDescent="0.2">
      <c r="F5504" s="35"/>
      <c r="G5504" s="36"/>
    </row>
    <row r="5505" spans="6:7" x14ac:dyDescent="0.2">
      <c r="F5505" s="35"/>
      <c r="G5505" s="36"/>
    </row>
    <row r="5506" spans="6:7" x14ac:dyDescent="0.2">
      <c r="F5506" s="35"/>
      <c r="G5506" s="36"/>
    </row>
    <row r="5507" spans="6:7" x14ac:dyDescent="0.2">
      <c r="F5507" s="35"/>
      <c r="G5507" s="36"/>
    </row>
    <row r="5508" spans="6:7" x14ac:dyDescent="0.2">
      <c r="F5508" s="35"/>
      <c r="G5508" s="36"/>
    </row>
    <row r="5509" spans="6:7" x14ac:dyDescent="0.2">
      <c r="F5509" s="35"/>
      <c r="G5509" s="36"/>
    </row>
    <row r="5510" spans="6:7" x14ac:dyDescent="0.2">
      <c r="F5510" s="35"/>
      <c r="G5510" s="36"/>
    </row>
    <row r="5511" spans="6:7" x14ac:dyDescent="0.2">
      <c r="F5511" s="35"/>
      <c r="G5511" s="36"/>
    </row>
    <row r="5512" spans="6:7" x14ac:dyDescent="0.2">
      <c r="F5512" s="35"/>
      <c r="G5512" s="36"/>
    </row>
    <row r="5513" spans="6:7" x14ac:dyDescent="0.2">
      <c r="F5513" s="35"/>
      <c r="G5513" s="36"/>
    </row>
    <row r="5514" spans="6:7" x14ac:dyDescent="0.2">
      <c r="F5514" s="35"/>
      <c r="G5514" s="36"/>
    </row>
    <row r="5515" spans="6:7" x14ac:dyDescent="0.2">
      <c r="F5515" s="35"/>
      <c r="G5515" s="36"/>
    </row>
    <row r="5516" spans="6:7" x14ac:dyDescent="0.2">
      <c r="F5516" s="35"/>
      <c r="G5516" s="36"/>
    </row>
    <row r="5517" spans="6:7" x14ac:dyDescent="0.2">
      <c r="F5517" s="35"/>
      <c r="G5517" s="36"/>
    </row>
    <row r="5518" spans="6:7" x14ac:dyDescent="0.2">
      <c r="F5518" s="35"/>
      <c r="G5518" s="36"/>
    </row>
    <row r="5519" spans="6:7" x14ac:dyDescent="0.2">
      <c r="F5519" s="35"/>
      <c r="G5519" s="36"/>
    </row>
    <row r="5520" spans="6:7" x14ac:dyDescent="0.2">
      <c r="F5520" s="35"/>
      <c r="G5520" s="36"/>
    </row>
    <row r="5521" spans="6:7" x14ac:dyDescent="0.2">
      <c r="F5521" s="35"/>
      <c r="G5521" s="36"/>
    </row>
    <row r="5522" spans="6:7" x14ac:dyDescent="0.2">
      <c r="F5522" s="35"/>
      <c r="G5522" s="36"/>
    </row>
    <row r="5523" spans="6:7" x14ac:dyDescent="0.2">
      <c r="F5523" s="35"/>
      <c r="G5523" s="36"/>
    </row>
    <row r="5524" spans="6:7" x14ac:dyDescent="0.2">
      <c r="F5524" s="35"/>
      <c r="G5524" s="36"/>
    </row>
    <row r="5525" spans="6:7" x14ac:dyDescent="0.2">
      <c r="F5525" s="35"/>
      <c r="G5525" s="36"/>
    </row>
    <row r="5526" spans="6:7" x14ac:dyDescent="0.2">
      <c r="F5526" s="35"/>
      <c r="G5526" s="36"/>
    </row>
    <row r="5527" spans="6:7" x14ac:dyDescent="0.2">
      <c r="F5527" s="35"/>
      <c r="G5527" s="36"/>
    </row>
    <row r="5528" spans="6:7" x14ac:dyDescent="0.2">
      <c r="F5528" s="35"/>
      <c r="G5528" s="36"/>
    </row>
    <row r="5529" spans="6:7" x14ac:dyDescent="0.2">
      <c r="F5529" s="35"/>
      <c r="G5529" s="36"/>
    </row>
    <row r="5530" spans="6:7" x14ac:dyDescent="0.2">
      <c r="F5530" s="35"/>
      <c r="G5530" s="36"/>
    </row>
    <row r="5531" spans="6:7" x14ac:dyDescent="0.2">
      <c r="F5531" s="35"/>
      <c r="G5531" s="36"/>
    </row>
    <row r="5532" spans="6:7" x14ac:dyDescent="0.2">
      <c r="F5532" s="35"/>
      <c r="G5532" s="36"/>
    </row>
    <row r="5533" spans="6:7" x14ac:dyDescent="0.2">
      <c r="F5533" s="35"/>
      <c r="G5533" s="36"/>
    </row>
    <row r="5534" spans="6:7" x14ac:dyDescent="0.2">
      <c r="F5534" s="35"/>
      <c r="G5534" s="36"/>
    </row>
    <row r="5535" spans="6:7" x14ac:dyDescent="0.2">
      <c r="F5535" s="35"/>
      <c r="G5535" s="36"/>
    </row>
    <row r="5536" spans="6:7" x14ac:dyDescent="0.2">
      <c r="F5536" s="35"/>
      <c r="G5536" s="36"/>
    </row>
    <row r="5537" spans="6:7" x14ac:dyDescent="0.2">
      <c r="F5537" s="35"/>
      <c r="G5537" s="36"/>
    </row>
    <row r="5538" spans="6:7" x14ac:dyDescent="0.2">
      <c r="F5538" s="35"/>
      <c r="G5538" s="36"/>
    </row>
    <row r="5539" spans="6:7" x14ac:dyDescent="0.2">
      <c r="F5539" s="35"/>
      <c r="G5539" s="36"/>
    </row>
    <row r="5540" spans="6:7" x14ac:dyDescent="0.2">
      <c r="F5540" s="35"/>
      <c r="G5540" s="36"/>
    </row>
    <row r="5541" spans="6:7" x14ac:dyDescent="0.2">
      <c r="F5541" s="35"/>
      <c r="G5541" s="36"/>
    </row>
    <row r="5542" spans="6:7" x14ac:dyDescent="0.2">
      <c r="F5542" s="35"/>
      <c r="G5542" s="36"/>
    </row>
    <row r="5543" spans="6:7" x14ac:dyDescent="0.2">
      <c r="F5543" s="35"/>
      <c r="G5543" s="36"/>
    </row>
    <row r="5544" spans="6:7" x14ac:dyDescent="0.2">
      <c r="F5544" s="35"/>
      <c r="G5544" s="36"/>
    </row>
    <row r="5545" spans="6:7" x14ac:dyDescent="0.2">
      <c r="F5545" s="35"/>
      <c r="G5545" s="36"/>
    </row>
    <row r="5546" spans="6:7" x14ac:dyDescent="0.2">
      <c r="F5546" s="35"/>
      <c r="G5546" s="36"/>
    </row>
    <row r="5547" spans="6:7" x14ac:dyDescent="0.2">
      <c r="F5547" s="35"/>
      <c r="G5547" s="36"/>
    </row>
    <row r="5548" spans="6:7" x14ac:dyDescent="0.2">
      <c r="F5548" s="35"/>
      <c r="G5548" s="36"/>
    </row>
    <row r="5549" spans="6:7" x14ac:dyDescent="0.2">
      <c r="F5549" s="35"/>
      <c r="G5549" s="36"/>
    </row>
    <row r="5550" spans="6:7" x14ac:dyDescent="0.2">
      <c r="F5550" s="35"/>
      <c r="G5550" s="36"/>
    </row>
    <row r="5551" spans="6:7" x14ac:dyDescent="0.2">
      <c r="F5551" s="35"/>
      <c r="G5551" s="36"/>
    </row>
    <row r="5552" spans="6:7" x14ac:dyDescent="0.2">
      <c r="F5552" s="35"/>
      <c r="G5552" s="36"/>
    </row>
    <row r="5553" spans="6:7" x14ac:dyDescent="0.2">
      <c r="F5553" s="35"/>
      <c r="G5553" s="36"/>
    </row>
    <row r="5554" spans="6:7" x14ac:dyDescent="0.2">
      <c r="F5554" s="35"/>
      <c r="G5554" s="36"/>
    </row>
    <row r="5555" spans="6:7" x14ac:dyDescent="0.2">
      <c r="F5555" s="35"/>
      <c r="G5555" s="36"/>
    </row>
    <row r="5556" spans="6:7" x14ac:dyDescent="0.2">
      <c r="F5556" s="35"/>
      <c r="G5556" s="36"/>
    </row>
    <row r="5557" spans="6:7" x14ac:dyDescent="0.2">
      <c r="F5557" s="35"/>
      <c r="G5557" s="36"/>
    </row>
    <row r="5558" spans="6:7" x14ac:dyDescent="0.2">
      <c r="F5558" s="35"/>
      <c r="G5558" s="36"/>
    </row>
    <row r="5559" spans="6:7" x14ac:dyDescent="0.2">
      <c r="F5559" s="35"/>
      <c r="G5559" s="36"/>
    </row>
    <row r="5560" spans="6:7" x14ac:dyDescent="0.2">
      <c r="F5560" s="35"/>
      <c r="G5560" s="36"/>
    </row>
    <row r="5561" spans="6:7" x14ac:dyDescent="0.2">
      <c r="F5561" s="35"/>
      <c r="G5561" s="36"/>
    </row>
    <row r="5562" spans="6:7" x14ac:dyDescent="0.2">
      <c r="F5562" s="35"/>
      <c r="G5562" s="36"/>
    </row>
    <row r="5563" spans="6:7" x14ac:dyDescent="0.2">
      <c r="F5563" s="35"/>
      <c r="G5563" s="36"/>
    </row>
    <row r="5564" spans="6:7" x14ac:dyDescent="0.2">
      <c r="F5564" s="35"/>
      <c r="G5564" s="36"/>
    </row>
    <row r="5565" spans="6:7" x14ac:dyDescent="0.2">
      <c r="F5565" s="35"/>
      <c r="G5565" s="36"/>
    </row>
    <row r="5566" spans="6:7" x14ac:dyDescent="0.2">
      <c r="F5566" s="35"/>
      <c r="G5566" s="36"/>
    </row>
    <row r="5567" spans="6:7" x14ac:dyDescent="0.2">
      <c r="F5567" s="35"/>
      <c r="G5567" s="36"/>
    </row>
    <row r="5568" spans="6:7" x14ac:dyDescent="0.2">
      <c r="F5568" s="35"/>
      <c r="G5568" s="36"/>
    </row>
    <row r="5569" spans="6:7" x14ac:dyDescent="0.2">
      <c r="F5569" s="35"/>
      <c r="G5569" s="36"/>
    </row>
    <row r="5570" spans="6:7" x14ac:dyDescent="0.2">
      <c r="F5570" s="35"/>
      <c r="G5570" s="36"/>
    </row>
    <row r="5571" spans="6:7" x14ac:dyDescent="0.2">
      <c r="F5571" s="35"/>
      <c r="G5571" s="36"/>
    </row>
    <row r="5572" spans="6:7" x14ac:dyDescent="0.2">
      <c r="F5572" s="35"/>
      <c r="G5572" s="36"/>
    </row>
    <row r="5573" spans="6:7" x14ac:dyDescent="0.2">
      <c r="F5573" s="35"/>
      <c r="G5573" s="36"/>
    </row>
    <row r="5574" spans="6:7" x14ac:dyDescent="0.2">
      <c r="F5574" s="35"/>
      <c r="G5574" s="36"/>
    </row>
    <row r="5575" spans="6:7" x14ac:dyDescent="0.2">
      <c r="F5575" s="35"/>
      <c r="G5575" s="36"/>
    </row>
    <row r="5576" spans="6:7" x14ac:dyDescent="0.2">
      <c r="F5576" s="35"/>
      <c r="G5576" s="36"/>
    </row>
    <row r="5577" spans="6:7" x14ac:dyDescent="0.2">
      <c r="F5577" s="35"/>
      <c r="G5577" s="36"/>
    </row>
    <row r="5578" spans="6:7" x14ac:dyDescent="0.2">
      <c r="F5578" s="35"/>
      <c r="G5578" s="36"/>
    </row>
    <row r="5579" spans="6:7" x14ac:dyDescent="0.2">
      <c r="F5579" s="35"/>
      <c r="G5579" s="36"/>
    </row>
    <row r="5580" spans="6:7" x14ac:dyDescent="0.2">
      <c r="F5580" s="35"/>
      <c r="G5580" s="36"/>
    </row>
    <row r="5581" spans="6:7" x14ac:dyDescent="0.2">
      <c r="F5581" s="35"/>
      <c r="G5581" s="36"/>
    </row>
    <row r="5582" spans="6:7" x14ac:dyDescent="0.2">
      <c r="F5582" s="35"/>
      <c r="G5582" s="36"/>
    </row>
    <row r="5583" spans="6:7" x14ac:dyDescent="0.2">
      <c r="F5583" s="35"/>
      <c r="G5583" s="36"/>
    </row>
    <row r="5584" spans="6:7" x14ac:dyDescent="0.2">
      <c r="F5584" s="35"/>
      <c r="G5584" s="36"/>
    </row>
    <row r="5585" spans="6:7" x14ac:dyDescent="0.2">
      <c r="F5585" s="35"/>
      <c r="G5585" s="36"/>
    </row>
    <row r="5586" spans="6:7" x14ac:dyDescent="0.2">
      <c r="F5586" s="35"/>
      <c r="G5586" s="36"/>
    </row>
    <row r="5587" spans="6:7" x14ac:dyDescent="0.2">
      <c r="F5587" s="35"/>
      <c r="G5587" s="36"/>
    </row>
    <row r="5588" spans="6:7" x14ac:dyDescent="0.2">
      <c r="F5588" s="35"/>
      <c r="G5588" s="36"/>
    </row>
    <row r="5589" spans="6:7" x14ac:dyDescent="0.2">
      <c r="F5589" s="35"/>
      <c r="G5589" s="36"/>
    </row>
    <row r="5590" spans="6:7" x14ac:dyDescent="0.2">
      <c r="F5590" s="35"/>
      <c r="G5590" s="36"/>
    </row>
    <row r="5591" spans="6:7" x14ac:dyDescent="0.2">
      <c r="F5591" s="35"/>
      <c r="G5591" s="36"/>
    </row>
    <row r="5592" spans="6:7" x14ac:dyDescent="0.2">
      <c r="F5592" s="35"/>
      <c r="G5592" s="36"/>
    </row>
    <row r="5593" spans="6:7" x14ac:dyDescent="0.2">
      <c r="F5593" s="35"/>
      <c r="G5593" s="36"/>
    </row>
    <row r="5594" spans="6:7" x14ac:dyDescent="0.2">
      <c r="F5594" s="35"/>
      <c r="G5594" s="36"/>
    </row>
    <row r="5595" spans="6:7" x14ac:dyDescent="0.2">
      <c r="F5595" s="35"/>
      <c r="G5595" s="36"/>
    </row>
    <row r="5596" spans="6:7" x14ac:dyDescent="0.2">
      <c r="F5596" s="35"/>
      <c r="G5596" s="36"/>
    </row>
    <row r="5597" spans="6:7" x14ac:dyDescent="0.2">
      <c r="F5597" s="35"/>
      <c r="G5597" s="36"/>
    </row>
    <row r="5598" spans="6:7" x14ac:dyDescent="0.2">
      <c r="F5598" s="35"/>
      <c r="G5598" s="36"/>
    </row>
    <row r="5599" spans="6:7" x14ac:dyDescent="0.2">
      <c r="F5599" s="35"/>
      <c r="G5599" s="36"/>
    </row>
    <row r="5600" spans="6:7" x14ac:dyDescent="0.2">
      <c r="F5600" s="35"/>
      <c r="G5600" s="36"/>
    </row>
    <row r="5601" spans="6:7" x14ac:dyDescent="0.2">
      <c r="F5601" s="35"/>
      <c r="G5601" s="36"/>
    </row>
    <row r="5602" spans="6:7" x14ac:dyDescent="0.2">
      <c r="F5602" s="35"/>
      <c r="G5602" s="36"/>
    </row>
    <row r="5603" spans="6:7" x14ac:dyDescent="0.2">
      <c r="F5603" s="35"/>
      <c r="G5603" s="36"/>
    </row>
    <row r="5604" spans="6:7" x14ac:dyDescent="0.2">
      <c r="F5604" s="35"/>
      <c r="G5604" s="36"/>
    </row>
    <row r="5605" spans="6:7" x14ac:dyDescent="0.2">
      <c r="F5605" s="35"/>
      <c r="G5605" s="36"/>
    </row>
    <row r="5606" spans="6:7" x14ac:dyDescent="0.2">
      <c r="F5606" s="35"/>
      <c r="G5606" s="36"/>
    </row>
    <row r="5607" spans="6:7" x14ac:dyDescent="0.2">
      <c r="F5607" s="35"/>
      <c r="G5607" s="36"/>
    </row>
    <row r="5608" spans="6:7" x14ac:dyDescent="0.2">
      <c r="F5608" s="35"/>
      <c r="G5608" s="36"/>
    </row>
    <row r="5609" spans="6:7" x14ac:dyDescent="0.2">
      <c r="F5609" s="35"/>
      <c r="G5609" s="36"/>
    </row>
    <row r="5610" spans="6:7" x14ac:dyDescent="0.2">
      <c r="F5610" s="35"/>
      <c r="G5610" s="36"/>
    </row>
    <row r="5611" spans="6:7" x14ac:dyDescent="0.2">
      <c r="F5611" s="35"/>
      <c r="G5611" s="36"/>
    </row>
    <row r="5612" spans="6:7" x14ac:dyDescent="0.2">
      <c r="F5612" s="35"/>
      <c r="G5612" s="36"/>
    </row>
    <row r="5613" spans="6:7" x14ac:dyDescent="0.2">
      <c r="F5613" s="35"/>
      <c r="G5613" s="36"/>
    </row>
    <row r="5614" spans="6:7" x14ac:dyDescent="0.2">
      <c r="F5614" s="35"/>
      <c r="G5614" s="36"/>
    </row>
    <row r="5615" spans="6:7" x14ac:dyDescent="0.2">
      <c r="F5615" s="35"/>
      <c r="G5615" s="36"/>
    </row>
    <row r="5616" spans="6:7" x14ac:dyDescent="0.2">
      <c r="F5616" s="35"/>
      <c r="G5616" s="36"/>
    </row>
    <row r="5617" spans="6:7" x14ac:dyDescent="0.2">
      <c r="F5617" s="35"/>
      <c r="G5617" s="36"/>
    </row>
    <row r="5618" spans="6:7" x14ac:dyDescent="0.2">
      <c r="F5618" s="35"/>
      <c r="G5618" s="36"/>
    </row>
    <row r="5619" spans="6:7" x14ac:dyDescent="0.2">
      <c r="F5619" s="35"/>
      <c r="G5619" s="36"/>
    </row>
    <row r="5620" spans="6:7" x14ac:dyDescent="0.2">
      <c r="F5620" s="35"/>
      <c r="G5620" s="36"/>
    </row>
    <row r="5621" spans="6:7" x14ac:dyDescent="0.2">
      <c r="F5621" s="35"/>
      <c r="G5621" s="36"/>
    </row>
    <row r="5622" spans="6:7" x14ac:dyDescent="0.2">
      <c r="F5622" s="35"/>
      <c r="G5622" s="36"/>
    </row>
    <row r="5623" spans="6:7" x14ac:dyDescent="0.2">
      <c r="F5623" s="35"/>
      <c r="G5623" s="36"/>
    </row>
    <row r="5624" spans="6:7" x14ac:dyDescent="0.2">
      <c r="F5624" s="35"/>
      <c r="G5624" s="36"/>
    </row>
    <row r="5625" spans="6:7" x14ac:dyDescent="0.2">
      <c r="F5625" s="35"/>
      <c r="G5625" s="36"/>
    </row>
    <row r="5626" spans="6:7" x14ac:dyDescent="0.2">
      <c r="F5626" s="35"/>
      <c r="G5626" s="36"/>
    </row>
    <row r="5627" spans="6:7" x14ac:dyDescent="0.2">
      <c r="F5627" s="35"/>
      <c r="G5627" s="36"/>
    </row>
    <row r="5628" spans="6:7" x14ac:dyDescent="0.2">
      <c r="F5628" s="35"/>
      <c r="G5628" s="36"/>
    </row>
    <row r="5629" spans="6:7" x14ac:dyDescent="0.2">
      <c r="F5629" s="35"/>
      <c r="G5629" s="36"/>
    </row>
    <row r="5630" spans="6:7" x14ac:dyDescent="0.2">
      <c r="F5630" s="35"/>
      <c r="G5630" s="36"/>
    </row>
    <row r="5631" spans="6:7" x14ac:dyDescent="0.2">
      <c r="F5631" s="35"/>
      <c r="G5631" s="36"/>
    </row>
    <row r="5632" spans="6:7" x14ac:dyDescent="0.2">
      <c r="F5632" s="35"/>
      <c r="G5632" s="36"/>
    </row>
    <row r="5633" spans="6:7" x14ac:dyDescent="0.2">
      <c r="F5633" s="35"/>
      <c r="G5633" s="36"/>
    </row>
    <row r="5634" spans="6:7" x14ac:dyDescent="0.2">
      <c r="F5634" s="35"/>
      <c r="G5634" s="36"/>
    </row>
    <row r="5635" spans="6:7" x14ac:dyDescent="0.2">
      <c r="F5635" s="35"/>
      <c r="G5635" s="36"/>
    </row>
    <row r="5636" spans="6:7" x14ac:dyDescent="0.2">
      <c r="F5636" s="35"/>
      <c r="G5636" s="36"/>
    </row>
    <row r="5637" spans="6:7" x14ac:dyDescent="0.2">
      <c r="F5637" s="35"/>
      <c r="G5637" s="36"/>
    </row>
    <row r="5638" spans="6:7" x14ac:dyDescent="0.2">
      <c r="F5638" s="35"/>
      <c r="G5638" s="36"/>
    </row>
    <row r="5639" spans="6:7" x14ac:dyDescent="0.2">
      <c r="F5639" s="35"/>
      <c r="G5639" s="36"/>
    </row>
    <row r="5640" spans="6:7" x14ac:dyDescent="0.2">
      <c r="F5640" s="35"/>
      <c r="G5640" s="36"/>
    </row>
    <row r="5641" spans="6:7" x14ac:dyDescent="0.2">
      <c r="F5641" s="35"/>
      <c r="G5641" s="36"/>
    </row>
    <row r="5642" spans="6:7" x14ac:dyDescent="0.2">
      <c r="F5642" s="35"/>
      <c r="G5642" s="36"/>
    </row>
    <row r="5643" spans="6:7" x14ac:dyDescent="0.2">
      <c r="F5643" s="35"/>
      <c r="G5643" s="36"/>
    </row>
    <row r="5644" spans="6:7" x14ac:dyDescent="0.2">
      <c r="F5644" s="35"/>
      <c r="G5644" s="36"/>
    </row>
    <row r="5645" spans="6:7" x14ac:dyDescent="0.2">
      <c r="F5645" s="35"/>
      <c r="G5645" s="36"/>
    </row>
    <row r="5646" spans="6:7" x14ac:dyDescent="0.2">
      <c r="F5646" s="35"/>
      <c r="G5646" s="36"/>
    </row>
    <row r="5647" spans="6:7" x14ac:dyDescent="0.2">
      <c r="F5647" s="35"/>
      <c r="G5647" s="36"/>
    </row>
    <row r="5648" spans="6:7" x14ac:dyDescent="0.2">
      <c r="F5648" s="35"/>
      <c r="G5648" s="36"/>
    </row>
    <row r="5649" spans="6:7" x14ac:dyDescent="0.2">
      <c r="F5649" s="35"/>
      <c r="G5649" s="36"/>
    </row>
    <row r="5650" spans="6:7" x14ac:dyDescent="0.2">
      <c r="F5650" s="35"/>
      <c r="G5650" s="36"/>
    </row>
    <row r="5651" spans="6:7" x14ac:dyDescent="0.2">
      <c r="F5651" s="35"/>
      <c r="G5651" s="36"/>
    </row>
    <row r="5652" spans="6:7" x14ac:dyDescent="0.2">
      <c r="F5652" s="35"/>
      <c r="G5652" s="36"/>
    </row>
    <row r="5653" spans="6:7" x14ac:dyDescent="0.2">
      <c r="F5653" s="35"/>
      <c r="G5653" s="36"/>
    </row>
    <row r="5654" spans="6:7" x14ac:dyDescent="0.2">
      <c r="F5654" s="35"/>
      <c r="G5654" s="36"/>
    </row>
    <row r="5655" spans="6:7" x14ac:dyDescent="0.2">
      <c r="F5655" s="35"/>
      <c r="G5655" s="36"/>
    </row>
    <row r="5656" spans="6:7" x14ac:dyDescent="0.2">
      <c r="F5656" s="35"/>
      <c r="G5656" s="36"/>
    </row>
    <row r="5657" spans="6:7" x14ac:dyDescent="0.2">
      <c r="F5657" s="35"/>
      <c r="G5657" s="36"/>
    </row>
    <row r="5658" spans="6:7" x14ac:dyDescent="0.2">
      <c r="F5658" s="35"/>
      <c r="G5658" s="36"/>
    </row>
    <row r="5659" spans="6:7" x14ac:dyDescent="0.2">
      <c r="F5659" s="35"/>
      <c r="G5659" s="36"/>
    </row>
    <row r="5660" spans="6:7" x14ac:dyDescent="0.2">
      <c r="F5660" s="35"/>
      <c r="G5660" s="36"/>
    </row>
    <row r="5661" spans="6:7" x14ac:dyDescent="0.2">
      <c r="F5661" s="35"/>
      <c r="G5661" s="36"/>
    </row>
    <row r="5662" spans="6:7" x14ac:dyDescent="0.2">
      <c r="F5662" s="35"/>
      <c r="G5662" s="36"/>
    </row>
    <row r="5663" spans="6:7" x14ac:dyDescent="0.2">
      <c r="F5663" s="35"/>
      <c r="G5663" s="36"/>
    </row>
    <row r="5664" spans="6:7" x14ac:dyDescent="0.2">
      <c r="F5664" s="35"/>
      <c r="G5664" s="36"/>
    </row>
    <row r="5665" spans="6:7" x14ac:dyDescent="0.2">
      <c r="F5665" s="35"/>
      <c r="G5665" s="36"/>
    </row>
    <row r="5666" spans="6:7" x14ac:dyDescent="0.2">
      <c r="F5666" s="35"/>
      <c r="G5666" s="36"/>
    </row>
    <row r="5667" spans="6:7" x14ac:dyDescent="0.2">
      <c r="F5667" s="35"/>
      <c r="G5667" s="36"/>
    </row>
    <row r="5668" spans="6:7" x14ac:dyDescent="0.2">
      <c r="F5668" s="35"/>
      <c r="G5668" s="36"/>
    </row>
    <row r="5669" spans="6:7" x14ac:dyDescent="0.2">
      <c r="F5669" s="35"/>
      <c r="G5669" s="36"/>
    </row>
    <row r="5670" spans="6:7" x14ac:dyDescent="0.2">
      <c r="F5670" s="35"/>
      <c r="G5670" s="36"/>
    </row>
    <row r="5671" spans="6:7" x14ac:dyDescent="0.2">
      <c r="F5671" s="35"/>
      <c r="G5671" s="36"/>
    </row>
    <row r="5672" spans="6:7" x14ac:dyDescent="0.2">
      <c r="F5672" s="35"/>
      <c r="G5672" s="36"/>
    </row>
    <row r="5673" spans="6:7" x14ac:dyDescent="0.2">
      <c r="F5673" s="35"/>
      <c r="G5673" s="36"/>
    </row>
    <row r="5674" spans="6:7" x14ac:dyDescent="0.2">
      <c r="F5674" s="35"/>
      <c r="G5674" s="36"/>
    </row>
    <row r="5675" spans="6:7" x14ac:dyDescent="0.2">
      <c r="F5675" s="35"/>
      <c r="G5675" s="36"/>
    </row>
    <row r="5676" spans="6:7" x14ac:dyDescent="0.2">
      <c r="F5676" s="35"/>
      <c r="G5676" s="36"/>
    </row>
    <row r="5677" spans="6:7" x14ac:dyDescent="0.2">
      <c r="F5677" s="35"/>
      <c r="G5677" s="36"/>
    </row>
    <row r="5678" spans="6:7" x14ac:dyDescent="0.2">
      <c r="F5678" s="35"/>
      <c r="G5678" s="36"/>
    </row>
    <row r="5679" spans="6:7" x14ac:dyDescent="0.2">
      <c r="F5679" s="35"/>
      <c r="G5679" s="36"/>
    </row>
    <row r="5680" spans="6:7" x14ac:dyDescent="0.2">
      <c r="F5680" s="35"/>
      <c r="G5680" s="36"/>
    </row>
    <row r="5681" spans="6:7" x14ac:dyDescent="0.2">
      <c r="F5681" s="35"/>
      <c r="G5681" s="36"/>
    </row>
    <row r="5682" spans="6:7" x14ac:dyDescent="0.2">
      <c r="F5682" s="35"/>
      <c r="G5682" s="36"/>
    </row>
    <row r="5683" spans="6:7" x14ac:dyDescent="0.2">
      <c r="F5683" s="35"/>
      <c r="G5683" s="36"/>
    </row>
    <row r="5684" spans="6:7" x14ac:dyDescent="0.2">
      <c r="F5684" s="35"/>
      <c r="G5684" s="36"/>
    </row>
    <row r="5685" spans="6:7" x14ac:dyDescent="0.2">
      <c r="F5685" s="35"/>
      <c r="G5685" s="36"/>
    </row>
    <row r="5686" spans="6:7" x14ac:dyDescent="0.2">
      <c r="F5686" s="35"/>
      <c r="G5686" s="36"/>
    </row>
    <row r="5687" spans="6:7" x14ac:dyDescent="0.2">
      <c r="F5687" s="35"/>
      <c r="G5687" s="36"/>
    </row>
    <row r="5688" spans="6:7" x14ac:dyDescent="0.2">
      <c r="F5688" s="35"/>
      <c r="G5688" s="36"/>
    </row>
    <row r="5689" spans="6:7" x14ac:dyDescent="0.2">
      <c r="F5689" s="35"/>
      <c r="G5689" s="36"/>
    </row>
    <row r="5690" spans="6:7" x14ac:dyDescent="0.2">
      <c r="F5690" s="35"/>
      <c r="G5690" s="36"/>
    </row>
    <row r="5691" spans="6:7" x14ac:dyDescent="0.2">
      <c r="F5691" s="35"/>
      <c r="G5691" s="36"/>
    </row>
    <row r="5692" spans="6:7" x14ac:dyDescent="0.2">
      <c r="F5692" s="35"/>
      <c r="G5692" s="36"/>
    </row>
    <row r="5693" spans="6:7" x14ac:dyDescent="0.2">
      <c r="F5693" s="35"/>
      <c r="G5693" s="36"/>
    </row>
    <row r="5694" spans="6:7" x14ac:dyDescent="0.2">
      <c r="F5694" s="35"/>
      <c r="G5694" s="36"/>
    </row>
    <row r="5695" spans="6:7" x14ac:dyDescent="0.2">
      <c r="F5695" s="35"/>
      <c r="G5695" s="36"/>
    </row>
    <row r="5696" spans="6:7" x14ac:dyDescent="0.2">
      <c r="F5696" s="35"/>
      <c r="G5696" s="36"/>
    </row>
    <row r="5697" spans="6:7" x14ac:dyDescent="0.2">
      <c r="F5697" s="35"/>
      <c r="G5697" s="36"/>
    </row>
    <row r="5698" spans="6:7" x14ac:dyDescent="0.2">
      <c r="F5698" s="35"/>
      <c r="G5698" s="36"/>
    </row>
    <row r="5699" spans="6:7" x14ac:dyDescent="0.2">
      <c r="F5699" s="35"/>
      <c r="G5699" s="36"/>
    </row>
    <row r="5700" spans="6:7" x14ac:dyDescent="0.2">
      <c r="F5700" s="35"/>
      <c r="G5700" s="36"/>
    </row>
    <row r="5701" spans="6:7" x14ac:dyDescent="0.2">
      <c r="F5701" s="35"/>
      <c r="G5701" s="36"/>
    </row>
    <row r="5702" spans="6:7" x14ac:dyDescent="0.2">
      <c r="F5702" s="35"/>
      <c r="G5702" s="36"/>
    </row>
    <row r="5703" spans="6:7" x14ac:dyDescent="0.2">
      <c r="F5703" s="35"/>
      <c r="G5703" s="36"/>
    </row>
    <row r="5704" spans="6:7" x14ac:dyDescent="0.2">
      <c r="F5704" s="35"/>
      <c r="G5704" s="36"/>
    </row>
    <row r="5705" spans="6:7" x14ac:dyDescent="0.2">
      <c r="F5705" s="35"/>
      <c r="G5705" s="36"/>
    </row>
    <row r="5706" spans="6:7" x14ac:dyDescent="0.2">
      <c r="F5706" s="35"/>
      <c r="G5706" s="36"/>
    </row>
    <row r="5707" spans="6:7" x14ac:dyDescent="0.2">
      <c r="F5707" s="35"/>
      <c r="G5707" s="36"/>
    </row>
    <row r="5708" spans="6:7" x14ac:dyDescent="0.2">
      <c r="F5708" s="35"/>
      <c r="G5708" s="36"/>
    </row>
    <row r="5709" spans="6:7" x14ac:dyDescent="0.2">
      <c r="F5709" s="35"/>
      <c r="G5709" s="36"/>
    </row>
    <row r="5710" spans="6:7" x14ac:dyDescent="0.2">
      <c r="F5710" s="35"/>
      <c r="G5710" s="36"/>
    </row>
    <row r="5711" spans="6:7" x14ac:dyDescent="0.2">
      <c r="F5711" s="35"/>
      <c r="G5711" s="36"/>
    </row>
    <row r="5712" spans="6:7" x14ac:dyDescent="0.2">
      <c r="F5712" s="35"/>
      <c r="G5712" s="36"/>
    </row>
    <row r="5713" spans="6:7" x14ac:dyDescent="0.2">
      <c r="F5713" s="35"/>
      <c r="G5713" s="36"/>
    </row>
    <row r="5714" spans="6:7" x14ac:dyDescent="0.2">
      <c r="F5714" s="35"/>
      <c r="G5714" s="36"/>
    </row>
    <row r="5715" spans="6:7" x14ac:dyDescent="0.2">
      <c r="F5715" s="35"/>
      <c r="G5715" s="36"/>
    </row>
    <row r="5716" spans="6:7" x14ac:dyDescent="0.2">
      <c r="F5716" s="35"/>
      <c r="G5716" s="36"/>
    </row>
    <row r="5717" spans="6:7" x14ac:dyDescent="0.2">
      <c r="F5717" s="35"/>
      <c r="G5717" s="36"/>
    </row>
    <row r="5718" spans="6:7" x14ac:dyDescent="0.2">
      <c r="F5718" s="35"/>
      <c r="G5718" s="36"/>
    </row>
    <row r="5719" spans="6:7" x14ac:dyDescent="0.2">
      <c r="F5719" s="35"/>
      <c r="G5719" s="36"/>
    </row>
    <row r="5720" spans="6:7" x14ac:dyDescent="0.2">
      <c r="F5720" s="35"/>
      <c r="G5720" s="36"/>
    </row>
    <row r="5721" spans="6:7" x14ac:dyDescent="0.2">
      <c r="F5721" s="35"/>
      <c r="G5721" s="36"/>
    </row>
    <row r="5722" spans="6:7" x14ac:dyDescent="0.2">
      <c r="F5722" s="35"/>
      <c r="G5722" s="36"/>
    </row>
    <row r="5723" spans="6:7" x14ac:dyDescent="0.2">
      <c r="F5723" s="35"/>
      <c r="G5723" s="36"/>
    </row>
    <row r="5724" spans="6:7" x14ac:dyDescent="0.2">
      <c r="F5724" s="35"/>
      <c r="G5724" s="36"/>
    </row>
    <row r="5725" spans="6:7" x14ac:dyDescent="0.2">
      <c r="F5725" s="35"/>
      <c r="G5725" s="36"/>
    </row>
    <row r="5726" spans="6:7" x14ac:dyDescent="0.2">
      <c r="F5726" s="35"/>
      <c r="G5726" s="36"/>
    </row>
    <row r="5727" spans="6:7" x14ac:dyDescent="0.2">
      <c r="F5727" s="35"/>
      <c r="G5727" s="36"/>
    </row>
    <row r="5728" spans="6:7" x14ac:dyDescent="0.2">
      <c r="F5728" s="35"/>
      <c r="G5728" s="36"/>
    </row>
    <row r="5729" spans="6:7" x14ac:dyDescent="0.2">
      <c r="F5729" s="35"/>
      <c r="G5729" s="36"/>
    </row>
    <row r="5730" spans="6:7" x14ac:dyDescent="0.2">
      <c r="F5730" s="35"/>
      <c r="G5730" s="36"/>
    </row>
    <row r="5731" spans="6:7" x14ac:dyDescent="0.2">
      <c r="F5731" s="35"/>
      <c r="G5731" s="36"/>
    </row>
    <row r="5732" spans="6:7" x14ac:dyDescent="0.2">
      <c r="F5732" s="35"/>
      <c r="G5732" s="36"/>
    </row>
    <row r="5733" spans="6:7" x14ac:dyDescent="0.2">
      <c r="F5733" s="35"/>
      <c r="G5733" s="36"/>
    </row>
    <row r="5734" spans="6:7" x14ac:dyDescent="0.2">
      <c r="F5734" s="35"/>
      <c r="G5734" s="36"/>
    </row>
    <row r="5735" spans="6:7" x14ac:dyDescent="0.2">
      <c r="F5735" s="35"/>
      <c r="G5735" s="36"/>
    </row>
    <row r="5736" spans="6:7" x14ac:dyDescent="0.2">
      <c r="F5736" s="35"/>
      <c r="G5736" s="36"/>
    </row>
    <row r="5737" spans="6:7" x14ac:dyDescent="0.2">
      <c r="F5737" s="35"/>
      <c r="G5737" s="36"/>
    </row>
    <row r="5738" spans="6:7" x14ac:dyDescent="0.2">
      <c r="F5738" s="35"/>
      <c r="G5738" s="36"/>
    </row>
    <row r="5739" spans="6:7" x14ac:dyDescent="0.2">
      <c r="F5739" s="35"/>
      <c r="G5739" s="36"/>
    </row>
    <row r="5740" spans="6:7" x14ac:dyDescent="0.2">
      <c r="F5740" s="35"/>
      <c r="G5740" s="36"/>
    </row>
    <row r="5741" spans="6:7" x14ac:dyDescent="0.2">
      <c r="F5741" s="35"/>
      <c r="G5741" s="36"/>
    </row>
    <row r="5742" spans="6:7" x14ac:dyDescent="0.2">
      <c r="F5742" s="35"/>
      <c r="G5742" s="36"/>
    </row>
    <row r="5743" spans="6:7" x14ac:dyDescent="0.2">
      <c r="F5743" s="35"/>
      <c r="G5743" s="36"/>
    </row>
    <row r="5744" spans="6:7" x14ac:dyDescent="0.2">
      <c r="F5744" s="35"/>
      <c r="G5744" s="36"/>
    </row>
    <row r="5745" spans="6:7" x14ac:dyDescent="0.2">
      <c r="F5745" s="35"/>
      <c r="G5745" s="36"/>
    </row>
    <row r="5746" spans="6:7" x14ac:dyDescent="0.2">
      <c r="F5746" s="35"/>
      <c r="G5746" s="36"/>
    </row>
    <row r="5747" spans="6:7" x14ac:dyDescent="0.2">
      <c r="F5747" s="35"/>
      <c r="G5747" s="36"/>
    </row>
    <row r="5748" spans="6:7" x14ac:dyDescent="0.2">
      <c r="F5748" s="35"/>
      <c r="G5748" s="36"/>
    </row>
    <row r="5749" spans="6:7" x14ac:dyDescent="0.2">
      <c r="F5749" s="35"/>
      <c r="G5749" s="36"/>
    </row>
    <row r="5750" spans="6:7" x14ac:dyDescent="0.2">
      <c r="F5750" s="35"/>
      <c r="G5750" s="36"/>
    </row>
    <row r="5751" spans="6:7" x14ac:dyDescent="0.2">
      <c r="F5751" s="35"/>
      <c r="G5751" s="36"/>
    </row>
    <row r="5752" spans="6:7" x14ac:dyDescent="0.2">
      <c r="F5752" s="35"/>
      <c r="G5752" s="36"/>
    </row>
    <row r="5753" spans="6:7" x14ac:dyDescent="0.2">
      <c r="F5753" s="35"/>
      <c r="G5753" s="36"/>
    </row>
    <row r="5754" spans="6:7" x14ac:dyDescent="0.2">
      <c r="F5754" s="35"/>
      <c r="G5754" s="36"/>
    </row>
    <row r="5755" spans="6:7" x14ac:dyDescent="0.2">
      <c r="F5755" s="35"/>
      <c r="G5755" s="36"/>
    </row>
    <row r="5756" spans="6:7" x14ac:dyDescent="0.2">
      <c r="F5756" s="35"/>
      <c r="G5756" s="36"/>
    </row>
    <row r="5757" spans="6:7" x14ac:dyDescent="0.2">
      <c r="F5757" s="35"/>
      <c r="G5757" s="36"/>
    </row>
    <row r="5758" spans="6:7" x14ac:dyDescent="0.2">
      <c r="F5758" s="35"/>
      <c r="G5758" s="36"/>
    </row>
    <row r="5759" spans="6:7" x14ac:dyDescent="0.2">
      <c r="F5759" s="35"/>
      <c r="G5759" s="36"/>
    </row>
    <row r="5760" spans="6:7" x14ac:dyDescent="0.2">
      <c r="F5760" s="35"/>
      <c r="G5760" s="36"/>
    </row>
    <row r="5761" spans="6:7" x14ac:dyDescent="0.2">
      <c r="F5761" s="35"/>
      <c r="G5761" s="36"/>
    </row>
    <row r="5762" spans="6:7" x14ac:dyDescent="0.2">
      <c r="F5762" s="35"/>
      <c r="G5762" s="36"/>
    </row>
    <row r="5763" spans="6:7" x14ac:dyDescent="0.2">
      <c r="F5763" s="35"/>
      <c r="G5763" s="36"/>
    </row>
    <row r="5764" spans="6:7" x14ac:dyDescent="0.2">
      <c r="F5764" s="35"/>
      <c r="G5764" s="36"/>
    </row>
    <row r="5765" spans="6:7" x14ac:dyDescent="0.2">
      <c r="F5765" s="35"/>
      <c r="G5765" s="36"/>
    </row>
    <row r="5766" spans="6:7" x14ac:dyDescent="0.2">
      <c r="F5766" s="35"/>
      <c r="G5766" s="36"/>
    </row>
    <row r="5767" spans="6:7" x14ac:dyDescent="0.2">
      <c r="F5767" s="35"/>
      <c r="G5767" s="36"/>
    </row>
    <row r="5768" spans="6:7" x14ac:dyDescent="0.2">
      <c r="F5768" s="35"/>
      <c r="G5768" s="36"/>
    </row>
    <row r="5769" spans="6:7" x14ac:dyDescent="0.2">
      <c r="F5769" s="35"/>
      <c r="G5769" s="36"/>
    </row>
    <row r="5770" spans="6:7" x14ac:dyDescent="0.2">
      <c r="F5770" s="35"/>
      <c r="G5770" s="36"/>
    </row>
    <row r="5771" spans="6:7" x14ac:dyDescent="0.2">
      <c r="F5771" s="35"/>
      <c r="G5771" s="36"/>
    </row>
    <row r="5772" spans="6:7" x14ac:dyDescent="0.2">
      <c r="F5772" s="35"/>
      <c r="G5772" s="36"/>
    </row>
    <row r="5773" spans="6:7" x14ac:dyDescent="0.2">
      <c r="F5773" s="35"/>
      <c r="G5773" s="36"/>
    </row>
    <row r="5774" spans="6:7" x14ac:dyDescent="0.2">
      <c r="F5774" s="35"/>
      <c r="G5774" s="36"/>
    </row>
    <row r="5775" spans="6:7" x14ac:dyDescent="0.2">
      <c r="F5775" s="35"/>
      <c r="G5775" s="36"/>
    </row>
    <row r="5776" spans="6:7" x14ac:dyDescent="0.2">
      <c r="F5776" s="35"/>
      <c r="G5776" s="36"/>
    </row>
    <row r="5777" spans="6:7" x14ac:dyDescent="0.2">
      <c r="F5777" s="35"/>
      <c r="G5777" s="36"/>
    </row>
    <row r="5778" spans="6:7" x14ac:dyDescent="0.2">
      <c r="F5778" s="35"/>
      <c r="G5778" s="36"/>
    </row>
    <row r="5779" spans="6:7" x14ac:dyDescent="0.2">
      <c r="F5779" s="35"/>
      <c r="G5779" s="36"/>
    </row>
    <row r="5780" spans="6:7" x14ac:dyDescent="0.2">
      <c r="F5780" s="35"/>
      <c r="G5780" s="36"/>
    </row>
    <row r="5781" spans="6:7" x14ac:dyDescent="0.2">
      <c r="F5781" s="35"/>
      <c r="G5781" s="36"/>
    </row>
    <row r="5782" spans="6:7" x14ac:dyDescent="0.2">
      <c r="F5782" s="35"/>
      <c r="G5782" s="36"/>
    </row>
    <row r="5783" spans="6:7" x14ac:dyDescent="0.2">
      <c r="F5783" s="35"/>
      <c r="G5783" s="36"/>
    </row>
    <row r="5784" spans="6:7" x14ac:dyDescent="0.2">
      <c r="F5784" s="35"/>
      <c r="G5784" s="36"/>
    </row>
    <row r="5785" spans="6:7" x14ac:dyDescent="0.2">
      <c r="F5785" s="35"/>
      <c r="G5785" s="36"/>
    </row>
    <row r="5786" spans="6:7" x14ac:dyDescent="0.2">
      <c r="F5786" s="35"/>
      <c r="G5786" s="36"/>
    </row>
    <row r="5787" spans="6:7" x14ac:dyDescent="0.2">
      <c r="F5787" s="35"/>
      <c r="G5787" s="36"/>
    </row>
    <row r="5788" spans="6:7" x14ac:dyDescent="0.2">
      <c r="F5788" s="35"/>
      <c r="G5788" s="36"/>
    </row>
    <row r="5789" spans="6:7" x14ac:dyDescent="0.2">
      <c r="F5789" s="35"/>
      <c r="G5789" s="36"/>
    </row>
    <row r="5790" spans="6:7" x14ac:dyDescent="0.2">
      <c r="F5790" s="35"/>
      <c r="G5790" s="36"/>
    </row>
    <row r="5791" spans="6:7" x14ac:dyDescent="0.2">
      <c r="F5791" s="35"/>
      <c r="G5791" s="36"/>
    </row>
    <row r="5792" spans="6:7" x14ac:dyDescent="0.2">
      <c r="F5792" s="35"/>
      <c r="G5792" s="36"/>
    </row>
    <row r="5793" spans="6:7" x14ac:dyDescent="0.2">
      <c r="F5793" s="35"/>
      <c r="G5793" s="36"/>
    </row>
    <row r="5794" spans="6:7" x14ac:dyDescent="0.2">
      <c r="F5794" s="35"/>
      <c r="G5794" s="36"/>
    </row>
    <row r="5795" spans="6:7" x14ac:dyDescent="0.2">
      <c r="F5795" s="35"/>
      <c r="G5795" s="36"/>
    </row>
    <row r="5796" spans="6:7" x14ac:dyDescent="0.2">
      <c r="F5796" s="35"/>
      <c r="G5796" s="36"/>
    </row>
    <row r="5797" spans="6:7" x14ac:dyDescent="0.2">
      <c r="F5797" s="35"/>
      <c r="G5797" s="36"/>
    </row>
    <row r="5798" spans="6:7" x14ac:dyDescent="0.2">
      <c r="F5798" s="35"/>
      <c r="G5798" s="36"/>
    </row>
    <row r="5799" spans="6:7" x14ac:dyDescent="0.2">
      <c r="F5799" s="35"/>
      <c r="G5799" s="36"/>
    </row>
    <row r="5800" spans="6:7" x14ac:dyDescent="0.2">
      <c r="F5800" s="35"/>
      <c r="G5800" s="36"/>
    </row>
    <row r="5801" spans="6:7" x14ac:dyDescent="0.2">
      <c r="F5801" s="35"/>
      <c r="G5801" s="36"/>
    </row>
    <row r="5802" spans="6:7" x14ac:dyDescent="0.2">
      <c r="F5802" s="35"/>
      <c r="G5802" s="36"/>
    </row>
    <row r="5803" spans="6:7" x14ac:dyDescent="0.2">
      <c r="F5803" s="35"/>
      <c r="G5803" s="36"/>
    </row>
    <row r="5804" spans="6:7" x14ac:dyDescent="0.2">
      <c r="F5804" s="35"/>
      <c r="G5804" s="36"/>
    </row>
    <row r="5805" spans="6:7" x14ac:dyDescent="0.2">
      <c r="F5805" s="35"/>
      <c r="G5805" s="36"/>
    </row>
    <row r="5806" spans="6:7" x14ac:dyDescent="0.2">
      <c r="F5806" s="35"/>
      <c r="G5806" s="36"/>
    </row>
    <row r="5807" spans="6:7" x14ac:dyDescent="0.2">
      <c r="F5807" s="35"/>
      <c r="G5807" s="36"/>
    </row>
    <row r="5808" spans="6:7" x14ac:dyDescent="0.2">
      <c r="F5808" s="35"/>
      <c r="G5808" s="36"/>
    </row>
    <row r="5809" spans="6:7" x14ac:dyDescent="0.2">
      <c r="F5809" s="35"/>
      <c r="G5809" s="36"/>
    </row>
    <row r="5810" spans="6:7" x14ac:dyDescent="0.2">
      <c r="F5810" s="35"/>
      <c r="G5810" s="36"/>
    </row>
    <row r="5811" spans="6:7" x14ac:dyDescent="0.2">
      <c r="F5811" s="35"/>
      <c r="G5811" s="36"/>
    </row>
    <row r="5812" spans="6:7" x14ac:dyDescent="0.2">
      <c r="F5812" s="35"/>
      <c r="G5812" s="36"/>
    </row>
    <row r="5813" spans="6:7" x14ac:dyDescent="0.2">
      <c r="F5813" s="35"/>
      <c r="G5813" s="36"/>
    </row>
    <row r="5814" spans="6:7" x14ac:dyDescent="0.2">
      <c r="F5814" s="35"/>
      <c r="G5814" s="36"/>
    </row>
    <row r="5815" spans="6:7" x14ac:dyDescent="0.2">
      <c r="F5815" s="35"/>
      <c r="G5815" s="36"/>
    </row>
    <row r="5816" spans="6:7" x14ac:dyDescent="0.2">
      <c r="F5816" s="35"/>
      <c r="G5816" s="36"/>
    </row>
    <row r="5817" spans="6:7" x14ac:dyDescent="0.2">
      <c r="F5817" s="35"/>
      <c r="G5817" s="36"/>
    </row>
    <row r="5818" spans="6:7" x14ac:dyDescent="0.2">
      <c r="F5818" s="35"/>
      <c r="G5818" s="36"/>
    </row>
    <row r="5819" spans="6:7" x14ac:dyDescent="0.2">
      <c r="F5819" s="35"/>
      <c r="G5819" s="36"/>
    </row>
    <row r="5820" spans="6:7" x14ac:dyDescent="0.2">
      <c r="F5820" s="35"/>
      <c r="G5820" s="36"/>
    </row>
    <row r="5821" spans="6:7" x14ac:dyDescent="0.2">
      <c r="F5821" s="35"/>
      <c r="G5821" s="36"/>
    </row>
    <row r="5822" spans="6:7" x14ac:dyDescent="0.2">
      <c r="F5822" s="35"/>
      <c r="G5822" s="36"/>
    </row>
    <row r="5823" spans="6:7" x14ac:dyDescent="0.2">
      <c r="F5823" s="35"/>
      <c r="G5823" s="36"/>
    </row>
    <row r="5824" spans="6:7" x14ac:dyDescent="0.2">
      <c r="F5824" s="35"/>
      <c r="G5824" s="36"/>
    </row>
    <row r="5825" spans="6:7" x14ac:dyDescent="0.2">
      <c r="F5825" s="35"/>
      <c r="G5825" s="36"/>
    </row>
    <row r="5826" spans="6:7" x14ac:dyDescent="0.2">
      <c r="G5826" s="36"/>
    </row>
  </sheetData>
  <autoFilter ref="B3:O3043" xr:uid="{A6213773-D147-4F3A-BC7B-A9CD31BDD480}"/>
  <sortState xmlns:xlrd2="http://schemas.microsoft.com/office/spreadsheetml/2017/richdata2" ref="B4:N3043">
    <sortCondition ref="B4:B3043"/>
    <sortCondition ref="D4:D3043"/>
  </sortState>
  <phoneticPr fontId="13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23FBB-6A86-4AC9-A350-BEFD86587417}">
  <sheetPr>
    <tabColor rgb="FF0070C0"/>
  </sheetPr>
  <dimension ref="A1:M2078"/>
  <sheetViews>
    <sheetView showGridLines="0" workbookViewId="0">
      <pane xSplit="4" ySplit="2" topLeftCell="E3" activePane="bottomRight" state="frozen"/>
      <selection pane="topRight" activeCell="D1" sqref="D1"/>
      <selection pane="bottomLeft" activeCell="A3" sqref="A3"/>
      <selection pane="bottomRight" activeCell="E3" sqref="E3"/>
    </sheetView>
  </sheetViews>
  <sheetFormatPr defaultColWidth="9.140625" defaultRowHeight="12.75" x14ac:dyDescent="0.2"/>
  <cols>
    <col min="1" max="1" width="10.28515625" style="6" hidden="1" customWidth="1"/>
    <col min="2" max="2" width="34" style="6" customWidth="1"/>
    <col min="3" max="4" width="18.7109375" style="6" customWidth="1"/>
    <col min="5" max="5" width="13.7109375" style="6" customWidth="1"/>
    <col min="6" max="6" width="17.42578125" style="6" customWidth="1"/>
    <col min="7" max="7" width="16.28515625" style="6" customWidth="1"/>
    <col min="8" max="10" width="14.85546875" style="6" customWidth="1"/>
    <col min="11" max="16384" width="9.140625" style="6"/>
  </cols>
  <sheetData>
    <row r="1" spans="1:13" x14ac:dyDescent="0.2">
      <c r="E1" s="20" t="s">
        <v>125</v>
      </c>
      <c r="F1" s="20" t="s">
        <v>125</v>
      </c>
      <c r="G1" s="20" t="s">
        <v>108</v>
      </c>
      <c r="H1" s="20" t="s">
        <v>125</v>
      </c>
      <c r="I1" s="20" t="s">
        <v>125</v>
      </c>
      <c r="J1" s="20" t="s">
        <v>108</v>
      </c>
      <c r="L1" s="58" t="e">
        <f>ROUND(SUMIFS(UK!O:O,UK!F:F,'Special condition stocks'!H1,UK!H:H,'Special condition stocks'!F1)*I1,3)</f>
        <v>#VALUE!</v>
      </c>
      <c r="M1" s="56"/>
    </row>
    <row r="2" spans="1:13" ht="51" x14ac:dyDescent="0.2">
      <c r="A2" s="6" t="s">
        <v>305</v>
      </c>
      <c r="B2" s="17" t="s">
        <v>1</v>
      </c>
      <c r="C2" s="17" t="s">
        <v>202</v>
      </c>
      <c r="D2" s="17" t="s">
        <v>203</v>
      </c>
      <c r="E2" s="18" t="s">
        <v>204</v>
      </c>
      <c r="F2" s="18" t="s">
        <v>205</v>
      </c>
      <c r="G2" s="18" t="s">
        <v>206</v>
      </c>
      <c r="H2" s="18" t="s">
        <v>208</v>
      </c>
      <c r="I2" s="18" t="s">
        <v>258</v>
      </c>
      <c r="J2" s="18" t="s">
        <v>209</v>
      </c>
      <c r="K2" s="73" t="s">
        <v>129</v>
      </c>
    </row>
    <row r="3" spans="1:13" x14ac:dyDescent="0.2">
      <c r="A3" s="6" t="str">
        <f>CONCATENATE(C3,B3)</f>
        <v>ALB/*ANO5N_EU10m and under (pool) - England</v>
      </c>
      <c r="B3" s="6" t="s">
        <v>29</v>
      </c>
      <c r="C3" s="24" t="s">
        <v>297</v>
      </c>
      <c r="D3" s="24" t="s">
        <v>296</v>
      </c>
      <c r="E3" s="21">
        <f>553/553</f>
        <v>1</v>
      </c>
      <c r="F3" s="19">
        <f>SUMIFS(UK!I:I,UK!B:B,'Special condition stocks'!D3,UK!D:D,'Special condition stocks'!B3)</f>
        <v>0</v>
      </c>
      <c r="G3" s="21">
        <f t="shared" ref="G3:G37" si="0">ROUND(F3*E3,3)</f>
        <v>0</v>
      </c>
      <c r="H3" s="21">
        <v>0</v>
      </c>
      <c r="I3" s="21">
        <v>0</v>
      </c>
      <c r="J3" s="21">
        <f t="shared" ref="J3:J37" si="1">G3+H3-I3</f>
        <v>0</v>
      </c>
    </row>
    <row r="4" spans="1:13" x14ac:dyDescent="0.2">
      <c r="A4" s="6" t="str">
        <f t="shared" ref="A4:A70" si="2">CONCATENATE(C4,B4)</f>
        <v>ALB/*ANO5N_EU10m and under (pool) - Northern Ireland</v>
      </c>
      <c r="B4" s="6" t="s">
        <v>32</v>
      </c>
      <c r="C4" s="24" t="s">
        <v>297</v>
      </c>
      <c r="D4" s="24" t="s">
        <v>296</v>
      </c>
      <c r="E4" s="21">
        <f t="shared" ref="E4:E39" si="3">553/553</f>
        <v>1</v>
      </c>
      <c r="F4" s="19">
        <f>SUMIFS(UK!I:I,UK!B:B,'Special condition stocks'!D4,UK!D:D,'Special condition stocks'!B4)</f>
        <v>0</v>
      </c>
      <c r="G4" s="21">
        <f t="shared" si="0"/>
        <v>0</v>
      </c>
      <c r="H4" s="21">
        <v>0</v>
      </c>
      <c r="I4" s="21">
        <v>0</v>
      </c>
      <c r="J4" s="21">
        <f t="shared" si="1"/>
        <v>0</v>
      </c>
    </row>
    <row r="5" spans="1:13" x14ac:dyDescent="0.2">
      <c r="A5" s="6" t="str">
        <f t="shared" si="2"/>
        <v>ALB/*ANO5N_EU10m and under (pool) - Scotland</v>
      </c>
      <c r="B5" s="6" t="s">
        <v>31</v>
      </c>
      <c r="C5" s="24" t="s">
        <v>297</v>
      </c>
      <c r="D5" s="24" t="s">
        <v>296</v>
      </c>
      <c r="E5" s="21">
        <f t="shared" si="3"/>
        <v>1</v>
      </c>
      <c r="F5" s="19">
        <f>SUMIFS(UK!I:I,UK!B:B,'Special condition stocks'!D5,UK!D:D,'Special condition stocks'!B5)</f>
        <v>0</v>
      </c>
      <c r="G5" s="21">
        <f t="shared" si="0"/>
        <v>0</v>
      </c>
      <c r="H5" s="21">
        <v>0</v>
      </c>
      <c r="I5" s="21">
        <v>0</v>
      </c>
      <c r="J5" s="21">
        <f t="shared" si="1"/>
        <v>0</v>
      </c>
    </row>
    <row r="6" spans="1:13" x14ac:dyDescent="0.2">
      <c r="A6" s="6" t="str">
        <f t="shared" si="2"/>
        <v>ALB/*ANO5N_EU10m and under (pool) - Wales</v>
      </c>
      <c r="B6" s="6" t="s">
        <v>30</v>
      </c>
      <c r="C6" s="24" t="s">
        <v>297</v>
      </c>
      <c r="D6" s="24" t="s">
        <v>296</v>
      </c>
      <c r="E6" s="21">
        <f t="shared" si="3"/>
        <v>1</v>
      </c>
      <c r="F6" s="19">
        <f>SUMIFS(UK!I:I,UK!B:B,'Special condition stocks'!D6,UK!D:D,'Special condition stocks'!B6)</f>
        <v>0</v>
      </c>
      <c r="G6" s="21">
        <f t="shared" si="0"/>
        <v>0</v>
      </c>
      <c r="H6" s="21">
        <v>0</v>
      </c>
      <c r="I6" s="21">
        <v>0</v>
      </c>
      <c r="J6" s="21">
        <f t="shared" si="1"/>
        <v>0</v>
      </c>
    </row>
    <row r="7" spans="1:13" x14ac:dyDescent="0.2">
      <c r="A7" s="6" t="str">
        <f t="shared" si="2"/>
        <v>ALB/*ANO5N_EUAberdeen</v>
      </c>
      <c r="B7" s="6" t="s">
        <v>4</v>
      </c>
      <c r="C7" s="24" t="s">
        <v>297</v>
      </c>
      <c r="D7" s="24" t="s">
        <v>296</v>
      </c>
      <c r="E7" s="21">
        <f t="shared" si="3"/>
        <v>1</v>
      </c>
      <c r="F7" s="19">
        <f>SUMIFS(UK!I:I,UK!B:B,'Special condition stocks'!D7,UK!D:D,'Special condition stocks'!B7)</f>
        <v>0</v>
      </c>
      <c r="G7" s="21">
        <f t="shared" si="0"/>
        <v>0</v>
      </c>
      <c r="H7" s="21">
        <v>0</v>
      </c>
      <c r="I7" s="21">
        <v>0</v>
      </c>
      <c r="J7" s="21">
        <f t="shared" si="1"/>
        <v>0</v>
      </c>
    </row>
    <row r="8" spans="1:13" x14ac:dyDescent="0.2">
      <c r="A8" s="6" t="str">
        <f t="shared" si="2"/>
        <v>ALB/*ANO5N_EUAnglo Scot.</v>
      </c>
      <c r="B8" s="6" t="s">
        <v>13</v>
      </c>
      <c r="C8" s="24" t="s">
        <v>297</v>
      </c>
      <c r="D8" s="24" t="s">
        <v>296</v>
      </c>
      <c r="E8" s="21">
        <f t="shared" si="3"/>
        <v>1</v>
      </c>
      <c r="F8" s="19">
        <f>SUMIFS(UK!I:I,UK!B:B,'Special condition stocks'!D8,UK!D:D,'Special condition stocks'!B8)</f>
        <v>0</v>
      </c>
      <c r="G8" s="21">
        <f t="shared" si="0"/>
        <v>0</v>
      </c>
      <c r="H8" s="21">
        <v>0</v>
      </c>
      <c r="I8" s="21">
        <v>0</v>
      </c>
      <c r="J8" s="21">
        <f t="shared" si="1"/>
        <v>0</v>
      </c>
    </row>
    <row r="9" spans="1:13" x14ac:dyDescent="0.2">
      <c r="A9" s="6" t="str">
        <f t="shared" si="2"/>
        <v>ALB/*ANO5N_EUANIFPO</v>
      </c>
      <c r="B9" s="6" t="s">
        <v>17</v>
      </c>
      <c r="C9" s="24" t="s">
        <v>297</v>
      </c>
      <c r="D9" s="24" t="s">
        <v>296</v>
      </c>
      <c r="E9" s="21">
        <f t="shared" si="3"/>
        <v>1</v>
      </c>
      <c r="F9" s="19">
        <f>SUMIFS(UK!I:I,UK!B:B,'Special condition stocks'!D9,UK!D:D,'Special condition stocks'!B9)</f>
        <v>0</v>
      </c>
      <c r="G9" s="21">
        <f t="shared" si="0"/>
        <v>0</v>
      </c>
      <c r="H9" s="21">
        <v>0</v>
      </c>
      <c r="I9" s="21">
        <v>0</v>
      </c>
      <c r="J9" s="21">
        <f t="shared" si="1"/>
        <v>0</v>
      </c>
    </row>
    <row r="10" spans="1:13" x14ac:dyDescent="0.2">
      <c r="A10" s="6" t="str">
        <f t="shared" si="2"/>
        <v>ALB/*ANO5N_EUCornish</v>
      </c>
      <c r="B10" s="6" t="s">
        <v>18</v>
      </c>
      <c r="C10" s="24" t="s">
        <v>297</v>
      </c>
      <c r="D10" s="24" t="s">
        <v>296</v>
      </c>
      <c r="E10" s="21">
        <f t="shared" si="3"/>
        <v>1</v>
      </c>
      <c r="F10" s="19">
        <f>SUMIFS(UK!I:I,UK!B:B,'Special condition stocks'!D10,UK!D:D,'Special condition stocks'!B10)</f>
        <v>0</v>
      </c>
      <c r="G10" s="21">
        <f t="shared" si="0"/>
        <v>0</v>
      </c>
      <c r="H10" s="21">
        <v>0</v>
      </c>
      <c r="I10" s="21">
        <v>0</v>
      </c>
      <c r="J10" s="21">
        <f t="shared" si="1"/>
        <v>0</v>
      </c>
    </row>
    <row r="11" spans="1:13" x14ac:dyDescent="0.2">
      <c r="A11" s="6" t="str">
        <f t="shared" si="2"/>
        <v>ALB/*ANO5N_EUEEFPO</v>
      </c>
      <c r="B11" s="6" t="s">
        <v>14</v>
      </c>
      <c r="C11" s="24" t="s">
        <v>297</v>
      </c>
      <c r="D11" s="24" t="s">
        <v>296</v>
      </c>
      <c r="E11" s="21">
        <f t="shared" si="3"/>
        <v>1</v>
      </c>
      <c r="F11" s="19">
        <f>SUMIFS(UK!I:I,UK!B:B,'Special condition stocks'!D11,UK!D:D,'Special condition stocks'!B11)</f>
        <v>0</v>
      </c>
      <c r="G11" s="21">
        <f t="shared" si="0"/>
        <v>0</v>
      </c>
      <c r="H11" s="21">
        <v>0</v>
      </c>
      <c r="I11" s="21">
        <v>0</v>
      </c>
      <c r="J11" s="21">
        <f t="shared" si="1"/>
        <v>0</v>
      </c>
    </row>
    <row r="12" spans="1:13" x14ac:dyDescent="0.2">
      <c r="A12" s="6" t="str">
        <f t="shared" si="2"/>
        <v>ALB/*ANO5N_EUFife</v>
      </c>
      <c r="B12" s="6" t="s">
        <v>7</v>
      </c>
      <c r="C12" s="24" t="s">
        <v>297</v>
      </c>
      <c r="D12" s="24" t="s">
        <v>296</v>
      </c>
      <c r="E12" s="21">
        <f t="shared" si="3"/>
        <v>1</v>
      </c>
      <c r="F12" s="19">
        <f>SUMIFS(UK!I:I,UK!B:B,'Special condition stocks'!D12,UK!D:D,'Special condition stocks'!B12)</f>
        <v>0</v>
      </c>
      <c r="G12" s="21">
        <f t="shared" si="0"/>
        <v>0</v>
      </c>
      <c r="H12" s="21">
        <v>0</v>
      </c>
      <c r="I12" s="21">
        <v>0</v>
      </c>
      <c r="J12" s="21">
        <f t="shared" si="1"/>
        <v>0</v>
      </c>
    </row>
    <row r="13" spans="1:13" x14ac:dyDescent="0.2">
      <c r="A13" s="6" t="str">
        <f t="shared" si="2"/>
        <v>ALB/*ANO5N_EUFPO</v>
      </c>
      <c r="B13" s="6" t="s">
        <v>15</v>
      </c>
      <c r="C13" s="24" t="s">
        <v>297</v>
      </c>
      <c r="D13" s="24" t="s">
        <v>296</v>
      </c>
      <c r="E13" s="21">
        <f t="shared" si="3"/>
        <v>1</v>
      </c>
      <c r="F13" s="19">
        <f>SUMIFS(UK!I:I,UK!B:B,'Special condition stocks'!D13,UK!D:D,'Special condition stocks'!B13)</f>
        <v>0</v>
      </c>
      <c r="G13" s="21">
        <f t="shared" si="0"/>
        <v>0</v>
      </c>
      <c r="H13" s="21">
        <v>0</v>
      </c>
      <c r="I13" s="21">
        <v>0</v>
      </c>
      <c r="J13" s="21">
        <f t="shared" si="1"/>
        <v>0</v>
      </c>
    </row>
    <row r="14" spans="1:13" x14ac:dyDescent="0.2">
      <c r="A14" s="6" t="str">
        <f t="shared" si="2"/>
        <v>ALB/*ANO5N_EUHandliners</v>
      </c>
      <c r="B14" s="6" t="s">
        <v>66</v>
      </c>
      <c r="C14" s="24" t="s">
        <v>297</v>
      </c>
      <c r="D14" s="24" t="s">
        <v>296</v>
      </c>
      <c r="E14" s="21">
        <f t="shared" si="3"/>
        <v>1</v>
      </c>
      <c r="F14" s="19">
        <f>SUMIFS(UK!I:I,UK!B:B,'Special condition stocks'!D14,UK!D:D,'Special condition stocks'!B14)</f>
        <v>0</v>
      </c>
      <c r="G14" s="21">
        <f t="shared" si="0"/>
        <v>0</v>
      </c>
      <c r="H14" s="21">
        <v>0</v>
      </c>
      <c r="I14" s="21">
        <v>0</v>
      </c>
      <c r="J14" s="21">
        <f t="shared" si="1"/>
        <v>0</v>
      </c>
    </row>
    <row r="15" spans="1:13" x14ac:dyDescent="0.2">
      <c r="A15" s="6" t="str">
        <f t="shared" si="2"/>
        <v>ALB/*ANO5N_EUInterfish</v>
      </c>
      <c r="B15" s="6" t="s">
        <v>23</v>
      </c>
      <c r="C15" s="24" t="s">
        <v>297</v>
      </c>
      <c r="D15" s="24" t="s">
        <v>296</v>
      </c>
      <c r="E15" s="21">
        <f t="shared" si="3"/>
        <v>1</v>
      </c>
      <c r="F15" s="19">
        <f>SUMIFS(UK!I:I,UK!B:B,'Special condition stocks'!D15,UK!D:D,'Special condition stocks'!B15)</f>
        <v>0</v>
      </c>
      <c r="G15" s="21">
        <f t="shared" si="0"/>
        <v>0</v>
      </c>
      <c r="H15" s="21">
        <v>0</v>
      </c>
      <c r="I15" s="21">
        <v>0</v>
      </c>
      <c r="J15" s="21">
        <f t="shared" si="1"/>
        <v>0</v>
      </c>
    </row>
    <row r="16" spans="1:13" x14ac:dyDescent="0.2">
      <c r="A16" s="6" t="str">
        <f t="shared" si="2"/>
        <v>ALB/*ANO5N_EUIOM</v>
      </c>
      <c r="B16" s="6" t="s">
        <v>24</v>
      </c>
      <c r="C16" s="24" t="s">
        <v>297</v>
      </c>
      <c r="D16" s="24" t="s">
        <v>296</v>
      </c>
      <c r="E16" s="21">
        <f t="shared" si="3"/>
        <v>1</v>
      </c>
      <c r="F16" s="19">
        <f>SUMIFS(UK!I:I,UK!B:B,'Special condition stocks'!D16,UK!D:D,'Special condition stocks'!B16)</f>
        <v>0</v>
      </c>
      <c r="G16" s="21">
        <f t="shared" si="0"/>
        <v>0</v>
      </c>
      <c r="H16" s="21">
        <v>0</v>
      </c>
      <c r="I16" s="21">
        <v>0</v>
      </c>
      <c r="J16" s="21">
        <f t="shared" si="1"/>
        <v>0</v>
      </c>
    </row>
    <row r="17" spans="1:10" x14ac:dyDescent="0.2">
      <c r="A17" s="6" t="str">
        <f t="shared" si="2"/>
        <v>ALB/*ANO5N_EUKlondyke</v>
      </c>
      <c r="B17" s="6" t="s">
        <v>11</v>
      </c>
      <c r="C17" s="24" t="s">
        <v>297</v>
      </c>
      <c r="D17" s="24" t="s">
        <v>296</v>
      </c>
      <c r="E17" s="21">
        <f t="shared" si="3"/>
        <v>1</v>
      </c>
      <c r="F17" s="19">
        <f>SUMIFS(UK!I:I,UK!B:B,'Special condition stocks'!D17,UK!D:D,'Special condition stocks'!B17)</f>
        <v>0</v>
      </c>
      <c r="G17" s="21">
        <f t="shared" si="0"/>
        <v>0</v>
      </c>
      <c r="H17" s="21">
        <v>0</v>
      </c>
      <c r="I17" s="21">
        <v>0</v>
      </c>
      <c r="J17" s="21">
        <f t="shared" si="1"/>
        <v>0</v>
      </c>
    </row>
    <row r="18" spans="1:10" x14ac:dyDescent="0.2">
      <c r="A18" s="6" t="str">
        <f t="shared" si="2"/>
        <v>ALB/*ANO5N_EULowestoft</v>
      </c>
      <c r="B18" s="6" t="s">
        <v>21</v>
      </c>
      <c r="C18" s="24" t="s">
        <v>297</v>
      </c>
      <c r="D18" s="24" t="s">
        <v>296</v>
      </c>
      <c r="E18" s="21">
        <f t="shared" si="3"/>
        <v>1</v>
      </c>
      <c r="F18" s="19">
        <f>SUMIFS(UK!I:I,UK!B:B,'Special condition stocks'!D18,UK!D:D,'Special condition stocks'!B18)</f>
        <v>0</v>
      </c>
      <c r="G18" s="21">
        <f t="shared" si="0"/>
        <v>0</v>
      </c>
      <c r="H18" s="21">
        <v>0</v>
      </c>
      <c r="I18" s="21">
        <v>0</v>
      </c>
      <c r="J18" s="21">
        <f t="shared" si="1"/>
        <v>0</v>
      </c>
    </row>
    <row r="19" spans="1:10" x14ac:dyDescent="0.2">
      <c r="A19" s="6" t="str">
        <f t="shared" si="2"/>
        <v>ALB/*ANO5N_EULunar</v>
      </c>
      <c r="B19" s="6" t="s">
        <v>12</v>
      </c>
      <c r="C19" s="24" t="s">
        <v>297</v>
      </c>
      <c r="D19" s="24" t="s">
        <v>296</v>
      </c>
      <c r="E19" s="21">
        <f t="shared" si="3"/>
        <v>1</v>
      </c>
      <c r="F19" s="19">
        <f>SUMIFS(UK!I:I,UK!B:B,'Special condition stocks'!D19,UK!D:D,'Special condition stocks'!B19)</f>
        <v>0</v>
      </c>
      <c r="G19" s="21">
        <f t="shared" si="0"/>
        <v>0</v>
      </c>
      <c r="H19" s="21">
        <v>0</v>
      </c>
      <c r="I19" s="21">
        <v>0</v>
      </c>
      <c r="J19" s="21">
        <f t="shared" si="1"/>
        <v>0</v>
      </c>
    </row>
    <row r="20" spans="1:10" x14ac:dyDescent="0.2">
      <c r="A20" s="6" t="str">
        <f t="shared" si="2"/>
        <v>ALB/*ANO5N_EUMourne</v>
      </c>
      <c r="B20" s="6" t="s">
        <v>49</v>
      </c>
      <c r="C20" s="24" t="s">
        <v>297</v>
      </c>
      <c r="D20" s="24" t="s">
        <v>296</v>
      </c>
      <c r="E20" s="21">
        <f t="shared" si="3"/>
        <v>1</v>
      </c>
      <c r="F20" s="19">
        <f>SUMIFS(UK!I:I,UK!B:B,'Special condition stocks'!D20,UK!D:D,'Special condition stocks'!B20)</f>
        <v>0</v>
      </c>
      <c r="G20" s="21">
        <f t="shared" si="0"/>
        <v>0</v>
      </c>
      <c r="H20" s="21">
        <v>0</v>
      </c>
      <c r="I20" s="21">
        <v>0</v>
      </c>
      <c r="J20" s="21">
        <f t="shared" si="1"/>
        <v>0</v>
      </c>
    </row>
    <row r="21" spans="1:10" x14ac:dyDescent="0.2">
      <c r="A21" s="6" t="str">
        <f t="shared" si="2"/>
        <v>ALB/*ANO5N_EUNESFO</v>
      </c>
      <c r="B21" s="6" t="s">
        <v>5</v>
      </c>
      <c r="C21" s="24" t="s">
        <v>297</v>
      </c>
      <c r="D21" s="24" t="s">
        <v>296</v>
      </c>
      <c r="E21" s="21">
        <f t="shared" si="3"/>
        <v>1</v>
      </c>
      <c r="F21" s="19">
        <f>SUMIFS(UK!I:I,UK!B:B,'Special condition stocks'!D21,UK!D:D,'Special condition stocks'!B21)</f>
        <v>0</v>
      </c>
      <c r="G21" s="21">
        <f t="shared" si="0"/>
        <v>0</v>
      </c>
      <c r="H21" s="21">
        <v>0</v>
      </c>
      <c r="I21" s="21">
        <v>0</v>
      </c>
      <c r="J21" s="21">
        <f t="shared" si="1"/>
        <v>0</v>
      </c>
    </row>
    <row r="22" spans="1:10" x14ac:dyDescent="0.2">
      <c r="A22" s="6" t="str">
        <f t="shared" si="2"/>
        <v>ALB/*ANO5N_EUNIFPO</v>
      </c>
      <c r="B22" s="6" t="s">
        <v>16</v>
      </c>
      <c r="C22" s="24" t="s">
        <v>297</v>
      </c>
      <c r="D22" s="24" t="s">
        <v>296</v>
      </c>
      <c r="E22" s="21">
        <f t="shared" si="3"/>
        <v>1</v>
      </c>
      <c r="F22" s="19">
        <f>SUMIFS(UK!I:I,UK!B:B,'Special condition stocks'!D22,UK!D:D,'Special condition stocks'!B22)</f>
        <v>0</v>
      </c>
      <c r="G22" s="21">
        <f t="shared" si="0"/>
        <v>0</v>
      </c>
      <c r="H22" s="21">
        <v>0</v>
      </c>
      <c r="I22" s="21">
        <v>0</v>
      </c>
      <c r="J22" s="21">
        <f t="shared" si="1"/>
        <v>0</v>
      </c>
    </row>
    <row r="23" spans="1:10" x14ac:dyDescent="0.2">
      <c r="A23" s="6" t="str">
        <f t="shared" si="2"/>
        <v>ALB/*ANO5N_EUNon Sector - England</v>
      </c>
      <c r="B23" s="6" t="s">
        <v>25</v>
      </c>
      <c r="C23" s="24" t="s">
        <v>297</v>
      </c>
      <c r="D23" s="24" t="s">
        <v>296</v>
      </c>
      <c r="E23" s="21">
        <f t="shared" si="3"/>
        <v>1</v>
      </c>
      <c r="F23" s="19">
        <f>SUMIFS(UK!I:I,UK!B:B,'Special condition stocks'!D23,UK!D:D,'Special condition stocks'!B23)</f>
        <v>0</v>
      </c>
      <c r="G23" s="21">
        <f t="shared" si="0"/>
        <v>0</v>
      </c>
      <c r="H23" s="21">
        <v>0</v>
      </c>
      <c r="I23" s="21">
        <v>0</v>
      </c>
      <c r="J23" s="21">
        <f t="shared" si="1"/>
        <v>0</v>
      </c>
    </row>
    <row r="24" spans="1:10" x14ac:dyDescent="0.2">
      <c r="A24" s="6" t="str">
        <f t="shared" si="2"/>
        <v>ALB/*ANO5N_EUNon Sector - Northern Ireland</v>
      </c>
      <c r="B24" s="6" t="s">
        <v>28</v>
      </c>
      <c r="C24" s="24" t="s">
        <v>297</v>
      </c>
      <c r="D24" s="24" t="s">
        <v>296</v>
      </c>
      <c r="E24" s="21">
        <f t="shared" si="3"/>
        <v>1</v>
      </c>
      <c r="F24" s="19">
        <f>SUMIFS(UK!I:I,UK!B:B,'Special condition stocks'!D24,UK!D:D,'Special condition stocks'!B24)</f>
        <v>0</v>
      </c>
      <c r="G24" s="21">
        <f t="shared" si="0"/>
        <v>0</v>
      </c>
      <c r="H24" s="21">
        <v>0</v>
      </c>
      <c r="I24" s="21">
        <v>0</v>
      </c>
      <c r="J24" s="21">
        <f t="shared" si="1"/>
        <v>0</v>
      </c>
    </row>
    <row r="25" spans="1:10" x14ac:dyDescent="0.2">
      <c r="A25" s="6" t="str">
        <f t="shared" si="2"/>
        <v>ALB/*ANO5N_EUNon Sector - Scotland</v>
      </c>
      <c r="B25" s="6" t="s">
        <v>27</v>
      </c>
      <c r="C25" s="24" t="s">
        <v>297</v>
      </c>
      <c r="D25" s="24" t="s">
        <v>296</v>
      </c>
      <c r="E25" s="21">
        <f t="shared" si="3"/>
        <v>1</v>
      </c>
      <c r="F25" s="19">
        <f>SUMIFS(UK!I:I,UK!B:B,'Special condition stocks'!D25,UK!D:D,'Special condition stocks'!B25)</f>
        <v>0</v>
      </c>
      <c r="G25" s="21">
        <f t="shared" si="0"/>
        <v>0</v>
      </c>
      <c r="H25" s="21">
        <v>0</v>
      </c>
      <c r="I25" s="21">
        <v>0</v>
      </c>
      <c r="J25" s="21">
        <f t="shared" si="1"/>
        <v>0</v>
      </c>
    </row>
    <row r="26" spans="1:10" x14ac:dyDescent="0.2">
      <c r="A26" s="6" t="str">
        <f t="shared" si="2"/>
        <v>ALB/*ANO5N_EUNon Sector - Wales</v>
      </c>
      <c r="B26" s="6" t="s">
        <v>26</v>
      </c>
      <c r="C26" s="24" t="s">
        <v>297</v>
      </c>
      <c r="D26" s="24" t="s">
        <v>296</v>
      </c>
      <c r="E26" s="21">
        <f t="shared" si="3"/>
        <v>1</v>
      </c>
      <c r="F26" s="19">
        <f>SUMIFS(UK!I:I,UK!B:B,'Special condition stocks'!D26,UK!D:D,'Special condition stocks'!B26)</f>
        <v>0</v>
      </c>
      <c r="G26" s="21">
        <f t="shared" si="0"/>
        <v>0</v>
      </c>
      <c r="H26" s="21">
        <v>0</v>
      </c>
      <c r="I26" s="21">
        <v>0</v>
      </c>
      <c r="J26" s="21">
        <f t="shared" si="1"/>
        <v>0</v>
      </c>
    </row>
    <row r="27" spans="1:10" x14ac:dyDescent="0.2">
      <c r="A27" s="6" t="str">
        <f t="shared" si="2"/>
        <v>ALB/*ANO5N_EUHumberside</v>
      </c>
      <c r="B27" s="6" t="s">
        <v>288</v>
      </c>
      <c r="C27" s="24" t="s">
        <v>297</v>
      </c>
      <c r="D27" s="24" t="s">
        <v>296</v>
      </c>
      <c r="E27" s="21">
        <f t="shared" si="3"/>
        <v>1</v>
      </c>
      <c r="F27" s="19">
        <f>SUMIFS(UK!I:I,UK!B:B,'Special condition stocks'!D27,UK!D:D,'Special condition stocks'!B27)</f>
        <v>0</v>
      </c>
      <c r="G27" s="21">
        <f t="shared" si="0"/>
        <v>0</v>
      </c>
      <c r="H27" s="21">
        <v>0</v>
      </c>
      <c r="I27" s="21">
        <v>0</v>
      </c>
      <c r="J27" s="21">
        <f t="shared" si="1"/>
        <v>0</v>
      </c>
    </row>
    <row r="28" spans="1:10" x14ac:dyDescent="0.2">
      <c r="A28" s="6" t="str">
        <f t="shared" si="2"/>
        <v>ALB/*ANO5N_EUNorth Sea</v>
      </c>
      <c r="B28" s="6" t="s">
        <v>20</v>
      </c>
      <c r="C28" s="24" t="s">
        <v>297</v>
      </c>
      <c r="D28" s="24" t="s">
        <v>296</v>
      </c>
      <c r="E28" s="21">
        <f t="shared" si="3"/>
        <v>1</v>
      </c>
      <c r="F28" s="19">
        <f>SUMIFS(UK!I:I,UK!B:B,'Special condition stocks'!D28,UK!D:D,'Special condition stocks'!B28)</f>
        <v>0</v>
      </c>
      <c r="G28" s="21">
        <f t="shared" si="0"/>
        <v>0</v>
      </c>
      <c r="H28" s="21">
        <v>0</v>
      </c>
      <c r="I28" s="21">
        <v>0</v>
      </c>
      <c r="J28" s="21">
        <f t="shared" si="1"/>
        <v>0</v>
      </c>
    </row>
    <row r="29" spans="1:10" x14ac:dyDescent="0.2">
      <c r="A29" s="6" t="str">
        <f t="shared" si="2"/>
        <v>ALB/*ANO5N_EUNorthern</v>
      </c>
      <c r="B29" s="6" t="s">
        <v>10</v>
      </c>
      <c r="C29" s="24" t="s">
        <v>297</v>
      </c>
      <c r="D29" s="24" t="s">
        <v>296</v>
      </c>
      <c r="E29" s="21">
        <f t="shared" si="3"/>
        <v>1</v>
      </c>
      <c r="F29" s="19">
        <f>SUMIFS(UK!I:I,UK!B:B,'Special condition stocks'!D29,UK!D:D,'Special condition stocks'!B29)</f>
        <v>0</v>
      </c>
      <c r="G29" s="21">
        <f t="shared" si="0"/>
        <v>0</v>
      </c>
      <c r="H29" s="21">
        <v>0</v>
      </c>
      <c r="I29" s="21">
        <v>0</v>
      </c>
      <c r="J29" s="21">
        <f t="shared" si="1"/>
        <v>0</v>
      </c>
    </row>
    <row r="30" spans="1:10" x14ac:dyDescent="0.2">
      <c r="A30" s="6" t="str">
        <f t="shared" si="2"/>
        <v>ALB/*ANO5N_EUOrkney</v>
      </c>
      <c r="B30" s="6" t="s">
        <v>9</v>
      </c>
      <c r="C30" s="24" t="s">
        <v>297</v>
      </c>
      <c r="D30" s="24" t="s">
        <v>296</v>
      </c>
      <c r="E30" s="21">
        <f t="shared" si="3"/>
        <v>1</v>
      </c>
      <c r="F30" s="19">
        <f>SUMIFS(UK!I:I,UK!B:B,'Special condition stocks'!D30,UK!D:D,'Special condition stocks'!B30)</f>
        <v>0</v>
      </c>
      <c r="G30" s="21">
        <f t="shared" si="0"/>
        <v>0</v>
      </c>
      <c r="H30" s="21">
        <v>0</v>
      </c>
      <c r="I30" s="21">
        <v>0</v>
      </c>
      <c r="J30" s="21">
        <f t="shared" si="1"/>
        <v>0</v>
      </c>
    </row>
    <row r="31" spans="1:10" x14ac:dyDescent="0.2">
      <c r="A31" s="6" t="str">
        <f t="shared" si="2"/>
        <v>ALB/*ANO5N_EUSFO</v>
      </c>
      <c r="B31" s="6" t="s">
        <v>2</v>
      </c>
      <c r="C31" s="24" t="s">
        <v>297</v>
      </c>
      <c r="D31" s="24" t="s">
        <v>296</v>
      </c>
      <c r="E31" s="21">
        <f t="shared" si="3"/>
        <v>1</v>
      </c>
      <c r="F31" s="19">
        <f>SUMIFS(UK!I:I,UK!B:B,'Special condition stocks'!D31,UK!D:D,'Special condition stocks'!B31)</f>
        <v>0</v>
      </c>
      <c r="G31" s="21">
        <f t="shared" si="0"/>
        <v>0</v>
      </c>
      <c r="H31" s="21">
        <v>0</v>
      </c>
      <c r="I31" s="21">
        <v>0</v>
      </c>
      <c r="J31" s="21">
        <f t="shared" si="1"/>
        <v>0</v>
      </c>
    </row>
    <row r="32" spans="1:10" x14ac:dyDescent="0.2">
      <c r="A32" s="6" t="str">
        <f t="shared" si="2"/>
        <v>ALB/*ANO5N_EUShetland</v>
      </c>
      <c r="B32" s="6" t="s">
        <v>6</v>
      </c>
      <c r="C32" s="24" t="s">
        <v>297</v>
      </c>
      <c r="D32" s="24" t="s">
        <v>296</v>
      </c>
      <c r="E32" s="21">
        <f t="shared" si="3"/>
        <v>1</v>
      </c>
      <c r="F32" s="19">
        <f>SUMIFS(UK!I:I,UK!B:B,'Special condition stocks'!D32,UK!D:D,'Special condition stocks'!B32)</f>
        <v>0</v>
      </c>
      <c r="G32" s="21">
        <f t="shared" si="0"/>
        <v>0</v>
      </c>
      <c r="H32" s="21">
        <v>0</v>
      </c>
      <c r="I32" s="21">
        <v>0</v>
      </c>
      <c r="J32" s="21">
        <f t="shared" si="1"/>
        <v>0</v>
      </c>
    </row>
    <row r="33" spans="1:10" x14ac:dyDescent="0.2">
      <c r="A33" s="6" t="str">
        <f t="shared" si="2"/>
        <v>ALB/*ANO5N_EUSouth West</v>
      </c>
      <c r="B33" s="6" t="s">
        <v>19</v>
      </c>
      <c r="C33" s="24" t="s">
        <v>297</v>
      </c>
      <c r="D33" s="24" t="s">
        <v>296</v>
      </c>
      <c r="E33" s="21">
        <f t="shared" si="3"/>
        <v>1</v>
      </c>
      <c r="F33" s="19">
        <f>SUMIFS(UK!I:I,UK!B:B,'Special condition stocks'!D33,UK!D:D,'Special condition stocks'!B33)</f>
        <v>0</v>
      </c>
      <c r="G33" s="21">
        <f t="shared" si="0"/>
        <v>0</v>
      </c>
      <c r="H33" s="21">
        <v>0</v>
      </c>
      <c r="I33" s="21">
        <v>0</v>
      </c>
      <c r="J33" s="21">
        <f t="shared" si="1"/>
        <v>0</v>
      </c>
    </row>
    <row r="34" spans="1:10" x14ac:dyDescent="0.2">
      <c r="A34" s="6" t="str">
        <f t="shared" ref="A34" si="4">CONCATENATE(C34,B34)</f>
        <v>ALB/*ANO5N_EUUnallocated</v>
      </c>
      <c r="B34" s="60" t="s">
        <v>33</v>
      </c>
      <c r="C34" s="61" t="s">
        <v>297</v>
      </c>
      <c r="D34" s="61" t="s">
        <v>296</v>
      </c>
      <c r="E34" s="21">
        <f t="shared" si="3"/>
        <v>1</v>
      </c>
      <c r="F34" s="19">
        <f>SUMIFS(UK!I:I,UK!B:B,'Special condition stocks'!D34,UK!D:D,'Special condition stocks'!B34)</f>
        <v>0</v>
      </c>
      <c r="G34" s="21">
        <f t="shared" ref="G34" si="5">ROUND(F34*E34,3)</f>
        <v>0</v>
      </c>
      <c r="H34" s="21">
        <v>0</v>
      </c>
      <c r="I34" s="21">
        <v>0</v>
      </c>
      <c r="J34" s="21">
        <f t="shared" ref="J34" si="6">G34+H34-I34</f>
        <v>0</v>
      </c>
    </row>
    <row r="35" spans="1:10" x14ac:dyDescent="0.2">
      <c r="A35" s="6" t="str">
        <f t="shared" si="2"/>
        <v>ALB/*ANO5N_EUW. Scotland</v>
      </c>
      <c r="B35" s="6" t="s">
        <v>8</v>
      </c>
      <c r="C35" s="24" t="s">
        <v>297</v>
      </c>
      <c r="D35" s="24" t="s">
        <v>296</v>
      </c>
      <c r="E35" s="21">
        <f t="shared" si="3"/>
        <v>1</v>
      </c>
      <c r="F35" s="19">
        <f>SUMIFS(UK!I:I,UK!B:B,'Special condition stocks'!D35,UK!D:D,'Special condition stocks'!B35)</f>
        <v>0</v>
      </c>
      <c r="G35" s="21">
        <f t="shared" si="0"/>
        <v>0</v>
      </c>
      <c r="H35" s="21">
        <v>0</v>
      </c>
      <c r="I35" s="21">
        <v>0</v>
      </c>
      <c r="J35" s="21">
        <f t="shared" si="1"/>
        <v>0</v>
      </c>
    </row>
    <row r="36" spans="1:10" x14ac:dyDescent="0.2">
      <c r="A36" s="6" t="str">
        <f t="shared" si="2"/>
        <v>ALB/*ANO5N_EUWales &amp; WC</v>
      </c>
      <c r="B36" s="6" t="s">
        <v>22</v>
      </c>
      <c r="C36" s="24" t="s">
        <v>297</v>
      </c>
      <c r="D36" s="24" t="s">
        <v>296</v>
      </c>
      <c r="E36" s="21">
        <f t="shared" si="3"/>
        <v>1</v>
      </c>
      <c r="F36" s="19">
        <f>SUMIFS(UK!I:I,UK!B:B,'Special condition stocks'!D36,UK!D:D,'Special condition stocks'!B36)</f>
        <v>0</v>
      </c>
      <c r="G36" s="21">
        <f t="shared" si="0"/>
        <v>0</v>
      </c>
      <c r="H36" s="21">
        <v>0</v>
      </c>
      <c r="I36" s="21">
        <v>0</v>
      </c>
      <c r="J36" s="21">
        <f t="shared" si="1"/>
        <v>0</v>
      </c>
    </row>
    <row r="37" spans="1:10" x14ac:dyDescent="0.2">
      <c r="A37" s="6" t="str">
        <f t="shared" si="2"/>
        <v>ALB/*ANO5N_EUWestern</v>
      </c>
      <c r="B37" s="6" t="s">
        <v>107</v>
      </c>
      <c r="C37" s="24" t="s">
        <v>297</v>
      </c>
      <c r="D37" s="24" t="s">
        <v>296</v>
      </c>
      <c r="E37" s="21">
        <f t="shared" si="3"/>
        <v>1</v>
      </c>
      <c r="F37" s="19">
        <f>SUMIFS(UK!I:I,UK!B:B,'Special condition stocks'!D37,UK!D:D,'Special condition stocks'!B37)</f>
        <v>0</v>
      </c>
      <c r="G37" s="21">
        <f t="shared" si="0"/>
        <v>0</v>
      </c>
      <c r="H37" s="21">
        <v>0</v>
      </c>
      <c r="I37" s="21">
        <v>0</v>
      </c>
      <c r="J37" s="21">
        <f t="shared" si="1"/>
        <v>0</v>
      </c>
    </row>
    <row r="38" spans="1:10" x14ac:dyDescent="0.2">
      <c r="A38" s="6" t="str">
        <f t="shared" ref="A38:A39" si="7">CONCATENATE(C38,B38)</f>
        <v>ALB/*ANO5N_EUQAM - sector</v>
      </c>
      <c r="B38" s="60" t="s">
        <v>302</v>
      </c>
      <c r="C38" s="61" t="s">
        <v>297</v>
      </c>
      <c r="D38" s="61" t="s">
        <v>296</v>
      </c>
      <c r="E38" s="21">
        <f t="shared" si="3"/>
        <v>1</v>
      </c>
      <c r="F38" s="19">
        <f>SUMIFS(UK!I:I,UK!B:B,'Special condition stocks'!D38,UK!D:D,'Special condition stocks'!B38)</f>
        <v>0</v>
      </c>
      <c r="G38" s="21">
        <f t="shared" ref="G38:G39" si="8">ROUND(F38*E38,3)</f>
        <v>0</v>
      </c>
      <c r="H38" s="21">
        <v>0</v>
      </c>
      <c r="I38" s="21">
        <v>0</v>
      </c>
      <c r="J38" s="21">
        <f t="shared" ref="J38:J39" si="9">G38+H38-I38</f>
        <v>0</v>
      </c>
    </row>
    <row r="39" spans="1:10" x14ac:dyDescent="0.2">
      <c r="A39" s="6" t="str">
        <f t="shared" si="7"/>
        <v>ALB/*ANO5N_EUQAM - non-sector</v>
      </c>
      <c r="B39" s="60" t="s">
        <v>303</v>
      </c>
      <c r="C39" s="61" t="s">
        <v>297</v>
      </c>
      <c r="D39" s="61" t="s">
        <v>296</v>
      </c>
      <c r="E39" s="21">
        <f t="shared" si="3"/>
        <v>1</v>
      </c>
      <c r="F39" s="19">
        <f>SUMIFS(UK!I:I,UK!B:B,'Special condition stocks'!D39,UK!D:D,'Special condition stocks'!B39)</f>
        <v>0</v>
      </c>
      <c r="G39" s="21">
        <f t="shared" si="8"/>
        <v>0</v>
      </c>
      <c r="H39" s="21">
        <v>0</v>
      </c>
      <c r="I39" s="21">
        <v>0</v>
      </c>
      <c r="J39" s="21">
        <f t="shared" si="9"/>
        <v>0</v>
      </c>
    </row>
    <row r="40" spans="1:10" x14ac:dyDescent="0.2">
      <c r="A40" s="6" t="str">
        <f t="shared" si="2"/>
        <v>ANF/*8ABDE10m and under (pool) - England</v>
      </c>
      <c r="B40" s="6" t="s">
        <v>29</v>
      </c>
      <c r="C40" s="24" t="s">
        <v>214</v>
      </c>
      <c r="D40" s="24" t="s">
        <v>3</v>
      </c>
      <c r="E40" s="21">
        <v>0.1</v>
      </c>
      <c r="F40" s="19">
        <f>SUMIFS(UK!I:I,UK!B:B,'Special condition stocks'!D40,UK!D:D,'Special condition stocks'!B40)</f>
        <v>1229.3340000000001</v>
      </c>
      <c r="G40" s="21">
        <f t="shared" ref="G40:G69" si="10">ROUND(F40*E40,3)</f>
        <v>122.93300000000001</v>
      </c>
      <c r="H40" s="21">
        <v>0</v>
      </c>
      <c r="I40" s="21">
        <v>0</v>
      </c>
      <c r="J40" s="21">
        <f t="shared" ref="J40:J69" si="11">G40+H40-I40</f>
        <v>122.93300000000001</v>
      </c>
    </row>
    <row r="41" spans="1:10" x14ac:dyDescent="0.2">
      <c r="A41" s="6" t="str">
        <f t="shared" si="2"/>
        <v>ANF/*8ABDE10m and under (pool) - Northern Ireland</v>
      </c>
      <c r="B41" s="6" t="s">
        <v>32</v>
      </c>
      <c r="C41" s="24" t="s">
        <v>214</v>
      </c>
      <c r="D41" s="24" t="s">
        <v>3</v>
      </c>
      <c r="E41" s="21">
        <v>0.1</v>
      </c>
      <c r="F41" s="19">
        <f>SUMIFS(UK!I:I,UK!B:B,'Special condition stocks'!D41,UK!D:D,'Special condition stocks'!B41)</f>
        <v>3.3</v>
      </c>
      <c r="G41" s="21">
        <f t="shared" si="10"/>
        <v>0.33</v>
      </c>
      <c r="H41" s="21">
        <v>0</v>
      </c>
      <c r="I41" s="21">
        <v>0</v>
      </c>
      <c r="J41" s="21">
        <f t="shared" si="11"/>
        <v>0.33</v>
      </c>
    </row>
    <row r="42" spans="1:10" x14ac:dyDescent="0.2">
      <c r="A42" s="6" t="str">
        <f t="shared" si="2"/>
        <v>ANF/*8ABDE10m and under (pool) - Scotland</v>
      </c>
      <c r="B42" s="6" t="s">
        <v>31</v>
      </c>
      <c r="C42" s="24" t="s">
        <v>214</v>
      </c>
      <c r="D42" s="24" t="s">
        <v>3</v>
      </c>
      <c r="E42" s="21">
        <v>0.1</v>
      </c>
      <c r="F42" s="19">
        <f>SUMIFS(UK!I:I,UK!B:B,'Special condition stocks'!D42,UK!D:D,'Special condition stocks'!B42)</f>
        <v>2.4</v>
      </c>
      <c r="G42" s="21">
        <f t="shared" si="10"/>
        <v>0.24</v>
      </c>
      <c r="H42" s="21">
        <v>0</v>
      </c>
      <c r="I42" s="21">
        <v>0</v>
      </c>
      <c r="J42" s="21">
        <f t="shared" si="11"/>
        <v>0.24</v>
      </c>
    </row>
    <row r="43" spans="1:10" x14ac:dyDescent="0.2">
      <c r="A43" s="6" t="str">
        <f t="shared" si="2"/>
        <v>ANF/*8ABDE10m and under (pool) - Wales</v>
      </c>
      <c r="B43" s="6" t="s">
        <v>30</v>
      </c>
      <c r="C43" s="24" t="s">
        <v>214</v>
      </c>
      <c r="D43" s="24" t="s">
        <v>3</v>
      </c>
      <c r="E43" s="21">
        <v>0.1</v>
      </c>
      <c r="F43" s="19">
        <f>SUMIFS(UK!I:I,UK!B:B,'Special condition stocks'!D43,UK!D:D,'Special condition stocks'!B43)</f>
        <v>6.5339999999999998</v>
      </c>
      <c r="G43" s="21">
        <f t="shared" si="10"/>
        <v>0.65300000000000002</v>
      </c>
      <c r="H43" s="21">
        <v>0</v>
      </c>
      <c r="I43" s="21">
        <v>0</v>
      </c>
      <c r="J43" s="21">
        <f t="shared" si="11"/>
        <v>0.65300000000000002</v>
      </c>
    </row>
    <row r="44" spans="1:10" x14ac:dyDescent="0.2">
      <c r="A44" s="6" t="str">
        <f t="shared" si="2"/>
        <v>ANF/*8ABDEAberdeen</v>
      </c>
      <c r="B44" s="6" t="s">
        <v>4</v>
      </c>
      <c r="C44" s="24" t="s">
        <v>214</v>
      </c>
      <c r="D44" s="24" t="s">
        <v>3</v>
      </c>
      <c r="E44" s="21">
        <v>0.1</v>
      </c>
      <c r="F44" s="19">
        <f>SUMIFS(UK!I:I,UK!B:B,'Special condition stocks'!D44,UK!D:D,'Special condition stocks'!B44)</f>
        <v>527.43799999999999</v>
      </c>
      <c r="G44" s="21">
        <f t="shared" si="10"/>
        <v>52.744</v>
      </c>
      <c r="H44" s="21">
        <v>0</v>
      </c>
      <c r="I44" s="21">
        <v>0</v>
      </c>
      <c r="J44" s="21">
        <f t="shared" si="11"/>
        <v>52.744</v>
      </c>
    </row>
    <row r="45" spans="1:10" x14ac:dyDescent="0.2">
      <c r="A45" s="6" t="str">
        <f t="shared" si="2"/>
        <v>ANF/*8ABDEAnglo Scot.</v>
      </c>
      <c r="B45" s="6" t="s">
        <v>13</v>
      </c>
      <c r="C45" s="24" t="s">
        <v>214</v>
      </c>
      <c r="D45" s="24" t="s">
        <v>3</v>
      </c>
      <c r="E45" s="21">
        <v>0.1</v>
      </c>
      <c r="F45" s="19">
        <f>SUMIFS(UK!I:I,UK!B:B,'Special condition stocks'!D45,UK!D:D,'Special condition stocks'!B45)</f>
        <v>8.0690000000000008</v>
      </c>
      <c r="G45" s="21">
        <f t="shared" si="10"/>
        <v>0.80700000000000005</v>
      </c>
      <c r="H45" s="21">
        <v>0</v>
      </c>
      <c r="I45" s="21">
        <v>0</v>
      </c>
      <c r="J45" s="21">
        <f t="shared" si="11"/>
        <v>0.80700000000000005</v>
      </c>
    </row>
    <row r="46" spans="1:10" x14ac:dyDescent="0.2">
      <c r="A46" s="6" t="str">
        <f t="shared" si="2"/>
        <v>ANF/*8ABDEANIFPO</v>
      </c>
      <c r="B46" s="6" t="s">
        <v>17</v>
      </c>
      <c r="C46" s="24" t="s">
        <v>214</v>
      </c>
      <c r="D46" s="24" t="s">
        <v>3</v>
      </c>
      <c r="E46" s="21">
        <v>0.1</v>
      </c>
      <c r="F46" s="19">
        <f>SUMIFS(UK!I:I,UK!B:B,'Special condition stocks'!D46,UK!D:D,'Special condition stocks'!B46)</f>
        <v>193.221</v>
      </c>
      <c r="G46" s="21">
        <f t="shared" si="10"/>
        <v>19.321999999999999</v>
      </c>
      <c r="H46" s="21">
        <v>0</v>
      </c>
      <c r="I46" s="21">
        <v>0</v>
      </c>
      <c r="J46" s="21">
        <f t="shared" si="11"/>
        <v>19.321999999999999</v>
      </c>
    </row>
    <row r="47" spans="1:10" x14ac:dyDescent="0.2">
      <c r="A47" s="6" t="str">
        <f t="shared" si="2"/>
        <v>ANF/*8ABDECornish</v>
      </c>
      <c r="B47" s="6" t="s">
        <v>18</v>
      </c>
      <c r="C47" s="24" t="s">
        <v>214</v>
      </c>
      <c r="D47" s="24" t="s">
        <v>3</v>
      </c>
      <c r="E47" s="21">
        <v>0.1</v>
      </c>
      <c r="F47" s="19">
        <f>SUMIFS(UK!I:I,UK!B:B,'Special condition stocks'!D47,UK!D:D,'Special condition stocks'!B47)</f>
        <v>1952.692</v>
      </c>
      <c r="G47" s="21">
        <f t="shared" si="10"/>
        <v>195.26900000000001</v>
      </c>
      <c r="H47" s="21">
        <v>0</v>
      </c>
      <c r="I47" s="21">
        <v>0</v>
      </c>
      <c r="J47" s="21">
        <f t="shared" si="11"/>
        <v>195.26900000000001</v>
      </c>
    </row>
    <row r="48" spans="1:10" x14ac:dyDescent="0.2">
      <c r="A48" s="6" t="str">
        <f t="shared" si="2"/>
        <v>ANF/*8ABDEEEFPO</v>
      </c>
      <c r="B48" s="6" t="s">
        <v>14</v>
      </c>
      <c r="C48" s="24" t="s">
        <v>214</v>
      </c>
      <c r="D48" s="24" t="s">
        <v>3</v>
      </c>
      <c r="E48" s="21">
        <v>0.1</v>
      </c>
      <c r="F48" s="19">
        <f>SUMIFS(UK!I:I,UK!B:B,'Special condition stocks'!D48,UK!D:D,'Special condition stocks'!B48)</f>
        <v>1228.6460000000002</v>
      </c>
      <c r="G48" s="21">
        <f t="shared" si="10"/>
        <v>122.86499999999999</v>
      </c>
      <c r="H48" s="21">
        <v>0</v>
      </c>
      <c r="I48" s="21">
        <v>0</v>
      </c>
      <c r="J48" s="21">
        <f t="shared" si="11"/>
        <v>122.86499999999999</v>
      </c>
    </row>
    <row r="49" spans="1:10" x14ac:dyDescent="0.2">
      <c r="A49" s="6" t="str">
        <f t="shared" si="2"/>
        <v>ANF/*8ABDEFife</v>
      </c>
      <c r="B49" s="6" t="s">
        <v>7</v>
      </c>
      <c r="C49" s="24" t="s">
        <v>214</v>
      </c>
      <c r="D49" s="24" t="s">
        <v>3</v>
      </c>
      <c r="E49" s="21">
        <v>0.1</v>
      </c>
      <c r="F49" s="19">
        <f>SUMIFS(UK!I:I,UK!B:B,'Special condition stocks'!D49,UK!D:D,'Special condition stocks'!B49)</f>
        <v>4.7</v>
      </c>
      <c r="G49" s="21">
        <f t="shared" si="10"/>
        <v>0.47</v>
      </c>
      <c r="H49" s="21">
        <v>0</v>
      </c>
      <c r="I49" s="21">
        <v>0</v>
      </c>
      <c r="J49" s="21">
        <f t="shared" si="11"/>
        <v>0.47</v>
      </c>
    </row>
    <row r="50" spans="1:10" x14ac:dyDescent="0.2">
      <c r="A50" s="6" t="str">
        <f t="shared" si="2"/>
        <v>ANF/*8ABDEFPO</v>
      </c>
      <c r="B50" s="6" t="s">
        <v>15</v>
      </c>
      <c r="C50" s="24" t="s">
        <v>214</v>
      </c>
      <c r="D50" s="24" t="s">
        <v>3</v>
      </c>
      <c r="E50" s="21">
        <v>0.1</v>
      </c>
      <c r="F50" s="19">
        <f>SUMIFS(UK!I:I,UK!B:B,'Special condition stocks'!D50,UK!D:D,'Special condition stocks'!B50)</f>
        <v>5.8789999999999996</v>
      </c>
      <c r="G50" s="21">
        <f t="shared" si="10"/>
        <v>0.58799999999999997</v>
      </c>
      <c r="H50" s="21">
        <v>0</v>
      </c>
      <c r="I50" s="21">
        <v>0</v>
      </c>
      <c r="J50" s="21">
        <f t="shared" si="11"/>
        <v>0.58799999999999997</v>
      </c>
    </row>
    <row r="51" spans="1:10" x14ac:dyDescent="0.2">
      <c r="A51" s="6" t="str">
        <f t="shared" si="2"/>
        <v>ANF/*8ABDEHandliners</v>
      </c>
      <c r="B51" s="6" t="s">
        <v>66</v>
      </c>
      <c r="C51" s="24" t="s">
        <v>214</v>
      </c>
      <c r="D51" s="24" t="s">
        <v>3</v>
      </c>
      <c r="E51" s="21">
        <v>0.1</v>
      </c>
      <c r="F51" s="19">
        <f>SUMIFS(UK!I:I,UK!B:B,'Special condition stocks'!D51,UK!D:D,'Special condition stocks'!B51)</f>
        <v>0</v>
      </c>
      <c r="G51" s="21">
        <f t="shared" si="10"/>
        <v>0</v>
      </c>
      <c r="H51" s="21">
        <v>0</v>
      </c>
      <c r="I51" s="21">
        <v>0</v>
      </c>
      <c r="J51" s="21">
        <f t="shared" si="11"/>
        <v>0</v>
      </c>
    </row>
    <row r="52" spans="1:10" x14ac:dyDescent="0.2">
      <c r="A52" s="6" t="str">
        <f t="shared" si="2"/>
        <v>ANF/*8ABDEInterfish</v>
      </c>
      <c r="B52" s="6" t="s">
        <v>23</v>
      </c>
      <c r="C52" s="24" t="s">
        <v>214</v>
      </c>
      <c r="D52" s="24" t="s">
        <v>3</v>
      </c>
      <c r="E52" s="21">
        <v>0.1</v>
      </c>
      <c r="F52" s="19">
        <f>SUMIFS(UK!I:I,UK!B:B,'Special condition stocks'!D52,UK!D:D,'Special condition stocks'!B52)</f>
        <v>163.77500000000001</v>
      </c>
      <c r="G52" s="21">
        <f t="shared" si="10"/>
        <v>16.378</v>
      </c>
      <c r="H52" s="21">
        <v>0</v>
      </c>
      <c r="I52" s="21">
        <v>0</v>
      </c>
      <c r="J52" s="21">
        <f t="shared" si="11"/>
        <v>16.378</v>
      </c>
    </row>
    <row r="53" spans="1:10" x14ac:dyDescent="0.2">
      <c r="A53" s="6" t="str">
        <f t="shared" si="2"/>
        <v>ANF/*8ABDEIOM</v>
      </c>
      <c r="B53" s="6" t="s">
        <v>24</v>
      </c>
      <c r="C53" s="24" t="s">
        <v>214</v>
      </c>
      <c r="D53" s="24" t="s">
        <v>3</v>
      </c>
      <c r="E53" s="21">
        <v>0.1</v>
      </c>
      <c r="F53" s="19">
        <f>SUMIFS(UK!I:I,UK!B:B,'Special condition stocks'!D53,UK!D:D,'Special condition stocks'!B53)</f>
        <v>26.666</v>
      </c>
      <c r="G53" s="21">
        <f t="shared" si="10"/>
        <v>2.6669999999999998</v>
      </c>
      <c r="H53" s="21">
        <v>0</v>
      </c>
      <c r="I53" s="21">
        <v>0</v>
      </c>
      <c r="J53" s="21">
        <f t="shared" si="11"/>
        <v>2.6669999999999998</v>
      </c>
    </row>
    <row r="54" spans="1:10" x14ac:dyDescent="0.2">
      <c r="A54" s="6" t="str">
        <f t="shared" si="2"/>
        <v>ANF/*8ABDEKlondyke</v>
      </c>
      <c r="B54" s="6" t="s">
        <v>11</v>
      </c>
      <c r="C54" s="24" t="s">
        <v>214</v>
      </c>
      <c r="D54" s="24" t="s">
        <v>3</v>
      </c>
      <c r="E54" s="21">
        <v>0.1</v>
      </c>
      <c r="F54" s="19">
        <f>SUMIFS(UK!I:I,UK!B:B,'Special condition stocks'!D54,UK!D:D,'Special condition stocks'!B54)</f>
        <v>0.8</v>
      </c>
      <c r="G54" s="21">
        <f t="shared" si="10"/>
        <v>0.08</v>
      </c>
      <c r="H54" s="21">
        <v>0</v>
      </c>
      <c r="I54" s="21">
        <v>0</v>
      </c>
      <c r="J54" s="21">
        <f t="shared" si="11"/>
        <v>0.08</v>
      </c>
    </row>
    <row r="55" spans="1:10" x14ac:dyDescent="0.2">
      <c r="A55" s="6" t="str">
        <f t="shared" si="2"/>
        <v>ANF/*8ABDELowestoft</v>
      </c>
      <c r="B55" s="6" t="s">
        <v>21</v>
      </c>
      <c r="C55" s="24" t="s">
        <v>214</v>
      </c>
      <c r="D55" s="24" t="s">
        <v>3</v>
      </c>
      <c r="E55" s="21">
        <v>0.1</v>
      </c>
      <c r="F55" s="19">
        <f>SUMIFS(UK!I:I,UK!B:B,'Special condition stocks'!D55,UK!D:D,'Special condition stocks'!B55)</f>
        <v>0</v>
      </c>
      <c r="G55" s="21">
        <f t="shared" si="10"/>
        <v>0</v>
      </c>
      <c r="H55" s="21">
        <v>0</v>
      </c>
      <c r="I55" s="21">
        <v>0</v>
      </c>
      <c r="J55" s="21">
        <f t="shared" si="11"/>
        <v>0</v>
      </c>
    </row>
    <row r="56" spans="1:10" x14ac:dyDescent="0.2">
      <c r="A56" s="6" t="str">
        <f t="shared" si="2"/>
        <v>ANF/*8ABDELunar</v>
      </c>
      <c r="B56" s="6" t="s">
        <v>12</v>
      </c>
      <c r="C56" s="24" t="s">
        <v>214</v>
      </c>
      <c r="D56" s="24" t="s">
        <v>3</v>
      </c>
      <c r="E56" s="21">
        <v>0.1</v>
      </c>
      <c r="F56" s="19">
        <f>SUMIFS(UK!I:I,UK!B:B,'Special condition stocks'!D56,UK!D:D,'Special condition stocks'!B56)</f>
        <v>12</v>
      </c>
      <c r="G56" s="21">
        <f t="shared" si="10"/>
        <v>1.2</v>
      </c>
      <c r="H56" s="21">
        <v>0</v>
      </c>
      <c r="I56" s="21">
        <v>0</v>
      </c>
      <c r="J56" s="21">
        <f t="shared" si="11"/>
        <v>1.2</v>
      </c>
    </row>
    <row r="57" spans="1:10" x14ac:dyDescent="0.2">
      <c r="A57" s="6" t="str">
        <f t="shared" si="2"/>
        <v>ANF/*8ABDEMourne</v>
      </c>
      <c r="B57" s="6" t="s">
        <v>49</v>
      </c>
      <c r="C57" s="24" t="s">
        <v>214</v>
      </c>
      <c r="D57" s="24" t="s">
        <v>3</v>
      </c>
      <c r="E57" s="21">
        <v>0.1</v>
      </c>
      <c r="F57" s="19">
        <f>SUMIFS(UK!I:I,UK!B:B,'Special condition stocks'!D57,UK!D:D,'Special condition stocks'!B57)</f>
        <v>0</v>
      </c>
      <c r="G57" s="21">
        <f t="shared" si="10"/>
        <v>0</v>
      </c>
      <c r="H57" s="21">
        <v>0</v>
      </c>
      <c r="I57" s="21">
        <v>0</v>
      </c>
      <c r="J57" s="21">
        <f t="shared" si="11"/>
        <v>0</v>
      </c>
    </row>
    <row r="58" spans="1:10" x14ac:dyDescent="0.2">
      <c r="A58" s="6" t="str">
        <f t="shared" si="2"/>
        <v>ANF/*8ABDENESFO</v>
      </c>
      <c r="B58" s="6" t="s">
        <v>5</v>
      </c>
      <c r="C58" s="24" t="s">
        <v>214</v>
      </c>
      <c r="D58" s="24" t="s">
        <v>3</v>
      </c>
      <c r="E58" s="21">
        <v>0.1</v>
      </c>
      <c r="F58" s="19">
        <f>SUMIFS(UK!I:I,UK!B:B,'Special condition stocks'!D58,UK!D:D,'Special condition stocks'!B58)</f>
        <v>10.1</v>
      </c>
      <c r="G58" s="21">
        <f t="shared" si="10"/>
        <v>1.01</v>
      </c>
      <c r="H58" s="21">
        <v>0</v>
      </c>
      <c r="I58" s="21">
        <v>0</v>
      </c>
      <c r="J58" s="21">
        <f t="shared" si="11"/>
        <v>1.01</v>
      </c>
    </row>
    <row r="59" spans="1:10" x14ac:dyDescent="0.2">
      <c r="A59" s="6" t="str">
        <f t="shared" si="2"/>
        <v>ANF/*8ABDENIFPO</v>
      </c>
      <c r="B59" s="6" t="s">
        <v>16</v>
      </c>
      <c r="C59" s="24" t="s">
        <v>214</v>
      </c>
      <c r="D59" s="24" t="s">
        <v>3</v>
      </c>
      <c r="E59" s="21">
        <v>0.1</v>
      </c>
      <c r="F59" s="19">
        <f>SUMIFS(UK!I:I,UK!B:B,'Special condition stocks'!D59,UK!D:D,'Special condition stocks'!B59)</f>
        <v>1034.4090000000001</v>
      </c>
      <c r="G59" s="21">
        <f t="shared" si="10"/>
        <v>103.441</v>
      </c>
      <c r="H59" s="21">
        <v>0</v>
      </c>
      <c r="I59" s="21">
        <v>0</v>
      </c>
      <c r="J59" s="21">
        <f t="shared" si="11"/>
        <v>103.441</v>
      </c>
    </row>
    <row r="60" spans="1:10" x14ac:dyDescent="0.2">
      <c r="A60" s="6" t="str">
        <f t="shared" si="2"/>
        <v>ANF/*8ABDENon Sector - England</v>
      </c>
      <c r="B60" s="6" t="s">
        <v>25</v>
      </c>
      <c r="C60" s="24" t="s">
        <v>214</v>
      </c>
      <c r="D60" s="24" t="s">
        <v>3</v>
      </c>
      <c r="E60" s="21">
        <v>0.1</v>
      </c>
      <c r="F60" s="19">
        <f>SUMIFS(UK!I:I,UK!B:B,'Special condition stocks'!D60,UK!D:D,'Special condition stocks'!B60)</f>
        <v>26.933</v>
      </c>
      <c r="G60" s="21">
        <f t="shared" si="10"/>
        <v>2.6930000000000001</v>
      </c>
      <c r="H60" s="21">
        <v>0</v>
      </c>
      <c r="I60" s="21">
        <v>0</v>
      </c>
      <c r="J60" s="21">
        <f t="shared" si="11"/>
        <v>2.6930000000000001</v>
      </c>
    </row>
    <row r="61" spans="1:10" x14ac:dyDescent="0.2">
      <c r="A61" s="6" t="str">
        <f t="shared" si="2"/>
        <v>ANF/*8ABDENon Sector - Northern Ireland</v>
      </c>
      <c r="B61" s="6" t="s">
        <v>28</v>
      </c>
      <c r="C61" s="24" t="s">
        <v>214</v>
      </c>
      <c r="D61" s="24" t="s">
        <v>3</v>
      </c>
      <c r="E61" s="21">
        <v>0.1</v>
      </c>
      <c r="F61" s="19">
        <f>SUMIFS(UK!I:I,UK!B:B,'Special condition stocks'!D61,UK!D:D,'Special condition stocks'!B61)</f>
        <v>2.8</v>
      </c>
      <c r="G61" s="21">
        <f t="shared" si="10"/>
        <v>0.28000000000000003</v>
      </c>
      <c r="H61" s="21">
        <v>0</v>
      </c>
      <c r="I61" s="21">
        <v>0</v>
      </c>
      <c r="J61" s="21">
        <f t="shared" si="11"/>
        <v>0.28000000000000003</v>
      </c>
    </row>
    <row r="62" spans="1:10" x14ac:dyDescent="0.2">
      <c r="A62" s="6" t="str">
        <f t="shared" si="2"/>
        <v>ANF/*8ABDENon Sector - Scotland</v>
      </c>
      <c r="B62" s="6" t="s">
        <v>27</v>
      </c>
      <c r="C62" s="24" t="s">
        <v>214</v>
      </c>
      <c r="D62" s="24" t="s">
        <v>3</v>
      </c>
      <c r="E62" s="21">
        <v>0.1</v>
      </c>
      <c r="F62" s="19">
        <f>SUMIFS(UK!I:I,UK!B:B,'Special condition stocks'!D62,UK!D:D,'Special condition stocks'!B62)</f>
        <v>18.2</v>
      </c>
      <c r="G62" s="21">
        <f t="shared" si="10"/>
        <v>1.82</v>
      </c>
      <c r="H62" s="21">
        <v>0</v>
      </c>
      <c r="I62" s="21">
        <v>0</v>
      </c>
      <c r="J62" s="21">
        <f t="shared" si="11"/>
        <v>1.82</v>
      </c>
    </row>
    <row r="63" spans="1:10" x14ac:dyDescent="0.2">
      <c r="A63" s="6" t="str">
        <f t="shared" si="2"/>
        <v>ANF/*8ABDENon Sector - Wales</v>
      </c>
      <c r="B63" s="6" t="s">
        <v>26</v>
      </c>
      <c r="C63" s="24" t="s">
        <v>214</v>
      </c>
      <c r="D63" s="24" t="s">
        <v>3</v>
      </c>
      <c r="E63" s="21">
        <v>0.1</v>
      </c>
      <c r="F63" s="19">
        <f>SUMIFS(UK!I:I,UK!B:B,'Special condition stocks'!D63,UK!D:D,'Special condition stocks'!B63)</f>
        <v>0.21199999999999999</v>
      </c>
      <c r="G63" s="21">
        <f t="shared" si="10"/>
        <v>2.1000000000000001E-2</v>
      </c>
      <c r="H63" s="21">
        <v>0</v>
      </c>
      <c r="I63" s="21">
        <v>0</v>
      </c>
      <c r="J63" s="21">
        <f t="shared" si="11"/>
        <v>2.1000000000000001E-2</v>
      </c>
    </row>
    <row r="64" spans="1:10" x14ac:dyDescent="0.2">
      <c r="A64" s="6" t="str">
        <f t="shared" si="2"/>
        <v>ANF/*8ABDEHumberside</v>
      </c>
      <c r="B64" s="6" t="s">
        <v>288</v>
      </c>
      <c r="C64" s="24" t="s">
        <v>214</v>
      </c>
      <c r="D64" s="24" t="s">
        <v>3</v>
      </c>
      <c r="E64" s="21">
        <v>0.1</v>
      </c>
      <c r="F64" s="19">
        <f>SUMIFS(UK!I:I,UK!B:B,'Special condition stocks'!D64,UK!D:D,'Special condition stocks'!B64)</f>
        <v>0</v>
      </c>
      <c r="G64" s="21">
        <f t="shared" si="10"/>
        <v>0</v>
      </c>
      <c r="H64" s="21">
        <v>0</v>
      </c>
      <c r="I64" s="21">
        <v>0</v>
      </c>
      <c r="J64" s="21">
        <f t="shared" si="11"/>
        <v>0</v>
      </c>
    </row>
    <row r="65" spans="1:10" x14ac:dyDescent="0.2">
      <c r="A65" s="6" t="str">
        <f t="shared" si="2"/>
        <v>ANF/*8ABDENorth Sea</v>
      </c>
      <c r="B65" s="6" t="s">
        <v>20</v>
      </c>
      <c r="C65" s="24" t="s">
        <v>214</v>
      </c>
      <c r="D65" s="24" t="s">
        <v>3</v>
      </c>
      <c r="E65" s="21">
        <v>0.1</v>
      </c>
      <c r="F65" s="19">
        <f>SUMIFS(UK!I:I,UK!B:B,'Special condition stocks'!D65,UK!D:D,'Special condition stocks'!B65)</f>
        <v>9.91</v>
      </c>
      <c r="G65" s="21">
        <f t="shared" si="10"/>
        <v>0.99099999999999999</v>
      </c>
      <c r="H65" s="21">
        <v>0</v>
      </c>
      <c r="I65" s="21">
        <v>0</v>
      </c>
      <c r="J65" s="21">
        <f t="shared" si="11"/>
        <v>0.99099999999999999</v>
      </c>
    </row>
    <row r="66" spans="1:10" x14ac:dyDescent="0.2">
      <c r="A66" s="6" t="str">
        <f t="shared" si="2"/>
        <v>ANF/*8ABDENorthern</v>
      </c>
      <c r="B66" s="6" t="s">
        <v>10</v>
      </c>
      <c r="C66" s="24" t="s">
        <v>214</v>
      </c>
      <c r="D66" s="24" t="s">
        <v>3</v>
      </c>
      <c r="E66" s="21">
        <v>0.1</v>
      </c>
      <c r="F66" s="19">
        <f>SUMIFS(UK!I:I,UK!B:B,'Special condition stocks'!D66,UK!D:D,'Special condition stocks'!B66)</f>
        <v>0</v>
      </c>
      <c r="G66" s="21">
        <f t="shared" si="10"/>
        <v>0</v>
      </c>
      <c r="H66" s="21">
        <v>0</v>
      </c>
      <c r="I66" s="21">
        <v>0</v>
      </c>
      <c r="J66" s="21">
        <f t="shared" si="11"/>
        <v>0</v>
      </c>
    </row>
    <row r="67" spans="1:10" x14ac:dyDescent="0.2">
      <c r="A67" s="6" t="str">
        <f t="shared" si="2"/>
        <v>ANF/*8ABDEOrkney</v>
      </c>
      <c r="B67" s="6" t="s">
        <v>9</v>
      </c>
      <c r="C67" s="24" t="s">
        <v>214</v>
      </c>
      <c r="D67" s="24" t="s">
        <v>3</v>
      </c>
      <c r="E67" s="21">
        <v>0.1</v>
      </c>
      <c r="F67" s="19">
        <f>SUMIFS(UK!I:I,UK!B:B,'Special condition stocks'!D67,UK!D:D,'Special condition stocks'!B67)</f>
        <v>1</v>
      </c>
      <c r="G67" s="21">
        <f t="shared" si="10"/>
        <v>0.1</v>
      </c>
      <c r="H67" s="21">
        <v>0</v>
      </c>
      <c r="I67" s="21">
        <v>0</v>
      </c>
      <c r="J67" s="21">
        <f t="shared" si="11"/>
        <v>0.1</v>
      </c>
    </row>
    <row r="68" spans="1:10" x14ac:dyDescent="0.2">
      <c r="A68" s="6" t="str">
        <f t="shared" si="2"/>
        <v>ANF/*8ABDESFO</v>
      </c>
      <c r="B68" s="6" t="s">
        <v>2</v>
      </c>
      <c r="C68" s="24" t="s">
        <v>214</v>
      </c>
      <c r="D68" s="24" t="s">
        <v>3</v>
      </c>
      <c r="E68" s="21">
        <v>0.1</v>
      </c>
      <c r="F68" s="19">
        <f>SUMIFS(UK!I:I,UK!B:B,'Special condition stocks'!D68,UK!D:D,'Special condition stocks'!B68)</f>
        <v>142.11000000000001</v>
      </c>
      <c r="G68" s="21">
        <f t="shared" si="10"/>
        <v>14.211</v>
      </c>
      <c r="H68" s="21">
        <v>0</v>
      </c>
      <c r="I68" s="21">
        <v>0</v>
      </c>
      <c r="J68" s="21">
        <f t="shared" si="11"/>
        <v>14.211</v>
      </c>
    </row>
    <row r="69" spans="1:10" x14ac:dyDescent="0.2">
      <c r="A69" s="6" t="str">
        <f t="shared" si="2"/>
        <v>ANF/*8ABDEShetland</v>
      </c>
      <c r="B69" s="6" t="s">
        <v>6</v>
      </c>
      <c r="C69" s="24" t="s">
        <v>214</v>
      </c>
      <c r="D69" s="24" t="s">
        <v>3</v>
      </c>
      <c r="E69" s="21">
        <v>0.1</v>
      </c>
      <c r="F69" s="19">
        <f>SUMIFS(UK!I:I,UK!B:B,'Special condition stocks'!D69,UK!D:D,'Special condition stocks'!B69)</f>
        <v>42</v>
      </c>
      <c r="G69" s="21">
        <f t="shared" si="10"/>
        <v>4.2</v>
      </c>
      <c r="H69" s="21">
        <v>0</v>
      </c>
      <c r="I69" s="21">
        <v>0</v>
      </c>
      <c r="J69" s="21">
        <f t="shared" si="11"/>
        <v>4.2</v>
      </c>
    </row>
    <row r="70" spans="1:10" x14ac:dyDescent="0.2">
      <c r="A70" s="6" t="str">
        <f t="shared" si="2"/>
        <v>ANF/*8ABDESouth West</v>
      </c>
      <c r="B70" s="6" t="s">
        <v>19</v>
      </c>
      <c r="C70" s="24" t="s">
        <v>214</v>
      </c>
      <c r="D70" s="24" t="s">
        <v>3</v>
      </c>
      <c r="E70" s="21">
        <v>0.1</v>
      </c>
      <c r="F70" s="19">
        <f>SUMIFS(UK!I:I,UK!B:B,'Special condition stocks'!D70,UK!D:D,'Special condition stocks'!B70)</f>
        <v>230.19900000000001</v>
      </c>
      <c r="G70" s="21">
        <f t="shared" ref="G70:G139" si="12">ROUND(F70*E70,3)</f>
        <v>23.02</v>
      </c>
      <c r="H70" s="21">
        <v>0</v>
      </c>
      <c r="I70" s="21">
        <v>0</v>
      </c>
      <c r="J70" s="21">
        <f t="shared" ref="J70:J139" si="13">G70+H70-I70</f>
        <v>23.02</v>
      </c>
    </row>
    <row r="71" spans="1:10" x14ac:dyDescent="0.2">
      <c r="A71" s="6" t="str">
        <f t="shared" ref="A71" si="14">CONCATENATE(C71,B71)</f>
        <v>ANF/*8ABDEUnallocated</v>
      </c>
      <c r="B71" s="60" t="s">
        <v>33</v>
      </c>
      <c r="C71" s="61" t="s">
        <v>214</v>
      </c>
      <c r="D71" s="61" t="s">
        <v>3</v>
      </c>
      <c r="E71" s="21">
        <v>0.1</v>
      </c>
      <c r="F71" s="19">
        <f>SUMIFS(UK!I:I,UK!B:B,'Special condition stocks'!D71,UK!D:D,'Special condition stocks'!B71)</f>
        <v>50</v>
      </c>
      <c r="G71" s="21">
        <f t="shared" ref="G71" si="15">ROUND(F71*E71,3)</f>
        <v>5</v>
      </c>
      <c r="H71" s="21">
        <v>0</v>
      </c>
      <c r="I71" s="21">
        <v>0</v>
      </c>
      <c r="J71" s="21">
        <f t="shared" ref="J71" si="16">G71+H71-I71</f>
        <v>5</v>
      </c>
    </row>
    <row r="72" spans="1:10" x14ac:dyDescent="0.2">
      <c r="A72" s="6" t="str">
        <f t="shared" ref="A72:A140" si="17">CONCATENATE(C72,B72)</f>
        <v>ANF/*8ABDEW. Scotland</v>
      </c>
      <c r="B72" s="6" t="s">
        <v>8</v>
      </c>
      <c r="C72" s="24" t="s">
        <v>214</v>
      </c>
      <c r="D72" s="24" t="s">
        <v>3</v>
      </c>
      <c r="E72" s="21">
        <v>0.1</v>
      </c>
      <c r="F72" s="19">
        <f>SUMIFS(UK!I:I,UK!B:B,'Special condition stocks'!D72,UK!D:D,'Special condition stocks'!B72)</f>
        <v>3.12</v>
      </c>
      <c r="G72" s="21">
        <f t="shared" si="12"/>
        <v>0.312</v>
      </c>
      <c r="H72" s="21">
        <v>0</v>
      </c>
      <c r="I72" s="21">
        <v>0</v>
      </c>
      <c r="J72" s="21">
        <f t="shared" si="13"/>
        <v>0.312</v>
      </c>
    </row>
    <row r="73" spans="1:10" x14ac:dyDescent="0.2">
      <c r="A73" s="6" t="str">
        <f t="shared" si="17"/>
        <v>ANF/*8ABDEWales &amp; WC</v>
      </c>
      <c r="B73" s="6" t="s">
        <v>22</v>
      </c>
      <c r="C73" s="24" t="s">
        <v>214</v>
      </c>
      <c r="D73" s="24" t="s">
        <v>3</v>
      </c>
      <c r="E73" s="21">
        <v>0.1</v>
      </c>
      <c r="F73" s="19">
        <f>SUMIFS(UK!I:I,UK!B:B,'Special condition stocks'!D73,UK!D:D,'Special condition stocks'!B73)</f>
        <v>1344.393</v>
      </c>
      <c r="G73" s="21">
        <f t="shared" si="12"/>
        <v>134.43899999999999</v>
      </c>
      <c r="H73" s="21">
        <v>0</v>
      </c>
      <c r="I73" s="21">
        <v>0</v>
      </c>
      <c r="J73" s="21">
        <f t="shared" si="13"/>
        <v>134.43899999999999</v>
      </c>
    </row>
    <row r="74" spans="1:10" x14ac:dyDescent="0.2">
      <c r="A74" s="6" t="str">
        <f t="shared" si="17"/>
        <v>ANF/*8ABDEWestern</v>
      </c>
      <c r="B74" s="6" t="s">
        <v>107</v>
      </c>
      <c r="C74" s="24" t="s">
        <v>214</v>
      </c>
      <c r="D74" s="24" t="s">
        <v>3</v>
      </c>
      <c r="E74" s="21">
        <v>0.1</v>
      </c>
      <c r="F74" s="19">
        <f>SUMIFS(UK!I:I,UK!B:B,'Special condition stocks'!D74,UK!D:D,'Special condition stocks'!B74)</f>
        <v>1047.74</v>
      </c>
      <c r="G74" s="21">
        <f t="shared" si="12"/>
        <v>104.774</v>
      </c>
      <c r="H74" s="21">
        <v>0</v>
      </c>
      <c r="I74" s="21">
        <v>0</v>
      </c>
      <c r="J74" s="21">
        <f t="shared" si="13"/>
        <v>104.774</v>
      </c>
    </row>
    <row r="75" spans="1:10" x14ac:dyDescent="0.2">
      <c r="A75" s="6" t="str">
        <f t="shared" ref="A75:A76" si="18">CONCATENATE(C75,B75)</f>
        <v>ANF/*8ABDEQAM - sector</v>
      </c>
      <c r="B75" s="60" t="s">
        <v>302</v>
      </c>
      <c r="C75" s="61" t="s">
        <v>214</v>
      </c>
      <c r="D75" s="61" t="s">
        <v>3</v>
      </c>
      <c r="E75" s="21">
        <v>0.1</v>
      </c>
      <c r="F75" s="19">
        <f>SUMIFS(UK!I:I,UK!B:B,'Special condition stocks'!D75,UK!D:D,'Special condition stocks'!B75)</f>
        <v>794</v>
      </c>
      <c r="G75" s="21">
        <f t="shared" ref="G75:G76" si="19">ROUND(F75*E75,3)</f>
        <v>79.400000000000006</v>
      </c>
      <c r="H75" s="21">
        <v>0</v>
      </c>
      <c r="I75" s="21">
        <v>0</v>
      </c>
      <c r="J75" s="21">
        <f t="shared" ref="J75:J76" si="20">G75+H75-I75</f>
        <v>79.400000000000006</v>
      </c>
    </row>
    <row r="76" spans="1:10" x14ac:dyDescent="0.2">
      <c r="A76" s="6" t="str">
        <f t="shared" si="18"/>
        <v>ANF/*8ABDEQAM - non-sector</v>
      </c>
      <c r="B76" s="60" t="s">
        <v>303</v>
      </c>
      <c r="C76" s="61" t="s">
        <v>214</v>
      </c>
      <c r="D76" s="61" t="s">
        <v>3</v>
      </c>
      <c r="E76" s="21">
        <v>0.1</v>
      </c>
      <c r="F76" s="19">
        <f>SUMIFS(UK!I:I,UK!B:B,'Special condition stocks'!D76,UK!D:D,'Special condition stocks'!B76)</f>
        <v>289.39999999999998</v>
      </c>
      <c r="G76" s="21">
        <f t="shared" si="19"/>
        <v>28.94</v>
      </c>
      <c r="H76" s="21">
        <v>0</v>
      </c>
      <c r="I76" s="21">
        <v>0</v>
      </c>
      <c r="J76" s="21">
        <f t="shared" si="20"/>
        <v>28.94</v>
      </c>
    </row>
    <row r="77" spans="1:10" x14ac:dyDescent="0.2">
      <c r="A77" s="6" t="str">
        <f t="shared" si="17"/>
        <v>ANF/*56-1410m and under (pool) - England</v>
      </c>
      <c r="B77" s="6" t="s">
        <v>29</v>
      </c>
      <c r="C77" s="24" t="s">
        <v>215</v>
      </c>
      <c r="D77" s="24" t="s">
        <v>34</v>
      </c>
      <c r="E77" s="21">
        <v>0.1</v>
      </c>
      <c r="F77" s="19">
        <f>SUMIFS(UK!I:I,UK!B:B,'Special condition stocks'!D77,UK!D:D,'Special condition stocks'!B77)</f>
        <v>101.21299999999999</v>
      </c>
      <c r="G77" s="21">
        <f t="shared" si="12"/>
        <v>10.121</v>
      </c>
      <c r="H77" s="21">
        <v>0</v>
      </c>
      <c r="I77" s="21">
        <v>0</v>
      </c>
      <c r="J77" s="21">
        <f t="shared" si="13"/>
        <v>10.121</v>
      </c>
    </row>
    <row r="78" spans="1:10" x14ac:dyDescent="0.2">
      <c r="A78" s="6" t="str">
        <f t="shared" si="17"/>
        <v>ANF/*56-1410m and under (pool) - Northern Ireland</v>
      </c>
      <c r="B78" s="6" t="s">
        <v>32</v>
      </c>
      <c r="C78" s="24" t="s">
        <v>215</v>
      </c>
      <c r="D78" s="24" t="s">
        <v>34</v>
      </c>
      <c r="E78" s="21">
        <v>0.1</v>
      </c>
      <c r="F78" s="19">
        <f>SUMIFS(UK!I:I,UK!B:B,'Special condition stocks'!D78,UK!D:D,'Special condition stocks'!B78)</f>
        <v>0</v>
      </c>
      <c r="G78" s="21">
        <f t="shared" si="12"/>
        <v>0</v>
      </c>
      <c r="H78" s="21">
        <v>0</v>
      </c>
      <c r="I78" s="21">
        <v>0</v>
      </c>
      <c r="J78" s="21">
        <f t="shared" si="13"/>
        <v>0</v>
      </c>
    </row>
    <row r="79" spans="1:10" x14ac:dyDescent="0.2">
      <c r="A79" s="6" t="str">
        <f t="shared" si="17"/>
        <v>ANF/*56-1410m and under (pool) - Scotland</v>
      </c>
      <c r="B79" s="6" t="s">
        <v>31</v>
      </c>
      <c r="C79" s="24" t="s">
        <v>215</v>
      </c>
      <c r="D79" s="24" t="s">
        <v>34</v>
      </c>
      <c r="E79" s="21">
        <v>0.1</v>
      </c>
      <c r="F79" s="19">
        <f>SUMIFS(UK!I:I,UK!B:B,'Special condition stocks'!D79,UK!D:D,'Special condition stocks'!B79)</f>
        <v>30</v>
      </c>
      <c r="G79" s="21">
        <f t="shared" si="12"/>
        <v>3</v>
      </c>
      <c r="H79" s="21">
        <v>0</v>
      </c>
      <c r="I79" s="21">
        <v>0</v>
      </c>
      <c r="J79" s="21">
        <f t="shared" si="13"/>
        <v>3</v>
      </c>
    </row>
    <row r="80" spans="1:10" x14ac:dyDescent="0.2">
      <c r="A80" s="6" t="str">
        <f t="shared" si="17"/>
        <v>ANF/*56-1410m and under (pool) - Wales</v>
      </c>
      <c r="B80" s="6" t="s">
        <v>30</v>
      </c>
      <c r="C80" s="24" t="s">
        <v>215</v>
      </c>
      <c r="D80" s="24" t="s">
        <v>34</v>
      </c>
      <c r="E80" s="21">
        <v>0.1</v>
      </c>
      <c r="F80" s="19">
        <f>SUMIFS(UK!I:I,UK!B:B,'Special condition stocks'!D80,UK!D:D,'Special condition stocks'!B80)</f>
        <v>0.11799999999999999</v>
      </c>
      <c r="G80" s="21">
        <f t="shared" si="12"/>
        <v>1.2E-2</v>
      </c>
      <c r="H80" s="21">
        <v>0</v>
      </c>
      <c r="I80" s="21">
        <v>0</v>
      </c>
      <c r="J80" s="21">
        <f t="shared" si="13"/>
        <v>1.2E-2</v>
      </c>
    </row>
    <row r="81" spans="1:10" x14ac:dyDescent="0.2">
      <c r="A81" s="6" t="str">
        <f t="shared" si="17"/>
        <v>ANF/*56-14Aberdeen</v>
      </c>
      <c r="B81" s="6" t="s">
        <v>4</v>
      </c>
      <c r="C81" s="24" t="s">
        <v>215</v>
      </c>
      <c r="D81" s="24" t="s">
        <v>34</v>
      </c>
      <c r="E81" s="21">
        <v>0.1</v>
      </c>
      <c r="F81" s="19">
        <f>SUMIFS(UK!I:I,UK!B:B,'Special condition stocks'!D81,UK!D:D,'Special condition stocks'!B81)</f>
        <v>1346.2950000000001</v>
      </c>
      <c r="G81" s="21">
        <f t="shared" si="12"/>
        <v>134.63</v>
      </c>
      <c r="H81" s="21">
        <v>0</v>
      </c>
      <c r="I81" s="21">
        <v>0</v>
      </c>
      <c r="J81" s="21">
        <f t="shared" si="13"/>
        <v>134.63</v>
      </c>
    </row>
    <row r="82" spans="1:10" x14ac:dyDescent="0.2">
      <c r="A82" s="6" t="str">
        <f t="shared" si="17"/>
        <v>ANF/*56-14Anglo Scot.</v>
      </c>
      <c r="B82" s="6" t="s">
        <v>13</v>
      </c>
      <c r="C82" s="24" t="s">
        <v>215</v>
      </c>
      <c r="D82" s="24" t="s">
        <v>34</v>
      </c>
      <c r="E82" s="21">
        <v>0.1</v>
      </c>
      <c r="F82" s="19">
        <f>SUMIFS(UK!I:I,UK!B:B,'Special condition stocks'!D82,UK!D:D,'Special condition stocks'!B82)</f>
        <v>315.66199999999998</v>
      </c>
      <c r="G82" s="21">
        <f t="shared" si="12"/>
        <v>31.565999999999999</v>
      </c>
      <c r="H82" s="21">
        <v>0</v>
      </c>
      <c r="I82" s="21">
        <v>0</v>
      </c>
      <c r="J82" s="21">
        <f t="shared" si="13"/>
        <v>31.565999999999999</v>
      </c>
    </row>
    <row r="83" spans="1:10" x14ac:dyDescent="0.2">
      <c r="A83" s="6" t="str">
        <f t="shared" si="17"/>
        <v>ANF/*56-14ANIFPO</v>
      </c>
      <c r="B83" s="6" t="s">
        <v>17</v>
      </c>
      <c r="C83" s="24" t="s">
        <v>215</v>
      </c>
      <c r="D83" s="24" t="s">
        <v>34</v>
      </c>
      <c r="E83" s="21">
        <v>0.1</v>
      </c>
      <c r="F83" s="19">
        <f>SUMIFS(UK!I:I,UK!B:B,'Special condition stocks'!D83,UK!D:D,'Special condition stocks'!B83)</f>
        <v>60.125999999999998</v>
      </c>
      <c r="G83" s="21">
        <f t="shared" si="12"/>
        <v>6.0129999999999999</v>
      </c>
      <c r="H83" s="21">
        <v>0</v>
      </c>
      <c r="I83" s="21">
        <v>0</v>
      </c>
      <c r="J83" s="21">
        <f t="shared" si="13"/>
        <v>6.0129999999999999</v>
      </c>
    </row>
    <row r="84" spans="1:10" x14ac:dyDescent="0.2">
      <c r="A84" s="6" t="str">
        <f t="shared" si="17"/>
        <v>ANF/*56-14Cornish</v>
      </c>
      <c r="B84" s="6" t="s">
        <v>18</v>
      </c>
      <c r="C84" s="24" t="s">
        <v>215</v>
      </c>
      <c r="D84" s="24" t="s">
        <v>34</v>
      </c>
      <c r="E84" s="21">
        <v>0.1</v>
      </c>
      <c r="F84" s="19">
        <f>SUMIFS(UK!I:I,UK!B:B,'Special condition stocks'!D84,UK!D:D,'Special condition stocks'!B84)</f>
        <v>549.65099999999995</v>
      </c>
      <c r="G84" s="21">
        <f t="shared" si="12"/>
        <v>54.965000000000003</v>
      </c>
      <c r="H84" s="21">
        <v>0</v>
      </c>
      <c r="I84" s="21">
        <v>0</v>
      </c>
      <c r="J84" s="21">
        <f t="shared" si="13"/>
        <v>54.965000000000003</v>
      </c>
    </row>
    <row r="85" spans="1:10" x14ac:dyDescent="0.2">
      <c r="A85" s="6" t="str">
        <f t="shared" si="17"/>
        <v>ANF/*56-14EEFPO</v>
      </c>
      <c r="B85" s="6" t="s">
        <v>14</v>
      </c>
      <c r="C85" s="24" t="s">
        <v>215</v>
      </c>
      <c r="D85" s="24" t="s">
        <v>34</v>
      </c>
      <c r="E85" s="21">
        <v>0.1</v>
      </c>
      <c r="F85" s="19">
        <f>SUMIFS(UK!I:I,UK!B:B,'Special condition stocks'!D85,UK!D:D,'Special condition stocks'!B85)</f>
        <v>1606.1220000000001</v>
      </c>
      <c r="G85" s="21">
        <f t="shared" si="12"/>
        <v>160.61199999999999</v>
      </c>
      <c r="H85" s="21">
        <v>0</v>
      </c>
      <c r="I85" s="21">
        <v>0</v>
      </c>
      <c r="J85" s="21">
        <f t="shared" si="13"/>
        <v>160.61199999999999</v>
      </c>
    </row>
    <row r="86" spans="1:10" x14ac:dyDescent="0.2">
      <c r="A86" s="6" t="str">
        <f t="shared" si="17"/>
        <v>ANF/*56-14Fife</v>
      </c>
      <c r="B86" s="6" t="s">
        <v>7</v>
      </c>
      <c r="C86" s="24" t="s">
        <v>215</v>
      </c>
      <c r="D86" s="24" t="s">
        <v>34</v>
      </c>
      <c r="E86" s="21">
        <v>0.1</v>
      </c>
      <c r="F86" s="19">
        <f>SUMIFS(UK!I:I,UK!B:B,'Special condition stocks'!D86,UK!D:D,'Special condition stocks'!B86)</f>
        <v>135.065</v>
      </c>
      <c r="G86" s="21">
        <f t="shared" si="12"/>
        <v>13.507</v>
      </c>
      <c r="H86" s="21">
        <v>0</v>
      </c>
      <c r="I86" s="21">
        <v>0</v>
      </c>
      <c r="J86" s="21">
        <f t="shared" si="13"/>
        <v>13.507</v>
      </c>
    </row>
    <row r="87" spans="1:10" x14ac:dyDescent="0.2">
      <c r="A87" s="6" t="str">
        <f t="shared" si="17"/>
        <v>ANF/*56-14FPO</v>
      </c>
      <c r="B87" s="6" t="s">
        <v>15</v>
      </c>
      <c r="C87" s="24" t="s">
        <v>215</v>
      </c>
      <c r="D87" s="24" t="s">
        <v>34</v>
      </c>
      <c r="E87" s="21">
        <v>0.1</v>
      </c>
      <c r="F87" s="19">
        <f>SUMIFS(UK!I:I,UK!B:B,'Special condition stocks'!D87,UK!D:D,'Special condition stocks'!B87)</f>
        <v>23.512</v>
      </c>
      <c r="G87" s="21">
        <f t="shared" si="12"/>
        <v>2.351</v>
      </c>
      <c r="H87" s="21">
        <v>0</v>
      </c>
      <c r="I87" s="21">
        <v>0</v>
      </c>
      <c r="J87" s="21">
        <f t="shared" si="13"/>
        <v>2.351</v>
      </c>
    </row>
    <row r="88" spans="1:10" x14ac:dyDescent="0.2">
      <c r="A88" s="6" t="str">
        <f t="shared" si="17"/>
        <v>ANF/*56-14Handliners</v>
      </c>
      <c r="B88" s="6" t="s">
        <v>66</v>
      </c>
      <c r="C88" s="24" t="s">
        <v>215</v>
      </c>
      <c r="D88" s="24" t="s">
        <v>34</v>
      </c>
      <c r="E88" s="21">
        <v>0.1</v>
      </c>
      <c r="F88" s="19">
        <f>SUMIFS(UK!I:I,UK!B:B,'Special condition stocks'!D88,UK!D:D,'Special condition stocks'!B88)</f>
        <v>0</v>
      </c>
      <c r="G88" s="21">
        <f t="shared" si="12"/>
        <v>0</v>
      </c>
      <c r="H88" s="21">
        <v>0</v>
      </c>
      <c r="I88" s="21">
        <v>0</v>
      </c>
      <c r="J88" s="21">
        <f t="shared" si="13"/>
        <v>0</v>
      </c>
    </row>
    <row r="89" spans="1:10" x14ac:dyDescent="0.2">
      <c r="A89" s="6" t="str">
        <f t="shared" si="17"/>
        <v>ANF/*56-14Interfish</v>
      </c>
      <c r="B89" s="6" t="s">
        <v>23</v>
      </c>
      <c r="C89" s="24" t="s">
        <v>215</v>
      </c>
      <c r="D89" s="24" t="s">
        <v>34</v>
      </c>
      <c r="E89" s="21">
        <v>0.1</v>
      </c>
      <c r="F89" s="19">
        <f>SUMIFS(UK!I:I,UK!B:B,'Special condition stocks'!D89,UK!D:D,'Special condition stocks'!B89)</f>
        <v>46.424999999999997</v>
      </c>
      <c r="G89" s="21">
        <f t="shared" si="12"/>
        <v>4.6429999999999998</v>
      </c>
      <c r="H89" s="21">
        <v>0</v>
      </c>
      <c r="I89" s="21">
        <v>0</v>
      </c>
      <c r="J89" s="21">
        <f t="shared" si="13"/>
        <v>4.6429999999999998</v>
      </c>
    </row>
    <row r="90" spans="1:10" x14ac:dyDescent="0.2">
      <c r="A90" s="6" t="str">
        <f t="shared" si="17"/>
        <v>ANF/*56-14IOM</v>
      </c>
      <c r="B90" s="6" t="s">
        <v>24</v>
      </c>
      <c r="C90" s="24" t="s">
        <v>215</v>
      </c>
      <c r="D90" s="24" t="s">
        <v>34</v>
      </c>
      <c r="E90" s="21">
        <v>0.1</v>
      </c>
      <c r="F90" s="19">
        <f>SUMIFS(UK!I:I,UK!B:B,'Special condition stocks'!D90,UK!D:D,'Special condition stocks'!B90)</f>
        <v>1.282</v>
      </c>
      <c r="G90" s="21">
        <f t="shared" si="12"/>
        <v>0.128</v>
      </c>
      <c r="H90" s="21">
        <v>0</v>
      </c>
      <c r="I90" s="21">
        <v>0</v>
      </c>
      <c r="J90" s="21">
        <f t="shared" si="13"/>
        <v>0.128</v>
      </c>
    </row>
    <row r="91" spans="1:10" x14ac:dyDescent="0.2">
      <c r="A91" s="6" t="str">
        <f t="shared" si="17"/>
        <v>ANF/*56-14Klondyke</v>
      </c>
      <c r="B91" s="6" t="s">
        <v>11</v>
      </c>
      <c r="C91" s="24" t="s">
        <v>215</v>
      </c>
      <c r="D91" s="24" t="s">
        <v>34</v>
      </c>
      <c r="E91" s="21">
        <v>0.1</v>
      </c>
      <c r="F91" s="19">
        <f>SUMIFS(UK!I:I,UK!B:B,'Special condition stocks'!D91,UK!D:D,'Special condition stocks'!B91)</f>
        <v>0</v>
      </c>
      <c r="G91" s="21">
        <f t="shared" si="12"/>
        <v>0</v>
      </c>
      <c r="H91" s="21">
        <v>0</v>
      </c>
      <c r="I91" s="21">
        <v>0</v>
      </c>
      <c r="J91" s="21">
        <f t="shared" si="13"/>
        <v>0</v>
      </c>
    </row>
    <row r="92" spans="1:10" x14ac:dyDescent="0.2">
      <c r="A92" s="6" t="str">
        <f t="shared" si="17"/>
        <v>ANF/*56-14Lowestoft</v>
      </c>
      <c r="B92" s="6" t="s">
        <v>21</v>
      </c>
      <c r="C92" s="24" t="s">
        <v>215</v>
      </c>
      <c r="D92" s="24" t="s">
        <v>34</v>
      </c>
      <c r="E92" s="21">
        <v>0.1</v>
      </c>
      <c r="F92" s="19">
        <f>SUMIFS(UK!I:I,UK!B:B,'Special condition stocks'!D92,UK!D:D,'Special condition stocks'!B92)</f>
        <v>0</v>
      </c>
      <c r="G92" s="21">
        <f t="shared" si="12"/>
        <v>0</v>
      </c>
      <c r="H92" s="21">
        <v>0</v>
      </c>
      <c r="I92" s="21">
        <v>0</v>
      </c>
      <c r="J92" s="21">
        <f t="shared" si="13"/>
        <v>0</v>
      </c>
    </row>
    <row r="93" spans="1:10" x14ac:dyDescent="0.2">
      <c r="A93" s="6" t="str">
        <f t="shared" si="17"/>
        <v>ANF/*56-14Lunar</v>
      </c>
      <c r="B93" s="6" t="s">
        <v>12</v>
      </c>
      <c r="C93" s="24" t="s">
        <v>215</v>
      </c>
      <c r="D93" s="24" t="s">
        <v>34</v>
      </c>
      <c r="E93" s="21">
        <v>0.1</v>
      </c>
      <c r="F93" s="19">
        <f>SUMIFS(UK!I:I,UK!B:B,'Special condition stocks'!D93,UK!D:D,'Special condition stocks'!B93)</f>
        <v>406.7</v>
      </c>
      <c r="G93" s="21">
        <f t="shared" si="12"/>
        <v>40.67</v>
      </c>
      <c r="H93" s="21">
        <v>0</v>
      </c>
      <c r="I93" s="21">
        <v>0</v>
      </c>
      <c r="J93" s="21">
        <f t="shared" si="13"/>
        <v>40.67</v>
      </c>
    </row>
    <row r="94" spans="1:10" x14ac:dyDescent="0.2">
      <c r="A94" s="6" t="str">
        <f t="shared" si="17"/>
        <v>ANF/*56-14Mourne</v>
      </c>
      <c r="B94" s="6" t="s">
        <v>49</v>
      </c>
      <c r="C94" s="24" t="s">
        <v>215</v>
      </c>
      <c r="D94" s="24" t="s">
        <v>34</v>
      </c>
      <c r="E94" s="21">
        <v>0.1</v>
      </c>
      <c r="F94" s="19">
        <f>SUMIFS(UK!I:I,UK!B:B,'Special condition stocks'!D94,UK!D:D,'Special condition stocks'!B94)</f>
        <v>0</v>
      </c>
      <c r="G94" s="21">
        <f t="shared" si="12"/>
        <v>0</v>
      </c>
      <c r="H94" s="21">
        <v>0</v>
      </c>
      <c r="I94" s="21">
        <v>0</v>
      </c>
      <c r="J94" s="21">
        <f t="shared" si="13"/>
        <v>0</v>
      </c>
    </row>
    <row r="95" spans="1:10" x14ac:dyDescent="0.2">
      <c r="A95" s="6" t="str">
        <f t="shared" si="17"/>
        <v>ANF/*56-14NESFO</v>
      </c>
      <c r="B95" s="6" t="s">
        <v>5</v>
      </c>
      <c r="C95" s="24" t="s">
        <v>215</v>
      </c>
      <c r="D95" s="24" t="s">
        <v>34</v>
      </c>
      <c r="E95" s="21">
        <v>0.1</v>
      </c>
      <c r="F95" s="19">
        <f>SUMIFS(UK!I:I,UK!B:B,'Special condition stocks'!D95,UK!D:D,'Special condition stocks'!B95)</f>
        <v>1063.3999999999999</v>
      </c>
      <c r="G95" s="21">
        <f t="shared" si="12"/>
        <v>106.34</v>
      </c>
      <c r="H95" s="21">
        <v>0</v>
      </c>
      <c r="I95" s="21">
        <v>0</v>
      </c>
      <c r="J95" s="21">
        <f t="shared" si="13"/>
        <v>106.34</v>
      </c>
    </row>
    <row r="96" spans="1:10" x14ac:dyDescent="0.2">
      <c r="A96" s="6" t="str">
        <f t="shared" si="17"/>
        <v>ANF/*56-14NIFPO</v>
      </c>
      <c r="B96" s="6" t="s">
        <v>16</v>
      </c>
      <c r="C96" s="24" t="s">
        <v>215</v>
      </c>
      <c r="D96" s="24" t="s">
        <v>34</v>
      </c>
      <c r="E96" s="21">
        <v>0.1</v>
      </c>
      <c r="F96" s="19">
        <f>SUMIFS(UK!I:I,UK!B:B,'Special condition stocks'!D96,UK!D:D,'Special condition stocks'!B96)</f>
        <v>350.10700000000003</v>
      </c>
      <c r="G96" s="21">
        <f t="shared" si="12"/>
        <v>35.011000000000003</v>
      </c>
      <c r="H96" s="21">
        <v>0</v>
      </c>
      <c r="I96" s="21">
        <v>0</v>
      </c>
      <c r="J96" s="21">
        <f t="shared" si="13"/>
        <v>35.011000000000003</v>
      </c>
    </row>
    <row r="97" spans="1:10" x14ac:dyDescent="0.2">
      <c r="A97" s="6" t="str">
        <f t="shared" si="17"/>
        <v>ANF/*56-14Non Sector - England</v>
      </c>
      <c r="B97" s="6" t="s">
        <v>25</v>
      </c>
      <c r="C97" s="24" t="s">
        <v>215</v>
      </c>
      <c r="D97" s="24" t="s">
        <v>34</v>
      </c>
      <c r="E97" s="21">
        <v>0.1</v>
      </c>
      <c r="F97" s="19">
        <f>SUMIFS(UK!I:I,UK!B:B,'Special condition stocks'!D97,UK!D:D,'Special condition stocks'!B97)</f>
        <v>0.38100000000000001</v>
      </c>
      <c r="G97" s="21">
        <f t="shared" si="12"/>
        <v>3.7999999999999999E-2</v>
      </c>
      <c r="H97" s="21">
        <v>0</v>
      </c>
      <c r="I97" s="21">
        <v>0</v>
      </c>
      <c r="J97" s="21">
        <f t="shared" si="13"/>
        <v>3.7999999999999999E-2</v>
      </c>
    </row>
    <row r="98" spans="1:10" x14ac:dyDescent="0.2">
      <c r="A98" s="6" t="str">
        <f t="shared" si="17"/>
        <v>ANF/*56-14Non Sector - Northern Ireland</v>
      </c>
      <c r="B98" s="6" t="s">
        <v>28</v>
      </c>
      <c r="C98" s="24" t="s">
        <v>215</v>
      </c>
      <c r="D98" s="24" t="s">
        <v>34</v>
      </c>
      <c r="E98" s="21">
        <v>0.1</v>
      </c>
      <c r="F98" s="19">
        <f>SUMIFS(UK!I:I,UK!B:B,'Special condition stocks'!D98,UK!D:D,'Special condition stocks'!B98)</f>
        <v>0</v>
      </c>
      <c r="G98" s="21">
        <f t="shared" si="12"/>
        <v>0</v>
      </c>
      <c r="H98" s="21">
        <v>0</v>
      </c>
      <c r="I98" s="21">
        <v>0</v>
      </c>
      <c r="J98" s="21">
        <f t="shared" si="13"/>
        <v>0</v>
      </c>
    </row>
    <row r="99" spans="1:10" x14ac:dyDescent="0.2">
      <c r="A99" s="6" t="str">
        <f t="shared" si="17"/>
        <v>ANF/*56-14Non Sector - Scotland</v>
      </c>
      <c r="B99" s="6" t="s">
        <v>27</v>
      </c>
      <c r="C99" s="24" t="s">
        <v>215</v>
      </c>
      <c r="D99" s="24" t="s">
        <v>34</v>
      </c>
      <c r="E99" s="21">
        <v>0.1</v>
      </c>
      <c r="F99" s="19">
        <f>SUMIFS(UK!I:I,UK!B:B,'Special condition stocks'!D99,UK!D:D,'Special condition stocks'!B99)</f>
        <v>3.5</v>
      </c>
      <c r="G99" s="21">
        <f t="shared" si="12"/>
        <v>0.35</v>
      </c>
      <c r="H99" s="21">
        <v>0</v>
      </c>
      <c r="I99" s="21">
        <v>0</v>
      </c>
      <c r="J99" s="21">
        <f t="shared" si="13"/>
        <v>0.35</v>
      </c>
    </row>
    <row r="100" spans="1:10" x14ac:dyDescent="0.2">
      <c r="A100" s="6" t="str">
        <f t="shared" si="17"/>
        <v>ANF/*56-14Non Sector - Wales</v>
      </c>
      <c r="B100" s="6" t="s">
        <v>26</v>
      </c>
      <c r="C100" s="24" t="s">
        <v>215</v>
      </c>
      <c r="D100" s="24" t="s">
        <v>34</v>
      </c>
      <c r="E100" s="21">
        <v>0.1</v>
      </c>
      <c r="F100" s="19">
        <f>SUMIFS(UK!I:I,UK!B:B,'Special condition stocks'!D100,UK!D:D,'Special condition stocks'!B100)</f>
        <v>0</v>
      </c>
      <c r="G100" s="21">
        <f t="shared" si="12"/>
        <v>0</v>
      </c>
      <c r="H100" s="21">
        <v>0</v>
      </c>
      <c r="I100" s="21">
        <v>0</v>
      </c>
      <c r="J100" s="21">
        <f t="shared" si="13"/>
        <v>0</v>
      </c>
    </row>
    <row r="101" spans="1:10" x14ac:dyDescent="0.2">
      <c r="A101" s="6" t="str">
        <f t="shared" si="17"/>
        <v>ANF/*56-14Humberside</v>
      </c>
      <c r="B101" s="6" t="s">
        <v>288</v>
      </c>
      <c r="C101" s="24" t="s">
        <v>215</v>
      </c>
      <c r="D101" s="24" t="s">
        <v>34</v>
      </c>
      <c r="E101" s="21">
        <v>0.1</v>
      </c>
      <c r="F101" s="19">
        <f>SUMIFS(UK!I:I,UK!B:B,'Special condition stocks'!D101,UK!D:D,'Special condition stocks'!B101)</f>
        <v>86.01</v>
      </c>
      <c r="G101" s="21">
        <f t="shared" si="12"/>
        <v>8.6010000000000009</v>
      </c>
      <c r="H101" s="21">
        <v>0</v>
      </c>
      <c r="I101" s="21">
        <v>0</v>
      </c>
      <c r="J101" s="21">
        <f t="shared" si="13"/>
        <v>8.6010000000000009</v>
      </c>
    </row>
    <row r="102" spans="1:10" x14ac:dyDescent="0.2">
      <c r="A102" s="6" t="str">
        <f t="shared" si="17"/>
        <v>ANF/*56-14North Sea</v>
      </c>
      <c r="B102" s="6" t="s">
        <v>20</v>
      </c>
      <c r="C102" s="24" t="s">
        <v>215</v>
      </c>
      <c r="D102" s="24" t="s">
        <v>34</v>
      </c>
      <c r="E102" s="21">
        <v>0.1</v>
      </c>
      <c r="F102" s="19">
        <f>SUMIFS(UK!I:I,UK!B:B,'Special condition stocks'!D102,UK!D:D,'Special condition stocks'!B102)</f>
        <v>128.99200000000002</v>
      </c>
      <c r="G102" s="21">
        <f t="shared" si="12"/>
        <v>12.898999999999999</v>
      </c>
      <c r="H102" s="21">
        <v>0</v>
      </c>
      <c r="I102" s="21">
        <v>0</v>
      </c>
      <c r="J102" s="21">
        <f t="shared" si="13"/>
        <v>12.898999999999999</v>
      </c>
    </row>
    <row r="103" spans="1:10" x14ac:dyDescent="0.2">
      <c r="A103" s="6" t="str">
        <f t="shared" si="17"/>
        <v>ANF/*56-14Northern</v>
      </c>
      <c r="B103" s="6" t="s">
        <v>10</v>
      </c>
      <c r="C103" s="24" t="s">
        <v>215</v>
      </c>
      <c r="D103" s="24" t="s">
        <v>34</v>
      </c>
      <c r="E103" s="21">
        <v>0.1</v>
      </c>
      <c r="F103" s="19">
        <f>SUMIFS(UK!I:I,UK!B:B,'Special condition stocks'!D103,UK!D:D,'Special condition stocks'!B103)</f>
        <v>0</v>
      </c>
      <c r="G103" s="21">
        <f t="shared" si="12"/>
        <v>0</v>
      </c>
      <c r="H103" s="21">
        <v>0</v>
      </c>
      <c r="I103" s="21">
        <v>0</v>
      </c>
      <c r="J103" s="21">
        <f t="shared" si="13"/>
        <v>0</v>
      </c>
    </row>
    <row r="104" spans="1:10" x14ac:dyDescent="0.2">
      <c r="A104" s="6" t="str">
        <f t="shared" si="17"/>
        <v>ANF/*56-14Orkney</v>
      </c>
      <c r="B104" s="6" t="s">
        <v>9</v>
      </c>
      <c r="C104" s="24" t="s">
        <v>215</v>
      </c>
      <c r="D104" s="24" t="s">
        <v>34</v>
      </c>
      <c r="E104" s="21">
        <v>0.1</v>
      </c>
      <c r="F104" s="19">
        <f>SUMIFS(UK!I:I,UK!B:B,'Special condition stocks'!D104,UK!D:D,'Special condition stocks'!B104)</f>
        <v>88</v>
      </c>
      <c r="G104" s="21">
        <f t="shared" si="12"/>
        <v>8.8000000000000007</v>
      </c>
      <c r="H104" s="21">
        <v>0</v>
      </c>
      <c r="I104" s="21">
        <v>0</v>
      </c>
      <c r="J104" s="21">
        <f t="shared" si="13"/>
        <v>8.8000000000000007</v>
      </c>
    </row>
    <row r="105" spans="1:10" x14ac:dyDescent="0.2">
      <c r="A105" s="6" t="str">
        <f t="shared" si="17"/>
        <v>ANF/*56-14SFO</v>
      </c>
      <c r="B105" s="6" t="s">
        <v>2</v>
      </c>
      <c r="C105" s="24" t="s">
        <v>215</v>
      </c>
      <c r="D105" s="24" t="s">
        <v>34</v>
      </c>
      <c r="E105" s="21">
        <v>0.1</v>
      </c>
      <c r="F105" s="19">
        <f>SUMIFS(UK!I:I,UK!B:B,'Special condition stocks'!D105,UK!D:D,'Special condition stocks'!B105)</f>
        <v>6495.3090000000011</v>
      </c>
      <c r="G105" s="21">
        <f t="shared" si="12"/>
        <v>649.53099999999995</v>
      </c>
      <c r="H105" s="21">
        <v>0</v>
      </c>
      <c r="I105" s="21">
        <v>0</v>
      </c>
      <c r="J105" s="21">
        <f t="shared" si="13"/>
        <v>649.53099999999995</v>
      </c>
    </row>
    <row r="106" spans="1:10" x14ac:dyDescent="0.2">
      <c r="A106" s="6" t="str">
        <f t="shared" si="17"/>
        <v>ANF/*56-14Shetland</v>
      </c>
      <c r="B106" s="6" t="s">
        <v>6</v>
      </c>
      <c r="C106" s="24" t="s">
        <v>215</v>
      </c>
      <c r="D106" s="24" t="s">
        <v>34</v>
      </c>
      <c r="E106" s="21">
        <v>0.1</v>
      </c>
      <c r="F106" s="19">
        <f>SUMIFS(UK!I:I,UK!B:B,'Special condition stocks'!D106,UK!D:D,'Special condition stocks'!B106)</f>
        <v>4066.357</v>
      </c>
      <c r="G106" s="21">
        <f t="shared" si="12"/>
        <v>406.63600000000002</v>
      </c>
      <c r="H106" s="21">
        <v>0</v>
      </c>
      <c r="I106" s="21">
        <v>0</v>
      </c>
      <c r="J106" s="21">
        <f t="shared" si="13"/>
        <v>406.63600000000002</v>
      </c>
    </row>
    <row r="107" spans="1:10" x14ac:dyDescent="0.2">
      <c r="A107" s="6" t="str">
        <f t="shared" si="17"/>
        <v>ANF/*56-14South West</v>
      </c>
      <c r="B107" s="6" t="s">
        <v>19</v>
      </c>
      <c r="C107" s="24" t="s">
        <v>215</v>
      </c>
      <c r="D107" s="24" t="s">
        <v>34</v>
      </c>
      <c r="E107" s="21">
        <v>0.1</v>
      </c>
      <c r="F107" s="19">
        <f>SUMIFS(UK!I:I,UK!B:B,'Special condition stocks'!D107,UK!D:D,'Special condition stocks'!B107)</f>
        <v>13.551</v>
      </c>
      <c r="G107" s="21">
        <f t="shared" si="12"/>
        <v>1.355</v>
      </c>
      <c r="H107" s="21">
        <v>0</v>
      </c>
      <c r="I107" s="21">
        <v>0</v>
      </c>
      <c r="J107" s="21">
        <f t="shared" si="13"/>
        <v>1.355</v>
      </c>
    </row>
    <row r="108" spans="1:10" x14ac:dyDescent="0.2">
      <c r="A108" s="6" t="str">
        <f t="shared" ref="A108" si="21">CONCATENATE(C108,B108)</f>
        <v>ANF/*56-14Unallocated</v>
      </c>
      <c r="B108" s="60" t="s">
        <v>33</v>
      </c>
      <c r="C108" s="61" t="s">
        <v>215</v>
      </c>
      <c r="D108" s="61" t="s">
        <v>34</v>
      </c>
      <c r="E108" s="21">
        <v>0.1</v>
      </c>
      <c r="F108" s="19">
        <f>SUMIFS(UK!I:I,UK!B:B,'Special condition stocks'!D108,UK!D:D,'Special condition stocks'!B108)</f>
        <v>26.2</v>
      </c>
      <c r="G108" s="21">
        <f t="shared" ref="G108" si="22">ROUND(F108*E108,3)</f>
        <v>2.62</v>
      </c>
      <c r="H108" s="21">
        <v>0</v>
      </c>
      <c r="I108" s="21">
        <v>0</v>
      </c>
      <c r="J108" s="21">
        <f t="shared" ref="J108" si="23">G108+H108-I108</f>
        <v>2.62</v>
      </c>
    </row>
    <row r="109" spans="1:10" x14ac:dyDescent="0.2">
      <c r="A109" s="6" t="str">
        <f t="shared" si="17"/>
        <v>ANF/*56-14W. Scotland</v>
      </c>
      <c r="B109" s="6" t="s">
        <v>8</v>
      </c>
      <c r="C109" s="24" t="s">
        <v>215</v>
      </c>
      <c r="D109" s="24" t="s">
        <v>34</v>
      </c>
      <c r="E109" s="21">
        <v>0.1</v>
      </c>
      <c r="F109" s="19">
        <f>SUMIFS(UK!I:I,UK!B:B,'Special condition stocks'!D109,UK!D:D,'Special condition stocks'!B109)</f>
        <v>130.977</v>
      </c>
      <c r="G109" s="21">
        <f t="shared" si="12"/>
        <v>13.098000000000001</v>
      </c>
      <c r="H109" s="21">
        <v>0</v>
      </c>
      <c r="I109" s="21">
        <v>0</v>
      </c>
      <c r="J109" s="21">
        <f t="shared" si="13"/>
        <v>13.098000000000001</v>
      </c>
    </row>
    <row r="110" spans="1:10" x14ac:dyDescent="0.2">
      <c r="A110" s="6" t="str">
        <f t="shared" si="17"/>
        <v>ANF/*56-14Wales &amp; WC</v>
      </c>
      <c r="B110" s="6" t="s">
        <v>22</v>
      </c>
      <c r="C110" s="24" t="s">
        <v>215</v>
      </c>
      <c r="D110" s="24" t="s">
        <v>34</v>
      </c>
      <c r="E110" s="21">
        <v>0.1</v>
      </c>
      <c r="F110" s="19">
        <f>SUMIFS(UK!I:I,UK!B:B,'Special condition stocks'!D110,UK!D:D,'Special condition stocks'!B110)</f>
        <v>0</v>
      </c>
      <c r="G110" s="21">
        <f t="shared" si="12"/>
        <v>0</v>
      </c>
      <c r="H110" s="21">
        <v>0</v>
      </c>
      <c r="I110" s="21">
        <v>0</v>
      </c>
      <c r="J110" s="21">
        <f t="shared" si="13"/>
        <v>0</v>
      </c>
    </row>
    <row r="111" spans="1:10" x14ac:dyDescent="0.2">
      <c r="A111" s="6" t="str">
        <f t="shared" si="17"/>
        <v>ANF/*56-14Western</v>
      </c>
      <c r="B111" s="6" t="s">
        <v>107</v>
      </c>
      <c r="C111" s="24" t="s">
        <v>215</v>
      </c>
      <c r="D111" s="24" t="s">
        <v>34</v>
      </c>
      <c r="E111" s="21">
        <v>0.1</v>
      </c>
      <c r="F111" s="19">
        <f>SUMIFS(UK!I:I,UK!B:B,'Special condition stocks'!D111,UK!D:D,'Special condition stocks'!B111)</f>
        <v>196.04599999999999</v>
      </c>
      <c r="G111" s="21">
        <f t="shared" si="12"/>
        <v>19.605</v>
      </c>
      <c r="H111" s="21">
        <v>0</v>
      </c>
      <c r="I111" s="21">
        <v>0</v>
      </c>
      <c r="J111" s="21">
        <f t="shared" si="13"/>
        <v>19.605</v>
      </c>
    </row>
    <row r="112" spans="1:10" x14ac:dyDescent="0.2">
      <c r="A112" s="6" t="str">
        <f t="shared" ref="A112:A113" si="24">CONCATENATE(C112,B112)</f>
        <v>ANF/*56-14QAM - sector</v>
      </c>
      <c r="B112" s="60" t="s">
        <v>302</v>
      </c>
      <c r="C112" s="61" t="s">
        <v>215</v>
      </c>
      <c r="D112" s="61" t="s">
        <v>34</v>
      </c>
      <c r="E112" s="21">
        <v>0.1</v>
      </c>
      <c r="F112" s="19">
        <f>SUMIFS(UK!I:I,UK!B:B,'Special condition stocks'!D112,UK!D:D,'Special condition stocks'!B112)</f>
        <v>61.6</v>
      </c>
      <c r="G112" s="21">
        <f t="shared" ref="G112:G113" si="25">ROUND(F112*E112,3)</f>
        <v>6.16</v>
      </c>
      <c r="H112" s="21">
        <v>0</v>
      </c>
      <c r="I112" s="21">
        <v>0</v>
      </c>
      <c r="J112" s="21">
        <f t="shared" ref="J112:J113" si="26">G112+H112-I112</f>
        <v>6.16</v>
      </c>
    </row>
    <row r="113" spans="1:10" x14ac:dyDescent="0.2">
      <c r="A113" s="6" t="str">
        <f t="shared" si="24"/>
        <v>ANF/*56-14QAM - non-sector</v>
      </c>
      <c r="B113" s="60" t="s">
        <v>303</v>
      </c>
      <c r="C113" s="61" t="s">
        <v>215</v>
      </c>
      <c r="D113" s="61" t="s">
        <v>34</v>
      </c>
      <c r="E113" s="21">
        <v>0.1</v>
      </c>
      <c r="F113" s="19">
        <f>SUMIFS(UK!I:I,UK!B:B,'Special condition stocks'!D113,UK!D:D,'Special condition stocks'!B113)</f>
        <v>22.4</v>
      </c>
      <c r="G113" s="21">
        <f t="shared" si="25"/>
        <v>2.2400000000000002</v>
      </c>
      <c r="H113" s="21">
        <v>0</v>
      </c>
      <c r="I113" s="21">
        <v>0</v>
      </c>
      <c r="J113" s="21">
        <f t="shared" si="26"/>
        <v>2.2400000000000002</v>
      </c>
    </row>
    <row r="114" spans="1:10" x14ac:dyDescent="0.2">
      <c r="A114" s="6" t="str">
        <f t="shared" si="17"/>
        <v>ANF/*6AN5810m and under (pool) - England</v>
      </c>
      <c r="B114" s="10" t="s">
        <v>29</v>
      </c>
      <c r="C114" s="24" t="s">
        <v>270</v>
      </c>
      <c r="D114" s="24" t="s">
        <v>34</v>
      </c>
      <c r="E114" s="21">
        <v>0.3</v>
      </c>
      <c r="F114" s="19">
        <f>SUMIFS(UK!I:I,UK!B:B,'Special condition stocks'!D114,UK!D:D,'Special condition stocks'!B114)</f>
        <v>101.21299999999999</v>
      </c>
      <c r="G114" s="21">
        <f t="shared" si="12"/>
        <v>30.364000000000001</v>
      </c>
      <c r="H114" s="21">
        <v>0</v>
      </c>
      <c r="I114" s="21">
        <v>0</v>
      </c>
      <c r="J114" s="21">
        <f t="shared" si="13"/>
        <v>30.364000000000001</v>
      </c>
    </row>
    <row r="115" spans="1:10" x14ac:dyDescent="0.2">
      <c r="A115" s="6" t="str">
        <f t="shared" si="17"/>
        <v>ANF/*6AN5810m and under (pool) - Northern Ireland</v>
      </c>
      <c r="B115" s="10" t="s">
        <v>32</v>
      </c>
      <c r="C115" s="24" t="s">
        <v>270</v>
      </c>
      <c r="D115" s="24" t="s">
        <v>34</v>
      </c>
      <c r="E115" s="21">
        <v>0.3</v>
      </c>
      <c r="F115" s="19">
        <f>SUMIFS(UK!I:I,UK!B:B,'Special condition stocks'!D115,UK!D:D,'Special condition stocks'!B115)</f>
        <v>0</v>
      </c>
      <c r="G115" s="21">
        <f t="shared" si="12"/>
        <v>0</v>
      </c>
      <c r="H115" s="21">
        <v>0</v>
      </c>
      <c r="I115" s="21">
        <v>0</v>
      </c>
      <c r="J115" s="21">
        <f t="shared" si="13"/>
        <v>0</v>
      </c>
    </row>
    <row r="116" spans="1:10" x14ac:dyDescent="0.2">
      <c r="A116" s="6" t="str">
        <f t="shared" si="17"/>
        <v>ANF/*6AN5810m and under (pool) - Scotland</v>
      </c>
      <c r="B116" s="10" t="s">
        <v>31</v>
      </c>
      <c r="C116" s="24" t="s">
        <v>270</v>
      </c>
      <c r="D116" s="24" t="s">
        <v>34</v>
      </c>
      <c r="E116" s="21">
        <v>0.3</v>
      </c>
      <c r="F116" s="19">
        <f>SUMIFS(UK!I:I,UK!B:B,'Special condition stocks'!D116,UK!D:D,'Special condition stocks'!B116)</f>
        <v>30</v>
      </c>
      <c r="G116" s="21">
        <f t="shared" si="12"/>
        <v>9</v>
      </c>
      <c r="H116" s="21">
        <v>0</v>
      </c>
      <c r="I116" s="21">
        <v>0</v>
      </c>
      <c r="J116" s="21">
        <f t="shared" si="13"/>
        <v>9</v>
      </c>
    </row>
    <row r="117" spans="1:10" x14ac:dyDescent="0.2">
      <c r="A117" s="6" t="str">
        <f t="shared" si="17"/>
        <v>ANF/*6AN5810m and under (pool) - Wales</v>
      </c>
      <c r="B117" s="10" t="s">
        <v>30</v>
      </c>
      <c r="C117" s="24" t="s">
        <v>270</v>
      </c>
      <c r="D117" s="24" t="s">
        <v>34</v>
      </c>
      <c r="E117" s="21">
        <v>0.3</v>
      </c>
      <c r="F117" s="19">
        <f>SUMIFS(UK!I:I,UK!B:B,'Special condition stocks'!D117,UK!D:D,'Special condition stocks'!B117)</f>
        <v>0.11799999999999999</v>
      </c>
      <c r="G117" s="21">
        <f t="shared" si="12"/>
        <v>3.5000000000000003E-2</v>
      </c>
      <c r="H117" s="21">
        <v>0</v>
      </c>
      <c r="I117" s="21">
        <v>0</v>
      </c>
      <c r="J117" s="21">
        <f t="shared" si="13"/>
        <v>3.5000000000000003E-2</v>
      </c>
    </row>
    <row r="118" spans="1:10" x14ac:dyDescent="0.2">
      <c r="A118" s="6" t="str">
        <f t="shared" si="17"/>
        <v>ANF/*6AN58Aberdeen</v>
      </c>
      <c r="B118" s="10" t="s">
        <v>4</v>
      </c>
      <c r="C118" s="24" t="s">
        <v>270</v>
      </c>
      <c r="D118" s="24" t="s">
        <v>34</v>
      </c>
      <c r="E118" s="21">
        <v>0.3</v>
      </c>
      <c r="F118" s="19">
        <f>SUMIFS(UK!I:I,UK!B:B,'Special condition stocks'!D118,UK!D:D,'Special condition stocks'!B118)</f>
        <v>1346.2950000000001</v>
      </c>
      <c r="G118" s="21">
        <f t="shared" si="12"/>
        <v>403.88900000000001</v>
      </c>
      <c r="H118" s="21">
        <v>0</v>
      </c>
      <c r="I118" s="21">
        <v>0</v>
      </c>
      <c r="J118" s="21">
        <f t="shared" si="13"/>
        <v>403.88900000000001</v>
      </c>
    </row>
    <row r="119" spans="1:10" x14ac:dyDescent="0.2">
      <c r="A119" s="6" t="str">
        <f t="shared" si="17"/>
        <v>ANF/*6AN58Anglo Scot.</v>
      </c>
      <c r="B119" s="10" t="s">
        <v>13</v>
      </c>
      <c r="C119" s="24" t="s">
        <v>270</v>
      </c>
      <c r="D119" s="24" t="s">
        <v>34</v>
      </c>
      <c r="E119" s="21">
        <v>0.3</v>
      </c>
      <c r="F119" s="19">
        <f>SUMIFS(UK!I:I,UK!B:B,'Special condition stocks'!D119,UK!D:D,'Special condition stocks'!B119)</f>
        <v>315.66199999999998</v>
      </c>
      <c r="G119" s="21">
        <f t="shared" si="12"/>
        <v>94.698999999999998</v>
      </c>
      <c r="H119" s="21">
        <v>0</v>
      </c>
      <c r="I119" s="21">
        <v>0</v>
      </c>
      <c r="J119" s="21">
        <f t="shared" si="13"/>
        <v>94.698999999999998</v>
      </c>
    </row>
    <row r="120" spans="1:10" x14ac:dyDescent="0.2">
      <c r="A120" s="6" t="str">
        <f t="shared" si="17"/>
        <v>ANF/*6AN58ANIFPO</v>
      </c>
      <c r="B120" s="10" t="s">
        <v>17</v>
      </c>
      <c r="C120" s="24" t="s">
        <v>270</v>
      </c>
      <c r="D120" s="24" t="s">
        <v>34</v>
      </c>
      <c r="E120" s="21">
        <v>0.3</v>
      </c>
      <c r="F120" s="19">
        <f>SUMIFS(UK!I:I,UK!B:B,'Special condition stocks'!D120,UK!D:D,'Special condition stocks'!B120)</f>
        <v>60.125999999999998</v>
      </c>
      <c r="G120" s="21">
        <f t="shared" si="12"/>
        <v>18.038</v>
      </c>
      <c r="H120" s="21">
        <v>0</v>
      </c>
      <c r="I120" s="21">
        <v>0</v>
      </c>
      <c r="J120" s="21">
        <f t="shared" si="13"/>
        <v>18.038</v>
      </c>
    </row>
    <row r="121" spans="1:10" x14ac:dyDescent="0.2">
      <c r="A121" s="6" t="str">
        <f t="shared" si="17"/>
        <v>ANF/*6AN58Cornish</v>
      </c>
      <c r="B121" s="10" t="s">
        <v>18</v>
      </c>
      <c r="C121" s="24" t="s">
        <v>270</v>
      </c>
      <c r="D121" s="24" t="s">
        <v>34</v>
      </c>
      <c r="E121" s="21">
        <v>0.3</v>
      </c>
      <c r="F121" s="19">
        <f>SUMIFS(UK!I:I,UK!B:B,'Special condition stocks'!D121,UK!D:D,'Special condition stocks'!B121)</f>
        <v>549.65099999999995</v>
      </c>
      <c r="G121" s="21">
        <f t="shared" si="12"/>
        <v>164.89500000000001</v>
      </c>
      <c r="H121" s="21">
        <v>0</v>
      </c>
      <c r="I121" s="21">
        <v>0</v>
      </c>
      <c r="J121" s="21">
        <f t="shared" si="13"/>
        <v>164.89500000000001</v>
      </c>
    </row>
    <row r="122" spans="1:10" x14ac:dyDescent="0.2">
      <c r="A122" s="6" t="str">
        <f t="shared" si="17"/>
        <v>ANF/*6AN58EEFPO</v>
      </c>
      <c r="B122" s="10" t="s">
        <v>14</v>
      </c>
      <c r="C122" s="24" t="s">
        <v>270</v>
      </c>
      <c r="D122" s="24" t="s">
        <v>34</v>
      </c>
      <c r="E122" s="21">
        <v>0.3</v>
      </c>
      <c r="F122" s="19">
        <f>SUMIFS(UK!I:I,UK!B:B,'Special condition stocks'!D122,UK!D:D,'Special condition stocks'!B122)</f>
        <v>1606.1220000000001</v>
      </c>
      <c r="G122" s="21">
        <f t="shared" si="12"/>
        <v>481.83699999999999</v>
      </c>
      <c r="H122" s="21">
        <v>0</v>
      </c>
      <c r="I122" s="21">
        <v>0</v>
      </c>
      <c r="J122" s="21">
        <f t="shared" si="13"/>
        <v>481.83699999999999</v>
      </c>
    </row>
    <row r="123" spans="1:10" x14ac:dyDescent="0.2">
      <c r="A123" s="6" t="str">
        <f t="shared" si="17"/>
        <v>ANF/*6AN58Fife</v>
      </c>
      <c r="B123" s="10" t="s">
        <v>7</v>
      </c>
      <c r="C123" s="24" t="s">
        <v>270</v>
      </c>
      <c r="D123" s="24" t="s">
        <v>34</v>
      </c>
      <c r="E123" s="21">
        <v>0.3</v>
      </c>
      <c r="F123" s="19">
        <f>SUMIFS(UK!I:I,UK!B:B,'Special condition stocks'!D123,UK!D:D,'Special condition stocks'!B123)</f>
        <v>135.065</v>
      </c>
      <c r="G123" s="21">
        <f t="shared" si="12"/>
        <v>40.520000000000003</v>
      </c>
      <c r="H123" s="21">
        <v>0</v>
      </c>
      <c r="I123" s="21">
        <v>0</v>
      </c>
      <c r="J123" s="21">
        <f t="shared" si="13"/>
        <v>40.520000000000003</v>
      </c>
    </row>
    <row r="124" spans="1:10" x14ac:dyDescent="0.2">
      <c r="A124" s="6" t="str">
        <f t="shared" si="17"/>
        <v>ANF/*6AN58FPO</v>
      </c>
      <c r="B124" s="10" t="s">
        <v>15</v>
      </c>
      <c r="C124" s="24" t="s">
        <v>270</v>
      </c>
      <c r="D124" s="24" t="s">
        <v>34</v>
      </c>
      <c r="E124" s="21">
        <v>0.3</v>
      </c>
      <c r="F124" s="19">
        <f>SUMIFS(UK!I:I,UK!B:B,'Special condition stocks'!D124,UK!D:D,'Special condition stocks'!B124)</f>
        <v>23.512</v>
      </c>
      <c r="G124" s="21">
        <f t="shared" si="12"/>
        <v>7.0540000000000003</v>
      </c>
      <c r="H124" s="21">
        <v>0</v>
      </c>
      <c r="I124" s="21">
        <v>0</v>
      </c>
      <c r="J124" s="21">
        <f t="shared" si="13"/>
        <v>7.0540000000000003</v>
      </c>
    </row>
    <row r="125" spans="1:10" x14ac:dyDescent="0.2">
      <c r="A125" s="6" t="str">
        <f t="shared" si="17"/>
        <v>ANF/*6AN58Handliners</v>
      </c>
      <c r="B125" s="10" t="s">
        <v>66</v>
      </c>
      <c r="C125" s="24" t="s">
        <v>270</v>
      </c>
      <c r="D125" s="24" t="s">
        <v>34</v>
      </c>
      <c r="E125" s="21">
        <v>0.3</v>
      </c>
      <c r="F125" s="19">
        <f>SUMIFS(UK!I:I,UK!B:B,'Special condition stocks'!D125,UK!D:D,'Special condition stocks'!B125)</f>
        <v>0</v>
      </c>
      <c r="G125" s="21">
        <f t="shared" si="12"/>
        <v>0</v>
      </c>
      <c r="H125" s="21">
        <v>0</v>
      </c>
      <c r="I125" s="21">
        <v>0</v>
      </c>
      <c r="J125" s="21">
        <f t="shared" si="13"/>
        <v>0</v>
      </c>
    </row>
    <row r="126" spans="1:10" x14ac:dyDescent="0.2">
      <c r="A126" s="6" t="str">
        <f t="shared" si="17"/>
        <v>ANF/*6AN58Interfish</v>
      </c>
      <c r="B126" s="10" t="s">
        <v>23</v>
      </c>
      <c r="C126" s="24" t="s">
        <v>270</v>
      </c>
      <c r="D126" s="24" t="s">
        <v>34</v>
      </c>
      <c r="E126" s="21">
        <v>0.3</v>
      </c>
      <c r="F126" s="19">
        <f>SUMIFS(UK!I:I,UK!B:B,'Special condition stocks'!D126,UK!D:D,'Special condition stocks'!B126)</f>
        <v>46.424999999999997</v>
      </c>
      <c r="G126" s="21">
        <f t="shared" si="12"/>
        <v>13.928000000000001</v>
      </c>
      <c r="H126" s="21">
        <v>0</v>
      </c>
      <c r="I126" s="21">
        <v>0</v>
      </c>
      <c r="J126" s="21">
        <f t="shared" si="13"/>
        <v>13.928000000000001</v>
      </c>
    </row>
    <row r="127" spans="1:10" x14ac:dyDescent="0.2">
      <c r="A127" s="6" t="str">
        <f t="shared" si="17"/>
        <v>ANF/*6AN58IOM</v>
      </c>
      <c r="B127" s="10" t="s">
        <v>24</v>
      </c>
      <c r="C127" s="24" t="s">
        <v>270</v>
      </c>
      <c r="D127" s="24" t="s">
        <v>34</v>
      </c>
      <c r="E127" s="21">
        <v>0.3</v>
      </c>
      <c r="F127" s="19">
        <f>SUMIFS(UK!I:I,UK!B:B,'Special condition stocks'!D127,UK!D:D,'Special condition stocks'!B127)</f>
        <v>1.282</v>
      </c>
      <c r="G127" s="21">
        <f t="shared" si="12"/>
        <v>0.38500000000000001</v>
      </c>
      <c r="H127" s="21">
        <v>0</v>
      </c>
      <c r="I127" s="21">
        <v>0</v>
      </c>
      <c r="J127" s="21">
        <f t="shared" si="13"/>
        <v>0.38500000000000001</v>
      </c>
    </row>
    <row r="128" spans="1:10" x14ac:dyDescent="0.2">
      <c r="A128" s="6" t="str">
        <f t="shared" si="17"/>
        <v>ANF/*6AN58Klondyke</v>
      </c>
      <c r="B128" s="10" t="s">
        <v>11</v>
      </c>
      <c r="C128" s="24" t="s">
        <v>270</v>
      </c>
      <c r="D128" s="24" t="s">
        <v>34</v>
      </c>
      <c r="E128" s="21">
        <v>0.3</v>
      </c>
      <c r="F128" s="19">
        <f>SUMIFS(UK!I:I,UK!B:B,'Special condition stocks'!D128,UK!D:D,'Special condition stocks'!B128)</f>
        <v>0</v>
      </c>
      <c r="G128" s="21">
        <f t="shared" si="12"/>
        <v>0</v>
      </c>
      <c r="H128" s="21">
        <v>0</v>
      </c>
      <c r="I128" s="21">
        <v>0</v>
      </c>
      <c r="J128" s="21">
        <f t="shared" si="13"/>
        <v>0</v>
      </c>
    </row>
    <row r="129" spans="1:10" x14ac:dyDescent="0.2">
      <c r="A129" s="6" t="str">
        <f t="shared" si="17"/>
        <v>ANF/*6AN58Lowestoft</v>
      </c>
      <c r="B129" s="10" t="s">
        <v>21</v>
      </c>
      <c r="C129" s="24" t="s">
        <v>270</v>
      </c>
      <c r="D129" s="24" t="s">
        <v>34</v>
      </c>
      <c r="E129" s="21">
        <v>0.3</v>
      </c>
      <c r="F129" s="19">
        <f>SUMIFS(UK!I:I,UK!B:B,'Special condition stocks'!D129,UK!D:D,'Special condition stocks'!B129)</f>
        <v>0</v>
      </c>
      <c r="G129" s="21">
        <f t="shared" si="12"/>
        <v>0</v>
      </c>
      <c r="H129" s="21">
        <v>0</v>
      </c>
      <c r="I129" s="21">
        <v>0</v>
      </c>
      <c r="J129" s="21">
        <f t="shared" si="13"/>
        <v>0</v>
      </c>
    </row>
    <row r="130" spans="1:10" x14ac:dyDescent="0.2">
      <c r="A130" s="6" t="str">
        <f t="shared" si="17"/>
        <v>ANF/*6AN58Lunar</v>
      </c>
      <c r="B130" s="10" t="s">
        <v>12</v>
      </c>
      <c r="C130" s="24" t="s">
        <v>270</v>
      </c>
      <c r="D130" s="24" t="s">
        <v>34</v>
      </c>
      <c r="E130" s="21">
        <v>0.3</v>
      </c>
      <c r="F130" s="19">
        <f>SUMIFS(UK!I:I,UK!B:B,'Special condition stocks'!D130,UK!D:D,'Special condition stocks'!B130)</f>
        <v>406.7</v>
      </c>
      <c r="G130" s="21">
        <f t="shared" si="12"/>
        <v>122.01</v>
      </c>
      <c r="H130" s="21">
        <v>0</v>
      </c>
      <c r="I130" s="21">
        <v>0</v>
      </c>
      <c r="J130" s="21">
        <f t="shared" si="13"/>
        <v>122.01</v>
      </c>
    </row>
    <row r="131" spans="1:10" x14ac:dyDescent="0.2">
      <c r="A131" s="6" t="str">
        <f t="shared" si="17"/>
        <v>ANF/*6AN58Mourne</v>
      </c>
      <c r="B131" s="10" t="s">
        <v>49</v>
      </c>
      <c r="C131" s="24" t="s">
        <v>270</v>
      </c>
      <c r="D131" s="24" t="s">
        <v>34</v>
      </c>
      <c r="E131" s="21">
        <v>0.3</v>
      </c>
      <c r="F131" s="19">
        <f>SUMIFS(UK!I:I,UK!B:B,'Special condition stocks'!D131,UK!D:D,'Special condition stocks'!B131)</f>
        <v>0</v>
      </c>
      <c r="G131" s="21">
        <f t="shared" si="12"/>
        <v>0</v>
      </c>
      <c r="H131" s="21">
        <v>0</v>
      </c>
      <c r="I131" s="21">
        <v>0</v>
      </c>
      <c r="J131" s="21">
        <f t="shared" si="13"/>
        <v>0</v>
      </c>
    </row>
    <row r="132" spans="1:10" x14ac:dyDescent="0.2">
      <c r="A132" s="6" t="str">
        <f t="shared" si="17"/>
        <v>ANF/*6AN58NESFO</v>
      </c>
      <c r="B132" s="10" t="s">
        <v>5</v>
      </c>
      <c r="C132" s="24" t="s">
        <v>270</v>
      </c>
      <c r="D132" s="24" t="s">
        <v>34</v>
      </c>
      <c r="E132" s="21">
        <v>0.3</v>
      </c>
      <c r="F132" s="19">
        <f>SUMIFS(UK!I:I,UK!B:B,'Special condition stocks'!D132,UK!D:D,'Special condition stocks'!B132)</f>
        <v>1063.3999999999999</v>
      </c>
      <c r="G132" s="21">
        <f t="shared" si="12"/>
        <v>319.02</v>
      </c>
      <c r="H132" s="21">
        <v>0</v>
      </c>
      <c r="I132" s="21">
        <v>0</v>
      </c>
      <c r="J132" s="21">
        <f t="shared" si="13"/>
        <v>319.02</v>
      </c>
    </row>
    <row r="133" spans="1:10" x14ac:dyDescent="0.2">
      <c r="A133" s="6" t="str">
        <f t="shared" si="17"/>
        <v>ANF/*6AN58NIFPO</v>
      </c>
      <c r="B133" s="10" t="s">
        <v>16</v>
      </c>
      <c r="C133" s="24" t="s">
        <v>270</v>
      </c>
      <c r="D133" s="24" t="s">
        <v>34</v>
      </c>
      <c r="E133" s="21">
        <v>0.3</v>
      </c>
      <c r="F133" s="19">
        <f>SUMIFS(UK!I:I,UK!B:B,'Special condition stocks'!D133,UK!D:D,'Special condition stocks'!B133)</f>
        <v>350.10700000000003</v>
      </c>
      <c r="G133" s="21">
        <f t="shared" si="12"/>
        <v>105.032</v>
      </c>
      <c r="H133" s="21">
        <v>0</v>
      </c>
      <c r="I133" s="21">
        <v>0</v>
      </c>
      <c r="J133" s="21">
        <f t="shared" si="13"/>
        <v>105.032</v>
      </c>
    </row>
    <row r="134" spans="1:10" x14ac:dyDescent="0.2">
      <c r="A134" s="6" t="str">
        <f t="shared" si="17"/>
        <v>ANF/*6AN58Non Sector - England</v>
      </c>
      <c r="B134" s="10" t="s">
        <v>25</v>
      </c>
      <c r="C134" s="24" t="s">
        <v>270</v>
      </c>
      <c r="D134" s="24" t="s">
        <v>34</v>
      </c>
      <c r="E134" s="21">
        <v>0.3</v>
      </c>
      <c r="F134" s="19">
        <f>SUMIFS(UK!I:I,UK!B:B,'Special condition stocks'!D134,UK!D:D,'Special condition stocks'!B134)</f>
        <v>0.38100000000000001</v>
      </c>
      <c r="G134" s="21">
        <f t="shared" si="12"/>
        <v>0.114</v>
      </c>
      <c r="H134" s="21">
        <v>0</v>
      </c>
      <c r="I134" s="21">
        <v>0</v>
      </c>
      <c r="J134" s="21">
        <f t="shared" si="13"/>
        <v>0.114</v>
      </c>
    </row>
    <row r="135" spans="1:10" x14ac:dyDescent="0.2">
      <c r="A135" s="6" t="str">
        <f t="shared" si="17"/>
        <v>ANF/*6AN58Non Sector - Northern Ireland</v>
      </c>
      <c r="B135" s="10" t="s">
        <v>28</v>
      </c>
      <c r="C135" s="24" t="s">
        <v>270</v>
      </c>
      <c r="D135" s="24" t="s">
        <v>34</v>
      </c>
      <c r="E135" s="21">
        <v>0.3</v>
      </c>
      <c r="F135" s="19">
        <f>SUMIFS(UK!I:I,UK!B:B,'Special condition stocks'!D135,UK!D:D,'Special condition stocks'!B135)</f>
        <v>0</v>
      </c>
      <c r="G135" s="21">
        <f t="shared" si="12"/>
        <v>0</v>
      </c>
      <c r="H135" s="21">
        <v>0</v>
      </c>
      <c r="I135" s="21">
        <v>0</v>
      </c>
      <c r="J135" s="21">
        <f t="shared" si="13"/>
        <v>0</v>
      </c>
    </row>
    <row r="136" spans="1:10" x14ac:dyDescent="0.2">
      <c r="A136" s="6" t="str">
        <f t="shared" si="17"/>
        <v>ANF/*6AN58Non Sector - Scotland</v>
      </c>
      <c r="B136" s="10" t="s">
        <v>27</v>
      </c>
      <c r="C136" s="24" t="s">
        <v>270</v>
      </c>
      <c r="D136" s="24" t="s">
        <v>34</v>
      </c>
      <c r="E136" s="21">
        <v>0.3</v>
      </c>
      <c r="F136" s="19">
        <f>SUMIFS(UK!I:I,UK!B:B,'Special condition stocks'!D136,UK!D:D,'Special condition stocks'!B136)</f>
        <v>3.5</v>
      </c>
      <c r="G136" s="21">
        <f t="shared" si="12"/>
        <v>1.05</v>
      </c>
      <c r="H136" s="21">
        <v>0</v>
      </c>
      <c r="I136" s="21">
        <v>0</v>
      </c>
      <c r="J136" s="21">
        <f t="shared" si="13"/>
        <v>1.05</v>
      </c>
    </row>
    <row r="137" spans="1:10" x14ac:dyDescent="0.2">
      <c r="A137" s="6" t="str">
        <f t="shared" si="17"/>
        <v>ANF/*6AN58Non Sector - Wales</v>
      </c>
      <c r="B137" s="10" t="s">
        <v>26</v>
      </c>
      <c r="C137" s="24" t="s">
        <v>270</v>
      </c>
      <c r="D137" s="24" t="s">
        <v>34</v>
      </c>
      <c r="E137" s="21">
        <v>0.3</v>
      </c>
      <c r="F137" s="19">
        <f>SUMIFS(UK!I:I,UK!B:B,'Special condition stocks'!D137,UK!D:D,'Special condition stocks'!B137)</f>
        <v>0</v>
      </c>
      <c r="G137" s="21">
        <f t="shared" si="12"/>
        <v>0</v>
      </c>
      <c r="H137" s="21">
        <v>0</v>
      </c>
      <c r="I137" s="21">
        <v>0</v>
      </c>
      <c r="J137" s="21">
        <f t="shared" si="13"/>
        <v>0</v>
      </c>
    </row>
    <row r="138" spans="1:10" x14ac:dyDescent="0.2">
      <c r="A138" s="6" t="str">
        <f t="shared" si="17"/>
        <v>ANF/*6AN58Humberside</v>
      </c>
      <c r="B138" s="6" t="s">
        <v>288</v>
      </c>
      <c r="C138" s="24" t="s">
        <v>270</v>
      </c>
      <c r="D138" s="24" t="s">
        <v>34</v>
      </c>
      <c r="E138" s="21">
        <v>0.3</v>
      </c>
      <c r="F138" s="19">
        <f>SUMIFS(UK!I:I,UK!B:B,'Special condition stocks'!D138,UK!D:D,'Special condition stocks'!B138)</f>
        <v>86.01</v>
      </c>
      <c r="G138" s="21">
        <f t="shared" si="12"/>
        <v>25.803000000000001</v>
      </c>
      <c r="H138" s="21">
        <v>0</v>
      </c>
      <c r="I138" s="21">
        <v>0</v>
      </c>
      <c r="J138" s="21">
        <f t="shared" si="13"/>
        <v>25.803000000000001</v>
      </c>
    </row>
    <row r="139" spans="1:10" x14ac:dyDescent="0.2">
      <c r="A139" s="6" t="str">
        <f t="shared" si="17"/>
        <v>ANF/*6AN58North Sea</v>
      </c>
      <c r="B139" s="10" t="s">
        <v>20</v>
      </c>
      <c r="C139" s="24" t="s">
        <v>270</v>
      </c>
      <c r="D139" s="24" t="s">
        <v>34</v>
      </c>
      <c r="E139" s="21">
        <v>0.3</v>
      </c>
      <c r="F139" s="19">
        <f>SUMIFS(UK!I:I,UK!B:B,'Special condition stocks'!D139,UK!D:D,'Special condition stocks'!B139)</f>
        <v>128.99200000000002</v>
      </c>
      <c r="G139" s="21">
        <f t="shared" si="12"/>
        <v>38.698</v>
      </c>
      <c r="H139" s="21">
        <v>0</v>
      </c>
      <c r="I139" s="21">
        <v>0</v>
      </c>
      <c r="J139" s="21">
        <f t="shared" si="13"/>
        <v>38.698</v>
      </c>
    </row>
    <row r="140" spans="1:10" x14ac:dyDescent="0.2">
      <c r="A140" s="6" t="str">
        <f t="shared" si="17"/>
        <v>ANF/*6AN58Northern</v>
      </c>
      <c r="B140" s="10" t="s">
        <v>10</v>
      </c>
      <c r="C140" s="24" t="s">
        <v>270</v>
      </c>
      <c r="D140" s="24" t="s">
        <v>34</v>
      </c>
      <c r="E140" s="21">
        <v>0.3</v>
      </c>
      <c r="F140" s="19">
        <f>SUMIFS(UK!I:I,UK!B:B,'Special condition stocks'!D140,UK!D:D,'Special condition stocks'!B140)</f>
        <v>0</v>
      </c>
      <c r="G140" s="21">
        <f t="shared" ref="G140:G209" si="27">ROUND(F140*E140,3)</f>
        <v>0</v>
      </c>
      <c r="H140" s="21">
        <v>0</v>
      </c>
      <c r="I140" s="21">
        <v>0</v>
      </c>
      <c r="J140" s="21">
        <f t="shared" ref="J140:J209" si="28">G140+H140-I140</f>
        <v>0</v>
      </c>
    </row>
    <row r="141" spans="1:10" x14ac:dyDescent="0.2">
      <c r="A141" s="6" t="str">
        <f t="shared" ref="A141:A210" si="29">CONCATENATE(C141,B141)</f>
        <v>ANF/*6AN58Orkney</v>
      </c>
      <c r="B141" s="10" t="s">
        <v>9</v>
      </c>
      <c r="C141" s="24" t="s">
        <v>270</v>
      </c>
      <c r="D141" s="24" t="s">
        <v>34</v>
      </c>
      <c r="E141" s="21">
        <v>0.3</v>
      </c>
      <c r="F141" s="19">
        <f>SUMIFS(UK!I:I,UK!B:B,'Special condition stocks'!D141,UK!D:D,'Special condition stocks'!B141)</f>
        <v>88</v>
      </c>
      <c r="G141" s="21">
        <f t="shared" si="27"/>
        <v>26.4</v>
      </c>
      <c r="H141" s="21">
        <v>0</v>
      </c>
      <c r="I141" s="21">
        <v>0</v>
      </c>
      <c r="J141" s="21">
        <f t="shared" si="28"/>
        <v>26.4</v>
      </c>
    </row>
    <row r="142" spans="1:10" x14ac:dyDescent="0.2">
      <c r="A142" s="6" t="str">
        <f t="shared" si="29"/>
        <v>ANF/*6AN58SFO</v>
      </c>
      <c r="B142" s="10" t="s">
        <v>2</v>
      </c>
      <c r="C142" s="24" t="s">
        <v>270</v>
      </c>
      <c r="D142" s="24" t="s">
        <v>34</v>
      </c>
      <c r="E142" s="21">
        <v>0.3</v>
      </c>
      <c r="F142" s="19">
        <f>SUMIFS(UK!I:I,UK!B:B,'Special condition stocks'!D142,UK!D:D,'Special condition stocks'!B142)</f>
        <v>6495.3090000000011</v>
      </c>
      <c r="G142" s="21">
        <f t="shared" si="27"/>
        <v>1948.5930000000001</v>
      </c>
      <c r="H142" s="21">
        <v>0</v>
      </c>
      <c r="I142" s="21">
        <v>0</v>
      </c>
      <c r="J142" s="21">
        <f t="shared" si="28"/>
        <v>1948.5930000000001</v>
      </c>
    </row>
    <row r="143" spans="1:10" x14ac:dyDescent="0.2">
      <c r="A143" s="6" t="str">
        <f t="shared" si="29"/>
        <v>ANF/*6AN58Shetland</v>
      </c>
      <c r="B143" s="10" t="s">
        <v>6</v>
      </c>
      <c r="C143" s="24" t="s">
        <v>270</v>
      </c>
      <c r="D143" s="24" t="s">
        <v>34</v>
      </c>
      <c r="E143" s="21">
        <v>0.3</v>
      </c>
      <c r="F143" s="19">
        <f>SUMIFS(UK!I:I,UK!B:B,'Special condition stocks'!D143,UK!D:D,'Special condition stocks'!B143)</f>
        <v>4066.357</v>
      </c>
      <c r="G143" s="21">
        <f t="shared" si="27"/>
        <v>1219.9069999999999</v>
      </c>
      <c r="H143" s="21">
        <v>0</v>
      </c>
      <c r="I143" s="21">
        <v>0</v>
      </c>
      <c r="J143" s="21">
        <f t="shared" si="28"/>
        <v>1219.9069999999999</v>
      </c>
    </row>
    <row r="144" spans="1:10" x14ac:dyDescent="0.2">
      <c r="A144" s="6" t="str">
        <f t="shared" si="29"/>
        <v>ANF/*6AN58South West</v>
      </c>
      <c r="B144" s="10" t="s">
        <v>19</v>
      </c>
      <c r="C144" s="24" t="s">
        <v>270</v>
      </c>
      <c r="D144" s="24" t="s">
        <v>34</v>
      </c>
      <c r="E144" s="21">
        <v>0.3</v>
      </c>
      <c r="F144" s="19">
        <f>SUMIFS(UK!I:I,UK!B:B,'Special condition stocks'!D144,UK!D:D,'Special condition stocks'!B144)</f>
        <v>13.551</v>
      </c>
      <c r="G144" s="21">
        <f t="shared" si="27"/>
        <v>4.0650000000000004</v>
      </c>
      <c r="H144" s="21">
        <v>0</v>
      </c>
      <c r="I144" s="21">
        <v>0</v>
      </c>
      <c r="J144" s="21">
        <f t="shared" si="28"/>
        <v>4.0650000000000004</v>
      </c>
    </row>
    <row r="145" spans="1:10" x14ac:dyDescent="0.2">
      <c r="A145" s="6" t="str">
        <f t="shared" ref="A145" si="30">CONCATENATE(C145,B145)</f>
        <v>ANF/*6AN58Unallocated</v>
      </c>
      <c r="B145" s="62" t="s">
        <v>33</v>
      </c>
      <c r="C145" s="61" t="s">
        <v>270</v>
      </c>
      <c r="D145" s="61" t="s">
        <v>34</v>
      </c>
      <c r="E145" s="21">
        <v>0.3</v>
      </c>
      <c r="F145" s="19">
        <f>SUMIFS(UK!I:I,UK!B:B,'Special condition stocks'!D145,UK!D:D,'Special condition stocks'!B145)</f>
        <v>26.2</v>
      </c>
      <c r="G145" s="21">
        <f t="shared" ref="G145" si="31">ROUND(F145*E145,3)</f>
        <v>7.86</v>
      </c>
      <c r="H145" s="21">
        <v>0</v>
      </c>
      <c r="I145" s="21">
        <v>0</v>
      </c>
      <c r="J145" s="21">
        <f t="shared" ref="J145" si="32">G145+H145-I145</f>
        <v>7.86</v>
      </c>
    </row>
    <row r="146" spans="1:10" x14ac:dyDescent="0.2">
      <c r="A146" s="6" t="str">
        <f t="shared" si="29"/>
        <v>ANF/*6AN58W. Scotland</v>
      </c>
      <c r="B146" s="10" t="s">
        <v>8</v>
      </c>
      <c r="C146" s="24" t="s">
        <v>270</v>
      </c>
      <c r="D146" s="24" t="s">
        <v>34</v>
      </c>
      <c r="E146" s="21">
        <v>0.3</v>
      </c>
      <c r="F146" s="19">
        <f>SUMIFS(UK!I:I,UK!B:B,'Special condition stocks'!D146,UK!D:D,'Special condition stocks'!B146)</f>
        <v>130.977</v>
      </c>
      <c r="G146" s="21">
        <f t="shared" si="27"/>
        <v>39.292999999999999</v>
      </c>
      <c r="H146" s="21">
        <v>0</v>
      </c>
      <c r="I146" s="21">
        <v>0</v>
      </c>
      <c r="J146" s="21">
        <f t="shared" si="28"/>
        <v>39.292999999999999</v>
      </c>
    </row>
    <row r="147" spans="1:10" x14ac:dyDescent="0.2">
      <c r="A147" s="6" t="str">
        <f t="shared" si="29"/>
        <v>ANF/*6AN58Wales &amp; WC</v>
      </c>
      <c r="B147" s="10" t="s">
        <v>22</v>
      </c>
      <c r="C147" s="24" t="s">
        <v>270</v>
      </c>
      <c r="D147" s="24" t="s">
        <v>34</v>
      </c>
      <c r="E147" s="21">
        <v>0.3</v>
      </c>
      <c r="F147" s="19">
        <f>SUMIFS(UK!I:I,UK!B:B,'Special condition stocks'!D147,UK!D:D,'Special condition stocks'!B147)</f>
        <v>0</v>
      </c>
      <c r="G147" s="21">
        <f t="shared" si="27"/>
        <v>0</v>
      </c>
      <c r="H147" s="21">
        <v>0</v>
      </c>
      <c r="I147" s="21">
        <v>0</v>
      </c>
      <c r="J147" s="21">
        <f t="shared" si="28"/>
        <v>0</v>
      </c>
    </row>
    <row r="148" spans="1:10" x14ac:dyDescent="0.2">
      <c r="A148" s="6" t="str">
        <f t="shared" si="29"/>
        <v>ANF/*6AN58Western</v>
      </c>
      <c r="B148" s="10" t="s">
        <v>107</v>
      </c>
      <c r="C148" s="24" t="s">
        <v>270</v>
      </c>
      <c r="D148" s="24" t="s">
        <v>34</v>
      </c>
      <c r="E148" s="21">
        <v>0.3</v>
      </c>
      <c r="F148" s="19">
        <f>SUMIFS(UK!I:I,UK!B:B,'Special condition stocks'!D148,UK!D:D,'Special condition stocks'!B148)</f>
        <v>196.04599999999999</v>
      </c>
      <c r="G148" s="21">
        <f t="shared" si="27"/>
        <v>58.814</v>
      </c>
      <c r="H148" s="21">
        <v>0</v>
      </c>
      <c r="I148" s="21">
        <v>0</v>
      </c>
      <c r="J148" s="21">
        <f t="shared" si="28"/>
        <v>58.814</v>
      </c>
    </row>
    <row r="149" spans="1:10" x14ac:dyDescent="0.2">
      <c r="A149" s="6" t="str">
        <f t="shared" ref="A149:A150" si="33">CONCATENATE(C149,B149)</f>
        <v>ANF/*6AN58QAM - sector</v>
      </c>
      <c r="B149" s="60" t="s">
        <v>302</v>
      </c>
      <c r="C149" s="61" t="s">
        <v>270</v>
      </c>
      <c r="D149" s="61" t="s">
        <v>34</v>
      </c>
      <c r="E149" s="21">
        <v>0.3</v>
      </c>
      <c r="F149" s="19">
        <f>SUMIFS(UK!I:I,UK!B:B,'Special condition stocks'!D149,UK!D:D,'Special condition stocks'!B149)</f>
        <v>61.6</v>
      </c>
      <c r="G149" s="21">
        <f t="shared" ref="G149:G150" si="34">ROUND(F149*E149,3)</f>
        <v>18.48</v>
      </c>
      <c r="H149" s="21">
        <v>0</v>
      </c>
      <c r="I149" s="21">
        <v>0</v>
      </c>
      <c r="J149" s="21">
        <f t="shared" ref="J149:J150" si="35">G149+H149-I149</f>
        <v>18.48</v>
      </c>
    </row>
    <row r="150" spans="1:10" x14ac:dyDescent="0.2">
      <c r="A150" s="6" t="str">
        <f t="shared" si="33"/>
        <v>ANF/*6AN58QAM - non-sector</v>
      </c>
      <c r="B150" s="60" t="s">
        <v>303</v>
      </c>
      <c r="C150" s="61" t="s">
        <v>270</v>
      </c>
      <c r="D150" s="61" t="s">
        <v>34</v>
      </c>
      <c r="E150" s="21">
        <v>0.3</v>
      </c>
      <c r="F150" s="19">
        <f>SUMIFS(UK!I:I,UK!B:B,'Special condition stocks'!D150,UK!D:D,'Special condition stocks'!B150)</f>
        <v>22.4</v>
      </c>
      <c r="G150" s="21">
        <f t="shared" si="34"/>
        <v>6.72</v>
      </c>
      <c r="H150" s="21">
        <v>0</v>
      </c>
      <c r="I150" s="21">
        <v>0</v>
      </c>
      <c r="J150" s="21">
        <f t="shared" si="35"/>
        <v>6.72</v>
      </c>
    </row>
    <row r="151" spans="1:10" x14ac:dyDescent="0.2">
      <c r="A151" s="6" t="str">
        <f t="shared" si="29"/>
        <v>ANF/*2AC4C10m and under (pool) - England</v>
      </c>
      <c r="B151" s="6" t="s">
        <v>29</v>
      </c>
      <c r="C151" s="24" t="s">
        <v>216</v>
      </c>
      <c r="D151" s="24" t="s">
        <v>35</v>
      </c>
      <c r="E151" s="21">
        <v>0.2</v>
      </c>
      <c r="F151" s="19">
        <f>SUMIFS(UK!I:I,UK!B:B,'Special condition stocks'!D151,UK!D:D,'Special condition stocks'!B151)</f>
        <v>2.5960000000000001</v>
      </c>
      <c r="G151" s="21">
        <f t="shared" si="27"/>
        <v>0.51900000000000002</v>
      </c>
      <c r="H151" s="21">
        <v>0</v>
      </c>
      <c r="I151" s="21">
        <v>0</v>
      </c>
      <c r="J151" s="21">
        <f t="shared" si="28"/>
        <v>0.51900000000000002</v>
      </c>
    </row>
    <row r="152" spans="1:10" x14ac:dyDescent="0.2">
      <c r="A152" s="6" t="str">
        <f t="shared" si="29"/>
        <v>ANF/*2AC4C10m and under (pool) - Northern Ireland</v>
      </c>
      <c r="B152" s="6" t="s">
        <v>32</v>
      </c>
      <c r="C152" s="24" t="s">
        <v>216</v>
      </c>
      <c r="D152" s="24" t="s">
        <v>35</v>
      </c>
      <c r="E152" s="21">
        <v>0.2</v>
      </c>
      <c r="F152" s="19">
        <f>SUMIFS(UK!I:I,UK!B:B,'Special condition stocks'!D152,UK!D:D,'Special condition stocks'!B152)</f>
        <v>3</v>
      </c>
      <c r="G152" s="21">
        <f t="shared" si="27"/>
        <v>0.6</v>
      </c>
      <c r="H152" s="21">
        <v>0</v>
      </c>
      <c r="I152" s="21">
        <v>0</v>
      </c>
      <c r="J152" s="21">
        <f t="shared" si="28"/>
        <v>0.6</v>
      </c>
    </row>
    <row r="153" spans="1:10" x14ac:dyDescent="0.2">
      <c r="A153" s="6" t="str">
        <f t="shared" si="29"/>
        <v>ANF/*2AC4C10m and under (pool) - Scotland</v>
      </c>
      <c r="B153" s="6" t="s">
        <v>31</v>
      </c>
      <c r="C153" s="24" t="s">
        <v>216</v>
      </c>
      <c r="D153" s="24" t="s">
        <v>35</v>
      </c>
      <c r="E153" s="21">
        <v>0.2</v>
      </c>
      <c r="F153" s="19">
        <f>SUMIFS(UK!I:I,UK!B:B,'Special condition stocks'!D153,UK!D:D,'Special condition stocks'!B153)</f>
        <v>1.6</v>
      </c>
      <c r="G153" s="21">
        <f t="shared" si="27"/>
        <v>0.32</v>
      </c>
      <c r="H153" s="21">
        <v>0</v>
      </c>
      <c r="I153" s="21">
        <v>0</v>
      </c>
      <c r="J153" s="21">
        <f t="shared" si="28"/>
        <v>0.32</v>
      </c>
    </row>
    <row r="154" spans="1:10" x14ac:dyDescent="0.2">
      <c r="A154" s="6" t="str">
        <f t="shared" si="29"/>
        <v>ANF/*2AC4C10m and under (pool) - Wales</v>
      </c>
      <c r="B154" s="6" t="s">
        <v>30</v>
      </c>
      <c r="C154" s="24" t="s">
        <v>216</v>
      </c>
      <c r="D154" s="24" t="s">
        <v>35</v>
      </c>
      <c r="E154" s="21">
        <v>0.2</v>
      </c>
      <c r="F154" s="19">
        <f>SUMIFS(UK!I:I,UK!B:B,'Special condition stocks'!D154,UK!D:D,'Special condition stocks'!B154)</f>
        <v>0.33300000000000002</v>
      </c>
      <c r="G154" s="21">
        <f t="shared" si="27"/>
        <v>6.7000000000000004E-2</v>
      </c>
      <c r="H154" s="21">
        <v>0</v>
      </c>
      <c r="I154" s="21">
        <v>0</v>
      </c>
      <c r="J154" s="21">
        <f t="shared" si="28"/>
        <v>6.7000000000000004E-2</v>
      </c>
    </row>
    <row r="155" spans="1:10" x14ac:dyDescent="0.2">
      <c r="A155" s="6" t="str">
        <f t="shared" si="29"/>
        <v>ANF/*2AC4CAberdeen</v>
      </c>
      <c r="B155" s="6" t="s">
        <v>4</v>
      </c>
      <c r="C155" s="24" t="s">
        <v>216</v>
      </c>
      <c r="D155" s="24" t="s">
        <v>35</v>
      </c>
      <c r="E155" s="21">
        <v>0.2</v>
      </c>
      <c r="F155" s="19">
        <f>SUMIFS(UK!I:I,UK!B:B,'Special condition stocks'!D155,UK!D:D,'Special condition stocks'!B155)</f>
        <v>400.91899999999998</v>
      </c>
      <c r="G155" s="21">
        <f t="shared" si="27"/>
        <v>80.183999999999997</v>
      </c>
      <c r="H155" s="21">
        <v>0</v>
      </c>
      <c r="I155" s="21">
        <v>0</v>
      </c>
      <c r="J155" s="21">
        <f t="shared" si="28"/>
        <v>80.183999999999997</v>
      </c>
    </row>
    <row r="156" spans="1:10" x14ac:dyDescent="0.2">
      <c r="A156" s="6" t="str">
        <f t="shared" si="29"/>
        <v>ANF/*2AC4CAnglo Scot.</v>
      </c>
      <c r="B156" s="6" t="s">
        <v>13</v>
      </c>
      <c r="C156" s="24" t="s">
        <v>216</v>
      </c>
      <c r="D156" s="24" t="s">
        <v>35</v>
      </c>
      <c r="E156" s="21">
        <v>0.2</v>
      </c>
      <c r="F156" s="19">
        <f>SUMIFS(UK!I:I,UK!B:B,'Special condition stocks'!D156,UK!D:D,'Special condition stocks'!B156)</f>
        <v>112.20399999999999</v>
      </c>
      <c r="G156" s="21">
        <f t="shared" si="27"/>
        <v>22.440999999999999</v>
      </c>
      <c r="H156" s="21">
        <v>0</v>
      </c>
      <c r="I156" s="21">
        <v>0</v>
      </c>
      <c r="J156" s="21">
        <f t="shared" si="28"/>
        <v>22.440999999999999</v>
      </c>
    </row>
    <row r="157" spans="1:10" x14ac:dyDescent="0.2">
      <c r="A157" s="6" t="str">
        <f t="shared" si="29"/>
        <v>ANF/*2AC4CANIFPO</v>
      </c>
      <c r="B157" s="6" t="s">
        <v>17</v>
      </c>
      <c r="C157" s="24" t="s">
        <v>216</v>
      </c>
      <c r="D157" s="24" t="s">
        <v>35</v>
      </c>
      <c r="E157" s="21">
        <v>0.2</v>
      </c>
      <c r="F157" s="19">
        <f>SUMIFS(UK!I:I,UK!B:B,'Special condition stocks'!D157,UK!D:D,'Special condition stocks'!B157)</f>
        <v>65.457999999999998</v>
      </c>
      <c r="G157" s="21">
        <f t="shared" si="27"/>
        <v>13.092000000000001</v>
      </c>
      <c r="H157" s="21">
        <v>0</v>
      </c>
      <c r="I157" s="21">
        <v>0</v>
      </c>
      <c r="J157" s="21">
        <f t="shared" si="28"/>
        <v>13.092000000000001</v>
      </c>
    </row>
    <row r="158" spans="1:10" x14ac:dyDescent="0.2">
      <c r="A158" s="6" t="str">
        <f t="shared" si="29"/>
        <v>ANF/*2AC4CCornish</v>
      </c>
      <c r="B158" s="6" t="s">
        <v>18</v>
      </c>
      <c r="C158" s="24" t="s">
        <v>216</v>
      </c>
      <c r="D158" s="24" t="s">
        <v>35</v>
      </c>
      <c r="E158" s="21">
        <v>0.2</v>
      </c>
      <c r="F158" s="19">
        <f>SUMIFS(UK!I:I,UK!B:B,'Special condition stocks'!D158,UK!D:D,'Special condition stocks'!B158)</f>
        <v>135.20400000000001</v>
      </c>
      <c r="G158" s="21">
        <f t="shared" si="27"/>
        <v>27.041</v>
      </c>
      <c r="H158" s="21">
        <v>0</v>
      </c>
      <c r="I158" s="21">
        <v>0</v>
      </c>
      <c r="J158" s="21">
        <f t="shared" si="28"/>
        <v>27.041</v>
      </c>
    </row>
    <row r="159" spans="1:10" x14ac:dyDescent="0.2">
      <c r="A159" s="6" t="str">
        <f t="shared" si="29"/>
        <v>ANF/*2AC4CEEFPO</v>
      </c>
      <c r="B159" s="6" t="s">
        <v>14</v>
      </c>
      <c r="C159" s="24" t="s">
        <v>216</v>
      </c>
      <c r="D159" s="24" t="s">
        <v>35</v>
      </c>
      <c r="E159" s="21">
        <v>0.2</v>
      </c>
      <c r="F159" s="19">
        <f>SUMIFS(UK!I:I,UK!B:B,'Special condition stocks'!D159,UK!D:D,'Special condition stocks'!B159)</f>
        <v>463.71800000000002</v>
      </c>
      <c r="G159" s="21">
        <f t="shared" si="27"/>
        <v>92.744</v>
      </c>
      <c r="H159" s="21">
        <v>0</v>
      </c>
      <c r="I159" s="21">
        <v>0</v>
      </c>
      <c r="J159" s="21">
        <f t="shared" si="28"/>
        <v>92.744</v>
      </c>
    </row>
    <row r="160" spans="1:10" x14ac:dyDescent="0.2">
      <c r="A160" s="6" t="str">
        <f t="shared" si="29"/>
        <v>ANF/*2AC4CFife</v>
      </c>
      <c r="B160" s="6" t="s">
        <v>7</v>
      </c>
      <c r="C160" s="24" t="s">
        <v>216</v>
      </c>
      <c r="D160" s="24" t="s">
        <v>35</v>
      </c>
      <c r="E160" s="21">
        <v>0.2</v>
      </c>
      <c r="F160" s="19">
        <f>SUMIFS(UK!I:I,UK!B:B,'Special condition stocks'!D160,UK!D:D,'Special condition stocks'!B160)</f>
        <v>4.6910000000000007</v>
      </c>
      <c r="G160" s="21">
        <f t="shared" si="27"/>
        <v>0.93799999999999994</v>
      </c>
      <c r="H160" s="21">
        <v>0</v>
      </c>
      <c r="I160" s="21">
        <v>0</v>
      </c>
      <c r="J160" s="21">
        <f t="shared" si="28"/>
        <v>0.93799999999999994</v>
      </c>
    </row>
    <row r="161" spans="1:10" x14ac:dyDescent="0.2">
      <c r="A161" s="6" t="str">
        <f t="shared" si="29"/>
        <v>ANF/*2AC4CFPO</v>
      </c>
      <c r="B161" s="6" t="s">
        <v>15</v>
      </c>
      <c r="C161" s="24" t="s">
        <v>216</v>
      </c>
      <c r="D161" s="24" t="s">
        <v>35</v>
      </c>
      <c r="E161" s="21">
        <v>0.2</v>
      </c>
      <c r="F161" s="19">
        <f>SUMIFS(UK!I:I,UK!B:B,'Special condition stocks'!D161,UK!D:D,'Special condition stocks'!B161)</f>
        <v>22.829000000000001</v>
      </c>
      <c r="G161" s="21">
        <f t="shared" si="27"/>
        <v>4.5659999999999998</v>
      </c>
      <c r="H161" s="21">
        <v>0</v>
      </c>
      <c r="I161" s="21">
        <v>0</v>
      </c>
      <c r="J161" s="21">
        <f t="shared" si="28"/>
        <v>4.5659999999999998</v>
      </c>
    </row>
    <row r="162" spans="1:10" x14ac:dyDescent="0.2">
      <c r="A162" s="6" t="str">
        <f t="shared" si="29"/>
        <v>ANF/*2AC4CHandliners</v>
      </c>
      <c r="B162" s="6" t="s">
        <v>66</v>
      </c>
      <c r="C162" s="24" t="s">
        <v>216</v>
      </c>
      <c r="D162" s="24" t="s">
        <v>35</v>
      </c>
      <c r="E162" s="21">
        <v>0.2</v>
      </c>
      <c r="F162" s="19">
        <f>SUMIFS(UK!I:I,UK!B:B,'Special condition stocks'!D162,UK!D:D,'Special condition stocks'!B162)</f>
        <v>0</v>
      </c>
      <c r="G162" s="21">
        <f t="shared" si="27"/>
        <v>0</v>
      </c>
      <c r="H162" s="21">
        <v>0</v>
      </c>
      <c r="I162" s="21">
        <v>0</v>
      </c>
      <c r="J162" s="21">
        <f t="shared" si="28"/>
        <v>0</v>
      </c>
    </row>
    <row r="163" spans="1:10" x14ac:dyDescent="0.2">
      <c r="A163" s="6" t="str">
        <f t="shared" si="29"/>
        <v>ANF/*2AC4CInterfish</v>
      </c>
      <c r="B163" s="6" t="s">
        <v>23</v>
      </c>
      <c r="C163" s="24" t="s">
        <v>216</v>
      </c>
      <c r="D163" s="24" t="s">
        <v>35</v>
      </c>
      <c r="E163" s="21">
        <v>0.2</v>
      </c>
      <c r="F163" s="19">
        <f>SUMIFS(UK!I:I,UK!B:B,'Special condition stocks'!D163,UK!D:D,'Special condition stocks'!B163)</f>
        <v>1.1140000000000001</v>
      </c>
      <c r="G163" s="21">
        <f t="shared" si="27"/>
        <v>0.223</v>
      </c>
      <c r="H163" s="21">
        <v>0</v>
      </c>
      <c r="I163" s="21">
        <v>0</v>
      </c>
      <c r="J163" s="21">
        <f t="shared" si="28"/>
        <v>0.223</v>
      </c>
    </row>
    <row r="164" spans="1:10" x14ac:dyDescent="0.2">
      <c r="A164" s="6" t="str">
        <f t="shared" si="29"/>
        <v>ANF/*2AC4CIOM</v>
      </c>
      <c r="B164" s="6" t="s">
        <v>24</v>
      </c>
      <c r="C164" s="24" t="s">
        <v>216</v>
      </c>
      <c r="D164" s="24" t="s">
        <v>35</v>
      </c>
      <c r="E164" s="21">
        <v>0.2</v>
      </c>
      <c r="F164" s="19">
        <f>SUMIFS(UK!I:I,UK!B:B,'Special condition stocks'!D164,UK!D:D,'Special condition stocks'!B164)</f>
        <v>2.0049999999999999</v>
      </c>
      <c r="G164" s="21">
        <f t="shared" si="27"/>
        <v>0.40100000000000002</v>
      </c>
      <c r="H164" s="21">
        <v>0</v>
      </c>
      <c r="I164" s="21">
        <v>0</v>
      </c>
      <c r="J164" s="21">
        <f t="shared" si="28"/>
        <v>0.40100000000000002</v>
      </c>
    </row>
    <row r="165" spans="1:10" x14ac:dyDescent="0.2">
      <c r="A165" s="6" t="str">
        <f t="shared" si="29"/>
        <v>ANF/*2AC4CKlondyke</v>
      </c>
      <c r="B165" s="6" t="s">
        <v>11</v>
      </c>
      <c r="C165" s="24" t="s">
        <v>216</v>
      </c>
      <c r="D165" s="24" t="s">
        <v>35</v>
      </c>
      <c r="E165" s="21">
        <v>0.2</v>
      </c>
      <c r="F165" s="19">
        <f>SUMIFS(UK!I:I,UK!B:B,'Special condition stocks'!D165,UK!D:D,'Special condition stocks'!B165)</f>
        <v>1.3</v>
      </c>
      <c r="G165" s="21">
        <f t="shared" si="27"/>
        <v>0.26</v>
      </c>
      <c r="H165" s="21">
        <v>0</v>
      </c>
      <c r="I165" s="21">
        <v>0</v>
      </c>
      <c r="J165" s="21">
        <f t="shared" si="28"/>
        <v>0.26</v>
      </c>
    </row>
    <row r="166" spans="1:10" x14ac:dyDescent="0.2">
      <c r="A166" s="6" t="str">
        <f t="shared" si="29"/>
        <v>ANF/*2AC4CLowestoft</v>
      </c>
      <c r="B166" s="6" t="s">
        <v>21</v>
      </c>
      <c r="C166" s="24" t="s">
        <v>216</v>
      </c>
      <c r="D166" s="24" t="s">
        <v>35</v>
      </c>
      <c r="E166" s="21">
        <v>0.2</v>
      </c>
      <c r="F166" s="19">
        <f>SUMIFS(UK!I:I,UK!B:B,'Special condition stocks'!D166,UK!D:D,'Special condition stocks'!B166)</f>
        <v>0</v>
      </c>
      <c r="G166" s="21">
        <f t="shared" si="27"/>
        <v>0</v>
      </c>
      <c r="H166" s="21">
        <v>0</v>
      </c>
      <c r="I166" s="21">
        <v>0</v>
      </c>
      <c r="J166" s="21">
        <f t="shared" si="28"/>
        <v>0</v>
      </c>
    </row>
    <row r="167" spans="1:10" x14ac:dyDescent="0.2">
      <c r="A167" s="6" t="str">
        <f t="shared" si="29"/>
        <v>ANF/*2AC4CLunar</v>
      </c>
      <c r="B167" s="6" t="s">
        <v>12</v>
      </c>
      <c r="C167" s="24" t="s">
        <v>216</v>
      </c>
      <c r="D167" s="24" t="s">
        <v>35</v>
      </c>
      <c r="E167" s="21">
        <v>0.2</v>
      </c>
      <c r="F167" s="19">
        <f>SUMIFS(UK!I:I,UK!B:B,'Special condition stocks'!D167,UK!D:D,'Special condition stocks'!B167)</f>
        <v>45.1</v>
      </c>
      <c r="G167" s="21">
        <f t="shared" si="27"/>
        <v>9.02</v>
      </c>
      <c r="H167" s="21">
        <v>0</v>
      </c>
      <c r="I167" s="21">
        <v>0</v>
      </c>
      <c r="J167" s="21">
        <f t="shared" si="28"/>
        <v>9.02</v>
      </c>
    </row>
    <row r="168" spans="1:10" x14ac:dyDescent="0.2">
      <c r="A168" s="6" t="str">
        <f t="shared" si="29"/>
        <v>ANF/*2AC4CMourne</v>
      </c>
      <c r="B168" s="6" t="s">
        <v>49</v>
      </c>
      <c r="C168" s="24" t="s">
        <v>216</v>
      </c>
      <c r="D168" s="24" t="s">
        <v>35</v>
      </c>
      <c r="E168" s="21">
        <v>0.2</v>
      </c>
      <c r="F168" s="19">
        <f>SUMIFS(UK!I:I,UK!B:B,'Special condition stocks'!D168,UK!D:D,'Special condition stocks'!B168)</f>
        <v>0</v>
      </c>
      <c r="G168" s="21">
        <f t="shared" si="27"/>
        <v>0</v>
      </c>
      <c r="H168" s="21">
        <v>0</v>
      </c>
      <c r="I168" s="21">
        <v>0</v>
      </c>
      <c r="J168" s="21">
        <f t="shared" si="28"/>
        <v>0</v>
      </c>
    </row>
    <row r="169" spans="1:10" x14ac:dyDescent="0.2">
      <c r="A169" s="6" t="str">
        <f t="shared" si="29"/>
        <v>ANF/*2AC4CNESFO</v>
      </c>
      <c r="B169" s="6" t="s">
        <v>5</v>
      </c>
      <c r="C169" s="24" t="s">
        <v>216</v>
      </c>
      <c r="D169" s="24" t="s">
        <v>35</v>
      </c>
      <c r="E169" s="21">
        <v>0.2</v>
      </c>
      <c r="F169" s="19">
        <f>SUMIFS(UK!I:I,UK!B:B,'Special condition stocks'!D169,UK!D:D,'Special condition stocks'!B169)</f>
        <v>96.800000000000011</v>
      </c>
      <c r="G169" s="21">
        <f t="shared" si="27"/>
        <v>19.36</v>
      </c>
      <c r="H169" s="21">
        <v>0</v>
      </c>
      <c r="I169" s="21">
        <v>0</v>
      </c>
      <c r="J169" s="21">
        <f t="shared" si="28"/>
        <v>19.36</v>
      </c>
    </row>
    <row r="170" spans="1:10" x14ac:dyDescent="0.2">
      <c r="A170" s="6" t="str">
        <f t="shared" si="29"/>
        <v>ANF/*2AC4CNIFPO</v>
      </c>
      <c r="B170" s="6" t="s">
        <v>16</v>
      </c>
      <c r="C170" s="24" t="s">
        <v>216</v>
      </c>
      <c r="D170" s="24" t="s">
        <v>35</v>
      </c>
      <c r="E170" s="21">
        <v>0.2</v>
      </c>
      <c r="F170" s="19">
        <f>SUMIFS(UK!I:I,UK!B:B,'Special condition stocks'!D170,UK!D:D,'Special condition stocks'!B170)</f>
        <v>182.476</v>
      </c>
      <c r="G170" s="21">
        <f t="shared" si="27"/>
        <v>36.494999999999997</v>
      </c>
      <c r="H170" s="21">
        <v>0</v>
      </c>
      <c r="I170" s="21">
        <v>0</v>
      </c>
      <c r="J170" s="21">
        <f t="shared" si="28"/>
        <v>36.494999999999997</v>
      </c>
    </row>
    <row r="171" spans="1:10" x14ac:dyDescent="0.2">
      <c r="A171" s="6" t="str">
        <f t="shared" si="29"/>
        <v>ANF/*2AC4CNon Sector - England</v>
      </c>
      <c r="B171" s="6" t="s">
        <v>25</v>
      </c>
      <c r="C171" s="24" t="s">
        <v>216</v>
      </c>
      <c r="D171" s="24" t="s">
        <v>35</v>
      </c>
      <c r="E171" s="21">
        <v>0.2</v>
      </c>
      <c r="F171" s="19">
        <f>SUMIFS(UK!I:I,UK!B:B,'Special condition stocks'!D171,UK!D:D,'Special condition stocks'!B171)</f>
        <v>18.411999999999999</v>
      </c>
      <c r="G171" s="21">
        <f t="shared" si="27"/>
        <v>3.6819999999999999</v>
      </c>
      <c r="H171" s="21">
        <v>0</v>
      </c>
      <c r="I171" s="21">
        <v>0</v>
      </c>
      <c r="J171" s="21">
        <f t="shared" si="28"/>
        <v>3.6819999999999999</v>
      </c>
    </row>
    <row r="172" spans="1:10" x14ac:dyDescent="0.2">
      <c r="A172" s="6" t="str">
        <f t="shared" si="29"/>
        <v>ANF/*2AC4CNon Sector - Northern Ireland</v>
      </c>
      <c r="B172" s="6" t="s">
        <v>28</v>
      </c>
      <c r="C172" s="24" t="s">
        <v>216</v>
      </c>
      <c r="D172" s="24" t="s">
        <v>35</v>
      </c>
      <c r="E172" s="21">
        <v>0.2</v>
      </c>
      <c r="F172" s="19">
        <f>SUMIFS(UK!I:I,UK!B:B,'Special condition stocks'!D172,UK!D:D,'Special condition stocks'!B172)</f>
        <v>0.3</v>
      </c>
      <c r="G172" s="21">
        <f t="shared" si="27"/>
        <v>0.06</v>
      </c>
      <c r="H172" s="21">
        <v>0</v>
      </c>
      <c r="I172" s="21">
        <v>0</v>
      </c>
      <c r="J172" s="21">
        <f t="shared" si="28"/>
        <v>0.06</v>
      </c>
    </row>
    <row r="173" spans="1:10" x14ac:dyDescent="0.2">
      <c r="A173" s="6" t="str">
        <f t="shared" si="29"/>
        <v>ANF/*2AC4CNon Sector - Scotland</v>
      </c>
      <c r="B173" s="6" t="s">
        <v>27</v>
      </c>
      <c r="C173" s="24" t="s">
        <v>216</v>
      </c>
      <c r="D173" s="24" t="s">
        <v>35</v>
      </c>
      <c r="E173" s="21">
        <v>0.2</v>
      </c>
      <c r="F173" s="19">
        <f>SUMIFS(UK!I:I,UK!B:B,'Special condition stocks'!D173,UK!D:D,'Special condition stocks'!B173)</f>
        <v>1</v>
      </c>
      <c r="G173" s="21">
        <f t="shared" si="27"/>
        <v>0.2</v>
      </c>
      <c r="H173" s="21">
        <v>0</v>
      </c>
      <c r="I173" s="21">
        <v>0</v>
      </c>
      <c r="J173" s="21">
        <f t="shared" si="28"/>
        <v>0.2</v>
      </c>
    </row>
    <row r="174" spans="1:10" x14ac:dyDescent="0.2">
      <c r="A174" s="6" t="str">
        <f t="shared" si="29"/>
        <v>ANF/*2AC4CNon Sector - Wales</v>
      </c>
      <c r="B174" s="6" t="s">
        <v>26</v>
      </c>
      <c r="C174" s="24" t="s">
        <v>216</v>
      </c>
      <c r="D174" s="24" t="s">
        <v>35</v>
      </c>
      <c r="E174" s="21">
        <v>0.2</v>
      </c>
      <c r="F174" s="19">
        <f>SUMIFS(UK!I:I,UK!B:B,'Special condition stocks'!D174,UK!D:D,'Special condition stocks'!B174)</f>
        <v>0</v>
      </c>
      <c r="G174" s="21">
        <f t="shared" si="27"/>
        <v>0</v>
      </c>
      <c r="H174" s="21">
        <v>0</v>
      </c>
      <c r="I174" s="21">
        <v>0</v>
      </c>
      <c r="J174" s="21">
        <f t="shared" si="28"/>
        <v>0</v>
      </c>
    </row>
    <row r="175" spans="1:10" x14ac:dyDescent="0.2">
      <c r="A175" s="6" t="str">
        <f t="shared" si="29"/>
        <v>ANF/*2AC4CHumberside</v>
      </c>
      <c r="B175" s="6" t="s">
        <v>288</v>
      </c>
      <c r="C175" s="24" t="s">
        <v>216</v>
      </c>
      <c r="D175" s="24" t="s">
        <v>35</v>
      </c>
      <c r="E175" s="21">
        <v>0.2</v>
      </c>
      <c r="F175" s="19">
        <f>SUMIFS(UK!I:I,UK!B:B,'Special condition stocks'!D175,UK!D:D,'Special condition stocks'!B175)</f>
        <v>0.66800000000000004</v>
      </c>
      <c r="G175" s="21">
        <f t="shared" si="27"/>
        <v>0.13400000000000001</v>
      </c>
      <c r="H175" s="21">
        <v>0</v>
      </c>
      <c r="I175" s="21">
        <v>0</v>
      </c>
      <c r="J175" s="21">
        <f t="shared" si="28"/>
        <v>0.13400000000000001</v>
      </c>
    </row>
    <row r="176" spans="1:10" x14ac:dyDescent="0.2">
      <c r="A176" s="6" t="str">
        <f t="shared" si="29"/>
        <v>ANF/*2AC4CNorth Sea</v>
      </c>
      <c r="B176" s="6" t="s">
        <v>20</v>
      </c>
      <c r="C176" s="24" t="s">
        <v>216</v>
      </c>
      <c r="D176" s="24" t="s">
        <v>35</v>
      </c>
      <c r="E176" s="21">
        <v>0.2</v>
      </c>
      <c r="F176" s="19">
        <f>SUMIFS(UK!I:I,UK!B:B,'Special condition stocks'!D176,UK!D:D,'Special condition stocks'!B176)</f>
        <v>6.9139999999999997</v>
      </c>
      <c r="G176" s="21">
        <f t="shared" si="27"/>
        <v>1.383</v>
      </c>
      <c r="H176" s="21">
        <v>0</v>
      </c>
      <c r="I176" s="21">
        <v>0</v>
      </c>
      <c r="J176" s="21">
        <f t="shared" si="28"/>
        <v>1.383</v>
      </c>
    </row>
    <row r="177" spans="1:10" x14ac:dyDescent="0.2">
      <c r="A177" s="6" t="str">
        <f t="shared" si="29"/>
        <v>ANF/*2AC4CNorthern</v>
      </c>
      <c r="B177" s="6" t="s">
        <v>10</v>
      </c>
      <c r="C177" s="24" t="s">
        <v>216</v>
      </c>
      <c r="D177" s="24" t="s">
        <v>35</v>
      </c>
      <c r="E177" s="21">
        <v>0.2</v>
      </c>
      <c r="F177" s="19">
        <f>SUMIFS(UK!I:I,UK!B:B,'Special condition stocks'!D177,UK!D:D,'Special condition stocks'!B177)</f>
        <v>0</v>
      </c>
      <c r="G177" s="21">
        <f t="shared" si="27"/>
        <v>0</v>
      </c>
      <c r="H177" s="21">
        <v>0</v>
      </c>
      <c r="I177" s="21">
        <v>0</v>
      </c>
      <c r="J177" s="21">
        <f t="shared" si="28"/>
        <v>0</v>
      </c>
    </row>
    <row r="178" spans="1:10" x14ac:dyDescent="0.2">
      <c r="A178" s="6" t="str">
        <f t="shared" si="29"/>
        <v>ANF/*2AC4COrkney</v>
      </c>
      <c r="B178" s="6" t="s">
        <v>9</v>
      </c>
      <c r="C178" s="24" t="s">
        <v>216</v>
      </c>
      <c r="D178" s="24" t="s">
        <v>35</v>
      </c>
      <c r="E178" s="21">
        <v>0.2</v>
      </c>
      <c r="F178" s="19">
        <f>SUMIFS(UK!I:I,UK!B:B,'Special condition stocks'!D178,UK!D:D,'Special condition stocks'!B178)</f>
        <v>12.2</v>
      </c>
      <c r="G178" s="21">
        <f t="shared" si="27"/>
        <v>2.44</v>
      </c>
      <c r="H178" s="21">
        <v>0</v>
      </c>
      <c r="I178" s="21">
        <v>0</v>
      </c>
      <c r="J178" s="21">
        <f t="shared" si="28"/>
        <v>2.44</v>
      </c>
    </row>
    <row r="179" spans="1:10" x14ac:dyDescent="0.2">
      <c r="A179" s="6" t="str">
        <f t="shared" si="29"/>
        <v>ANF/*2AC4CSFO</v>
      </c>
      <c r="B179" s="6" t="s">
        <v>2</v>
      </c>
      <c r="C179" s="24" t="s">
        <v>216</v>
      </c>
      <c r="D179" s="24" t="s">
        <v>35</v>
      </c>
      <c r="E179" s="21">
        <v>0.2</v>
      </c>
      <c r="F179" s="19">
        <f>SUMIFS(UK!I:I,UK!B:B,'Special condition stocks'!D179,UK!D:D,'Special condition stocks'!B179)</f>
        <v>2456.607</v>
      </c>
      <c r="G179" s="21">
        <f t="shared" si="27"/>
        <v>491.32100000000003</v>
      </c>
      <c r="H179" s="21">
        <v>0</v>
      </c>
      <c r="I179" s="21">
        <v>0</v>
      </c>
      <c r="J179" s="21">
        <f t="shared" si="28"/>
        <v>491.32100000000003</v>
      </c>
    </row>
    <row r="180" spans="1:10" x14ac:dyDescent="0.2">
      <c r="A180" s="6" t="str">
        <f t="shared" si="29"/>
        <v>ANF/*2AC4CShetland</v>
      </c>
      <c r="B180" s="6" t="s">
        <v>6</v>
      </c>
      <c r="C180" s="24" t="s">
        <v>216</v>
      </c>
      <c r="D180" s="24" t="s">
        <v>35</v>
      </c>
      <c r="E180" s="21">
        <v>0.2</v>
      </c>
      <c r="F180" s="19">
        <f>SUMIFS(UK!I:I,UK!B:B,'Special condition stocks'!D180,UK!D:D,'Special condition stocks'!B180)</f>
        <v>377.8</v>
      </c>
      <c r="G180" s="21">
        <f t="shared" si="27"/>
        <v>75.56</v>
      </c>
      <c r="H180" s="21">
        <v>0</v>
      </c>
      <c r="I180" s="21">
        <v>0</v>
      </c>
      <c r="J180" s="21">
        <f t="shared" si="28"/>
        <v>75.56</v>
      </c>
    </row>
    <row r="181" spans="1:10" x14ac:dyDescent="0.2">
      <c r="A181" s="6" t="str">
        <f t="shared" si="29"/>
        <v>ANF/*2AC4CSouth West</v>
      </c>
      <c r="B181" s="6" t="s">
        <v>19</v>
      </c>
      <c r="C181" s="24" t="s">
        <v>216</v>
      </c>
      <c r="D181" s="24" t="s">
        <v>35</v>
      </c>
      <c r="E181" s="21">
        <v>0.2</v>
      </c>
      <c r="F181" s="19">
        <f>SUMIFS(UK!I:I,UK!B:B,'Special condition stocks'!D181,UK!D:D,'Special condition stocks'!B181)</f>
        <v>3.9950000000000001</v>
      </c>
      <c r="G181" s="21">
        <f t="shared" si="27"/>
        <v>0.79900000000000004</v>
      </c>
      <c r="H181" s="21">
        <v>0</v>
      </c>
      <c r="I181" s="21">
        <v>0</v>
      </c>
      <c r="J181" s="21">
        <f t="shared" si="28"/>
        <v>0.79900000000000004</v>
      </c>
    </row>
    <row r="182" spans="1:10" x14ac:dyDescent="0.2">
      <c r="A182" s="6" t="str">
        <f t="shared" ref="A182" si="36">CONCATENATE(C182,B182)</f>
        <v>ANF/*2AC4CUnallocated</v>
      </c>
      <c r="B182" s="60" t="s">
        <v>33</v>
      </c>
      <c r="C182" s="61" t="s">
        <v>216</v>
      </c>
      <c r="D182" s="61" t="s">
        <v>35</v>
      </c>
      <c r="E182" s="21">
        <v>0.2</v>
      </c>
      <c r="F182" s="19">
        <f>SUMIFS(UK!I:I,UK!B:B,'Special condition stocks'!D182,UK!D:D,'Special condition stocks'!B182)</f>
        <v>69.900000000000006</v>
      </c>
      <c r="G182" s="21">
        <f t="shared" ref="G182" si="37">ROUND(F182*E182,3)</f>
        <v>13.98</v>
      </c>
      <c r="H182" s="21">
        <v>0</v>
      </c>
      <c r="I182" s="21">
        <v>0</v>
      </c>
      <c r="J182" s="21">
        <f t="shared" ref="J182" si="38">G182+H182-I182</f>
        <v>13.98</v>
      </c>
    </row>
    <row r="183" spans="1:10" x14ac:dyDescent="0.2">
      <c r="A183" s="6" t="str">
        <f t="shared" si="29"/>
        <v>ANF/*2AC4CW. Scotland</v>
      </c>
      <c r="B183" s="6" t="s">
        <v>8</v>
      </c>
      <c r="C183" s="24" t="s">
        <v>216</v>
      </c>
      <c r="D183" s="24" t="s">
        <v>35</v>
      </c>
      <c r="E183" s="21">
        <v>0.2</v>
      </c>
      <c r="F183" s="19">
        <f>SUMIFS(UK!I:I,UK!B:B,'Special condition stocks'!D183,UK!D:D,'Special condition stocks'!B183)</f>
        <v>82.722999999999999</v>
      </c>
      <c r="G183" s="21">
        <f t="shared" si="27"/>
        <v>16.545000000000002</v>
      </c>
      <c r="H183" s="21">
        <v>0</v>
      </c>
      <c r="I183" s="21">
        <v>0</v>
      </c>
      <c r="J183" s="21">
        <f t="shared" si="28"/>
        <v>16.545000000000002</v>
      </c>
    </row>
    <row r="184" spans="1:10" x14ac:dyDescent="0.2">
      <c r="A184" s="6" t="str">
        <f t="shared" si="29"/>
        <v>ANF/*2AC4CWales &amp; WC</v>
      </c>
      <c r="B184" s="6" t="s">
        <v>22</v>
      </c>
      <c r="C184" s="24" t="s">
        <v>216</v>
      </c>
      <c r="D184" s="24" t="s">
        <v>35</v>
      </c>
      <c r="E184" s="21">
        <v>0.2</v>
      </c>
      <c r="F184" s="19">
        <f>SUMIFS(UK!I:I,UK!B:B,'Special condition stocks'!D184,UK!D:D,'Special condition stocks'!B184)</f>
        <v>93.099000000000004</v>
      </c>
      <c r="G184" s="21">
        <f t="shared" si="27"/>
        <v>18.62</v>
      </c>
      <c r="H184" s="21">
        <v>0</v>
      </c>
      <c r="I184" s="21">
        <v>0</v>
      </c>
      <c r="J184" s="21">
        <f t="shared" si="28"/>
        <v>18.62</v>
      </c>
    </row>
    <row r="185" spans="1:10" x14ac:dyDescent="0.2">
      <c r="A185" s="6" t="str">
        <f t="shared" si="29"/>
        <v>ANF/*2AC4CWestern</v>
      </c>
      <c r="B185" s="6" t="s">
        <v>107</v>
      </c>
      <c r="C185" s="24" t="s">
        <v>216</v>
      </c>
      <c r="D185" s="24" t="s">
        <v>35</v>
      </c>
      <c r="E185" s="21">
        <v>0.2</v>
      </c>
      <c r="F185" s="19">
        <f>SUMIFS(UK!I:I,UK!B:B,'Special condition stocks'!D185,UK!D:D,'Special condition stocks'!B185)</f>
        <v>24.834</v>
      </c>
      <c r="G185" s="21">
        <f t="shared" si="27"/>
        <v>4.9669999999999996</v>
      </c>
      <c r="H185" s="21">
        <v>0</v>
      </c>
      <c r="I185" s="21">
        <v>0</v>
      </c>
      <c r="J185" s="21">
        <f t="shared" si="28"/>
        <v>4.9669999999999996</v>
      </c>
    </row>
    <row r="186" spans="1:10" x14ac:dyDescent="0.2">
      <c r="A186" s="6" t="str">
        <f t="shared" ref="A186:A187" si="39">CONCATENATE(C186,B186)</f>
        <v>ANF/*2AC4CQAM - sector</v>
      </c>
      <c r="B186" s="60" t="s">
        <v>302</v>
      </c>
      <c r="C186" s="61" t="s">
        <v>216</v>
      </c>
      <c r="D186" s="61" t="s">
        <v>35</v>
      </c>
      <c r="E186" s="21">
        <v>0.2</v>
      </c>
      <c r="F186" s="19">
        <f>SUMIFS(UK!I:I,UK!B:B,'Special condition stocks'!D186,UK!D:D,'Special condition stocks'!B186)</f>
        <v>192.2</v>
      </c>
      <c r="G186" s="21">
        <f t="shared" ref="G186:G187" si="40">ROUND(F186*E186,3)</f>
        <v>38.44</v>
      </c>
      <c r="H186" s="21">
        <v>0</v>
      </c>
      <c r="I186" s="21">
        <v>0</v>
      </c>
      <c r="J186" s="21">
        <f t="shared" ref="J186:J187" si="41">G186+H186-I186</f>
        <v>38.44</v>
      </c>
    </row>
    <row r="187" spans="1:10" x14ac:dyDescent="0.2">
      <c r="A187" s="6" t="str">
        <f t="shared" si="39"/>
        <v>ANF/*2AC4CQAM - non-sector</v>
      </c>
      <c r="B187" s="60" t="s">
        <v>303</v>
      </c>
      <c r="C187" s="61" t="s">
        <v>216</v>
      </c>
      <c r="D187" s="61" t="s">
        <v>35</v>
      </c>
      <c r="E187" s="21">
        <v>0.2</v>
      </c>
      <c r="F187" s="19">
        <f>SUMIFS(UK!I:I,UK!B:B,'Special condition stocks'!D187,UK!D:D,'Special condition stocks'!B187)</f>
        <v>0</v>
      </c>
      <c r="G187" s="21">
        <f t="shared" si="40"/>
        <v>0</v>
      </c>
      <c r="H187" s="21">
        <v>0</v>
      </c>
      <c r="I187" s="21">
        <v>0</v>
      </c>
      <c r="J187" s="21">
        <f t="shared" si="41"/>
        <v>0</v>
      </c>
    </row>
    <row r="188" spans="1:10" x14ac:dyDescent="0.2">
      <c r="A188" s="6" t="str">
        <f t="shared" si="29"/>
        <v>BLL/*2AC4-C210m and under (pool) - England</v>
      </c>
      <c r="B188" s="6" t="s">
        <v>29</v>
      </c>
      <c r="C188" s="24" t="s">
        <v>293</v>
      </c>
      <c r="D188" s="24" t="s">
        <v>262</v>
      </c>
      <c r="E188" s="21">
        <v>1</v>
      </c>
      <c r="F188" s="19">
        <f>SUMIFS(UK!I:I,UK!B:B,'Special condition stocks'!D188,UK!D:D,'Special condition stocks'!B188)</f>
        <v>35.061</v>
      </c>
      <c r="G188" s="21">
        <f t="shared" si="27"/>
        <v>35.061</v>
      </c>
      <c r="H188" s="21">
        <v>0</v>
      </c>
      <c r="I188" s="21">
        <v>0</v>
      </c>
      <c r="J188" s="21">
        <f t="shared" si="28"/>
        <v>35.061</v>
      </c>
    </row>
    <row r="189" spans="1:10" x14ac:dyDescent="0.2">
      <c r="A189" s="6" t="str">
        <f t="shared" si="29"/>
        <v>BLL/*2AC4-C210m and under (pool) - Northern Ireland</v>
      </c>
      <c r="B189" s="6" t="s">
        <v>32</v>
      </c>
      <c r="C189" s="24" t="s">
        <v>293</v>
      </c>
      <c r="D189" s="24" t="s">
        <v>262</v>
      </c>
      <c r="E189" s="21">
        <v>1</v>
      </c>
      <c r="F189" s="19">
        <f>SUMIFS(UK!I:I,UK!B:B,'Special condition stocks'!D189,UK!D:D,'Special condition stocks'!B189)</f>
        <v>0</v>
      </c>
      <c r="G189" s="21">
        <f t="shared" si="27"/>
        <v>0</v>
      </c>
      <c r="H189" s="21">
        <v>0</v>
      </c>
      <c r="I189" s="21">
        <v>0</v>
      </c>
      <c r="J189" s="21">
        <f t="shared" si="28"/>
        <v>0</v>
      </c>
    </row>
    <row r="190" spans="1:10" x14ac:dyDescent="0.2">
      <c r="A190" s="6" t="str">
        <f t="shared" si="29"/>
        <v>BLL/*2AC4-C210m and under (pool) - Scotland</v>
      </c>
      <c r="B190" s="6" t="s">
        <v>31</v>
      </c>
      <c r="C190" s="24" t="s">
        <v>293</v>
      </c>
      <c r="D190" s="24" t="s">
        <v>262</v>
      </c>
      <c r="E190" s="21">
        <v>1</v>
      </c>
      <c r="F190" s="19">
        <f>SUMIFS(UK!I:I,UK!B:B,'Special condition stocks'!D190,UK!D:D,'Special condition stocks'!B190)</f>
        <v>0</v>
      </c>
      <c r="G190" s="21">
        <f t="shared" si="27"/>
        <v>0</v>
      </c>
      <c r="H190" s="21">
        <v>0</v>
      </c>
      <c r="I190" s="21">
        <v>0</v>
      </c>
      <c r="J190" s="21">
        <f t="shared" si="28"/>
        <v>0</v>
      </c>
    </row>
    <row r="191" spans="1:10" x14ac:dyDescent="0.2">
      <c r="A191" s="6" t="str">
        <f t="shared" si="29"/>
        <v>BLL/*2AC4-C210m and under (pool) - Wales</v>
      </c>
      <c r="B191" s="6" t="s">
        <v>30</v>
      </c>
      <c r="C191" s="24" t="s">
        <v>293</v>
      </c>
      <c r="D191" s="24" t="s">
        <v>262</v>
      </c>
      <c r="E191" s="21">
        <v>1</v>
      </c>
      <c r="F191" s="19">
        <f>SUMIFS(UK!I:I,UK!B:B,'Special condition stocks'!D191,UK!D:D,'Special condition stocks'!B191)</f>
        <v>1E-3</v>
      </c>
      <c r="G191" s="21">
        <f t="shared" si="27"/>
        <v>1E-3</v>
      </c>
      <c r="H191" s="21">
        <v>0</v>
      </c>
      <c r="I191" s="21">
        <v>0</v>
      </c>
      <c r="J191" s="21">
        <f t="shared" si="28"/>
        <v>1E-3</v>
      </c>
    </row>
    <row r="192" spans="1:10" x14ac:dyDescent="0.2">
      <c r="A192" s="6" t="str">
        <f t="shared" si="29"/>
        <v>BLL/*2AC4-C2Aberdeen</v>
      </c>
      <c r="B192" s="6" t="s">
        <v>4</v>
      </c>
      <c r="C192" s="24" t="s">
        <v>293</v>
      </c>
      <c r="D192" s="24" t="s">
        <v>262</v>
      </c>
      <c r="E192" s="21">
        <v>1</v>
      </c>
      <c r="F192" s="19">
        <f>SUMIFS(UK!I:I,UK!B:B,'Special condition stocks'!D192,UK!D:D,'Special condition stocks'!B192)</f>
        <v>0</v>
      </c>
      <c r="G192" s="21">
        <f t="shared" si="27"/>
        <v>0</v>
      </c>
      <c r="H192" s="21">
        <v>0</v>
      </c>
      <c r="I192" s="21">
        <v>0</v>
      </c>
      <c r="J192" s="21">
        <f t="shared" si="28"/>
        <v>0</v>
      </c>
    </row>
    <row r="193" spans="1:10" x14ac:dyDescent="0.2">
      <c r="A193" s="6" t="str">
        <f t="shared" si="29"/>
        <v>BLL/*2AC4-C2Anglo Scot.</v>
      </c>
      <c r="B193" s="6" t="s">
        <v>13</v>
      </c>
      <c r="C193" s="24" t="s">
        <v>293</v>
      </c>
      <c r="D193" s="24" t="s">
        <v>262</v>
      </c>
      <c r="E193" s="21">
        <v>1</v>
      </c>
      <c r="F193" s="19">
        <f>SUMIFS(UK!I:I,UK!B:B,'Special condition stocks'!D193,UK!D:D,'Special condition stocks'!B193)</f>
        <v>3.0000000000000001E-3</v>
      </c>
      <c r="G193" s="21">
        <f t="shared" si="27"/>
        <v>3.0000000000000001E-3</v>
      </c>
      <c r="H193" s="21">
        <v>0</v>
      </c>
      <c r="I193" s="21">
        <v>0</v>
      </c>
      <c r="J193" s="21">
        <f t="shared" si="28"/>
        <v>3.0000000000000001E-3</v>
      </c>
    </row>
    <row r="194" spans="1:10" x14ac:dyDescent="0.2">
      <c r="A194" s="6" t="str">
        <f t="shared" si="29"/>
        <v>BLL/*2AC4-C2ANIFPO</v>
      </c>
      <c r="B194" s="6" t="s">
        <v>17</v>
      </c>
      <c r="C194" s="24" t="s">
        <v>293</v>
      </c>
      <c r="D194" s="24" t="s">
        <v>262</v>
      </c>
      <c r="E194" s="21">
        <v>1</v>
      </c>
      <c r="F194" s="19">
        <f>SUMIFS(UK!I:I,UK!B:B,'Special condition stocks'!D194,UK!D:D,'Special condition stocks'!B194)</f>
        <v>0.86399999999999999</v>
      </c>
      <c r="G194" s="21">
        <f t="shared" si="27"/>
        <v>0.86399999999999999</v>
      </c>
      <c r="H194" s="21">
        <v>0</v>
      </c>
      <c r="I194" s="21">
        <v>0</v>
      </c>
      <c r="J194" s="21">
        <f t="shared" si="28"/>
        <v>0.86399999999999999</v>
      </c>
    </row>
    <row r="195" spans="1:10" x14ac:dyDescent="0.2">
      <c r="A195" s="6" t="str">
        <f t="shared" si="29"/>
        <v>BLL/*2AC4-C2Cornish</v>
      </c>
      <c r="B195" s="6" t="s">
        <v>18</v>
      </c>
      <c r="C195" s="24" t="s">
        <v>293</v>
      </c>
      <c r="D195" s="24" t="s">
        <v>262</v>
      </c>
      <c r="E195" s="21">
        <v>1</v>
      </c>
      <c r="F195" s="19">
        <f>SUMIFS(UK!I:I,UK!B:B,'Special condition stocks'!D195,UK!D:D,'Special condition stocks'!B195)</f>
        <v>40.335000000000001</v>
      </c>
      <c r="G195" s="21">
        <f t="shared" si="27"/>
        <v>40.335000000000001</v>
      </c>
      <c r="H195" s="21">
        <v>0</v>
      </c>
      <c r="I195" s="21">
        <v>0</v>
      </c>
      <c r="J195" s="21">
        <f t="shared" si="28"/>
        <v>40.335000000000001</v>
      </c>
    </row>
    <row r="196" spans="1:10" x14ac:dyDescent="0.2">
      <c r="A196" s="6" t="str">
        <f t="shared" si="29"/>
        <v>BLL/*2AC4-C2EEFPO</v>
      </c>
      <c r="B196" s="6" t="s">
        <v>14</v>
      </c>
      <c r="C196" s="24" t="s">
        <v>293</v>
      </c>
      <c r="D196" s="24" t="s">
        <v>262</v>
      </c>
      <c r="E196" s="21">
        <v>1</v>
      </c>
      <c r="F196" s="19">
        <f>SUMIFS(UK!I:I,UK!B:B,'Special condition stocks'!D196,UK!D:D,'Special condition stocks'!B196)</f>
        <v>4.0000000000000001E-3</v>
      </c>
      <c r="G196" s="21">
        <f t="shared" si="27"/>
        <v>4.0000000000000001E-3</v>
      </c>
      <c r="H196" s="21">
        <v>0</v>
      </c>
      <c r="I196" s="21">
        <v>0</v>
      </c>
      <c r="J196" s="21">
        <f t="shared" si="28"/>
        <v>4.0000000000000001E-3</v>
      </c>
    </row>
    <row r="197" spans="1:10" x14ac:dyDescent="0.2">
      <c r="A197" s="6" t="str">
        <f t="shared" si="29"/>
        <v>BLL/*2AC4-C2Fife</v>
      </c>
      <c r="B197" s="6" t="s">
        <v>7</v>
      </c>
      <c r="C197" s="24" t="s">
        <v>293</v>
      </c>
      <c r="D197" s="24" t="s">
        <v>262</v>
      </c>
      <c r="E197" s="21">
        <v>1</v>
      </c>
      <c r="F197" s="19">
        <f>SUMIFS(UK!I:I,UK!B:B,'Special condition stocks'!D197,UK!D:D,'Special condition stocks'!B197)</f>
        <v>1.649</v>
      </c>
      <c r="G197" s="21">
        <f t="shared" si="27"/>
        <v>1.649</v>
      </c>
      <c r="H197" s="21">
        <v>0</v>
      </c>
      <c r="I197" s="21">
        <v>0</v>
      </c>
      <c r="J197" s="21">
        <f t="shared" si="28"/>
        <v>1.649</v>
      </c>
    </row>
    <row r="198" spans="1:10" x14ac:dyDescent="0.2">
      <c r="A198" s="6" t="str">
        <f t="shared" si="29"/>
        <v>BLL/*2AC4-C2FPO</v>
      </c>
      <c r="B198" s="6" t="s">
        <v>15</v>
      </c>
      <c r="C198" s="24" t="s">
        <v>293</v>
      </c>
      <c r="D198" s="24" t="s">
        <v>262</v>
      </c>
      <c r="E198" s="21">
        <v>1</v>
      </c>
      <c r="F198" s="19">
        <f>SUMIFS(UK!I:I,UK!B:B,'Special condition stocks'!D198,UK!D:D,'Special condition stocks'!B198)</f>
        <v>0.128</v>
      </c>
      <c r="G198" s="21">
        <f t="shared" si="27"/>
        <v>0.128</v>
      </c>
      <c r="H198" s="21">
        <v>0</v>
      </c>
      <c r="I198" s="21">
        <v>0</v>
      </c>
      <c r="J198" s="21">
        <f t="shared" si="28"/>
        <v>0.128</v>
      </c>
    </row>
    <row r="199" spans="1:10" x14ac:dyDescent="0.2">
      <c r="A199" s="6" t="str">
        <f t="shared" si="29"/>
        <v>BLL/*2AC4-C2Handliners</v>
      </c>
      <c r="B199" s="6" t="s">
        <v>66</v>
      </c>
      <c r="C199" s="24" t="s">
        <v>293</v>
      </c>
      <c r="D199" s="24" t="s">
        <v>262</v>
      </c>
      <c r="E199" s="21">
        <v>1</v>
      </c>
      <c r="F199" s="19">
        <f>SUMIFS(UK!I:I,UK!B:B,'Special condition stocks'!D199,UK!D:D,'Special condition stocks'!B199)</f>
        <v>0</v>
      </c>
      <c r="G199" s="21">
        <f t="shared" si="27"/>
        <v>0</v>
      </c>
      <c r="H199" s="21">
        <v>0</v>
      </c>
      <c r="I199" s="21">
        <v>0</v>
      </c>
      <c r="J199" s="21">
        <f t="shared" si="28"/>
        <v>0</v>
      </c>
    </row>
    <row r="200" spans="1:10" x14ac:dyDescent="0.2">
      <c r="A200" s="6" t="str">
        <f t="shared" si="29"/>
        <v>BLL/*2AC4-C2Interfish</v>
      </c>
      <c r="B200" s="6" t="s">
        <v>23</v>
      </c>
      <c r="C200" s="24" t="s">
        <v>293</v>
      </c>
      <c r="D200" s="24" t="s">
        <v>262</v>
      </c>
      <c r="E200" s="21">
        <v>1</v>
      </c>
      <c r="F200" s="19">
        <f>SUMIFS(UK!I:I,UK!B:B,'Special condition stocks'!D200,UK!D:D,'Special condition stocks'!B200)</f>
        <v>6.84</v>
      </c>
      <c r="G200" s="21">
        <f t="shared" si="27"/>
        <v>6.84</v>
      </c>
      <c r="H200" s="21">
        <v>0</v>
      </c>
      <c r="I200" s="21">
        <v>0</v>
      </c>
      <c r="J200" s="21">
        <f t="shared" si="28"/>
        <v>6.84</v>
      </c>
    </row>
    <row r="201" spans="1:10" x14ac:dyDescent="0.2">
      <c r="A201" s="6" t="str">
        <f t="shared" si="29"/>
        <v>BLL/*2AC4-C2IOM</v>
      </c>
      <c r="B201" s="6" t="s">
        <v>24</v>
      </c>
      <c r="C201" s="24" t="s">
        <v>293</v>
      </c>
      <c r="D201" s="24" t="s">
        <v>262</v>
      </c>
      <c r="E201" s="21">
        <v>1</v>
      </c>
      <c r="F201" s="19">
        <f>SUMIFS(UK!I:I,UK!B:B,'Special condition stocks'!D201,UK!D:D,'Special condition stocks'!B201)</f>
        <v>0</v>
      </c>
      <c r="G201" s="21">
        <f t="shared" si="27"/>
        <v>0</v>
      </c>
      <c r="H201" s="21">
        <v>0</v>
      </c>
      <c r="I201" s="21">
        <v>0</v>
      </c>
      <c r="J201" s="21">
        <f t="shared" si="28"/>
        <v>0</v>
      </c>
    </row>
    <row r="202" spans="1:10" x14ac:dyDescent="0.2">
      <c r="A202" s="6" t="str">
        <f t="shared" si="29"/>
        <v>BLL/*2AC4-C2Klondyke</v>
      </c>
      <c r="B202" s="6" t="s">
        <v>11</v>
      </c>
      <c r="C202" s="24" t="s">
        <v>293</v>
      </c>
      <c r="D202" s="24" t="s">
        <v>262</v>
      </c>
      <c r="E202" s="21">
        <v>1</v>
      </c>
      <c r="F202" s="19">
        <f>SUMIFS(UK!I:I,UK!B:B,'Special condition stocks'!D202,UK!D:D,'Special condition stocks'!B202)</f>
        <v>0</v>
      </c>
      <c r="G202" s="21">
        <f t="shared" si="27"/>
        <v>0</v>
      </c>
      <c r="H202" s="21">
        <v>0</v>
      </c>
      <c r="I202" s="21">
        <v>0</v>
      </c>
      <c r="J202" s="21">
        <f t="shared" si="28"/>
        <v>0</v>
      </c>
    </row>
    <row r="203" spans="1:10" x14ac:dyDescent="0.2">
      <c r="A203" s="6" t="str">
        <f t="shared" si="29"/>
        <v>BLL/*2AC4-C2Lowestoft</v>
      </c>
      <c r="B203" s="6" t="s">
        <v>21</v>
      </c>
      <c r="C203" s="24" t="s">
        <v>293</v>
      </c>
      <c r="D203" s="24" t="s">
        <v>262</v>
      </c>
      <c r="E203" s="21">
        <v>1</v>
      </c>
      <c r="F203" s="19">
        <f>SUMIFS(UK!I:I,UK!B:B,'Special condition stocks'!D203,UK!D:D,'Special condition stocks'!B203)</f>
        <v>0</v>
      </c>
      <c r="G203" s="21">
        <f t="shared" si="27"/>
        <v>0</v>
      </c>
      <c r="H203" s="21">
        <v>0</v>
      </c>
      <c r="I203" s="21">
        <v>0</v>
      </c>
      <c r="J203" s="21">
        <f t="shared" si="28"/>
        <v>0</v>
      </c>
    </row>
    <row r="204" spans="1:10" x14ac:dyDescent="0.2">
      <c r="A204" s="6" t="str">
        <f t="shared" si="29"/>
        <v>BLL/*2AC4-C2Lunar</v>
      </c>
      <c r="B204" s="6" t="s">
        <v>12</v>
      </c>
      <c r="C204" s="24" t="s">
        <v>293</v>
      </c>
      <c r="D204" s="24" t="s">
        <v>262</v>
      </c>
      <c r="E204" s="21">
        <v>1</v>
      </c>
      <c r="F204" s="19">
        <f>SUMIFS(UK!I:I,UK!B:B,'Special condition stocks'!D204,UK!D:D,'Special condition stocks'!B204)</f>
        <v>0</v>
      </c>
      <c r="G204" s="21">
        <f t="shared" si="27"/>
        <v>0</v>
      </c>
      <c r="H204" s="21">
        <v>0</v>
      </c>
      <c r="I204" s="21">
        <v>0</v>
      </c>
      <c r="J204" s="21">
        <f t="shared" si="28"/>
        <v>0</v>
      </c>
    </row>
    <row r="205" spans="1:10" x14ac:dyDescent="0.2">
      <c r="A205" s="6" t="str">
        <f t="shared" si="29"/>
        <v>BLL/*2AC4-C2Mourne</v>
      </c>
      <c r="B205" s="6" t="s">
        <v>49</v>
      </c>
      <c r="C205" s="24" t="s">
        <v>293</v>
      </c>
      <c r="D205" s="24" t="s">
        <v>262</v>
      </c>
      <c r="E205" s="21">
        <v>1</v>
      </c>
      <c r="F205" s="19">
        <f>SUMIFS(UK!I:I,UK!B:B,'Special condition stocks'!D205,UK!D:D,'Special condition stocks'!B205)</f>
        <v>0</v>
      </c>
      <c r="G205" s="21">
        <f t="shared" si="27"/>
        <v>0</v>
      </c>
      <c r="H205" s="21">
        <v>0</v>
      </c>
      <c r="I205" s="21">
        <v>0</v>
      </c>
      <c r="J205" s="21">
        <f t="shared" si="28"/>
        <v>0</v>
      </c>
    </row>
    <row r="206" spans="1:10" x14ac:dyDescent="0.2">
      <c r="A206" s="6" t="str">
        <f t="shared" si="29"/>
        <v>BLL/*2AC4-C2NESFO</v>
      </c>
      <c r="B206" s="6" t="s">
        <v>5</v>
      </c>
      <c r="C206" s="24" t="s">
        <v>293</v>
      </c>
      <c r="D206" s="24" t="s">
        <v>262</v>
      </c>
      <c r="E206" s="21">
        <v>1</v>
      </c>
      <c r="F206" s="19">
        <f>SUMIFS(UK!I:I,UK!B:B,'Special condition stocks'!D206,UK!D:D,'Special condition stocks'!B206)</f>
        <v>0</v>
      </c>
      <c r="G206" s="21">
        <f t="shared" si="27"/>
        <v>0</v>
      </c>
      <c r="H206" s="21">
        <v>0</v>
      </c>
      <c r="I206" s="21">
        <v>0</v>
      </c>
      <c r="J206" s="21">
        <f t="shared" si="28"/>
        <v>0</v>
      </c>
    </row>
    <row r="207" spans="1:10" x14ac:dyDescent="0.2">
      <c r="A207" s="6" t="str">
        <f t="shared" si="29"/>
        <v>BLL/*2AC4-C2NIFPO</v>
      </c>
      <c r="B207" s="6" t="s">
        <v>16</v>
      </c>
      <c r="C207" s="24" t="s">
        <v>293</v>
      </c>
      <c r="D207" s="24" t="s">
        <v>262</v>
      </c>
      <c r="E207" s="21">
        <v>1</v>
      </c>
      <c r="F207" s="19">
        <f>SUMIFS(UK!I:I,UK!B:B,'Special condition stocks'!D207,UK!D:D,'Special condition stocks'!B207)</f>
        <v>3.8400000000000003</v>
      </c>
      <c r="G207" s="21">
        <f t="shared" si="27"/>
        <v>3.84</v>
      </c>
      <c r="H207" s="21">
        <v>0</v>
      </c>
      <c r="I207" s="21">
        <v>0</v>
      </c>
      <c r="J207" s="21">
        <f t="shared" si="28"/>
        <v>3.84</v>
      </c>
    </row>
    <row r="208" spans="1:10" x14ac:dyDescent="0.2">
      <c r="A208" s="6" t="str">
        <f t="shared" si="29"/>
        <v>BLL/*2AC4-C2Non Sector - England</v>
      </c>
      <c r="B208" s="6" t="s">
        <v>25</v>
      </c>
      <c r="C208" s="24" t="s">
        <v>293</v>
      </c>
      <c r="D208" s="24" t="s">
        <v>262</v>
      </c>
      <c r="E208" s="21">
        <v>1</v>
      </c>
      <c r="F208" s="19">
        <f>SUMIFS(UK!I:I,UK!B:B,'Special condition stocks'!D208,UK!D:D,'Special condition stocks'!B208)</f>
        <v>19.908999999999999</v>
      </c>
      <c r="G208" s="21">
        <f t="shared" si="27"/>
        <v>19.908999999999999</v>
      </c>
      <c r="H208" s="21">
        <v>0</v>
      </c>
      <c r="I208" s="21">
        <v>0</v>
      </c>
      <c r="J208" s="21">
        <f t="shared" si="28"/>
        <v>19.908999999999999</v>
      </c>
    </row>
    <row r="209" spans="1:10" x14ac:dyDescent="0.2">
      <c r="A209" s="6" t="str">
        <f t="shared" si="29"/>
        <v>BLL/*2AC4-C2Non Sector - Northern Ireland</v>
      </c>
      <c r="B209" s="6" t="s">
        <v>28</v>
      </c>
      <c r="C209" s="24" t="s">
        <v>293</v>
      </c>
      <c r="D209" s="24" t="s">
        <v>262</v>
      </c>
      <c r="E209" s="21">
        <v>1</v>
      </c>
      <c r="F209" s="19">
        <f>SUMIFS(UK!I:I,UK!B:B,'Special condition stocks'!D209,UK!D:D,'Special condition stocks'!B209)</f>
        <v>0</v>
      </c>
      <c r="G209" s="21">
        <f t="shared" si="27"/>
        <v>0</v>
      </c>
      <c r="H209" s="21">
        <v>0</v>
      </c>
      <c r="I209" s="21">
        <v>0</v>
      </c>
      <c r="J209" s="21">
        <f t="shared" si="28"/>
        <v>0</v>
      </c>
    </row>
    <row r="210" spans="1:10" x14ac:dyDescent="0.2">
      <c r="A210" s="6" t="str">
        <f t="shared" si="29"/>
        <v>BLL/*2AC4-C2Non Sector - Scotland</v>
      </c>
      <c r="B210" s="6" t="s">
        <v>27</v>
      </c>
      <c r="C210" s="24" t="s">
        <v>293</v>
      </c>
      <c r="D210" s="24" t="s">
        <v>262</v>
      </c>
      <c r="E210" s="21">
        <v>1</v>
      </c>
      <c r="F210" s="19">
        <f>SUMIFS(UK!I:I,UK!B:B,'Special condition stocks'!D210,UK!D:D,'Special condition stocks'!B210)</f>
        <v>0</v>
      </c>
      <c r="G210" s="21">
        <f t="shared" ref="G210:G242" si="42">ROUND(F210*E210,3)</f>
        <v>0</v>
      </c>
      <c r="H210" s="21">
        <v>0</v>
      </c>
      <c r="I210" s="21">
        <v>0</v>
      </c>
      <c r="J210" s="21">
        <f t="shared" ref="J210:J242" si="43">G210+H210-I210</f>
        <v>0</v>
      </c>
    </row>
    <row r="211" spans="1:10" x14ac:dyDescent="0.2">
      <c r="A211" s="6" t="str">
        <f t="shared" ref="A211:A280" si="44">CONCATENATE(C211,B211)</f>
        <v>BLL/*2AC4-C2Non Sector - Wales</v>
      </c>
      <c r="B211" s="6" t="s">
        <v>26</v>
      </c>
      <c r="C211" s="24" t="s">
        <v>293</v>
      </c>
      <c r="D211" s="24" t="s">
        <v>262</v>
      </c>
      <c r="E211" s="21">
        <v>1</v>
      </c>
      <c r="F211" s="19">
        <f>SUMIFS(UK!I:I,UK!B:B,'Special condition stocks'!D211,UK!D:D,'Special condition stocks'!B211)</f>
        <v>3.0000000000000001E-3</v>
      </c>
      <c r="G211" s="21">
        <f t="shared" si="42"/>
        <v>3.0000000000000001E-3</v>
      </c>
      <c r="H211" s="21">
        <v>0</v>
      </c>
      <c r="I211" s="21">
        <v>0</v>
      </c>
      <c r="J211" s="21">
        <f t="shared" si="43"/>
        <v>3.0000000000000001E-3</v>
      </c>
    </row>
    <row r="212" spans="1:10" x14ac:dyDescent="0.2">
      <c r="A212" s="6" t="str">
        <f t="shared" si="44"/>
        <v>BLL/*2AC4-C2Humberside</v>
      </c>
      <c r="B212" s="6" t="s">
        <v>288</v>
      </c>
      <c r="C212" s="24" t="s">
        <v>293</v>
      </c>
      <c r="D212" s="24" t="s">
        <v>262</v>
      </c>
      <c r="E212" s="21">
        <v>1</v>
      </c>
      <c r="F212" s="19">
        <f>SUMIFS(UK!I:I,UK!B:B,'Special condition stocks'!D212,UK!D:D,'Special condition stocks'!B212)</f>
        <v>0.29599999999999999</v>
      </c>
      <c r="G212" s="21">
        <f t="shared" si="42"/>
        <v>0.29599999999999999</v>
      </c>
      <c r="H212" s="21">
        <v>0</v>
      </c>
      <c r="I212" s="21">
        <v>0</v>
      </c>
      <c r="J212" s="21">
        <f t="shared" si="43"/>
        <v>0.29599999999999999</v>
      </c>
    </row>
    <row r="213" spans="1:10" x14ac:dyDescent="0.2">
      <c r="A213" s="6" t="str">
        <f t="shared" si="44"/>
        <v>BLL/*2AC4-C2North Sea</v>
      </c>
      <c r="B213" s="6" t="s">
        <v>20</v>
      </c>
      <c r="C213" s="24" t="s">
        <v>293</v>
      </c>
      <c r="D213" s="24" t="s">
        <v>262</v>
      </c>
      <c r="E213" s="21">
        <v>1</v>
      </c>
      <c r="F213" s="19">
        <f>SUMIFS(UK!I:I,UK!B:B,'Special condition stocks'!D213,UK!D:D,'Special condition stocks'!B213)</f>
        <v>1.9530000000000001</v>
      </c>
      <c r="G213" s="21">
        <f t="shared" si="42"/>
        <v>1.9530000000000001</v>
      </c>
      <c r="H213" s="21">
        <v>0</v>
      </c>
      <c r="I213" s="21">
        <v>0</v>
      </c>
      <c r="J213" s="21">
        <f t="shared" si="43"/>
        <v>1.9530000000000001</v>
      </c>
    </row>
    <row r="214" spans="1:10" x14ac:dyDescent="0.2">
      <c r="A214" s="6" t="str">
        <f t="shared" si="44"/>
        <v>BLL/*2AC4-C2Northern</v>
      </c>
      <c r="B214" s="6" t="s">
        <v>10</v>
      </c>
      <c r="C214" s="24" t="s">
        <v>293</v>
      </c>
      <c r="D214" s="24" t="s">
        <v>262</v>
      </c>
      <c r="E214" s="21">
        <v>1</v>
      </c>
      <c r="F214" s="19">
        <f>SUMIFS(UK!I:I,UK!B:B,'Special condition stocks'!D214,UK!D:D,'Special condition stocks'!B214)</f>
        <v>0</v>
      </c>
      <c r="G214" s="21">
        <f t="shared" si="42"/>
        <v>0</v>
      </c>
      <c r="H214" s="21">
        <v>0</v>
      </c>
      <c r="I214" s="21">
        <v>0</v>
      </c>
      <c r="J214" s="21">
        <f t="shared" si="43"/>
        <v>0</v>
      </c>
    </row>
    <row r="215" spans="1:10" x14ac:dyDescent="0.2">
      <c r="A215" s="6" t="str">
        <f t="shared" si="44"/>
        <v>BLL/*2AC4-C2Orkney</v>
      </c>
      <c r="B215" s="6" t="s">
        <v>9</v>
      </c>
      <c r="C215" s="24" t="s">
        <v>293</v>
      </c>
      <c r="D215" s="24" t="s">
        <v>262</v>
      </c>
      <c r="E215" s="21">
        <v>1</v>
      </c>
      <c r="F215" s="19">
        <f>SUMIFS(UK!I:I,UK!B:B,'Special condition stocks'!D215,UK!D:D,'Special condition stocks'!B215)</f>
        <v>0</v>
      </c>
      <c r="G215" s="21">
        <f t="shared" si="42"/>
        <v>0</v>
      </c>
      <c r="H215" s="21">
        <v>0</v>
      </c>
      <c r="I215" s="21">
        <v>0</v>
      </c>
      <c r="J215" s="21">
        <f t="shared" si="43"/>
        <v>0</v>
      </c>
    </row>
    <row r="216" spans="1:10" x14ac:dyDescent="0.2">
      <c r="A216" s="6" t="str">
        <f t="shared" si="44"/>
        <v>BLL/*2AC4-C2SFO</v>
      </c>
      <c r="B216" s="6" t="s">
        <v>2</v>
      </c>
      <c r="C216" s="24" t="s">
        <v>293</v>
      </c>
      <c r="D216" s="24" t="s">
        <v>262</v>
      </c>
      <c r="E216" s="21">
        <v>1</v>
      </c>
      <c r="F216" s="19">
        <f>SUMIFS(UK!I:I,UK!B:B,'Special condition stocks'!D216,UK!D:D,'Special condition stocks'!B216)</f>
        <v>2.6359999999999997</v>
      </c>
      <c r="G216" s="21">
        <f t="shared" si="42"/>
        <v>2.6360000000000001</v>
      </c>
      <c r="H216" s="21">
        <v>0</v>
      </c>
      <c r="I216" s="21">
        <v>0</v>
      </c>
      <c r="J216" s="21">
        <f t="shared" si="43"/>
        <v>2.6360000000000001</v>
      </c>
    </row>
    <row r="217" spans="1:10" x14ac:dyDescent="0.2">
      <c r="A217" s="6" t="str">
        <f t="shared" si="44"/>
        <v>BLL/*2AC4-C2Shetland</v>
      </c>
      <c r="B217" s="6" t="s">
        <v>6</v>
      </c>
      <c r="C217" s="24" t="s">
        <v>293</v>
      </c>
      <c r="D217" s="24" t="s">
        <v>262</v>
      </c>
      <c r="E217" s="21">
        <v>1</v>
      </c>
      <c r="F217" s="19">
        <f>SUMIFS(UK!I:I,UK!B:B,'Special condition stocks'!D217,UK!D:D,'Special condition stocks'!B217)</f>
        <v>0.372</v>
      </c>
      <c r="G217" s="21">
        <f t="shared" si="42"/>
        <v>0.372</v>
      </c>
      <c r="H217" s="21">
        <v>0</v>
      </c>
      <c r="I217" s="21">
        <v>0</v>
      </c>
      <c r="J217" s="21">
        <f t="shared" si="43"/>
        <v>0.372</v>
      </c>
    </row>
    <row r="218" spans="1:10" x14ac:dyDescent="0.2">
      <c r="A218" s="6" t="str">
        <f t="shared" si="44"/>
        <v>BLL/*2AC4-C2South West</v>
      </c>
      <c r="B218" s="6" t="s">
        <v>19</v>
      </c>
      <c r="C218" s="24" t="s">
        <v>293</v>
      </c>
      <c r="D218" s="24" t="s">
        <v>262</v>
      </c>
      <c r="E218" s="21">
        <v>1</v>
      </c>
      <c r="F218" s="19">
        <f>SUMIFS(UK!I:I,UK!B:B,'Special condition stocks'!D218,UK!D:D,'Special condition stocks'!B218)</f>
        <v>67.201000000000008</v>
      </c>
      <c r="G218" s="21">
        <f t="shared" si="42"/>
        <v>67.200999999999993</v>
      </c>
      <c r="H218" s="21">
        <v>0</v>
      </c>
      <c r="I218" s="21">
        <v>0</v>
      </c>
      <c r="J218" s="21">
        <f t="shared" si="43"/>
        <v>67.200999999999993</v>
      </c>
    </row>
    <row r="219" spans="1:10" x14ac:dyDescent="0.2">
      <c r="A219" s="6" t="str">
        <f t="shared" ref="A219" si="45">CONCATENATE(C219,B219)</f>
        <v>BLL/*2AC4-C2Unallocated</v>
      </c>
      <c r="B219" s="60" t="s">
        <v>33</v>
      </c>
      <c r="C219" s="61" t="s">
        <v>293</v>
      </c>
      <c r="D219" s="61" t="s">
        <v>262</v>
      </c>
      <c r="E219" s="21">
        <v>1</v>
      </c>
      <c r="F219" s="19">
        <f>SUMIFS(UK!I:I,UK!B:B,'Special condition stocks'!D219,UK!D:D,'Special condition stocks'!B219)</f>
        <v>0</v>
      </c>
      <c r="G219" s="21">
        <f t="shared" ref="G219" si="46">ROUND(F219*E219,3)</f>
        <v>0</v>
      </c>
      <c r="H219" s="21">
        <v>0</v>
      </c>
      <c r="I219" s="21">
        <v>0</v>
      </c>
      <c r="J219" s="21">
        <f t="shared" ref="J219" si="47">G219+H219-I219</f>
        <v>0</v>
      </c>
    </row>
    <row r="220" spans="1:10" x14ac:dyDescent="0.2">
      <c r="A220" s="6" t="str">
        <f t="shared" si="44"/>
        <v>BLL/*2AC4-C2W. Scotland</v>
      </c>
      <c r="B220" s="6" t="s">
        <v>8</v>
      </c>
      <c r="C220" s="24" t="s">
        <v>293</v>
      </c>
      <c r="D220" s="24" t="s">
        <v>262</v>
      </c>
      <c r="E220" s="21">
        <v>1</v>
      </c>
      <c r="F220" s="19">
        <f>SUMIFS(UK!I:I,UK!B:B,'Special condition stocks'!D220,UK!D:D,'Special condition stocks'!B220)</f>
        <v>1.014</v>
      </c>
      <c r="G220" s="21">
        <f t="shared" si="42"/>
        <v>1.014</v>
      </c>
      <c r="H220" s="21">
        <v>0</v>
      </c>
      <c r="I220" s="21">
        <v>0</v>
      </c>
      <c r="J220" s="21">
        <f t="shared" si="43"/>
        <v>1.014</v>
      </c>
    </row>
    <row r="221" spans="1:10" x14ac:dyDescent="0.2">
      <c r="A221" s="6" t="str">
        <f t="shared" si="44"/>
        <v>BLL/*2AC4-C2Wales &amp; WC</v>
      </c>
      <c r="B221" s="6" t="s">
        <v>22</v>
      </c>
      <c r="C221" s="24" t="s">
        <v>293</v>
      </c>
      <c r="D221" s="24" t="s">
        <v>262</v>
      </c>
      <c r="E221" s="21">
        <v>1</v>
      </c>
      <c r="F221" s="19">
        <f>SUMIFS(UK!I:I,UK!B:B,'Special condition stocks'!D221,UK!D:D,'Special condition stocks'!B221)</f>
        <v>0</v>
      </c>
      <c r="G221" s="21">
        <f t="shared" si="42"/>
        <v>0</v>
      </c>
      <c r="H221" s="21">
        <v>0</v>
      </c>
      <c r="I221" s="21">
        <v>0</v>
      </c>
      <c r="J221" s="21">
        <f t="shared" si="43"/>
        <v>0</v>
      </c>
    </row>
    <row r="222" spans="1:10" x14ac:dyDescent="0.2">
      <c r="A222" s="6" t="str">
        <f t="shared" si="44"/>
        <v>BLL/*2AC4-C2Western</v>
      </c>
      <c r="B222" s="6" t="s">
        <v>107</v>
      </c>
      <c r="C222" s="24" t="s">
        <v>293</v>
      </c>
      <c r="D222" s="24" t="s">
        <v>262</v>
      </c>
      <c r="E222" s="21">
        <v>1</v>
      </c>
      <c r="F222" s="19">
        <f>SUMIFS(UK!I:I,UK!B:B,'Special condition stocks'!D222,UK!D:D,'Special condition stocks'!B222)</f>
        <v>170.89400000000001</v>
      </c>
      <c r="G222" s="21">
        <f t="shared" si="42"/>
        <v>170.89400000000001</v>
      </c>
      <c r="H222" s="21">
        <v>0</v>
      </c>
      <c r="I222" s="21">
        <v>0</v>
      </c>
      <c r="J222" s="21">
        <f t="shared" si="43"/>
        <v>170.89400000000001</v>
      </c>
    </row>
    <row r="223" spans="1:10" x14ac:dyDescent="0.2">
      <c r="A223" s="6" t="str">
        <f t="shared" ref="A223:A224" si="48">CONCATENATE(C223,B223)</f>
        <v>BLL/*2AC4-C2QAM - sector</v>
      </c>
      <c r="B223" s="60" t="s">
        <v>302</v>
      </c>
      <c r="C223" s="61" t="s">
        <v>293</v>
      </c>
      <c r="D223" s="61" t="s">
        <v>262</v>
      </c>
      <c r="E223" s="21">
        <v>1</v>
      </c>
      <c r="F223" s="19">
        <f>SUMIFS(UK!I:I,UK!B:B,'Special condition stocks'!D223,UK!D:D,'Special condition stocks'!B223)</f>
        <v>0</v>
      </c>
      <c r="G223" s="21">
        <f t="shared" ref="G223:G224" si="49">ROUND(F223*E223,3)</f>
        <v>0</v>
      </c>
      <c r="H223" s="21">
        <v>0</v>
      </c>
      <c r="I223" s="21">
        <v>0</v>
      </c>
      <c r="J223" s="21">
        <f t="shared" ref="J223:J224" si="50">G223+H223-I223</f>
        <v>0</v>
      </c>
    </row>
    <row r="224" spans="1:10" x14ac:dyDescent="0.2">
      <c r="A224" s="6" t="str">
        <f t="shared" si="48"/>
        <v>BLL/*2AC4-C2QAM - non-sector</v>
      </c>
      <c r="B224" s="60" t="s">
        <v>303</v>
      </c>
      <c r="C224" s="61" t="s">
        <v>293</v>
      </c>
      <c r="D224" s="61" t="s">
        <v>262</v>
      </c>
      <c r="E224" s="21">
        <v>1</v>
      </c>
      <c r="F224" s="19">
        <f>SUMIFS(UK!I:I,UK!B:B,'Special condition stocks'!D224,UK!D:D,'Special condition stocks'!B224)</f>
        <v>0</v>
      </c>
      <c r="G224" s="21">
        <f t="shared" si="49"/>
        <v>0</v>
      </c>
      <c r="H224" s="21">
        <v>0</v>
      </c>
      <c r="I224" s="21">
        <v>0</v>
      </c>
      <c r="J224" s="21">
        <f t="shared" si="50"/>
        <v>0</v>
      </c>
    </row>
    <row r="225" spans="1:10" x14ac:dyDescent="0.2">
      <c r="A225" s="6" t="str">
        <f t="shared" si="44"/>
        <v>COD/*2A3X4X10m and under (pool) - England</v>
      </c>
      <c r="B225" s="6" t="s">
        <v>29</v>
      </c>
      <c r="C225" s="24" t="s">
        <v>271</v>
      </c>
      <c r="D225" s="24" t="s">
        <v>39</v>
      </c>
      <c r="E225" s="21">
        <v>0.05</v>
      </c>
      <c r="F225" s="19">
        <f>SUMIFS(UK!I:I,UK!B:B,'Special condition stocks'!D225,UK!D:D,'Special condition stocks'!B225)</f>
        <v>20.834</v>
      </c>
      <c r="G225" s="21">
        <f t="shared" si="42"/>
        <v>1.042</v>
      </c>
      <c r="H225" s="21">
        <v>0</v>
      </c>
      <c r="I225" s="21">
        <v>0</v>
      </c>
      <c r="J225" s="21">
        <f t="shared" si="43"/>
        <v>1.042</v>
      </c>
    </row>
    <row r="226" spans="1:10" x14ac:dyDescent="0.2">
      <c r="A226" s="6" t="str">
        <f t="shared" si="44"/>
        <v>COD/*2A3X4X10m and under (pool) - Northern Ireland</v>
      </c>
      <c r="B226" s="6" t="s">
        <v>32</v>
      </c>
      <c r="C226" s="24" t="s">
        <v>271</v>
      </c>
      <c r="D226" s="24" t="s">
        <v>39</v>
      </c>
      <c r="E226" s="21">
        <v>0.05</v>
      </c>
      <c r="F226" s="19">
        <f>SUMIFS(UK!I:I,UK!B:B,'Special condition stocks'!D226,UK!D:D,'Special condition stocks'!B226)</f>
        <v>0</v>
      </c>
      <c r="G226" s="21">
        <f t="shared" si="42"/>
        <v>0</v>
      </c>
      <c r="H226" s="21">
        <v>0</v>
      </c>
      <c r="I226" s="21">
        <v>0</v>
      </c>
      <c r="J226" s="21">
        <f t="shared" si="43"/>
        <v>0</v>
      </c>
    </row>
    <row r="227" spans="1:10" x14ac:dyDescent="0.2">
      <c r="A227" s="6" t="str">
        <f t="shared" si="44"/>
        <v>COD/*2A3X4X10m and under (pool) - Scotland</v>
      </c>
      <c r="B227" s="6" t="s">
        <v>31</v>
      </c>
      <c r="C227" s="24" t="s">
        <v>271</v>
      </c>
      <c r="D227" s="24" t="s">
        <v>39</v>
      </c>
      <c r="E227" s="21">
        <v>0.05</v>
      </c>
      <c r="F227" s="19">
        <f>SUMIFS(UK!I:I,UK!B:B,'Special condition stocks'!D227,UK!D:D,'Special condition stocks'!B227)</f>
        <v>0.1</v>
      </c>
      <c r="G227" s="21">
        <f t="shared" si="42"/>
        <v>5.0000000000000001E-3</v>
      </c>
      <c r="H227" s="21">
        <v>0</v>
      </c>
      <c r="I227" s="21">
        <v>0</v>
      </c>
      <c r="J227" s="21">
        <f t="shared" si="43"/>
        <v>5.0000000000000001E-3</v>
      </c>
    </row>
    <row r="228" spans="1:10" x14ac:dyDescent="0.2">
      <c r="A228" s="6" t="str">
        <f t="shared" si="44"/>
        <v>COD/*2A3X4X10m and under (pool) - Wales</v>
      </c>
      <c r="B228" s="6" t="s">
        <v>30</v>
      </c>
      <c r="C228" s="24" t="s">
        <v>271</v>
      </c>
      <c r="D228" s="24" t="s">
        <v>39</v>
      </c>
      <c r="E228" s="21">
        <v>0.05</v>
      </c>
      <c r="F228" s="19">
        <f>SUMIFS(UK!I:I,UK!B:B,'Special condition stocks'!D228,UK!D:D,'Special condition stocks'!B228)</f>
        <v>7.1999999999999995E-2</v>
      </c>
      <c r="G228" s="21">
        <f t="shared" si="42"/>
        <v>4.0000000000000001E-3</v>
      </c>
      <c r="H228" s="21">
        <v>0</v>
      </c>
      <c r="I228" s="21">
        <v>0</v>
      </c>
      <c r="J228" s="21">
        <f t="shared" si="43"/>
        <v>4.0000000000000001E-3</v>
      </c>
    </row>
    <row r="229" spans="1:10" x14ac:dyDescent="0.2">
      <c r="A229" s="6" t="str">
        <f t="shared" si="44"/>
        <v>COD/*2A3X4XAberdeen</v>
      </c>
      <c r="B229" s="6" t="s">
        <v>4</v>
      </c>
      <c r="C229" s="24" t="s">
        <v>271</v>
      </c>
      <c r="D229" s="24" t="s">
        <v>39</v>
      </c>
      <c r="E229" s="21">
        <v>0.05</v>
      </c>
      <c r="F229" s="19">
        <f>SUMIFS(UK!I:I,UK!B:B,'Special condition stocks'!D229,UK!D:D,'Special condition stocks'!B229)</f>
        <v>0.72099999999999997</v>
      </c>
      <c r="G229" s="21">
        <f t="shared" si="42"/>
        <v>3.5999999999999997E-2</v>
      </c>
      <c r="H229" s="21">
        <v>0</v>
      </c>
      <c r="I229" s="21">
        <v>0</v>
      </c>
      <c r="J229" s="21">
        <f t="shared" si="43"/>
        <v>3.5999999999999997E-2</v>
      </c>
    </row>
    <row r="230" spans="1:10" x14ac:dyDescent="0.2">
      <c r="A230" s="6" t="str">
        <f t="shared" si="44"/>
        <v>COD/*2A3X4XAnglo Scot.</v>
      </c>
      <c r="B230" s="6" t="s">
        <v>13</v>
      </c>
      <c r="C230" s="24" t="s">
        <v>271</v>
      </c>
      <c r="D230" s="24" t="s">
        <v>39</v>
      </c>
      <c r="E230" s="21">
        <v>0.05</v>
      </c>
      <c r="F230" s="19">
        <f>SUMIFS(UK!I:I,UK!B:B,'Special condition stocks'!D230,UK!D:D,'Special condition stocks'!B230)</f>
        <v>8.0000000000000002E-3</v>
      </c>
      <c r="G230" s="21">
        <f t="shared" si="42"/>
        <v>0</v>
      </c>
      <c r="H230" s="21">
        <v>0</v>
      </c>
      <c r="I230" s="21">
        <v>0</v>
      </c>
      <c r="J230" s="21">
        <f t="shared" si="43"/>
        <v>0</v>
      </c>
    </row>
    <row r="231" spans="1:10" x14ac:dyDescent="0.2">
      <c r="A231" s="6" t="str">
        <f t="shared" si="44"/>
        <v>COD/*2A3X4XANIFPO</v>
      </c>
      <c r="B231" s="6" t="s">
        <v>17</v>
      </c>
      <c r="C231" s="24" t="s">
        <v>271</v>
      </c>
      <c r="D231" s="24" t="s">
        <v>39</v>
      </c>
      <c r="E231" s="21">
        <v>0.05</v>
      </c>
      <c r="F231" s="19">
        <f>SUMIFS(UK!I:I,UK!B:B,'Special condition stocks'!D231,UK!D:D,'Special condition stocks'!B231)</f>
        <v>0.7330000000000001</v>
      </c>
      <c r="G231" s="21">
        <f t="shared" si="42"/>
        <v>3.6999999999999998E-2</v>
      </c>
      <c r="H231" s="21">
        <v>0</v>
      </c>
      <c r="I231" s="21">
        <v>0</v>
      </c>
      <c r="J231" s="21">
        <f t="shared" si="43"/>
        <v>3.6999999999999998E-2</v>
      </c>
    </row>
    <row r="232" spans="1:10" x14ac:dyDescent="0.2">
      <c r="A232" s="6" t="str">
        <f t="shared" si="44"/>
        <v>COD/*2A3X4XCornish</v>
      </c>
      <c r="B232" s="6" t="s">
        <v>18</v>
      </c>
      <c r="C232" s="24" t="s">
        <v>271</v>
      </c>
      <c r="D232" s="24" t="s">
        <v>39</v>
      </c>
      <c r="E232" s="21">
        <v>0.05</v>
      </c>
      <c r="F232" s="19">
        <f>SUMIFS(UK!I:I,UK!B:B,'Special condition stocks'!D232,UK!D:D,'Special condition stocks'!B232)</f>
        <v>15.658999999999999</v>
      </c>
      <c r="G232" s="21">
        <f t="shared" si="42"/>
        <v>0.78300000000000003</v>
      </c>
      <c r="H232" s="21">
        <v>0</v>
      </c>
      <c r="I232" s="21">
        <v>0</v>
      </c>
      <c r="J232" s="21">
        <f t="shared" si="43"/>
        <v>0.78300000000000003</v>
      </c>
    </row>
    <row r="233" spans="1:10" x14ac:dyDescent="0.2">
      <c r="A233" s="6" t="str">
        <f t="shared" si="44"/>
        <v>COD/*2A3X4XEEFPO</v>
      </c>
      <c r="B233" s="6" t="s">
        <v>14</v>
      </c>
      <c r="C233" s="24" t="s">
        <v>271</v>
      </c>
      <c r="D233" s="24" t="s">
        <v>39</v>
      </c>
      <c r="E233" s="21">
        <v>0.05</v>
      </c>
      <c r="F233" s="19">
        <f>SUMIFS(UK!I:I,UK!B:B,'Special condition stocks'!D233,UK!D:D,'Special condition stocks'!B233)</f>
        <v>2.0099999999999998</v>
      </c>
      <c r="G233" s="21">
        <f t="shared" si="42"/>
        <v>0.10100000000000001</v>
      </c>
      <c r="H233" s="21">
        <v>0</v>
      </c>
      <c r="I233" s="21">
        <v>0</v>
      </c>
      <c r="J233" s="21">
        <f t="shared" si="43"/>
        <v>0.10100000000000001</v>
      </c>
    </row>
    <row r="234" spans="1:10" x14ac:dyDescent="0.2">
      <c r="A234" s="6" t="str">
        <f t="shared" si="44"/>
        <v>COD/*2A3X4XFife</v>
      </c>
      <c r="B234" s="6" t="s">
        <v>7</v>
      </c>
      <c r="C234" s="24" t="s">
        <v>271</v>
      </c>
      <c r="D234" s="24" t="s">
        <v>39</v>
      </c>
      <c r="E234" s="21">
        <v>0.05</v>
      </c>
      <c r="F234" s="19">
        <f>SUMIFS(UK!I:I,UK!B:B,'Special condition stocks'!D234,UK!D:D,'Special condition stocks'!B234)</f>
        <v>0</v>
      </c>
      <c r="G234" s="21">
        <f t="shared" si="42"/>
        <v>0</v>
      </c>
      <c r="H234" s="21">
        <v>0</v>
      </c>
      <c r="I234" s="21">
        <v>0</v>
      </c>
      <c r="J234" s="21">
        <f t="shared" si="43"/>
        <v>0</v>
      </c>
    </row>
    <row r="235" spans="1:10" x14ac:dyDescent="0.2">
      <c r="A235" s="6" t="str">
        <f t="shared" si="44"/>
        <v>COD/*2A3X4XFPO</v>
      </c>
      <c r="B235" s="6" t="s">
        <v>15</v>
      </c>
      <c r="C235" s="24" t="s">
        <v>271</v>
      </c>
      <c r="D235" s="24" t="s">
        <v>39</v>
      </c>
      <c r="E235" s="21">
        <v>0.05</v>
      </c>
      <c r="F235" s="19">
        <f>SUMIFS(UK!I:I,UK!B:B,'Special condition stocks'!D235,UK!D:D,'Special condition stocks'!B235)</f>
        <v>1.248</v>
      </c>
      <c r="G235" s="21">
        <f t="shared" si="42"/>
        <v>6.2E-2</v>
      </c>
      <c r="H235" s="21">
        <v>0</v>
      </c>
      <c r="I235" s="21">
        <v>0</v>
      </c>
      <c r="J235" s="21">
        <f t="shared" si="43"/>
        <v>6.2E-2</v>
      </c>
    </row>
    <row r="236" spans="1:10" x14ac:dyDescent="0.2">
      <c r="A236" s="6" t="str">
        <f t="shared" si="44"/>
        <v>COD/*2A3X4XHandliners</v>
      </c>
      <c r="B236" s="6" t="s">
        <v>66</v>
      </c>
      <c r="C236" s="24" t="s">
        <v>271</v>
      </c>
      <c r="D236" s="24" t="s">
        <v>39</v>
      </c>
      <c r="E236" s="21">
        <v>0.05</v>
      </c>
      <c r="F236" s="19">
        <f>SUMIFS(UK!I:I,UK!B:B,'Special condition stocks'!D236,UK!D:D,'Special condition stocks'!B236)</f>
        <v>0</v>
      </c>
      <c r="G236" s="21">
        <f t="shared" si="42"/>
        <v>0</v>
      </c>
      <c r="H236" s="21">
        <v>0</v>
      </c>
      <c r="I236" s="21">
        <v>0</v>
      </c>
      <c r="J236" s="21">
        <f t="shared" si="43"/>
        <v>0</v>
      </c>
    </row>
    <row r="237" spans="1:10" x14ac:dyDescent="0.2">
      <c r="A237" s="6" t="str">
        <f t="shared" si="44"/>
        <v>COD/*2A3X4XInterfish</v>
      </c>
      <c r="B237" s="6" t="s">
        <v>23</v>
      </c>
      <c r="C237" s="24" t="s">
        <v>271</v>
      </c>
      <c r="D237" s="24" t="s">
        <v>39</v>
      </c>
      <c r="E237" s="21">
        <v>0.05</v>
      </c>
      <c r="F237" s="19">
        <f>SUMIFS(UK!I:I,UK!B:B,'Special condition stocks'!D237,UK!D:D,'Special condition stocks'!B237)</f>
        <v>0.56499999999999995</v>
      </c>
      <c r="G237" s="21">
        <f t="shared" si="42"/>
        <v>2.8000000000000001E-2</v>
      </c>
      <c r="H237" s="21">
        <v>0</v>
      </c>
      <c r="I237" s="21">
        <v>0</v>
      </c>
      <c r="J237" s="21">
        <f t="shared" si="43"/>
        <v>2.8000000000000001E-2</v>
      </c>
    </row>
    <row r="238" spans="1:10" x14ac:dyDescent="0.2">
      <c r="A238" s="6" t="str">
        <f t="shared" si="44"/>
        <v>COD/*2A3X4XIOM</v>
      </c>
      <c r="B238" s="6" t="s">
        <v>24</v>
      </c>
      <c r="C238" s="24" t="s">
        <v>271</v>
      </c>
      <c r="D238" s="24" t="s">
        <v>39</v>
      </c>
      <c r="E238" s="21">
        <v>0.05</v>
      </c>
      <c r="F238" s="19">
        <f>SUMIFS(UK!I:I,UK!B:B,'Special condition stocks'!D238,UK!D:D,'Special condition stocks'!B238)</f>
        <v>2.4E-2</v>
      </c>
      <c r="G238" s="21">
        <f t="shared" si="42"/>
        <v>1E-3</v>
      </c>
      <c r="H238" s="21">
        <v>0</v>
      </c>
      <c r="I238" s="21">
        <v>0</v>
      </c>
      <c r="J238" s="21">
        <f t="shared" si="43"/>
        <v>1E-3</v>
      </c>
    </row>
    <row r="239" spans="1:10" x14ac:dyDescent="0.2">
      <c r="A239" s="6" t="str">
        <f t="shared" si="44"/>
        <v>COD/*2A3X4XKlondyke</v>
      </c>
      <c r="B239" s="6" t="s">
        <v>11</v>
      </c>
      <c r="C239" s="24" t="s">
        <v>271</v>
      </c>
      <c r="D239" s="24" t="s">
        <v>39</v>
      </c>
      <c r="E239" s="21">
        <v>0.05</v>
      </c>
      <c r="F239" s="19">
        <f>SUMIFS(UK!I:I,UK!B:B,'Special condition stocks'!D239,UK!D:D,'Special condition stocks'!B239)</f>
        <v>0</v>
      </c>
      <c r="G239" s="21">
        <f t="shared" si="42"/>
        <v>0</v>
      </c>
      <c r="H239" s="21">
        <v>0</v>
      </c>
      <c r="I239" s="21">
        <v>0</v>
      </c>
      <c r="J239" s="21">
        <f t="shared" si="43"/>
        <v>0</v>
      </c>
    </row>
    <row r="240" spans="1:10" x14ac:dyDescent="0.2">
      <c r="A240" s="6" t="str">
        <f t="shared" si="44"/>
        <v>COD/*2A3X4XLowestoft</v>
      </c>
      <c r="B240" s="6" t="s">
        <v>21</v>
      </c>
      <c r="C240" s="24" t="s">
        <v>271</v>
      </c>
      <c r="D240" s="24" t="s">
        <v>39</v>
      </c>
      <c r="E240" s="21">
        <v>0.05</v>
      </c>
      <c r="F240" s="19">
        <f>SUMIFS(UK!I:I,UK!B:B,'Special condition stocks'!D240,UK!D:D,'Special condition stocks'!B240)</f>
        <v>0</v>
      </c>
      <c r="G240" s="21">
        <f t="shared" si="42"/>
        <v>0</v>
      </c>
      <c r="H240" s="21">
        <v>0</v>
      </c>
      <c r="I240" s="21">
        <v>0</v>
      </c>
      <c r="J240" s="21">
        <f t="shared" si="43"/>
        <v>0</v>
      </c>
    </row>
    <row r="241" spans="1:10" x14ac:dyDescent="0.2">
      <c r="A241" s="6" t="str">
        <f t="shared" si="44"/>
        <v>COD/*2A3X4XLunar</v>
      </c>
      <c r="B241" s="6" t="s">
        <v>12</v>
      </c>
      <c r="C241" s="24" t="s">
        <v>271</v>
      </c>
      <c r="D241" s="24" t="s">
        <v>39</v>
      </c>
      <c r="E241" s="21">
        <v>0.05</v>
      </c>
      <c r="F241" s="19">
        <f>SUMIFS(UK!I:I,UK!B:B,'Special condition stocks'!D241,UK!D:D,'Special condition stocks'!B241)</f>
        <v>0.1</v>
      </c>
      <c r="G241" s="21">
        <f t="shared" si="42"/>
        <v>5.0000000000000001E-3</v>
      </c>
      <c r="H241" s="21">
        <v>0</v>
      </c>
      <c r="I241" s="21">
        <v>0</v>
      </c>
      <c r="J241" s="21">
        <f t="shared" si="43"/>
        <v>5.0000000000000001E-3</v>
      </c>
    </row>
    <row r="242" spans="1:10" x14ac:dyDescent="0.2">
      <c r="A242" s="6" t="str">
        <f t="shared" si="44"/>
        <v>COD/*2A3X4XMourne</v>
      </c>
      <c r="B242" s="6" t="s">
        <v>49</v>
      </c>
      <c r="C242" s="24" t="s">
        <v>271</v>
      </c>
      <c r="D242" s="24" t="s">
        <v>39</v>
      </c>
      <c r="E242" s="21">
        <v>0.05</v>
      </c>
      <c r="F242" s="19">
        <f>SUMIFS(UK!I:I,UK!B:B,'Special condition stocks'!D242,UK!D:D,'Special condition stocks'!B242)</f>
        <v>0</v>
      </c>
      <c r="G242" s="21">
        <f t="shared" si="42"/>
        <v>0</v>
      </c>
      <c r="H242" s="21">
        <v>0</v>
      </c>
      <c r="I242" s="21">
        <v>0</v>
      </c>
      <c r="J242" s="21">
        <f t="shared" si="43"/>
        <v>0</v>
      </c>
    </row>
    <row r="243" spans="1:10" x14ac:dyDescent="0.2">
      <c r="A243" s="6" t="str">
        <f t="shared" si="44"/>
        <v>COD/*2A3X4XNESFO</v>
      </c>
      <c r="B243" s="6" t="s">
        <v>5</v>
      </c>
      <c r="C243" s="24" t="s">
        <v>271</v>
      </c>
      <c r="D243" s="24" t="s">
        <v>39</v>
      </c>
      <c r="E243" s="21">
        <v>0.05</v>
      </c>
      <c r="F243" s="19">
        <f>SUMIFS(UK!I:I,UK!B:B,'Special condition stocks'!D243,UK!D:D,'Special condition stocks'!B243)</f>
        <v>0.2</v>
      </c>
      <c r="G243" s="21">
        <f t="shared" ref="G243:G275" si="51">ROUND(F243*E243,3)</f>
        <v>0.01</v>
      </c>
      <c r="H243" s="21">
        <v>0</v>
      </c>
      <c r="I243" s="21">
        <v>0</v>
      </c>
      <c r="J243" s="21">
        <f t="shared" ref="J243:J275" si="52">G243+H243-I243</f>
        <v>0.01</v>
      </c>
    </row>
    <row r="244" spans="1:10" x14ac:dyDescent="0.2">
      <c r="A244" s="6" t="str">
        <f t="shared" si="44"/>
        <v>COD/*2A3X4XNIFPO</v>
      </c>
      <c r="B244" s="6" t="s">
        <v>16</v>
      </c>
      <c r="C244" s="24" t="s">
        <v>271</v>
      </c>
      <c r="D244" s="24" t="s">
        <v>39</v>
      </c>
      <c r="E244" s="21">
        <v>0.05</v>
      </c>
      <c r="F244" s="19">
        <f>SUMIFS(UK!I:I,UK!B:B,'Special condition stocks'!D244,UK!D:D,'Special condition stocks'!B244)</f>
        <v>2.0179999999999998</v>
      </c>
      <c r="G244" s="21">
        <f t="shared" si="51"/>
        <v>0.10100000000000001</v>
      </c>
      <c r="H244" s="21">
        <v>0</v>
      </c>
      <c r="I244" s="21">
        <v>0</v>
      </c>
      <c r="J244" s="21">
        <f t="shared" si="52"/>
        <v>0.10100000000000001</v>
      </c>
    </row>
    <row r="245" spans="1:10" x14ac:dyDescent="0.2">
      <c r="A245" s="6" t="str">
        <f t="shared" si="44"/>
        <v>COD/*2A3X4XNon Sector - England</v>
      </c>
      <c r="B245" s="6" t="s">
        <v>25</v>
      </c>
      <c r="C245" s="24" t="s">
        <v>271</v>
      </c>
      <c r="D245" s="24" t="s">
        <v>39</v>
      </c>
      <c r="E245" s="21">
        <v>0.05</v>
      </c>
      <c r="F245" s="19">
        <f>SUMIFS(UK!I:I,UK!B:B,'Special condition stocks'!D245,UK!D:D,'Special condition stocks'!B245)</f>
        <v>1.7490000000000001</v>
      </c>
      <c r="G245" s="21">
        <f t="shared" si="51"/>
        <v>8.6999999999999994E-2</v>
      </c>
      <c r="H245" s="21">
        <v>0</v>
      </c>
      <c r="I245" s="21">
        <v>0</v>
      </c>
      <c r="J245" s="21">
        <f t="shared" si="52"/>
        <v>8.6999999999999994E-2</v>
      </c>
    </row>
    <row r="246" spans="1:10" x14ac:dyDescent="0.2">
      <c r="A246" s="6" t="str">
        <f t="shared" si="44"/>
        <v>COD/*2A3X4XNon Sector - Northern Ireland</v>
      </c>
      <c r="B246" s="6" t="s">
        <v>28</v>
      </c>
      <c r="C246" s="24" t="s">
        <v>271</v>
      </c>
      <c r="D246" s="24" t="s">
        <v>39</v>
      </c>
      <c r="E246" s="21">
        <v>0.05</v>
      </c>
      <c r="F246" s="19">
        <f>SUMIFS(UK!I:I,UK!B:B,'Special condition stocks'!D246,UK!D:D,'Special condition stocks'!B246)</f>
        <v>0.1</v>
      </c>
      <c r="G246" s="21">
        <f t="shared" si="51"/>
        <v>5.0000000000000001E-3</v>
      </c>
      <c r="H246" s="21">
        <v>0</v>
      </c>
      <c r="I246" s="21">
        <v>0</v>
      </c>
      <c r="J246" s="21">
        <f t="shared" si="52"/>
        <v>5.0000000000000001E-3</v>
      </c>
    </row>
    <row r="247" spans="1:10" x14ac:dyDescent="0.2">
      <c r="A247" s="6" t="str">
        <f t="shared" si="44"/>
        <v>COD/*2A3X4XNon Sector - Scotland</v>
      </c>
      <c r="B247" s="6" t="s">
        <v>27</v>
      </c>
      <c r="C247" s="24" t="s">
        <v>271</v>
      </c>
      <c r="D247" s="24" t="s">
        <v>39</v>
      </c>
      <c r="E247" s="21">
        <v>0.05</v>
      </c>
      <c r="F247" s="19">
        <f>SUMIFS(UK!I:I,UK!B:B,'Special condition stocks'!D247,UK!D:D,'Special condition stocks'!B247)</f>
        <v>0</v>
      </c>
      <c r="G247" s="21">
        <f t="shared" si="51"/>
        <v>0</v>
      </c>
      <c r="H247" s="21">
        <v>0</v>
      </c>
      <c r="I247" s="21">
        <v>0</v>
      </c>
      <c r="J247" s="21">
        <f t="shared" si="52"/>
        <v>0</v>
      </c>
    </row>
    <row r="248" spans="1:10" x14ac:dyDescent="0.2">
      <c r="A248" s="6" t="str">
        <f t="shared" si="44"/>
        <v>COD/*2A3X4XNon Sector - Wales</v>
      </c>
      <c r="B248" s="6" t="s">
        <v>26</v>
      </c>
      <c r="C248" s="24" t="s">
        <v>271</v>
      </c>
      <c r="D248" s="24" t="s">
        <v>39</v>
      </c>
      <c r="E248" s="21">
        <v>0.05</v>
      </c>
      <c r="F248" s="19">
        <f>SUMIFS(UK!I:I,UK!B:B,'Special condition stocks'!D248,UK!D:D,'Special condition stocks'!B248)</f>
        <v>1.2E-2</v>
      </c>
      <c r="G248" s="21">
        <f t="shared" si="51"/>
        <v>1E-3</v>
      </c>
      <c r="H248" s="21">
        <v>0</v>
      </c>
      <c r="I248" s="21">
        <v>0</v>
      </c>
      <c r="J248" s="21">
        <f t="shared" si="52"/>
        <v>1E-3</v>
      </c>
    </row>
    <row r="249" spans="1:10" x14ac:dyDescent="0.2">
      <c r="A249" s="6" t="str">
        <f t="shared" si="44"/>
        <v>COD/*2A3X4XHumberside</v>
      </c>
      <c r="B249" s="6" t="s">
        <v>288</v>
      </c>
      <c r="C249" s="24" t="s">
        <v>271</v>
      </c>
      <c r="D249" s="24" t="s">
        <v>39</v>
      </c>
      <c r="E249" s="21">
        <v>0.05</v>
      </c>
      <c r="F249" s="19">
        <f>SUMIFS(UK!I:I,UK!B:B,'Special condition stocks'!D249,UK!D:D,'Special condition stocks'!B249)</f>
        <v>0</v>
      </c>
      <c r="G249" s="21">
        <f t="shared" si="51"/>
        <v>0</v>
      </c>
      <c r="H249" s="21">
        <v>0</v>
      </c>
      <c r="I249" s="21">
        <v>0</v>
      </c>
      <c r="J249" s="21">
        <f t="shared" si="52"/>
        <v>0</v>
      </c>
    </row>
    <row r="250" spans="1:10" x14ac:dyDescent="0.2">
      <c r="A250" s="6" t="str">
        <f t="shared" si="44"/>
        <v>COD/*2A3X4XNorth Sea</v>
      </c>
      <c r="B250" s="6" t="s">
        <v>20</v>
      </c>
      <c r="C250" s="24" t="s">
        <v>271</v>
      </c>
      <c r="D250" s="24" t="s">
        <v>39</v>
      </c>
      <c r="E250" s="21">
        <v>0.05</v>
      </c>
      <c r="F250" s="19">
        <f>SUMIFS(UK!I:I,UK!B:B,'Special condition stocks'!D250,UK!D:D,'Special condition stocks'!B250)</f>
        <v>9.9000000000000005E-2</v>
      </c>
      <c r="G250" s="21">
        <f t="shared" si="51"/>
        <v>5.0000000000000001E-3</v>
      </c>
      <c r="H250" s="21">
        <v>0</v>
      </c>
      <c r="I250" s="21">
        <v>0</v>
      </c>
      <c r="J250" s="21">
        <f t="shared" si="52"/>
        <v>5.0000000000000001E-3</v>
      </c>
    </row>
    <row r="251" spans="1:10" x14ac:dyDescent="0.2">
      <c r="A251" s="6" t="str">
        <f t="shared" si="44"/>
        <v>COD/*2A3X4XNorthern</v>
      </c>
      <c r="B251" s="6" t="s">
        <v>10</v>
      </c>
      <c r="C251" s="24" t="s">
        <v>271</v>
      </c>
      <c r="D251" s="24" t="s">
        <v>39</v>
      </c>
      <c r="E251" s="21">
        <v>0.05</v>
      </c>
      <c r="F251" s="19">
        <f>SUMIFS(UK!I:I,UK!B:B,'Special condition stocks'!D251,UK!D:D,'Special condition stocks'!B251)</f>
        <v>0</v>
      </c>
      <c r="G251" s="21">
        <f t="shared" si="51"/>
        <v>0</v>
      </c>
      <c r="H251" s="21">
        <v>0</v>
      </c>
      <c r="I251" s="21">
        <v>0</v>
      </c>
      <c r="J251" s="21">
        <f t="shared" si="52"/>
        <v>0</v>
      </c>
    </row>
    <row r="252" spans="1:10" x14ac:dyDescent="0.2">
      <c r="A252" s="6" t="str">
        <f t="shared" si="44"/>
        <v>COD/*2A3X4XOrkney</v>
      </c>
      <c r="B252" s="6" t="s">
        <v>9</v>
      </c>
      <c r="C252" s="24" t="s">
        <v>271</v>
      </c>
      <c r="D252" s="24" t="s">
        <v>39</v>
      </c>
      <c r="E252" s="21">
        <v>0.05</v>
      </c>
      <c r="F252" s="19">
        <f>SUMIFS(UK!I:I,UK!B:B,'Special condition stocks'!D252,UK!D:D,'Special condition stocks'!B252)</f>
        <v>0</v>
      </c>
      <c r="G252" s="21">
        <f t="shared" si="51"/>
        <v>0</v>
      </c>
      <c r="H252" s="21">
        <v>0</v>
      </c>
      <c r="I252" s="21">
        <v>0</v>
      </c>
      <c r="J252" s="21">
        <f t="shared" si="52"/>
        <v>0</v>
      </c>
    </row>
    <row r="253" spans="1:10" x14ac:dyDescent="0.2">
      <c r="A253" s="6" t="str">
        <f t="shared" si="44"/>
        <v>COD/*2A3X4XSFO</v>
      </c>
      <c r="B253" s="6" t="s">
        <v>2</v>
      </c>
      <c r="C253" s="24" t="s">
        <v>271</v>
      </c>
      <c r="D253" s="24" t="s">
        <v>39</v>
      </c>
      <c r="E253" s="21">
        <v>0.05</v>
      </c>
      <c r="F253" s="19">
        <f>SUMIFS(UK!I:I,UK!B:B,'Special condition stocks'!D253,UK!D:D,'Special condition stocks'!B253)</f>
        <v>1.02</v>
      </c>
      <c r="G253" s="21">
        <f t="shared" si="51"/>
        <v>5.0999999999999997E-2</v>
      </c>
      <c r="H253" s="21">
        <v>0</v>
      </c>
      <c r="I253" s="21">
        <v>0</v>
      </c>
      <c r="J253" s="21">
        <f t="shared" si="52"/>
        <v>5.0999999999999997E-2</v>
      </c>
    </row>
    <row r="254" spans="1:10" x14ac:dyDescent="0.2">
      <c r="A254" s="6" t="str">
        <f t="shared" si="44"/>
        <v>COD/*2A3X4XShetland</v>
      </c>
      <c r="B254" s="6" t="s">
        <v>6</v>
      </c>
      <c r="C254" s="24" t="s">
        <v>271</v>
      </c>
      <c r="D254" s="24" t="s">
        <v>39</v>
      </c>
      <c r="E254" s="21">
        <v>0.05</v>
      </c>
      <c r="F254" s="19">
        <f>SUMIFS(UK!I:I,UK!B:B,'Special condition stocks'!D254,UK!D:D,'Special condition stocks'!B254)</f>
        <v>0.7</v>
      </c>
      <c r="G254" s="21">
        <f t="shared" si="51"/>
        <v>3.5000000000000003E-2</v>
      </c>
      <c r="H254" s="21">
        <v>0</v>
      </c>
      <c r="I254" s="21">
        <v>0</v>
      </c>
      <c r="J254" s="21">
        <f t="shared" si="52"/>
        <v>3.5000000000000003E-2</v>
      </c>
    </row>
    <row r="255" spans="1:10" x14ac:dyDescent="0.2">
      <c r="A255" s="6" t="str">
        <f t="shared" si="44"/>
        <v>COD/*2A3X4XSouth West</v>
      </c>
      <c r="B255" s="6" t="s">
        <v>19</v>
      </c>
      <c r="C255" s="24" t="s">
        <v>271</v>
      </c>
      <c r="D255" s="24" t="s">
        <v>39</v>
      </c>
      <c r="E255" s="21">
        <v>0.05</v>
      </c>
      <c r="F255" s="19">
        <f>SUMIFS(UK!I:I,UK!B:B,'Special condition stocks'!D255,UK!D:D,'Special condition stocks'!B255)</f>
        <v>2.4020000000000001</v>
      </c>
      <c r="G255" s="21">
        <f t="shared" si="51"/>
        <v>0.12</v>
      </c>
      <c r="H255" s="21">
        <v>0</v>
      </c>
      <c r="I255" s="21">
        <v>0</v>
      </c>
      <c r="J255" s="21">
        <f t="shared" si="52"/>
        <v>0.12</v>
      </c>
    </row>
    <row r="256" spans="1:10" x14ac:dyDescent="0.2">
      <c r="A256" s="6" t="str">
        <f t="shared" ref="A256" si="53">CONCATENATE(C256,B256)</f>
        <v>COD/*2A3X4XUnallocated</v>
      </c>
      <c r="B256" s="60" t="s">
        <v>33</v>
      </c>
      <c r="C256" s="61" t="s">
        <v>271</v>
      </c>
      <c r="D256" s="61" t="s">
        <v>39</v>
      </c>
      <c r="E256" s="21">
        <v>0.05</v>
      </c>
      <c r="F256" s="19">
        <f>SUMIFS(UK!I:I,UK!B:B,'Special condition stocks'!D256,UK!D:D,'Special condition stocks'!B256)</f>
        <v>0</v>
      </c>
      <c r="G256" s="21">
        <f t="shared" ref="G256" si="54">ROUND(F256*E256,3)</f>
        <v>0</v>
      </c>
      <c r="H256" s="21">
        <v>0</v>
      </c>
      <c r="I256" s="21">
        <v>0</v>
      </c>
      <c r="J256" s="21">
        <f t="shared" ref="J256" si="55">G256+H256-I256</f>
        <v>0</v>
      </c>
    </row>
    <row r="257" spans="1:10" x14ac:dyDescent="0.2">
      <c r="A257" s="6" t="str">
        <f t="shared" si="44"/>
        <v>COD/*2A3X4XW. Scotland</v>
      </c>
      <c r="B257" s="6" t="s">
        <v>8</v>
      </c>
      <c r="C257" s="24" t="s">
        <v>271</v>
      </c>
      <c r="D257" s="24" t="s">
        <v>39</v>
      </c>
      <c r="E257" s="21">
        <v>0.05</v>
      </c>
      <c r="F257" s="19">
        <f>SUMIFS(UK!I:I,UK!B:B,'Special condition stocks'!D257,UK!D:D,'Special condition stocks'!B257)</f>
        <v>8.0000000000000002E-3</v>
      </c>
      <c r="G257" s="21">
        <f t="shared" si="51"/>
        <v>0</v>
      </c>
      <c r="H257" s="21">
        <v>0</v>
      </c>
      <c r="I257" s="21">
        <v>0</v>
      </c>
      <c r="J257" s="21">
        <f t="shared" si="52"/>
        <v>0</v>
      </c>
    </row>
    <row r="258" spans="1:10" x14ac:dyDescent="0.2">
      <c r="A258" s="6" t="str">
        <f t="shared" si="44"/>
        <v>COD/*2A3X4XWales &amp; WC</v>
      </c>
      <c r="B258" s="6" t="s">
        <v>22</v>
      </c>
      <c r="C258" s="24" t="s">
        <v>271</v>
      </c>
      <c r="D258" s="24" t="s">
        <v>39</v>
      </c>
      <c r="E258" s="21">
        <v>0.05</v>
      </c>
      <c r="F258" s="19">
        <f>SUMIFS(UK!I:I,UK!B:B,'Special condition stocks'!D258,UK!D:D,'Special condition stocks'!B258)</f>
        <v>2.7750000000000004</v>
      </c>
      <c r="G258" s="21">
        <f t="shared" si="51"/>
        <v>0.13900000000000001</v>
      </c>
      <c r="H258" s="21">
        <v>0</v>
      </c>
      <c r="I258" s="21">
        <v>0</v>
      </c>
      <c r="J258" s="21">
        <f t="shared" si="52"/>
        <v>0.13900000000000001</v>
      </c>
    </row>
    <row r="259" spans="1:10" x14ac:dyDescent="0.2">
      <c r="A259" s="6" t="str">
        <f t="shared" si="44"/>
        <v>COD/*2A3X4XWestern</v>
      </c>
      <c r="B259" s="6" t="s">
        <v>107</v>
      </c>
      <c r="C259" s="24" t="s">
        <v>271</v>
      </c>
      <c r="D259" s="24" t="s">
        <v>39</v>
      </c>
      <c r="E259" s="21">
        <v>0.05</v>
      </c>
      <c r="F259" s="19">
        <f>SUMIFS(UK!I:I,UK!B:B,'Special condition stocks'!D259,UK!D:D,'Special condition stocks'!B259)</f>
        <v>6.7789999999999999</v>
      </c>
      <c r="G259" s="21">
        <f t="shared" si="51"/>
        <v>0.33900000000000002</v>
      </c>
      <c r="H259" s="21">
        <v>0</v>
      </c>
      <c r="I259" s="21">
        <v>0</v>
      </c>
      <c r="J259" s="21">
        <f t="shared" si="52"/>
        <v>0.33900000000000002</v>
      </c>
    </row>
    <row r="260" spans="1:10" x14ac:dyDescent="0.2">
      <c r="A260" s="6" t="str">
        <f t="shared" ref="A260:A261" si="56">CONCATENATE(C260,B260)</f>
        <v>COD/*2A3X4XQAM - sector</v>
      </c>
      <c r="B260" s="60" t="s">
        <v>302</v>
      </c>
      <c r="C260" s="61" t="s">
        <v>271</v>
      </c>
      <c r="D260" s="61" t="s">
        <v>39</v>
      </c>
      <c r="E260" s="21">
        <v>0.05</v>
      </c>
      <c r="F260" s="19">
        <f>SUMIFS(UK!I:I,UK!B:B,'Special condition stocks'!D260,UK!D:D,'Special condition stocks'!B260)</f>
        <v>0</v>
      </c>
      <c r="G260" s="21">
        <f t="shared" ref="G260:G261" si="57">ROUND(F260*E260,3)</f>
        <v>0</v>
      </c>
      <c r="H260" s="21">
        <v>0</v>
      </c>
      <c r="I260" s="21">
        <v>0</v>
      </c>
      <c r="J260" s="21">
        <f t="shared" ref="J260:J261" si="58">G260+H260-I260</f>
        <v>0</v>
      </c>
    </row>
    <row r="261" spans="1:10" x14ac:dyDescent="0.2">
      <c r="A261" s="6" t="str">
        <f t="shared" si="56"/>
        <v>COD/*2A3X4XQAM - non-sector</v>
      </c>
      <c r="B261" s="60" t="s">
        <v>303</v>
      </c>
      <c r="C261" s="61" t="s">
        <v>271</v>
      </c>
      <c r="D261" s="61" t="s">
        <v>39</v>
      </c>
      <c r="E261" s="21">
        <v>0.05</v>
      </c>
      <c r="F261" s="19">
        <f>SUMIFS(UK!I:I,UK!B:B,'Special condition stocks'!D261,UK!D:D,'Special condition stocks'!B261)</f>
        <v>0</v>
      </c>
      <c r="G261" s="21">
        <f t="shared" si="57"/>
        <v>0</v>
      </c>
      <c r="H261" s="21">
        <v>0</v>
      </c>
      <c r="I261" s="21">
        <v>0</v>
      </c>
      <c r="J261" s="21">
        <f t="shared" si="58"/>
        <v>0</v>
      </c>
    </row>
    <row r="262" spans="1:10" x14ac:dyDescent="0.2">
      <c r="A262" s="6" t="str">
        <f t="shared" si="44"/>
        <v>COD/*5BE6A10m and under (pool) - England</v>
      </c>
      <c r="B262" s="6" t="s">
        <v>29</v>
      </c>
      <c r="C262" s="24" t="s">
        <v>269</v>
      </c>
      <c r="D262" s="24" t="s">
        <v>40</v>
      </c>
      <c r="E262" s="21">
        <v>0.1</v>
      </c>
      <c r="F262" s="19">
        <f>SUMIFS(UK!I:I,UK!B:B,'Special condition stocks'!D262,UK!D:D,'Special condition stocks'!B262)</f>
        <v>207.38</v>
      </c>
      <c r="G262" s="21">
        <f t="shared" si="51"/>
        <v>20.738</v>
      </c>
      <c r="H262" s="21">
        <v>0</v>
      </c>
      <c r="I262" s="21">
        <v>0</v>
      </c>
      <c r="J262" s="21">
        <f t="shared" si="52"/>
        <v>20.738</v>
      </c>
    </row>
    <row r="263" spans="1:10" x14ac:dyDescent="0.2">
      <c r="A263" s="6" t="str">
        <f t="shared" si="44"/>
        <v>COD/*5BE6A10m and under (pool) - Northern Ireland</v>
      </c>
      <c r="B263" s="6" t="s">
        <v>32</v>
      </c>
      <c r="C263" s="24" t="s">
        <v>269</v>
      </c>
      <c r="D263" s="24" t="s">
        <v>40</v>
      </c>
      <c r="E263" s="21">
        <v>0.1</v>
      </c>
      <c r="F263" s="19">
        <f>SUMIFS(UK!I:I,UK!B:B,'Special condition stocks'!D263,UK!D:D,'Special condition stocks'!B263)</f>
        <v>0.7</v>
      </c>
      <c r="G263" s="21">
        <f t="shared" si="51"/>
        <v>7.0000000000000007E-2</v>
      </c>
      <c r="H263" s="21">
        <v>0</v>
      </c>
      <c r="I263" s="21">
        <v>0</v>
      </c>
      <c r="J263" s="21">
        <f t="shared" si="52"/>
        <v>7.0000000000000007E-2</v>
      </c>
    </row>
    <row r="264" spans="1:10" x14ac:dyDescent="0.2">
      <c r="A264" s="6" t="str">
        <f t="shared" si="44"/>
        <v>COD/*5BE6A10m and under (pool) - Scotland</v>
      </c>
      <c r="B264" s="6" t="s">
        <v>31</v>
      </c>
      <c r="C264" s="24" t="s">
        <v>269</v>
      </c>
      <c r="D264" s="24" t="s">
        <v>40</v>
      </c>
      <c r="E264" s="21">
        <v>0.1</v>
      </c>
      <c r="F264" s="19">
        <f>SUMIFS(UK!I:I,UK!B:B,'Special condition stocks'!D264,UK!D:D,'Special condition stocks'!B264)</f>
        <v>150</v>
      </c>
      <c r="G264" s="21">
        <f t="shared" si="51"/>
        <v>15</v>
      </c>
      <c r="H264" s="21">
        <v>0</v>
      </c>
      <c r="I264" s="21">
        <v>0</v>
      </c>
      <c r="J264" s="21">
        <f t="shared" si="52"/>
        <v>15</v>
      </c>
    </row>
    <row r="265" spans="1:10" x14ac:dyDescent="0.2">
      <c r="A265" s="6" t="str">
        <f t="shared" si="44"/>
        <v>COD/*5BE6A10m and under (pool) - Wales</v>
      </c>
      <c r="B265" s="6" t="s">
        <v>30</v>
      </c>
      <c r="C265" s="24" t="s">
        <v>269</v>
      </c>
      <c r="D265" s="24" t="s">
        <v>40</v>
      </c>
      <c r="E265" s="21">
        <v>0.1</v>
      </c>
      <c r="F265" s="19">
        <f>SUMIFS(UK!I:I,UK!B:B,'Special condition stocks'!D265,UK!D:D,'Special condition stocks'!B265)</f>
        <v>0.79</v>
      </c>
      <c r="G265" s="21">
        <f t="shared" si="51"/>
        <v>7.9000000000000001E-2</v>
      </c>
      <c r="H265" s="21">
        <v>0</v>
      </c>
      <c r="I265" s="21">
        <v>0</v>
      </c>
      <c r="J265" s="21">
        <f t="shared" si="52"/>
        <v>7.9000000000000001E-2</v>
      </c>
    </row>
    <row r="266" spans="1:10" x14ac:dyDescent="0.2">
      <c r="A266" s="6" t="str">
        <f t="shared" si="44"/>
        <v>COD/*5BE6AAberdeen</v>
      </c>
      <c r="B266" s="6" t="s">
        <v>4</v>
      </c>
      <c r="C266" s="24" t="s">
        <v>269</v>
      </c>
      <c r="D266" s="24" t="s">
        <v>40</v>
      </c>
      <c r="E266" s="21">
        <v>0.1</v>
      </c>
      <c r="F266" s="19">
        <f>SUMIFS(UK!I:I,UK!B:B,'Special condition stocks'!D266,UK!D:D,'Special condition stocks'!B266)</f>
        <v>264.78199999999998</v>
      </c>
      <c r="G266" s="21">
        <f t="shared" si="51"/>
        <v>26.478000000000002</v>
      </c>
      <c r="H266" s="21">
        <v>0</v>
      </c>
      <c r="I266" s="21">
        <v>0</v>
      </c>
      <c r="J266" s="21">
        <f t="shared" si="52"/>
        <v>26.478000000000002</v>
      </c>
    </row>
    <row r="267" spans="1:10" x14ac:dyDescent="0.2">
      <c r="A267" s="6" t="str">
        <f t="shared" si="44"/>
        <v>COD/*5BE6AAnglo Scot.</v>
      </c>
      <c r="B267" s="6" t="s">
        <v>13</v>
      </c>
      <c r="C267" s="24" t="s">
        <v>269</v>
      </c>
      <c r="D267" s="24" t="s">
        <v>40</v>
      </c>
      <c r="E267" s="21">
        <v>0.1</v>
      </c>
      <c r="F267" s="19">
        <f>SUMIFS(UK!I:I,UK!B:B,'Special condition stocks'!D267,UK!D:D,'Special condition stocks'!B267)</f>
        <v>161.578</v>
      </c>
      <c r="G267" s="21">
        <f t="shared" si="51"/>
        <v>16.158000000000001</v>
      </c>
      <c r="H267" s="21">
        <v>0</v>
      </c>
      <c r="I267" s="21">
        <v>0</v>
      </c>
      <c r="J267" s="21">
        <f t="shared" si="52"/>
        <v>16.158000000000001</v>
      </c>
    </row>
    <row r="268" spans="1:10" x14ac:dyDescent="0.2">
      <c r="A268" s="6" t="str">
        <f t="shared" si="44"/>
        <v>COD/*5BE6AANIFPO</v>
      </c>
      <c r="B268" s="6" t="s">
        <v>17</v>
      </c>
      <c r="C268" s="24" t="s">
        <v>269</v>
      </c>
      <c r="D268" s="24" t="s">
        <v>40</v>
      </c>
      <c r="E268" s="21">
        <v>0.1</v>
      </c>
      <c r="F268" s="19">
        <f>SUMIFS(UK!I:I,UK!B:B,'Special condition stocks'!D268,UK!D:D,'Special condition stocks'!B268)</f>
        <v>44.288000000000004</v>
      </c>
      <c r="G268" s="21">
        <f t="shared" si="51"/>
        <v>4.4290000000000003</v>
      </c>
      <c r="H268" s="21">
        <v>0</v>
      </c>
      <c r="I268" s="21">
        <v>0</v>
      </c>
      <c r="J268" s="21">
        <f t="shared" si="52"/>
        <v>4.4290000000000003</v>
      </c>
    </row>
    <row r="269" spans="1:10" x14ac:dyDescent="0.2">
      <c r="A269" s="6" t="str">
        <f t="shared" si="44"/>
        <v>COD/*5BE6ACornish</v>
      </c>
      <c r="B269" s="6" t="s">
        <v>18</v>
      </c>
      <c r="C269" s="24" t="s">
        <v>269</v>
      </c>
      <c r="D269" s="24" t="s">
        <v>40</v>
      </c>
      <c r="E269" s="21">
        <v>0.1</v>
      </c>
      <c r="F269" s="19">
        <f>SUMIFS(UK!I:I,UK!B:B,'Special condition stocks'!D269,UK!D:D,'Special condition stocks'!B269)</f>
        <v>218.23100000000002</v>
      </c>
      <c r="G269" s="21">
        <f t="shared" si="51"/>
        <v>21.823</v>
      </c>
      <c r="H269" s="21">
        <v>0</v>
      </c>
      <c r="I269" s="21">
        <v>0</v>
      </c>
      <c r="J269" s="21">
        <f t="shared" si="52"/>
        <v>21.823</v>
      </c>
    </row>
    <row r="270" spans="1:10" x14ac:dyDescent="0.2">
      <c r="A270" s="6" t="str">
        <f t="shared" si="44"/>
        <v>COD/*5BE6AEEFPO</v>
      </c>
      <c r="B270" s="6" t="s">
        <v>14</v>
      </c>
      <c r="C270" s="24" t="s">
        <v>269</v>
      </c>
      <c r="D270" s="24" t="s">
        <v>40</v>
      </c>
      <c r="E270" s="21">
        <v>0.1</v>
      </c>
      <c r="F270" s="19">
        <f>SUMIFS(UK!I:I,UK!B:B,'Special condition stocks'!D270,UK!D:D,'Special condition stocks'!B270)</f>
        <v>697.31299999999999</v>
      </c>
      <c r="G270" s="21">
        <f t="shared" si="51"/>
        <v>69.730999999999995</v>
      </c>
      <c r="H270" s="21">
        <v>0</v>
      </c>
      <c r="I270" s="21">
        <v>0</v>
      </c>
      <c r="J270" s="21">
        <f t="shared" si="52"/>
        <v>69.730999999999995</v>
      </c>
    </row>
    <row r="271" spans="1:10" x14ac:dyDescent="0.2">
      <c r="A271" s="6" t="str">
        <f t="shared" si="44"/>
        <v>COD/*5BE6AFife</v>
      </c>
      <c r="B271" s="6" t="s">
        <v>7</v>
      </c>
      <c r="C271" s="24" t="s">
        <v>269</v>
      </c>
      <c r="D271" s="24" t="s">
        <v>40</v>
      </c>
      <c r="E271" s="21">
        <v>0.1</v>
      </c>
      <c r="F271" s="19">
        <f>SUMIFS(UK!I:I,UK!B:B,'Special condition stocks'!D271,UK!D:D,'Special condition stocks'!B271)</f>
        <v>32.966999999999999</v>
      </c>
      <c r="G271" s="21">
        <f t="shared" si="51"/>
        <v>3.2970000000000002</v>
      </c>
      <c r="H271" s="21">
        <v>0</v>
      </c>
      <c r="I271" s="21">
        <v>0</v>
      </c>
      <c r="J271" s="21">
        <f t="shared" si="52"/>
        <v>3.2970000000000002</v>
      </c>
    </row>
    <row r="272" spans="1:10" x14ac:dyDescent="0.2">
      <c r="A272" s="6" t="str">
        <f t="shared" si="44"/>
        <v>COD/*5BE6AFPO</v>
      </c>
      <c r="B272" s="6" t="s">
        <v>15</v>
      </c>
      <c r="C272" s="24" t="s">
        <v>269</v>
      </c>
      <c r="D272" s="24" t="s">
        <v>40</v>
      </c>
      <c r="E272" s="21">
        <v>0.1</v>
      </c>
      <c r="F272" s="19">
        <f>SUMIFS(UK!I:I,UK!B:B,'Special condition stocks'!D272,UK!D:D,'Special condition stocks'!B272)</f>
        <v>85.843000000000004</v>
      </c>
      <c r="G272" s="21">
        <f t="shared" si="51"/>
        <v>8.5839999999999996</v>
      </c>
      <c r="H272" s="21">
        <v>0</v>
      </c>
      <c r="I272" s="21">
        <v>0</v>
      </c>
      <c r="J272" s="21">
        <f t="shared" si="52"/>
        <v>8.5839999999999996</v>
      </c>
    </row>
    <row r="273" spans="1:10" x14ac:dyDescent="0.2">
      <c r="A273" s="6" t="str">
        <f t="shared" si="44"/>
        <v>COD/*5BE6AHandliners</v>
      </c>
      <c r="B273" s="6" t="s">
        <v>66</v>
      </c>
      <c r="C273" s="24" t="s">
        <v>269</v>
      </c>
      <c r="D273" s="24" t="s">
        <v>40</v>
      </c>
      <c r="E273" s="21">
        <v>0.1</v>
      </c>
      <c r="F273" s="19">
        <f>SUMIFS(UK!I:I,UK!B:B,'Special condition stocks'!D273,UK!D:D,'Special condition stocks'!B273)</f>
        <v>0</v>
      </c>
      <c r="G273" s="21">
        <f t="shared" si="51"/>
        <v>0</v>
      </c>
      <c r="H273" s="21">
        <v>0</v>
      </c>
      <c r="I273" s="21">
        <v>0</v>
      </c>
      <c r="J273" s="21">
        <f t="shared" si="52"/>
        <v>0</v>
      </c>
    </row>
    <row r="274" spans="1:10" x14ac:dyDescent="0.2">
      <c r="A274" s="6" t="str">
        <f t="shared" si="44"/>
        <v>COD/*5BE6AInterfish</v>
      </c>
      <c r="B274" s="6" t="s">
        <v>23</v>
      </c>
      <c r="C274" s="24" t="s">
        <v>269</v>
      </c>
      <c r="D274" s="24" t="s">
        <v>40</v>
      </c>
      <c r="E274" s="21">
        <v>0.1</v>
      </c>
      <c r="F274" s="19">
        <f>SUMIFS(UK!I:I,UK!B:B,'Special condition stocks'!D274,UK!D:D,'Special condition stocks'!B274)</f>
        <v>11.157</v>
      </c>
      <c r="G274" s="21">
        <f t="shared" si="51"/>
        <v>1.1160000000000001</v>
      </c>
      <c r="H274" s="21">
        <v>0</v>
      </c>
      <c r="I274" s="21">
        <v>0</v>
      </c>
      <c r="J274" s="21">
        <f t="shared" si="52"/>
        <v>1.1160000000000001</v>
      </c>
    </row>
    <row r="275" spans="1:10" x14ac:dyDescent="0.2">
      <c r="A275" s="6" t="str">
        <f t="shared" si="44"/>
        <v>COD/*5BE6AIOM</v>
      </c>
      <c r="B275" s="6" t="s">
        <v>24</v>
      </c>
      <c r="C275" s="24" t="s">
        <v>269</v>
      </c>
      <c r="D275" s="24" t="s">
        <v>40</v>
      </c>
      <c r="E275" s="21">
        <v>0.1</v>
      </c>
      <c r="F275" s="19">
        <f>SUMIFS(UK!I:I,UK!B:B,'Special condition stocks'!D275,UK!D:D,'Special condition stocks'!B275)</f>
        <v>9.4E-2</v>
      </c>
      <c r="G275" s="21">
        <f t="shared" si="51"/>
        <v>8.9999999999999993E-3</v>
      </c>
      <c r="H275" s="21">
        <v>0</v>
      </c>
      <c r="I275" s="21">
        <v>0</v>
      </c>
      <c r="J275" s="21">
        <f t="shared" si="52"/>
        <v>8.9999999999999993E-3</v>
      </c>
    </row>
    <row r="276" spans="1:10" x14ac:dyDescent="0.2">
      <c r="A276" s="6" t="str">
        <f t="shared" si="44"/>
        <v>COD/*5BE6AKlondyke</v>
      </c>
      <c r="B276" s="6" t="s">
        <v>11</v>
      </c>
      <c r="C276" s="24" t="s">
        <v>269</v>
      </c>
      <c r="D276" s="24" t="s">
        <v>40</v>
      </c>
      <c r="E276" s="21">
        <v>0.1</v>
      </c>
      <c r="F276" s="19">
        <f>SUMIFS(UK!I:I,UK!B:B,'Special condition stocks'!D276,UK!D:D,'Special condition stocks'!B276)</f>
        <v>1.1000000000000001</v>
      </c>
      <c r="G276" s="21">
        <f t="shared" ref="G276:G382" si="59">ROUND(F276*E276,3)</f>
        <v>0.11</v>
      </c>
      <c r="H276" s="21">
        <v>0</v>
      </c>
      <c r="I276" s="21">
        <v>0</v>
      </c>
      <c r="J276" s="21">
        <f t="shared" ref="J276:J382" si="60">G276+H276-I276</f>
        <v>0.11</v>
      </c>
    </row>
    <row r="277" spans="1:10" x14ac:dyDescent="0.2">
      <c r="A277" s="6" t="str">
        <f t="shared" si="44"/>
        <v>COD/*5BE6ALowestoft</v>
      </c>
      <c r="B277" s="6" t="s">
        <v>21</v>
      </c>
      <c r="C277" s="24" t="s">
        <v>269</v>
      </c>
      <c r="D277" s="24" t="s">
        <v>40</v>
      </c>
      <c r="E277" s="21">
        <v>0.1</v>
      </c>
      <c r="F277" s="19">
        <f>SUMIFS(UK!I:I,UK!B:B,'Special condition stocks'!D277,UK!D:D,'Special condition stocks'!B277)</f>
        <v>0</v>
      </c>
      <c r="G277" s="21">
        <f t="shared" si="59"/>
        <v>0</v>
      </c>
      <c r="H277" s="21">
        <v>0</v>
      </c>
      <c r="I277" s="21">
        <v>0</v>
      </c>
      <c r="J277" s="21">
        <f t="shared" si="60"/>
        <v>0</v>
      </c>
    </row>
    <row r="278" spans="1:10" x14ac:dyDescent="0.2">
      <c r="A278" s="6" t="str">
        <f t="shared" si="44"/>
        <v>COD/*5BE6ALunar</v>
      </c>
      <c r="B278" s="6" t="s">
        <v>12</v>
      </c>
      <c r="C278" s="24" t="s">
        <v>269</v>
      </c>
      <c r="D278" s="24" t="s">
        <v>40</v>
      </c>
      <c r="E278" s="21">
        <v>0.1</v>
      </c>
      <c r="F278" s="19">
        <f>SUMIFS(UK!I:I,UK!B:B,'Special condition stocks'!D278,UK!D:D,'Special condition stocks'!B278)</f>
        <v>216.7</v>
      </c>
      <c r="G278" s="21">
        <f t="shared" si="59"/>
        <v>21.67</v>
      </c>
      <c r="H278" s="21">
        <v>0</v>
      </c>
      <c r="I278" s="21">
        <v>0</v>
      </c>
      <c r="J278" s="21">
        <f t="shared" si="60"/>
        <v>21.67</v>
      </c>
    </row>
    <row r="279" spans="1:10" x14ac:dyDescent="0.2">
      <c r="A279" s="6" t="str">
        <f t="shared" si="44"/>
        <v>COD/*5BE6AMourne</v>
      </c>
      <c r="B279" s="6" t="s">
        <v>49</v>
      </c>
      <c r="C279" s="24" t="s">
        <v>269</v>
      </c>
      <c r="D279" s="24" t="s">
        <v>40</v>
      </c>
      <c r="E279" s="21">
        <v>0.1</v>
      </c>
      <c r="F279" s="19">
        <f>SUMIFS(UK!I:I,UK!B:B,'Special condition stocks'!D279,UK!D:D,'Special condition stocks'!B279)</f>
        <v>0</v>
      </c>
      <c r="G279" s="21">
        <f t="shared" si="59"/>
        <v>0</v>
      </c>
      <c r="H279" s="21">
        <v>0</v>
      </c>
      <c r="I279" s="21">
        <v>0</v>
      </c>
      <c r="J279" s="21">
        <f t="shared" si="60"/>
        <v>0</v>
      </c>
    </row>
    <row r="280" spans="1:10" x14ac:dyDescent="0.2">
      <c r="A280" s="6" t="str">
        <f t="shared" si="44"/>
        <v>COD/*5BE6ANESFO</v>
      </c>
      <c r="B280" s="6" t="s">
        <v>5</v>
      </c>
      <c r="C280" s="24" t="s">
        <v>269</v>
      </c>
      <c r="D280" s="24" t="s">
        <v>40</v>
      </c>
      <c r="E280" s="21">
        <v>0.1</v>
      </c>
      <c r="F280" s="19">
        <f>SUMIFS(UK!I:I,UK!B:B,'Special condition stocks'!D280,UK!D:D,'Special condition stocks'!B280)</f>
        <v>494.7</v>
      </c>
      <c r="G280" s="21">
        <f t="shared" si="59"/>
        <v>49.47</v>
      </c>
      <c r="H280" s="21">
        <v>0</v>
      </c>
      <c r="I280" s="21">
        <v>0</v>
      </c>
      <c r="J280" s="21">
        <f t="shared" si="60"/>
        <v>49.47</v>
      </c>
    </row>
    <row r="281" spans="1:10" x14ac:dyDescent="0.2">
      <c r="A281" s="6" t="str">
        <f t="shared" ref="A281:A387" si="61">CONCATENATE(C281,B281)</f>
        <v>COD/*5BE6ANIFPO</v>
      </c>
      <c r="B281" s="6" t="s">
        <v>16</v>
      </c>
      <c r="C281" s="24" t="s">
        <v>269</v>
      </c>
      <c r="D281" s="24" t="s">
        <v>40</v>
      </c>
      <c r="E281" s="21">
        <v>0.1</v>
      </c>
      <c r="F281" s="19">
        <f>SUMIFS(UK!I:I,UK!B:B,'Special condition stocks'!D281,UK!D:D,'Special condition stocks'!B281)</f>
        <v>38.909999999999997</v>
      </c>
      <c r="G281" s="21">
        <f t="shared" si="59"/>
        <v>3.891</v>
      </c>
      <c r="H281" s="21">
        <v>0</v>
      </c>
      <c r="I281" s="21">
        <v>0</v>
      </c>
      <c r="J281" s="21">
        <f t="shared" si="60"/>
        <v>3.891</v>
      </c>
    </row>
    <row r="282" spans="1:10" x14ac:dyDescent="0.2">
      <c r="A282" s="6" t="str">
        <f t="shared" si="61"/>
        <v>COD/*5BE6ANon Sector - England</v>
      </c>
      <c r="B282" s="6" t="s">
        <v>25</v>
      </c>
      <c r="C282" s="24" t="s">
        <v>269</v>
      </c>
      <c r="D282" s="24" t="s">
        <v>40</v>
      </c>
      <c r="E282" s="21">
        <v>0.1</v>
      </c>
      <c r="F282" s="19">
        <f>SUMIFS(UK!I:I,UK!B:B,'Special condition stocks'!D282,UK!D:D,'Special condition stocks'!B282)</f>
        <v>4.6870000000000003</v>
      </c>
      <c r="G282" s="21">
        <f t="shared" si="59"/>
        <v>0.46899999999999997</v>
      </c>
      <c r="H282" s="21">
        <v>0</v>
      </c>
      <c r="I282" s="21">
        <v>0</v>
      </c>
      <c r="J282" s="21">
        <f t="shared" si="60"/>
        <v>0.46899999999999997</v>
      </c>
    </row>
    <row r="283" spans="1:10" x14ac:dyDescent="0.2">
      <c r="A283" s="6" t="str">
        <f t="shared" si="61"/>
        <v>COD/*5BE6ANon Sector - Northern Ireland</v>
      </c>
      <c r="B283" s="6" t="s">
        <v>28</v>
      </c>
      <c r="C283" s="24" t="s">
        <v>269</v>
      </c>
      <c r="D283" s="24" t="s">
        <v>40</v>
      </c>
      <c r="E283" s="21">
        <v>0.1</v>
      </c>
      <c r="F283" s="19">
        <f>SUMIFS(UK!I:I,UK!B:B,'Special condition stocks'!D283,UK!D:D,'Special condition stocks'!B283)</f>
        <v>0</v>
      </c>
      <c r="G283" s="21">
        <f t="shared" si="59"/>
        <v>0</v>
      </c>
      <c r="H283" s="21">
        <v>0</v>
      </c>
      <c r="I283" s="21">
        <v>0</v>
      </c>
      <c r="J283" s="21">
        <f t="shared" si="60"/>
        <v>0</v>
      </c>
    </row>
    <row r="284" spans="1:10" x14ac:dyDescent="0.2">
      <c r="A284" s="6" t="str">
        <f t="shared" si="61"/>
        <v>COD/*5BE6ANon Sector - Scotland</v>
      </c>
      <c r="B284" s="6" t="s">
        <v>27</v>
      </c>
      <c r="C284" s="24" t="s">
        <v>269</v>
      </c>
      <c r="D284" s="24" t="s">
        <v>40</v>
      </c>
      <c r="E284" s="21">
        <v>0.1</v>
      </c>
      <c r="F284" s="19">
        <f>SUMIFS(UK!I:I,UK!B:B,'Special condition stocks'!D284,UK!D:D,'Special condition stocks'!B284)</f>
        <v>1</v>
      </c>
      <c r="G284" s="21">
        <f t="shared" si="59"/>
        <v>0.1</v>
      </c>
      <c r="H284" s="21">
        <v>0</v>
      </c>
      <c r="I284" s="21">
        <v>0</v>
      </c>
      <c r="J284" s="21">
        <f t="shared" si="60"/>
        <v>0.1</v>
      </c>
    </row>
    <row r="285" spans="1:10" x14ac:dyDescent="0.2">
      <c r="A285" s="6" t="str">
        <f t="shared" si="61"/>
        <v>COD/*5BE6ANon Sector - Wales</v>
      </c>
      <c r="B285" s="6" t="s">
        <v>26</v>
      </c>
      <c r="C285" s="24" t="s">
        <v>269</v>
      </c>
      <c r="D285" s="24" t="s">
        <v>40</v>
      </c>
      <c r="E285" s="21">
        <v>0.1</v>
      </c>
      <c r="F285" s="19">
        <f>SUMIFS(UK!I:I,UK!B:B,'Special condition stocks'!D285,UK!D:D,'Special condition stocks'!B285)</f>
        <v>0</v>
      </c>
      <c r="G285" s="21">
        <f t="shared" si="59"/>
        <v>0</v>
      </c>
      <c r="H285" s="21">
        <v>0</v>
      </c>
      <c r="I285" s="21">
        <v>0</v>
      </c>
      <c r="J285" s="21">
        <f t="shared" si="60"/>
        <v>0</v>
      </c>
    </row>
    <row r="286" spans="1:10" x14ac:dyDescent="0.2">
      <c r="A286" s="6" t="str">
        <f t="shared" si="61"/>
        <v>COD/*5BE6AHumberside</v>
      </c>
      <c r="B286" s="6" t="s">
        <v>288</v>
      </c>
      <c r="C286" s="24" t="s">
        <v>269</v>
      </c>
      <c r="D286" s="24" t="s">
        <v>40</v>
      </c>
      <c r="E286" s="21">
        <v>0.1</v>
      </c>
      <c r="F286" s="19">
        <f>SUMIFS(UK!I:I,UK!B:B,'Special condition stocks'!D286,UK!D:D,'Special condition stocks'!B286)</f>
        <v>25.201000000000001</v>
      </c>
      <c r="G286" s="21">
        <f t="shared" si="59"/>
        <v>2.52</v>
      </c>
      <c r="H286" s="21">
        <v>0</v>
      </c>
      <c r="I286" s="21">
        <v>0</v>
      </c>
      <c r="J286" s="21">
        <f t="shared" si="60"/>
        <v>2.52</v>
      </c>
    </row>
    <row r="287" spans="1:10" x14ac:dyDescent="0.2">
      <c r="A287" s="6" t="str">
        <f t="shared" si="61"/>
        <v>COD/*5BE6ANorth Sea</v>
      </c>
      <c r="B287" s="6" t="s">
        <v>20</v>
      </c>
      <c r="C287" s="24" t="s">
        <v>269</v>
      </c>
      <c r="D287" s="24" t="s">
        <v>40</v>
      </c>
      <c r="E287" s="21">
        <v>0.1</v>
      </c>
      <c r="F287" s="19">
        <f>SUMIFS(UK!I:I,UK!B:B,'Special condition stocks'!D287,UK!D:D,'Special condition stocks'!B287)</f>
        <v>111.011</v>
      </c>
      <c r="G287" s="21">
        <f t="shared" si="59"/>
        <v>11.101000000000001</v>
      </c>
      <c r="H287" s="21">
        <v>0</v>
      </c>
      <c r="I287" s="21">
        <v>0</v>
      </c>
      <c r="J287" s="21">
        <f t="shared" si="60"/>
        <v>11.101000000000001</v>
      </c>
    </row>
    <row r="288" spans="1:10" x14ac:dyDescent="0.2">
      <c r="A288" s="6" t="str">
        <f t="shared" si="61"/>
        <v>COD/*5BE6ANorthern</v>
      </c>
      <c r="B288" s="6" t="s">
        <v>10</v>
      </c>
      <c r="C288" s="24" t="s">
        <v>269</v>
      </c>
      <c r="D288" s="24" t="s">
        <v>40</v>
      </c>
      <c r="E288" s="21">
        <v>0.1</v>
      </c>
      <c r="F288" s="19">
        <f>SUMIFS(UK!I:I,UK!B:B,'Special condition stocks'!D288,UK!D:D,'Special condition stocks'!B288)</f>
        <v>0</v>
      </c>
      <c r="G288" s="21">
        <f t="shared" si="59"/>
        <v>0</v>
      </c>
      <c r="H288" s="21">
        <v>0</v>
      </c>
      <c r="I288" s="21">
        <v>0</v>
      </c>
      <c r="J288" s="21">
        <f t="shared" si="60"/>
        <v>0</v>
      </c>
    </row>
    <row r="289" spans="1:10" x14ac:dyDescent="0.2">
      <c r="A289" s="6" t="str">
        <f t="shared" si="61"/>
        <v>COD/*5BE6AOrkney</v>
      </c>
      <c r="B289" s="6" t="s">
        <v>9</v>
      </c>
      <c r="C289" s="24" t="s">
        <v>269</v>
      </c>
      <c r="D289" s="24" t="s">
        <v>40</v>
      </c>
      <c r="E289" s="21">
        <v>0.1</v>
      </c>
      <c r="F289" s="19">
        <f>SUMIFS(UK!I:I,UK!B:B,'Special condition stocks'!D289,UK!D:D,'Special condition stocks'!B289)</f>
        <v>24.599999999999998</v>
      </c>
      <c r="G289" s="21">
        <f t="shared" si="59"/>
        <v>2.46</v>
      </c>
      <c r="H289" s="21">
        <v>0</v>
      </c>
      <c r="I289" s="21">
        <v>0</v>
      </c>
      <c r="J289" s="21">
        <f t="shared" si="60"/>
        <v>2.46</v>
      </c>
    </row>
    <row r="290" spans="1:10" x14ac:dyDescent="0.2">
      <c r="A290" s="6" t="str">
        <f t="shared" si="61"/>
        <v>COD/*5BE6ASFO</v>
      </c>
      <c r="B290" s="6" t="s">
        <v>2</v>
      </c>
      <c r="C290" s="24" t="s">
        <v>269</v>
      </c>
      <c r="D290" s="24" t="s">
        <v>40</v>
      </c>
      <c r="E290" s="21">
        <v>0.1</v>
      </c>
      <c r="F290" s="19">
        <f>SUMIFS(UK!I:I,UK!B:B,'Special condition stocks'!D290,UK!D:D,'Special condition stocks'!B290)</f>
        <v>1181.4470000000001</v>
      </c>
      <c r="G290" s="21">
        <f t="shared" si="59"/>
        <v>118.145</v>
      </c>
      <c r="H290" s="21">
        <v>0</v>
      </c>
      <c r="I290" s="21">
        <v>0</v>
      </c>
      <c r="J290" s="21">
        <f t="shared" si="60"/>
        <v>118.145</v>
      </c>
    </row>
    <row r="291" spans="1:10" x14ac:dyDescent="0.2">
      <c r="A291" s="6" t="str">
        <f t="shared" si="61"/>
        <v>COD/*5BE6AShetland</v>
      </c>
      <c r="B291" s="6" t="s">
        <v>6</v>
      </c>
      <c r="C291" s="24" t="s">
        <v>269</v>
      </c>
      <c r="D291" s="24" t="s">
        <v>40</v>
      </c>
      <c r="E291" s="21">
        <v>0.1</v>
      </c>
      <c r="F291" s="19">
        <f>SUMIFS(UK!I:I,UK!B:B,'Special condition stocks'!D291,UK!D:D,'Special condition stocks'!B291)</f>
        <v>1015.157</v>
      </c>
      <c r="G291" s="21">
        <f t="shared" si="59"/>
        <v>101.51600000000001</v>
      </c>
      <c r="H291" s="21">
        <v>0</v>
      </c>
      <c r="I291" s="21">
        <v>0</v>
      </c>
      <c r="J291" s="21">
        <f t="shared" si="60"/>
        <v>101.51600000000001</v>
      </c>
    </row>
    <row r="292" spans="1:10" x14ac:dyDescent="0.2">
      <c r="A292" s="6" t="str">
        <f t="shared" si="61"/>
        <v>COD/*5BE6ASouth West</v>
      </c>
      <c r="B292" s="6" t="s">
        <v>19</v>
      </c>
      <c r="C292" s="24" t="s">
        <v>269</v>
      </c>
      <c r="D292" s="24" t="s">
        <v>40</v>
      </c>
      <c r="E292" s="21">
        <v>0.1</v>
      </c>
      <c r="F292" s="19">
        <f>SUMIFS(UK!I:I,UK!B:B,'Special condition stocks'!D292,UK!D:D,'Special condition stocks'!B292)</f>
        <v>2.1579999999999999</v>
      </c>
      <c r="G292" s="21">
        <f t="shared" si="59"/>
        <v>0.216</v>
      </c>
      <c r="H292" s="21">
        <v>0</v>
      </c>
      <c r="I292" s="21">
        <v>0</v>
      </c>
      <c r="J292" s="21">
        <f t="shared" si="60"/>
        <v>0.216</v>
      </c>
    </row>
    <row r="293" spans="1:10" x14ac:dyDescent="0.2">
      <c r="A293" s="6" t="str">
        <f t="shared" ref="A293" si="62">CONCATENATE(C293,B293)</f>
        <v>COD/*5BE6AUnallocated</v>
      </c>
      <c r="B293" s="60" t="s">
        <v>33</v>
      </c>
      <c r="C293" s="61" t="s">
        <v>269</v>
      </c>
      <c r="D293" s="61" t="s">
        <v>40</v>
      </c>
      <c r="E293" s="21">
        <v>0.1</v>
      </c>
      <c r="F293" s="19">
        <f>SUMIFS(UK!I:I,UK!B:B,'Special condition stocks'!D293,UK!D:D,'Special condition stocks'!B293)</f>
        <v>7.7</v>
      </c>
      <c r="G293" s="21">
        <f t="shared" ref="G293" si="63">ROUND(F293*E293,3)</f>
        <v>0.77</v>
      </c>
      <c r="H293" s="21">
        <v>0</v>
      </c>
      <c r="I293" s="21">
        <v>0</v>
      </c>
      <c r="J293" s="21">
        <f t="shared" ref="J293" si="64">G293+H293-I293</f>
        <v>0.77</v>
      </c>
    </row>
    <row r="294" spans="1:10" x14ac:dyDescent="0.2">
      <c r="A294" s="6" t="str">
        <f t="shared" si="61"/>
        <v>COD/*5BE6AW. Scotland</v>
      </c>
      <c r="B294" s="6" t="s">
        <v>8</v>
      </c>
      <c r="C294" s="24" t="s">
        <v>269</v>
      </c>
      <c r="D294" s="24" t="s">
        <v>40</v>
      </c>
      <c r="E294" s="21">
        <v>0.1</v>
      </c>
      <c r="F294" s="19">
        <f>SUMIFS(UK!I:I,UK!B:B,'Special condition stocks'!D294,UK!D:D,'Special condition stocks'!B294)</f>
        <v>50.262999999999998</v>
      </c>
      <c r="G294" s="21">
        <f t="shared" si="59"/>
        <v>5.0259999999999998</v>
      </c>
      <c r="H294" s="21">
        <v>0</v>
      </c>
      <c r="I294" s="21">
        <v>0</v>
      </c>
      <c r="J294" s="21">
        <f t="shared" si="60"/>
        <v>5.0259999999999998</v>
      </c>
    </row>
    <row r="295" spans="1:10" x14ac:dyDescent="0.2">
      <c r="A295" s="6" t="str">
        <f t="shared" si="61"/>
        <v>COD/*5BE6AWales &amp; WC</v>
      </c>
      <c r="B295" s="6" t="s">
        <v>22</v>
      </c>
      <c r="C295" s="24" t="s">
        <v>269</v>
      </c>
      <c r="D295" s="24" t="s">
        <v>40</v>
      </c>
      <c r="E295" s="21">
        <v>0.1</v>
      </c>
      <c r="F295" s="19">
        <f>SUMIFS(UK!I:I,UK!B:B,'Special condition stocks'!D295,UK!D:D,'Special condition stocks'!B295)</f>
        <v>7.6999999999999999E-2</v>
      </c>
      <c r="G295" s="21">
        <f t="shared" si="59"/>
        <v>8.0000000000000002E-3</v>
      </c>
      <c r="H295" s="21">
        <v>0</v>
      </c>
      <c r="I295" s="21">
        <v>0</v>
      </c>
      <c r="J295" s="21">
        <f t="shared" si="60"/>
        <v>8.0000000000000002E-3</v>
      </c>
    </row>
    <row r="296" spans="1:10" x14ac:dyDescent="0.2">
      <c r="A296" s="6" t="str">
        <f t="shared" si="61"/>
        <v>COD/*5BE6AWestern</v>
      </c>
      <c r="B296" s="6" t="s">
        <v>107</v>
      </c>
      <c r="C296" s="24" t="s">
        <v>269</v>
      </c>
      <c r="D296" s="24" t="s">
        <v>40</v>
      </c>
      <c r="E296" s="21">
        <v>0.1</v>
      </c>
      <c r="F296" s="19">
        <f>SUMIFS(UK!I:I,UK!B:B,'Special condition stocks'!D296,UK!D:D,'Special condition stocks'!B296)</f>
        <v>43.988</v>
      </c>
      <c r="G296" s="21">
        <f t="shared" si="59"/>
        <v>4.399</v>
      </c>
      <c r="H296" s="21">
        <v>0</v>
      </c>
      <c r="I296" s="21">
        <v>0</v>
      </c>
      <c r="J296" s="21">
        <f t="shared" si="60"/>
        <v>4.399</v>
      </c>
    </row>
    <row r="297" spans="1:10" x14ac:dyDescent="0.2">
      <c r="A297" s="6" t="str">
        <f t="shared" ref="A297:A298" si="65">CONCATENATE(C297,B297)</f>
        <v>COD/*5BE6AQAM - sector</v>
      </c>
      <c r="B297" s="60" t="s">
        <v>302</v>
      </c>
      <c r="C297" s="61" t="s">
        <v>269</v>
      </c>
      <c r="D297" s="61" t="s">
        <v>40</v>
      </c>
      <c r="E297" s="21">
        <v>0.1</v>
      </c>
      <c r="F297" s="19">
        <f>SUMIFS(UK!I:I,UK!B:B,'Special condition stocks'!D297,UK!D:D,'Special condition stocks'!B297)</f>
        <v>137.9</v>
      </c>
      <c r="G297" s="21">
        <f t="shared" ref="G297:G298" si="66">ROUND(F297*E297,3)</f>
        <v>13.79</v>
      </c>
      <c r="H297" s="21">
        <v>0</v>
      </c>
      <c r="I297" s="21">
        <v>0</v>
      </c>
      <c r="J297" s="21">
        <f t="shared" ref="J297:J298" si="67">G297+H297-I297</f>
        <v>13.79</v>
      </c>
    </row>
    <row r="298" spans="1:10" x14ac:dyDescent="0.2">
      <c r="A298" s="6" t="str">
        <f t="shared" si="65"/>
        <v>COD/*5BE6AQAM - non-sector</v>
      </c>
      <c r="B298" s="60" t="s">
        <v>303</v>
      </c>
      <c r="C298" s="61" t="s">
        <v>269</v>
      </c>
      <c r="D298" s="61" t="s">
        <v>40</v>
      </c>
      <c r="E298" s="21">
        <v>0.1</v>
      </c>
      <c r="F298" s="19">
        <f>SUMIFS(UK!I:I,UK!B:B,'Special condition stocks'!D298,UK!D:D,'Special condition stocks'!B298)</f>
        <v>50.3</v>
      </c>
      <c r="G298" s="21">
        <f t="shared" si="66"/>
        <v>5.03</v>
      </c>
      <c r="H298" s="21">
        <v>0</v>
      </c>
      <c r="I298" s="21">
        <v>0</v>
      </c>
      <c r="J298" s="21">
        <f t="shared" si="67"/>
        <v>5.03</v>
      </c>
    </row>
    <row r="299" spans="1:10" x14ac:dyDescent="0.2">
      <c r="A299" s="6" t="str">
        <f t="shared" si="61"/>
        <v>COD/*4BC10m and under (pool) - England</v>
      </c>
      <c r="B299" s="60" t="s">
        <v>29</v>
      </c>
      <c r="C299" s="61" t="s">
        <v>311</v>
      </c>
      <c r="D299" s="61" t="s">
        <v>40</v>
      </c>
      <c r="E299" s="21">
        <f>250/5282</f>
        <v>4.7330556607345704E-2</v>
      </c>
      <c r="F299" s="19">
        <f>SUMIFS(UK!I:I,UK!B:B,'Special condition stocks'!D299,UK!D:D,'Special condition stocks'!B299)</f>
        <v>207.38</v>
      </c>
      <c r="G299" s="21">
        <f t="shared" ref="G299:G333" si="68">ROUND(F299*E299,3)</f>
        <v>9.8149999999999995</v>
      </c>
      <c r="H299" s="21">
        <v>0</v>
      </c>
      <c r="I299" s="21">
        <v>0</v>
      </c>
      <c r="J299" s="21">
        <f t="shared" ref="J299:J333" si="69">G299+H299-I299</f>
        <v>9.8149999999999995</v>
      </c>
    </row>
    <row r="300" spans="1:10" x14ac:dyDescent="0.2">
      <c r="A300" s="6" t="str">
        <f t="shared" si="61"/>
        <v>COD/*4BC10m and under (pool) - Northern Ireland</v>
      </c>
      <c r="B300" s="60" t="s">
        <v>32</v>
      </c>
      <c r="C300" s="61" t="s">
        <v>311</v>
      </c>
      <c r="D300" s="61" t="s">
        <v>40</v>
      </c>
      <c r="E300" s="21">
        <f t="shared" ref="E300:E335" si="70">250/5282</f>
        <v>4.7330556607345704E-2</v>
      </c>
      <c r="F300" s="19">
        <f>SUMIFS(UK!I:I,UK!B:B,'Special condition stocks'!D300,UK!D:D,'Special condition stocks'!B300)</f>
        <v>0.7</v>
      </c>
      <c r="G300" s="21">
        <f t="shared" si="68"/>
        <v>3.3000000000000002E-2</v>
      </c>
      <c r="H300" s="21">
        <v>0</v>
      </c>
      <c r="I300" s="21">
        <v>0</v>
      </c>
      <c r="J300" s="21">
        <f t="shared" si="69"/>
        <v>3.3000000000000002E-2</v>
      </c>
    </row>
    <row r="301" spans="1:10" x14ac:dyDescent="0.2">
      <c r="A301" s="6" t="str">
        <f t="shared" si="61"/>
        <v>COD/*4BC10m and under (pool) - Scotland</v>
      </c>
      <c r="B301" s="60" t="s">
        <v>31</v>
      </c>
      <c r="C301" s="61" t="s">
        <v>311</v>
      </c>
      <c r="D301" s="61" t="s">
        <v>40</v>
      </c>
      <c r="E301" s="21">
        <f t="shared" si="70"/>
        <v>4.7330556607345704E-2</v>
      </c>
      <c r="F301" s="19">
        <f>SUMIFS(UK!I:I,UK!B:B,'Special condition stocks'!D301,UK!D:D,'Special condition stocks'!B301)</f>
        <v>150</v>
      </c>
      <c r="G301" s="21">
        <f t="shared" si="68"/>
        <v>7.1</v>
      </c>
      <c r="H301" s="21">
        <v>0</v>
      </c>
      <c r="I301" s="21">
        <v>0</v>
      </c>
      <c r="J301" s="21">
        <f t="shared" si="69"/>
        <v>7.1</v>
      </c>
    </row>
    <row r="302" spans="1:10" x14ac:dyDescent="0.2">
      <c r="A302" s="6" t="str">
        <f t="shared" si="61"/>
        <v>COD/*4BC10m and under (pool) - Wales</v>
      </c>
      <c r="B302" s="60" t="s">
        <v>30</v>
      </c>
      <c r="C302" s="61" t="s">
        <v>311</v>
      </c>
      <c r="D302" s="61" t="s">
        <v>40</v>
      </c>
      <c r="E302" s="21">
        <f t="shared" si="70"/>
        <v>4.7330556607345704E-2</v>
      </c>
      <c r="F302" s="19">
        <f>SUMIFS(UK!I:I,UK!B:B,'Special condition stocks'!D302,UK!D:D,'Special condition stocks'!B302)</f>
        <v>0.79</v>
      </c>
      <c r="G302" s="21">
        <f t="shared" si="68"/>
        <v>3.6999999999999998E-2</v>
      </c>
      <c r="H302" s="21">
        <v>0</v>
      </c>
      <c r="I302" s="21">
        <v>0</v>
      </c>
      <c r="J302" s="21">
        <f t="shared" si="69"/>
        <v>3.6999999999999998E-2</v>
      </c>
    </row>
    <row r="303" spans="1:10" x14ac:dyDescent="0.2">
      <c r="A303" s="6" t="str">
        <f t="shared" si="61"/>
        <v>COD/*4BCAberdeen</v>
      </c>
      <c r="B303" s="60" t="s">
        <v>4</v>
      </c>
      <c r="C303" s="61" t="s">
        <v>311</v>
      </c>
      <c r="D303" s="61" t="s">
        <v>40</v>
      </c>
      <c r="E303" s="21">
        <f t="shared" si="70"/>
        <v>4.7330556607345704E-2</v>
      </c>
      <c r="F303" s="19">
        <f>SUMIFS(UK!I:I,UK!B:B,'Special condition stocks'!D303,UK!D:D,'Special condition stocks'!B303)</f>
        <v>264.78199999999998</v>
      </c>
      <c r="G303" s="21">
        <f t="shared" si="68"/>
        <v>12.532</v>
      </c>
      <c r="H303" s="21">
        <v>0</v>
      </c>
      <c r="I303" s="21">
        <v>0</v>
      </c>
      <c r="J303" s="21">
        <f t="shared" si="69"/>
        <v>12.532</v>
      </c>
    </row>
    <row r="304" spans="1:10" x14ac:dyDescent="0.2">
      <c r="A304" s="6" t="str">
        <f t="shared" si="61"/>
        <v>COD/*4BCAnglo Scot.</v>
      </c>
      <c r="B304" s="60" t="s">
        <v>13</v>
      </c>
      <c r="C304" s="61" t="s">
        <v>311</v>
      </c>
      <c r="D304" s="61" t="s">
        <v>40</v>
      </c>
      <c r="E304" s="21">
        <f t="shared" si="70"/>
        <v>4.7330556607345704E-2</v>
      </c>
      <c r="F304" s="19">
        <f>SUMIFS(UK!I:I,UK!B:B,'Special condition stocks'!D304,UK!D:D,'Special condition stocks'!B304)</f>
        <v>161.578</v>
      </c>
      <c r="G304" s="21">
        <f t="shared" si="68"/>
        <v>7.6479999999999997</v>
      </c>
      <c r="H304" s="21">
        <v>0</v>
      </c>
      <c r="I304" s="21">
        <v>0</v>
      </c>
      <c r="J304" s="21">
        <f t="shared" si="69"/>
        <v>7.6479999999999997</v>
      </c>
    </row>
    <row r="305" spans="1:10" x14ac:dyDescent="0.2">
      <c r="A305" s="6" t="str">
        <f t="shared" si="61"/>
        <v>COD/*4BCANIFPO</v>
      </c>
      <c r="B305" s="60" t="s">
        <v>17</v>
      </c>
      <c r="C305" s="61" t="s">
        <v>311</v>
      </c>
      <c r="D305" s="61" t="s">
        <v>40</v>
      </c>
      <c r="E305" s="21">
        <f t="shared" si="70"/>
        <v>4.7330556607345704E-2</v>
      </c>
      <c r="F305" s="19">
        <f>SUMIFS(UK!I:I,UK!B:B,'Special condition stocks'!D305,UK!D:D,'Special condition stocks'!B305)</f>
        <v>44.288000000000004</v>
      </c>
      <c r="G305" s="21">
        <f t="shared" si="68"/>
        <v>2.0960000000000001</v>
      </c>
      <c r="H305" s="21">
        <v>0</v>
      </c>
      <c r="I305" s="21">
        <v>0</v>
      </c>
      <c r="J305" s="21">
        <f t="shared" si="69"/>
        <v>2.0960000000000001</v>
      </c>
    </row>
    <row r="306" spans="1:10" x14ac:dyDescent="0.2">
      <c r="A306" s="6" t="str">
        <f t="shared" si="61"/>
        <v>COD/*4BCCornish</v>
      </c>
      <c r="B306" s="60" t="s">
        <v>18</v>
      </c>
      <c r="C306" s="61" t="s">
        <v>311</v>
      </c>
      <c r="D306" s="61" t="s">
        <v>40</v>
      </c>
      <c r="E306" s="21">
        <f t="shared" si="70"/>
        <v>4.7330556607345704E-2</v>
      </c>
      <c r="F306" s="19">
        <f>SUMIFS(UK!I:I,UK!B:B,'Special condition stocks'!D306,UK!D:D,'Special condition stocks'!B306)</f>
        <v>218.23100000000002</v>
      </c>
      <c r="G306" s="21">
        <f t="shared" si="68"/>
        <v>10.329000000000001</v>
      </c>
      <c r="H306" s="21">
        <v>0</v>
      </c>
      <c r="I306" s="21">
        <v>0</v>
      </c>
      <c r="J306" s="21">
        <f t="shared" si="69"/>
        <v>10.329000000000001</v>
      </c>
    </row>
    <row r="307" spans="1:10" x14ac:dyDescent="0.2">
      <c r="A307" s="6" t="str">
        <f t="shared" si="61"/>
        <v>COD/*4BCEEFPO</v>
      </c>
      <c r="B307" s="60" t="s">
        <v>14</v>
      </c>
      <c r="C307" s="61" t="s">
        <v>311</v>
      </c>
      <c r="D307" s="61" t="s">
        <v>40</v>
      </c>
      <c r="E307" s="21">
        <f t="shared" si="70"/>
        <v>4.7330556607345704E-2</v>
      </c>
      <c r="F307" s="19">
        <f>SUMIFS(UK!I:I,UK!B:B,'Special condition stocks'!D307,UK!D:D,'Special condition stocks'!B307)</f>
        <v>697.31299999999999</v>
      </c>
      <c r="G307" s="21">
        <f t="shared" si="68"/>
        <v>33.003999999999998</v>
      </c>
      <c r="H307" s="21">
        <v>0</v>
      </c>
      <c r="I307" s="21">
        <v>0</v>
      </c>
      <c r="J307" s="21">
        <f t="shared" si="69"/>
        <v>33.003999999999998</v>
      </c>
    </row>
    <row r="308" spans="1:10" x14ac:dyDescent="0.2">
      <c r="A308" s="6" t="str">
        <f t="shared" si="61"/>
        <v>COD/*4BCFife</v>
      </c>
      <c r="B308" s="60" t="s">
        <v>7</v>
      </c>
      <c r="C308" s="61" t="s">
        <v>311</v>
      </c>
      <c r="D308" s="61" t="s">
        <v>40</v>
      </c>
      <c r="E308" s="21">
        <f t="shared" si="70"/>
        <v>4.7330556607345704E-2</v>
      </c>
      <c r="F308" s="19">
        <f>SUMIFS(UK!I:I,UK!B:B,'Special condition stocks'!D308,UK!D:D,'Special condition stocks'!B308)</f>
        <v>32.966999999999999</v>
      </c>
      <c r="G308" s="21">
        <f t="shared" si="68"/>
        <v>1.56</v>
      </c>
      <c r="H308" s="21">
        <v>0</v>
      </c>
      <c r="I308" s="21">
        <v>0</v>
      </c>
      <c r="J308" s="21">
        <f t="shared" si="69"/>
        <v>1.56</v>
      </c>
    </row>
    <row r="309" spans="1:10" x14ac:dyDescent="0.2">
      <c r="A309" s="6" t="str">
        <f t="shared" si="61"/>
        <v>COD/*4BCFPO</v>
      </c>
      <c r="B309" s="60" t="s">
        <v>15</v>
      </c>
      <c r="C309" s="61" t="s">
        <v>311</v>
      </c>
      <c r="D309" s="61" t="s">
        <v>40</v>
      </c>
      <c r="E309" s="21">
        <f t="shared" si="70"/>
        <v>4.7330556607345704E-2</v>
      </c>
      <c r="F309" s="19">
        <f>SUMIFS(UK!I:I,UK!B:B,'Special condition stocks'!D309,UK!D:D,'Special condition stocks'!B309)</f>
        <v>85.843000000000004</v>
      </c>
      <c r="G309" s="21">
        <f t="shared" si="68"/>
        <v>4.0629999999999997</v>
      </c>
      <c r="H309" s="21">
        <v>0</v>
      </c>
      <c r="I309" s="21">
        <v>0</v>
      </c>
      <c r="J309" s="21">
        <f t="shared" si="69"/>
        <v>4.0629999999999997</v>
      </c>
    </row>
    <row r="310" spans="1:10" x14ac:dyDescent="0.2">
      <c r="A310" s="6" t="str">
        <f t="shared" si="61"/>
        <v>COD/*4BCHandliners</v>
      </c>
      <c r="B310" s="60" t="s">
        <v>66</v>
      </c>
      <c r="C310" s="61" t="s">
        <v>311</v>
      </c>
      <c r="D310" s="61" t="s">
        <v>40</v>
      </c>
      <c r="E310" s="21">
        <f t="shared" si="70"/>
        <v>4.7330556607345704E-2</v>
      </c>
      <c r="F310" s="19">
        <f>SUMIFS(UK!I:I,UK!B:B,'Special condition stocks'!D310,UK!D:D,'Special condition stocks'!B310)</f>
        <v>0</v>
      </c>
      <c r="G310" s="21">
        <f t="shared" si="68"/>
        <v>0</v>
      </c>
      <c r="H310" s="21">
        <v>0</v>
      </c>
      <c r="I310" s="21">
        <v>0</v>
      </c>
      <c r="J310" s="21">
        <f t="shared" si="69"/>
        <v>0</v>
      </c>
    </row>
    <row r="311" spans="1:10" x14ac:dyDescent="0.2">
      <c r="A311" s="6" t="str">
        <f t="shared" si="61"/>
        <v>COD/*4BCInterfish</v>
      </c>
      <c r="B311" s="60" t="s">
        <v>23</v>
      </c>
      <c r="C311" s="61" t="s">
        <v>311</v>
      </c>
      <c r="D311" s="61" t="s">
        <v>40</v>
      </c>
      <c r="E311" s="21">
        <f t="shared" si="70"/>
        <v>4.7330556607345704E-2</v>
      </c>
      <c r="F311" s="19">
        <f>SUMIFS(UK!I:I,UK!B:B,'Special condition stocks'!D311,UK!D:D,'Special condition stocks'!B311)</f>
        <v>11.157</v>
      </c>
      <c r="G311" s="21">
        <f t="shared" si="68"/>
        <v>0.52800000000000002</v>
      </c>
      <c r="H311" s="21">
        <v>0</v>
      </c>
      <c r="I311" s="21">
        <v>0</v>
      </c>
      <c r="J311" s="21">
        <f t="shared" si="69"/>
        <v>0.52800000000000002</v>
      </c>
    </row>
    <row r="312" spans="1:10" x14ac:dyDescent="0.2">
      <c r="A312" s="6" t="str">
        <f t="shared" si="61"/>
        <v>COD/*4BCIOM</v>
      </c>
      <c r="B312" s="60" t="s">
        <v>24</v>
      </c>
      <c r="C312" s="61" t="s">
        <v>311</v>
      </c>
      <c r="D312" s="61" t="s">
        <v>40</v>
      </c>
      <c r="E312" s="21">
        <f t="shared" si="70"/>
        <v>4.7330556607345704E-2</v>
      </c>
      <c r="F312" s="19">
        <f>SUMIFS(UK!I:I,UK!B:B,'Special condition stocks'!D312,UK!D:D,'Special condition stocks'!B312)</f>
        <v>9.4E-2</v>
      </c>
      <c r="G312" s="21">
        <f t="shared" si="68"/>
        <v>4.0000000000000001E-3</v>
      </c>
      <c r="H312" s="21">
        <v>0</v>
      </c>
      <c r="I312" s="21">
        <v>0</v>
      </c>
      <c r="J312" s="21">
        <f t="shared" si="69"/>
        <v>4.0000000000000001E-3</v>
      </c>
    </row>
    <row r="313" spans="1:10" x14ac:dyDescent="0.2">
      <c r="A313" s="6" t="str">
        <f t="shared" si="61"/>
        <v>COD/*4BCKlondyke</v>
      </c>
      <c r="B313" s="60" t="s">
        <v>11</v>
      </c>
      <c r="C313" s="61" t="s">
        <v>311</v>
      </c>
      <c r="D313" s="61" t="s">
        <v>40</v>
      </c>
      <c r="E313" s="21">
        <f t="shared" si="70"/>
        <v>4.7330556607345704E-2</v>
      </c>
      <c r="F313" s="19">
        <f>SUMIFS(UK!I:I,UK!B:B,'Special condition stocks'!D313,UK!D:D,'Special condition stocks'!B313)</f>
        <v>1.1000000000000001</v>
      </c>
      <c r="G313" s="21">
        <f t="shared" si="68"/>
        <v>5.1999999999999998E-2</v>
      </c>
      <c r="H313" s="21">
        <v>0</v>
      </c>
      <c r="I313" s="21">
        <v>0</v>
      </c>
      <c r="J313" s="21">
        <f t="shared" si="69"/>
        <v>5.1999999999999998E-2</v>
      </c>
    </row>
    <row r="314" spans="1:10" x14ac:dyDescent="0.2">
      <c r="A314" s="6" t="str">
        <f t="shared" si="61"/>
        <v>COD/*4BCLowestoft</v>
      </c>
      <c r="B314" s="60" t="s">
        <v>21</v>
      </c>
      <c r="C314" s="61" t="s">
        <v>311</v>
      </c>
      <c r="D314" s="61" t="s">
        <v>40</v>
      </c>
      <c r="E314" s="21">
        <f t="shared" si="70"/>
        <v>4.7330556607345704E-2</v>
      </c>
      <c r="F314" s="19">
        <f>SUMIFS(UK!I:I,UK!B:B,'Special condition stocks'!D314,UK!D:D,'Special condition stocks'!B314)</f>
        <v>0</v>
      </c>
      <c r="G314" s="21">
        <f t="shared" si="68"/>
        <v>0</v>
      </c>
      <c r="H314" s="21">
        <v>0</v>
      </c>
      <c r="I314" s="21">
        <v>0</v>
      </c>
      <c r="J314" s="21">
        <f t="shared" si="69"/>
        <v>0</v>
      </c>
    </row>
    <row r="315" spans="1:10" x14ac:dyDescent="0.2">
      <c r="A315" s="6" t="str">
        <f t="shared" si="61"/>
        <v>COD/*4BCLunar</v>
      </c>
      <c r="B315" s="60" t="s">
        <v>12</v>
      </c>
      <c r="C315" s="61" t="s">
        <v>311</v>
      </c>
      <c r="D315" s="61" t="s">
        <v>40</v>
      </c>
      <c r="E315" s="21">
        <f t="shared" si="70"/>
        <v>4.7330556607345704E-2</v>
      </c>
      <c r="F315" s="19">
        <f>SUMIFS(UK!I:I,UK!B:B,'Special condition stocks'!D315,UK!D:D,'Special condition stocks'!B315)</f>
        <v>216.7</v>
      </c>
      <c r="G315" s="21">
        <f t="shared" si="68"/>
        <v>10.257</v>
      </c>
      <c r="H315" s="21">
        <v>0</v>
      </c>
      <c r="I315" s="21">
        <v>0</v>
      </c>
      <c r="J315" s="21">
        <f t="shared" si="69"/>
        <v>10.257</v>
      </c>
    </row>
    <row r="316" spans="1:10" x14ac:dyDescent="0.2">
      <c r="A316" s="6" t="str">
        <f t="shared" si="61"/>
        <v>COD/*4BCMourne</v>
      </c>
      <c r="B316" s="60" t="s">
        <v>49</v>
      </c>
      <c r="C316" s="61" t="s">
        <v>311</v>
      </c>
      <c r="D316" s="61" t="s">
        <v>40</v>
      </c>
      <c r="E316" s="21">
        <f t="shared" si="70"/>
        <v>4.7330556607345704E-2</v>
      </c>
      <c r="F316" s="19">
        <f>SUMIFS(UK!I:I,UK!B:B,'Special condition stocks'!D316,UK!D:D,'Special condition stocks'!B316)</f>
        <v>0</v>
      </c>
      <c r="G316" s="21">
        <f t="shared" si="68"/>
        <v>0</v>
      </c>
      <c r="H316" s="21">
        <v>0</v>
      </c>
      <c r="I316" s="21">
        <v>0</v>
      </c>
      <c r="J316" s="21">
        <f t="shared" si="69"/>
        <v>0</v>
      </c>
    </row>
    <row r="317" spans="1:10" x14ac:dyDescent="0.2">
      <c r="A317" s="6" t="str">
        <f t="shared" si="61"/>
        <v>COD/*4BCNESFO</v>
      </c>
      <c r="B317" s="60" t="s">
        <v>5</v>
      </c>
      <c r="C317" s="61" t="s">
        <v>311</v>
      </c>
      <c r="D317" s="61" t="s">
        <v>40</v>
      </c>
      <c r="E317" s="21">
        <f t="shared" si="70"/>
        <v>4.7330556607345704E-2</v>
      </c>
      <c r="F317" s="19">
        <f>SUMIFS(UK!I:I,UK!B:B,'Special condition stocks'!D317,UK!D:D,'Special condition stocks'!B317)</f>
        <v>494.7</v>
      </c>
      <c r="G317" s="21">
        <f t="shared" si="68"/>
        <v>23.414000000000001</v>
      </c>
      <c r="H317" s="21">
        <v>0</v>
      </c>
      <c r="I317" s="21">
        <v>0</v>
      </c>
      <c r="J317" s="21">
        <f t="shared" si="69"/>
        <v>23.414000000000001</v>
      </c>
    </row>
    <row r="318" spans="1:10" x14ac:dyDescent="0.2">
      <c r="A318" s="6" t="str">
        <f t="shared" si="61"/>
        <v>COD/*4BCNIFPO</v>
      </c>
      <c r="B318" s="60" t="s">
        <v>16</v>
      </c>
      <c r="C318" s="61" t="s">
        <v>311</v>
      </c>
      <c r="D318" s="61" t="s">
        <v>40</v>
      </c>
      <c r="E318" s="21">
        <f t="shared" si="70"/>
        <v>4.7330556607345704E-2</v>
      </c>
      <c r="F318" s="19">
        <f>SUMIFS(UK!I:I,UK!B:B,'Special condition stocks'!D318,UK!D:D,'Special condition stocks'!B318)</f>
        <v>38.909999999999997</v>
      </c>
      <c r="G318" s="21">
        <f t="shared" si="68"/>
        <v>1.8420000000000001</v>
      </c>
      <c r="H318" s="21">
        <v>0</v>
      </c>
      <c r="I318" s="21">
        <v>0</v>
      </c>
      <c r="J318" s="21">
        <f t="shared" si="69"/>
        <v>1.8420000000000001</v>
      </c>
    </row>
    <row r="319" spans="1:10" x14ac:dyDescent="0.2">
      <c r="A319" s="6" t="str">
        <f t="shared" si="61"/>
        <v>COD/*4BCNon Sector - England</v>
      </c>
      <c r="B319" s="60" t="s">
        <v>25</v>
      </c>
      <c r="C319" s="61" t="s">
        <v>311</v>
      </c>
      <c r="D319" s="61" t="s">
        <v>40</v>
      </c>
      <c r="E319" s="21">
        <f t="shared" si="70"/>
        <v>4.7330556607345704E-2</v>
      </c>
      <c r="F319" s="19">
        <f>SUMIFS(UK!I:I,UK!B:B,'Special condition stocks'!D319,UK!D:D,'Special condition stocks'!B319)</f>
        <v>4.6870000000000003</v>
      </c>
      <c r="G319" s="21">
        <f t="shared" si="68"/>
        <v>0.222</v>
      </c>
      <c r="H319" s="21">
        <v>0</v>
      </c>
      <c r="I319" s="21">
        <v>0</v>
      </c>
      <c r="J319" s="21">
        <f t="shared" si="69"/>
        <v>0.222</v>
      </c>
    </row>
    <row r="320" spans="1:10" x14ac:dyDescent="0.2">
      <c r="A320" s="6" t="str">
        <f t="shared" si="61"/>
        <v>COD/*4BCNon Sector - Northern Ireland</v>
      </c>
      <c r="B320" s="60" t="s">
        <v>28</v>
      </c>
      <c r="C320" s="61" t="s">
        <v>311</v>
      </c>
      <c r="D320" s="61" t="s">
        <v>40</v>
      </c>
      <c r="E320" s="21">
        <f t="shared" si="70"/>
        <v>4.7330556607345704E-2</v>
      </c>
      <c r="F320" s="19">
        <f>SUMIFS(UK!I:I,UK!B:B,'Special condition stocks'!D320,UK!D:D,'Special condition stocks'!B320)</f>
        <v>0</v>
      </c>
      <c r="G320" s="21">
        <f t="shared" si="68"/>
        <v>0</v>
      </c>
      <c r="H320" s="21">
        <v>0</v>
      </c>
      <c r="I320" s="21">
        <v>0</v>
      </c>
      <c r="J320" s="21">
        <f t="shared" si="69"/>
        <v>0</v>
      </c>
    </row>
    <row r="321" spans="1:10" x14ac:dyDescent="0.2">
      <c r="A321" s="6" t="str">
        <f t="shared" si="61"/>
        <v>COD/*4BCNon Sector - Scotland</v>
      </c>
      <c r="B321" s="60" t="s">
        <v>27</v>
      </c>
      <c r="C321" s="61" t="s">
        <v>311</v>
      </c>
      <c r="D321" s="61" t="s">
        <v>40</v>
      </c>
      <c r="E321" s="21">
        <f t="shared" si="70"/>
        <v>4.7330556607345704E-2</v>
      </c>
      <c r="F321" s="19">
        <f>SUMIFS(UK!I:I,UK!B:B,'Special condition stocks'!D321,UK!D:D,'Special condition stocks'!B321)</f>
        <v>1</v>
      </c>
      <c r="G321" s="21">
        <f t="shared" si="68"/>
        <v>4.7E-2</v>
      </c>
      <c r="H321" s="21">
        <v>0</v>
      </c>
      <c r="I321" s="21">
        <v>0</v>
      </c>
      <c r="J321" s="21">
        <f t="shared" si="69"/>
        <v>4.7E-2</v>
      </c>
    </row>
    <row r="322" spans="1:10" x14ac:dyDescent="0.2">
      <c r="A322" s="6" t="str">
        <f t="shared" si="61"/>
        <v>COD/*4BCNon Sector - Wales</v>
      </c>
      <c r="B322" s="60" t="s">
        <v>26</v>
      </c>
      <c r="C322" s="61" t="s">
        <v>311</v>
      </c>
      <c r="D322" s="61" t="s">
        <v>40</v>
      </c>
      <c r="E322" s="21">
        <f t="shared" si="70"/>
        <v>4.7330556607345704E-2</v>
      </c>
      <c r="F322" s="19">
        <f>SUMIFS(UK!I:I,UK!B:B,'Special condition stocks'!D322,UK!D:D,'Special condition stocks'!B322)</f>
        <v>0</v>
      </c>
      <c r="G322" s="21">
        <f t="shared" si="68"/>
        <v>0</v>
      </c>
      <c r="H322" s="21">
        <v>0</v>
      </c>
      <c r="I322" s="21">
        <v>0</v>
      </c>
      <c r="J322" s="21">
        <f t="shared" si="69"/>
        <v>0</v>
      </c>
    </row>
    <row r="323" spans="1:10" x14ac:dyDescent="0.2">
      <c r="A323" s="6" t="str">
        <f t="shared" si="61"/>
        <v>COD/*4BCHumberside</v>
      </c>
      <c r="B323" s="60" t="s">
        <v>288</v>
      </c>
      <c r="C323" s="61" t="s">
        <v>311</v>
      </c>
      <c r="D323" s="61" t="s">
        <v>40</v>
      </c>
      <c r="E323" s="21">
        <f t="shared" si="70"/>
        <v>4.7330556607345704E-2</v>
      </c>
      <c r="F323" s="19">
        <f>SUMIFS(UK!I:I,UK!B:B,'Special condition stocks'!D323,UK!D:D,'Special condition stocks'!B323)</f>
        <v>25.201000000000001</v>
      </c>
      <c r="G323" s="21">
        <f t="shared" si="68"/>
        <v>1.1930000000000001</v>
      </c>
      <c r="H323" s="21">
        <v>0</v>
      </c>
      <c r="I323" s="21">
        <v>0</v>
      </c>
      <c r="J323" s="21">
        <f t="shared" si="69"/>
        <v>1.1930000000000001</v>
      </c>
    </row>
    <row r="324" spans="1:10" x14ac:dyDescent="0.2">
      <c r="A324" s="6" t="str">
        <f t="shared" si="61"/>
        <v>COD/*4BCNorth Sea</v>
      </c>
      <c r="B324" s="60" t="s">
        <v>20</v>
      </c>
      <c r="C324" s="61" t="s">
        <v>311</v>
      </c>
      <c r="D324" s="61" t="s">
        <v>40</v>
      </c>
      <c r="E324" s="21">
        <f t="shared" si="70"/>
        <v>4.7330556607345704E-2</v>
      </c>
      <c r="F324" s="19">
        <f>SUMIFS(UK!I:I,UK!B:B,'Special condition stocks'!D324,UK!D:D,'Special condition stocks'!B324)</f>
        <v>111.011</v>
      </c>
      <c r="G324" s="21">
        <f t="shared" si="68"/>
        <v>5.2539999999999996</v>
      </c>
      <c r="H324" s="21">
        <v>0</v>
      </c>
      <c r="I324" s="21">
        <v>0</v>
      </c>
      <c r="J324" s="21">
        <f t="shared" si="69"/>
        <v>5.2539999999999996</v>
      </c>
    </row>
    <row r="325" spans="1:10" x14ac:dyDescent="0.2">
      <c r="A325" s="6" t="str">
        <f t="shared" si="61"/>
        <v>COD/*4BCNorthern</v>
      </c>
      <c r="B325" s="60" t="s">
        <v>10</v>
      </c>
      <c r="C325" s="61" t="s">
        <v>311</v>
      </c>
      <c r="D325" s="61" t="s">
        <v>40</v>
      </c>
      <c r="E325" s="21">
        <f t="shared" si="70"/>
        <v>4.7330556607345704E-2</v>
      </c>
      <c r="F325" s="19">
        <f>SUMIFS(UK!I:I,UK!B:B,'Special condition stocks'!D325,UK!D:D,'Special condition stocks'!B325)</f>
        <v>0</v>
      </c>
      <c r="G325" s="21">
        <f t="shared" si="68"/>
        <v>0</v>
      </c>
      <c r="H325" s="21">
        <v>0</v>
      </c>
      <c r="I325" s="21">
        <v>0</v>
      </c>
      <c r="J325" s="21">
        <f t="shared" si="69"/>
        <v>0</v>
      </c>
    </row>
    <row r="326" spans="1:10" x14ac:dyDescent="0.2">
      <c r="A326" s="6" t="str">
        <f t="shared" si="61"/>
        <v>COD/*4BCOrkney</v>
      </c>
      <c r="B326" s="60" t="s">
        <v>9</v>
      </c>
      <c r="C326" s="61" t="s">
        <v>311</v>
      </c>
      <c r="D326" s="61" t="s">
        <v>40</v>
      </c>
      <c r="E326" s="21">
        <f t="shared" si="70"/>
        <v>4.7330556607345704E-2</v>
      </c>
      <c r="F326" s="19">
        <f>SUMIFS(UK!I:I,UK!B:B,'Special condition stocks'!D326,UK!D:D,'Special condition stocks'!B326)</f>
        <v>24.599999999999998</v>
      </c>
      <c r="G326" s="21">
        <f t="shared" si="68"/>
        <v>1.1639999999999999</v>
      </c>
      <c r="H326" s="21">
        <v>0</v>
      </c>
      <c r="I326" s="21">
        <v>0</v>
      </c>
      <c r="J326" s="21">
        <f t="shared" si="69"/>
        <v>1.1639999999999999</v>
      </c>
    </row>
    <row r="327" spans="1:10" x14ac:dyDescent="0.2">
      <c r="A327" s="6" t="str">
        <f t="shared" si="61"/>
        <v>COD/*4BCSFO</v>
      </c>
      <c r="B327" s="60" t="s">
        <v>2</v>
      </c>
      <c r="C327" s="61" t="s">
        <v>311</v>
      </c>
      <c r="D327" s="61" t="s">
        <v>40</v>
      </c>
      <c r="E327" s="21">
        <f t="shared" si="70"/>
        <v>4.7330556607345704E-2</v>
      </c>
      <c r="F327" s="19">
        <f>SUMIFS(UK!I:I,UK!B:B,'Special condition stocks'!D327,UK!D:D,'Special condition stocks'!B327)</f>
        <v>1181.4470000000001</v>
      </c>
      <c r="G327" s="21">
        <f t="shared" si="68"/>
        <v>55.918999999999997</v>
      </c>
      <c r="H327" s="21">
        <v>0</v>
      </c>
      <c r="I327" s="21">
        <v>0</v>
      </c>
      <c r="J327" s="21">
        <f t="shared" si="69"/>
        <v>55.918999999999997</v>
      </c>
    </row>
    <row r="328" spans="1:10" x14ac:dyDescent="0.2">
      <c r="A328" s="6" t="str">
        <f t="shared" si="61"/>
        <v>COD/*4BCShetland</v>
      </c>
      <c r="B328" s="60" t="s">
        <v>6</v>
      </c>
      <c r="C328" s="61" t="s">
        <v>311</v>
      </c>
      <c r="D328" s="61" t="s">
        <v>40</v>
      </c>
      <c r="E328" s="21">
        <f t="shared" si="70"/>
        <v>4.7330556607345704E-2</v>
      </c>
      <c r="F328" s="19">
        <f>SUMIFS(UK!I:I,UK!B:B,'Special condition stocks'!D328,UK!D:D,'Special condition stocks'!B328)</f>
        <v>1015.157</v>
      </c>
      <c r="G328" s="21">
        <f t="shared" si="68"/>
        <v>48.048000000000002</v>
      </c>
      <c r="H328" s="21">
        <v>0</v>
      </c>
      <c r="I328" s="21">
        <v>0</v>
      </c>
      <c r="J328" s="21">
        <f t="shared" si="69"/>
        <v>48.048000000000002</v>
      </c>
    </row>
    <row r="329" spans="1:10" x14ac:dyDescent="0.2">
      <c r="A329" s="6" t="str">
        <f t="shared" si="61"/>
        <v>COD/*4BCSouth West</v>
      </c>
      <c r="B329" s="60" t="s">
        <v>19</v>
      </c>
      <c r="C329" s="61" t="s">
        <v>311</v>
      </c>
      <c r="D329" s="61" t="s">
        <v>40</v>
      </c>
      <c r="E329" s="21">
        <f t="shared" si="70"/>
        <v>4.7330556607345704E-2</v>
      </c>
      <c r="F329" s="19">
        <f>SUMIFS(UK!I:I,UK!B:B,'Special condition stocks'!D329,UK!D:D,'Special condition stocks'!B329)</f>
        <v>2.1579999999999999</v>
      </c>
      <c r="G329" s="21">
        <f t="shared" si="68"/>
        <v>0.10199999999999999</v>
      </c>
      <c r="H329" s="21">
        <v>0</v>
      </c>
      <c r="I329" s="21">
        <v>0</v>
      </c>
      <c r="J329" s="21">
        <f t="shared" si="69"/>
        <v>0.10199999999999999</v>
      </c>
    </row>
    <row r="330" spans="1:10" x14ac:dyDescent="0.2">
      <c r="A330" s="6" t="str">
        <f t="shared" ref="A330" si="71">CONCATENATE(C330,B330)</f>
        <v>COD/*4BCUnallocated</v>
      </c>
      <c r="B330" s="60" t="s">
        <v>33</v>
      </c>
      <c r="C330" s="61" t="s">
        <v>311</v>
      </c>
      <c r="D330" s="61" t="s">
        <v>40</v>
      </c>
      <c r="E330" s="21">
        <f t="shared" si="70"/>
        <v>4.7330556607345704E-2</v>
      </c>
      <c r="F330" s="19">
        <f>SUMIFS(UK!I:I,UK!B:B,'Special condition stocks'!D330,UK!D:D,'Special condition stocks'!B330)</f>
        <v>7.7</v>
      </c>
      <c r="G330" s="21">
        <f t="shared" ref="G330" si="72">ROUND(F330*E330,3)</f>
        <v>0.36399999999999999</v>
      </c>
      <c r="H330" s="21">
        <v>0</v>
      </c>
      <c r="I330" s="21">
        <v>0</v>
      </c>
      <c r="J330" s="21">
        <f t="shared" ref="J330" si="73">G330+H330-I330</f>
        <v>0.36399999999999999</v>
      </c>
    </row>
    <row r="331" spans="1:10" x14ac:dyDescent="0.2">
      <c r="A331" s="6" t="str">
        <f t="shared" si="61"/>
        <v>COD/*4BCW. Scotland</v>
      </c>
      <c r="B331" s="60" t="s">
        <v>8</v>
      </c>
      <c r="C331" s="61" t="s">
        <v>311</v>
      </c>
      <c r="D331" s="61" t="s">
        <v>40</v>
      </c>
      <c r="E331" s="21">
        <f t="shared" si="70"/>
        <v>4.7330556607345704E-2</v>
      </c>
      <c r="F331" s="19">
        <f>SUMIFS(UK!I:I,UK!B:B,'Special condition stocks'!D331,UK!D:D,'Special condition stocks'!B331)</f>
        <v>50.262999999999998</v>
      </c>
      <c r="G331" s="21">
        <f t="shared" si="68"/>
        <v>2.379</v>
      </c>
      <c r="H331" s="21">
        <v>0</v>
      </c>
      <c r="I331" s="21">
        <v>0</v>
      </c>
      <c r="J331" s="21">
        <f t="shared" si="69"/>
        <v>2.379</v>
      </c>
    </row>
    <row r="332" spans="1:10" x14ac:dyDescent="0.2">
      <c r="A332" s="6" t="str">
        <f t="shared" si="61"/>
        <v>COD/*4BCWales &amp; WC</v>
      </c>
      <c r="B332" s="60" t="s">
        <v>22</v>
      </c>
      <c r="C332" s="61" t="s">
        <v>311</v>
      </c>
      <c r="D332" s="61" t="s">
        <v>40</v>
      </c>
      <c r="E332" s="21">
        <f t="shared" si="70"/>
        <v>4.7330556607345704E-2</v>
      </c>
      <c r="F332" s="19">
        <f>SUMIFS(UK!I:I,UK!B:B,'Special condition stocks'!D332,UK!D:D,'Special condition stocks'!B332)</f>
        <v>7.6999999999999999E-2</v>
      </c>
      <c r="G332" s="21">
        <f t="shared" si="68"/>
        <v>4.0000000000000001E-3</v>
      </c>
      <c r="H332" s="21">
        <v>0</v>
      </c>
      <c r="I332" s="21">
        <v>0</v>
      </c>
      <c r="J332" s="21">
        <f t="shared" si="69"/>
        <v>4.0000000000000001E-3</v>
      </c>
    </row>
    <row r="333" spans="1:10" x14ac:dyDescent="0.2">
      <c r="A333" s="6" t="str">
        <f t="shared" si="61"/>
        <v>COD/*4BCWestern</v>
      </c>
      <c r="B333" s="60" t="s">
        <v>107</v>
      </c>
      <c r="C333" s="61" t="s">
        <v>311</v>
      </c>
      <c r="D333" s="61" t="s">
        <v>40</v>
      </c>
      <c r="E333" s="21">
        <f t="shared" si="70"/>
        <v>4.7330556607345704E-2</v>
      </c>
      <c r="F333" s="19">
        <f>SUMIFS(UK!I:I,UK!B:B,'Special condition stocks'!D333,UK!D:D,'Special condition stocks'!B333)</f>
        <v>43.988</v>
      </c>
      <c r="G333" s="21">
        <f t="shared" si="68"/>
        <v>2.0819999999999999</v>
      </c>
      <c r="H333" s="21">
        <v>0</v>
      </c>
      <c r="I333" s="21">
        <v>0</v>
      </c>
      <c r="J333" s="21">
        <f t="shared" si="69"/>
        <v>2.0819999999999999</v>
      </c>
    </row>
    <row r="334" spans="1:10" x14ac:dyDescent="0.2">
      <c r="A334" s="6" t="str">
        <f t="shared" ref="A334:A335" si="74">CONCATENATE(C334,B334)</f>
        <v>COD/*4BCQAM - sector</v>
      </c>
      <c r="B334" s="60" t="s">
        <v>302</v>
      </c>
      <c r="C334" s="61" t="s">
        <v>311</v>
      </c>
      <c r="D334" s="61" t="s">
        <v>40</v>
      </c>
      <c r="E334" s="21">
        <f t="shared" si="70"/>
        <v>4.7330556607345704E-2</v>
      </c>
      <c r="F334" s="19">
        <f>SUMIFS(UK!I:I,UK!B:B,'Special condition stocks'!D334,UK!D:D,'Special condition stocks'!B334)</f>
        <v>137.9</v>
      </c>
      <c r="G334" s="21">
        <f t="shared" ref="G334:G335" si="75">ROUND(F334*E334,3)</f>
        <v>6.5270000000000001</v>
      </c>
      <c r="H334" s="21">
        <v>0</v>
      </c>
      <c r="I334" s="21">
        <v>0</v>
      </c>
      <c r="J334" s="21">
        <f t="shared" ref="J334:J335" si="76">G334+H334-I334</f>
        <v>6.5270000000000001</v>
      </c>
    </row>
    <row r="335" spans="1:10" x14ac:dyDescent="0.2">
      <c r="A335" s="6" t="str">
        <f t="shared" si="74"/>
        <v>COD/*4BCQAM - non-sector</v>
      </c>
      <c r="B335" s="60" t="s">
        <v>303</v>
      </c>
      <c r="C335" s="61" t="s">
        <v>311</v>
      </c>
      <c r="D335" s="61" t="s">
        <v>40</v>
      </c>
      <c r="E335" s="21">
        <f t="shared" si="70"/>
        <v>4.7330556607345704E-2</v>
      </c>
      <c r="F335" s="19">
        <f>SUMIFS(UK!I:I,UK!B:B,'Special condition stocks'!D335,UK!D:D,'Special condition stocks'!B335)</f>
        <v>50.3</v>
      </c>
      <c r="G335" s="21">
        <f t="shared" si="75"/>
        <v>2.3809999999999998</v>
      </c>
      <c r="H335" s="21">
        <v>0</v>
      </c>
      <c r="I335" s="21">
        <v>0</v>
      </c>
      <c r="J335" s="21">
        <f t="shared" si="76"/>
        <v>2.3809999999999998</v>
      </c>
    </row>
    <row r="336" spans="1:10" x14ac:dyDescent="0.2">
      <c r="A336" s="6" t="str">
        <f t="shared" si="61"/>
        <v>HAD/*6A_N10m and under (pool) - England</v>
      </c>
      <c r="B336" s="6" t="s">
        <v>29</v>
      </c>
      <c r="C336" s="24" t="s">
        <v>233</v>
      </c>
      <c r="D336" s="24" t="s">
        <v>44</v>
      </c>
      <c r="E336" s="21">
        <v>0.1</v>
      </c>
      <c r="F336" s="19">
        <f>SUMIFS(UK!I:I,UK!B:B,'Special condition stocks'!D336,UK!D:D,'Special condition stocks'!B336)</f>
        <v>338.28</v>
      </c>
      <c r="G336" s="21">
        <f t="shared" si="59"/>
        <v>33.828000000000003</v>
      </c>
      <c r="H336" s="21">
        <v>0</v>
      </c>
      <c r="I336" s="21">
        <v>0</v>
      </c>
      <c r="J336" s="21">
        <f t="shared" si="60"/>
        <v>33.828000000000003</v>
      </c>
    </row>
    <row r="337" spans="1:10" x14ac:dyDescent="0.2">
      <c r="A337" s="6" t="str">
        <f t="shared" si="61"/>
        <v>HAD/*6A_N10m and under (pool) - Northern Ireland</v>
      </c>
      <c r="B337" s="6" t="s">
        <v>32</v>
      </c>
      <c r="C337" s="24" t="s">
        <v>233</v>
      </c>
      <c r="D337" s="24" t="s">
        <v>44</v>
      </c>
      <c r="E337" s="21">
        <v>0.1</v>
      </c>
      <c r="F337" s="19">
        <f>SUMIFS(UK!I:I,UK!B:B,'Special condition stocks'!D337,UK!D:D,'Special condition stocks'!B337)</f>
        <v>0</v>
      </c>
      <c r="G337" s="21">
        <f t="shared" si="59"/>
        <v>0</v>
      </c>
      <c r="H337" s="21">
        <v>0</v>
      </c>
      <c r="I337" s="21">
        <v>0</v>
      </c>
      <c r="J337" s="21">
        <f t="shared" si="60"/>
        <v>0</v>
      </c>
    </row>
    <row r="338" spans="1:10" x14ac:dyDescent="0.2">
      <c r="A338" s="6" t="str">
        <f t="shared" si="61"/>
        <v>HAD/*6A_N10m and under (pool) - Scotland</v>
      </c>
      <c r="B338" s="6" t="s">
        <v>31</v>
      </c>
      <c r="C338" s="24" t="s">
        <v>233</v>
      </c>
      <c r="D338" s="24" t="s">
        <v>44</v>
      </c>
      <c r="E338" s="21">
        <v>0.1</v>
      </c>
      <c r="F338" s="19">
        <f>SUMIFS(UK!I:I,UK!B:B,'Special condition stocks'!D338,UK!D:D,'Special condition stocks'!B338)</f>
        <v>5.9</v>
      </c>
      <c r="G338" s="21">
        <f t="shared" si="59"/>
        <v>0.59</v>
      </c>
      <c r="H338" s="21">
        <v>0</v>
      </c>
      <c r="I338" s="21">
        <v>0</v>
      </c>
      <c r="J338" s="21">
        <f t="shared" si="60"/>
        <v>0.59</v>
      </c>
    </row>
    <row r="339" spans="1:10" x14ac:dyDescent="0.2">
      <c r="A339" s="6" t="str">
        <f t="shared" si="61"/>
        <v>HAD/*6A_N10m and under (pool) - Wales</v>
      </c>
      <c r="B339" s="6" t="s">
        <v>30</v>
      </c>
      <c r="C339" s="24" t="s">
        <v>233</v>
      </c>
      <c r="D339" s="24" t="s">
        <v>44</v>
      </c>
      <c r="E339" s="21">
        <v>0.1</v>
      </c>
      <c r="F339" s="19">
        <f>SUMIFS(UK!I:I,UK!B:B,'Special condition stocks'!D339,UK!D:D,'Special condition stocks'!B339)</f>
        <v>1.76</v>
      </c>
      <c r="G339" s="21">
        <f t="shared" si="59"/>
        <v>0.17599999999999999</v>
      </c>
      <c r="H339" s="21">
        <v>0</v>
      </c>
      <c r="I339" s="21">
        <v>0</v>
      </c>
      <c r="J339" s="21">
        <f t="shared" si="60"/>
        <v>0.17599999999999999</v>
      </c>
    </row>
    <row r="340" spans="1:10" x14ac:dyDescent="0.2">
      <c r="A340" s="6" t="str">
        <f t="shared" si="61"/>
        <v>HAD/*6A_NAberdeen</v>
      </c>
      <c r="B340" s="6" t="s">
        <v>4</v>
      </c>
      <c r="C340" s="24" t="s">
        <v>233</v>
      </c>
      <c r="D340" s="24" t="s">
        <v>44</v>
      </c>
      <c r="E340" s="21">
        <v>0.1</v>
      </c>
      <c r="F340" s="19">
        <f>SUMIFS(UK!I:I,UK!B:B,'Special condition stocks'!D340,UK!D:D,'Special condition stocks'!B340)</f>
        <v>4082.5899999999997</v>
      </c>
      <c r="G340" s="21">
        <f t="shared" si="59"/>
        <v>408.25900000000001</v>
      </c>
      <c r="H340" s="21">
        <v>0</v>
      </c>
      <c r="I340" s="21">
        <v>0</v>
      </c>
      <c r="J340" s="21">
        <f t="shared" si="60"/>
        <v>408.25900000000001</v>
      </c>
    </row>
    <row r="341" spans="1:10" x14ac:dyDescent="0.2">
      <c r="A341" s="6" t="str">
        <f t="shared" si="61"/>
        <v>HAD/*6A_NAnglo Scot.</v>
      </c>
      <c r="B341" s="6" t="s">
        <v>13</v>
      </c>
      <c r="C341" s="24" t="s">
        <v>233</v>
      </c>
      <c r="D341" s="24" t="s">
        <v>44</v>
      </c>
      <c r="E341" s="21">
        <v>0.1</v>
      </c>
      <c r="F341" s="19">
        <f>SUMIFS(UK!I:I,UK!B:B,'Special condition stocks'!D341,UK!D:D,'Special condition stocks'!B341)</f>
        <v>1819.268</v>
      </c>
      <c r="G341" s="21">
        <f t="shared" si="59"/>
        <v>181.92699999999999</v>
      </c>
      <c r="H341" s="21">
        <v>0</v>
      </c>
      <c r="I341" s="21">
        <v>0</v>
      </c>
      <c r="J341" s="21">
        <f t="shared" si="60"/>
        <v>181.92699999999999</v>
      </c>
    </row>
    <row r="342" spans="1:10" x14ac:dyDescent="0.2">
      <c r="A342" s="6" t="str">
        <f t="shared" si="61"/>
        <v>HAD/*6A_NANIFPO</v>
      </c>
      <c r="B342" s="6" t="s">
        <v>17</v>
      </c>
      <c r="C342" s="24" t="s">
        <v>233</v>
      </c>
      <c r="D342" s="24" t="s">
        <v>44</v>
      </c>
      <c r="E342" s="21">
        <v>0.1</v>
      </c>
      <c r="F342" s="19">
        <f>SUMIFS(UK!I:I,UK!B:B,'Special condition stocks'!D342,UK!D:D,'Special condition stocks'!B342)</f>
        <v>564.45400000000006</v>
      </c>
      <c r="G342" s="21">
        <f t="shared" si="59"/>
        <v>56.445</v>
      </c>
      <c r="H342" s="21">
        <v>0</v>
      </c>
      <c r="I342" s="21">
        <v>0</v>
      </c>
      <c r="J342" s="21">
        <f t="shared" si="60"/>
        <v>56.445</v>
      </c>
    </row>
    <row r="343" spans="1:10" x14ac:dyDescent="0.2">
      <c r="A343" s="6" t="str">
        <f t="shared" si="61"/>
        <v>HAD/*6A_NCornish</v>
      </c>
      <c r="B343" s="6" t="s">
        <v>18</v>
      </c>
      <c r="C343" s="24" t="s">
        <v>233</v>
      </c>
      <c r="D343" s="24" t="s">
        <v>44</v>
      </c>
      <c r="E343" s="21">
        <v>0.1</v>
      </c>
      <c r="F343" s="19">
        <f>SUMIFS(UK!I:I,UK!B:B,'Special condition stocks'!D343,UK!D:D,'Special condition stocks'!B343)</f>
        <v>3368.5920000000001</v>
      </c>
      <c r="G343" s="21">
        <f t="shared" si="59"/>
        <v>336.85899999999998</v>
      </c>
      <c r="H343" s="21">
        <v>0</v>
      </c>
      <c r="I343" s="21">
        <v>0</v>
      </c>
      <c r="J343" s="21">
        <f t="shared" si="60"/>
        <v>336.85899999999998</v>
      </c>
    </row>
    <row r="344" spans="1:10" x14ac:dyDescent="0.2">
      <c r="A344" s="6" t="str">
        <f t="shared" si="61"/>
        <v>HAD/*6A_NEEFPO</v>
      </c>
      <c r="B344" s="6" t="s">
        <v>14</v>
      </c>
      <c r="C344" s="24" t="s">
        <v>233</v>
      </c>
      <c r="D344" s="24" t="s">
        <v>44</v>
      </c>
      <c r="E344" s="21">
        <v>0.1</v>
      </c>
      <c r="F344" s="19">
        <f>SUMIFS(UK!I:I,UK!B:B,'Special condition stocks'!D344,UK!D:D,'Special condition stocks'!B344)</f>
        <v>5275.4439999999995</v>
      </c>
      <c r="G344" s="21">
        <f t="shared" si="59"/>
        <v>527.54399999999998</v>
      </c>
      <c r="H344" s="21">
        <v>0</v>
      </c>
      <c r="I344" s="21">
        <v>0</v>
      </c>
      <c r="J344" s="21">
        <f t="shared" si="60"/>
        <v>527.54399999999998</v>
      </c>
    </row>
    <row r="345" spans="1:10" x14ac:dyDescent="0.2">
      <c r="A345" s="6" t="str">
        <f t="shared" si="61"/>
        <v>HAD/*6A_NFife</v>
      </c>
      <c r="B345" s="6" t="s">
        <v>7</v>
      </c>
      <c r="C345" s="24" t="s">
        <v>233</v>
      </c>
      <c r="D345" s="24" t="s">
        <v>44</v>
      </c>
      <c r="E345" s="21">
        <v>0.1</v>
      </c>
      <c r="F345" s="19">
        <f>SUMIFS(UK!I:I,UK!B:B,'Special condition stocks'!D345,UK!D:D,'Special condition stocks'!B345)</f>
        <v>446.06000000000006</v>
      </c>
      <c r="G345" s="21">
        <f t="shared" si="59"/>
        <v>44.606000000000002</v>
      </c>
      <c r="H345" s="21">
        <v>0</v>
      </c>
      <c r="I345" s="21">
        <v>0</v>
      </c>
      <c r="J345" s="21">
        <f t="shared" si="60"/>
        <v>44.606000000000002</v>
      </c>
    </row>
    <row r="346" spans="1:10" x14ac:dyDescent="0.2">
      <c r="A346" s="6" t="str">
        <f t="shared" si="61"/>
        <v>HAD/*6A_NFPO</v>
      </c>
      <c r="B346" s="6" t="s">
        <v>15</v>
      </c>
      <c r="C346" s="24" t="s">
        <v>233</v>
      </c>
      <c r="D346" s="24" t="s">
        <v>44</v>
      </c>
      <c r="E346" s="21">
        <v>0.1</v>
      </c>
      <c r="F346" s="19">
        <f>SUMIFS(UK!I:I,UK!B:B,'Special condition stocks'!D346,UK!D:D,'Special condition stocks'!B346)</f>
        <v>649.16300000000001</v>
      </c>
      <c r="G346" s="21">
        <f t="shared" si="59"/>
        <v>64.915999999999997</v>
      </c>
      <c r="H346" s="21">
        <v>0</v>
      </c>
      <c r="I346" s="21">
        <v>0</v>
      </c>
      <c r="J346" s="21">
        <f t="shared" si="60"/>
        <v>64.915999999999997</v>
      </c>
    </row>
    <row r="347" spans="1:10" x14ac:dyDescent="0.2">
      <c r="A347" s="6" t="str">
        <f t="shared" si="61"/>
        <v>HAD/*6A_NHandliners</v>
      </c>
      <c r="B347" s="6" t="s">
        <v>66</v>
      </c>
      <c r="C347" s="24" t="s">
        <v>233</v>
      </c>
      <c r="D347" s="24" t="s">
        <v>44</v>
      </c>
      <c r="E347" s="21">
        <v>0.1</v>
      </c>
      <c r="F347" s="19">
        <f>SUMIFS(UK!I:I,UK!B:B,'Special condition stocks'!D347,UK!D:D,'Special condition stocks'!B347)</f>
        <v>0</v>
      </c>
      <c r="G347" s="21">
        <f t="shared" si="59"/>
        <v>0</v>
      </c>
      <c r="H347" s="21">
        <v>0</v>
      </c>
      <c r="I347" s="21">
        <v>0</v>
      </c>
      <c r="J347" s="21">
        <f t="shared" si="60"/>
        <v>0</v>
      </c>
    </row>
    <row r="348" spans="1:10" x14ac:dyDescent="0.2">
      <c r="A348" s="6" t="str">
        <f t="shared" si="61"/>
        <v>HAD/*6A_NInterfish</v>
      </c>
      <c r="B348" s="6" t="s">
        <v>23</v>
      </c>
      <c r="C348" s="24" t="s">
        <v>233</v>
      </c>
      <c r="D348" s="24" t="s">
        <v>44</v>
      </c>
      <c r="E348" s="21">
        <v>0.1</v>
      </c>
      <c r="F348" s="19">
        <f>SUMIFS(UK!I:I,UK!B:B,'Special condition stocks'!D348,UK!D:D,'Special condition stocks'!B348)</f>
        <v>37.012</v>
      </c>
      <c r="G348" s="21">
        <f t="shared" si="59"/>
        <v>3.7010000000000001</v>
      </c>
      <c r="H348" s="21">
        <v>0</v>
      </c>
      <c r="I348" s="21">
        <v>0</v>
      </c>
      <c r="J348" s="21">
        <f t="shared" si="60"/>
        <v>3.7010000000000001</v>
      </c>
    </row>
    <row r="349" spans="1:10" x14ac:dyDescent="0.2">
      <c r="A349" s="6" t="str">
        <f t="shared" si="61"/>
        <v>HAD/*6A_NIOM</v>
      </c>
      <c r="B349" s="6" t="s">
        <v>24</v>
      </c>
      <c r="C349" s="24" t="s">
        <v>233</v>
      </c>
      <c r="D349" s="24" t="s">
        <v>44</v>
      </c>
      <c r="E349" s="21">
        <v>0.1</v>
      </c>
      <c r="F349" s="19">
        <f>SUMIFS(UK!I:I,UK!B:B,'Special condition stocks'!D349,UK!D:D,'Special condition stocks'!B349)</f>
        <v>4.5449999999999999</v>
      </c>
      <c r="G349" s="21">
        <f t="shared" si="59"/>
        <v>0.45500000000000002</v>
      </c>
      <c r="H349" s="21">
        <v>0</v>
      </c>
      <c r="I349" s="21">
        <v>0</v>
      </c>
      <c r="J349" s="21">
        <f t="shared" si="60"/>
        <v>0.45500000000000002</v>
      </c>
    </row>
    <row r="350" spans="1:10" x14ac:dyDescent="0.2">
      <c r="A350" s="6" t="str">
        <f t="shared" si="61"/>
        <v>HAD/*6A_NKlondyke</v>
      </c>
      <c r="B350" s="6" t="s">
        <v>11</v>
      </c>
      <c r="C350" s="24" t="s">
        <v>233</v>
      </c>
      <c r="D350" s="24" t="s">
        <v>44</v>
      </c>
      <c r="E350" s="21">
        <v>0.1</v>
      </c>
      <c r="F350" s="19">
        <f>SUMIFS(UK!I:I,UK!B:B,'Special condition stocks'!D350,UK!D:D,'Special condition stocks'!B350)</f>
        <v>0</v>
      </c>
      <c r="G350" s="21">
        <f t="shared" si="59"/>
        <v>0</v>
      </c>
      <c r="H350" s="21">
        <v>0</v>
      </c>
      <c r="I350" s="21">
        <v>0</v>
      </c>
      <c r="J350" s="21">
        <f t="shared" si="60"/>
        <v>0</v>
      </c>
    </row>
    <row r="351" spans="1:10" x14ac:dyDescent="0.2">
      <c r="A351" s="6" t="str">
        <f t="shared" si="61"/>
        <v>HAD/*6A_NLowestoft</v>
      </c>
      <c r="B351" s="6" t="s">
        <v>21</v>
      </c>
      <c r="C351" s="24" t="s">
        <v>233</v>
      </c>
      <c r="D351" s="24" t="s">
        <v>44</v>
      </c>
      <c r="E351" s="21">
        <v>0.1</v>
      </c>
      <c r="F351" s="19">
        <f>SUMIFS(UK!I:I,UK!B:B,'Special condition stocks'!D351,UK!D:D,'Special condition stocks'!B351)</f>
        <v>0</v>
      </c>
      <c r="G351" s="21">
        <f t="shared" si="59"/>
        <v>0</v>
      </c>
      <c r="H351" s="21">
        <v>0</v>
      </c>
      <c r="I351" s="21">
        <v>0</v>
      </c>
      <c r="J351" s="21">
        <f t="shared" si="60"/>
        <v>0</v>
      </c>
    </row>
    <row r="352" spans="1:10" x14ac:dyDescent="0.2">
      <c r="A352" s="6" t="str">
        <f t="shared" si="61"/>
        <v>HAD/*6A_NLunar</v>
      </c>
      <c r="B352" s="6" t="s">
        <v>12</v>
      </c>
      <c r="C352" s="24" t="s">
        <v>233</v>
      </c>
      <c r="D352" s="24" t="s">
        <v>44</v>
      </c>
      <c r="E352" s="21">
        <v>0.1</v>
      </c>
      <c r="F352" s="19">
        <f>SUMIFS(UK!I:I,UK!B:B,'Special condition stocks'!D352,UK!D:D,'Special condition stocks'!B352)</f>
        <v>4237.8999999999996</v>
      </c>
      <c r="G352" s="21">
        <f t="shared" si="59"/>
        <v>423.79</v>
      </c>
      <c r="H352" s="21">
        <v>0</v>
      </c>
      <c r="I352" s="21">
        <v>0</v>
      </c>
      <c r="J352" s="21">
        <f t="shared" si="60"/>
        <v>423.79</v>
      </c>
    </row>
    <row r="353" spans="1:10" x14ac:dyDescent="0.2">
      <c r="A353" s="6" t="str">
        <f t="shared" si="61"/>
        <v>HAD/*6A_NMourne</v>
      </c>
      <c r="B353" s="6" t="s">
        <v>49</v>
      </c>
      <c r="C353" s="24" t="s">
        <v>233</v>
      </c>
      <c r="D353" s="24" t="s">
        <v>44</v>
      </c>
      <c r="E353" s="21">
        <v>0.1</v>
      </c>
      <c r="F353" s="19">
        <f>SUMIFS(UK!I:I,UK!B:B,'Special condition stocks'!D353,UK!D:D,'Special condition stocks'!B353)</f>
        <v>0</v>
      </c>
      <c r="G353" s="21">
        <f t="shared" si="59"/>
        <v>0</v>
      </c>
      <c r="H353" s="21">
        <v>0</v>
      </c>
      <c r="I353" s="21">
        <v>0</v>
      </c>
      <c r="J353" s="21">
        <f t="shared" si="60"/>
        <v>0</v>
      </c>
    </row>
    <row r="354" spans="1:10" x14ac:dyDescent="0.2">
      <c r="A354" s="6" t="str">
        <f t="shared" si="61"/>
        <v>HAD/*6A_NNESFO</v>
      </c>
      <c r="B354" s="6" t="s">
        <v>5</v>
      </c>
      <c r="C354" s="24" t="s">
        <v>233</v>
      </c>
      <c r="D354" s="24" t="s">
        <v>44</v>
      </c>
      <c r="E354" s="21">
        <v>0.1</v>
      </c>
      <c r="F354" s="19">
        <f>SUMIFS(UK!I:I,UK!B:B,'Special condition stocks'!D354,UK!D:D,'Special condition stocks'!B354)</f>
        <v>6804.5</v>
      </c>
      <c r="G354" s="21">
        <f t="shared" si="59"/>
        <v>680.45</v>
      </c>
      <c r="H354" s="21">
        <v>0</v>
      </c>
      <c r="I354" s="21">
        <v>0</v>
      </c>
      <c r="J354" s="21">
        <f t="shared" si="60"/>
        <v>680.45</v>
      </c>
    </row>
    <row r="355" spans="1:10" x14ac:dyDescent="0.2">
      <c r="A355" s="6" t="str">
        <f t="shared" si="61"/>
        <v>HAD/*6A_NNIFPO</v>
      </c>
      <c r="B355" s="6" t="s">
        <v>16</v>
      </c>
      <c r="C355" s="24" t="s">
        <v>233</v>
      </c>
      <c r="D355" s="24" t="s">
        <v>44</v>
      </c>
      <c r="E355" s="21">
        <v>0.1</v>
      </c>
      <c r="F355" s="19">
        <f>SUMIFS(UK!I:I,UK!B:B,'Special condition stocks'!D355,UK!D:D,'Special condition stocks'!B355)</f>
        <v>381.70799999999997</v>
      </c>
      <c r="G355" s="21">
        <f t="shared" si="59"/>
        <v>38.170999999999999</v>
      </c>
      <c r="H355" s="21">
        <v>0</v>
      </c>
      <c r="I355" s="21">
        <v>0</v>
      </c>
      <c r="J355" s="21">
        <f t="shared" si="60"/>
        <v>38.170999999999999</v>
      </c>
    </row>
    <row r="356" spans="1:10" x14ac:dyDescent="0.2">
      <c r="A356" s="6" t="str">
        <f t="shared" si="61"/>
        <v>HAD/*6A_NNon Sector - England</v>
      </c>
      <c r="B356" s="6" t="s">
        <v>25</v>
      </c>
      <c r="C356" s="24" t="s">
        <v>233</v>
      </c>
      <c r="D356" s="24" t="s">
        <v>44</v>
      </c>
      <c r="E356" s="21">
        <v>0.1</v>
      </c>
      <c r="F356" s="19">
        <f>SUMIFS(UK!I:I,UK!B:B,'Special condition stocks'!D356,UK!D:D,'Special condition stocks'!B356)</f>
        <v>8.7240000000000002</v>
      </c>
      <c r="G356" s="21">
        <f t="shared" si="59"/>
        <v>0.872</v>
      </c>
      <c r="H356" s="21">
        <v>0</v>
      </c>
      <c r="I356" s="21">
        <v>0</v>
      </c>
      <c r="J356" s="21">
        <f t="shared" si="60"/>
        <v>0.872</v>
      </c>
    </row>
    <row r="357" spans="1:10" x14ac:dyDescent="0.2">
      <c r="A357" s="6" t="str">
        <f t="shared" si="61"/>
        <v>HAD/*6A_NNon Sector - Northern Ireland</v>
      </c>
      <c r="B357" s="6" t="s">
        <v>28</v>
      </c>
      <c r="C357" s="24" t="s">
        <v>233</v>
      </c>
      <c r="D357" s="24" t="s">
        <v>44</v>
      </c>
      <c r="E357" s="21">
        <v>0.1</v>
      </c>
      <c r="F357" s="19">
        <f>SUMIFS(UK!I:I,UK!B:B,'Special condition stocks'!D357,UK!D:D,'Special condition stocks'!B357)</f>
        <v>0</v>
      </c>
      <c r="G357" s="21">
        <f t="shared" si="59"/>
        <v>0</v>
      </c>
      <c r="H357" s="21">
        <v>0</v>
      </c>
      <c r="I357" s="21">
        <v>0</v>
      </c>
      <c r="J357" s="21">
        <f t="shared" si="60"/>
        <v>0</v>
      </c>
    </row>
    <row r="358" spans="1:10" x14ac:dyDescent="0.2">
      <c r="A358" s="6" t="str">
        <f t="shared" si="61"/>
        <v>HAD/*6A_NNon Sector - Scotland</v>
      </c>
      <c r="B358" s="6" t="s">
        <v>27</v>
      </c>
      <c r="C358" s="24" t="s">
        <v>233</v>
      </c>
      <c r="D358" s="24" t="s">
        <v>44</v>
      </c>
      <c r="E358" s="21">
        <v>0.1</v>
      </c>
      <c r="F358" s="19">
        <f>SUMIFS(UK!I:I,UK!B:B,'Special condition stocks'!D358,UK!D:D,'Special condition stocks'!B358)</f>
        <v>1.3</v>
      </c>
      <c r="G358" s="21">
        <f t="shared" si="59"/>
        <v>0.13</v>
      </c>
      <c r="H358" s="21">
        <v>0</v>
      </c>
      <c r="I358" s="21">
        <v>0</v>
      </c>
      <c r="J358" s="21">
        <f t="shared" si="60"/>
        <v>0.13</v>
      </c>
    </row>
    <row r="359" spans="1:10" x14ac:dyDescent="0.2">
      <c r="A359" s="6" t="str">
        <f t="shared" si="61"/>
        <v>HAD/*6A_NNon Sector - Wales</v>
      </c>
      <c r="B359" s="6" t="s">
        <v>26</v>
      </c>
      <c r="C359" s="24" t="s">
        <v>233</v>
      </c>
      <c r="D359" s="24" t="s">
        <v>44</v>
      </c>
      <c r="E359" s="21">
        <v>0.1</v>
      </c>
      <c r="F359" s="19">
        <f>SUMIFS(UK!I:I,UK!B:B,'Special condition stocks'!D359,UK!D:D,'Special condition stocks'!B359)</f>
        <v>0</v>
      </c>
      <c r="G359" s="21">
        <f t="shared" si="59"/>
        <v>0</v>
      </c>
      <c r="H359" s="21">
        <v>0</v>
      </c>
      <c r="I359" s="21">
        <v>0</v>
      </c>
      <c r="J359" s="21">
        <f t="shared" si="60"/>
        <v>0</v>
      </c>
    </row>
    <row r="360" spans="1:10" x14ac:dyDescent="0.2">
      <c r="A360" s="6" t="str">
        <f t="shared" si="61"/>
        <v>HAD/*6A_NHumberside</v>
      </c>
      <c r="B360" s="6" t="s">
        <v>288</v>
      </c>
      <c r="C360" s="24" t="s">
        <v>233</v>
      </c>
      <c r="D360" s="24" t="s">
        <v>44</v>
      </c>
      <c r="E360" s="21">
        <v>0.1</v>
      </c>
      <c r="F360" s="19">
        <f>SUMIFS(UK!I:I,UK!B:B,'Special condition stocks'!D360,UK!D:D,'Special condition stocks'!B360)</f>
        <v>100.402</v>
      </c>
      <c r="G360" s="21">
        <f t="shared" si="59"/>
        <v>10.039999999999999</v>
      </c>
      <c r="H360" s="21">
        <v>0</v>
      </c>
      <c r="I360" s="21">
        <v>0</v>
      </c>
      <c r="J360" s="21">
        <f t="shared" si="60"/>
        <v>10.039999999999999</v>
      </c>
    </row>
    <row r="361" spans="1:10" x14ac:dyDescent="0.2">
      <c r="A361" s="6" t="str">
        <f t="shared" si="61"/>
        <v>HAD/*6A_NNorth Sea</v>
      </c>
      <c r="B361" s="6" t="s">
        <v>20</v>
      </c>
      <c r="C361" s="24" t="s">
        <v>233</v>
      </c>
      <c r="D361" s="24" t="s">
        <v>44</v>
      </c>
      <c r="E361" s="21">
        <v>0.1</v>
      </c>
      <c r="F361" s="19">
        <f>SUMIFS(UK!I:I,UK!B:B,'Special condition stocks'!D361,UK!D:D,'Special condition stocks'!B361)</f>
        <v>204.893</v>
      </c>
      <c r="G361" s="21">
        <f t="shared" si="59"/>
        <v>20.489000000000001</v>
      </c>
      <c r="H361" s="21">
        <v>0</v>
      </c>
      <c r="I361" s="21">
        <v>0</v>
      </c>
      <c r="J361" s="21">
        <f t="shared" si="60"/>
        <v>20.489000000000001</v>
      </c>
    </row>
    <row r="362" spans="1:10" x14ac:dyDescent="0.2">
      <c r="A362" s="6" t="str">
        <f t="shared" si="61"/>
        <v>HAD/*6A_NNorthern</v>
      </c>
      <c r="B362" s="6" t="s">
        <v>10</v>
      </c>
      <c r="C362" s="24" t="s">
        <v>233</v>
      </c>
      <c r="D362" s="24" t="s">
        <v>44</v>
      </c>
      <c r="E362" s="21">
        <v>0.1</v>
      </c>
      <c r="F362" s="19">
        <f>SUMIFS(UK!I:I,UK!B:B,'Special condition stocks'!D362,UK!D:D,'Special condition stocks'!B362)</f>
        <v>0</v>
      </c>
      <c r="G362" s="21">
        <f t="shared" si="59"/>
        <v>0</v>
      </c>
      <c r="H362" s="21">
        <v>0</v>
      </c>
      <c r="I362" s="21">
        <v>0</v>
      </c>
      <c r="J362" s="21">
        <f t="shared" si="60"/>
        <v>0</v>
      </c>
    </row>
    <row r="363" spans="1:10" x14ac:dyDescent="0.2">
      <c r="A363" s="6" t="str">
        <f t="shared" si="61"/>
        <v>HAD/*6A_NOrkney</v>
      </c>
      <c r="B363" s="6" t="s">
        <v>9</v>
      </c>
      <c r="C363" s="24" t="s">
        <v>233</v>
      </c>
      <c r="D363" s="24" t="s">
        <v>44</v>
      </c>
      <c r="E363" s="21">
        <v>0.1</v>
      </c>
      <c r="F363" s="19">
        <f>SUMIFS(UK!I:I,UK!B:B,'Special condition stocks'!D363,UK!D:D,'Special condition stocks'!B363)</f>
        <v>313.60000000000002</v>
      </c>
      <c r="G363" s="21">
        <f t="shared" si="59"/>
        <v>31.36</v>
      </c>
      <c r="H363" s="21">
        <v>0</v>
      </c>
      <c r="I363" s="21">
        <v>0</v>
      </c>
      <c r="J363" s="21">
        <f t="shared" si="60"/>
        <v>31.36</v>
      </c>
    </row>
    <row r="364" spans="1:10" x14ac:dyDescent="0.2">
      <c r="A364" s="6" t="str">
        <f t="shared" si="61"/>
        <v>HAD/*6A_NSFO</v>
      </c>
      <c r="B364" s="6" t="s">
        <v>2</v>
      </c>
      <c r="C364" s="24" t="s">
        <v>233</v>
      </c>
      <c r="D364" s="24" t="s">
        <v>44</v>
      </c>
      <c r="E364" s="21">
        <v>0.1</v>
      </c>
      <c r="F364" s="19">
        <f>SUMIFS(UK!I:I,UK!B:B,'Special condition stocks'!D364,UK!D:D,'Special condition stocks'!B364)</f>
        <v>18568.47</v>
      </c>
      <c r="G364" s="21">
        <f t="shared" si="59"/>
        <v>1856.847</v>
      </c>
      <c r="H364" s="21">
        <v>0</v>
      </c>
      <c r="I364" s="21">
        <v>0</v>
      </c>
      <c r="J364" s="21">
        <f t="shared" si="60"/>
        <v>1856.847</v>
      </c>
    </row>
    <row r="365" spans="1:10" x14ac:dyDescent="0.2">
      <c r="A365" s="6" t="str">
        <f t="shared" si="61"/>
        <v>HAD/*6A_NShetland</v>
      </c>
      <c r="B365" s="6" t="s">
        <v>6</v>
      </c>
      <c r="C365" s="24" t="s">
        <v>233</v>
      </c>
      <c r="D365" s="24" t="s">
        <v>44</v>
      </c>
      <c r="E365" s="21">
        <v>0.1</v>
      </c>
      <c r="F365" s="19">
        <f>SUMIFS(UK!I:I,UK!B:B,'Special condition stocks'!D365,UK!D:D,'Special condition stocks'!B365)</f>
        <v>11511.092999999999</v>
      </c>
      <c r="G365" s="21">
        <f t="shared" si="59"/>
        <v>1151.1089999999999</v>
      </c>
      <c r="H365" s="21">
        <v>0</v>
      </c>
      <c r="I365" s="21">
        <v>0</v>
      </c>
      <c r="J365" s="21">
        <f t="shared" si="60"/>
        <v>1151.1089999999999</v>
      </c>
    </row>
    <row r="366" spans="1:10" x14ac:dyDescent="0.2">
      <c r="A366" s="6" t="str">
        <f t="shared" si="61"/>
        <v>HAD/*6A_NSouth West</v>
      </c>
      <c r="B366" s="6" t="s">
        <v>19</v>
      </c>
      <c r="C366" s="24" t="s">
        <v>233</v>
      </c>
      <c r="D366" s="24" t="s">
        <v>44</v>
      </c>
      <c r="E366" s="21">
        <v>0.1</v>
      </c>
      <c r="F366" s="19">
        <f>SUMIFS(UK!I:I,UK!B:B,'Special condition stocks'!D366,UK!D:D,'Special condition stocks'!B366)</f>
        <v>4.726</v>
      </c>
      <c r="G366" s="21">
        <f t="shared" si="59"/>
        <v>0.47299999999999998</v>
      </c>
      <c r="H366" s="21">
        <v>0</v>
      </c>
      <c r="I366" s="21">
        <v>0</v>
      </c>
      <c r="J366" s="21">
        <f t="shared" si="60"/>
        <v>0.47299999999999998</v>
      </c>
    </row>
    <row r="367" spans="1:10" x14ac:dyDescent="0.2">
      <c r="A367" s="6" t="str">
        <f t="shared" ref="A367" si="77">CONCATENATE(C367,B367)</f>
        <v>HAD/*6A_NUnallocated</v>
      </c>
      <c r="B367" s="60" t="s">
        <v>33</v>
      </c>
      <c r="C367" s="61" t="s">
        <v>233</v>
      </c>
      <c r="D367" s="61" t="s">
        <v>44</v>
      </c>
      <c r="E367" s="21">
        <v>0.1</v>
      </c>
      <c r="F367" s="19">
        <f>SUMIFS(UK!I:I,UK!B:B,'Special condition stocks'!D367,UK!D:D,'Special condition stocks'!B367)</f>
        <v>0</v>
      </c>
      <c r="G367" s="21">
        <f t="shared" ref="G367" si="78">ROUND(F367*E367,3)</f>
        <v>0</v>
      </c>
      <c r="H367" s="21">
        <v>0</v>
      </c>
      <c r="I367" s="21">
        <v>0</v>
      </c>
      <c r="J367" s="21">
        <f t="shared" ref="J367" si="79">G367+H367-I367</f>
        <v>0</v>
      </c>
    </row>
    <row r="368" spans="1:10" x14ac:dyDescent="0.2">
      <c r="A368" s="6" t="str">
        <f t="shared" si="61"/>
        <v>HAD/*6A_NW. Scotland</v>
      </c>
      <c r="B368" s="6" t="s">
        <v>8</v>
      </c>
      <c r="C368" s="24" t="s">
        <v>233</v>
      </c>
      <c r="D368" s="24" t="s">
        <v>44</v>
      </c>
      <c r="E368" s="21">
        <v>0.1</v>
      </c>
      <c r="F368" s="19">
        <f>SUMIFS(UK!I:I,UK!B:B,'Special condition stocks'!D368,UK!D:D,'Special condition stocks'!B368)</f>
        <v>718.94600000000003</v>
      </c>
      <c r="G368" s="21">
        <f t="shared" si="59"/>
        <v>71.894999999999996</v>
      </c>
      <c r="H368" s="21">
        <v>0</v>
      </c>
      <c r="I368" s="21">
        <v>0</v>
      </c>
      <c r="J368" s="21">
        <f t="shared" si="60"/>
        <v>71.894999999999996</v>
      </c>
    </row>
    <row r="369" spans="1:10" x14ac:dyDescent="0.2">
      <c r="A369" s="6" t="str">
        <f t="shared" si="61"/>
        <v>HAD/*6A_NWales &amp; WC</v>
      </c>
      <c r="B369" s="6" t="s">
        <v>22</v>
      </c>
      <c r="C369" s="24" t="s">
        <v>233</v>
      </c>
      <c r="D369" s="24" t="s">
        <v>44</v>
      </c>
      <c r="E369" s="21">
        <v>0.1</v>
      </c>
      <c r="F369" s="19">
        <f>SUMIFS(UK!I:I,UK!B:B,'Special condition stocks'!D369,UK!D:D,'Special condition stocks'!B369)</f>
        <v>0.16200000000000001</v>
      </c>
      <c r="G369" s="21">
        <f t="shared" si="59"/>
        <v>1.6E-2</v>
      </c>
      <c r="H369" s="21">
        <v>0</v>
      </c>
      <c r="I369" s="21">
        <v>0</v>
      </c>
      <c r="J369" s="21">
        <f t="shared" si="60"/>
        <v>1.6E-2</v>
      </c>
    </row>
    <row r="370" spans="1:10" x14ac:dyDescent="0.2">
      <c r="A370" s="6" t="str">
        <f t="shared" si="61"/>
        <v>HAD/*6A_NWestern</v>
      </c>
      <c r="B370" s="6" t="s">
        <v>107</v>
      </c>
      <c r="C370" s="24" t="s">
        <v>233</v>
      </c>
      <c r="D370" s="24" t="s">
        <v>44</v>
      </c>
      <c r="E370" s="21">
        <v>0.1</v>
      </c>
      <c r="F370" s="19">
        <f>SUMIFS(UK!I:I,UK!B:B,'Special condition stocks'!D370,UK!D:D,'Special condition stocks'!B370)</f>
        <v>374.49799999999999</v>
      </c>
      <c r="G370" s="21">
        <f t="shared" si="59"/>
        <v>37.450000000000003</v>
      </c>
      <c r="H370" s="21">
        <v>0</v>
      </c>
      <c r="I370" s="21">
        <v>0</v>
      </c>
      <c r="J370" s="21">
        <f t="shared" si="60"/>
        <v>37.450000000000003</v>
      </c>
    </row>
    <row r="371" spans="1:10" x14ac:dyDescent="0.2">
      <c r="A371" s="6" t="str">
        <f t="shared" ref="A371:A372" si="80">CONCATENATE(C371,B371)</f>
        <v>HAD/*6A_NQAM - sector</v>
      </c>
      <c r="B371" s="60" t="s">
        <v>302</v>
      </c>
      <c r="C371" s="61" t="s">
        <v>233</v>
      </c>
      <c r="D371" s="61" t="s">
        <v>44</v>
      </c>
      <c r="E371" s="21">
        <v>0.1</v>
      </c>
      <c r="F371" s="19">
        <f>SUMIFS(UK!I:I,UK!B:B,'Special condition stocks'!D371,UK!D:D,'Special condition stocks'!B371)</f>
        <v>0</v>
      </c>
      <c r="G371" s="21">
        <f t="shared" ref="G371:G372" si="81">ROUND(F371*E371,3)</f>
        <v>0</v>
      </c>
      <c r="H371" s="21">
        <v>0</v>
      </c>
      <c r="I371" s="21">
        <v>0</v>
      </c>
      <c r="J371" s="21">
        <f t="shared" ref="J371:J372" si="82">G371+H371-I371</f>
        <v>0</v>
      </c>
    </row>
    <row r="372" spans="1:10" x14ac:dyDescent="0.2">
      <c r="A372" s="6" t="str">
        <f t="shared" si="80"/>
        <v>HAD/*6A_NQAM - non-sector</v>
      </c>
      <c r="B372" s="60" t="s">
        <v>303</v>
      </c>
      <c r="C372" s="61" t="s">
        <v>233</v>
      </c>
      <c r="D372" s="61" t="s">
        <v>44</v>
      </c>
      <c r="E372" s="21">
        <v>0.1</v>
      </c>
      <c r="F372" s="19">
        <f>SUMIFS(UK!I:I,UK!B:B,'Special condition stocks'!D372,UK!D:D,'Special condition stocks'!B372)</f>
        <v>0</v>
      </c>
      <c r="G372" s="21">
        <f t="shared" si="81"/>
        <v>0</v>
      </c>
      <c r="H372" s="21">
        <v>0</v>
      </c>
      <c r="I372" s="21">
        <v>0</v>
      </c>
      <c r="J372" s="21">
        <f t="shared" si="82"/>
        <v>0</v>
      </c>
    </row>
    <row r="373" spans="1:10" x14ac:dyDescent="0.2">
      <c r="A373" s="6" t="str">
        <f t="shared" si="61"/>
        <v>HAD/*2AC4.10m and under (pool) - England</v>
      </c>
      <c r="B373" s="6" t="s">
        <v>29</v>
      </c>
      <c r="C373" s="24" t="s">
        <v>217</v>
      </c>
      <c r="D373" s="24" t="s">
        <v>45</v>
      </c>
      <c r="E373" s="21">
        <v>0.25</v>
      </c>
      <c r="F373" s="19">
        <f>SUMIFS(UK!I:I,UK!B:B,'Special condition stocks'!D373,UK!D:D,'Special condition stocks'!B373)</f>
        <v>3.0129999999999999</v>
      </c>
      <c r="G373" s="21">
        <f t="shared" si="59"/>
        <v>0.753</v>
      </c>
      <c r="H373" s="21">
        <v>0</v>
      </c>
      <c r="I373" s="21">
        <v>0</v>
      </c>
      <c r="J373" s="21">
        <f t="shared" si="60"/>
        <v>0.753</v>
      </c>
    </row>
    <row r="374" spans="1:10" x14ac:dyDescent="0.2">
      <c r="A374" s="6" t="str">
        <f t="shared" si="61"/>
        <v>HAD/*2AC4.10m and under (pool) - Northern Ireland</v>
      </c>
      <c r="B374" s="6" t="s">
        <v>32</v>
      </c>
      <c r="C374" s="24" t="s">
        <v>217</v>
      </c>
      <c r="D374" s="24" t="s">
        <v>45</v>
      </c>
      <c r="E374" s="21">
        <v>0.25</v>
      </c>
      <c r="F374" s="19">
        <f>SUMIFS(UK!I:I,UK!B:B,'Special condition stocks'!D374,UK!D:D,'Special condition stocks'!B374)</f>
        <v>1.3</v>
      </c>
      <c r="G374" s="21">
        <f t="shared" si="59"/>
        <v>0.32500000000000001</v>
      </c>
      <c r="H374" s="21">
        <v>0</v>
      </c>
      <c r="I374" s="21">
        <v>0</v>
      </c>
      <c r="J374" s="21">
        <f t="shared" si="60"/>
        <v>0.32500000000000001</v>
      </c>
    </row>
    <row r="375" spans="1:10" x14ac:dyDescent="0.2">
      <c r="A375" s="6" t="str">
        <f t="shared" si="61"/>
        <v>HAD/*2AC4.10m and under (pool) - Scotland</v>
      </c>
      <c r="B375" s="6" t="s">
        <v>31</v>
      </c>
      <c r="C375" s="24" t="s">
        <v>217</v>
      </c>
      <c r="D375" s="24" t="s">
        <v>45</v>
      </c>
      <c r="E375" s="21">
        <v>0.25</v>
      </c>
      <c r="F375" s="19">
        <f>SUMIFS(UK!I:I,UK!B:B,'Special condition stocks'!D375,UK!D:D,'Special condition stocks'!B375)</f>
        <v>8.5</v>
      </c>
      <c r="G375" s="21">
        <f t="shared" si="59"/>
        <v>2.125</v>
      </c>
      <c r="H375" s="21">
        <v>0</v>
      </c>
      <c r="I375" s="21">
        <v>0</v>
      </c>
      <c r="J375" s="21">
        <f t="shared" si="60"/>
        <v>2.125</v>
      </c>
    </row>
    <row r="376" spans="1:10" x14ac:dyDescent="0.2">
      <c r="A376" s="6" t="str">
        <f t="shared" si="61"/>
        <v>HAD/*2AC4.10m and under (pool) - Wales</v>
      </c>
      <c r="B376" s="6" t="s">
        <v>30</v>
      </c>
      <c r="C376" s="24" t="s">
        <v>217</v>
      </c>
      <c r="D376" s="24" t="s">
        <v>45</v>
      </c>
      <c r="E376" s="21">
        <v>0.25</v>
      </c>
      <c r="F376" s="19">
        <f>SUMIFS(UK!I:I,UK!B:B,'Special condition stocks'!D376,UK!D:D,'Special condition stocks'!B376)</f>
        <v>0</v>
      </c>
      <c r="G376" s="21">
        <f t="shared" si="59"/>
        <v>0</v>
      </c>
      <c r="H376" s="21">
        <v>0</v>
      </c>
      <c r="I376" s="21">
        <v>0</v>
      </c>
      <c r="J376" s="21">
        <f t="shared" si="60"/>
        <v>0</v>
      </c>
    </row>
    <row r="377" spans="1:10" x14ac:dyDescent="0.2">
      <c r="A377" s="6" t="str">
        <f t="shared" si="61"/>
        <v>HAD/*2AC4.Aberdeen</v>
      </c>
      <c r="B377" s="6" t="s">
        <v>4</v>
      </c>
      <c r="C377" s="24" t="s">
        <v>217</v>
      </c>
      <c r="D377" s="24" t="s">
        <v>45</v>
      </c>
      <c r="E377" s="21">
        <v>0.25</v>
      </c>
      <c r="F377" s="19">
        <f>SUMIFS(UK!I:I,UK!B:B,'Special condition stocks'!D377,UK!D:D,'Special condition stocks'!B377)</f>
        <v>531.69299999999998</v>
      </c>
      <c r="G377" s="21">
        <f t="shared" si="59"/>
        <v>132.923</v>
      </c>
      <c r="H377" s="21">
        <v>0</v>
      </c>
      <c r="I377" s="21">
        <v>0</v>
      </c>
      <c r="J377" s="21">
        <f t="shared" si="60"/>
        <v>132.923</v>
      </c>
    </row>
    <row r="378" spans="1:10" x14ac:dyDescent="0.2">
      <c r="A378" s="6" t="str">
        <f t="shared" si="61"/>
        <v>HAD/*2AC4.Anglo Scot.</v>
      </c>
      <c r="B378" s="6" t="s">
        <v>13</v>
      </c>
      <c r="C378" s="24" t="s">
        <v>217</v>
      </c>
      <c r="D378" s="24" t="s">
        <v>45</v>
      </c>
      <c r="E378" s="21">
        <v>0.25</v>
      </c>
      <c r="F378" s="19">
        <f>SUMIFS(UK!I:I,UK!B:B,'Special condition stocks'!D378,UK!D:D,'Special condition stocks'!B378)</f>
        <v>368.77100000000002</v>
      </c>
      <c r="G378" s="21">
        <f t="shared" si="59"/>
        <v>92.192999999999998</v>
      </c>
      <c r="H378" s="21">
        <v>0</v>
      </c>
      <c r="I378" s="21">
        <v>0</v>
      </c>
      <c r="J378" s="21">
        <f t="shared" si="60"/>
        <v>92.192999999999998</v>
      </c>
    </row>
    <row r="379" spans="1:10" x14ac:dyDescent="0.2">
      <c r="A379" s="6" t="str">
        <f t="shared" si="61"/>
        <v>HAD/*2AC4.ANIFPO</v>
      </c>
      <c r="B379" s="6" t="s">
        <v>17</v>
      </c>
      <c r="C379" s="24" t="s">
        <v>217</v>
      </c>
      <c r="D379" s="24" t="s">
        <v>45</v>
      </c>
      <c r="E379" s="21">
        <v>0.25</v>
      </c>
      <c r="F379" s="19">
        <f>SUMIFS(UK!I:I,UK!B:B,'Special condition stocks'!D379,UK!D:D,'Special condition stocks'!B379)</f>
        <v>138.16900000000001</v>
      </c>
      <c r="G379" s="21">
        <f t="shared" si="59"/>
        <v>34.542000000000002</v>
      </c>
      <c r="H379" s="21">
        <v>0</v>
      </c>
      <c r="I379" s="21">
        <v>0</v>
      </c>
      <c r="J379" s="21">
        <f t="shared" si="60"/>
        <v>34.542000000000002</v>
      </c>
    </row>
    <row r="380" spans="1:10" x14ac:dyDescent="0.2">
      <c r="A380" s="6" t="str">
        <f t="shared" si="61"/>
        <v>HAD/*2AC4.Cornish</v>
      </c>
      <c r="B380" s="6" t="s">
        <v>18</v>
      </c>
      <c r="C380" s="24" t="s">
        <v>217</v>
      </c>
      <c r="D380" s="24" t="s">
        <v>45</v>
      </c>
      <c r="E380" s="21">
        <v>0.25</v>
      </c>
      <c r="F380" s="19">
        <f>SUMIFS(UK!I:I,UK!B:B,'Special condition stocks'!D380,UK!D:D,'Special condition stocks'!B380)</f>
        <v>423.13100000000003</v>
      </c>
      <c r="G380" s="21">
        <f t="shared" si="59"/>
        <v>105.783</v>
      </c>
      <c r="H380" s="21">
        <v>0</v>
      </c>
      <c r="I380" s="21">
        <v>0</v>
      </c>
      <c r="J380" s="21">
        <f t="shared" si="60"/>
        <v>105.783</v>
      </c>
    </row>
    <row r="381" spans="1:10" x14ac:dyDescent="0.2">
      <c r="A381" s="6" t="str">
        <f t="shared" si="61"/>
        <v>HAD/*2AC4.EEFPO</v>
      </c>
      <c r="B381" s="6" t="s">
        <v>14</v>
      </c>
      <c r="C381" s="24" t="s">
        <v>217</v>
      </c>
      <c r="D381" s="24" t="s">
        <v>45</v>
      </c>
      <c r="E381" s="21">
        <v>0.25</v>
      </c>
      <c r="F381" s="19">
        <f>SUMIFS(UK!I:I,UK!B:B,'Special condition stocks'!D381,UK!D:D,'Special condition stocks'!B381)</f>
        <v>384.85599999999999</v>
      </c>
      <c r="G381" s="21">
        <f t="shared" si="59"/>
        <v>96.213999999999999</v>
      </c>
      <c r="H381" s="21">
        <v>0</v>
      </c>
      <c r="I381" s="21">
        <v>0</v>
      </c>
      <c r="J381" s="21">
        <f t="shared" si="60"/>
        <v>96.213999999999999</v>
      </c>
    </row>
    <row r="382" spans="1:10" x14ac:dyDescent="0.2">
      <c r="A382" s="6" t="str">
        <f t="shared" si="61"/>
        <v>HAD/*2AC4.Fife</v>
      </c>
      <c r="B382" s="6" t="s">
        <v>7</v>
      </c>
      <c r="C382" s="24" t="s">
        <v>217</v>
      </c>
      <c r="D382" s="24" t="s">
        <v>45</v>
      </c>
      <c r="E382" s="21">
        <v>0.25</v>
      </c>
      <c r="F382" s="19">
        <f>SUMIFS(UK!I:I,UK!B:B,'Special condition stocks'!D382,UK!D:D,'Special condition stocks'!B382)</f>
        <v>8.58</v>
      </c>
      <c r="G382" s="21">
        <f t="shared" si="59"/>
        <v>2.145</v>
      </c>
      <c r="H382" s="21">
        <v>0</v>
      </c>
      <c r="I382" s="21">
        <v>0</v>
      </c>
      <c r="J382" s="21">
        <f t="shared" si="60"/>
        <v>2.145</v>
      </c>
    </row>
    <row r="383" spans="1:10" x14ac:dyDescent="0.2">
      <c r="A383" s="6" t="str">
        <f t="shared" si="61"/>
        <v>HAD/*2AC4.FPO</v>
      </c>
      <c r="B383" s="6" t="s">
        <v>15</v>
      </c>
      <c r="C383" s="24" t="s">
        <v>217</v>
      </c>
      <c r="D383" s="24" t="s">
        <v>45</v>
      </c>
      <c r="E383" s="21">
        <v>0.25</v>
      </c>
      <c r="F383" s="19">
        <f>SUMIFS(UK!I:I,UK!B:B,'Special condition stocks'!D383,UK!D:D,'Special condition stocks'!B383)</f>
        <v>69.944000000000003</v>
      </c>
      <c r="G383" s="21">
        <f t="shared" ref="G383:G452" si="83">ROUND(F383*E383,3)</f>
        <v>17.486000000000001</v>
      </c>
      <c r="H383" s="21">
        <v>0</v>
      </c>
      <c r="I383" s="21">
        <v>0</v>
      </c>
      <c r="J383" s="21">
        <f t="shared" ref="J383:J452" si="84">G383+H383-I383</f>
        <v>17.486000000000001</v>
      </c>
    </row>
    <row r="384" spans="1:10" x14ac:dyDescent="0.2">
      <c r="A384" s="6" t="str">
        <f t="shared" si="61"/>
        <v>HAD/*2AC4.Handliners</v>
      </c>
      <c r="B384" s="6" t="s">
        <v>66</v>
      </c>
      <c r="C384" s="24" t="s">
        <v>217</v>
      </c>
      <c r="D384" s="24" t="s">
        <v>45</v>
      </c>
      <c r="E384" s="21">
        <v>0.25</v>
      </c>
      <c r="F384" s="19">
        <f>SUMIFS(UK!I:I,UK!B:B,'Special condition stocks'!D384,UK!D:D,'Special condition stocks'!B384)</f>
        <v>0</v>
      </c>
      <c r="G384" s="21">
        <f t="shared" si="83"/>
        <v>0</v>
      </c>
      <c r="H384" s="21">
        <v>0</v>
      </c>
      <c r="I384" s="21">
        <v>0</v>
      </c>
      <c r="J384" s="21">
        <f t="shared" si="84"/>
        <v>0</v>
      </c>
    </row>
    <row r="385" spans="1:10" x14ac:dyDescent="0.2">
      <c r="A385" s="6" t="str">
        <f t="shared" si="61"/>
        <v>HAD/*2AC4.Interfish</v>
      </c>
      <c r="B385" s="6" t="s">
        <v>23</v>
      </c>
      <c r="C385" s="24" t="s">
        <v>217</v>
      </c>
      <c r="D385" s="24" t="s">
        <v>45</v>
      </c>
      <c r="E385" s="21">
        <v>0.25</v>
      </c>
      <c r="F385" s="19">
        <f>SUMIFS(UK!I:I,UK!B:B,'Special condition stocks'!D385,UK!D:D,'Special condition stocks'!B385)</f>
        <v>11.605</v>
      </c>
      <c r="G385" s="21">
        <f t="shared" si="83"/>
        <v>2.9009999999999998</v>
      </c>
      <c r="H385" s="21">
        <v>0</v>
      </c>
      <c r="I385" s="21">
        <v>0</v>
      </c>
      <c r="J385" s="21">
        <f t="shared" si="84"/>
        <v>2.9009999999999998</v>
      </c>
    </row>
    <row r="386" spans="1:10" x14ac:dyDescent="0.2">
      <c r="A386" s="6" t="str">
        <f t="shared" si="61"/>
        <v>HAD/*2AC4.IOM</v>
      </c>
      <c r="B386" s="6" t="s">
        <v>24</v>
      </c>
      <c r="C386" s="24" t="s">
        <v>217</v>
      </c>
      <c r="D386" s="24" t="s">
        <v>45</v>
      </c>
      <c r="E386" s="21">
        <v>0.25</v>
      </c>
      <c r="F386" s="19">
        <f>SUMIFS(UK!I:I,UK!B:B,'Special condition stocks'!D386,UK!D:D,'Special condition stocks'!B386)</f>
        <v>1.869</v>
      </c>
      <c r="G386" s="21">
        <f t="shared" si="83"/>
        <v>0.46700000000000003</v>
      </c>
      <c r="H386" s="21">
        <v>0</v>
      </c>
      <c r="I386" s="21">
        <v>0</v>
      </c>
      <c r="J386" s="21">
        <f t="shared" si="84"/>
        <v>0.46700000000000003</v>
      </c>
    </row>
    <row r="387" spans="1:10" x14ac:dyDescent="0.2">
      <c r="A387" s="6" t="str">
        <f t="shared" si="61"/>
        <v>HAD/*2AC4.Klondyke</v>
      </c>
      <c r="B387" s="6" t="s">
        <v>11</v>
      </c>
      <c r="C387" s="24" t="s">
        <v>217</v>
      </c>
      <c r="D387" s="24" t="s">
        <v>45</v>
      </c>
      <c r="E387" s="21">
        <v>0.25</v>
      </c>
      <c r="F387" s="19">
        <f>SUMIFS(UK!I:I,UK!B:B,'Special condition stocks'!D387,UK!D:D,'Special condition stocks'!B387)</f>
        <v>0</v>
      </c>
      <c r="G387" s="21">
        <f t="shared" si="83"/>
        <v>0</v>
      </c>
      <c r="H387" s="21">
        <v>0</v>
      </c>
      <c r="I387" s="21">
        <v>0</v>
      </c>
      <c r="J387" s="21">
        <f t="shared" si="84"/>
        <v>0</v>
      </c>
    </row>
    <row r="388" spans="1:10" x14ac:dyDescent="0.2">
      <c r="A388" s="6" t="str">
        <f t="shared" ref="A388:A457" si="85">CONCATENATE(C388,B388)</f>
        <v>HAD/*2AC4.Lowestoft</v>
      </c>
      <c r="B388" s="6" t="s">
        <v>21</v>
      </c>
      <c r="C388" s="24" t="s">
        <v>217</v>
      </c>
      <c r="D388" s="24" t="s">
        <v>45</v>
      </c>
      <c r="E388" s="21">
        <v>0.25</v>
      </c>
      <c r="F388" s="19">
        <f>SUMIFS(UK!I:I,UK!B:B,'Special condition stocks'!D388,UK!D:D,'Special condition stocks'!B388)</f>
        <v>0</v>
      </c>
      <c r="G388" s="21">
        <f t="shared" si="83"/>
        <v>0</v>
      </c>
      <c r="H388" s="21">
        <v>0</v>
      </c>
      <c r="I388" s="21">
        <v>0</v>
      </c>
      <c r="J388" s="21">
        <f t="shared" si="84"/>
        <v>0</v>
      </c>
    </row>
    <row r="389" spans="1:10" x14ac:dyDescent="0.2">
      <c r="A389" s="6" t="str">
        <f t="shared" si="85"/>
        <v>HAD/*2AC4.Lunar</v>
      </c>
      <c r="B389" s="6" t="s">
        <v>12</v>
      </c>
      <c r="C389" s="24" t="s">
        <v>217</v>
      </c>
      <c r="D389" s="24" t="s">
        <v>45</v>
      </c>
      <c r="E389" s="21">
        <v>0.25</v>
      </c>
      <c r="F389" s="19">
        <f>SUMIFS(UK!I:I,UK!B:B,'Special condition stocks'!D389,UK!D:D,'Special condition stocks'!B389)</f>
        <v>380.5</v>
      </c>
      <c r="G389" s="21">
        <f t="shared" si="83"/>
        <v>95.125</v>
      </c>
      <c r="H389" s="21">
        <v>0</v>
      </c>
      <c r="I389" s="21">
        <v>0</v>
      </c>
      <c r="J389" s="21">
        <f t="shared" si="84"/>
        <v>95.125</v>
      </c>
    </row>
    <row r="390" spans="1:10" x14ac:dyDescent="0.2">
      <c r="A390" s="6" t="str">
        <f t="shared" si="85"/>
        <v>HAD/*2AC4.Mourne</v>
      </c>
      <c r="B390" s="6" t="s">
        <v>49</v>
      </c>
      <c r="C390" s="24" t="s">
        <v>217</v>
      </c>
      <c r="D390" s="24" t="s">
        <v>45</v>
      </c>
      <c r="E390" s="21">
        <v>0.25</v>
      </c>
      <c r="F390" s="19">
        <f>SUMIFS(UK!I:I,UK!B:B,'Special condition stocks'!D390,UK!D:D,'Special condition stocks'!B390)</f>
        <v>0</v>
      </c>
      <c r="G390" s="21">
        <f t="shared" si="83"/>
        <v>0</v>
      </c>
      <c r="H390" s="21">
        <v>0</v>
      </c>
      <c r="I390" s="21">
        <v>0</v>
      </c>
      <c r="J390" s="21">
        <f t="shared" si="84"/>
        <v>0</v>
      </c>
    </row>
    <row r="391" spans="1:10" x14ac:dyDescent="0.2">
      <c r="A391" s="6" t="str">
        <f t="shared" si="85"/>
        <v>HAD/*2AC4.NESFO</v>
      </c>
      <c r="B391" s="6" t="s">
        <v>5</v>
      </c>
      <c r="C391" s="24" t="s">
        <v>217</v>
      </c>
      <c r="D391" s="24" t="s">
        <v>45</v>
      </c>
      <c r="E391" s="21">
        <v>0.25</v>
      </c>
      <c r="F391" s="19">
        <f>SUMIFS(UK!I:I,UK!B:B,'Special condition stocks'!D391,UK!D:D,'Special condition stocks'!B391)</f>
        <v>541.79999999999995</v>
      </c>
      <c r="G391" s="21">
        <f t="shared" si="83"/>
        <v>135.44999999999999</v>
      </c>
      <c r="H391" s="21">
        <v>0</v>
      </c>
      <c r="I391" s="21">
        <v>0</v>
      </c>
      <c r="J391" s="21">
        <f t="shared" si="84"/>
        <v>135.44999999999999</v>
      </c>
    </row>
    <row r="392" spans="1:10" x14ac:dyDescent="0.2">
      <c r="A392" s="6" t="str">
        <f t="shared" si="85"/>
        <v>HAD/*2AC4.NIFPO</v>
      </c>
      <c r="B392" s="6" t="s">
        <v>16</v>
      </c>
      <c r="C392" s="24" t="s">
        <v>217</v>
      </c>
      <c r="D392" s="24" t="s">
        <v>45</v>
      </c>
      <c r="E392" s="21">
        <v>0.25</v>
      </c>
      <c r="F392" s="19">
        <f>SUMIFS(UK!I:I,UK!B:B,'Special condition stocks'!D392,UK!D:D,'Special condition stocks'!B392)</f>
        <v>247.96300000000002</v>
      </c>
      <c r="G392" s="21">
        <f t="shared" si="83"/>
        <v>61.991</v>
      </c>
      <c r="H392" s="21">
        <v>0</v>
      </c>
      <c r="I392" s="21">
        <v>0</v>
      </c>
      <c r="J392" s="21">
        <f t="shared" si="84"/>
        <v>61.991</v>
      </c>
    </row>
    <row r="393" spans="1:10" x14ac:dyDescent="0.2">
      <c r="A393" s="6" t="str">
        <f t="shared" si="85"/>
        <v>HAD/*2AC4.Non Sector - England</v>
      </c>
      <c r="B393" s="6" t="s">
        <v>25</v>
      </c>
      <c r="C393" s="24" t="s">
        <v>217</v>
      </c>
      <c r="D393" s="24" t="s">
        <v>45</v>
      </c>
      <c r="E393" s="21">
        <v>0.25</v>
      </c>
      <c r="F393" s="19">
        <f>SUMIFS(UK!I:I,UK!B:B,'Special condition stocks'!D393,UK!D:D,'Special condition stocks'!B393)</f>
        <v>25.794</v>
      </c>
      <c r="G393" s="21">
        <f t="shared" si="83"/>
        <v>6.4489999999999998</v>
      </c>
      <c r="H393" s="21">
        <v>0</v>
      </c>
      <c r="I393" s="21">
        <v>0</v>
      </c>
      <c r="J393" s="21">
        <f t="shared" si="84"/>
        <v>6.4489999999999998</v>
      </c>
    </row>
    <row r="394" spans="1:10" x14ac:dyDescent="0.2">
      <c r="A394" s="6" t="str">
        <f t="shared" si="85"/>
        <v>HAD/*2AC4.Non Sector - Northern Ireland</v>
      </c>
      <c r="B394" s="6" t="s">
        <v>28</v>
      </c>
      <c r="C394" s="24" t="s">
        <v>217</v>
      </c>
      <c r="D394" s="24" t="s">
        <v>45</v>
      </c>
      <c r="E394" s="21">
        <v>0.25</v>
      </c>
      <c r="F394" s="19">
        <f>SUMIFS(UK!I:I,UK!B:B,'Special condition stocks'!D394,UK!D:D,'Special condition stocks'!B394)</f>
        <v>0.6</v>
      </c>
      <c r="G394" s="21">
        <f t="shared" si="83"/>
        <v>0.15</v>
      </c>
      <c r="H394" s="21">
        <v>0</v>
      </c>
      <c r="I394" s="21">
        <v>0</v>
      </c>
      <c r="J394" s="21">
        <f t="shared" si="84"/>
        <v>0.15</v>
      </c>
    </row>
    <row r="395" spans="1:10" x14ac:dyDescent="0.2">
      <c r="A395" s="6" t="str">
        <f t="shared" si="85"/>
        <v>HAD/*2AC4.Non Sector - Scotland</v>
      </c>
      <c r="B395" s="6" t="s">
        <v>27</v>
      </c>
      <c r="C395" s="24" t="s">
        <v>217</v>
      </c>
      <c r="D395" s="24" t="s">
        <v>45</v>
      </c>
      <c r="E395" s="21">
        <v>0.25</v>
      </c>
      <c r="F395" s="19">
        <f>SUMIFS(UK!I:I,UK!B:B,'Special condition stocks'!D395,UK!D:D,'Special condition stocks'!B395)</f>
        <v>1.3</v>
      </c>
      <c r="G395" s="21">
        <f t="shared" si="83"/>
        <v>0.32500000000000001</v>
      </c>
      <c r="H395" s="21">
        <v>0</v>
      </c>
      <c r="I395" s="21">
        <v>0</v>
      </c>
      <c r="J395" s="21">
        <f t="shared" si="84"/>
        <v>0.32500000000000001</v>
      </c>
    </row>
    <row r="396" spans="1:10" x14ac:dyDescent="0.2">
      <c r="A396" s="6" t="str">
        <f t="shared" si="85"/>
        <v>HAD/*2AC4.Non Sector - Wales</v>
      </c>
      <c r="B396" s="6" t="s">
        <v>26</v>
      </c>
      <c r="C396" s="24" t="s">
        <v>217</v>
      </c>
      <c r="D396" s="24" t="s">
        <v>45</v>
      </c>
      <c r="E396" s="21">
        <v>0.25</v>
      </c>
      <c r="F396" s="19">
        <f>SUMIFS(UK!I:I,UK!B:B,'Special condition stocks'!D396,UK!D:D,'Special condition stocks'!B396)</f>
        <v>0</v>
      </c>
      <c r="G396" s="21">
        <f t="shared" si="83"/>
        <v>0</v>
      </c>
      <c r="H396" s="21">
        <v>0</v>
      </c>
      <c r="I396" s="21">
        <v>0</v>
      </c>
      <c r="J396" s="21">
        <f t="shared" si="84"/>
        <v>0</v>
      </c>
    </row>
    <row r="397" spans="1:10" x14ac:dyDescent="0.2">
      <c r="A397" s="6" t="str">
        <f t="shared" si="85"/>
        <v>HAD/*2AC4.Humberside</v>
      </c>
      <c r="B397" s="6" t="s">
        <v>288</v>
      </c>
      <c r="C397" s="24" t="s">
        <v>217</v>
      </c>
      <c r="D397" s="24" t="s">
        <v>45</v>
      </c>
      <c r="E397" s="21">
        <v>0.25</v>
      </c>
      <c r="F397" s="19">
        <f>SUMIFS(UK!I:I,UK!B:B,'Special condition stocks'!D397,UK!D:D,'Special condition stocks'!B397)</f>
        <v>0</v>
      </c>
      <c r="G397" s="21">
        <f t="shared" si="83"/>
        <v>0</v>
      </c>
      <c r="H397" s="21">
        <v>0</v>
      </c>
      <c r="I397" s="21">
        <v>0</v>
      </c>
      <c r="J397" s="21">
        <f t="shared" si="84"/>
        <v>0</v>
      </c>
    </row>
    <row r="398" spans="1:10" x14ac:dyDescent="0.2">
      <c r="A398" s="6" t="str">
        <f t="shared" si="85"/>
        <v>HAD/*2AC4.North Sea</v>
      </c>
      <c r="B398" s="6" t="s">
        <v>20</v>
      </c>
      <c r="C398" s="24" t="s">
        <v>217</v>
      </c>
      <c r="D398" s="24" t="s">
        <v>45</v>
      </c>
      <c r="E398" s="21">
        <v>0.25</v>
      </c>
      <c r="F398" s="19">
        <f>SUMIFS(UK!I:I,UK!B:B,'Special condition stocks'!D398,UK!D:D,'Special condition stocks'!B398)</f>
        <v>5.649</v>
      </c>
      <c r="G398" s="21">
        <f t="shared" si="83"/>
        <v>1.4119999999999999</v>
      </c>
      <c r="H398" s="21">
        <v>0</v>
      </c>
      <c r="I398" s="21">
        <v>0</v>
      </c>
      <c r="J398" s="21">
        <f t="shared" si="84"/>
        <v>1.4119999999999999</v>
      </c>
    </row>
    <row r="399" spans="1:10" x14ac:dyDescent="0.2">
      <c r="A399" s="6" t="str">
        <f t="shared" si="85"/>
        <v>HAD/*2AC4.Northern</v>
      </c>
      <c r="B399" s="6" t="s">
        <v>10</v>
      </c>
      <c r="C399" s="24" t="s">
        <v>217</v>
      </c>
      <c r="D399" s="24" t="s">
        <v>45</v>
      </c>
      <c r="E399" s="21">
        <v>0.25</v>
      </c>
      <c r="F399" s="19">
        <f>SUMIFS(UK!I:I,UK!B:B,'Special condition stocks'!D399,UK!D:D,'Special condition stocks'!B399)</f>
        <v>0</v>
      </c>
      <c r="G399" s="21">
        <f t="shared" si="83"/>
        <v>0</v>
      </c>
      <c r="H399" s="21">
        <v>0</v>
      </c>
      <c r="I399" s="21">
        <v>0</v>
      </c>
      <c r="J399" s="21">
        <f t="shared" si="84"/>
        <v>0</v>
      </c>
    </row>
    <row r="400" spans="1:10" x14ac:dyDescent="0.2">
      <c r="A400" s="6" t="str">
        <f t="shared" si="85"/>
        <v>HAD/*2AC4.Orkney</v>
      </c>
      <c r="B400" s="6" t="s">
        <v>9</v>
      </c>
      <c r="C400" s="24" t="s">
        <v>217</v>
      </c>
      <c r="D400" s="24" t="s">
        <v>45</v>
      </c>
      <c r="E400" s="21">
        <v>0.25</v>
      </c>
      <c r="F400" s="19">
        <f>SUMIFS(UK!I:I,UK!B:B,'Special condition stocks'!D400,UK!D:D,'Special condition stocks'!B400)</f>
        <v>28.8</v>
      </c>
      <c r="G400" s="21">
        <f t="shared" si="83"/>
        <v>7.2</v>
      </c>
      <c r="H400" s="21">
        <v>0</v>
      </c>
      <c r="I400" s="21">
        <v>0</v>
      </c>
      <c r="J400" s="21">
        <f t="shared" si="84"/>
        <v>7.2</v>
      </c>
    </row>
    <row r="401" spans="1:10" x14ac:dyDescent="0.2">
      <c r="A401" s="6" t="str">
        <f t="shared" si="85"/>
        <v>HAD/*2AC4.SFO</v>
      </c>
      <c r="B401" s="6" t="s">
        <v>2</v>
      </c>
      <c r="C401" s="24" t="s">
        <v>217</v>
      </c>
      <c r="D401" s="24" t="s">
        <v>45</v>
      </c>
      <c r="E401" s="21">
        <v>0.25</v>
      </c>
      <c r="F401" s="19">
        <f>SUMIFS(UK!I:I,UK!B:B,'Special condition stocks'!D401,UK!D:D,'Special condition stocks'!B401)</f>
        <v>4112.2339999999995</v>
      </c>
      <c r="G401" s="21">
        <f t="shared" si="83"/>
        <v>1028.059</v>
      </c>
      <c r="H401" s="21">
        <v>0</v>
      </c>
      <c r="I401" s="21">
        <v>0</v>
      </c>
      <c r="J401" s="21">
        <f t="shared" si="84"/>
        <v>1028.059</v>
      </c>
    </row>
    <row r="402" spans="1:10" x14ac:dyDescent="0.2">
      <c r="A402" s="6" t="str">
        <f t="shared" si="85"/>
        <v>HAD/*2AC4.Shetland</v>
      </c>
      <c r="B402" s="6" t="s">
        <v>6</v>
      </c>
      <c r="C402" s="24" t="s">
        <v>217</v>
      </c>
      <c r="D402" s="24" t="s">
        <v>45</v>
      </c>
      <c r="E402" s="21">
        <v>0.25</v>
      </c>
      <c r="F402" s="19">
        <f>SUMIFS(UK!I:I,UK!B:B,'Special condition stocks'!D402,UK!D:D,'Special condition stocks'!B402)</f>
        <v>728.5</v>
      </c>
      <c r="G402" s="21">
        <f t="shared" si="83"/>
        <v>182.125</v>
      </c>
      <c r="H402" s="21">
        <v>0</v>
      </c>
      <c r="I402" s="21">
        <v>0</v>
      </c>
      <c r="J402" s="21">
        <f t="shared" si="84"/>
        <v>182.125</v>
      </c>
    </row>
    <row r="403" spans="1:10" x14ac:dyDescent="0.2">
      <c r="A403" s="6" t="str">
        <f t="shared" si="85"/>
        <v>HAD/*2AC4.South West</v>
      </c>
      <c r="B403" s="6" t="s">
        <v>19</v>
      </c>
      <c r="C403" s="24" t="s">
        <v>217</v>
      </c>
      <c r="D403" s="24" t="s">
        <v>45</v>
      </c>
      <c r="E403" s="21">
        <v>0.25</v>
      </c>
      <c r="F403" s="19">
        <f>SUMIFS(UK!I:I,UK!B:B,'Special condition stocks'!D403,UK!D:D,'Special condition stocks'!B403)</f>
        <v>0.1</v>
      </c>
      <c r="G403" s="21">
        <f t="shared" si="83"/>
        <v>2.5000000000000001E-2</v>
      </c>
      <c r="H403" s="21">
        <v>0</v>
      </c>
      <c r="I403" s="21">
        <v>0</v>
      </c>
      <c r="J403" s="21">
        <f t="shared" si="84"/>
        <v>2.5000000000000001E-2</v>
      </c>
    </row>
    <row r="404" spans="1:10" x14ac:dyDescent="0.2">
      <c r="A404" s="6" t="str">
        <f t="shared" ref="A404" si="86">CONCATENATE(C404,B404)</f>
        <v>HAD/*2AC4.Unallocated</v>
      </c>
      <c r="B404" s="60" t="s">
        <v>33</v>
      </c>
      <c r="C404" s="61" t="s">
        <v>217</v>
      </c>
      <c r="D404" s="61" t="s">
        <v>45</v>
      </c>
      <c r="E404" s="21">
        <v>0.25</v>
      </c>
      <c r="F404" s="19">
        <f>SUMIFS(UK!I:I,UK!B:B,'Special condition stocks'!D404,UK!D:D,'Special condition stocks'!B404)</f>
        <v>0.3</v>
      </c>
      <c r="G404" s="21">
        <f t="shared" ref="G404" si="87">ROUND(F404*E404,3)</f>
        <v>7.4999999999999997E-2</v>
      </c>
      <c r="H404" s="21">
        <v>0</v>
      </c>
      <c r="I404" s="21">
        <v>0</v>
      </c>
      <c r="J404" s="21">
        <f t="shared" ref="J404" si="88">G404+H404-I404</f>
        <v>7.4999999999999997E-2</v>
      </c>
    </row>
    <row r="405" spans="1:10" x14ac:dyDescent="0.2">
      <c r="A405" s="6" t="str">
        <f t="shared" si="85"/>
        <v>HAD/*2AC4.W. Scotland</v>
      </c>
      <c r="B405" s="6" t="s">
        <v>8</v>
      </c>
      <c r="C405" s="24" t="s">
        <v>217</v>
      </c>
      <c r="D405" s="24" t="s">
        <v>45</v>
      </c>
      <c r="E405" s="21">
        <v>0.25</v>
      </c>
      <c r="F405" s="19">
        <f>SUMIFS(UK!I:I,UK!B:B,'Special condition stocks'!D405,UK!D:D,'Special condition stocks'!B405)</f>
        <v>125.94</v>
      </c>
      <c r="G405" s="21">
        <f t="shared" si="83"/>
        <v>31.484999999999999</v>
      </c>
      <c r="H405" s="21">
        <v>0</v>
      </c>
      <c r="I405" s="21">
        <v>0</v>
      </c>
      <c r="J405" s="21">
        <f t="shared" si="84"/>
        <v>31.484999999999999</v>
      </c>
    </row>
    <row r="406" spans="1:10" x14ac:dyDescent="0.2">
      <c r="A406" s="6" t="str">
        <f t="shared" si="85"/>
        <v>HAD/*2AC4.Wales &amp; WC</v>
      </c>
      <c r="B406" s="6" t="s">
        <v>22</v>
      </c>
      <c r="C406" s="24" t="s">
        <v>217</v>
      </c>
      <c r="D406" s="24" t="s">
        <v>45</v>
      </c>
      <c r="E406" s="21">
        <v>0.25</v>
      </c>
      <c r="F406" s="19">
        <f>SUMIFS(UK!I:I,UK!B:B,'Special condition stocks'!D406,UK!D:D,'Special condition stocks'!B406)</f>
        <v>24.55</v>
      </c>
      <c r="G406" s="21">
        <f t="shared" si="83"/>
        <v>6.1379999999999999</v>
      </c>
      <c r="H406" s="21">
        <v>0</v>
      </c>
      <c r="I406" s="21">
        <v>0</v>
      </c>
      <c r="J406" s="21">
        <f t="shared" si="84"/>
        <v>6.1379999999999999</v>
      </c>
    </row>
    <row r="407" spans="1:10" x14ac:dyDescent="0.2">
      <c r="A407" s="6" t="str">
        <f t="shared" si="85"/>
        <v>HAD/*2AC4.Western</v>
      </c>
      <c r="B407" s="6" t="s">
        <v>107</v>
      </c>
      <c r="C407" s="24" t="s">
        <v>217</v>
      </c>
      <c r="D407" s="24" t="s">
        <v>45</v>
      </c>
      <c r="E407" s="21">
        <v>0.25</v>
      </c>
      <c r="F407" s="19">
        <f>SUMIFS(UK!I:I,UK!B:B,'Special condition stocks'!D407,UK!D:D,'Special condition stocks'!B407)</f>
        <v>118.54600000000001</v>
      </c>
      <c r="G407" s="21">
        <f t="shared" si="83"/>
        <v>29.637</v>
      </c>
      <c r="H407" s="21">
        <v>0</v>
      </c>
      <c r="I407" s="21">
        <v>0</v>
      </c>
      <c r="J407" s="21">
        <f t="shared" si="84"/>
        <v>29.637</v>
      </c>
    </row>
    <row r="408" spans="1:10" x14ac:dyDescent="0.2">
      <c r="A408" s="6" t="str">
        <f t="shared" ref="A408:A409" si="89">CONCATENATE(C408,B408)</f>
        <v>HAD/*2AC4.QAM - sector</v>
      </c>
      <c r="B408" s="60" t="s">
        <v>302</v>
      </c>
      <c r="C408" s="61" t="s">
        <v>217</v>
      </c>
      <c r="D408" s="61" t="s">
        <v>45</v>
      </c>
      <c r="E408" s="21">
        <v>0.25</v>
      </c>
      <c r="F408" s="19">
        <f>SUMIFS(UK!I:I,UK!B:B,'Special condition stocks'!D408,UK!D:D,'Special condition stocks'!B408)</f>
        <v>0</v>
      </c>
      <c r="G408" s="21">
        <f t="shared" ref="G408:G409" si="90">ROUND(F408*E408,3)</f>
        <v>0</v>
      </c>
      <c r="H408" s="21">
        <v>0</v>
      </c>
      <c r="I408" s="21">
        <v>0</v>
      </c>
      <c r="J408" s="21">
        <f t="shared" ref="J408:J409" si="91">G408+H408-I408</f>
        <v>0</v>
      </c>
    </row>
    <row r="409" spans="1:10" x14ac:dyDescent="0.2">
      <c r="A409" s="6" t="str">
        <f t="shared" si="89"/>
        <v>HAD/*2AC4.QAM - non-sector</v>
      </c>
      <c r="B409" s="60" t="s">
        <v>303</v>
      </c>
      <c r="C409" s="61" t="s">
        <v>217</v>
      </c>
      <c r="D409" s="61" t="s">
        <v>45</v>
      </c>
      <c r="E409" s="21">
        <v>0.25</v>
      </c>
      <c r="F409" s="19">
        <f>SUMIFS(UK!I:I,UK!B:B,'Special condition stocks'!D409,UK!D:D,'Special condition stocks'!B409)</f>
        <v>0</v>
      </c>
      <c r="G409" s="21">
        <f t="shared" si="90"/>
        <v>0</v>
      </c>
      <c r="H409" s="21">
        <v>0</v>
      </c>
      <c r="I409" s="21">
        <v>0</v>
      </c>
      <c r="J409" s="21">
        <f t="shared" si="91"/>
        <v>0</v>
      </c>
    </row>
    <row r="410" spans="1:10" x14ac:dyDescent="0.2">
      <c r="A410" s="6" t="str">
        <f t="shared" si="85"/>
        <v>HER/*04B.10m and under (pool) - England</v>
      </c>
      <c r="B410" s="6" t="s">
        <v>29</v>
      </c>
      <c r="C410" s="24" t="s">
        <v>234</v>
      </c>
      <c r="D410" s="24" t="s">
        <v>52</v>
      </c>
      <c r="E410" s="21">
        <v>0.5</v>
      </c>
      <c r="F410" s="19">
        <f>SUMIFS(UK!I:I,UK!B:B,'Special condition stocks'!D410,UK!D:D,'Special condition stocks'!B410)</f>
        <v>512.88499999999999</v>
      </c>
      <c r="G410" s="21">
        <f t="shared" si="83"/>
        <v>256.44299999999998</v>
      </c>
      <c r="H410" s="21">
        <v>0</v>
      </c>
      <c r="I410" s="21">
        <v>0</v>
      </c>
      <c r="J410" s="21">
        <f t="shared" si="84"/>
        <v>256.44299999999998</v>
      </c>
    </row>
    <row r="411" spans="1:10" x14ac:dyDescent="0.2">
      <c r="A411" s="6" t="str">
        <f t="shared" si="85"/>
        <v>HER/*04B.10m and under (pool) - Northern Ireland</v>
      </c>
      <c r="B411" s="6" t="s">
        <v>32</v>
      </c>
      <c r="C411" s="24" t="s">
        <v>234</v>
      </c>
      <c r="D411" s="24" t="s">
        <v>52</v>
      </c>
      <c r="E411" s="21">
        <v>0.5</v>
      </c>
      <c r="F411" s="19">
        <f>SUMIFS(UK!I:I,UK!B:B,'Special condition stocks'!D411,UK!D:D,'Special condition stocks'!B411)</f>
        <v>0.8</v>
      </c>
      <c r="G411" s="21">
        <f t="shared" si="83"/>
        <v>0.4</v>
      </c>
      <c r="H411" s="21">
        <v>0</v>
      </c>
      <c r="I411" s="21">
        <v>0</v>
      </c>
      <c r="J411" s="21">
        <f t="shared" si="84"/>
        <v>0.4</v>
      </c>
    </row>
    <row r="412" spans="1:10" x14ac:dyDescent="0.2">
      <c r="A412" s="6" t="str">
        <f t="shared" si="85"/>
        <v>HER/*04B.10m and under (pool) - Scotland</v>
      </c>
      <c r="B412" s="6" t="s">
        <v>31</v>
      </c>
      <c r="C412" s="24" t="s">
        <v>234</v>
      </c>
      <c r="D412" s="24" t="s">
        <v>52</v>
      </c>
      <c r="E412" s="21">
        <v>0.5</v>
      </c>
      <c r="F412" s="19">
        <f>SUMIFS(UK!I:I,UK!B:B,'Special condition stocks'!D412,UK!D:D,'Special condition stocks'!B412)</f>
        <v>0.4</v>
      </c>
      <c r="G412" s="21">
        <f t="shared" si="83"/>
        <v>0.2</v>
      </c>
      <c r="H412" s="21">
        <v>0</v>
      </c>
      <c r="I412" s="21">
        <v>0</v>
      </c>
      <c r="J412" s="21">
        <f t="shared" si="84"/>
        <v>0.2</v>
      </c>
    </row>
    <row r="413" spans="1:10" x14ac:dyDescent="0.2">
      <c r="A413" s="6" t="str">
        <f t="shared" si="85"/>
        <v>HER/*04B.10m and under (pool) - Wales</v>
      </c>
      <c r="B413" s="6" t="s">
        <v>30</v>
      </c>
      <c r="C413" s="24" t="s">
        <v>234</v>
      </c>
      <c r="D413" s="24" t="s">
        <v>52</v>
      </c>
      <c r="E413" s="21">
        <v>0.5</v>
      </c>
      <c r="F413" s="19">
        <f>SUMIFS(UK!I:I,UK!B:B,'Special condition stocks'!D413,UK!D:D,'Special condition stocks'!B413)</f>
        <v>3.5999999999999997E-2</v>
      </c>
      <c r="G413" s="21">
        <f t="shared" si="83"/>
        <v>1.7999999999999999E-2</v>
      </c>
      <c r="H413" s="21">
        <v>0</v>
      </c>
      <c r="I413" s="21">
        <v>0</v>
      </c>
      <c r="J413" s="21">
        <f t="shared" si="84"/>
        <v>1.7999999999999999E-2</v>
      </c>
    </row>
    <row r="414" spans="1:10" x14ac:dyDescent="0.2">
      <c r="A414" s="6" t="str">
        <f t="shared" si="85"/>
        <v>HER/*04B.Aberdeen</v>
      </c>
      <c r="B414" s="6" t="s">
        <v>4</v>
      </c>
      <c r="C414" s="24" t="s">
        <v>234</v>
      </c>
      <c r="D414" s="24" t="s">
        <v>52</v>
      </c>
      <c r="E414" s="21">
        <v>0.5</v>
      </c>
      <c r="F414" s="19">
        <f>SUMIFS(UK!I:I,UK!B:B,'Special condition stocks'!D414,UK!D:D,'Special condition stocks'!B414)</f>
        <v>0.5</v>
      </c>
      <c r="G414" s="21">
        <f t="shared" si="83"/>
        <v>0.25</v>
      </c>
      <c r="H414" s="21">
        <v>0</v>
      </c>
      <c r="I414" s="21">
        <v>0</v>
      </c>
      <c r="J414" s="21">
        <f t="shared" si="84"/>
        <v>0.25</v>
      </c>
    </row>
    <row r="415" spans="1:10" x14ac:dyDescent="0.2">
      <c r="A415" s="6" t="str">
        <f t="shared" si="85"/>
        <v>HER/*04B.Anglo Scot.</v>
      </c>
      <c r="B415" s="6" t="s">
        <v>13</v>
      </c>
      <c r="C415" s="24" t="s">
        <v>234</v>
      </c>
      <c r="D415" s="24" t="s">
        <v>52</v>
      </c>
      <c r="E415" s="21">
        <v>0.5</v>
      </c>
      <c r="F415" s="19">
        <f>SUMIFS(UK!I:I,UK!B:B,'Special condition stocks'!D415,UK!D:D,'Special condition stocks'!B415)</f>
        <v>10.01</v>
      </c>
      <c r="G415" s="21">
        <f t="shared" si="83"/>
        <v>5.0049999999999999</v>
      </c>
      <c r="H415" s="21">
        <v>0</v>
      </c>
      <c r="I415" s="21">
        <v>0</v>
      </c>
      <c r="J415" s="21">
        <f t="shared" si="84"/>
        <v>5.0049999999999999</v>
      </c>
    </row>
    <row r="416" spans="1:10" x14ac:dyDescent="0.2">
      <c r="A416" s="6" t="str">
        <f t="shared" si="85"/>
        <v>HER/*04B.ANIFPO</v>
      </c>
      <c r="B416" s="6" t="s">
        <v>17</v>
      </c>
      <c r="C416" s="24" t="s">
        <v>234</v>
      </c>
      <c r="D416" s="24" t="s">
        <v>52</v>
      </c>
      <c r="E416" s="21">
        <v>0.5</v>
      </c>
      <c r="F416" s="19">
        <f>SUMIFS(UK!I:I,UK!B:B,'Special condition stocks'!D416,UK!D:D,'Special condition stocks'!B416)</f>
        <v>0</v>
      </c>
      <c r="G416" s="21">
        <f t="shared" si="83"/>
        <v>0</v>
      </c>
      <c r="H416" s="21">
        <v>0</v>
      </c>
      <c r="I416" s="21">
        <v>0</v>
      </c>
      <c r="J416" s="21">
        <f t="shared" si="84"/>
        <v>0</v>
      </c>
    </row>
    <row r="417" spans="1:10" x14ac:dyDescent="0.2">
      <c r="A417" s="6" t="str">
        <f t="shared" si="85"/>
        <v>HER/*04B.Cornish</v>
      </c>
      <c r="B417" s="6" t="s">
        <v>18</v>
      </c>
      <c r="C417" s="24" t="s">
        <v>234</v>
      </c>
      <c r="D417" s="24" t="s">
        <v>52</v>
      </c>
      <c r="E417" s="21">
        <v>0.5</v>
      </c>
      <c r="F417" s="19">
        <f>SUMIFS(UK!I:I,UK!B:B,'Special condition stocks'!D417,UK!D:D,'Special condition stocks'!B417)</f>
        <v>0.46</v>
      </c>
      <c r="G417" s="21">
        <f t="shared" si="83"/>
        <v>0.23</v>
      </c>
      <c r="H417" s="21">
        <v>0</v>
      </c>
      <c r="I417" s="21">
        <v>0</v>
      </c>
      <c r="J417" s="21">
        <f t="shared" si="84"/>
        <v>0.23</v>
      </c>
    </row>
    <row r="418" spans="1:10" x14ac:dyDescent="0.2">
      <c r="A418" s="6" t="str">
        <f t="shared" si="85"/>
        <v>HER/*04B.EEFPO</v>
      </c>
      <c r="B418" s="6" t="s">
        <v>14</v>
      </c>
      <c r="C418" s="24" t="s">
        <v>234</v>
      </c>
      <c r="D418" s="24" t="s">
        <v>52</v>
      </c>
      <c r="E418" s="21">
        <v>0.5</v>
      </c>
      <c r="F418" s="19">
        <f>SUMIFS(UK!I:I,UK!B:B,'Special condition stocks'!D418,UK!D:D,'Special condition stocks'!B418)</f>
        <v>0</v>
      </c>
      <c r="G418" s="21">
        <f t="shared" si="83"/>
        <v>0</v>
      </c>
      <c r="H418" s="21">
        <v>0</v>
      </c>
      <c r="I418" s="21">
        <v>0</v>
      </c>
      <c r="J418" s="21">
        <f t="shared" si="84"/>
        <v>0</v>
      </c>
    </row>
    <row r="419" spans="1:10" x14ac:dyDescent="0.2">
      <c r="A419" s="6" t="str">
        <f t="shared" si="85"/>
        <v>HER/*04B.Fife</v>
      </c>
      <c r="B419" s="6" t="s">
        <v>7</v>
      </c>
      <c r="C419" s="24" t="s">
        <v>234</v>
      </c>
      <c r="D419" s="24" t="s">
        <v>52</v>
      </c>
      <c r="E419" s="21">
        <v>0.5</v>
      </c>
      <c r="F419" s="19">
        <f>SUMIFS(UK!I:I,UK!B:B,'Special condition stocks'!D419,UK!D:D,'Special condition stocks'!B419)</f>
        <v>0</v>
      </c>
      <c r="G419" s="21">
        <f t="shared" si="83"/>
        <v>0</v>
      </c>
      <c r="H419" s="21">
        <v>0</v>
      </c>
      <c r="I419" s="21">
        <v>0</v>
      </c>
      <c r="J419" s="21">
        <f t="shared" si="84"/>
        <v>0</v>
      </c>
    </row>
    <row r="420" spans="1:10" x14ac:dyDescent="0.2">
      <c r="A420" s="6" t="str">
        <f t="shared" si="85"/>
        <v>HER/*04B.FPO</v>
      </c>
      <c r="B420" s="6" t="s">
        <v>15</v>
      </c>
      <c r="C420" s="24" t="s">
        <v>234</v>
      </c>
      <c r="D420" s="24" t="s">
        <v>52</v>
      </c>
      <c r="E420" s="21">
        <v>0.5</v>
      </c>
      <c r="F420" s="19">
        <f>SUMIFS(UK!I:I,UK!B:B,'Special condition stocks'!D420,UK!D:D,'Special condition stocks'!B420)</f>
        <v>2.7610000000000001</v>
      </c>
      <c r="G420" s="21">
        <f t="shared" si="83"/>
        <v>1.381</v>
      </c>
      <c r="H420" s="21">
        <v>0</v>
      </c>
      <c r="I420" s="21">
        <v>0</v>
      </c>
      <c r="J420" s="21">
        <f t="shared" si="84"/>
        <v>1.381</v>
      </c>
    </row>
    <row r="421" spans="1:10" x14ac:dyDescent="0.2">
      <c r="A421" s="6" t="str">
        <f t="shared" si="85"/>
        <v>HER/*04B.Handliners</v>
      </c>
      <c r="B421" s="6" t="s">
        <v>66</v>
      </c>
      <c r="C421" s="24" t="s">
        <v>234</v>
      </c>
      <c r="D421" s="24" t="s">
        <v>52</v>
      </c>
      <c r="E421" s="21">
        <v>0.5</v>
      </c>
      <c r="F421" s="19">
        <f>SUMIFS(UK!I:I,UK!B:B,'Special condition stocks'!D421,UK!D:D,'Special condition stocks'!B421)</f>
        <v>0</v>
      </c>
      <c r="G421" s="21">
        <f t="shared" si="83"/>
        <v>0</v>
      </c>
      <c r="H421" s="21">
        <v>0</v>
      </c>
      <c r="I421" s="21">
        <v>0</v>
      </c>
      <c r="J421" s="21">
        <f t="shared" si="84"/>
        <v>0</v>
      </c>
    </row>
    <row r="422" spans="1:10" x14ac:dyDescent="0.2">
      <c r="A422" s="6" t="str">
        <f t="shared" si="85"/>
        <v>HER/*04B.Interfish</v>
      </c>
      <c r="B422" s="6" t="s">
        <v>23</v>
      </c>
      <c r="C422" s="24" t="s">
        <v>234</v>
      </c>
      <c r="D422" s="24" t="s">
        <v>52</v>
      </c>
      <c r="E422" s="21">
        <v>0.5</v>
      </c>
      <c r="F422" s="19">
        <f>SUMIFS(UK!I:I,UK!B:B,'Special condition stocks'!D422,UK!D:D,'Special condition stocks'!B422)</f>
        <v>84.257999999999996</v>
      </c>
      <c r="G422" s="21">
        <f t="shared" si="83"/>
        <v>42.128999999999998</v>
      </c>
      <c r="H422" s="21">
        <v>0</v>
      </c>
      <c r="I422" s="21">
        <v>0</v>
      </c>
      <c r="J422" s="21">
        <f t="shared" si="84"/>
        <v>42.128999999999998</v>
      </c>
    </row>
    <row r="423" spans="1:10" x14ac:dyDescent="0.2">
      <c r="A423" s="6" t="str">
        <f t="shared" si="85"/>
        <v>HER/*04B.IOM</v>
      </c>
      <c r="B423" s="6" t="s">
        <v>24</v>
      </c>
      <c r="C423" s="24" t="s">
        <v>234</v>
      </c>
      <c r="D423" s="24" t="s">
        <v>52</v>
      </c>
      <c r="E423" s="21">
        <v>0.5</v>
      </c>
      <c r="F423" s="19">
        <f>SUMIFS(UK!I:I,UK!B:B,'Special condition stocks'!D423,UK!D:D,'Special condition stocks'!B423)</f>
        <v>0</v>
      </c>
      <c r="G423" s="21">
        <f t="shared" si="83"/>
        <v>0</v>
      </c>
      <c r="H423" s="21">
        <v>0</v>
      </c>
      <c r="I423" s="21">
        <v>0</v>
      </c>
      <c r="J423" s="21">
        <f t="shared" si="84"/>
        <v>0</v>
      </c>
    </row>
    <row r="424" spans="1:10" x14ac:dyDescent="0.2">
      <c r="A424" s="6" t="str">
        <f t="shared" si="85"/>
        <v>HER/*04B.Klondyke</v>
      </c>
      <c r="B424" s="6" t="s">
        <v>11</v>
      </c>
      <c r="C424" s="24" t="s">
        <v>234</v>
      </c>
      <c r="D424" s="24" t="s">
        <v>52</v>
      </c>
      <c r="E424" s="21">
        <v>0.5</v>
      </c>
      <c r="F424" s="19">
        <f>SUMIFS(UK!I:I,UK!B:B,'Special condition stocks'!D424,UK!D:D,'Special condition stocks'!B424)</f>
        <v>0</v>
      </c>
      <c r="G424" s="21">
        <f t="shared" si="83"/>
        <v>0</v>
      </c>
      <c r="H424" s="21">
        <v>0</v>
      </c>
      <c r="I424" s="21">
        <v>0</v>
      </c>
      <c r="J424" s="21">
        <f t="shared" si="84"/>
        <v>0</v>
      </c>
    </row>
    <row r="425" spans="1:10" x14ac:dyDescent="0.2">
      <c r="A425" s="6" t="str">
        <f t="shared" si="85"/>
        <v>HER/*04B.Lowestoft</v>
      </c>
      <c r="B425" s="6" t="s">
        <v>21</v>
      </c>
      <c r="C425" s="24" t="s">
        <v>234</v>
      </c>
      <c r="D425" s="24" t="s">
        <v>52</v>
      </c>
      <c r="E425" s="21">
        <v>0.5</v>
      </c>
      <c r="F425" s="19">
        <f>SUMIFS(UK!I:I,UK!B:B,'Special condition stocks'!D425,UK!D:D,'Special condition stocks'!B425)</f>
        <v>0</v>
      </c>
      <c r="G425" s="21">
        <f t="shared" si="83"/>
        <v>0</v>
      </c>
      <c r="H425" s="21">
        <v>0</v>
      </c>
      <c r="I425" s="21">
        <v>0</v>
      </c>
      <c r="J425" s="21">
        <f t="shared" si="84"/>
        <v>0</v>
      </c>
    </row>
    <row r="426" spans="1:10" x14ac:dyDescent="0.2">
      <c r="A426" s="6" t="str">
        <f t="shared" si="85"/>
        <v>HER/*04B.Lunar</v>
      </c>
      <c r="B426" s="6" t="s">
        <v>12</v>
      </c>
      <c r="C426" s="24" t="s">
        <v>234</v>
      </c>
      <c r="D426" s="24" t="s">
        <v>52</v>
      </c>
      <c r="E426" s="21">
        <v>0.5</v>
      </c>
      <c r="F426" s="19">
        <f>SUMIFS(UK!I:I,UK!B:B,'Special condition stocks'!D426,UK!D:D,'Special condition stocks'!B426)</f>
        <v>0</v>
      </c>
      <c r="G426" s="21">
        <f t="shared" si="83"/>
        <v>0</v>
      </c>
      <c r="H426" s="21">
        <v>0</v>
      </c>
      <c r="I426" s="21">
        <v>0</v>
      </c>
      <c r="J426" s="21">
        <f t="shared" si="84"/>
        <v>0</v>
      </c>
    </row>
    <row r="427" spans="1:10" x14ac:dyDescent="0.2">
      <c r="A427" s="6" t="str">
        <f t="shared" si="85"/>
        <v>HER/*04B.Mourne</v>
      </c>
      <c r="B427" s="6" t="s">
        <v>49</v>
      </c>
      <c r="C427" s="24" t="s">
        <v>234</v>
      </c>
      <c r="D427" s="24" t="s">
        <v>52</v>
      </c>
      <c r="E427" s="21">
        <v>0.5</v>
      </c>
      <c r="F427" s="19">
        <f>SUMIFS(UK!I:I,UK!B:B,'Special condition stocks'!D427,UK!D:D,'Special condition stocks'!B427)</f>
        <v>0</v>
      </c>
      <c r="G427" s="21">
        <f t="shared" si="83"/>
        <v>0</v>
      </c>
      <c r="H427" s="21">
        <v>0</v>
      </c>
      <c r="I427" s="21">
        <v>0</v>
      </c>
      <c r="J427" s="21">
        <f t="shared" si="84"/>
        <v>0</v>
      </c>
    </row>
    <row r="428" spans="1:10" x14ac:dyDescent="0.2">
      <c r="A428" s="6" t="str">
        <f t="shared" si="85"/>
        <v>HER/*04B.NESFO</v>
      </c>
      <c r="B428" s="6" t="s">
        <v>5</v>
      </c>
      <c r="C428" s="24" t="s">
        <v>234</v>
      </c>
      <c r="D428" s="24" t="s">
        <v>52</v>
      </c>
      <c r="E428" s="21">
        <v>0.5</v>
      </c>
      <c r="F428" s="19">
        <f>SUMIFS(UK!I:I,UK!B:B,'Special condition stocks'!D428,UK!D:D,'Special condition stocks'!B428)</f>
        <v>0</v>
      </c>
      <c r="G428" s="21">
        <f t="shared" si="83"/>
        <v>0</v>
      </c>
      <c r="H428" s="21">
        <v>0</v>
      </c>
      <c r="I428" s="21">
        <v>0</v>
      </c>
      <c r="J428" s="21">
        <f t="shared" si="84"/>
        <v>0</v>
      </c>
    </row>
    <row r="429" spans="1:10" x14ac:dyDescent="0.2">
      <c r="A429" s="6" t="str">
        <f t="shared" si="85"/>
        <v>HER/*04B.NIFPO</v>
      </c>
      <c r="B429" s="6" t="s">
        <v>16</v>
      </c>
      <c r="C429" s="24" t="s">
        <v>234</v>
      </c>
      <c r="D429" s="24" t="s">
        <v>52</v>
      </c>
      <c r="E429" s="21">
        <v>0.5</v>
      </c>
      <c r="F429" s="19">
        <f>SUMIFS(UK!I:I,UK!B:B,'Special condition stocks'!D429,UK!D:D,'Special condition stocks'!B429)</f>
        <v>2.8</v>
      </c>
      <c r="G429" s="21">
        <f t="shared" si="83"/>
        <v>1.4</v>
      </c>
      <c r="H429" s="21">
        <v>0</v>
      </c>
      <c r="I429" s="21">
        <v>0</v>
      </c>
      <c r="J429" s="21">
        <f t="shared" si="84"/>
        <v>1.4</v>
      </c>
    </row>
    <row r="430" spans="1:10" x14ac:dyDescent="0.2">
      <c r="A430" s="6" t="str">
        <f t="shared" si="85"/>
        <v>HER/*04B.Non Sector - England</v>
      </c>
      <c r="B430" s="6" t="s">
        <v>25</v>
      </c>
      <c r="C430" s="24" t="s">
        <v>234</v>
      </c>
      <c r="D430" s="24" t="s">
        <v>52</v>
      </c>
      <c r="E430" s="21">
        <v>0.5</v>
      </c>
      <c r="F430" s="19">
        <f>SUMIFS(UK!I:I,UK!B:B,'Special condition stocks'!D430,UK!D:D,'Special condition stocks'!B430)</f>
        <v>0.56999999999999995</v>
      </c>
      <c r="G430" s="21">
        <f t="shared" si="83"/>
        <v>0.28499999999999998</v>
      </c>
      <c r="H430" s="21">
        <v>0</v>
      </c>
      <c r="I430" s="21">
        <v>0</v>
      </c>
      <c r="J430" s="21">
        <f t="shared" si="84"/>
        <v>0.28499999999999998</v>
      </c>
    </row>
    <row r="431" spans="1:10" x14ac:dyDescent="0.2">
      <c r="A431" s="6" t="str">
        <f t="shared" si="85"/>
        <v>HER/*04B.Non Sector - Northern Ireland</v>
      </c>
      <c r="B431" s="6" t="s">
        <v>28</v>
      </c>
      <c r="C431" s="24" t="s">
        <v>234</v>
      </c>
      <c r="D431" s="24" t="s">
        <v>52</v>
      </c>
      <c r="E431" s="21">
        <v>0.5</v>
      </c>
      <c r="F431" s="19">
        <f>SUMIFS(UK!I:I,UK!B:B,'Special condition stocks'!D431,UK!D:D,'Special condition stocks'!B431)</f>
        <v>0</v>
      </c>
      <c r="G431" s="21">
        <f t="shared" si="83"/>
        <v>0</v>
      </c>
      <c r="H431" s="21">
        <v>0</v>
      </c>
      <c r="I431" s="21">
        <v>0</v>
      </c>
      <c r="J431" s="21">
        <f t="shared" si="84"/>
        <v>0</v>
      </c>
    </row>
    <row r="432" spans="1:10" x14ac:dyDescent="0.2">
      <c r="A432" s="6" t="str">
        <f t="shared" si="85"/>
        <v>HER/*04B.Non Sector - Scotland</v>
      </c>
      <c r="B432" s="6" t="s">
        <v>27</v>
      </c>
      <c r="C432" s="24" t="s">
        <v>234</v>
      </c>
      <c r="D432" s="24" t="s">
        <v>52</v>
      </c>
      <c r="E432" s="21">
        <v>0.5</v>
      </c>
      <c r="F432" s="19">
        <f>SUMIFS(UK!I:I,UK!B:B,'Special condition stocks'!D432,UK!D:D,'Special condition stocks'!B432)</f>
        <v>0</v>
      </c>
      <c r="G432" s="21">
        <f t="shared" si="83"/>
        <v>0</v>
      </c>
      <c r="H432" s="21">
        <v>0</v>
      </c>
      <c r="I432" s="21">
        <v>0</v>
      </c>
      <c r="J432" s="21">
        <f t="shared" si="84"/>
        <v>0</v>
      </c>
    </row>
    <row r="433" spans="1:10" x14ac:dyDescent="0.2">
      <c r="A433" s="6" t="str">
        <f t="shared" si="85"/>
        <v>HER/*04B.Non Sector - Wales</v>
      </c>
      <c r="B433" s="6" t="s">
        <v>26</v>
      </c>
      <c r="C433" s="24" t="s">
        <v>234</v>
      </c>
      <c r="D433" s="24" t="s">
        <v>52</v>
      </c>
      <c r="E433" s="21">
        <v>0.5</v>
      </c>
      <c r="F433" s="19">
        <f>SUMIFS(UK!I:I,UK!B:B,'Special condition stocks'!D433,UK!D:D,'Special condition stocks'!B433)</f>
        <v>0</v>
      </c>
      <c r="G433" s="21">
        <f t="shared" si="83"/>
        <v>0</v>
      </c>
      <c r="H433" s="21">
        <v>0</v>
      </c>
      <c r="I433" s="21">
        <v>0</v>
      </c>
      <c r="J433" s="21">
        <f t="shared" si="84"/>
        <v>0</v>
      </c>
    </row>
    <row r="434" spans="1:10" x14ac:dyDescent="0.2">
      <c r="A434" s="6" t="str">
        <f t="shared" si="85"/>
        <v>HER/*04B.Humberside</v>
      </c>
      <c r="B434" s="6" t="s">
        <v>288</v>
      </c>
      <c r="C434" s="24" t="s">
        <v>234</v>
      </c>
      <c r="D434" s="24" t="s">
        <v>52</v>
      </c>
      <c r="E434" s="21">
        <v>0.5</v>
      </c>
      <c r="F434" s="19">
        <f>SUMIFS(UK!I:I,UK!B:B,'Special condition stocks'!D434,UK!D:D,'Special condition stocks'!B434)</f>
        <v>3016.44</v>
      </c>
      <c r="G434" s="21">
        <f t="shared" si="83"/>
        <v>1508.22</v>
      </c>
      <c r="H434" s="21">
        <v>0</v>
      </c>
      <c r="I434" s="21">
        <v>0</v>
      </c>
      <c r="J434" s="21">
        <f t="shared" si="84"/>
        <v>1508.22</v>
      </c>
    </row>
    <row r="435" spans="1:10" x14ac:dyDescent="0.2">
      <c r="A435" s="6" t="str">
        <f t="shared" si="85"/>
        <v>HER/*04B.North Sea</v>
      </c>
      <c r="B435" s="6" t="s">
        <v>20</v>
      </c>
      <c r="C435" s="24" t="s">
        <v>234</v>
      </c>
      <c r="D435" s="24" t="s">
        <v>52</v>
      </c>
      <c r="E435" s="21">
        <v>0.5</v>
      </c>
      <c r="F435" s="19">
        <f>SUMIFS(UK!I:I,UK!B:B,'Special condition stocks'!D435,UK!D:D,'Special condition stocks'!B435)</f>
        <v>2.9910000000000001</v>
      </c>
      <c r="G435" s="21">
        <f t="shared" si="83"/>
        <v>1.496</v>
      </c>
      <c r="H435" s="21">
        <v>0</v>
      </c>
      <c r="I435" s="21">
        <v>0</v>
      </c>
      <c r="J435" s="21">
        <f t="shared" si="84"/>
        <v>1.496</v>
      </c>
    </row>
    <row r="436" spans="1:10" x14ac:dyDescent="0.2">
      <c r="A436" s="6" t="str">
        <f t="shared" si="85"/>
        <v>HER/*04B.Northern</v>
      </c>
      <c r="B436" s="6" t="s">
        <v>10</v>
      </c>
      <c r="C436" s="24" t="s">
        <v>234</v>
      </c>
      <c r="D436" s="24" t="s">
        <v>52</v>
      </c>
      <c r="E436" s="21">
        <v>0.5</v>
      </c>
      <c r="F436" s="19">
        <f>SUMIFS(UK!I:I,UK!B:B,'Special condition stocks'!D436,UK!D:D,'Special condition stocks'!B436)</f>
        <v>0</v>
      </c>
      <c r="G436" s="21">
        <f t="shared" si="83"/>
        <v>0</v>
      </c>
      <c r="H436" s="21">
        <v>0</v>
      </c>
      <c r="I436" s="21">
        <v>0</v>
      </c>
      <c r="J436" s="21">
        <f t="shared" si="84"/>
        <v>0</v>
      </c>
    </row>
    <row r="437" spans="1:10" x14ac:dyDescent="0.2">
      <c r="A437" s="6" t="str">
        <f t="shared" si="85"/>
        <v>HER/*04B.Orkney</v>
      </c>
      <c r="B437" s="6" t="s">
        <v>9</v>
      </c>
      <c r="C437" s="24" t="s">
        <v>234</v>
      </c>
      <c r="D437" s="24" t="s">
        <v>52</v>
      </c>
      <c r="E437" s="21">
        <v>0.5</v>
      </c>
      <c r="F437" s="19">
        <f>SUMIFS(UK!I:I,UK!B:B,'Special condition stocks'!D437,UK!D:D,'Special condition stocks'!B437)</f>
        <v>0</v>
      </c>
      <c r="G437" s="21">
        <f t="shared" si="83"/>
        <v>0</v>
      </c>
      <c r="H437" s="21">
        <v>0</v>
      </c>
      <c r="I437" s="21">
        <v>0</v>
      </c>
      <c r="J437" s="21">
        <f t="shared" si="84"/>
        <v>0</v>
      </c>
    </row>
    <row r="438" spans="1:10" x14ac:dyDescent="0.2">
      <c r="A438" s="6" t="str">
        <f t="shared" si="85"/>
        <v>HER/*04B.SFO</v>
      </c>
      <c r="B438" s="6" t="s">
        <v>2</v>
      </c>
      <c r="C438" s="24" t="s">
        <v>234</v>
      </c>
      <c r="D438" s="24" t="s">
        <v>52</v>
      </c>
      <c r="E438" s="21">
        <v>0.5</v>
      </c>
      <c r="F438" s="19">
        <f>SUMIFS(UK!I:I,UK!B:B,'Special condition stocks'!D438,UK!D:D,'Special condition stocks'!B438)</f>
        <v>9</v>
      </c>
      <c r="G438" s="21">
        <f t="shared" si="83"/>
        <v>4.5</v>
      </c>
      <c r="H438" s="21">
        <v>0</v>
      </c>
      <c r="I438" s="21">
        <v>0</v>
      </c>
      <c r="J438" s="21">
        <f t="shared" si="84"/>
        <v>4.5</v>
      </c>
    </row>
    <row r="439" spans="1:10" x14ac:dyDescent="0.2">
      <c r="A439" s="6" t="str">
        <f t="shared" si="85"/>
        <v>HER/*04B.Shetland</v>
      </c>
      <c r="B439" s="6" t="s">
        <v>6</v>
      </c>
      <c r="C439" s="24" t="s">
        <v>234</v>
      </c>
      <c r="D439" s="24" t="s">
        <v>52</v>
      </c>
      <c r="E439" s="21">
        <v>0.5</v>
      </c>
      <c r="F439" s="19">
        <f>SUMIFS(UK!I:I,UK!B:B,'Special condition stocks'!D439,UK!D:D,'Special condition stocks'!B439)</f>
        <v>0.1</v>
      </c>
      <c r="G439" s="21">
        <f t="shared" si="83"/>
        <v>0.05</v>
      </c>
      <c r="H439" s="21">
        <v>0</v>
      </c>
      <c r="I439" s="21">
        <v>0</v>
      </c>
      <c r="J439" s="21">
        <f t="shared" si="84"/>
        <v>0.05</v>
      </c>
    </row>
    <row r="440" spans="1:10" x14ac:dyDescent="0.2">
      <c r="A440" s="6" t="str">
        <f t="shared" si="85"/>
        <v>HER/*04B.South West</v>
      </c>
      <c r="B440" s="6" t="s">
        <v>19</v>
      </c>
      <c r="C440" s="24" t="s">
        <v>234</v>
      </c>
      <c r="D440" s="24" t="s">
        <v>52</v>
      </c>
      <c r="E440" s="21">
        <v>0.5</v>
      </c>
      <c r="F440" s="19">
        <f>SUMIFS(UK!I:I,UK!B:B,'Special condition stocks'!D440,UK!D:D,'Special condition stocks'!B440)</f>
        <v>2.9910000000000001</v>
      </c>
      <c r="G440" s="21">
        <f t="shared" si="83"/>
        <v>1.496</v>
      </c>
      <c r="H440" s="21">
        <v>0</v>
      </c>
      <c r="I440" s="21">
        <v>0</v>
      </c>
      <c r="J440" s="21">
        <f t="shared" si="84"/>
        <v>1.496</v>
      </c>
    </row>
    <row r="441" spans="1:10" x14ac:dyDescent="0.2">
      <c r="A441" s="6" t="str">
        <f t="shared" ref="A441" si="92">CONCATENATE(C441,B441)</f>
        <v>HER/*04B.Unallocated</v>
      </c>
      <c r="B441" s="60" t="s">
        <v>33</v>
      </c>
      <c r="C441" s="61" t="s">
        <v>234</v>
      </c>
      <c r="D441" s="61" t="s">
        <v>52</v>
      </c>
      <c r="E441" s="21">
        <v>0.5</v>
      </c>
      <c r="F441" s="19">
        <f>SUMIFS(UK!I:I,UK!B:B,'Special condition stocks'!D441,UK!D:D,'Special condition stocks'!B441)</f>
        <v>0</v>
      </c>
      <c r="G441" s="21">
        <f t="shared" ref="G441" si="93">ROUND(F441*E441,3)</f>
        <v>0</v>
      </c>
      <c r="H441" s="21">
        <v>0</v>
      </c>
      <c r="I441" s="21">
        <v>0</v>
      </c>
      <c r="J441" s="21">
        <f t="shared" ref="J441" si="94">G441+H441-I441</f>
        <v>0</v>
      </c>
    </row>
    <row r="442" spans="1:10" x14ac:dyDescent="0.2">
      <c r="A442" s="6" t="str">
        <f t="shared" si="85"/>
        <v>HER/*04B.W. Scotland</v>
      </c>
      <c r="B442" s="6" t="s">
        <v>8</v>
      </c>
      <c r="C442" s="24" t="s">
        <v>234</v>
      </c>
      <c r="D442" s="24" t="s">
        <v>52</v>
      </c>
      <c r="E442" s="21">
        <v>0.5</v>
      </c>
      <c r="F442" s="19">
        <f>SUMIFS(UK!I:I,UK!B:B,'Special condition stocks'!D442,UK!D:D,'Special condition stocks'!B442)</f>
        <v>0.8</v>
      </c>
      <c r="G442" s="21">
        <f t="shared" si="83"/>
        <v>0.4</v>
      </c>
      <c r="H442" s="21">
        <v>0</v>
      </c>
      <c r="I442" s="21">
        <v>0</v>
      </c>
      <c r="J442" s="21">
        <f t="shared" si="84"/>
        <v>0.4</v>
      </c>
    </row>
    <row r="443" spans="1:10" x14ac:dyDescent="0.2">
      <c r="A443" s="6" t="str">
        <f t="shared" si="85"/>
        <v>HER/*04B.Wales &amp; WC</v>
      </c>
      <c r="B443" s="6" t="s">
        <v>22</v>
      </c>
      <c r="C443" s="24" t="s">
        <v>234</v>
      </c>
      <c r="D443" s="24" t="s">
        <v>52</v>
      </c>
      <c r="E443" s="21">
        <v>0.5</v>
      </c>
      <c r="F443" s="19">
        <f>SUMIFS(UK!I:I,UK!B:B,'Special condition stocks'!D443,UK!D:D,'Special condition stocks'!B443)</f>
        <v>0</v>
      </c>
      <c r="G443" s="21">
        <f t="shared" si="83"/>
        <v>0</v>
      </c>
      <c r="H443" s="21">
        <v>0</v>
      </c>
      <c r="I443" s="21">
        <v>0</v>
      </c>
      <c r="J443" s="21">
        <f t="shared" si="84"/>
        <v>0</v>
      </c>
    </row>
    <row r="444" spans="1:10" x14ac:dyDescent="0.2">
      <c r="A444" s="6" t="str">
        <f t="shared" si="85"/>
        <v>HER/*04B.Western</v>
      </c>
      <c r="B444" s="6" t="s">
        <v>107</v>
      </c>
      <c r="C444" s="24" t="s">
        <v>234</v>
      </c>
      <c r="D444" s="24" t="s">
        <v>52</v>
      </c>
      <c r="E444" s="21">
        <v>0.5</v>
      </c>
      <c r="F444" s="19">
        <f>SUMIFS(UK!I:I,UK!B:B,'Special condition stocks'!D444,UK!D:D,'Special condition stocks'!B444)</f>
        <v>0.115</v>
      </c>
      <c r="G444" s="21">
        <f t="shared" si="83"/>
        <v>5.8000000000000003E-2</v>
      </c>
      <c r="H444" s="21">
        <v>0</v>
      </c>
      <c r="I444" s="21">
        <v>0</v>
      </c>
      <c r="J444" s="21">
        <f t="shared" si="84"/>
        <v>5.8000000000000003E-2</v>
      </c>
    </row>
    <row r="445" spans="1:10" x14ac:dyDescent="0.2">
      <c r="A445" s="6" t="str">
        <f t="shared" ref="A445:A446" si="95">CONCATENATE(C445,B445)</f>
        <v>HER/*04B.QAM - sector</v>
      </c>
      <c r="B445" s="60" t="s">
        <v>302</v>
      </c>
      <c r="C445" s="61" t="s">
        <v>234</v>
      </c>
      <c r="D445" s="61" t="s">
        <v>52</v>
      </c>
      <c r="E445" s="21">
        <v>0.5</v>
      </c>
      <c r="F445" s="19">
        <f>SUMIFS(UK!I:I,UK!B:B,'Special condition stocks'!D445,UK!D:D,'Special condition stocks'!B445)</f>
        <v>403.9</v>
      </c>
      <c r="G445" s="21">
        <f t="shared" ref="G445:G446" si="96">ROUND(F445*E445,3)</f>
        <v>201.95</v>
      </c>
      <c r="H445" s="21">
        <v>0</v>
      </c>
      <c r="I445" s="21">
        <v>0</v>
      </c>
      <c r="J445" s="21">
        <f t="shared" ref="J445:J446" si="97">G445+H445-I445</f>
        <v>201.95</v>
      </c>
    </row>
    <row r="446" spans="1:10" x14ac:dyDescent="0.2">
      <c r="A446" s="6" t="str">
        <f t="shared" si="95"/>
        <v>HER/*04B.QAM - non-sector</v>
      </c>
      <c r="B446" s="60" t="s">
        <v>303</v>
      </c>
      <c r="C446" s="61" t="s">
        <v>234</v>
      </c>
      <c r="D446" s="61" t="s">
        <v>52</v>
      </c>
      <c r="E446" s="21">
        <v>0.5</v>
      </c>
      <c r="F446" s="19">
        <f>SUMIFS(UK!I:I,UK!B:B,'Special condition stocks'!D446,UK!D:D,'Special condition stocks'!B446)</f>
        <v>147.19999999999999</v>
      </c>
      <c r="G446" s="21">
        <f t="shared" si="96"/>
        <v>73.599999999999994</v>
      </c>
      <c r="H446" s="21">
        <v>0</v>
      </c>
      <c r="I446" s="21">
        <v>0</v>
      </c>
      <c r="J446" s="21">
        <f t="shared" si="97"/>
        <v>73.599999999999994</v>
      </c>
    </row>
    <row r="447" spans="1:10" x14ac:dyDescent="0.2">
      <c r="A447" s="6" t="str">
        <f t="shared" si="85"/>
        <v>HKE/*03A.10m and under (pool) - England</v>
      </c>
      <c r="B447" s="6" t="s">
        <v>29</v>
      </c>
      <c r="C447" s="24" t="s">
        <v>218</v>
      </c>
      <c r="D447" t="s">
        <v>54</v>
      </c>
      <c r="E447" s="21">
        <v>0.1</v>
      </c>
      <c r="F447" s="19">
        <f>SUMIFS(UK!I:I,UK!B:B,'Special condition stocks'!D447,UK!D:D,'Special condition stocks'!B447)</f>
        <v>0.3</v>
      </c>
      <c r="G447" s="21">
        <f t="shared" si="83"/>
        <v>0.03</v>
      </c>
      <c r="H447" s="21">
        <v>0</v>
      </c>
      <c r="I447" s="21">
        <v>0</v>
      </c>
      <c r="J447" s="21">
        <f t="shared" si="84"/>
        <v>0.03</v>
      </c>
    </row>
    <row r="448" spans="1:10" x14ac:dyDescent="0.2">
      <c r="A448" s="6" t="str">
        <f t="shared" si="85"/>
        <v>HKE/*03A.10m and under (pool) - Northern Ireland</v>
      </c>
      <c r="B448" s="6" t="s">
        <v>32</v>
      </c>
      <c r="C448" s="24" t="s">
        <v>218</v>
      </c>
      <c r="D448" t="s">
        <v>54</v>
      </c>
      <c r="E448" s="21">
        <v>0.1</v>
      </c>
      <c r="F448" s="19">
        <f>SUMIFS(UK!I:I,UK!B:B,'Special condition stocks'!D448,UK!D:D,'Special condition stocks'!B448)</f>
        <v>0</v>
      </c>
      <c r="G448" s="21">
        <f t="shared" si="83"/>
        <v>0</v>
      </c>
      <c r="H448" s="21">
        <v>0</v>
      </c>
      <c r="I448" s="21">
        <v>0</v>
      </c>
      <c r="J448" s="21">
        <f t="shared" si="84"/>
        <v>0</v>
      </c>
    </row>
    <row r="449" spans="1:10" x14ac:dyDescent="0.2">
      <c r="A449" s="6" t="str">
        <f t="shared" si="85"/>
        <v>HKE/*03A.10m and under (pool) - Scotland</v>
      </c>
      <c r="B449" s="6" t="s">
        <v>31</v>
      </c>
      <c r="C449" s="24" t="s">
        <v>218</v>
      </c>
      <c r="D449" t="s">
        <v>54</v>
      </c>
      <c r="E449" s="21">
        <v>0.1</v>
      </c>
      <c r="F449" s="19">
        <f>SUMIFS(UK!I:I,UK!B:B,'Special condition stocks'!D449,UK!D:D,'Special condition stocks'!B449)</f>
        <v>0</v>
      </c>
      <c r="G449" s="21">
        <f t="shared" si="83"/>
        <v>0</v>
      </c>
      <c r="H449" s="21">
        <v>0</v>
      </c>
      <c r="I449" s="21">
        <v>0</v>
      </c>
      <c r="J449" s="21">
        <f t="shared" si="84"/>
        <v>0</v>
      </c>
    </row>
    <row r="450" spans="1:10" x14ac:dyDescent="0.2">
      <c r="A450" s="6" t="str">
        <f t="shared" si="85"/>
        <v>HKE/*03A.10m and under (pool) - Wales</v>
      </c>
      <c r="B450" s="6" t="s">
        <v>30</v>
      </c>
      <c r="C450" s="24" t="s">
        <v>218</v>
      </c>
      <c r="D450" t="s">
        <v>54</v>
      </c>
      <c r="E450" s="21">
        <v>0.1</v>
      </c>
      <c r="F450" s="19">
        <f>SUMIFS(UK!I:I,UK!B:B,'Special condition stocks'!D450,UK!D:D,'Special condition stocks'!B450)</f>
        <v>1E-3</v>
      </c>
      <c r="G450" s="21">
        <f t="shared" si="83"/>
        <v>0</v>
      </c>
      <c r="H450" s="21">
        <v>0</v>
      </c>
      <c r="I450" s="21">
        <v>0</v>
      </c>
      <c r="J450" s="21">
        <f t="shared" si="84"/>
        <v>0</v>
      </c>
    </row>
    <row r="451" spans="1:10" x14ac:dyDescent="0.2">
      <c r="A451" s="6" t="str">
        <f t="shared" si="85"/>
        <v>HKE/*03A.Aberdeen</v>
      </c>
      <c r="B451" s="6" t="s">
        <v>4</v>
      </c>
      <c r="C451" s="24" t="s">
        <v>218</v>
      </c>
      <c r="D451" t="s">
        <v>54</v>
      </c>
      <c r="E451" s="21">
        <v>0.1</v>
      </c>
      <c r="F451" s="19">
        <f>SUMIFS(UK!I:I,UK!B:B,'Special condition stocks'!D451,UK!D:D,'Special condition stocks'!B451)</f>
        <v>113.9</v>
      </c>
      <c r="G451" s="21">
        <f t="shared" si="83"/>
        <v>11.39</v>
      </c>
      <c r="H451" s="21">
        <v>0</v>
      </c>
      <c r="I451" s="21">
        <v>0</v>
      </c>
      <c r="J451" s="21">
        <f t="shared" si="84"/>
        <v>11.39</v>
      </c>
    </row>
    <row r="452" spans="1:10" x14ac:dyDescent="0.2">
      <c r="A452" s="6" t="str">
        <f t="shared" si="85"/>
        <v>HKE/*03A.Anglo Scot.</v>
      </c>
      <c r="B452" s="6" t="s">
        <v>13</v>
      </c>
      <c r="C452" s="24" t="s">
        <v>218</v>
      </c>
      <c r="D452" t="s">
        <v>54</v>
      </c>
      <c r="E452" s="21">
        <v>0.1</v>
      </c>
      <c r="F452" s="19">
        <f>SUMIFS(UK!I:I,UK!B:B,'Special condition stocks'!D452,UK!D:D,'Special condition stocks'!B452)</f>
        <v>13.009</v>
      </c>
      <c r="G452" s="21">
        <f t="shared" si="83"/>
        <v>1.3009999999999999</v>
      </c>
      <c r="H452" s="21">
        <v>0</v>
      </c>
      <c r="I452" s="21">
        <v>0</v>
      </c>
      <c r="J452" s="21">
        <f t="shared" si="84"/>
        <v>1.3009999999999999</v>
      </c>
    </row>
    <row r="453" spans="1:10" x14ac:dyDescent="0.2">
      <c r="A453" s="6" t="str">
        <f t="shared" si="85"/>
        <v>HKE/*03A.ANIFPO</v>
      </c>
      <c r="B453" s="6" t="s">
        <v>17</v>
      </c>
      <c r="C453" s="24" t="s">
        <v>218</v>
      </c>
      <c r="D453" t="s">
        <v>54</v>
      </c>
      <c r="E453" s="21">
        <v>0.1</v>
      </c>
      <c r="F453" s="19">
        <f>SUMIFS(UK!I:I,UK!B:B,'Special condition stocks'!D453,UK!D:D,'Special condition stocks'!B453)</f>
        <v>3.621</v>
      </c>
      <c r="G453" s="21">
        <f t="shared" ref="G453:G522" si="98">ROUND(F453*E453,3)</f>
        <v>0.36199999999999999</v>
      </c>
      <c r="H453" s="21">
        <v>0</v>
      </c>
      <c r="I453" s="21">
        <v>0</v>
      </c>
      <c r="J453" s="21">
        <f t="shared" ref="J453:J522" si="99">G453+H453-I453</f>
        <v>0.36199999999999999</v>
      </c>
    </row>
    <row r="454" spans="1:10" x14ac:dyDescent="0.2">
      <c r="A454" s="6" t="str">
        <f t="shared" si="85"/>
        <v>HKE/*03A.Cornish</v>
      </c>
      <c r="B454" s="6" t="s">
        <v>18</v>
      </c>
      <c r="C454" s="24" t="s">
        <v>218</v>
      </c>
      <c r="D454" t="s">
        <v>54</v>
      </c>
      <c r="E454" s="21">
        <v>0.1</v>
      </c>
      <c r="F454" s="19">
        <f>SUMIFS(UK!I:I,UK!B:B,'Special condition stocks'!D454,UK!D:D,'Special condition stocks'!B454)</f>
        <v>31.009</v>
      </c>
      <c r="G454" s="21">
        <f t="shared" si="98"/>
        <v>3.101</v>
      </c>
      <c r="H454" s="21">
        <v>0</v>
      </c>
      <c r="I454" s="21">
        <v>0</v>
      </c>
      <c r="J454" s="21">
        <f t="shared" si="99"/>
        <v>3.101</v>
      </c>
    </row>
    <row r="455" spans="1:10" x14ac:dyDescent="0.2">
      <c r="A455" s="6" t="str">
        <f t="shared" si="85"/>
        <v>HKE/*03A.EEFPO</v>
      </c>
      <c r="B455" s="6" t="s">
        <v>14</v>
      </c>
      <c r="C455" s="24" t="s">
        <v>218</v>
      </c>
      <c r="D455" t="s">
        <v>54</v>
      </c>
      <c r="E455" s="21">
        <v>0.1</v>
      </c>
      <c r="F455" s="19">
        <f>SUMIFS(UK!I:I,UK!B:B,'Special condition stocks'!D455,UK!D:D,'Special condition stocks'!B455)</f>
        <v>32.752000000000002</v>
      </c>
      <c r="G455" s="21">
        <f t="shared" si="98"/>
        <v>3.2749999999999999</v>
      </c>
      <c r="H455" s="21">
        <v>0</v>
      </c>
      <c r="I455" s="21">
        <v>0</v>
      </c>
      <c r="J455" s="21">
        <f t="shared" si="99"/>
        <v>3.2749999999999999</v>
      </c>
    </row>
    <row r="456" spans="1:10" x14ac:dyDescent="0.2">
      <c r="A456" s="6" t="str">
        <f t="shared" si="85"/>
        <v>HKE/*03A.Fife</v>
      </c>
      <c r="B456" s="6" t="s">
        <v>7</v>
      </c>
      <c r="C456" s="24" t="s">
        <v>218</v>
      </c>
      <c r="D456" t="s">
        <v>54</v>
      </c>
      <c r="E456" s="21">
        <v>0.1</v>
      </c>
      <c r="F456" s="19">
        <f>SUMIFS(UK!I:I,UK!B:B,'Special condition stocks'!D456,UK!D:D,'Special condition stocks'!B456)</f>
        <v>6.4540000000000006</v>
      </c>
      <c r="G456" s="21">
        <f t="shared" si="98"/>
        <v>0.64500000000000002</v>
      </c>
      <c r="H456" s="21">
        <v>0</v>
      </c>
      <c r="I456" s="21">
        <v>0</v>
      </c>
      <c r="J456" s="21">
        <f t="shared" si="99"/>
        <v>0.64500000000000002</v>
      </c>
    </row>
    <row r="457" spans="1:10" x14ac:dyDescent="0.2">
      <c r="A457" s="6" t="str">
        <f t="shared" si="85"/>
        <v>HKE/*03A.FPO</v>
      </c>
      <c r="B457" s="6" t="s">
        <v>15</v>
      </c>
      <c r="C457" s="24" t="s">
        <v>218</v>
      </c>
      <c r="D457" t="s">
        <v>54</v>
      </c>
      <c r="E457" s="21">
        <v>0.1</v>
      </c>
      <c r="F457" s="19">
        <f>SUMIFS(UK!I:I,UK!B:B,'Special condition stocks'!D457,UK!D:D,'Special condition stocks'!B457)</f>
        <v>4.6749999999999998</v>
      </c>
      <c r="G457" s="21">
        <f t="shared" si="98"/>
        <v>0.46800000000000003</v>
      </c>
      <c r="H457" s="21">
        <v>0</v>
      </c>
      <c r="I457" s="21">
        <v>0</v>
      </c>
      <c r="J457" s="21">
        <f t="shared" si="99"/>
        <v>0.46800000000000003</v>
      </c>
    </row>
    <row r="458" spans="1:10" x14ac:dyDescent="0.2">
      <c r="A458" s="6" t="str">
        <f t="shared" ref="A458:A527" si="100">CONCATENATE(C458,B458)</f>
        <v>HKE/*03A.Handliners</v>
      </c>
      <c r="B458" s="6" t="s">
        <v>66</v>
      </c>
      <c r="C458" s="24" t="s">
        <v>218</v>
      </c>
      <c r="D458" t="s">
        <v>54</v>
      </c>
      <c r="E458" s="21">
        <v>0.1</v>
      </c>
      <c r="F458" s="19">
        <f>SUMIFS(UK!I:I,UK!B:B,'Special condition stocks'!D458,UK!D:D,'Special condition stocks'!B458)</f>
        <v>0</v>
      </c>
      <c r="G458" s="21">
        <f t="shared" si="98"/>
        <v>0</v>
      </c>
      <c r="H458" s="21">
        <v>0</v>
      </c>
      <c r="I458" s="21">
        <v>0</v>
      </c>
      <c r="J458" s="21">
        <f t="shared" si="99"/>
        <v>0</v>
      </c>
    </row>
    <row r="459" spans="1:10" x14ac:dyDescent="0.2">
      <c r="A459" s="6" t="str">
        <f t="shared" si="100"/>
        <v>HKE/*03A.Interfish</v>
      </c>
      <c r="B459" s="6" t="s">
        <v>23</v>
      </c>
      <c r="C459" s="24" t="s">
        <v>218</v>
      </c>
      <c r="D459" t="s">
        <v>54</v>
      </c>
      <c r="E459" s="21">
        <v>0.1</v>
      </c>
      <c r="F459" s="19">
        <f>SUMIFS(UK!I:I,UK!B:B,'Special condition stocks'!D459,UK!D:D,'Special condition stocks'!B459)</f>
        <v>1.931</v>
      </c>
      <c r="G459" s="21">
        <f t="shared" si="98"/>
        <v>0.193</v>
      </c>
      <c r="H459" s="21">
        <v>0</v>
      </c>
      <c r="I459" s="21">
        <v>0</v>
      </c>
      <c r="J459" s="21">
        <f t="shared" si="99"/>
        <v>0.193</v>
      </c>
    </row>
    <row r="460" spans="1:10" x14ac:dyDescent="0.2">
      <c r="A460" s="6" t="str">
        <f t="shared" si="100"/>
        <v>HKE/*03A.IOM</v>
      </c>
      <c r="B460" s="6" t="s">
        <v>24</v>
      </c>
      <c r="C460" s="24" t="s">
        <v>218</v>
      </c>
      <c r="D460" t="s">
        <v>54</v>
      </c>
      <c r="E460" s="21">
        <v>0.1</v>
      </c>
      <c r="F460" s="19">
        <f>SUMIFS(UK!I:I,UK!B:B,'Special condition stocks'!D460,UK!D:D,'Special condition stocks'!B460)</f>
        <v>0</v>
      </c>
      <c r="G460" s="21">
        <f t="shared" si="98"/>
        <v>0</v>
      </c>
      <c r="H460" s="21">
        <v>0</v>
      </c>
      <c r="I460" s="21">
        <v>0</v>
      </c>
      <c r="J460" s="21">
        <f t="shared" si="99"/>
        <v>0</v>
      </c>
    </row>
    <row r="461" spans="1:10" x14ac:dyDescent="0.2">
      <c r="A461" s="6" t="str">
        <f t="shared" si="100"/>
        <v>HKE/*03A.Klondyke</v>
      </c>
      <c r="B461" s="6" t="s">
        <v>11</v>
      </c>
      <c r="C461" s="24" t="s">
        <v>218</v>
      </c>
      <c r="D461" t="s">
        <v>54</v>
      </c>
      <c r="E461" s="21">
        <v>0.1</v>
      </c>
      <c r="F461" s="19">
        <f>SUMIFS(UK!I:I,UK!B:B,'Special condition stocks'!D461,UK!D:D,'Special condition stocks'!B461)</f>
        <v>0</v>
      </c>
      <c r="G461" s="21">
        <f t="shared" si="98"/>
        <v>0</v>
      </c>
      <c r="H461" s="21">
        <v>0</v>
      </c>
      <c r="I461" s="21">
        <v>0</v>
      </c>
      <c r="J461" s="21">
        <f t="shared" si="99"/>
        <v>0</v>
      </c>
    </row>
    <row r="462" spans="1:10" x14ac:dyDescent="0.2">
      <c r="A462" s="6" t="str">
        <f t="shared" si="100"/>
        <v>HKE/*03A.Lowestoft</v>
      </c>
      <c r="B462" s="6" t="s">
        <v>21</v>
      </c>
      <c r="C462" s="24" t="s">
        <v>218</v>
      </c>
      <c r="D462" t="s">
        <v>54</v>
      </c>
      <c r="E462" s="21">
        <v>0.1</v>
      </c>
      <c r="F462" s="19">
        <f>SUMIFS(UK!I:I,UK!B:B,'Special condition stocks'!D462,UK!D:D,'Special condition stocks'!B462)</f>
        <v>0</v>
      </c>
      <c r="G462" s="21">
        <f t="shared" si="98"/>
        <v>0</v>
      </c>
      <c r="H462" s="21">
        <v>0</v>
      </c>
      <c r="I462" s="21">
        <v>0</v>
      </c>
      <c r="J462" s="21">
        <f t="shared" si="99"/>
        <v>0</v>
      </c>
    </row>
    <row r="463" spans="1:10" x14ac:dyDescent="0.2">
      <c r="A463" s="6" t="str">
        <f t="shared" si="100"/>
        <v>HKE/*03A.Lunar</v>
      </c>
      <c r="B463" s="6" t="s">
        <v>12</v>
      </c>
      <c r="C463" s="24" t="s">
        <v>218</v>
      </c>
      <c r="D463" t="s">
        <v>54</v>
      </c>
      <c r="E463" s="21">
        <v>0.1</v>
      </c>
      <c r="F463" s="19">
        <f>SUMIFS(UK!I:I,UK!B:B,'Special condition stocks'!D463,UK!D:D,'Special condition stocks'!B463)</f>
        <v>21.8</v>
      </c>
      <c r="G463" s="21">
        <f t="shared" si="98"/>
        <v>2.1800000000000002</v>
      </c>
      <c r="H463" s="21">
        <v>0</v>
      </c>
      <c r="I463" s="21">
        <v>0</v>
      </c>
      <c r="J463" s="21">
        <f t="shared" si="99"/>
        <v>2.1800000000000002</v>
      </c>
    </row>
    <row r="464" spans="1:10" x14ac:dyDescent="0.2">
      <c r="A464" s="6" t="str">
        <f t="shared" si="100"/>
        <v>HKE/*03A.Mourne</v>
      </c>
      <c r="B464" s="6" t="s">
        <v>49</v>
      </c>
      <c r="C464" s="24" t="s">
        <v>218</v>
      </c>
      <c r="D464" t="s">
        <v>54</v>
      </c>
      <c r="E464" s="21">
        <v>0.1</v>
      </c>
      <c r="F464" s="19">
        <f>SUMIFS(UK!I:I,UK!B:B,'Special condition stocks'!D464,UK!D:D,'Special condition stocks'!B464)</f>
        <v>0</v>
      </c>
      <c r="G464" s="21">
        <f t="shared" si="98"/>
        <v>0</v>
      </c>
      <c r="H464" s="21">
        <v>0</v>
      </c>
      <c r="I464" s="21">
        <v>0</v>
      </c>
      <c r="J464" s="21">
        <f t="shared" si="99"/>
        <v>0</v>
      </c>
    </row>
    <row r="465" spans="1:10" x14ac:dyDescent="0.2">
      <c r="A465" s="6" t="str">
        <f t="shared" si="100"/>
        <v>HKE/*03A.NESFO</v>
      </c>
      <c r="B465" s="6" t="s">
        <v>5</v>
      </c>
      <c r="C465" s="24" t="s">
        <v>218</v>
      </c>
      <c r="D465" t="s">
        <v>54</v>
      </c>
      <c r="E465" s="21">
        <v>0.1</v>
      </c>
      <c r="F465" s="19">
        <f>SUMIFS(UK!I:I,UK!B:B,'Special condition stocks'!D465,UK!D:D,'Special condition stocks'!B465)</f>
        <v>98.2</v>
      </c>
      <c r="G465" s="21">
        <f t="shared" si="98"/>
        <v>9.82</v>
      </c>
      <c r="H465" s="21">
        <v>0</v>
      </c>
      <c r="I465" s="21">
        <v>0</v>
      </c>
      <c r="J465" s="21">
        <f t="shared" si="99"/>
        <v>9.82</v>
      </c>
    </row>
    <row r="466" spans="1:10" x14ac:dyDescent="0.2">
      <c r="A466" s="6" t="str">
        <f t="shared" si="100"/>
        <v>HKE/*03A.NIFPO</v>
      </c>
      <c r="B466" s="6" t="s">
        <v>16</v>
      </c>
      <c r="C466" s="24" t="s">
        <v>218</v>
      </c>
      <c r="D466" t="s">
        <v>54</v>
      </c>
      <c r="E466" s="21">
        <v>0.1</v>
      </c>
      <c r="F466" s="19">
        <f>SUMIFS(UK!I:I,UK!B:B,'Special condition stocks'!D466,UK!D:D,'Special condition stocks'!B466)</f>
        <v>59.580999999999996</v>
      </c>
      <c r="G466" s="21">
        <f t="shared" si="98"/>
        <v>5.9580000000000002</v>
      </c>
      <c r="H466" s="21">
        <v>0</v>
      </c>
      <c r="I466" s="21">
        <v>0</v>
      </c>
      <c r="J466" s="21">
        <f t="shared" si="99"/>
        <v>5.9580000000000002</v>
      </c>
    </row>
    <row r="467" spans="1:10" x14ac:dyDescent="0.2">
      <c r="A467" s="6" t="str">
        <f t="shared" si="100"/>
        <v>HKE/*03A.Non Sector - England</v>
      </c>
      <c r="B467" s="6" t="s">
        <v>25</v>
      </c>
      <c r="C467" s="24" t="s">
        <v>218</v>
      </c>
      <c r="D467" t="s">
        <v>54</v>
      </c>
      <c r="E467" s="21">
        <v>0.1</v>
      </c>
      <c r="F467" s="19">
        <f>SUMIFS(UK!I:I,UK!B:B,'Special condition stocks'!D467,UK!D:D,'Special condition stocks'!B467)</f>
        <v>0</v>
      </c>
      <c r="G467" s="21">
        <f t="shared" si="98"/>
        <v>0</v>
      </c>
      <c r="H467" s="21">
        <v>0</v>
      </c>
      <c r="I467" s="21">
        <v>0</v>
      </c>
      <c r="J467" s="21">
        <f t="shared" si="99"/>
        <v>0</v>
      </c>
    </row>
    <row r="468" spans="1:10" x14ac:dyDescent="0.2">
      <c r="A468" s="6" t="str">
        <f t="shared" si="100"/>
        <v>HKE/*03A.Non Sector - Northern Ireland</v>
      </c>
      <c r="B468" s="6" t="s">
        <v>28</v>
      </c>
      <c r="C468" s="24" t="s">
        <v>218</v>
      </c>
      <c r="D468" t="s">
        <v>54</v>
      </c>
      <c r="E468" s="21">
        <v>0.1</v>
      </c>
      <c r="F468" s="19">
        <f>SUMIFS(UK!I:I,UK!B:B,'Special condition stocks'!D468,UK!D:D,'Special condition stocks'!B468)</f>
        <v>0</v>
      </c>
      <c r="G468" s="21">
        <f t="shared" si="98"/>
        <v>0</v>
      </c>
      <c r="H468" s="21">
        <v>0</v>
      </c>
      <c r="I468" s="21">
        <v>0</v>
      </c>
      <c r="J468" s="21">
        <f t="shared" si="99"/>
        <v>0</v>
      </c>
    </row>
    <row r="469" spans="1:10" x14ac:dyDescent="0.2">
      <c r="A469" s="6" t="str">
        <f t="shared" si="100"/>
        <v>HKE/*03A.Non Sector - Scotland</v>
      </c>
      <c r="B469" s="6" t="s">
        <v>27</v>
      </c>
      <c r="C469" s="24" t="s">
        <v>218</v>
      </c>
      <c r="D469" t="s">
        <v>54</v>
      </c>
      <c r="E469" s="21">
        <v>0.1</v>
      </c>
      <c r="F469" s="19">
        <f>SUMIFS(UK!I:I,UK!B:B,'Special condition stocks'!D469,UK!D:D,'Special condition stocks'!B469)</f>
        <v>0</v>
      </c>
      <c r="G469" s="21">
        <f t="shared" si="98"/>
        <v>0</v>
      </c>
      <c r="H469" s="21">
        <v>0</v>
      </c>
      <c r="I469" s="21">
        <v>0</v>
      </c>
      <c r="J469" s="21">
        <f t="shared" si="99"/>
        <v>0</v>
      </c>
    </row>
    <row r="470" spans="1:10" x14ac:dyDescent="0.2">
      <c r="A470" s="6" t="str">
        <f t="shared" si="100"/>
        <v>HKE/*03A.Non Sector - Wales</v>
      </c>
      <c r="B470" s="6" t="s">
        <v>26</v>
      </c>
      <c r="C470" s="24" t="s">
        <v>218</v>
      </c>
      <c r="D470" t="s">
        <v>54</v>
      </c>
      <c r="E470" s="21">
        <v>0.1</v>
      </c>
      <c r="F470" s="19">
        <f>SUMIFS(UK!I:I,UK!B:B,'Special condition stocks'!D470,UK!D:D,'Special condition stocks'!B470)</f>
        <v>0</v>
      </c>
      <c r="G470" s="21">
        <f t="shared" si="98"/>
        <v>0</v>
      </c>
      <c r="H470" s="21">
        <v>0</v>
      </c>
      <c r="I470" s="21">
        <v>0</v>
      </c>
      <c r="J470" s="21">
        <f t="shared" si="99"/>
        <v>0</v>
      </c>
    </row>
    <row r="471" spans="1:10" x14ac:dyDescent="0.2">
      <c r="A471" s="6" t="str">
        <f t="shared" si="100"/>
        <v>HKE/*03A.Humberside</v>
      </c>
      <c r="B471" s="6" t="s">
        <v>288</v>
      </c>
      <c r="C471" s="24" t="s">
        <v>218</v>
      </c>
      <c r="D471" t="s">
        <v>54</v>
      </c>
      <c r="E471" s="21">
        <v>0.1</v>
      </c>
      <c r="F471" s="19">
        <f>SUMIFS(UK!I:I,UK!B:B,'Special condition stocks'!D471,UK!D:D,'Special condition stocks'!B471)</f>
        <v>6.8090000000000002</v>
      </c>
      <c r="G471" s="21">
        <f t="shared" si="98"/>
        <v>0.68100000000000005</v>
      </c>
      <c r="H471" s="21">
        <v>0</v>
      </c>
      <c r="I471" s="21">
        <v>0</v>
      </c>
      <c r="J471" s="21">
        <f t="shared" si="99"/>
        <v>0.68100000000000005</v>
      </c>
    </row>
    <row r="472" spans="1:10" x14ac:dyDescent="0.2">
      <c r="A472" s="6" t="str">
        <f t="shared" si="100"/>
        <v>HKE/*03A.North Sea</v>
      </c>
      <c r="B472" s="6" t="s">
        <v>20</v>
      </c>
      <c r="C472" s="24" t="s">
        <v>218</v>
      </c>
      <c r="D472" t="s">
        <v>54</v>
      </c>
      <c r="E472" s="21">
        <v>0.1</v>
      </c>
      <c r="F472" s="19">
        <f>SUMIFS(UK!I:I,UK!B:B,'Special condition stocks'!D472,UK!D:D,'Special condition stocks'!B472)</f>
        <v>10.519</v>
      </c>
      <c r="G472" s="21">
        <f t="shared" si="98"/>
        <v>1.052</v>
      </c>
      <c r="H472" s="21">
        <v>0</v>
      </c>
      <c r="I472" s="21">
        <v>0</v>
      </c>
      <c r="J472" s="21">
        <f t="shared" si="99"/>
        <v>1.052</v>
      </c>
    </row>
    <row r="473" spans="1:10" x14ac:dyDescent="0.2">
      <c r="A473" s="6" t="str">
        <f t="shared" si="100"/>
        <v>HKE/*03A.Northern</v>
      </c>
      <c r="B473" s="6" t="s">
        <v>10</v>
      </c>
      <c r="C473" s="24" t="s">
        <v>218</v>
      </c>
      <c r="D473" t="s">
        <v>54</v>
      </c>
      <c r="E473" s="21">
        <v>0.1</v>
      </c>
      <c r="F473" s="19">
        <f>SUMIFS(UK!I:I,UK!B:B,'Special condition stocks'!D473,UK!D:D,'Special condition stocks'!B473)</f>
        <v>0</v>
      </c>
      <c r="G473" s="21">
        <f t="shared" si="98"/>
        <v>0</v>
      </c>
      <c r="H473" s="21">
        <v>0</v>
      </c>
      <c r="I473" s="21">
        <v>0</v>
      </c>
      <c r="J473" s="21">
        <f t="shared" si="99"/>
        <v>0</v>
      </c>
    </row>
    <row r="474" spans="1:10" x14ac:dyDescent="0.2">
      <c r="A474" s="6" t="str">
        <f t="shared" si="100"/>
        <v>HKE/*03A.Orkney</v>
      </c>
      <c r="B474" s="6" t="s">
        <v>9</v>
      </c>
      <c r="C474" s="24" t="s">
        <v>218</v>
      </c>
      <c r="D474" t="s">
        <v>54</v>
      </c>
      <c r="E474" s="21">
        <v>0.1</v>
      </c>
      <c r="F474" s="19">
        <f>SUMIFS(UK!I:I,UK!B:B,'Special condition stocks'!D474,UK!D:D,'Special condition stocks'!B474)</f>
        <v>2.8000000000000003</v>
      </c>
      <c r="G474" s="21">
        <f t="shared" si="98"/>
        <v>0.28000000000000003</v>
      </c>
      <c r="H474" s="21">
        <v>0</v>
      </c>
      <c r="I474" s="21">
        <v>0</v>
      </c>
      <c r="J474" s="21">
        <f t="shared" si="99"/>
        <v>0.28000000000000003</v>
      </c>
    </row>
    <row r="475" spans="1:10" x14ac:dyDescent="0.2">
      <c r="A475" s="6" t="str">
        <f t="shared" si="100"/>
        <v>HKE/*03A.SFO</v>
      </c>
      <c r="B475" s="6" t="s">
        <v>2</v>
      </c>
      <c r="C475" s="24" t="s">
        <v>218</v>
      </c>
      <c r="D475" t="s">
        <v>54</v>
      </c>
      <c r="E475" s="21">
        <v>0.1</v>
      </c>
      <c r="F475" s="19">
        <f>SUMIFS(UK!I:I,UK!B:B,'Special condition stocks'!D475,UK!D:D,'Special condition stocks'!B475)</f>
        <v>204.541</v>
      </c>
      <c r="G475" s="21">
        <f t="shared" si="98"/>
        <v>20.454000000000001</v>
      </c>
      <c r="H475" s="21">
        <v>0</v>
      </c>
      <c r="I475" s="21">
        <v>0</v>
      </c>
      <c r="J475" s="21">
        <f t="shared" si="99"/>
        <v>20.454000000000001</v>
      </c>
    </row>
    <row r="476" spans="1:10" x14ac:dyDescent="0.2">
      <c r="A476" s="6" t="str">
        <f t="shared" si="100"/>
        <v>HKE/*03A.Shetland</v>
      </c>
      <c r="B476" s="6" t="s">
        <v>6</v>
      </c>
      <c r="C476" s="24" t="s">
        <v>218</v>
      </c>
      <c r="D476" t="s">
        <v>54</v>
      </c>
      <c r="E476" s="21">
        <v>0.1</v>
      </c>
      <c r="F476" s="19">
        <f>SUMIFS(UK!I:I,UK!B:B,'Special condition stocks'!D476,UK!D:D,'Special condition stocks'!B476)</f>
        <v>168.39999999999998</v>
      </c>
      <c r="G476" s="21">
        <f t="shared" si="98"/>
        <v>16.84</v>
      </c>
      <c r="H476" s="21">
        <v>0</v>
      </c>
      <c r="I476" s="21">
        <v>0</v>
      </c>
      <c r="J476" s="21">
        <f t="shared" si="99"/>
        <v>16.84</v>
      </c>
    </row>
    <row r="477" spans="1:10" x14ac:dyDescent="0.2">
      <c r="A477" s="6" t="str">
        <f t="shared" si="100"/>
        <v>HKE/*03A.South West</v>
      </c>
      <c r="B477" s="6" t="s">
        <v>19</v>
      </c>
      <c r="C477" s="24" t="s">
        <v>218</v>
      </c>
      <c r="D477" t="s">
        <v>54</v>
      </c>
      <c r="E477" s="21">
        <v>0.1</v>
      </c>
      <c r="F477" s="19">
        <f>SUMIFS(UK!I:I,UK!B:B,'Special condition stocks'!D477,UK!D:D,'Special condition stocks'!B477)</f>
        <v>0.30499999999999999</v>
      </c>
      <c r="G477" s="21">
        <f t="shared" si="98"/>
        <v>3.1E-2</v>
      </c>
      <c r="H477" s="21">
        <v>0</v>
      </c>
      <c r="I477" s="21">
        <v>0</v>
      </c>
      <c r="J477" s="21">
        <f t="shared" si="99"/>
        <v>3.1E-2</v>
      </c>
    </row>
    <row r="478" spans="1:10" x14ac:dyDescent="0.2">
      <c r="A478" s="6" t="str">
        <f t="shared" ref="A478" si="101">CONCATENATE(C478,B478)</f>
        <v>HKE/*03A.Unallocated</v>
      </c>
      <c r="B478" s="60" t="s">
        <v>33</v>
      </c>
      <c r="C478" s="61" t="s">
        <v>218</v>
      </c>
      <c r="D478" s="59" t="s">
        <v>54</v>
      </c>
      <c r="E478" s="21">
        <v>0.1</v>
      </c>
      <c r="F478" s="19">
        <f>SUMIFS(UK!I:I,UK!B:B,'Special condition stocks'!D478,UK!D:D,'Special condition stocks'!B478)</f>
        <v>2.4</v>
      </c>
      <c r="G478" s="21">
        <f t="shared" ref="G478" si="102">ROUND(F478*E478,3)</f>
        <v>0.24</v>
      </c>
      <c r="H478" s="21">
        <v>0</v>
      </c>
      <c r="I478" s="21">
        <v>0</v>
      </c>
      <c r="J478" s="21">
        <f t="shared" ref="J478" si="103">G478+H478-I478</f>
        <v>0.24</v>
      </c>
    </row>
    <row r="479" spans="1:10" x14ac:dyDescent="0.2">
      <c r="A479" s="6" t="str">
        <f t="shared" si="100"/>
        <v>HKE/*03A.W. Scotland</v>
      </c>
      <c r="B479" s="6" t="s">
        <v>8</v>
      </c>
      <c r="C479" s="24" t="s">
        <v>218</v>
      </c>
      <c r="D479" t="s">
        <v>54</v>
      </c>
      <c r="E479" s="21">
        <v>0.1</v>
      </c>
      <c r="F479" s="19">
        <f>SUMIFS(UK!I:I,UK!B:B,'Special condition stocks'!D479,UK!D:D,'Special condition stocks'!B479)</f>
        <v>5.1379999999999999</v>
      </c>
      <c r="G479" s="21">
        <f t="shared" si="98"/>
        <v>0.51400000000000001</v>
      </c>
      <c r="H479" s="21">
        <v>0</v>
      </c>
      <c r="I479" s="21">
        <v>0</v>
      </c>
      <c r="J479" s="21">
        <f t="shared" si="99"/>
        <v>0.51400000000000001</v>
      </c>
    </row>
    <row r="480" spans="1:10" x14ac:dyDescent="0.2">
      <c r="A480" s="6" t="str">
        <f t="shared" si="100"/>
        <v>HKE/*03A.Wales &amp; WC</v>
      </c>
      <c r="B480" s="6" t="s">
        <v>22</v>
      </c>
      <c r="C480" s="24" t="s">
        <v>218</v>
      </c>
      <c r="D480" t="s">
        <v>54</v>
      </c>
      <c r="E480" s="21">
        <v>0.1</v>
      </c>
      <c r="F480" s="19">
        <f>SUMIFS(UK!I:I,UK!B:B,'Special condition stocks'!D480,UK!D:D,'Special condition stocks'!B480)</f>
        <v>13.7</v>
      </c>
      <c r="G480" s="21">
        <f t="shared" si="98"/>
        <v>1.37</v>
      </c>
      <c r="H480" s="21">
        <v>0</v>
      </c>
      <c r="I480" s="21">
        <v>0</v>
      </c>
      <c r="J480" s="21">
        <f t="shared" si="99"/>
        <v>1.37</v>
      </c>
    </row>
    <row r="481" spans="1:10" x14ac:dyDescent="0.2">
      <c r="A481" s="6" t="str">
        <f t="shared" si="100"/>
        <v>HKE/*03A.Western</v>
      </c>
      <c r="B481" s="6" t="s">
        <v>107</v>
      </c>
      <c r="C481" s="24" t="s">
        <v>218</v>
      </c>
      <c r="D481" t="s">
        <v>54</v>
      </c>
      <c r="E481" s="21">
        <v>0.1</v>
      </c>
      <c r="F481" s="19">
        <f>SUMIFS(UK!I:I,UK!B:B,'Special condition stocks'!D481,UK!D:D,'Special condition stocks'!B481)</f>
        <v>1.728</v>
      </c>
      <c r="G481" s="21">
        <f t="shared" si="98"/>
        <v>0.17299999999999999</v>
      </c>
      <c r="H481" s="21">
        <v>0</v>
      </c>
      <c r="I481" s="21">
        <v>0</v>
      </c>
      <c r="J481" s="21">
        <f t="shared" si="99"/>
        <v>0.17299999999999999</v>
      </c>
    </row>
    <row r="482" spans="1:10" x14ac:dyDescent="0.2">
      <c r="A482" s="6" t="str">
        <f t="shared" ref="A482:A483" si="104">CONCATENATE(C482,B482)</f>
        <v>HKE/*03A.QAM - sector</v>
      </c>
      <c r="B482" s="60" t="s">
        <v>302</v>
      </c>
      <c r="C482" s="61" t="s">
        <v>218</v>
      </c>
      <c r="D482" s="59" t="s">
        <v>54</v>
      </c>
      <c r="E482" s="21">
        <v>0.1</v>
      </c>
      <c r="F482" s="19">
        <f>SUMIFS(UK!I:I,UK!B:B,'Special condition stocks'!D482,UK!D:D,'Special condition stocks'!B482)</f>
        <v>216.4</v>
      </c>
      <c r="G482" s="21">
        <f t="shared" ref="G482:G483" si="105">ROUND(F482*E482,3)</f>
        <v>21.64</v>
      </c>
      <c r="H482" s="21">
        <v>0</v>
      </c>
      <c r="I482" s="21">
        <v>0</v>
      </c>
      <c r="J482" s="21">
        <f t="shared" ref="J482:J483" si="106">G482+H482-I482</f>
        <v>21.64</v>
      </c>
    </row>
    <row r="483" spans="1:10" x14ac:dyDescent="0.2">
      <c r="A483" s="6" t="str">
        <f t="shared" si="104"/>
        <v>HKE/*03A.QAM - non-sector</v>
      </c>
      <c r="B483" s="60" t="s">
        <v>303</v>
      </c>
      <c r="C483" s="61" t="s">
        <v>218</v>
      </c>
      <c r="D483" s="59" t="s">
        <v>54</v>
      </c>
      <c r="E483" s="21">
        <v>0.1</v>
      </c>
      <c r="F483" s="19">
        <f>SUMIFS(UK!I:I,UK!B:B,'Special condition stocks'!D483,UK!D:D,'Special condition stocks'!B483)</f>
        <v>0</v>
      </c>
      <c r="G483" s="21">
        <f t="shared" si="105"/>
        <v>0</v>
      </c>
      <c r="H483" s="21">
        <v>0</v>
      </c>
      <c r="I483" s="21">
        <v>0</v>
      </c>
      <c r="J483" s="21">
        <f t="shared" si="106"/>
        <v>0</v>
      </c>
    </row>
    <row r="484" spans="1:10" x14ac:dyDescent="0.2">
      <c r="A484" s="6" t="str">
        <f t="shared" si="100"/>
        <v>HKE/*6AN5810m and under (pool) - England</v>
      </c>
      <c r="B484" s="6" t="s">
        <v>29</v>
      </c>
      <c r="C484" s="24" t="s">
        <v>272</v>
      </c>
      <c r="D484" t="s">
        <v>54</v>
      </c>
      <c r="E484" s="21">
        <v>0.06</v>
      </c>
      <c r="F484" s="19">
        <f>SUMIFS(UK!I:I,UK!B:B,'Special condition stocks'!D484,UK!D:D,'Special condition stocks'!B484)</f>
        <v>0.3</v>
      </c>
      <c r="G484" s="21">
        <f t="shared" si="98"/>
        <v>1.7999999999999999E-2</v>
      </c>
      <c r="H484" s="21">
        <v>0</v>
      </c>
      <c r="I484" s="21">
        <v>0</v>
      </c>
      <c r="J484" s="21">
        <f t="shared" si="99"/>
        <v>1.7999999999999999E-2</v>
      </c>
    </row>
    <row r="485" spans="1:10" x14ac:dyDescent="0.2">
      <c r="A485" s="6" t="str">
        <f t="shared" si="100"/>
        <v>HKE/*6AN5810m and under (pool) - Northern Ireland</v>
      </c>
      <c r="B485" s="6" t="s">
        <v>32</v>
      </c>
      <c r="C485" s="24" t="s">
        <v>272</v>
      </c>
      <c r="D485" t="s">
        <v>54</v>
      </c>
      <c r="E485" s="21">
        <v>0.06</v>
      </c>
      <c r="F485" s="19">
        <f>SUMIFS(UK!I:I,UK!B:B,'Special condition stocks'!D485,UK!D:D,'Special condition stocks'!B485)</f>
        <v>0</v>
      </c>
      <c r="G485" s="21">
        <f t="shared" si="98"/>
        <v>0</v>
      </c>
      <c r="H485" s="21">
        <v>0</v>
      </c>
      <c r="I485" s="21">
        <v>0</v>
      </c>
      <c r="J485" s="21">
        <f t="shared" si="99"/>
        <v>0</v>
      </c>
    </row>
    <row r="486" spans="1:10" x14ac:dyDescent="0.2">
      <c r="A486" s="6" t="str">
        <f t="shared" si="100"/>
        <v>HKE/*6AN5810m and under (pool) - Scotland</v>
      </c>
      <c r="B486" s="6" t="s">
        <v>31</v>
      </c>
      <c r="C486" s="24" t="s">
        <v>272</v>
      </c>
      <c r="D486" t="s">
        <v>54</v>
      </c>
      <c r="E486" s="21">
        <v>0.06</v>
      </c>
      <c r="F486" s="19">
        <f>SUMIFS(UK!I:I,UK!B:B,'Special condition stocks'!D486,UK!D:D,'Special condition stocks'!B486)</f>
        <v>0</v>
      </c>
      <c r="G486" s="21">
        <f t="shared" si="98"/>
        <v>0</v>
      </c>
      <c r="H486" s="21">
        <v>0</v>
      </c>
      <c r="I486" s="21">
        <v>0</v>
      </c>
      <c r="J486" s="21">
        <f t="shared" si="99"/>
        <v>0</v>
      </c>
    </row>
    <row r="487" spans="1:10" x14ac:dyDescent="0.2">
      <c r="A487" s="6" t="str">
        <f t="shared" si="100"/>
        <v>HKE/*6AN5810m and under (pool) - Wales</v>
      </c>
      <c r="B487" s="6" t="s">
        <v>30</v>
      </c>
      <c r="C487" s="24" t="s">
        <v>272</v>
      </c>
      <c r="D487" t="s">
        <v>54</v>
      </c>
      <c r="E487" s="21">
        <v>0.06</v>
      </c>
      <c r="F487" s="19">
        <f>SUMIFS(UK!I:I,UK!B:B,'Special condition stocks'!D487,UK!D:D,'Special condition stocks'!B487)</f>
        <v>1E-3</v>
      </c>
      <c r="G487" s="21">
        <f t="shared" si="98"/>
        <v>0</v>
      </c>
      <c r="H487" s="21">
        <v>0</v>
      </c>
      <c r="I487" s="21">
        <v>0</v>
      </c>
      <c r="J487" s="21">
        <f t="shared" si="99"/>
        <v>0</v>
      </c>
    </row>
    <row r="488" spans="1:10" x14ac:dyDescent="0.2">
      <c r="A488" s="6" t="str">
        <f t="shared" si="100"/>
        <v>HKE/*6AN58Aberdeen</v>
      </c>
      <c r="B488" s="6" t="s">
        <v>4</v>
      </c>
      <c r="C488" s="24" t="s">
        <v>272</v>
      </c>
      <c r="D488" t="s">
        <v>54</v>
      </c>
      <c r="E488" s="21">
        <v>0.06</v>
      </c>
      <c r="F488" s="19">
        <f>SUMIFS(UK!I:I,UK!B:B,'Special condition stocks'!D488,UK!D:D,'Special condition stocks'!B488)</f>
        <v>113.9</v>
      </c>
      <c r="G488" s="21">
        <f t="shared" si="98"/>
        <v>6.8339999999999996</v>
      </c>
      <c r="H488" s="21">
        <v>0</v>
      </c>
      <c r="I488" s="21">
        <v>0</v>
      </c>
      <c r="J488" s="21">
        <f t="shared" si="99"/>
        <v>6.8339999999999996</v>
      </c>
    </row>
    <row r="489" spans="1:10" x14ac:dyDescent="0.2">
      <c r="A489" s="6" t="str">
        <f t="shared" si="100"/>
        <v>HKE/*6AN58Anglo Scot.</v>
      </c>
      <c r="B489" s="6" t="s">
        <v>13</v>
      </c>
      <c r="C489" s="24" t="s">
        <v>272</v>
      </c>
      <c r="D489" t="s">
        <v>54</v>
      </c>
      <c r="E489" s="21">
        <v>0.06</v>
      </c>
      <c r="F489" s="19">
        <f>SUMIFS(UK!I:I,UK!B:B,'Special condition stocks'!D489,UK!D:D,'Special condition stocks'!B489)</f>
        <v>13.009</v>
      </c>
      <c r="G489" s="21">
        <f t="shared" si="98"/>
        <v>0.78100000000000003</v>
      </c>
      <c r="H489" s="21">
        <v>0</v>
      </c>
      <c r="I489" s="21">
        <v>0</v>
      </c>
      <c r="J489" s="21">
        <f t="shared" si="99"/>
        <v>0.78100000000000003</v>
      </c>
    </row>
    <row r="490" spans="1:10" x14ac:dyDescent="0.2">
      <c r="A490" s="6" t="str">
        <f t="shared" si="100"/>
        <v>HKE/*6AN58ANIFPO</v>
      </c>
      <c r="B490" s="6" t="s">
        <v>17</v>
      </c>
      <c r="C490" s="24" t="s">
        <v>272</v>
      </c>
      <c r="D490" t="s">
        <v>54</v>
      </c>
      <c r="E490" s="21">
        <v>0.06</v>
      </c>
      <c r="F490" s="19">
        <f>SUMIFS(UK!I:I,UK!B:B,'Special condition stocks'!D490,UK!D:D,'Special condition stocks'!B490)</f>
        <v>3.621</v>
      </c>
      <c r="G490" s="21">
        <f t="shared" si="98"/>
        <v>0.217</v>
      </c>
      <c r="H490" s="21">
        <v>0</v>
      </c>
      <c r="I490" s="21">
        <v>0</v>
      </c>
      <c r="J490" s="21">
        <f t="shared" si="99"/>
        <v>0.217</v>
      </c>
    </row>
    <row r="491" spans="1:10" x14ac:dyDescent="0.2">
      <c r="A491" s="6" t="str">
        <f t="shared" si="100"/>
        <v>HKE/*6AN58Cornish</v>
      </c>
      <c r="B491" s="6" t="s">
        <v>18</v>
      </c>
      <c r="C491" s="24" t="s">
        <v>272</v>
      </c>
      <c r="D491" t="s">
        <v>54</v>
      </c>
      <c r="E491" s="21">
        <v>0.06</v>
      </c>
      <c r="F491" s="19">
        <f>SUMIFS(UK!I:I,UK!B:B,'Special condition stocks'!D491,UK!D:D,'Special condition stocks'!B491)</f>
        <v>31.009</v>
      </c>
      <c r="G491" s="21">
        <f t="shared" si="98"/>
        <v>1.861</v>
      </c>
      <c r="H491" s="21">
        <v>0</v>
      </c>
      <c r="I491" s="21">
        <v>0</v>
      </c>
      <c r="J491" s="21">
        <f t="shared" si="99"/>
        <v>1.861</v>
      </c>
    </row>
    <row r="492" spans="1:10" x14ac:dyDescent="0.2">
      <c r="A492" s="6" t="str">
        <f t="shared" si="100"/>
        <v>HKE/*6AN58EEFPO</v>
      </c>
      <c r="B492" s="6" t="s">
        <v>14</v>
      </c>
      <c r="C492" s="24" t="s">
        <v>272</v>
      </c>
      <c r="D492" t="s">
        <v>54</v>
      </c>
      <c r="E492" s="21">
        <v>0.06</v>
      </c>
      <c r="F492" s="19">
        <f>SUMIFS(UK!I:I,UK!B:B,'Special condition stocks'!D492,UK!D:D,'Special condition stocks'!B492)</f>
        <v>32.752000000000002</v>
      </c>
      <c r="G492" s="21">
        <f t="shared" si="98"/>
        <v>1.9650000000000001</v>
      </c>
      <c r="H492" s="21">
        <v>0</v>
      </c>
      <c r="I492" s="21">
        <v>0</v>
      </c>
      <c r="J492" s="21">
        <f t="shared" si="99"/>
        <v>1.9650000000000001</v>
      </c>
    </row>
    <row r="493" spans="1:10" x14ac:dyDescent="0.2">
      <c r="A493" s="6" t="str">
        <f t="shared" si="100"/>
        <v>HKE/*6AN58Fife</v>
      </c>
      <c r="B493" s="6" t="s">
        <v>7</v>
      </c>
      <c r="C493" s="24" t="s">
        <v>272</v>
      </c>
      <c r="D493" t="s">
        <v>54</v>
      </c>
      <c r="E493" s="21">
        <v>0.06</v>
      </c>
      <c r="F493" s="19">
        <f>SUMIFS(UK!I:I,UK!B:B,'Special condition stocks'!D493,UK!D:D,'Special condition stocks'!B493)</f>
        <v>6.4540000000000006</v>
      </c>
      <c r="G493" s="21">
        <f t="shared" si="98"/>
        <v>0.38700000000000001</v>
      </c>
      <c r="H493" s="21">
        <v>0</v>
      </c>
      <c r="I493" s="21">
        <v>0</v>
      </c>
      <c r="J493" s="21">
        <f t="shared" si="99"/>
        <v>0.38700000000000001</v>
      </c>
    </row>
    <row r="494" spans="1:10" x14ac:dyDescent="0.2">
      <c r="A494" s="6" t="str">
        <f t="shared" si="100"/>
        <v>HKE/*6AN58FPO</v>
      </c>
      <c r="B494" s="6" t="s">
        <v>15</v>
      </c>
      <c r="C494" s="24" t="s">
        <v>272</v>
      </c>
      <c r="D494" t="s">
        <v>54</v>
      </c>
      <c r="E494" s="21">
        <v>0.06</v>
      </c>
      <c r="F494" s="19">
        <f>SUMIFS(UK!I:I,UK!B:B,'Special condition stocks'!D494,UK!D:D,'Special condition stocks'!B494)</f>
        <v>4.6749999999999998</v>
      </c>
      <c r="G494" s="21">
        <f t="shared" si="98"/>
        <v>0.28100000000000003</v>
      </c>
      <c r="H494" s="21">
        <v>0</v>
      </c>
      <c r="I494" s="21">
        <v>0</v>
      </c>
      <c r="J494" s="21">
        <f t="shared" si="99"/>
        <v>0.28100000000000003</v>
      </c>
    </row>
    <row r="495" spans="1:10" x14ac:dyDescent="0.2">
      <c r="A495" s="6" t="str">
        <f t="shared" si="100"/>
        <v>HKE/*6AN58Handliners</v>
      </c>
      <c r="B495" s="6" t="s">
        <v>66</v>
      </c>
      <c r="C495" s="24" t="s">
        <v>272</v>
      </c>
      <c r="D495" t="s">
        <v>54</v>
      </c>
      <c r="E495" s="21">
        <v>0.06</v>
      </c>
      <c r="F495" s="19">
        <f>SUMIFS(UK!I:I,UK!B:B,'Special condition stocks'!D495,UK!D:D,'Special condition stocks'!B495)</f>
        <v>0</v>
      </c>
      <c r="G495" s="21">
        <f t="shared" si="98"/>
        <v>0</v>
      </c>
      <c r="H495" s="21">
        <v>0</v>
      </c>
      <c r="I495" s="21">
        <v>0</v>
      </c>
      <c r="J495" s="21">
        <f t="shared" si="99"/>
        <v>0</v>
      </c>
    </row>
    <row r="496" spans="1:10" x14ac:dyDescent="0.2">
      <c r="A496" s="6" t="str">
        <f t="shared" si="100"/>
        <v>HKE/*6AN58Interfish</v>
      </c>
      <c r="B496" s="6" t="s">
        <v>23</v>
      </c>
      <c r="C496" s="24" t="s">
        <v>272</v>
      </c>
      <c r="D496" t="s">
        <v>54</v>
      </c>
      <c r="E496" s="21">
        <v>0.06</v>
      </c>
      <c r="F496" s="19">
        <f>SUMIFS(UK!I:I,UK!B:B,'Special condition stocks'!D496,UK!D:D,'Special condition stocks'!B496)</f>
        <v>1.931</v>
      </c>
      <c r="G496" s="21">
        <f t="shared" si="98"/>
        <v>0.11600000000000001</v>
      </c>
      <c r="H496" s="21">
        <v>0</v>
      </c>
      <c r="I496" s="21">
        <v>0</v>
      </c>
      <c r="J496" s="21">
        <f t="shared" si="99"/>
        <v>0.11600000000000001</v>
      </c>
    </row>
    <row r="497" spans="1:10" x14ac:dyDescent="0.2">
      <c r="A497" s="6" t="str">
        <f t="shared" si="100"/>
        <v>HKE/*6AN58IOM</v>
      </c>
      <c r="B497" s="6" t="s">
        <v>24</v>
      </c>
      <c r="C497" s="24" t="s">
        <v>272</v>
      </c>
      <c r="D497" t="s">
        <v>54</v>
      </c>
      <c r="E497" s="21">
        <v>0.06</v>
      </c>
      <c r="F497" s="19">
        <f>SUMIFS(UK!I:I,UK!B:B,'Special condition stocks'!D497,UK!D:D,'Special condition stocks'!B497)</f>
        <v>0</v>
      </c>
      <c r="G497" s="21">
        <f t="shared" si="98"/>
        <v>0</v>
      </c>
      <c r="H497" s="21">
        <v>0</v>
      </c>
      <c r="I497" s="21">
        <v>0</v>
      </c>
      <c r="J497" s="21">
        <f t="shared" si="99"/>
        <v>0</v>
      </c>
    </row>
    <row r="498" spans="1:10" x14ac:dyDescent="0.2">
      <c r="A498" s="6" t="str">
        <f t="shared" si="100"/>
        <v>HKE/*6AN58Klondyke</v>
      </c>
      <c r="B498" s="6" t="s">
        <v>11</v>
      </c>
      <c r="C498" s="24" t="s">
        <v>272</v>
      </c>
      <c r="D498" t="s">
        <v>54</v>
      </c>
      <c r="E498" s="21">
        <v>0.06</v>
      </c>
      <c r="F498" s="19">
        <f>SUMIFS(UK!I:I,UK!B:B,'Special condition stocks'!D498,UK!D:D,'Special condition stocks'!B498)</f>
        <v>0</v>
      </c>
      <c r="G498" s="21">
        <f t="shared" si="98"/>
        <v>0</v>
      </c>
      <c r="H498" s="21">
        <v>0</v>
      </c>
      <c r="I498" s="21">
        <v>0</v>
      </c>
      <c r="J498" s="21">
        <f t="shared" si="99"/>
        <v>0</v>
      </c>
    </row>
    <row r="499" spans="1:10" x14ac:dyDescent="0.2">
      <c r="A499" s="6" t="str">
        <f t="shared" si="100"/>
        <v>HKE/*6AN58Lowestoft</v>
      </c>
      <c r="B499" s="6" t="s">
        <v>21</v>
      </c>
      <c r="C499" s="24" t="s">
        <v>272</v>
      </c>
      <c r="D499" t="s">
        <v>54</v>
      </c>
      <c r="E499" s="21">
        <v>0.06</v>
      </c>
      <c r="F499" s="19">
        <f>SUMIFS(UK!I:I,UK!B:B,'Special condition stocks'!D499,UK!D:D,'Special condition stocks'!B499)</f>
        <v>0</v>
      </c>
      <c r="G499" s="21">
        <f t="shared" si="98"/>
        <v>0</v>
      </c>
      <c r="H499" s="21">
        <v>0</v>
      </c>
      <c r="I499" s="21">
        <v>0</v>
      </c>
      <c r="J499" s="21">
        <f t="shared" si="99"/>
        <v>0</v>
      </c>
    </row>
    <row r="500" spans="1:10" x14ac:dyDescent="0.2">
      <c r="A500" s="6" t="str">
        <f t="shared" si="100"/>
        <v>HKE/*6AN58Lunar</v>
      </c>
      <c r="B500" s="6" t="s">
        <v>12</v>
      </c>
      <c r="C500" s="24" t="s">
        <v>272</v>
      </c>
      <c r="D500" t="s">
        <v>54</v>
      </c>
      <c r="E500" s="21">
        <v>0.06</v>
      </c>
      <c r="F500" s="19">
        <f>SUMIFS(UK!I:I,UK!B:B,'Special condition stocks'!D500,UK!D:D,'Special condition stocks'!B500)</f>
        <v>21.8</v>
      </c>
      <c r="G500" s="21">
        <f t="shared" si="98"/>
        <v>1.3080000000000001</v>
      </c>
      <c r="H500" s="21">
        <v>0</v>
      </c>
      <c r="I500" s="21">
        <v>0</v>
      </c>
      <c r="J500" s="21">
        <f t="shared" si="99"/>
        <v>1.3080000000000001</v>
      </c>
    </row>
    <row r="501" spans="1:10" x14ac:dyDescent="0.2">
      <c r="A501" s="6" t="str">
        <f t="shared" si="100"/>
        <v>HKE/*6AN58Mourne</v>
      </c>
      <c r="B501" s="6" t="s">
        <v>49</v>
      </c>
      <c r="C501" s="24" t="s">
        <v>272</v>
      </c>
      <c r="D501" t="s">
        <v>54</v>
      </c>
      <c r="E501" s="21">
        <v>0.06</v>
      </c>
      <c r="F501" s="19">
        <f>SUMIFS(UK!I:I,UK!B:B,'Special condition stocks'!D501,UK!D:D,'Special condition stocks'!B501)</f>
        <v>0</v>
      </c>
      <c r="G501" s="21">
        <f t="shared" si="98"/>
        <v>0</v>
      </c>
      <c r="H501" s="21">
        <v>0</v>
      </c>
      <c r="I501" s="21">
        <v>0</v>
      </c>
      <c r="J501" s="21">
        <f t="shared" si="99"/>
        <v>0</v>
      </c>
    </row>
    <row r="502" spans="1:10" x14ac:dyDescent="0.2">
      <c r="A502" s="6" t="str">
        <f t="shared" si="100"/>
        <v>HKE/*6AN58NESFO</v>
      </c>
      <c r="B502" s="6" t="s">
        <v>5</v>
      </c>
      <c r="C502" s="24" t="s">
        <v>272</v>
      </c>
      <c r="D502" t="s">
        <v>54</v>
      </c>
      <c r="E502" s="21">
        <v>0.06</v>
      </c>
      <c r="F502" s="19">
        <f>SUMIFS(UK!I:I,UK!B:B,'Special condition stocks'!D502,UK!D:D,'Special condition stocks'!B502)</f>
        <v>98.2</v>
      </c>
      <c r="G502" s="21">
        <f t="shared" si="98"/>
        <v>5.8920000000000003</v>
      </c>
      <c r="H502" s="21">
        <v>0</v>
      </c>
      <c r="I502" s="21">
        <v>0</v>
      </c>
      <c r="J502" s="21">
        <f t="shared" si="99"/>
        <v>5.8920000000000003</v>
      </c>
    </row>
    <row r="503" spans="1:10" x14ac:dyDescent="0.2">
      <c r="A503" s="6" t="str">
        <f t="shared" si="100"/>
        <v>HKE/*6AN58NIFPO</v>
      </c>
      <c r="B503" s="6" t="s">
        <v>16</v>
      </c>
      <c r="C503" s="24" t="s">
        <v>272</v>
      </c>
      <c r="D503" t="s">
        <v>54</v>
      </c>
      <c r="E503" s="21">
        <v>0.06</v>
      </c>
      <c r="F503" s="19">
        <f>SUMIFS(UK!I:I,UK!B:B,'Special condition stocks'!D503,UK!D:D,'Special condition stocks'!B503)</f>
        <v>59.580999999999996</v>
      </c>
      <c r="G503" s="21">
        <f t="shared" si="98"/>
        <v>3.5750000000000002</v>
      </c>
      <c r="H503" s="21">
        <v>0</v>
      </c>
      <c r="I503" s="21">
        <v>0</v>
      </c>
      <c r="J503" s="21">
        <f t="shared" si="99"/>
        <v>3.5750000000000002</v>
      </c>
    </row>
    <row r="504" spans="1:10" x14ac:dyDescent="0.2">
      <c r="A504" s="6" t="str">
        <f t="shared" si="100"/>
        <v>HKE/*6AN58Non Sector - England</v>
      </c>
      <c r="B504" s="6" t="s">
        <v>25</v>
      </c>
      <c r="C504" s="24" t="s">
        <v>272</v>
      </c>
      <c r="D504" t="s">
        <v>54</v>
      </c>
      <c r="E504" s="21">
        <v>0.06</v>
      </c>
      <c r="F504" s="19">
        <f>SUMIFS(UK!I:I,UK!B:B,'Special condition stocks'!D504,UK!D:D,'Special condition stocks'!B504)</f>
        <v>0</v>
      </c>
      <c r="G504" s="21">
        <f t="shared" si="98"/>
        <v>0</v>
      </c>
      <c r="H504" s="21">
        <v>0</v>
      </c>
      <c r="I504" s="21">
        <v>0</v>
      </c>
      <c r="J504" s="21">
        <f t="shared" si="99"/>
        <v>0</v>
      </c>
    </row>
    <row r="505" spans="1:10" x14ac:dyDescent="0.2">
      <c r="A505" s="6" t="str">
        <f t="shared" si="100"/>
        <v>HKE/*6AN58Non Sector - Northern Ireland</v>
      </c>
      <c r="B505" s="6" t="s">
        <v>28</v>
      </c>
      <c r="C505" s="24" t="s">
        <v>272</v>
      </c>
      <c r="D505" t="s">
        <v>54</v>
      </c>
      <c r="E505" s="21">
        <v>0.06</v>
      </c>
      <c r="F505" s="19">
        <f>SUMIFS(UK!I:I,UK!B:B,'Special condition stocks'!D505,UK!D:D,'Special condition stocks'!B505)</f>
        <v>0</v>
      </c>
      <c r="G505" s="21">
        <f t="shared" si="98"/>
        <v>0</v>
      </c>
      <c r="H505" s="21">
        <v>0</v>
      </c>
      <c r="I505" s="21">
        <v>0</v>
      </c>
      <c r="J505" s="21">
        <f t="shared" si="99"/>
        <v>0</v>
      </c>
    </row>
    <row r="506" spans="1:10" x14ac:dyDescent="0.2">
      <c r="A506" s="6" t="str">
        <f t="shared" si="100"/>
        <v>HKE/*6AN58Non Sector - Scotland</v>
      </c>
      <c r="B506" s="6" t="s">
        <v>27</v>
      </c>
      <c r="C506" s="24" t="s">
        <v>272</v>
      </c>
      <c r="D506" t="s">
        <v>54</v>
      </c>
      <c r="E506" s="21">
        <v>0.06</v>
      </c>
      <c r="F506" s="19">
        <f>SUMIFS(UK!I:I,UK!B:B,'Special condition stocks'!D506,UK!D:D,'Special condition stocks'!B506)</f>
        <v>0</v>
      </c>
      <c r="G506" s="21">
        <f t="shared" si="98"/>
        <v>0</v>
      </c>
      <c r="H506" s="21">
        <v>0</v>
      </c>
      <c r="I506" s="21">
        <v>0</v>
      </c>
      <c r="J506" s="21">
        <f t="shared" si="99"/>
        <v>0</v>
      </c>
    </row>
    <row r="507" spans="1:10" x14ac:dyDescent="0.2">
      <c r="A507" s="6" t="str">
        <f t="shared" si="100"/>
        <v>HKE/*6AN58Non Sector - Wales</v>
      </c>
      <c r="B507" s="6" t="s">
        <v>26</v>
      </c>
      <c r="C507" s="24" t="s">
        <v>272</v>
      </c>
      <c r="D507" t="s">
        <v>54</v>
      </c>
      <c r="E507" s="21">
        <v>0.06</v>
      </c>
      <c r="F507" s="19">
        <f>SUMIFS(UK!I:I,UK!B:B,'Special condition stocks'!D507,UK!D:D,'Special condition stocks'!B507)</f>
        <v>0</v>
      </c>
      <c r="G507" s="21">
        <f t="shared" si="98"/>
        <v>0</v>
      </c>
      <c r="H507" s="21">
        <v>0</v>
      </c>
      <c r="I507" s="21">
        <v>0</v>
      </c>
      <c r="J507" s="21">
        <f t="shared" si="99"/>
        <v>0</v>
      </c>
    </row>
    <row r="508" spans="1:10" x14ac:dyDescent="0.2">
      <c r="A508" s="6" t="str">
        <f t="shared" si="100"/>
        <v>HKE/*6AN58Humberside</v>
      </c>
      <c r="B508" s="6" t="s">
        <v>288</v>
      </c>
      <c r="C508" s="24" t="s">
        <v>272</v>
      </c>
      <c r="D508" t="s">
        <v>54</v>
      </c>
      <c r="E508" s="21">
        <v>0.06</v>
      </c>
      <c r="F508" s="19">
        <f>SUMIFS(UK!I:I,UK!B:B,'Special condition stocks'!D508,UK!D:D,'Special condition stocks'!B508)</f>
        <v>6.8090000000000002</v>
      </c>
      <c r="G508" s="21">
        <f t="shared" si="98"/>
        <v>0.40899999999999997</v>
      </c>
      <c r="H508" s="21">
        <v>0</v>
      </c>
      <c r="I508" s="21">
        <v>0</v>
      </c>
      <c r="J508" s="21">
        <f t="shared" si="99"/>
        <v>0.40899999999999997</v>
      </c>
    </row>
    <row r="509" spans="1:10" x14ac:dyDescent="0.2">
      <c r="A509" s="6" t="str">
        <f t="shared" si="100"/>
        <v>HKE/*6AN58North Sea</v>
      </c>
      <c r="B509" s="6" t="s">
        <v>20</v>
      </c>
      <c r="C509" s="24" t="s">
        <v>272</v>
      </c>
      <c r="D509" t="s">
        <v>54</v>
      </c>
      <c r="E509" s="21">
        <v>0.06</v>
      </c>
      <c r="F509" s="19">
        <f>SUMIFS(UK!I:I,UK!B:B,'Special condition stocks'!D509,UK!D:D,'Special condition stocks'!B509)</f>
        <v>10.519</v>
      </c>
      <c r="G509" s="21">
        <f t="shared" si="98"/>
        <v>0.63100000000000001</v>
      </c>
      <c r="H509" s="21">
        <v>0</v>
      </c>
      <c r="I509" s="21">
        <v>0</v>
      </c>
      <c r="J509" s="21">
        <f t="shared" si="99"/>
        <v>0.63100000000000001</v>
      </c>
    </row>
    <row r="510" spans="1:10" x14ac:dyDescent="0.2">
      <c r="A510" s="6" t="str">
        <f t="shared" si="100"/>
        <v>HKE/*6AN58Northern</v>
      </c>
      <c r="B510" s="6" t="s">
        <v>10</v>
      </c>
      <c r="C510" s="24" t="s">
        <v>272</v>
      </c>
      <c r="D510" t="s">
        <v>54</v>
      </c>
      <c r="E510" s="21">
        <v>0.06</v>
      </c>
      <c r="F510" s="19">
        <f>SUMIFS(UK!I:I,UK!B:B,'Special condition stocks'!D510,UK!D:D,'Special condition stocks'!B510)</f>
        <v>0</v>
      </c>
      <c r="G510" s="21">
        <f t="shared" si="98"/>
        <v>0</v>
      </c>
      <c r="H510" s="21">
        <v>0</v>
      </c>
      <c r="I510" s="21">
        <v>0</v>
      </c>
      <c r="J510" s="21">
        <f t="shared" si="99"/>
        <v>0</v>
      </c>
    </row>
    <row r="511" spans="1:10" x14ac:dyDescent="0.2">
      <c r="A511" s="6" t="str">
        <f t="shared" si="100"/>
        <v>HKE/*6AN58Orkney</v>
      </c>
      <c r="B511" s="6" t="s">
        <v>9</v>
      </c>
      <c r="C511" s="24" t="s">
        <v>272</v>
      </c>
      <c r="D511" t="s">
        <v>54</v>
      </c>
      <c r="E511" s="21">
        <v>0.06</v>
      </c>
      <c r="F511" s="19">
        <f>SUMIFS(UK!I:I,UK!B:B,'Special condition stocks'!D511,UK!D:D,'Special condition stocks'!B511)</f>
        <v>2.8000000000000003</v>
      </c>
      <c r="G511" s="21">
        <f t="shared" si="98"/>
        <v>0.16800000000000001</v>
      </c>
      <c r="H511" s="21">
        <v>0</v>
      </c>
      <c r="I511" s="21">
        <v>0</v>
      </c>
      <c r="J511" s="21">
        <f t="shared" si="99"/>
        <v>0.16800000000000001</v>
      </c>
    </row>
    <row r="512" spans="1:10" x14ac:dyDescent="0.2">
      <c r="A512" s="6" t="str">
        <f t="shared" si="100"/>
        <v>HKE/*6AN58SFO</v>
      </c>
      <c r="B512" s="6" t="s">
        <v>2</v>
      </c>
      <c r="C512" s="24" t="s">
        <v>272</v>
      </c>
      <c r="D512" t="s">
        <v>54</v>
      </c>
      <c r="E512" s="21">
        <v>0.06</v>
      </c>
      <c r="F512" s="19">
        <f>SUMIFS(UK!I:I,UK!B:B,'Special condition stocks'!D512,UK!D:D,'Special condition stocks'!B512)</f>
        <v>204.541</v>
      </c>
      <c r="G512" s="21">
        <f t="shared" si="98"/>
        <v>12.272</v>
      </c>
      <c r="H512" s="21">
        <v>0</v>
      </c>
      <c r="I512" s="21">
        <v>0</v>
      </c>
      <c r="J512" s="21">
        <f t="shared" si="99"/>
        <v>12.272</v>
      </c>
    </row>
    <row r="513" spans="1:10" x14ac:dyDescent="0.2">
      <c r="A513" s="6" t="str">
        <f t="shared" si="100"/>
        <v>HKE/*6AN58Shetland</v>
      </c>
      <c r="B513" s="6" t="s">
        <v>6</v>
      </c>
      <c r="C513" s="24" t="s">
        <v>272</v>
      </c>
      <c r="D513" t="s">
        <v>54</v>
      </c>
      <c r="E513" s="21">
        <v>0.06</v>
      </c>
      <c r="F513" s="19">
        <f>SUMIFS(UK!I:I,UK!B:B,'Special condition stocks'!D513,UK!D:D,'Special condition stocks'!B513)</f>
        <v>168.39999999999998</v>
      </c>
      <c r="G513" s="21">
        <f t="shared" si="98"/>
        <v>10.103999999999999</v>
      </c>
      <c r="H513" s="21">
        <v>0</v>
      </c>
      <c r="I513" s="21">
        <v>0</v>
      </c>
      <c r="J513" s="21">
        <f t="shared" si="99"/>
        <v>10.103999999999999</v>
      </c>
    </row>
    <row r="514" spans="1:10" x14ac:dyDescent="0.2">
      <c r="A514" s="6" t="str">
        <f t="shared" si="100"/>
        <v>HKE/*6AN58South West</v>
      </c>
      <c r="B514" s="6" t="s">
        <v>19</v>
      </c>
      <c r="C514" s="24" t="s">
        <v>272</v>
      </c>
      <c r="D514" t="s">
        <v>54</v>
      </c>
      <c r="E514" s="21">
        <v>0.06</v>
      </c>
      <c r="F514" s="19">
        <f>SUMIFS(UK!I:I,UK!B:B,'Special condition stocks'!D514,UK!D:D,'Special condition stocks'!B514)</f>
        <v>0.30499999999999999</v>
      </c>
      <c r="G514" s="21">
        <f t="shared" si="98"/>
        <v>1.7999999999999999E-2</v>
      </c>
      <c r="H514" s="21">
        <v>0</v>
      </c>
      <c r="I514" s="21">
        <v>0</v>
      </c>
      <c r="J514" s="21">
        <f t="shared" si="99"/>
        <v>1.7999999999999999E-2</v>
      </c>
    </row>
    <row r="515" spans="1:10" x14ac:dyDescent="0.2">
      <c r="A515" s="6" t="str">
        <f t="shared" ref="A515" si="107">CONCATENATE(C515,B515)</f>
        <v>HKE/*6AN58Unallocated</v>
      </c>
      <c r="B515" s="60" t="s">
        <v>33</v>
      </c>
      <c r="C515" s="61" t="s">
        <v>272</v>
      </c>
      <c r="D515" s="59" t="s">
        <v>54</v>
      </c>
      <c r="E515" s="21">
        <v>0.06</v>
      </c>
      <c r="F515" s="19">
        <f>SUMIFS(UK!I:I,UK!B:B,'Special condition stocks'!D515,UK!D:D,'Special condition stocks'!B515)</f>
        <v>2.4</v>
      </c>
      <c r="G515" s="21">
        <f t="shared" ref="G515" si="108">ROUND(F515*E515,3)</f>
        <v>0.14399999999999999</v>
      </c>
      <c r="H515" s="21">
        <v>0</v>
      </c>
      <c r="I515" s="21">
        <v>0</v>
      </c>
      <c r="J515" s="21">
        <f t="shared" ref="J515" si="109">G515+H515-I515</f>
        <v>0.14399999999999999</v>
      </c>
    </row>
    <row r="516" spans="1:10" x14ac:dyDescent="0.2">
      <c r="A516" s="6" t="str">
        <f t="shared" si="100"/>
        <v>HKE/*6AN58W. Scotland</v>
      </c>
      <c r="B516" s="6" t="s">
        <v>8</v>
      </c>
      <c r="C516" s="24" t="s">
        <v>272</v>
      </c>
      <c r="D516" t="s">
        <v>54</v>
      </c>
      <c r="E516" s="21">
        <v>0.06</v>
      </c>
      <c r="F516" s="19">
        <f>SUMIFS(UK!I:I,UK!B:B,'Special condition stocks'!D516,UK!D:D,'Special condition stocks'!B516)</f>
        <v>5.1379999999999999</v>
      </c>
      <c r="G516" s="21">
        <f t="shared" si="98"/>
        <v>0.308</v>
      </c>
      <c r="H516" s="21">
        <v>0</v>
      </c>
      <c r="I516" s="21">
        <v>0</v>
      </c>
      <c r="J516" s="21">
        <f t="shared" si="99"/>
        <v>0.308</v>
      </c>
    </row>
    <row r="517" spans="1:10" x14ac:dyDescent="0.2">
      <c r="A517" s="6" t="str">
        <f t="shared" si="100"/>
        <v>HKE/*6AN58Wales &amp; WC</v>
      </c>
      <c r="B517" s="6" t="s">
        <v>22</v>
      </c>
      <c r="C517" s="24" t="s">
        <v>272</v>
      </c>
      <c r="D517" t="s">
        <v>54</v>
      </c>
      <c r="E517" s="21">
        <v>0.06</v>
      </c>
      <c r="F517" s="19">
        <f>SUMIFS(UK!I:I,UK!B:B,'Special condition stocks'!D517,UK!D:D,'Special condition stocks'!B517)</f>
        <v>13.7</v>
      </c>
      <c r="G517" s="21">
        <f t="shared" si="98"/>
        <v>0.82199999999999995</v>
      </c>
      <c r="H517" s="21">
        <v>0</v>
      </c>
      <c r="I517" s="21">
        <v>0</v>
      </c>
      <c r="J517" s="21">
        <f t="shared" si="99"/>
        <v>0.82199999999999995</v>
      </c>
    </row>
    <row r="518" spans="1:10" x14ac:dyDescent="0.2">
      <c r="A518" s="6" t="str">
        <f t="shared" si="100"/>
        <v>HKE/*6AN58Western</v>
      </c>
      <c r="B518" s="6" t="s">
        <v>107</v>
      </c>
      <c r="C518" s="24" t="s">
        <v>272</v>
      </c>
      <c r="D518" t="s">
        <v>54</v>
      </c>
      <c r="E518" s="21">
        <v>0.06</v>
      </c>
      <c r="F518" s="19">
        <f>SUMIFS(UK!I:I,UK!B:B,'Special condition stocks'!D518,UK!D:D,'Special condition stocks'!B518)</f>
        <v>1.728</v>
      </c>
      <c r="G518" s="21">
        <f t="shared" si="98"/>
        <v>0.104</v>
      </c>
      <c r="H518" s="21">
        <v>0</v>
      </c>
      <c r="I518" s="21">
        <v>0</v>
      </c>
      <c r="J518" s="21">
        <f t="shared" si="99"/>
        <v>0.104</v>
      </c>
    </row>
    <row r="519" spans="1:10" x14ac:dyDescent="0.2">
      <c r="A519" s="6" t="str">
        <f t="shared" ref="A519:A520" si="110">CONCATENATE(C519,B519)</f>
        <v>HKE/*6AN58QAM - sector</v>
      </c>
      <c r="B519" s="60" t="s">
        <v>302</v>
      </c>
      <c r="C519" s="61" t="s">
        <v>272</v>
      </c>
      <c r="D519" s="59" t="s">
        <v>54</v>
      </c>
      <c r="E519" s="21">
        <v>0.06</v>
      </c>
      <c r="F519" s="19">
        <f>SUMIFS(UK!I:I,UK!B:B,'Special condition stocks'!D519,UK!D:D,'Special condition stocks'!B519)</f>
        <v>216.4</v>
      </c>
      <c r="G519" s="21">
        <f t="shared" ref="G519:G520" si="111">ROUND(F519*E519,3)</f>
        <v>12.984</v>
      </c>
      <c r="H519" s="21">
        <v>0</v>
      </c>
      <c r="I519" s="21">
        <v>0</v>
      </c>
      <c r="J519" s="21">
        <f t="shared" ref="J519:J520" si="112">G519+H519-I519</f>
        <v>12.984</v>
      </c>
    </row>
    <row r="520" spans="1:10" x14ac:dyDescent="0.2">
      <c r="A520" s="6" t="str">
        <f t="shared" si="110"/>
        <v>HKE/*6AN58QAM - non-sector</v>
      </c>
      <c r="B520" s="60" t="s">
        <v>303</v>
      </c>
      <c r="C520" s="61" t="s">
        <v>272</v>
      </c>
      <c r="D520" s="59" t="s">
        <v>54</v>
      </c>
      <c r="E520" s="21">
        <v>0.06</v>
      </c>
      <c r="F520" s="19">
        <f>SUMIFS(UK!I:I,UK!B:B,'Special condition stocks'!D520,UK!D:D,'Special condition stocks'!B520)</f>
        <v>0</v>
      </c>
      <c r="G520" s="21">
        <f t="shared" si="111"/>
        <v>0</v>
      </c>
      <c r="H520" s="21">
        <v>0</v>
      </c>
      <c r="I520" s="21">
        <v>0</v>
      </c>
      <c r="J520" s="21">
        <f t="shared" si="112"/>
        <v>0</v>
      </c>
    </row>
    <row r="521" spans="1:10" x14ac:dyDescent="0.2">
      <c r="A521" s="6" t="str">
        <f t="shared" si="100"/>
        <v>HKE/*8ABDE10m and under (pool) - England</v>
      </c>
      <c r="B521" s="6" t="s">
        <v>29</v>
      </c>
      <c r="C521" s="24" t="s">
        <v>219</v>
      </c>
      <c r="D521" s="24" t="s">
        <v>55</v>
      </c>
      <c r="E521" s="21">
        <f>819/6366</f>
        <v>0.12865221489161169</v>
      </c>
      <c r="F521" s="19">
        <f>SUMIFS(UK!I:I,UK!B:B,'Special condition stocks'!D521,UK!D:D,'Special condition stocks'!B521)</f>
        <v>86.122</v>
      </c>
      <c r="G521" s="21">
        <f t="shared" si="98"/>
        <v>11.08</v>
      </c>
      <c r="H521" s="21">
        <v>0</v>
      </c>
      <c r="I521" s="21">
        <v>0</v>
      </c>
      <c r="J521" s="21">
        <f t="shared" si="99"/>
        <v>11.08</v>
      </c>
    </row>
    <row r="522" spans="1:10" x14ac:dyDescent="0.2">
      <c r="A522" s="6" t="str">
        <f t="shared" si="100"/>
        <v>HKE/*8ABDE10m and under (pool) - Northern Ireland</v>
      </c>
      <c r="B522" s="6" t="s">
        <v>32</v>
      </c>
      <c r="C522" s="24" t="s">
        <v>219</v>
      </c>
      <c r="D522" s="24" t="s">
        <v>55</v>
      </c>
      <c r="E522" s="21">
        <f t="shared" ref="E522:E557" si="113">819/6366</f>
        <v>0.12865221489161169</v>
      </c>
      <c r="F522" s="19">
        <f>SUMIFS(UK!I:I,UK!B:B,'Special condition stocks'!D522,UK!D:D,'Special condition stocks'!B522)</f>
        <v>3.5</v>
      </c>
      <c r="G522" s="21">
        <f t="shared" si="98"/>
        <v>0.45</v>
      </c>
      <c r="H522" s="21">
        <v>0</v>
      </c>
      <c r="I522" s="21">
        <v>0</v>
      </c>
      <c r="J522" s="21">
        <f t="shared" si="99"/>
        <v>0.45</v>
      </c>
    </row>
    <row r="523" spans="1:10" x14ac:dyDescent="0.2">
      <c r="A523" s="6" t="str">
        <f t="shared" si="100"/>
        <v>HKE/*8ABDE10m and under (pool) - Scotland</v>
      </c>
      <c r="B523" s="6" t="s">
        <v>31</v>
      </c>
      <c r="C523" s="24" t="s">
        <v>219</v>
      </c>
      <c r="D523" s="24" t="s">
        <v>55</v>
      </c>
      <c r="E523" s="21">
        <f t="shared" si="113"/>
        <v>0.12865221489161169</v>
      </c>
      <c r="F523" s="19">
        <f>SUMIFS(UK!I:I,UK!B:B,'Special condition stocks'!D523,UK!D:D,'Special condition stocks'!B523)</f>
        <v>2</v>
      </c>
      <c r="G523" s="21">
        <f t="shared" ref="G523:G590" si="114">ROUND(F523*E523,3)</f>
        <v>0.25700000000000001</v>
      </c>
      <c r="H523" s="21">
        <v>0</v>
      </c>
      <c r="I523" s="21">
        <v>0</v>
      </c>
      <c r="J523" s="21">
        <f t="shared" ref="J523:J590" si="115">G523+H523-I523</f>
        <v>0.25700000000000001</v>
      </c>
    </row>
    <row r="524" spans="1:10" x14ac:dyDescent="0.2">
      <c r="A524" s="6" t="str">
        <f t="shared" si="100"/>
        <v>HKE/*8ABDE10m and under (pool) - Wales</v>
      </c>
      <c r="B524" s="6" t="s">
        <v>30</v>
      </c>
      <c r="C524" s="24" t="s">
        <v>219</v>
      </c>
      <c r="D524" s="24" t="s">
        <v>55</v>
      </c>
      <c r="E524" s="21">
        <f t="shared" si="113"/>
        <v>0.12865221489161169</v>
      </c>
      <c r="F524" s="19">
        <f>SUMIFS(UK!I:I,UK!B:B,'Special condition stocks'!D524,UK!D:D,'Special condition stocks'!B524)</f>
        <v>0.69399999999999995</v>
      </c>
      <c r="G524" s="21">
        <f t="shared" si="114"/>
        <v>8.8999999999999996E-2</v>
      </c>
      <c r="H524" s="21">
        <v>0</v>
      </c>
      <c r="I524" s="21">
        <v>0</v>
      </c>
      <c r="J524" s="21">
        <f t="shared" si="115"/>
        <v>8.8999999999999996E-2</v>
      </c>
    </row>
    <row r="525" spans="1:10" x14ac:dyDescent="0.2">
      <c r="A525" s="6" t="str">
        <f t="shared" si="100"/>
        <v>HKE/*8ABDEAberdeen</v>
      </c>
      <c r="B525" s="6" t="s">
        <v>4</v>
      </c>
      <c r="C525" s="24" t="s">
        <v>219</v>
      </c>
      <c r="D525" s="24" t="s">
        <v>55</v>
      </c>
      <c r="E525" s="21">
        <f t="shared" si="113"/>
        <v>0.12865221489161169</v>
      </c>
      <c r="F525" s="19">
        <f>SUMIFS(UK!I:I,UK!B:B,'Special condition stocks'!D525,UK!D:D,'Special condition stocks'!B525)</f>
        <v>1393.231</v>
      </c>
      <c r="G525" s="21">
        <f t="shared" si="114"/>
        <v>179.24199999999999</v>
      </c>
      <c r="H525" s="21">
        <v>0</v>
      </c>
      <c r="I525" s="21">
        <v>0</v>
      </c>
      <c r="J525" s="21">
        <f t="shared" si="115"/>
        <v>179.24199999999999</v>
      </c>
    </row>
    <row r="526" spans="1:10" x14ac:dyDescent="0.2">
      <c r="A526" s="6" t="str">
        <f t="shared" si="100"/>
        <v>HKE/*8ABDEAnglo Scot.</v>
      </c>
      <c r="B526" s="6" t="s">
        <v>13</v>
      </c>
      <c r="C526" s="24" t="s">
        <v>219</v>
      </c>
      <c r="D526" s="24" t="s">
        <v>55</v>
      </c>
      <c r="E526" s="21">
        <f t="shared" si="113"/>
        <v>0.12865221489161169</v>
      </c>
      <c r="F526" s="19">
        <f>SUMIFS(UK!I:I,UK!B:B,'Special condition stocks'!D526,UK!D:D,'Special condition stocks'!B526)</f>
        <v>22.864000000000001</v>
      </c>
      <c r="G526" s="21">
        <f t="shared" si="114"/>
        <v>2.9420000000000002</v>
      </c>
      <c r="H526" s="21">
        <v>0</v>
      </c>
      <c r="I526" s="21">
        <v>0</v>
      </c>
      <c r="J526" s="21">
        <f t="shared" si="115"/>
        <v>2.9420000000000002</v>
      </c>
    </row>
    <row r="527" spans="1:10" x14ac:dyDescent="0.2">
      <c r="A527" s="6" t="str">
        <f t="shared" si="100"/>
        <v>HKE/*8ABDEANIFPO</v>
      </c>
      <c r="B527" s="6" t="s">
        <v>17</v>
      </c>
      <c r="C527" s="24" t="s">
        <v>219</v>
      </c>
      <c r="D527" s="24" t="s">
        <v>55</v>
      </c>
      <c r="E527" s="21">
        <f t="shared" si="113"/>
        <v>0.12865221489161169</v>
      </c>
      <c r="F527" s="19">
        <f>SUMIFS(UK!I:I,UK!B:B,'Special condition stocks'!D527,UK!D:D,'Special condition stocks'!B527)</f>
        <v>150.28200000000001</v>
      </c>
      <c r="G527" s="21">
        <f t="shared" si="114"/>
        <v>19.334</v>
      </c>
      <c r="H527" s="21">
        <v>0</v>
      </c>
      <c r="I527" s="21">
        <v>0</v>
      </c>
      <c r="J527" s="21">
        <f t="shared" si="115"/>
        <v>19.334</v>
      </c>
    </row>
    <row r="528" spans="1:10" x14ac:dyDescent="0.2">
      <c r="A528" s="6" t="str">
        <f t="shared" ref="A528:A597" si="116">CONCATENATE(C528,B528)</f>
        <v>HKE/*8ABDECornish</v>
      </c>
      <c r="B528" s="6" t="s">
        <v>18</v>
      </c>
      <c r="C528" s="24" t="s">
        <v>219</v>
      </c>
      <c r="D528" s="24" t="s">
        <v>55</v>
      </c>
      <c r="E528" s="21">
        <f t="shared" si="113"/>
        <v>0.12865221489161169</v>
      </c>
      <c r="F528" s="19">
        <f>SUMIFS(UK!I:I,UK!B:B,'Special condition stocks'!D528,UK!D:D,'Special condition stocks'!B528)</f>
        <v>547.54200000000003</v>
      </c>
      <c r="G528" s="21">
        <f t="shared" si="114"/>
        <v>70.441999999999993</v>
      </c>
      <c r="H528" s="21">
        <v>0</v>
      </c>
      <c r="I528" s="21">
        <v>0</v>
      </c>
      <c r="J528" s="21">
        <f t="shared" si="115"/>
        <v>70.441999999999993</v>
      </c>
    </row>
    <row r="529" spans="1:10" x14ac:dyDescent="0.2">
      <c r="A529" s="6" t="str">
        <f t="shared" si="116"/>
        <v>HKE/*8ABDEEEFPO</v>
      </c>
      <c r="B529" s="6" t="s">
        <v>14</v>
      </c>
      <c r="C529" s="24" t="s">
        <v>219</v>
      </c>
      <c r="D529" s="24" t="s">
        <v>55</v>
      </c>
      <c r="E529" s="21">
        <f t="shared" si="113"/>
        <v>0.12865221489161169</v>
      </c>
      <c r="F529" s="19">
        <f>SUMIFS(UK!I:I,UK!B:B,'Special condition stocks'!D529,UK!D:D,'Special condition stocks'!B529)</f>
        <v>751.38299999999992</v>
      </c>
      <c r="G529" s="21">
        <f t="shared" si="114"/>
        <v>96.667000000000002</v>
      </c>
      <c r="H529" s="21">
        <v>0</v>
      </c>
      <c r="I529" s="21">
        <v>0</v>
      </c>
      <c r="J529" s="21">
        <f t="shared" si="115"/>
        <v>96.667000000000002</v>
      </c>
    </row>
    <row r="530" spans="1:10" x14ac:dyDescent="0.2">
      <c r="A530" s="6" t="str">
        <f t="shared" si="116"/>
        <v>HKE/*8ABDEFife</v>
      </c>
      <c r="B530" s="6" t="s">
        <v>7</v>
      </c>
      <c r="C530" s="24" t="s">
        <v>219</v>
      </c>
      <c r="D530" s="24" t="s">
        <v>55</v>
      </c>
      <c r="E530" s="21">
        <f t="shared" si="113"/>
        <v>0.12865221489161169</v>
      </c>
      <c r="F530" s="19">
        <f>SUMIFS(UK!I:I,UK!B:B,'Special condition stocks'!D530,UK!D:D,'Special condition stocks'!B530)</f>
        <v>0.1</v>
      </c>
      <c r="G530" s="21">
        <f t="shared" si="114"/>
        <v>1.2999999999999999E-2</v>
      </c>
      <c r="H530" s="21">
        <v>0</v>
      </c>
      <c r="I530" s="21">
        <v>0</v>
      </c>
      <c r="J530" s="21">
        <f t="shared" si="115"/>
        <v>1.2999999999999999E-2</v>
      </c>
    </row>
    <row r="531" spans="1:10" x14ac:dyDescent="0.2">
      <c r="A531" s="6" t="str">
        <f t="shared" si="116"/>
        <v>HKE/*8ABDEFPO</v>
      </c>
      <c r="B531" s="6" t="s">
        <v>15</v>
      </c>
      <c r="C531" s="24" t="s">
        <v>219</v>
      </c>
      <c r="D531" s="24" t="s">
        <v>55</v>
      </c>
      <c r="E531" s="21">
        <f t="shared" si="113"/>
        <v>0.12865221489161169</v>
      </c>
      <c r="F531" s="19">
        <f>SUMIFS(UK!I:I,UK!B:B,'Special condition stocks'!D531,UK!D:D,'Special condition stocks'!B531)</f>
        <v>2.1640000000000001</v>
      </c>
      <c r="G531" s="21">
        <f t="shared" si="114"/>
        <v>0.27800000000000002</v>
      </c>
      <c r="H531" s="21">
        <v>0</v>
      </c>
      <c r="I531" s="21">
        <v>0</v>
      </c>
      <c r="J531" s="21">
        <f t="shared" si="115"/>
        <v>0.27800000000000002</v>
      </c>
    </row>
    <row r="532" spans="1:10" x14ac:dyDescent="0.2">
      <c r="A532" s="6" t="str">
        <f t="shared" si="116"/>
        <v>HKE/*8ABDEHandliners</v>
      </c>
      <c r="B532" s="6" t="s">
        <v>66</v>
      </c>
      <c r="C532" s="24" t="s">
        <v>219</v>
      </c>
      <c r="D532" s="24" t="s">
        <v>55</v>
      </c>
      <c r="E532" s="21">
        <f t="shared" si="113"/>
        <v>0.12865221489161169</v>
      </c>
      <c r="F532" s="19">
        <f>SUMIFS(UK!I:I,UK!B:B,'Special condition stocks'!D532,UK!D:D,'Special condition stocks'!B532)</f>
        <v>0</v>
      </c>
      <c r="G532" s="21">
        <f t="shared" si="114"/>
        <v>0</v>
      </c>
      <c r="H532" s="21">
        <v>0</v>
      </c>
      <c r="I532" s="21">
        <v>0</v>
      </c>
      <c r="J532" s="21">
        <f t="shared" si="115"/>
        <v>0</v>
      </c>
    </row>
    <row r="533" spans="1:10" x14ac:dyDescent="0.2">
      <c r="A533" s="6" t="str">
        <f t="shared" si="116"/>
        <v>HKE/*8ABDEInterfish</v>
      </c>
      <c r="B533" s="6" t="s">
        <v>23</v>
      </c>
      <c r="C533" s="24" t="s">
        <v>219</v>
      </c>
      <c r="D533" s="24" t="s">
        <v>55</v>
      </c>
      <c r="E533" s="21">
        <f t="shared" si="113"/>
        <v>0.12865221489161169</v>
      </c>
      <c r="F533" s="19">
        <f>SUMIFS(UK!I:I,UK!B:B,'Special condition stocks'!D533,UK!D:D,'Special condition stocks'!B533)</f>
        <v>24.391999999999999</v>
      </c>
      <c r="G533" s="21">
        <f t="shared" si="114"/>
        <v>3.1379999999999999</v>
      </c>
      <c r="H533" s="21">
        <v>0</v>
      </c>
      <c r="I533" s="21">
        <v>0</v>
      </c>
      <c r="J533" s="21">
        <f t="shared" si="115"/>
        <v>3.1379999999999999</v>
      </c>
    </row>
    <row r="534" spans="1:10" x14ac:dyDescent="0.2">
      <c r="A534" s="6" t="str">
        <f t="shared" si="116"/>
        <v>HKE/*8ABDEIOM</v>
      </c>
      <c r="B534" s="6" t="s">
        <v>24</v>
      </c>
      <c r="C534" s="24" t="s">
        <v>219</v>
      </c>
      <c r="D534" s="24" t="s">
        <v>55</v>
      </c>
      <c r="E534" s="21">
        <f t="shared" si="113"/>
        <v>0.12865221489161169</v>
      </c>
      <c r="F534" s="19">
        <f>SUMIFS(UK!I:I,UK!B:B,'Special condition stocks'!D534,UK!D:D,'Special condition stocks'!B534)</f>
        <v>2.8519999999999999</v>
      </c>
      <c r="G534" s="21">
        <f t="shared" si="114"/>
        <v>0.36699999999999999</v>
      </c>
      <c r="H534" s="21">
        <v>0</v>
      </c>
      <c r="I534" s="21">
        <v>0</v>
      </c>
      <c r="J534" s="21">
        <f t="shared" si="115"/>
        <v>0.36699999999999999</v>
      </c>
    </row>
    <row r="535" spans="1:10" x14ac:dyDescent="0.2">
      <c r="A535" s="6" t="str">
        <f t="shared" si="116"/>
        <v>HKE/*8ABDEKlondyke</v>
      </c>
      <c r="B535" s="6" t="s">
        <v>11</v>
      </c>
      <c r="C535" s="24" t="s">
        <v>219</v>
      </c>
      <c r="D535" s="24" t="s">
        <v>55</v>
      </c>
      <c r="E535" s="21">
        <f t="shared" si="113"/>
        <v>0.12865221489161169</v>
      </c>
      <c r="F535" s="19">
        <f>SUMIFS(UK!I:I,UK!B:B,'Special condition stocks'!D535,UK!D:D,'Special condition stocks'!B535)</f>
        <v>0</v>
      </c>
      <c r="G535" s="21">
        <f t="shared" si="114"/>
        <v>0</v>
      </c>
      <c r="H535" s="21">
        <v>0</v>
      </c>
      <c r="I535" s="21">
        <v>0</v>
      </c>
      <c r="J535" s="21">
        <f t="shared" si="115"/>
        <v>0</v>
      </c>
    </row>
    <row r="536" spans="1:10" x14ac:dyDescent="0.2">
      <c r="A536" s="6" t="str">
        <f t="shared" si="116"/>
        <v>HKE/*8ABDELowestoft</v>
      </c>
      <c r="B536" s="6" t="s">
        <v>21</v>
      </c>
      <c r="C536" s="24" t="s">
        <v>219</v>
      </c>
      <c r="D536" s="24" t="s">
        <v>55</v>
      </c>
      <c r="E536" s="21">
        <f t="shared" si="113"/>
        <v>0.12865221489161169</v>
      </c>
      <c r="F536" s="19">
        <f>SUMIFS(UK!I:I,UK!B:B,'Special condition stocks'!D536,UK!D:D,'Special condition stocks'!B536)</f>
        <v>0</v>
      </c>
      <c r="G536" s="21">
        <f t="shared" si="114"/>
        <v>0</v>
      </c>
      <c r="H536" s="21">
        <v>0</v>
      </c>
      <c r="I536" s="21">
        <v>0</v>
      </c>
      <c r="J536" s="21">
        <f t="shared" si="115"/>
        <v>0</v>
      </c>
    </row>
    <row r="537" spans="1:10" x14ac:dyDescent="0.2">
      <c r="A537" s="6" t="str">
        <f t="shared" si="116"/>
        <v>HKE/*8ABDELunar</v>
      </c>
      <c r="B537" s="6" t="s">
        <v>12</v>
      </c>
      <c r="C537" s="24" t="s">
        <v>219</v>
      </c>
      <c r="D537" s="24" t="s">
        <v>55</v>
      </c>
      <c r="E537" s="21">
        <f t="shared" si="113"/>
        <v>0.12865221489161169</v>
      </c>
      <c r="F537" s="19">
        <f>SUMIFS(UK!I:I,UK!B:B,'Special condition stocks'!D537,UK!D:D,'Special condition stocks'!B537)</f>
        <v>37.400000000000006</v>
      </c>
      <c r="G537" s="21">
        <f t="shared" si="114"/>
        <v>4.8120000000000003</v>
      </c>
      <c r="H537" s="21">
        <v>0</v>
      </c>
      <c r="I537" s="21">
        <v>0</v>
      </c>
      <c r="J537" s="21">
        <f t="shared" si="115"/>
        <v>4.8120000000000003</v>
      </c>
    </row>
    <row r="538" spans="1:10" x14ac:dyDescent="0.2">
      <c r="A538" s="6" t="str">
        <f t="shared" si="116"/>
        <v>HKE/*8ABDEMourne</v>
      </c>
      <c r="B538" s="6" t="s">
        <v>49</v>
      </c>
      <c r="C538" s="24" t="s">
        <v>219</v>
      </c>
      <c r="D538" s="24" t="s">
        <v>55</v>
      </c>
      <c r="E538" s="21">
        <f t="shared" si="113"/>
        <v>0.12865221489161169</v>
      </c>
      <c r="F538" s="19">
        <f>SUMIFS(UK!I:I,UK!B:B,'Special condition stocks'!D538,UK!D:D,'Special condition stocks'!B538)</f>
        <v>0</v>
      </c>
      <c r="G538" s="21">
        <f t="shared" si="114"/>
        <v>0</v>
      </c>
      <c r="H538" s="21">
        <v>0</v>
      </c>
      <c r="I538" s="21">
        <v>0</v>
      </c>
      <c r="J538" s="21">
        <f t="shared" si="115"/>
        <v>0</v>
      </c>
    </row>
    <row r="539" spans="1:10" x14ac:dyDescent="0.2">
      <c r="A539" s="6" t="str">
        <f t="shared" si="116"/>
        <v>HKE/*8ABDENESFO</v>
      </c>
      <c r="B539" s="6" t="s">
        <v>5</v>
      </c>
      <c r="C539" s="24" t="s">
        <v>219</v>
      </c>
      <c r="D539" s="24" t="s">
        <v>55</v>
      </c>
      <c r="E539" s="21">
        <f t="shared" si="113"/>
        <v>0.12865221489161169</v>
      </c>
      <c r="F539" s="19">
        <f>SUMIFS(UK!I:I,UK!B:B,'Special condition stocks'!D539,UK!D:D,'Special condition stocks'!B539)</f>
        <v>32.5</v>
      </c>
      <c r="G539" s="21">
        <f t="shared" si="114"/>
        <v>4.181</v>
      </c>
      <c r="H539" s="21">
        <v>0</v>
      </c>
      <c r="I539" s="21">
        <v>0</v>
      </c>
      <c r="J539" s="21">
        <f t="shared" si="115"/>
        <v>4.181</v>
      </c>
    </row>
    <row r="540" spans="1:10" x14ac:dyDescent="0.2">
      <c r="A540" s="6" t="str">
        <f t="shared" si="116"/>
        <v>HKE/*8ABDENIFPO</v>
      </c>
      <c r="B540" s="6" t="s">
        <v>16</v>
      </c>
      <c r="C540" s="24" t="s">
        <v>219</v>
      </c>
      <c r="D540" s="24" t="s">
        <v>55</v>
      </c>
      <c r="E540" s="21">
        <f t="shared" si="113"/>
        <v>0.12865221489161169</v>
      </c>
      <c r="F540" s="19">
        <f>SUMIFS(UK!I:I,UK!B:B,'Special condition stocks'!D540,UK!D:D,'Special condition stocks'!B540)</f>
        <v>1166.01</v>
      </c>
      <c r="G540" s="21">
        <f t="shared" si="114"/>
        <v>150.01</v>
      </c>
      <c r="H540" s="21">
        <v>0</v>
      </c>
      <c r="I540" s="21">
        <v>0</v>
      </c>
      <c r="J540" s="21">
        <f t="shared" si="115"/>
        <v>150.01</v>
      </c>
    </row>
    <row r="541" spans="1:10" x14ac:dyDescent="0.2">
      <c r="A541" s="6" t="str">
        <f t="shared" si="116"/>
        <v>HKE/*8ABDENon Sector - England</v>
      </c>
      <c r="B541" s="6" t="s">
        <v>25</v>
      </c>
      <c r="C541" s="24" t="s">
        <v>219</v>
      </c>
      <c r="D541" s="24" t="s">
        <v>55</v>
      </c>
      <c r="E541" s="21">
        <f t="shared" si="113"/>
        <v>0.12865221489161169</v>
      </c>
      <c r="F541" s="19">
        <f>SUMIFS(UK!I:I,UK!B:B,'Special condition stocks'!D541,UK!D:D,'Special condition stocks'!B541)</f>
        <v>0.88700000000000001</v>
      </c>
      <c r="G541" s="21">
        <f t="shared" si="114"/>
        <v>0.114</v>
      </c>
      <c r="H541" s="21">
        <v>0</v>
      </c>
      <c r="I541" s="21">
        <v>0</v>
      </c>
      <c r="J541" s="21">
        <f t="shared" si="115"/>
        <v>0.114</v>
      </c>
    </row>
    <row r="542" spans="1:10" x14ac:dyDescent="0.2">
      <c r="A542" s="6" t="str">
        <f t="shared" si="116"/>
        <v>HKE/*8ABDENon Sector - Northern Ireland</v>
      </c>
      <c r="B542" s="6" t="s">
        <v>28</v>
      </c>
      <c r="C542" s="24" t="s">
        <v>219</v>
      </c>
      <c r="D542" s="24" t="s">
        <v>55</v>
      </c>
      <c r="E542" s="21">
        <f t="shared" si="113"/>
        <v>0.12865221489161169</v>
      </c>
      <c r="F542" s="19">
        <f>SUMIFS(UK!I:I,UK!B:B,'Special condition stocks'!D542,UK!D:D,'Special condition stocks'!B542)</f>
        <v>0.1</v>
      </c>
      <c r="G542" s="21">
        <f t="shared" si="114"/>
        <v>1.2999999999999999E-2</v>
      </c>
      <c r="H542" s="21">
        <v>0</v>
      </c>
      <c r="I542" s="21">
        <v>0</v>
      </c>
      <c r="J542" s="21">
        <f t="shared" si="115"/>
        <v>1.2999999999999999E-2</v>
      </c>
    </row>
    <row r="543" spans="1:10" x14ac:dyDescent="0.2">
      <c r="A543" s="6" t="str">
        <f t="shared" si="116"/>
        <v>HKE/*8ABDENon Sector - Scotland</v>
      </c>
      <c r="B543" s="6" t="s">
        <v>27</v>
      </c>
      <c r="C543" s="24" t="s">
        <v>219</v>
      </c>
      <c r="D543" s="24" t="s">
        <v>55</v>
      </c>
      <c r="E543" s="21">
        <f t="shared" si="113"/>
        <v>0.12865221489161169</v>
      </c>
      <c r="F543" s="19">
        <f>SUMIFS(UK!I:I,UK!B:B,'Special condition stocks'!D543,UK!D:D,'Special condition stocks'!B543)</f>
        <v>0.4</v>
      </c>
      <c r="G543" s="21">
        <f t="shared" si="114"/>
        <v>5.0999999999999997E-2</v>
      </c>
      <c r="H543" s="21">
        <v>0</v>
      </c>
      <c r="I543" s="21">
        <v>0</v>
      </c>
      <c r="J543" s="21">
        <f t="shared" si="115"/>
        <v>5.0999999999999997E-2</v>
      </c>
    </row>
    <row r="544" spans="1:10" x14ac:dyDescent="0.2">
      <c r="A544" s="6" t="str">
        <f t="shared" si="116"/>
        <v>HKE/*8ABDENon Sector - Wales</v>
      </c>
      <c r="B544" s="6" t="s">
        <v>26</v>
      </c>
      <c r="C544" s="24" t="s">
        <v>219</v>
      </c>
      <c r="D544" s="24" t="s">
        <v>55</v>
      </c>
      <c r="E544" s="21">
        <f t="shared" si="113"/>
        <v>0.12865221489161169</v>
      </c>
      <c r="F544" s="19">
        <f>SUMIFS(UK!I:I,UK!B:B,'Special condition stocks'!D544,UK!D:D,'Special condition stocks'!B544)</f>
        <v>0</v>
      </c>
      <c r="G544" s="21">
        <f t="shared" si="114"/>
        <v>0</v>
      </c>
      <c r="H544" s="21">
        <v>0</v>
      </c>
      <c r="I544" s="21">
        <v>0</v>
      </c>
      <c r="J544" s="21">
        <f t="shared" si="115"/>
        <v>0</v>
      </c>
    </row>
    <row r="545" spans="1:10" x14ac:dyDescent="0.2">
      <c r="A545" s="6" t="str">
        <f t="shared" si="116"/>
        <v>HKE/*8ABDEHumberside</v>
      </c>
      <c r="B545" s="6" t="s">
        <v>288</v>
      </c>
      <c r="C545" s="24" t="s">
        <v>219</v>
      </c>
      <c r="D545" s="24" t="s">
        <v>55</v>
      </c>
      <c r="E545" s="21">
        <f t="shared" si="113"/>
        <v>0.12865221489161169</v>
      </c>
      <c r="F545" s="19">
        <f>SUMIFS(UK!I:I,UK!B:B,'Special condition stocks'!D545,UK!D:D,'Special condition stocks'!B545)</f>
        <v>0</v>
      </c>
      <c r="G545" s="21">
        <f t="shared" si="114"/>
        <v>0</v>
      </c>
      <c r="H545" s="21">
        <v>0</v>
      </c>
      <c r="I545" s="21">
        <v>0</v>
      </c>
      <c r="J545" s="21">
        <f t="shared" si="115"/>
        <v>0</v>
      </c>
    </row>
    <row r="546" spans="1:10" x14ac:dyDescent="0.2">
      <c r="A546" s="6" t="str">
        <f t="shared" si="116"/>
        <v>HKE/*8ABDENorth Sea</v>
      </c>
      <c r="B546" s="6" t="s">
        <v>20</v>
      </c>
      <c r="C546" s="24" t="s">
        <v>219</v>
      </c>
      <c r="D546" s="24" t="s">
        <v>55</v>
      </c>
      <c r="E546" s="21">
        <f t="shared" si="113"/>
        <v>0.12865221489161169</v>
      </c>
      <c r="F546" s="19">
        <f>SUMIFS(UK!I:I,UK!B:B,'Special condition stocks'!D546,UK!D:D,'Special condition stocks'!B546)</f>
        <v>79.474000000000004</v>
      </c>
      <c r="G546" s="21">
        <f t="shared" si="114"/>
        <v>10.225</v>
      </c>
      <c r="H546" s="21">
        <v>0</v>
      </c>
      <c r="I546" s="21">
        <v>0</v>
      </c>
      <c r="J546" s="21">
        <f t="shared" si="115"/>
        <v>10.225</v>
      </c>
    </row>
    <row r="547" spans="1:10" x14ac:dyDescent="0.2">
      <c r="A547" s="6" t="str">
        <f t="shared" si="116"/>
        <v>HKE/*8ABDENorthern</v>
      </c>
      <c r="B547" s="6" t="s">
        <v>10</v>
      </c>
      <c r="C547" s="24" t="s">
        <v>219</v>
      </c>
      <c r="D547" s="24" t="s">
        <v>55</v>
      </c>
      <c r="E547" s="21">
        <f t="shared" si="113"/>
        <v>0.12865221489161169</v>
      </c>
      <c r="F547" s="19">
        <f>SUMIFS(UK!I:I,UK!B:B,'Special condition stocks'!D547,UK!D:D,'Special condition stocks'!B547)</f>
        <v>0</v>
      </c>
      <c r="G547" s="21">
        <f t="shared" si="114"/>
        <v>0</v>
      </c>
      <c r="H547" s="21">
        <v>0</v>
      </c>
      <c r="I547" s="21">
        <v>0</v>
      </c>
      <c r="J547" s="21">
        <f t="shared" si="115"/>
        <v>0</v>
      </c>
    </row>
    <row r="548" spans="1:10" x14ac:dyDescent="0.2">
      <c r="A548" s="6" t="str">
        <f t="shared" si="116"/>
        <v>HKE/*8ABDEOrkney</v>
      </c>
      <c r="B548" s="6" t="s">
        <v>9</v>
      </c>
      <c r="C548" s="24" t="s">
        <v>219</v>
      </c>
      <c r="D548" s="24" t="s">
        <v>55</v>
      </c>
      <c r="E548" s="21">
        <f t="shared" si="113"/>
        <v>0.12865221489161169</v>
      </c>
      <c r="F548" s="19">
        <f>SUMIFS(UK!I:I,UK!B:B,'Special condition stocks'!D548,UK!D:D,'Special condition stocks'!B548)</f>
        <v>5.0999999999999996</v>
      </c>
      <c r="G548" s="21">
        <f t="shared" si="114"/>
        <v>0.65600000000000003</v>
      </c>
      <c r="H548" s="21">
        <v>0</v>
      </c>
      <c r="I548" s="21">
        <v>0</v>
      </c>
      <c r="J548" s="21">
        <f t="shared" si="115"/>
        <v>0.65600000000000003</v>
      </c>
    </row>
    <row r="549" spans="1:10" x14ac:dyDescent="0.2">
      <c r="A549" s="6" t="str">
        <f t="shared" si="116"/>
        <v>HKE/*8ABDESFO</v>
      </c>
      <c r="B549" s="6" t="s">
        <v>2</v>
      </c>
      <c r="C549" s="24" t="s">
        <v>219</v>
      </c>
      <c r="D549" s="24" t="s">
        <v>55</v>
      </c>
      <c r="E549" s="21">
        <f t="shared" si="113"/>
        <v>0.12865221489161169</v>
      </c>
      <c r="F549" s="19">
        <f>SUMIFS(UK!I:I,UK!B:B,'Special condition stocks'!D549,UK!D:D,'Special condition stocks'!B549)</f>
        <v>612.29499999999996</v>
      </c>
      <c r="G549" s="21">
        <f t="shared" si="114"/>
        <v>78.772999999999996</v>
      </c>
      <c r="H549" s="21">
        <v>0</v>
      </c>
      <c r="I549" s="21">
        <v>0</v>
      </c>
      <c r="J549" s="21">
        <f t="shared" si="115"/>
        <v>78.772999999999996</v>
      </c>
    </row>
    <row r="550" spans="1:10" x14ac:dyDescent="0.2">
      <c r="A550" s="6" t="str">
        <f t="shared" si="116"/>
        <v>HKE/*8ABDEShetland</v>
      </c>
      <c r="B550" s="6" t="s">
        <v>6</v>
      </c>
      <c r="C550" s="24" t="s">
        <v>219</v>
      </c>
      <c r="D550" s="24" t="s">
        <v>55</v>
      </c>
      <c r="E550" s="21">
        <f t="shared" si="113"/>
        <v>0.12865221489161169</v>
      </c>
      <c r="F550" s="19">
        <f>SUMIFS(UK!I:I,UK!B:B,'Special condition stocks'!D550,UK!D:D,'Special condition stocks'!B550)</f>
        <v>68.2</v>
      </c>
      <c r="G550" s="21">
        <f t="shared" si="114"/>
        <v>8.7739999999999991</v>
      </c>
      <c r="H550" s="21">
        <v>0</v>
      </c>
      <c r="I550" s="21">
        <v>0</v>
      </c>
      <c r="J550" s="21">
        <f t="shared" si="115"/>
        <v>8.7739999999999991</v>
      </c>
    </row>
    <row r="551" spans="1:10" x14ac:dyDescent="0.2">
      <c r="A551" s="6" t="str">
        <f t="shared" si="116"/>
        <v>HKE/*8ABDESouth West</v>
      </c>
      <c r="B551" s="6" t="s">
        <v>19</v>
      </c>
      <c r="C551" s="24" t="s">
        <v>219</v>
      </c>
      <c r="D551" s="24" t="s">
        <v>55</v>
      </c>
      <c r="E551" s="21">
        <f t="shared" si="113"/>
        <v>0.12865221489161169</v>
      </c>
      <c r="F551" s="19">
        <f>SUMIFS(UK!I:I,UK!B:B,'Special condition stocks'!D551,UK!D:D,'Special condition stocks'!B551)</f>
        <v>14.844999999999999</v>
      </c>
      <c r="G551" s="21">
        <f t="shared" si="114"/>
        <v>1.91</v>
      </c>
      <c r="H551" s="21">
        <v>0</v>
      </c>
      <c r="I551" s="21">
        <v>0</v>
      </c>
      <c r="J551" s="21">
        <f t="shared" si="115"/>
        <v>1.91</v>
      </c>
    </row>
    <row r="552" spans="1:10" x14ac:dyDescent="0.2">
      <c r="A552" s="6" t="str">
        <f t="shared" ref="A552" si="117">CONCATENATE(C552,B552)</f>
        <v>HKE/*8ABDEUnallocated</v>
      </c>
      <c r="B552" s="60" t="s">
        <v>33</v>
      </c>
      <c r="C552" s="61" t="s">
        <v>219</v>
      </c>
      <c r="D552" s="61" t="s">
        <v>55</v>
      </c>
      <c r="E552" s="21">
        <f t="shared" si="113"/>
        <v>0.12865221489161169</v>
      </c>
      <c r="F552" s="19">
        <f>SUMIFS(UK!I:I,UK!B:B,'Special condition stocks'!D552,UK!D:D,'Special condition stocks'!B552)</f>
        <v>104.60000000000001</v>
      </c>
      <c r="G552" s="21">
        <f t="shared" ref="G552" si="118">ROUND(F552*E552,3)</f>
        <v>13.457000000000001</v>
      </c>
      <c r="H552" s="21">
        <v>0</v>
      </c>
      <c r="I552" s="21">
        <v>0</v>
      </c>
      <c r="J552" s="21">
        <f t="shared" ref="J552" si="119">G552+H552-I552</f>
        <v>13.457000000000001</v>
      </c>
    </row>
    <row r="553" spans="1:10" x14ac:dyDescent="0.2">
      <c r="A553" s="6" t="str">
        <f t="shared" si="116"/>
        <v>HKE/*8ABDEW. Scotland</v>
      </c>
      <c r="B553" s="6" t="s">
        <v>8</v>
      </c>
      <c r="C553" s="24" t="s">
        <v>219</v>
      </c>
      <c r="D553" s="24" t="s">
        <v>55</v>
      </c>
      <c r="E553" s="21">
        <f t="shared" si="113"/>
        <v>0.12865221489161169</v>
      </c>
      <c r="F553" s="19">
        <f>SUMIFS(UK!I:I,UK!B:B,'Special condition stocks'!D553,UK!D:D,'Special condition stocks'!B553)</f>
        <v>30.897999999999996</v>
      </c>
      <c r="G553" s="21">
        <f t="shared" si="114"/>
        <v>3.9750000000000001</v>
      </c>
      <c r="H553" s="21">
        <v>0</v>
      </c>
      <c r="I553" s="21">
        <v>0</v>
      </c>
      <c r="J553" s="21">
        <f t="shared" si="115"/>
        <v>3.9750000000000001</v>
      </c>
    </row>
    <row r="554" spans="1:10" x14ac:dyDescent="0.2">
      <c r="A554" s="6" t="str">
        <f t="shared" si="116"/>
        <v>HKE/*8ABDEWales &amp; WC</v>
      </c>
      <c r="B554" s="6" t="s">
        <v>22</v>
      </c>
      <c r="C554" s="24" t="s">
        <v>219</v>
      </c>
      <c r="D554" s="24" t="s">
        <v>55</v>
      </c>
      <c r="E554" s="21">
        <f t="shared" si="113"/>
        <v>0.12865221489161169</v>
      </c>
      <c r="F554" s="19">
        <f>SUMIFS(UK!I:I,UK!B:B,'Special condition stocks'!D554,UK!D:D,'Special condition stocks'!B554)</f>
        <v>704.33100000000002</v>
      </c>
      <c r="G554" s="21">
        <f t="shared" si="114"/>
        <v>90.614000000000004</v>
      </c>
      <c r="H554" s="21">
        <v>0</v>
      </c>
      <c r="I554" s="21">
        <v>0</v>
      </c>
      <c r="J554" s="21">
        <f t="shared" si="115"/>
        <v>90.614000000000004</v>
      </c>
    </row>
    <row r="555" spans="1:10" x14ac:dyDescent="0.2">
      <c r="A555" s="6" t="str">
        <f t="shared" si="116"/>
        <v>HKE/*8ABDEWestern</v>
      </c>
      <c r="B555" s="6" t="s">
        <v>107</v>
      </c>
      <c r="C555" s="24" t="s">
        <v>219</v>
      </c>
      <c r="D555" s="24" t="s">
        <v>55</v>
      </c>
      <c r="E555" s="21">
        <f t="shared" si="113"/>
        <v>0.12865221489161169</v>
      </c>
      <c r="F555" s="19">
        <f>SUMIFS(UK!I:I,UK!B:B,'Special condition stocks'!D555,UK!D:D,'Special condition stocks'!B555)</f>
        <v>224.93799999999999</v>
      </c>
      <c r="G555" s="21">
        <f t="shared" si="114"/>
        <v>28.939</v>
      </c>
      <c r="H555" s="21">
        <v>0</v>
      </c>
      <c r="I555" s="21">
        <v>0</v>
      </c>
      <c r="J555" s="21">
        <f t="shared" si="115"/>
        <v>28.939</v>
      </c>
    </row>
    <row r="556" spans="1:10" x14ac:dyDescent="0.2">
      <c r="A556" s="6" t="str">
        <f t="shared" ref="A556:A557" si="120">CONCATENATE(C556,B556)</f>
        <v>HKE/*8ABDEQAM - sector</v>
      </c>
      <c r="B556" s="60" t="s">
        <v>302</v>
      </c>
      <c r="C556" s="61" t="s">
        <v>219</v>
      </c>
      <c r="D556" s="61" t="s">
        <v>55</v>
      </c>
      <c r="E556" s="21">
        <f t="shared" si="113"/>
        <v>0.12865221489161169</v>
      </c>
      <c r="F556" s="19">
        <f>SUMIFS(UK!I:I,UK!B:B,'Special condition stocks'!D556,UK!D:D,'Special condition stocks'!B556)</f>
        <v>296.89999999999998</v>
      </c>
      <c r="G556" s="21">
        <f t="shared" ref="G556:G557" si="121">ROUND(F556*E556,3)</f>
        <v>38.197000000000003</v>
      </c>
      <c r="H556" s="21">
        <v>0</v>
      </c>
      <c r="I556" s="21">
        <v>0</v>
      </c>
      <c r="J556" s="21">
        <f t="shared" ref="J556:J557" si="122">G556+H556-I556</f>
        <v>38.197000000000003</v>
      </c>
    </row>
    <row r="557" spans="1:10" x14ac:dyDescent="0.2">
      <c r="A557" s="6" t="str">
        <f t="shared" si="120"/>
        <v>HKE/*8ABDEQAM - non-sector</v>
      </c>
      <c r="B557" s="60" t="s">
        <v>303</v>
      </c>
      <c r="C557" s="61" t="s">
        <v>219</v>
      </c>
      <c r="D557" s="61" t="s">
        <v>55</v>
      </c>
      <c r="E557" s="21">
        <f t="shared" si="113"/>
        <v>0.12865221489161169</v>
      </c>
      <c r="F557" s="19">
        <f>SUMIFS(UK!I:I,UK!B:B,'Special condition stocks'!D557,UK!D:D,'Special condition stocks'!B557)</f>
        <v>0</v>
      </c>
      <c r="G557" s="21">
        <f t="shared" si="121"/>
        <v>0</v>
      </c>
      <c r="H557" s="21">
        <v>0</v>
      </c>
      <c r="I557" s="21">
        <v>0</v>
      </c>
      <c r="J557" s="21">
        <f t="shared" si="122"/>
        <v>0</v>
      </c>
    </row>
    <row r="558" spans="1:10" x14ac:dyDescent="0.2">
      <c r="A558" s="6" t="str">
        <f t="shared" si="116"/>
        <v>HKE/2AC4-C10m and under (pool) - England</v>
      </c>
      <c r="B558" s="6" t="s">
        <v>29</v>
      </c>
      <c r="C558" s="24" t="s">
        <v>54</v>
      </c>
      <c r="D558" s="24" t="s">
        <v>55</v>
      </c>
      <c r="E558" s="21">
        <v>1</v>
      </c>
      <c r="F558" s="19">
        <f>SUMIFS(UK!I:I,UK!B:B,'Special condition stocks'!D558,UK!D:D,'Special condition stocks'!B558)</f>
        <v>86.122</v>
      </c>
      <c r="G558" s="21">
        <f t="shared" si="114"/>
        <v>86.122</v>
      </c>
      <c r="H558" s="21">
        <v>0</v>
      </c>
      <c r="I558" s="21">
        <v>0</v>
      </c>
      <c r="J558" s="21">
        <f t="shared" si="115"/>
        <v>86.122</v>
      </c>
    </row>
    <row r="559" spans="1:10" x14ac:dyDescent="0.2">
      <c r="A559" s="6" t="str">
        <f t="shared" si="116"/>
        <v>HKE/2AC4-C10m and under (pool) - Northern Ireland</v>
      </c>
      <c r="B559" s="6" t="s">
        <v>32</v>
      </c>
      <c r="C559" s="24" t="s">
        <v>54</v>
      </c>
      <c r="D559" s="24" t="s">
        <v>55</v>
      </c>
      <c r="E559" s="21">
        <v>1</v>
      </c>
      <c r="F559" s="19">
        <f>SUMIFS(UK!I:I,UK!B:B,'Special condition stocks'!D559,UK!D:D,'Special condition stocks'!B559)</f>
        <v>3.5</v>
      </c>
      <c r="G559" s="21">
        <f t="shared" si="114"/>
        <v>3.5</v>
      </c>
      <c r="H559" s="21">
        <v>0</v>
      </c>
      <c r="I559" s="21">
        <v>0</v>
      </c>
      <c r="J559" s="21">
        <f t="shared" si="115"/>
        <v>3.5</v>
      </c>
    </row>
    <row r="560" spans="1:10" x14ac:dyDescent="0.2">
      <c r="A560" s="6" t="str">
        <f t="shared" si="116"/>
        <v>HKE/2AC4-C10m and under (pool) - Scotland</v>
      </c>
      <c r="B560" s="6" t="s">
        <v>31</v>
      </c>
      <c r="C560" s="24" t="s">
        <v>54</v>
      </c>
      <c r="D560" s="24" t="s">
        <v>55</v>
      </c>
      <c r="E560" s="21">
        <v>1</v>
      </c>
      <c r="F560" s="19">
        <f>SUMIFS(UK!I:I,UK!B:B,'Special condition stocks'!D560,UK!D:D,'Special condition stocks'!B560)</f>
        <v>2</v>
      </c>
      <c r="G560" s="21">
        <f t="shared" si="114"/>
        <v>2</v>
      </c>
      <c r="H560" s="21">
        <v>0</v>
      </c>
      <c r="I560" s="21">
        <v>0</v>
      </c>
      <c r="J560" s="21">
        <f t="shared" si="115"/>
        <v>2</v>
      </c>
    </row>
    <row r="561" spans="1:10" x14ac:dyDescent="0.2">
      <c r="A561" s="6" t="str">
        <f t="shared" si="116"/>
        <v>HKE/2AC4-C10m and under (pool) - Wales</v>
      </c>
      <c r="B561" s="6" t="s">
        <v>30</v>
      </c>
      <c r="C561" s="24" t="s">
        <v>54</v>
      </c>
      <c r="D561" s="24" t="s">
        <v>55</v>
      </c>
      <c r="E561" s="21">
        <v>1</v>
      </c>
      <c r="F561" s="19">
        <f>SUMIFS(UK!I:I,UK!B:B,'Special condition stocks'!D561,UK!D:D,'Special condition stocks'!B561)</f>
        <v>0.69399999999999995</v>
      </c>
      <c r="G561" s="21">
        <f t="shared" si="114"/>
        <v>0.69399999999999995</v>
      </c>
      <c r="H561" s="21">
        <v>0</v>
      </c>
      <c r="I561" s="21">
        <v>0</v>
      </c>
      <c r="J561" s="21">
        <f t="shared" si="115"/>
        <v>0.69399999999999995</v>
      </c>
    </row>
    <row r="562" spans="1:10" x14ac:dyDescent="0.2">
      <c r="A562" s="6" t="str">
        <f t="shared" si="116"/>
        <v>HKE/2AC4-CAberdeen</v>
      </c>
      <c r="B562" s="6" t="s">
        <v>4</v>
      </c>
      <c r="C562" s="24" t="s">
        <v>54</v>
      </c>
      <c r="D562" s="24" t="s">
        <v>55</v>
      </c>
      <c r="E562" s="21">
        <v>1</v>
      </c>
      <c r="F562" s="19">
        <f>SUMIFS(UK!I:I,UK!B:B,'Special condition stocks'!D562,UK!D:D,'Special condition stocks'!B562)</f>
        <v>1393.231</v>
      </c>
      <c r="G562" s="21">
        <f t="shared" si="114"/>
        <v>1393.231</v>
      </c>
      <c r="H562" s="21">
        <v>0</v>
      </c>
      <c r="I562" s="21">
        <v>0</v>
      </c>
      <c r="J562" s="21">
        <f t="shared" si="115"/>
        <v>1393.231</v>
      </c>
    </row>
    <row r="563" spans="1:10" x14ac:dyDescent="0.2">
      <c r="A563" s="6" t="str">
        <f t="shared" si="116"/>
        <v>HKE/2AC4-CAnglo Scot.</v>
      </c>
      <c r="B563" s="6" t="s">
        <v>13</v>
      </c>
      <c r="C563" s="24" t="s">
        <v>54</v>
      </c>
      <c r="D563" s="24" t="s">
        <v>55</v>
      </c>
      <c r="E563" s="21">
        <v>1</v>
      </c>
      <c r="F563" s="19">
        <f>SUMIFS(UK!I:I,UK!B:B,'Special condition stocks'!D563,UK!D:D,'Special condition stocks'!B563)</f>
        <v>22.864000000000001</v>
      </c>
      <c r="G563" s="21">
        <f t="shared" si="114"/>
        <v>22.864000000000001</v>
      </c>
      <c r="H563" s="21">
        <v>0</v>
      </c>
      <c r="I563" s="21">
        <v>0</v>
      </c>
      <c r="J563" s="21">
        <f t="shared" si="115"/>
        <v>22.864000000000001</v>
      </c>
    </row>
    <row r="564" spans="1:10" x14ac:dyDescent="0.2">
      <c r="A564" s="6" t="str">
        <f t="shared" si="116"/>
        <v>HKE/2AC4-CANIFPO</v>
      </c>
      <c r="B564" s="6" t="s">
        <v>17</v>
      </c>
      <c r="C564" s="24" t="s">
        <v>54</v>
      </c>
      <c r="D564" s="24" t="s">
        <v>55</v>
      </c>
      <c r="E564" s="21">
        <v>1</v>
      </c>
      <c r="F564" s="19">
        <f>SUMIFS(UK!I:I,UK!B:B,'Special condition stocks'!D564,UK!D:D,'Special condition stocks'!B564)</f>
        <v>150.28200000000001</v>
      </c>
      <c r="G564" s="21">
        <f t="shared" si="114"/>
        <v>150.28200000000001</v>
      </c>
      <c r="H564" s="21">
        <v>0</v>
      </c>
      <c r="I564" s="21">
        <v>0</v>
      </c>
      <c r="J564" s="21">
        <f t="shared" si="115"/>
        <v>150.28200000000001</v>
      </c>
    </row>
    <row r="565" spans="1:10" x14ac:dyDescent="0.2">
      <c r="A565" s="6" t="str">
        <f t="shared" si="116"/>
        <v>HKE/2AC4-CCornish</v>
      </c>
      <c r="B565" s="6" t="s">
        <v>18</v>
      </c>
      <c r="C565" s="24" t="s">
        <v>54</v>
      </c>
      <c r="D565" s="24" t="s">
        <v>55</v>
      </c>
      <c r="E565" s="21">
        <v>1</v>
      </c>
      <c r="F565" s="19">
        <f>SUMIFS(UK!I:I,UK!B:B,'Special condition stocks'!D565,UK!D:D,'Special condition stocks'!B565)</f>
        <v>547.54200000000003</v>
      </c>
      <c r="G565" s="21">
        <f t="shared" si="114"/>
        <v>547.54200000000003</v>
      </c>
      <c r="H565" s="21">
        <v>0</v>
      </c>
      <c r="I565" s="21">
        <v>0</v>
      </c>
      <c r="J565" s="21">
        <f t="shared" si="115"/>
        <v>547.54200000000003</v>
      </c>
    </row>
    <row r="566" spans="1:10" x14ac:dyDescent="0.2">
      <c r="A566" s="6" t="str">
        <f t="shared" si="116"/>
        <v>HKE/2AC4-CEEFPO</v>
      </c>
      <c r="B566" s="6" t="s">
        <v>14</v>
      </c>
      <c r="C566" s="24" t="s">
        <v>54</v>
      </c>
      <c r="D566" s="24" t="s">
        <v>55</v>
      </c>
      <c r="E566" s="21">
        <v>1</v>
      </c>
      <c r="F566" s="19">
        <f>SUMIFS(UK!I:I,UK!B:B,'Special condition stocks'!D566,UK!D:D,'Special condition stocks'!B566)</f>
        <v>751.38299999999992</v>
      </c>
      <c r="G566" s="21">
        <f t="shared" si="114"/>
        <v>751.38300000000004</v>
      </c>
      <c r="H566" s="21">
        <v>0</v>
      </c>
      <c r="I566" s="21">
        <v>0</v>
      </c>
      <c r="J566" s="21">
        <f t="shared" si="115"/>
        <v>751.38300000000004</v>
      </c>
    </row>
    <row r="567" spans="1:10" x14ac:dyDescent="0.2">
      <c r="A567" s="6" t="str">
        <f t="shared" si="116"/>
        <v>HKE/2AC4-CFife</v>
      </c>
      <c r="B567" s="6" t="s">
        <v>7</v>
      </c>
      <c r="C567" s="24" t="s">
        <v>54</v>
      </c>
      <c r="D567" s="24" t="s">
        <v>55</v>
      </c>
      <c r="E567" s="21">
        <v>1</v>
      </c>
      <c r="F567" s="19">
        <f>SUMIFS(UK!I:I,UK!B:B,'Special condition stocks'!D567,UK!D:D,'Special condition stocks'!B567)</f>
        <v>0.1</v>
      </c>
      <c r="G567" s="21">
        <f t="shared" si="114"/>
        <v>0.1</v>
      </c>
      <c r="H567" s="21">
        <v>0</v>
      </c>
      <c r="I567" s="21">
        <v>0</v>
      </c>
      <c r="J567" s="21">
        <f t="shared" si="115"/>
        <v>0.1</v>
      </c>
    </row>
    <row r="568" spans="1:10" x14ac:dyDescent="0.2">
      <c r="A568" s="6" t="str">
        <f t="shared" si="116"/>
        <v>HKE/2AC4-CFPO</v>
      </c>
      <c r="B568" s="6" t="s">
        <v>15</v>
      </c>
      <c r="C568" s="24" t="s">
        <v>54</v>
      </c>
      <c r="D568" s="24" t="s">
        <v>55</v>
      </c>
      <c r="E568" s="21">
        <v>1</v>
      </c>
      <c r="F568" s="19">
        <f>SUMIFS(UK!I:I,UK!B:B,'Special condition stocks'!D568,UK!D:D,'Special condition stocks'!B568)</f>
        <v>2.1640000000000001</v>
      </c>
      <c r="G568" s="21">
        <f t="shared" si="114"/>
        <v>2.1640000000000001</v>
      </c>
      <c r="H568" s="21">
        <v>0</v>
      </c>
      <c r="I568" s="21">
        <v>0</v>
      </c>
      <c r="J568" s="21">
        <f t="shared" si="115"/>
        <v>2.1640000000000001</v>
      </c>
    </row>
    <row r="569" spans="1:10" x14ac:dyDescent="0.2">
      <c r="A569" s="6" t="str">
        <f t="shared" si="116"/>
        <v>HKE/2AC4-CHandliners</v>
      </c>
      <c r="B569" s="6" t="s">
        <v>66</v>
      </c>
      <c r="C569" s="24" t="s">
        <v>54</v>
      </c>
      <c r="D569" s="24" t="s">
        <v>55</v>
      </c>
      <c r="E569" s="21">
        <v>1</v>
      </c>
      <c r="F569" s="19">
        <f>SUMIFS(UK!I:I,UK!B:B,'Special condition stocks'!D569,UK!D:D,'Special condition stocks'!B569)</f>
        <v>0</v>
      </c>
      <c r="G569" s="21">
        <f t="shared" si="114"/>
        <v>0</v>
      </c>
      <c r="H569" s="21">
        <v>0</v>
      </c>
      <c r="I569" s="21">
        <v>0</v>
      </c>
      <c r="J569" s="21">
        <f t="shared" si="115"/>
        <v>0</v>
      </c>
    </row>
    <row r="570" spans="1:10" x14ac:dyDescent="0.2">
      <c r="A570" s="6" t="str">
        <f t="shared" si="116"/>
        <v>HKE/2AC4-CInterfish</v>
      </c>
      <c r="B570" s="6" t="s">
        <v>23</v>
      </c>
      <c r="C570" s="24" t="s">
        <v>54</v>
      </c>
      <c r="D570" s="24" t="s">
        <v>55</v>
      </c>
      <c r="E570" s="21">
        <v>1</v>
      </c>
      <c r="F570" s="19">
        <f>SUMIFS(UK!I:I,UK!B:B,'Special condition stocks'!D570,UK!D:D,'Special condition stocks'!B570)</f>
        <v>24.391999999999999</v>
      </c>
      <c r="G570" s="21">
        <f t="shared" si="114"/>
        <v>24.391999999999999</v>
      </c>
      <c r="H570" s="21">
        <v>0</v>
      </c>
      <c r="I570" s="21">
        <v>0</v>
      </c>
      <c r="J570" s="21">
        <f t="shared" si="115"/>
        <v>24.391999999999999</v>
      </c>
    </row>
    <row r="571" spans="1:10" x14ac:dyDescent="0.2">
      <c r="A571" s="6" t="str">
        <f t="shared" si="116"/>
        <v>HKE/2AC4-CIOM</v>
      </c>
      <c r="B571" s="6" t="s">
        <v>24</v>
      </c>
      <c r="C571" s="24" t="s">
        <v>54</v>
      </c>
      <c r="D571" s="24" t="s">
        <v>55</v>
      </c>
      <c r="E571" s="21">
        <v>1</v>
      </c>
      <c r="F571" s="19">
        <f>SUMIFS(UK!I:I,UK!B:B,'Special condition stocks'!D571,UK!D:D,'Special condition stocks'!B571)</f>
        <v>2.8519999999999999</v>
      </c>
      <c r="G571" s="21">
        <f t="shared" si="114"/>
        <v>2.8519999999999999</v>
      </c>
      <c r="H571" s="21">
        <v>0</v>
      </c>
      <c r="I571" s="21">
        <v>0</v>
      </c>
      <c r="J571" s="21">
        <f t="shared" si="115"/>
        <v>2.8519999999999999</v>
      </c>
    </row>
    <row r="572" spans="1:10" x14ac:dyDescent="0.2">
      <c r="A572" s="6" t="str">
        <f t="shared" si="116"/>
        <v>HKE/2AC4-CKlondyke</v>
      </c>
      <c r="B572" s="6" t="s">
        <v>11</v>
      </c>
      <c r="C572" s="24" t="s">
        <v>54</v>
      </c>
      <c r="D572" s="24" t="s">
        <v>55</v>
      </c>
      <c r="E572" s="21">
        <v>1</v>
      </c>
      <c r="F572" s="19">
        <f>SUMIFS(UK!I:I,UK!B:B,'Special condition stocks'!D572,UK!D:D,'Special condition stocks'!B572)</f>
        <v>0</v>
      </c>
      <c r="G572" s="21">
        <f t="shared" si="114"/>
        <v>0</v>
      </c>
      <c r="H572" s="21">
        <v>0</v>
      </c>
      <c r="I572" s="21">
        <v>0</v>
      </c>
      <c r="J572" s="21">
        <f t="shared" si="115"/>
        <v>0</v>
      </c>
    </row>
    <row r="573" spans="1:10" x14ac:dyDescent="0.2">
      <c r="A573" s="6" t="str">
        <f t="shared" si="116"/>
        <v>HKE/2AC4-CLowestoft</v>
      </c>
      <c r="B573" s="6" t="s">
        <v>21</v>
      </c>
      <c r="C573" s="24" t="s">
        <v>54</v>
      </c>
      <c r="D573" s="24" t="s">
        <v>55</v>
      </c>
      <c r="E573" s="21">
        <v>1</v>
      </c>
      <c r="F573" s="19">
        <f>SUMIFS(UK!I:I,UK!B:B,'Special condition stocks'!D573,UK!D:D,'Special condition stocks'!B573)</f>
        <v>0</v>
      </c>
      <c r="G573" s="21">
        <f t="shared" si="114"/>
        <v>0</v>
      </c>
      <c r="H573" s="21">
        <v>0</v>
      </c>
      <c r="I573" s="21">
        <v>0</v>
      </c>
      <c r="J573" s="21">
        <f t="shared" si="115"/>
        <v>0</v>
      </c>
    </row>
    <row r="574" spans="1:10" x14ac:dyDescent="0.2">
      <c r="A574" s="6" t="str">
        <f t="shared" si="116"/>
        <v>HKE/2AC4-CLunar</v>
      </c>
      <c r="B574" s="6" t="s">
        <v>12</v>
      </c>
      <c r="C574" s="24" t="s">
        <v>54</v>
      </c>
      <c r="D574" s="24" t="s">
        <v>55</v>
      </c>
      <c r="E574" s="21">
        <v>1</v>
      </c>
      <c r="F574" s="19">
        <f>SUMIFS(UK!I:I,UK!B:B,'Special condition stocks'!D574,UK!D:D,'Special condition stocks'!B574)</f>
        <v>37.400000000000006</v>
      </c>
      <c r="G574" s="21">
        <f t="shared" si="114"/>
        <v>37.4</v>
      </c>
      <c r="H574" s="21">
        <v>0</v>
      </c>
      <c r="I574" s="21">
        <v>0</v>
      </c>
      <c r="J574" s="21">
        <f t="shared" si="115"/>
        <v>37.4</v>
      </c>
    </row>
    <row r="575" spans="1:10" x14ac:dyDescent="0.2">
      <c r="A575" s="6" t="str">
        <f t="shared" si="116"/>
        <v>HKE/2AC4-CMourne</v>
      </c>
      <c r="B575" s="6" t="s">
        <v>49</v>
      </c>
      <c r="C575" s="24" t="s">
        <v>54</v>
      </c>
      <c r="D575" s="24" t="s">
        <v>55</v>
      </c>
      <c r="E575" s="21">
        <v>1</v>
      </c>
      <c r="F575" s="19">
        <f>SUMIFS(UK!I:I,UK!B:B,'Special condition stocks'!D575,UK!D:D,'Special condition stocks'!B575)</f>
        <v>0</v>
      </c>
      <c r="G575" s="21">
        <f t="shared" si="114"/>
        <v>0</v>
      </c>
      <c r="H575" s="21">
        <v>0</v>
      </c>
      <c r="I575" s="21">
        <v>0</v>
      </c>
      <c r="J575" s="21">
        <f t="shared" si="115"/>
        <v>0</v>
      </c>
    </row>
    <row r="576" spans="1:10" x14ac:dyDescent="0.2">
      <c r="A576" s="6" t="str">
        <f t="shared" si="116"/>
        <v>HKE/2AC4-CNESFO</v>
      </c>
      <c r="B576" s="6" t="s">
        <v>5</v>
      </c>
      <c r="C576" s="24" t="s">
        <v>54</v>
      </c>
      <c r="D576" s="24" t="s">
        <v>55</v>
      </c>
      <c r="E576" s="21">
        <v>1</v>
      </c>
      <c r="F576" s="19">
        <f>SUMIFS(UK!I:I,UK!B:B,'Special condition stocks'!D576,UK!D:D,'Special condition stocks'!B576)</f>
        <v>32.5</v>
      </c>
      <c r="G576" s="21">
        <f t="shared" si="114"/>
        <v>32.5</v>
      </c>
      <c r="H576" s="21">
        <v>0</v>
      </c>
      <c r="I576" s="21">
        <v>0</v>
      </c>
      <c r="J576" s="21">
        <f t="shared" si="115"/>
        <v>32.5</v>
      </c>
    </row>
    <row r="577" spans="1:10" x14ac:dyDescent="0.2">
      <c r="A577" s="6" t="str">
        <f t="shared" si="116"/>
        <v>HKE/2AC4-CNIFPO</v>
      </c>
      <c r="B577" s="6" t="s">
        <v>16</v>
      </c>
      <c r="C577" s="24" t="s">
        <v>54</v>
      </c>
      <c r="D577" s="24" t="s">
        <v>55</v>
      </c>
      <c r="E577" s="21">
        <v>1</v>
      </c>
      <c r="F577" s="19">
        <f>SUMIFS(UK!I:I,UK!B:B,'Special condition stocks'!D577,UK!D:D,'Special condition stocks'!B577)</f>
        <v>1166.01</v>
      </c>
      <c r="G577" s="21">
        <f t="shared" si="114"/>
        <v>1166.01</v>
      </c>
      <c r="H577" s="21">
        <v>0</v>
      </c>
      <c r="I577" s="21">
        <v>0</v>
      </c>
      <c r="J577" s="21">
        <f t="shared" si="115"/>
        <v>1166.01</v>
      </c>
    </row>
    <row r="578" spans="1:10" x14ac:dyDescent="0.2">
      <c r="A578" s="6" t="str">
        <f t="shared" si="116"/>
        <v>HKE/2AC4-CNon Sector - England</v>
      </c>
      <c r="B578" s="6" t="s">
        <v>25</v>
      </c>
      <c r="C578" s="24" t="s">
        <v>54</v>
      </c>
      <c r="D578" s="24" t="s">
        <v>55</v>
      </c>
      <c r="E578" s="21">
        <v>1</v>
      </c>
      <c r="F578" s="19">
        <f>SUMIFS(UK!I:I,UK!B:B,'Special condition stocks'!D578,UK!D:D,'Special condition stocks'!B578)</f>
        <v>0.88700000000000001</v>
      </c>
      <c r="G578" s="21">
        <f t="shared" si="114"/>
        <v>0.88700000000000001</v>
      </c>
      <c r="H578" s="21">
        <v>0</v>
      </c>
      <c r="I578" s="21">
        <v>0</v>
      </c>
      <c r="J578" s="21">
        <f t="shared" si="115"/>
        <v>0.88700000000000001</v>
      </c>
    </row>
    <row r="579" spans="1:10" x14ac:dyDescent="0.2">
      <c r="A579" s="6" t="str">
        <f t="shared" si="116"/>
        <v>HKE/2AC4-CNon Sector - Northern Ireland</v>
      </c>
      <c r="B579" s="6" t="s">
        <v>28</v>
      </c>
      <c r="C579" s="24" t="s">
        <v>54</v>
      </c>
      <c r="D579" s="24" t="s">
        <v>55</v>
      </c>
      <c r="E579" s="21">
        <v>1</v>
      </c>
      <c r="F579" s="19">
        <f>SUMIFS(UK!I:I,UK!B:B,'Special condition stocks'!D579,UK!D:D,'Special condition stocks'!B579)</f>
        <v>0.1</v>
      </c>
      <c r="G579" s="21">
        <f t="shared" si="114"/>
        <v>0.1</v>
      </c>
      <c r="H579" s="21">
        <v>0</v>
      </c>
      <c r="I579" s="21">
        <v>0</v>
      </c>
      <c r="J579" s="21">
        <f t="shared" si="115"/>
        <v>0.1</v>
      </c>
    </row>
    <row r="580" spans="1:10" x14ac:dyDescent="0.2">
      <c r="A580" s="6" t="str">
        <f t="shared" si="116"/>
        <v>HKE/2AC4-CNon Sector - Scotland</v>
      </c>
      <c r="B580" s="6" t="s">
        <v>27</v>
      </c>
      <c r="C580" s="24" t="s">
        <v>54</v>
      </c>
      <c r="D580" s="24" t="s">
        <v>55</v>
      </c>
      <c r="E580" s="21">
        <v>1</v>
      </c>
      <c r="F580" s="19">
        <f>SUMIFS(UK!I:I,UK!B:B,'Special condition stocks'!D580,UK!D:D,'Special condition stocks'!B580)</f>
        <v>0.4</v>
      </c>
      <c r="G580" s="21">
        <f t="shared" si="114"/>
        <v>0.4</v>
      </c>
      <c r="H580" s="21">
        <v>0</v>
      </c>
      <c r="I580" s="21">
        <v>0</v>
      </c>
      <c r="J580" s="21">
        <f t="shared" si="115"/>
        <v>0.4</v>
      </c>
    </row>
    <row r="581" spans="1:10" x14ac:dyDescent="0.2">
      <c r="A581" s="6" t="str">
        <f t="shared" si="116"/>
        <v>HKE/2AC4-CNon Sector - Wales</v>
      </c>
      <c r="B581" s="6" t="s">
        <v>26</v>
      </c>
      <c r="C581" s="24" t="s">
        <v>54</v>
      </c>
      <c r="D581" s="24" t="s">
        <v>55</v>
      </c>
      <c r="E581" s="21">
        <v>1</v>
      </c>
      <c r="F581" s="19">
        <f>SUMIFS(UK!I:I,UK!B:B,'Special condition stocks'!D581,UK!D:D,'Special condition stocks'!B581)</f>
        <v>0</v>
      </c>
      <c r="G581" s="21">
        <f t="shared" si="114"/>
        <v>0</v>
      </c>
      <c r="H581" s="21">
        <v>0</v>
      </c>
      <c r="I581" s="21">
        <v>0</v>
      </c>
      <c r="J581" s="21">
        <f t="shared" si="115"/>
        <v>0</v>
      </c>
    </row>
    <row r="582" spans="1:10" x14ac:dyDescent="0.2">
      <c r="A582" s="6" t="str">
        <f t="shared" si="116"/>
        <v>HKE/2AC4-CHumberside</v>
      </c>
      <c r="B582" s="6" t="s">
        <v>288</v>
      </c>
      <c r="C582" s="24" t="s">
        <v>54</v>
      </c>
      <c r="D582" s="24" t="s">
        <v>55</v>
      </c>
      <c r="E582" s="21">
        <v>1</v>
      </c>
      <c r="F582" s="19">
        <f>SUMIFS(UK!I:I,UK!B:B,'Special condition stocks'!D582,UK!D:D,'Special condition stocks'!B582)</f>
        <v>0</v>
      </c>
      <c r="G582" s="21">
        <f t="shared" si="114"/>
        <v>0</v>
      </c>
      <c r="H582" s="21">
        <v>0</v>
      </c>
      <c r="I582" s="21">
        <v>0</v>
      </c>
      <c r="J582" s="21">
        <f t="shared" si="115"/>
        <v>0</v>
      </c>
    </row>
    <row r="583" spans="1:10" x14ac:dyDescent="0.2">
      <c r="A583" s="6" t="str">
        <f t="shared" si="116"/>
        <v>HKE/2AC4-CNorth Sea</v>
      </c>
      <c r="B583" s="6" t="s">
        <v>20</v>
      </c>
      <c r="C583" s="24" t="s">
        <v>54</v>
      </c>
      <c r="D583" s="24" t="s">
        <v>55</v>
      </c>
      <c r="E583" s="21">
        <v>1</v>
      </c>
      <c r="F583" s="19">
        <f>SUMIFS(UK!I:I,UK!B:B,'Special condition stocks'!D583,UK!D:D,'Special condition stocks'!B583)</f>
        <v>79.474000000000004</v>
      </c>
      <c r="G583" s="21">
        <f t="shared" si="114"/>
        <v>79.474000000000004</v>
      </c>
      <c r="H583" s="21">
        <v>0</v>
      </c>
      <c r="I583" s="21">
        <v>0</v>
      </c>
      <c r="J583" s="21">
        <f t="shared" si="115"/>
        <v>79.474000000000004</v>
      </c>
    </row>
    <row r="584" spans="1:10" x14ac:dyDescent="0.2">
      <c r="A584" s="6" t="str">
        <f t="shared" si="116"/>
        <v>HKE/2AC4-CNorthern</v>
      </c>
      <c r="B584" s="6" t="s">
        <v>10</v>
      </c>
      <c r="C584" s="24" t="s">
        <v>54</v>
      </c>
      <c r="D584" s="24" t="s">
        <v>55</v>
      </c>
      <c r="E584" s="21">
        <v>1</v>
      </c>
      <c r="F584" s="19">
        <f>SUMIFS(UK!I:I,UK!B:B,'Special condition stocks'!D584,UK!D:D,'Special condition stocks'!B584)</f>
        <v>0</v>
      </c>
      <c r="G584" s="21">
        <f t="shared" si="114"/>
        <v>0</v>
      </c>
      <c r="H584" s="21">
        <v>0</v>
      </c>
      <c r="I584" s="21">
        <v>0</v>
      </c>
      <c r="J584" s="21">
        <f t="shared" si="115"/>
        <v>0</v>
      </c>
    </row>
    <row r="585" spans="1:10" x14ac:dyDescent="0.2">
      <c r="A585" s="6" t="str">
        <f t="shared" si="116"/>
        <v>HKE/2AC4-COrkney</v>
      </c>
      <c r="B585" s="6" t="s">
        <v>9</v>
      </c>
      <c r="C585" s="24" t="s">
        <v>54</v>
      </c>
      <c r="D585" s="24" t="s">
        <v>55</v>
      </c>
      <c r="E585" s="21">
        <v>1</v>
      </c>
      <c r="F585" s="19">
        <f>SUMIFS(UK!I:I,UK!B:B,'Special condition stocks'!D585,UK!D:D,'Special condition stocks'!B585)</f>
        <v>5.0999999999999996</v>
      </c>
      <c r="G585" s="21">
        <f t="shared" si="114"/>
        <v>5.0999999999999996</v>
      </c>
      <c r="H585" s="21">
        <v>0</v>
      </c>
      <c r="I585" s="21">
        <v>0</v>
      </c>
      <c r="J585" s="21">
        <f t="shared" si="115"/>
        <v>5.0999999999999996</v>
      </c>
    </row>
    <row r="586" spans="1:10" x14ac:dyDescent="0.2">
      <c r="A586" s="6" t="str">
        <f t="shared" si="116"/>
        <v>HKE/2AC4-CSFO</v>
      </c>
      <c r="B586" s="6" t="s">
        <v>2</v>
      </c>
      <c r="C586" s="24" t="s">
        <v>54</v>
      </c>
      <c r="D586" s="24" t="s">
        <v>55</v>
      </c>
      <c r="E586" s="21">
        <v>1</v>
      </c>
      <c r="F586" s="19">
        <f>SUMIFS(UK!I:I,UK!B:B,'Special condition stocks'!D586,UK!D:D,'Special condition stocks'!B586)</f>
        <v>612.29499999999996</v>
      </c>
      <c r="G586" s="21">
        <f t="shared" si="114"/>
        <v>612.29499999999996</v>
      </c>
      <c r="H586" s="21">
        <v>0</v>
      </c>
      <c r="I586" s="21">
        <v>0</v>
      </c>
      <c r="J586" s="21">
        <f t="shared" si="115"/>
        <v>612.29499999999996</v>
      </c>
    </row>
    <row r="587" spans="1:10" x14ac:dyDescent="0.2">
      <c r="A587" s="6" t="str">
        <f t="shared" si="116"/>
        <v>HKE/2AC4-CShetland</v>
      </c>
      <c r="B587" s="6" t="s">
        <v>6</v>
      </c>
      <c r="C587" s="24" t="s">
        <v>54</v>
      </c>
      <c r="D587" s="24" t="s">
        <v>55</v>
      </c>
      <c r="E587" s="21">
        <v>1</v>
      </c>
      <c r="F587" s="19">
        <f>SUMIFS(UK!I:I,UK!B:B,'Special condition stocks'!D587,UK!D:D,'Special condition stocks'!B587)</f>
        <v>68.2</v>
      </c>
      <c r="G587" s="21">
        <f t="shared" si="114"/>
        <v>68.2</v>
      </c>
      <c r="H587" s="21">
        <v>0</v>
      </c>
      <c r="I587" s="21">
        <v>0</v>
      </c>
      <c r="J587" s="21">
        <f t="shared" si="115"/>
        <v>68.2</v>
      </c>
    </row>
    <row r="588" spans="1:10" x14ac:dyDescent="0.2">
      <c r="A588" s="6" t="str">
        <f t="shared" si="116"/>
        <v>HKE/2AC4-CSouth West</v>
      </c>
      <c r="B588" s="6" t="s">
        <v>19</v>
      </c>
      <c r="C588" s="24" t="s">
        <v>54</v>
      </c>
      <c r="D588" s="24" t="s">
        <v>55</v>
      </c>
      <c r="E588" s="21">
        <v>1</v>
      </c>
      <c r="F588" s="19">
        <f>SUMIFS(UK!I:I,UK!B:B,'Special condition stocks'!D588,UK!D:D,'Special condition stocks'!B588)</f>
        <v>14.844999999999999</v>
      </c>
      <c r="G588" s="21">
        <f t="shared" si="114"/>
        <v>14.845000000000001</v>
      </c>
      <c r="H588" s="21">
        <v>0</v>
      </c>
      <c r="I588" s="21">
        <v>0</v>
      </c>
      <c r="J588" s="21">
        <f t="shared" si="115"/>
        <v>14.845000000000001</v>
      </c>
    </row>
    <row r="589" spans="1:10" x14ac:dyDescent="0.2">
      <c r="A589" s="6" t="str">
        <f t="shared" ref="A589" si="123">CONCATENATE(C589,B589)</f>
        <v>HKE/2AC4-CUnallocated</v>
      </c>
      <c r="B589" s="60" t="s">
        <v>33</v>
      </c>
      <c r="C589" s="61" t="s">
        <v>54</v>
      </c>
      <c r="D589" s="61" t="s">
        <v>55</v>
      </c>
      <c r="E589" s="21">
        <v>1</v>
      </c>
      <c r="F589" s="19">
        <f>SUMIFS(UK!I:I,UK!B:B,'Special condition stocks'!D589,UK!D:D,'Special condition stocks'!B589)</f>
        <v>104.60000000000001</v>
      </c>
      <c r="G589" s="21">
        <f t="shared" ref="G589" si="124">ROUND(F589*E589,3)</f>
        <v>104.6</v>
      </c>
      <c r="H589" s="21">
        <v>0</v>
      </c>
      <c r="I589" s="21">
        <v>0</v>
      </c>
      <c r="J589" s="21">
        <f t="shared" ref="J589" si="125">G589+H589-I589</f>
        <v>104.6</v>
      </c>
    </row>
    <row r="590" spans="1:10" x14ac:dyDescent="0.2">
      <c r="A590" s="6" t="str">
        <f t="shared" si="116"/>
        <v>HKE/2AC4-CW. Scotland</v>
      </c>
      <c r="B590" s="6" t="s">
        <v>8</v>
      </c>
      <c r="C590" s="24" t="s">
        <v>54</v>
      </c>
      <c r="D590" s="24" t="s">
        <v>55</v>
      </c>
      <c r="E590" s="21">
        <v>1</v>
      </c>
      <c r="F590" s="19">
        <f>SUMIFS(UK!I:I,UK!B:B,'Special condition stocks'!D590,UK!D:D,'Special condition stocks'!B590)</f>
        <v>30.897999999999996</v>
      </c>
      <c r="G590" s="21">
        <f t="shared" si="114"/>
        <v>30.898</v>
      </c>
      <c r="H590" s="21">
        <v>0</v>
      </c>
      <c r="I590" s="21">
        <v>0</v>
      </c>
      <c r="J590" s="21">
        <f t="shared" si="115"/>
        <v>30.898</v>
      </c>
    </row>
    <row r="591" spans="1:10" x14ac:dyDescent="0.2">
      <c r="A591" s="6" t="str">
        <f t="shared" si="116"/>
        <v>HKE/2AC4-CWales &amp; WC</v>
      </c>
      <c r="B591" s="6" t="s">
        <v>22</v>
      </c>
      <c r="C591" s="24" t="s">
        <v>54</v>
      </c>
      <c r="D591" s="24" t="s">
        <v>55</v>
      </c>
      <c r="E591" s="21">
        <v>1</v>
      </c>
      <c r="F591" s="19">
        <f>SUMIFS(UK!I:I,UK!B:B,'Special condition stocks'!D591,UK!D:D,'Special condition stocks'!B591)</f>
        <v>704.33100000000002</v>
      </c>
      <c r="G591" s="21">
        <f t="shared" ref="G591:G592" si="126">ROUND(F591*E591,3)</f>
        <v>704.33100000000002</v>
      </c>
      <c r="H591" s="21">
        <v>0</v>
      </c>
      <c r="I591" s="21">
        <v>0</v>
      </c>
      <c r="J591" s="21">
        <f t="shared" ref="J591:J592" si="127">G591+H591-I591</f>
        <v>704.33100000000002</v>
      </c>
    </row>
    <row r="592" spans="1:10" x14ac:dyDescent="0.2">
      <c r="A592" s="6" t="str">
        <f t="shared" si="116"/>
        <v>HKE/2AC4-CWestern</v>
      </c>
      <c r="B592" s="6" t="s">
        <v>107</v>
      </c>
      <c r="C592" s="24" t="s">
        <v>54</v>
      </c>
      <c r="D592" s="24" t="s">
        <v>55</v>
      </c>
      <c r="E592" s="21">
        <v>1</v>
      </c>
      <c r="F592" s="19">
        <f>SUMIFS(UK!I:I,UK!B:B,'Special condition stocks'!D592,UK!D:D,'Special condition stocks'!B592)</f>
        <v>224.93799999999999</v>
      </c>
      <c r="G592" s="21">
        <f t="shared" si="126"/>
        <v>224.93799999999999</v>
      </c>
      <c r="H592" s="21">
        <v>0</v>
      </c>
      <c r="I592" s="21">
        <v>0</v>
      </c>
      <c r="J592" s="21">
        <f t="shared" si="127"/>
        <v>224.93799999999999</v>
      </c>
    </row>
    <row r="593" spans="1:10" x14ac:dyDescent="0.2">
      <c r="A593" s="6" t="str">
        <f t="shared" ref="A593:A594" si="128">CONCATENATE(C593,B593)</f>
        <v>HKE/2AC4-CQAM - sector</v>
      </c>
      <c r="B593" s="60" t="s">
        <v>302</v>
      </c>
      <c r="C593" s="61" t="s">
        <v>54</v>
      </c>
      <c r="D593" s="61" t="s">
        <v>55</v>
      </c>
      <c r="E593" s="21">
        <v>1</v>
      </c>
      <c r="F593" s="19">
        <f>SUMIFS(UK!I:I,UK!B:B,'Special condition stocks'!D593,UK!D:D,'Special condition stocks'!B593)</f>
        <v>296.89999999999998</v>
      </c>
      <c r="G593" s="21">
        <f t="shared" ref="G593:G594" si="129">ROUND(F593*E593,3)</f>
        <v>296.89999999999998</v>
      </c>
      <c r="H593" s="21">
        <v>0</v>
      </c>
      <c r="I593" s="21">
        <v>0</v>
      </c>
      <c r="J593" s="21">
        <f t="shared" ref="J593:J594" si="130">G593+H593-I593</f>
        <v>296.89999999999998</v>
      </c>
    </row>
    <row r="594" spans="1:10" x14ac:dyDescent="0.2">
      <c r="A594" s="6" t="str">
        <f t="shared" si="128"/>
        <v>HKE/2AC4-CQAM - non-sector</v>
      </c>
      <c r="B594" s="60" t="s">
        <v>303</v>
      </c>
      <c r="C594" s="61" t="s">
        <v>54</v>
      </c>
      <c r="D594" s="61" t="s">
        <v>55</v>
      </c>
      <c r="E594" s="21">
        <v>1</v>
      </c>
      <c r="F594" s="19">
        <f>SUMIFS(UK!I:I,UK!B:B,'Special condition stocks'!D594,UK!D:D,'Special condition stocks'!B594)</f>
        <v>0</v>
      </c>
      <c r="G594" s="21">
        <f t="shared" si="129"/>
        <v>0</v>
      </c>
      <c r="H594" s="21">
        <v>0</v>
      </c>
      <c r="I594" s="21">
        <v>0</v>
      </c>
      <c r="J594" s="21">
        <f t="shared" si="130"/>
        <v>0</v>
      </c>
    </row>
    <row r="595" spans="1:10" x14ac:dyDescent="0.2">
      <c r="A595" s="6" t="str">
        <f t="shared" si="116"/>
        <v>LEM/*07D10m and under (pool) - England</v>
      </c>
      <c r="B595" s="6" t="s">
        <v>29</v>
      </c>
      <c r="C595" s="24" t="s">
        <v>294</v>
      </c>
      <c r="D595" s="24" t="s">
        <v>58</v>
      </c>
      <c r="E595" s="21">
        <f>605/1357</f>
        <v>0.44583640383198231</v>
      </c>
      <c r="F595" s="19">
        <f>SUMIFS(UK!I:I,UK!B:B,'Special condition stocks'!D595,UK!D:D,'Special condition stocks'!B595)</f>
        <v>83.658000000000001</v>
      </c>
      <c r="G595" s="21">
        <f t="shared" ref="G595:G618" si="131">ROUND(F595*E595,3)</f>
        <v>37.298000000000002</v>
      </c>
      <c r="H595" s="56">
        <f>ROUND(SUMIFS(UK!K:K,UK!B:B,'Special condition stocks'!D595,UK!D:D,'Special condition stocks'!B595)*E595,3)</f>
        <v>1.4999999999999999E-2</v>
      </c>
      <c r="I595" s="21">
        <v>0</v>
      </c>
      <c r="J595" s="21">
        <f t="shared" ref="J595:J618" si="132">G595+H595-I595</f>
        <v>37.313000000000002</v>
      </c>
    </row>
    <row r="596" spans="1:10" x14ac:dyDescent="0.2">
      <c r="A596" s="6" t="str">
        <f t="shared" si="116"/>
        <v>LEM/*07D10m and under (pool) - Northern Ireland</v>
      </c>
      <c r="B596" s="6" t="s">
        <v>32</v>
      </c>
      <c r="C596" s="24" t="s">
        <v>294</v>
      </c>
      <c r="D596" s="24" t="s">
        <v>58</v>
      </c>
      <c r="E596" s="21">
        <f t="shared" ref="E596:E663" si="133">605/1357</f>
        <v>0.44583640383198231</v>
      </c>
      <c r="F596" s="19">
        <f>SUMIFS(UK!I:I,UK!B:B,'Special condition stocks'!D596,UK!D:D,'Special condition stocks'!B596)</f>
        <v>0</v>
      </c>
      <c r="G596" s="21">
        <f t="shared" si="131"/>
        <v>0</v>
      </c>
      <c r="H596" s="56">
        <f>ROUND(SUMIFS(UK!K:K,UK!B:B,'Special condition stocks'!D596,UK!D:D,'Special condition stocks'!B596)*E596,3)</f>
        <v>0</v>
      </c>
      <c r="I596" s="21">
        <v>0</v>
      </c>
      <c r="J596" s="21">
        <f t="shared" si="132"/>
        <v>0</v>
      </c>
    </row>
    <row r="597" spans="1:10" x14ac:dyDescent="0.2">
      <c r="A597" s="6" t="str">
        <f t="shared" si="116"/>
        <v>LEM/*07D10m and under (pool) - Scotland</v>
      </c>
      <c r="B597" s="6" t="s">
        <v>31</v>
      </c>
      <c r="C597" s="24" t="s">
        <v>294</v>
      </c>
      <c r="D597" s="24" t="s">
        <v>58</v>
      </c>
      <c r="E597" s="21">
        <f t="shared" si="133"/>
        <v>0.44583640383198231</v>
      </c>
      <c r="F597" s="19">
        <f>SUMIFS(UK!I:I,UK!B:B,'Special condition stocks'!D597,UK!D:D,'Special condition stocks'!B597)</f>
        <v>15</v>
      </c>
      <c r="G597" s="21">
        <f t="shared" si="131"/>
        <v>6.6879999999999997</v>
      </c>
      <c r="H597" s="56">
        <f>ROUND(SUMIFS(UK!K:K,UK!B:B,'Special condition stocks'!D597,UK!D:D,'Special condition stocks'!B597)*E597,3)</f>
        <v>2.1999999999999999E-2</v>
      </c>
      <c r="I597" s="21">
        <v>0</v>
      </c>
      <c r="J597" s="21">
        <f t="shared" si="132"/>
        <v>6.71</v>
      </c>
    </row>
    <row r="598" spans="1:10" x14ac:dyDescent="0.2">
      <c r="A598" s="6" t="str">
        <f t="shared" ref="A598:A665" si="134">CONCATENATE(C598,B598)</f>
        <v>LEM/*07D10m and under (pool) - Wales</v>
      </c>
      <c r="B598" s="6" t="s">
        <v>30</v>
      </c>
      <c r="C598" s="24" t="s">
        <v>294</v>
      </c>
      <c r="D598" s="24" t="s">
        <v>58</v>
      </c>
      <c r="E598" s="21">
        <f t="shared" si="133"/>
        <v>0.44583640383198231</v>
      </c>
      <c r="F598" s="19">
        <f>SUMIFS(UK!I:I,UK!B:B,'Special condition stocks'!D598,UK!D:D,'Special condition stocks'!B598)</f>
        <v>6.7000000000000004E-2</v>
      </c>
      <c r="G598" s="21">
        <f t="shared" si="131"/>
        <v>0.03</v>
      </c>
      <c r="H598" s="56">
        <f>ROUND(SUMIFS(UK!K:K,UK!B:B,'Special condition stocks'!D598,UK!D:D,'Special condition stocks'!B598)*E598,3)</f>
        <v>0</v>
      </c>
      <c r="I598" s="21">
        <v>0</v>
      </c>
      <c r="J598" s="21">
        <f t="shared" si="132"/>
        <v>0.03</v>
      </c>
    </row>
    <row r="599" spans="1:10" x14ac:dyDescent="0.2">
      <c r="A599" s="6" t="str">
        <f t="shared" si="134"/>
        <v>LEM/*07DAberdeen</v>
      </c>
      <c r="B599" s="6" t="s">
        <v>4</v>
      </c>
      <c r="C599" s="24" t="s">
        <v>294</v>
      </c>
      <c r="D599" s="24" t="s">
        <v>58</v>
      </c>
      <c r="E599" s="21">
        <f t="shared" si="133"/>
        <v>0.44583640383198231</v>
      </c>
      <c r="F599" s="19">
        <f>SUMIFS(UK!I:I,UK!B:B,'Special condition stocks'!D599,UK!D:D,'Special condition stocks'!B599)</f>
        <v>52.731000000000002</v>
      </c>
      <c r="G599" s="21">
        <f t="shared" si="131"/>
        <v>23.509</v>
      </c>
      <c r="H599" s="56">
        <f>ROUND(SUMIFS(UK!K:K,UK!B:B,'Special condition stocks'!D599,UK!D:D,'Special condition stocks'!B599)*E599,3)</f>
        <v>2.653</v>
      </c>
      <c r="I599" s="21">
        <v>0</v>
      </c>
      <c r="J599" s="21">
        <f t="shared" si="132"/>
        <v>26.161999999999999</v>
      </c>
    </row>
    <row r="600" spans="1:10" x14ac:dyDescent="0.2">
      <c r="A600" s="6" t="str">
        <f t="shared" si="134"/>
        <v>LEM/*07DAnglo Scot.</v>
      </c>
      <c r="B600" s="6" t="s">
        <v>13</v>
      </c>
      <c r="C600" s="24" t="s">
        <v>294</v>
      </c>
      <c r="D600" s="24" t="s">
        <v>58</v>
      </c>
      <c r="E600" s="21">
        <f t="shared" si="133"/>
        <v>0.44583640383198231</v>
      </c>
      <c r="F600" s="19">
        <f>SUMIFS(UK!I:I,UK!B:B,'Special condition stocks'!D600,UK!D:D,'Special condition stocks'!B600)</f>
        <v>74.442999999999998</v>
      </c>
      <c r="G600" s="21">
        <f t="shared" si="131"/>
        <v>33.189</v>
      </c>
      <c r="H600" s="56">
        <f>ROUND(SUMIFS(UK!K:K,UK!B:B,'Special condition stocks'!D600,UK!D:D,'Special condition stocks'!B600)*E600,3)</f>
        <v>1.383</v>
      </c>
      <c r="I600" s="21">
        <v>0</v>
      </c>
      <c r="J600" s="21">
        <f t="shared" si="132"/>
        <v>34.572000000000003</v>
      </c>
    </row>
    <row r="601" spans="1:10" x14ac:dyDescent="0.2">
      <c r="A601" s="6" t="str">
        <f t="shared" si="134"/>
        <v>LEM/*07DANIFPO</v>
      </c>
      <c r="B601" s="6" t="s">
        <v>17</v>
      </c>
      <c r="C601" s="24" t="s">
        <v>294</v>
      </c>
      <c r="D601" s="24" t="s">
        <v>58</v>
      </c>
      <c r="E601" s="21">
        <f t="shared" si="133"/>
        <v>0.44583640383198231</v>
      </c>
      <c r="F601" s="19">
        <f>SUMIFS(UK!I:I,UK!B:B,'Special condition stocks'!D601,UK!D:D,'Special condition stocks'!B601)</f>
        <v>21.262</v>
      </c>
      <c r="G601" s="21">
        <f t="shared" si="131"/>
        <v>9.4789999999999992</v>
      </c>
      <c r="H601" s="56">
        <f>ROUND(SUMIFS(UK!K:K,UK!B:B,'Special condition stocks'!D601,UK!D:D,'Special condition stocks'!B601)*E601,3)</f>
        <v>1E-3</v>
      </c>
      <c r="I601" s="21">
        <v>0</v>
      </c>
      <c r="J601" s="21">
        <f t="shared" si="132"/>
        <v>9.4799999999999986</v>
      </c>
    </row>
    <row r="602" spans="1:10" x14ac:dyDescent="0.2">
      <c r="A602" s="6" t="str">
        <f t="shared" si="134"/>
        <v>LEM/*07DCornish</v>
      </c>
      <c r="B602" s="6" t="s">
        <v>18</v>
      </c>
      <c r="C602" s="24" t="s">
        <v>294</v>
      </c>
      <c r="D602" s="24" t="s">
        <v>58</v>
      </c>
      <c r="E602" s="21">
        <f t="shared" si="133"/>
        <v>0.44583640383198231</v>
      </c>
      <c r="F602" s="19">
        <f>SUMIFS(UK!I:I,UK!B:B,'Special condition stocks'!D602,UK!D:D,'Special condition stocks'!B602)</f>
        <v>44.002000000000002</v>
      </c>
      <c r="G602" s="21">
        <f t="shared" si="131"/>
        <v>19.617999999999999</v>
      </c>
      <c r="H602" s="56">
        <f>ROUND(SUMIFS(UK!K:K,UK!B:B,'Special condition stocks'!D602,UK!D:D,'Special condition stocks'!B602)*E602,3)</f>
        <v>3.7999999999999999E-2</v>
      </c>
      <c r="I602" s="21">
        <v>0</v>
      </c>
      <c r="J602" s="21">
        <f t="shared" si="132"/>
        <v>19.655999999999999</v>
      </c>
    </row>
    <row r="603" spans="1:10" x14ac:dyDescent="0.2">
      <c r="A603" s="6" t="str">
        <f t="shared" si="134"/>
        <v>LEM/*07DEEFPO</v>
      </c>
      <c r="B603" s="6" t="s">
        <v>14</v>
      </c>
      <c r="C603" s="24" t="s">
        <v>294</v>
      </c>
      <c r="D603" s="24" t="s">
        <v>58</v>
      </c>
      <c r="E603" s="21">
        <f t="shared" si="133"/>
        <v>0.44583640383198231</v>
      </c>
      <c r="F603" s="19">
        <f>SUMIFS(UK!I:I,UK!B:B,'Special condition stocks'!D603,UK!D:D,'Special condition stocks'!B603)</f>
        <v>134.6</v>
      </c>
      <c r="G603" s="21">
        <f t="shared" si="131"/>
        <v>60.01</v>
      </c>
      <c r="H603" s="56">
        <f>ROUND(SUMIFS(UK!K:K,UK!B:B,'Special condition stocks'!D603,UK!D:D,'Special condition stocks'!B603)*E603,3)</f>
        <v>2.8290000000000002</v>
      </c>
      <c r="I603" s="21">
        <v>0</v>
      </c>
      <c r="J603" s="21">
        <f t="shared" si="132"/>
        <v>62.838999999999999</v>
      </c>
    </row>
    <row r="604" spans="1:10" x14ac:dyDescent="0.2">
      <c r="A604" s="6" t="str">
        <f t="shared" si="134"/>
        <v>LEM/*07DFife</v>
      </c>
      <c r="B604" s="6" t="s">
        <v>7</v>
      </c>
      <c r="C604" s="24" t="s">
        <v>294</v>
      </c>
      <c r="D604" s="24" t="s">
        <v>58</v>
      </c>
      <c r="E604" s="21">
        <f t="shared" si="133"/>
        <v>0.44583640383198231</v>
      </c>
      <c r="F604" s="19">
        <f>SUMIFS(UK!I:I,UK!B:B,'Special condition stocks'!D604,UK!D:D,'Special condition stocks'!B604)</f>
        <v>61.004000000000005</v>
      </c>
      <c r="G604" s="21">
        <f t="shared" si="131"/>
        <v>27.198</v>
      </c>
      <c r="H604" s="56">
        <f>ROUND(SUMIFS(UK!K:K,UK!B:B,'Special condition stocks'!D604,UK!D:D,'Special condition stocks'!B604)*E604,3)</f>
        <v>0.48499999999999999</v>
      </c>
      <c r="I604" s="21">
        <v>0</v>
      </c>
      <c r="J604" s="21">
        <f t="shared" si="132"/>
        <v>27.683</v>
      </c>
    </row>
    <row r="605" spans="1:10" x14ac:dyDescent="0.2">
      <c r="A605" s="6" t="str">
        <f t="shared" si="134"/>
        <v>LEM/*07DFPO</v>
      </c>
      <c r="B605" s="6" t="s">
        <v>15</v>
      </c>
      <c r="C605" s="24" t="s">
        <v>294</v>
      </c>
      <c r="D605" s="24" t="s">
        <v>58</v>
      </c>
      <c r="E605" s="21">
        <f t="shared" si="133"/>
        <v>0.44583640383198231</v>
      </c>
      <c r="F605" s="19">
        <f>SUMIFS(UK!I:I,UK!B:B,'Special condition stocks'!D605,UK!D:D,'Special condition stocks'!B605)</f>
        <v>6.5709999999999997</v>
      </c>
      <c r="G605" s="21">
        <f t="shared" si="131"/>
        <v>2.93</v>
      </c>
      <c r="H605" s="56">
        <f>ROUND(SUMIFS(UK!K:K,UK!B:B,'Special condition stocks'!D605,UK!D:D,'Special condition stocks'!B605)*E605,3)</f>
        <v>0.221</v>
      </c>
      <c r="I605" s="21">
        <v>0</v>
      </c>
      <c r="J605" s="21">
        <f t="shared" si="132"/>
        <v>3.1510000000000002</v>
      </c>
    </row>
    <row r="606" spans="1:10" x14ac:dyDescent="0.2">
      <c r="A606" s="6" t="str">
        <f t="shared" si="134"/>
        <v>LEM/*07DHandliners</v>
      </c>
      <c r="B606" s="6" t="s">
        <v>66</v>
      </c>
      <c r="C606" s="24" t="s">
        <v>294</v>
      </c>
      <c r="D606" s="24" t="s">
        <v>58</v>
      </c>
      <c r="E606" s="21">
        <f t="shared" si="133"/>
        <v>0.44583640383198231</v>
      </c>
      <c r="F606" s="19">
        <f>SUMIFS(UK!I:I,UK!B:B,'Special condition stocks'!D606,UK!D:D,'Special condition stocks'!B606)</f>
        <v>0</v>
      </c>
      <c r="G606" s="21">
        <f t="shared" si="131"/>
        <v>0</v>
      </c>
      <c r="H606" s="56">
        <f>ROUND(SUMIFS(UK!K:K,UK!B:B,'Special condition stocks'!D606,UK!D:D,'Special condition stocks'!B606)*E606,3)</f>
        <v>0</v>
      </c>
      <c r="I606" s="21">
        <v>0</v>
      </c>
      <c r="J606" s="21">
        <f t="shared" si="132"/>
        <v>0</v>
      </c>
    </row>
    <row r="607" spans="1:10" x14ac:dyDescent="0.2">
      <c r="A607" s="6" t="str">
        <f t="shared" si="134"/>
        <v>LEM/*07DInterfish</v>
      </c>
      <c r="B607" s="6" t="s">
        <v>23</v>
      </c>
      <c r="C607" s="24" t="s">
        <v>294</v>
      </c>
      <c r="D607" s="24" t="s">
        <v>58</v>
      </c>
      <c r="E607" s="21">
        <f t="shared" si="133"/>
        <v>0.44583640383198231</v>
      </c>
      <c r="F607" s="19">
        <f>SUMIFS(UK!I:I,UK!B:B,'Special condition stocks'!D607,UK!D:D,'Special condition stocks'!B607)</f>
        <v>11.321</v>
      </c>
      <c r="G607" s="21">
        <f t="shared" si="131"/>
        <v>5.0469999999999997</v>
      </c>
      <c r="H607" s="56">
        <f>ROUND(SUMIFS(UK!K:K,UK!B:B,'Special condition stocks'!D607,UK!D:D,'Special condition stocks'!B607)*E607,3)</f>
        <v>2.1999999999999999E-2</v>
      </c>
      <c r="I607" s="21">
        <v>0</v>
      </c>
      <c r="J607" s="21">
        <f t="shared" si="132"/>
        <v>5.069</v>
      </c>
    </row>
    <row r="608" spans="1:10" x14ac:dyDescent="0.2">
      <c r="A608" s="6" t="str">
        <f t="shared" si="134"/>
        <v>LEM/*07DIOM</v>
      </c>
      <c r="B608" s="6" t="s">
        <v>24</v>
      </c>
      <c r="C608" s="24" t="s">
        <v>294</v>
      </c>
      <c r="D608" s="24" t="s">
        <v>58</v>
      </c>
      <c r="E608" s="21">
        <f t="shared" si="133"/>
        <v>0.44583640383198231</v>
      </c>
      <c r="F608" s="19">
        <f>SUMIFS(UK!I:I,UK!B:B,'Special condition stocks'!D608,UK!D:D,'Special condition stocks'!B608)</f>
        <v>3.1E-2</v>
      </c>
      <c r="G608" s="21">
        <f t="shared" si="131"/>
        <v>1.4E-2</v>
      </c>
      <c r="H608" s="56">
        <f>ROUND(SUMIFS(UK!K:K,UK!B:B,'Special condition stocks'!D608,UK!D:D,'Special condition stocks'!B608)*E608,3)</f>
        <v>0</v>
      </c>
      <c r="I608" s="21">
        <v>0</v>
      </c>
      <c r="J608" s="21">
        <f t="shared" si="132"/>
        <v>1.4E-2</v>
      </c>
    </row>
    <row r="609" spans="1:10" x14ac:dyDescent="0.2">
      <c r="A609" s="6" t="str">
        <f t="shared" si="134"/>
        <v>LEM/*07DKlondyke</v>
      </c>
      <c r="B609" s="6" t="s">
        <v>11</v>
      </c>
      <c r="C609" s="24" t="s">
        <v>294</v>
      </c>
      <c r="D609" s="24" t="s">
        <v>58</v>
      </c>
      <c r="E609" s="21">
        <f t="shared" si="133"/>
        <v>0.44583640383198231</v>
      </c>
      <c r="F609" s="19">
        <f>SUMIFS(UK!I:I,UK!B:B,'Special condition stocks'!D609,UK!D:D,'Special condition stocks'!B609)</f>
        <v>0</v>
      </c>
      <c r="G609" s="21">
        <f t="shared" si="131"/>
        <v>0</v>
      </c>
      <c r="H609" s="56">
        <f>ROUND(SUMIFS(UK!K:K,UK!B:B,'Special condition stocks'!D609,UK!D:D,'Special condition stocks'!B609)*E609,3)</f>
        <v>0</v>
      </c>
      <c r="I609" s="21">
        <v>0</v>
      </c>
      <c r="J609" s="21">
        <f t="shared" si="132"/>
        <v>0</v>
      </c>
    </row>
    <row r="610" spans="1:10" x14ac:dyDescent="0.2">
      <c r="A610" s="6" t="str">
        <f t="shared" si="134"/>
        <v>LEM/*07DLowestoft</v>
      </c>
      <c r="B610" s="6" t="s">
        <v>21</v>
      </c>
      <c r="C610" s="24" t="s">
        <v>294</v>
      </c>
      <c r="D610" s="24" t="s">
        <v>58</v>
      </c>
      <c r="E610" s="21">
        <f t="shared" si="133"/>
        <v>0.44583640383198231</v>
      </c>
      <c r="F610" s="19">
        <f>SUMIFS(UK!I:I,UK!B:B,'Special condition stocks'!D610,UK!D:D,'Special condition stocks'!B610)</f>
        <v>0</v>
      </c>
      <c r="G610" s="21">
        <f t="shared" si="131"/>
        <v>0</v>
      </c>
      <c r="H610" s="56">
        <f>ROUND(SUMIFS(UK!K:K,UK!B:B,'Special condition stocks'!D610,UK!D:D,'Special condition stocks'!B610)*E610,3)</f>
        <v>0</v>
      </c>
      <c r="I610" s="21">
        <v>0</v>
      </c>
      <c r="J610" s="21">
        <f t="shared" si="132"/>
        <v>0</v>
      </c>
    </row>
    <row r="611" spans="1:10" x14ac:dyDescent="0.2">
      <c r="A611" s="6" t="str">
        <f t="shared" si="134"/>
        <v>LEM/*07DLunar</v>
      </c>
      <c r="B611" s="6" t="s">
        <v>12</v>
      </c>
      <c r="C611" s="24" t="s">
        <v>294</v>
      </c>
      <c r="D611" s="24" t="s">
        <v>58</v>
      </c>
      <c r="E611" s="21">
        <f t="shared" si="133"/>
        <v>0.44583640383198231</v>
      </c>
      <c r="F611" s="19">
        <f>SUMIFS(UK!I:I,UK!B:B,'Special condition stocks'!D611,UK!D:D,'Special condition stocks'!B611)</f>
        <v>29.2</v>
      </c>
      <c r="G611" s="21">
        <f t="shared" si="131"/>
        <v>13.018000000000001</v>
      </c>
      <c r="H611" s="56">
        <f>ROUND(SUMIFS(UK!K:K,UK!B:B,'Special condition stocks'!D611,UK!D:D,'Special condition stocks'!B611)*E611,3)</f>
        <v>0.32200000000000001</v>
      </c>
      <c r="I611" s="21">
        <v>0</v>
      </c>
      <c r="J611" s="21">
        <f t="shared" si="132"/>
        <v>13.34</v>
      </c>
    </row>
    <row r="612" spans="1:10" x14ac:dyDescent="0.2">
      <c r="A612" s="6" t="str">
        <f t="shared" si="134"/>
        <v>LEM/*07DMourne</v>
      </c>
      <c r="B612" s="6" t="s">
        <v>49</v>
      </c>
      <c r="C612" s="24" t="s">
        <v>294</v>
      </c>
      <c r="D612" s="24" t="s">
        <v>58</v>
      </c>
      <c r="E612" s="21">
        <f t="shared" si="133"/>
        <v>0.44583640383198231</v>
      </c>
      <c r="F612" s="19">
        <f>SUMIFS(UK!I:I,UK!B:B,'Special condition stocks'!D612,UK!D:D,'Special condition stocks'!B612)</f>
        <v>0</v>
      </c>
      <c r="G612" s="21">
        <f t="shared" si="131"/>
        <v>0</v>
      </c>
      <c r="H612" s="56">
        <f>ROUND(SUMIFS(UK!K:K,UK!B:B,'Special condition stocks'!D612,UK!D:D,'Special condition stocks'!B612)*E612,3)</f>
        <v>0</v>
      </c>
      <c r="I612" s="21">
        <v>0</v>
      </c>
      <c r="J612" s="21">
        <f t="shared" si="132"/>
        <v>0</v>
      </c>
    </row>
    <row r="613" spans="1:10" x14ac:dyDescent="0.2">
      <c r="A613" s="6" t="str">
        <f t="shared" si="134"/>
        <v>LEM/*07DNESFO</v>
      </c>
      <c r="B613" s="6" t="s">
        <v>5</v>
      </c>
      <c r="C613" s="24" t="s">
        <v>294</v>
      </c>
      <c r="D613" s="24" t="s">
        <v>58</v>
      </c>
      <c r="E613" s="21">
        <f t="shared" si="133"/>
        <v>0.44583640383198231</v>
      </c>
      <c r="F613" s="19">
        <f>SUMIFS(UK!I:I,UK!B:B,'Special condition stocks'!D613,UK!D:D,'Special condition stocks'!B613)</f>
        <v>79.400000000000006</v>
      </c>
      <c r="G613" s="21">
        <f t="shared" si="131"/>
        <v>35.399000000000001</v>
      </c>
      <c r="H613" s="56">
        <f>ROUND(SUMIFS(UK!K:K,UK!B:B,'Special condition stocks'!D613,UK!D:D,'Special condition stocks'!B613)*E613,3)</f>
        <v>6.6</v>
      </c>
      <c r="I613" s="21">
        <v>0</v>
      </c>
      <c r="J613" s="21">
        <f t="shared" si="132"/>
        <v>41.999000000000002</v>
      </c>
    </row>
    <row r="614" spans="1:10" x14ac:dyDescent="0.2">
      <c r="A614" s="6" t="str">
        <f t="shared" si="134"/>
        <v>LEM/*07DNIFPO</v>
      </c>
      <c r="B614" s="6" t="s">
        <v>16</v>
      </c>
      <c r="C614" s="24" t="s">
        <v>294</v>
      </c>
      <c r="D614" s="24" t="s">
        <v>58</v>
      </c>
      <c r="E614" s="21">
        <f t="shared" si="133"/>
        <v>0.44583640383198231</v>
      </c>
      <c r="F614" s="19">
        <f>SUMIFS(UK!I:I,UK!B:B,'Special condition stocks'!D614,UK!D:D,'Special condition stocks'!B614)</f>
        <v>9.5489999999999995</v>
      </c>
      <c r="G614" s="21">
        <f t="shared" si="131"/>
        <v>4.2569999999999997</v>
      </c>
      <c r="H614" s="56">
        <f>ROUND(SUMIFS(UK!K:K,UK!B:B,'Special condition stocks'!D614,UK!D:D,'Special condition stocks'!B614)*E614,3)</f>
        <v>0.44800000000000001</v>
      </c>
      <c r="I614" s="21">
        <v>0</v>
      </c>
      <c r="J614" s="21">
        <f t="shared" si="132"/>
        <v>4.7050000000000001</v>
      </c>
    </row>
    <row r="615" spans="1:10" x14ac:dyDescent="0.2">
      <c r="A615" s="6" t="str">
        <f t="shared" si="134"/>
        <v>LEM/*07DNon Sector - England</v>
      </c>
      <c r="B615" s="6" t="s">
        <v>25</v>
      </c>
      <c r="C615" s="24" t="s">
        <v>294</v>
      </c>
      <c r="D615" s="24" t="s">
        <v>58</v>
      </c>
      <c r="E615" s="21">
        <f t="shared" si="133"/>
        <v>0.44583640383198231</v>
      </c>
      <c r="F615" s="19">
        <f>SUMIFS(UK!I:I,UK!B:B,'Special condition stocks'!D615,UK!D:D,'Special condition stocks'!B615)</f>
        <v>25.116</v>
      </c>
      <c r="G615" s="21">
        <f t="shared" si="131"/>
        <v>11.198</v>
      </c>
      <c r="H615" s="56">
        <f>ROUND(SUMIFS(UK!K:K,UK!B:B,'Special condition stocks'!D615,UK!D:D,'Special condition stocks'!B615)*E615,3)</f>
        <v>0.06</v>
      </c>
      <c r="I615" s="21">
        <v>0</v>
      </c>
      <c r="J615" s="21">
        <f t="shared" si="132"/>
        <v>11.258000000000001</v>
      </c>
    </row>
    <row r="616" spans="1:10" x14ac:dyDescent="0.2">
      <c r="A616" s="6" t="str">
        <f t="shared" si="134"/>
        <v>LEM/*07DNon Sector - Northern Ireland</v>
      </c>
      <c r="B616" s="6" t="s">
        <v>28</v>
      </c>
      <c r="C616" s="24" t="s">
        <v>294</v>
      </c>
      <c r="D616" s="24" t="s">
        <v>58</v>
      </c>
      <c r="E616" s="21">
        <f t="shared" si="133"/>
        <v>0.44583640383198231</v>
      </c>
      <c r="F616" s="19">
        <f>SUMIFS(UK!I:I,UK!B:B,'Special condition stocks'!D616,UK!D:D,'Special condition stocks'!B616)</f>
        <v>0</v>
      </c>
      <c r="G616" s="21">
        <f t="shared" si="131"/>
        <v>0</v>
      </c>
      <c r="H616" s="56">
        <f>ROUND(SUMIFS(UK!K:K,UK!B:B,'Special condition stocks'!D616,UK!D:D,'Special condition stocks'!B616)*E616,3)</f>
        <v>0</v>
      </c>
      <c r="I616" s="21">
        <v>0</v>
      </c>
      <c r="J616" s="21">
        <f t="shared" si="132"/>
        <v>0</v>
      </c>
    </row>
    <row r="617" spans="1:10" x14ac:dyDescent="0.2">
      <c r="A617" s="6" t="str">
        <f t="shared" si="134"/>
        <v>LEM/*07DNon Sector - Scotland</v>
      </c>
      <c r="B617" s="6" t="s">
        <v>27</v>
      </c>
      <c r="C617" s="24" t="s">
        <v>294</v>
      </c>
      <c r="D617" s="24" t="s">
        <v>58</v>
      </c>
      <c r="E617" s="21">
        <f t="shared" si="133"/>
        <v>0.44583640383198231</v>
      </c>
      <c r="F617" s="19">
        <f>SUMIFS(UK!I:I,UK!B:B,'Special condition stocks'!D617,UK!D:D,'Special condition stocks'!B617)</f>
        <v>0.2</v>
      </c>
      <c r="G617" s="21">
        <f t="shared" si="131"/>
        <v>8.8999999999999996E-2</v>
      </c>
      <c r="H617" s="56">
        <f>ROUND(SUMIFS(UK!K:K,UK!B:B,'Special condition stocks'!D617,UK!D:D,'Special condition stocks'!B617)*E617,3)</f>
        <v>0</v>
      </c>
      <c r="I617" s="21">
        <v>0</v>
      </c>
      <c r="J617" s="21">
        <f t="shared" si="132"/>
        <v>8.8999999999999996E-2</v>
      </c>
    </row>
    <row r="618" spans="1:10" x14ac:dyDescent="0.2">
      <c r="A618" s="6" t="str">
        <f t="shared" si="134"/>
        <v>LEM/*07DNon Sector - Wales</v>
      </c>
      <c r="B618" s="6" t="s">
        <v>26</v>
      </c>
      <c r="C618" s="24" t="s">
        <v>294</v>
      </c>
      <c r="D618" s="24" t="s">
        <v>58</v>
      </c>
      <c r="E618" s="21">
        <f t="shared" si="133"/>
        <v>0.44583640383198231</v>
      </c>
      <c r="F618" s="19">
        <f>SUMIFS(UK!I:I,UK!B:B,'Special condition stocks'!D618,UK!D:D,'Special condition stocks'!B618)</f>
        <v>0</v>
      </c>
      <c r="G618" s="21">
        <f t="shared" si="131"/>
        <v>0</v>
      </c>
      <c r="H618" s="56">
        <f>ROUND(SUMIFS(UK!K:K,UK!B:B,'Special condition stocks'!D618,UK!D:D,'Special condition stocks'!B618)*E618,3)</f>
        <v>0</v>
      </c>
      <c r="I618" s="21">
        <v>0</v>
      </c>
      <c r="J618" s="21">
        <f t="shared" si="132"/>
        <v>0</v>
      </c>
    </row>
    <row r="619" spans="1:10" x14ac:dyDescent="0.2">
      <c r="A619" s="6" t="str">
        <f t="shared" si="134"/>
        <v>LEM/*07DHumberside</v>
      </c>
      <c r="B619" s="6" t="s">
        <v>288</v>
      </c>
      <c r="C619" s="24" t="s">
        <v>294</v>
      </c>
      <c r="D619" s="24" t="s">
        <v>58</v>
      </c>
      <c r="E619" s="21">
        <f t="shared" si="133"/>
        <v>0.44583640383198231</v>
      </c>
      <c r="F619" s="19">
        <f>SUMIFS(UK!I:I,UK!B:B,'Special condition stocks'!D619,UK!D:D,'Special condition stocks'!B619)</f>
        <v>43.155999999999999</v>
      </c>
      <c r="G619" s="21">
        <f t="shared" ref="G619:G688" si="135">ROUND(F619*E619,3)</f>
        <v>19.241</v>
      </c>
      <c r="H619" s="56">
        <f>ROUND(SUMIFS(UK!K:K,UK!B:B,'Special condition stocks'!D619,UK!D:D,'Special condition stocks'!B619)*E619,3)</f>
        <v>5.0000000000000001E-3</v>
      </c>
      <c r="I619" s="21">
        <v>0</v>
      </c>
      <c r="J619" s="21">
        <f t="shared" ref="J619:J688" si="136">G619+H619-I619</f>
        <v>19.245999999999999</v>
      </c>
    </row>
    <row r="620" spans="1:10" x14ac:dyDescent="0.2">
      <c r="A620" s="6" t="str">
        <f t="shared" si="134"/>
        <v>LEM/*07DNorth Sea</v>
      </c>
      <c r="B620" s="6" t="s">
        <v>20</v>
      </c>
      <c r="C620" s="24" t="s">
        <v>294</v>
      </c>
      <c r="D620" s="24" t="s">
        <v>58</v>
      </c>
      <c r="E620" s="21">
        <f t="shared" si="133"/>
        <v>0.44583640383198231</v>
      </c>
      <c r="F620" s="19">
        <f>SUMIFS(UK!I:I,UK!B:B,'Special condition stocks'!D620,UK!D:D,'Special condition stocks'!B620)</f>
        <v>51.792999999999999</v>
      </c>
      <c r="G620" s="21">
        <f t="shared" si="135"/>
        <v>23.091000000000001</v>
      </c>
      <c r="H620" s="56">
        <f>ROUND(SUMIFS(UK!K:K,UK!B:B,'Special condition stocks'!D620,UK!D:D,'Special condition stocks'!B620)*E620,3)</f>
        <v>1.0980000000000001</v>
      </c>
      <c r="I620" s="21">
        <v>0</v>
      </c>
      <c r="J620" s="21">
        <f t="shared" si="136"/>
        <v>24.189</v>
      </c>
    </row>
    <row r="621" spans="1:10" x14ac:dyDescent="0.2">
      <c r="A621" s="6" t="str">
        <f t="shared" si="134"/>
        <v>LEM/*07DNorthern</v>
      </c>
      <c r="B621" s="6" t="s">
        <v>10</v>
      </c>
      <c r="C621" s="24" t="s">
        <v>294</v>
      </c>
      <c r="D621" s="24" t="s">
        <v>58</v>
      </c>
      <c r="E621" s="21">
        <f t="shared" si="133"/>
        <v>0.44583640383198231</v>
      </c>
      <c r="F621" s="19">
        <f>SUMIFS(UK!I:I,UK!B:B,'Special condition stocks'!D621,UK!D:D,'Special condition stocks'!B621)</f>
        <v>0</v>
      </c>
      <c r="G621" s="21">
        <f t="shared" si="135"/>
        <v>0</v>
      </c>
      <c r="H621" s="56">
        <f>ROUND(SUMIFS(UK!K:K,UK!B:B,'Special condition stocks'!D621,UK!D:D,'Special condition stocks'!B621)*E621,3)</f>
        <v>0</v>
      </c>
      <c r="I621" s="21">
        <v>0</v>
      </c>
      <c r="J621" s="21">
        <f t="shared" si="136"/>
        <v>0</v>
      </c>
    </row>
    <row r="622" spans="1:10" x14ac:dyDescent="0.2">
      <c r="A622" s="6" t="str">
        <f t="shared" si="134"/>
        <v>LEM/*07DOrkney</v>
      </c>
      <c r="B622" s="6" t="s">
        <v>9</v>
      </c>
      <c r="C622" s="24" t="s">
        <v>294</v>
      </c>
      <c r="D622" s="24" t="s">
        <v>58</v>
      </c>
      <c r="E622" s="21">
        <f t="shared" si="133"/>
        <v>0.44583640383198231</v>
      </c>
      <c r="F622" s="19">
        <f>SUMIFS(UK!I:I,UK!B:B,'Special condition stocks'!D622,UK!D:D,'Special condition stocks'!B622)</f>
        <v>3.8000000000000003</v>
      </c>
      <c r="G622" s="21">
        <f t="shared" si="135"/>
        <v>1.694</v>
      </c>
      <c r="H622" s="56">
        <f>ROUND(SUMIFS(UK!K:K,UK!B:B,'Special condition stocks'!D622,UK!D:D,'Special condition stocks'!B622)*E622,3)</f>
        <v>0</v>
      </c>
      <c r="I622" s="21">
        <v>0</v>
      </c>
      <c r="J622" s="21">
        <f t="shared" si="136"/>
        <v>1.694</v>
      </c>
    </row>
    <row r="623" spans="1:10" x14ac:dyDescent="0.2">
      <c r="A623" s="6" t="str">
        <f t="shared" si="134"/>
        <v>LEM/*07DSFO</v>
      </c>
      <c r="B623" s="6" t="s">
        <v>2</v>
      </c>
      <c r="C623" s="24" t="s">
        <v>294</v>
      </c>
      <c r="D623" s="24" t="s">
        <v>58</v>
      </c>
      <c r="E623" s="21">
        <f t="shared" si="133"/>
        <v>0.44583640383198231</v>
      </c>
      <c r="F623" s="19">
        <f>SUMIFS(UK!I:I,UK!B:B,'Special condition stocks'!D623,UK!D:D,'Special condition stocks'!B623)</f>
        <v>393.84799999999996</v>
      </c>
      <c r="G623" s="21">
        <f t="shared" si="135"/>
        <v>175.59200000000001</v>
      </c>
      <c r="H623" s="56">
        <f>ROUND(SUMIFS(UK!K:K,UK!B:B,'Special condition stocks'!D623,UK!D:D,'Special condition stocks'!B623)*E623,3)</f>
        <v>29.061</v>
      </c>
      <c r="I623" s="21">
        <v>0</v>
      </c>
      <c r="J623" s="21">
        <f t="shared" si="136"/>
        <v>204.65300000000002</v>
      </c>
    </row>
    <row r="624" spans="1:10" x14ac:dyDescent="0.2">
      <c r="A624" s="6" t="str">
        <f t="shared" si="134"/>
        <v>LEM/*07DShetland</v>
      </c>
      <c r="B624" s="6" t="s">
        <v>6</v>
      </c>
      <c r="C624" s="24" t="s">
        <v>294</v>
      </c>
      <c r="D624" s="24" t="s">
        <v>58</v>
      </c>
      <c r="E624" s="21">
        <f t="shared" si="133"/>
        <v>0.44583640383198231</v>
      </c>
      <c r="F624" s="19">
        <f>SUMIFS(UK!I:I,UK!B:B,'Special condition stocks'!D624,UK!D:D,'Special condition stocks'!B624)</f>
        <v>189.43200000000002</v>
      </c>
      <c r="G624" s="21">
        <f t="shared" si="135"/>
        <v>84.456000000000003</v>
      </c>
      <c r="H624" s="56">
        <f>ROUND(SUMIFS(UK!K:K,UK!B:B,'Special condition stocks'!D624,UK!D:D,'Special condition stocks'!B624)*E624,3)</f>
        <v>23.524999999999999</v>
      </c>
      <c r="I624" s="21">
        <v>0</v>
      </c>
      <c r="J624" s="21">
        <f t="shared" si="136"/>
        <v>107.98099999999999</v>
      </c>
    </row>
    <row r="625" spans="1:10" x14ac:dyDescent="0.2">
      <c r="A625" s="6" t="str">
        <f t="shared" si="134"/>
        <v>LEM/*07DSouth West</v>
      </c>
      <c r="B625" s="6" t="s">
        <v>19</v>
      </c>
      <c r="C625" s="24" t="s">
        <v>294</v>
      </c>
      <c r="D625" s="24" t="s">
        <v>58</v>
      </c>
      <c r="E625" s="21">
        <f t="shared" si="133"/>
        <v>0.44583640383198231</v>
      </c>
      <c r="F625" s="19">
        <f>SUMIFS(UK!I:I,UK!B:B,'Special condition stocks'!D625,UK!D:D,'Special condition stocks'!B625)</f>
        <v>0.77900000000000003</v>
      </c>
      <c r="G625" s="21">
        <f t="shared" si="135"/>
        <v>0.34699999999999998</v>
      </c>
      <c r="H625" s="56">
        <f>ROUND(SUMIFS(UK!K:K,UK!B:B,'Special condition stocks'!D625,UK!D:D,'Special condition stocks'!B625)*E625,3)</f>
        <v>0</v>
      </c>
      <c r="I625" s="21">
        <v>0</v>
      </c>
      <c r="J625" s="21">
        <f t="shared" si="136"/>
        <v>0.34699999999999998</v>
      </c>
    </row>
    <row r="626" spans="1:10" x14ac:dyDescent="0.2">
      <c r="A626" s="6" t="str">
        <f t="shared" ref="A626" si="137">CONCATENATE(C626,B626)</f>
        <v>LEM/*07DUnallocated</v>
      </c>
      <c r="B626" s="60" t="s">
        <v>33</v>
      </c>
      <c r="C626" s="61" t="s">
        <v>294</v>
      </c>
      <c r="D626" s="61" t="s">
        <v>58</v>
      </c>
      <c r="E626" s="21">
        <f t="shared" si="133"/>
        <v>0.44583640383198231</v>
      </c>
      <c r="F626" s="19">
        <f>SUMIFS(UK!I:I,UK!B:B,'Special condition stocks'!D626,UK!D:D,'Special condition stocks'!B626)</f>
        <v>0.1</v>
      </c>
      <c r="G626" s="21">
        <f t="shared" ref="G626" si="138">ROUND(F626*E626,3)</f>
        <v>4.4999999999999998E-2</v>
      </c>
      <c r="H626" s="56">
        <f>ROUND(SUMIFS(UK!K:K,UK!B:B,'Special condition stocks'!D626,UK!D:D,'Special condition stocks'!B626)*E626,3)</f>
        <v>0</v>
      </c>
      <c r="I626" s="21">
        <v>0</v>
      </c>
      <c r="J626" s="21">
        <f t="shared" ref="J626" si="139">G626+H626-I626</f>
        <v>4.4999999999999998E-2</v>
      </c>
    </row>
    <row r="627" spans="1:10" x14ac:dyDescent="0.2">
      <c r="A627" s="6" t="str">
        <f t="shared" si="134"/>
        <v>LEM/*07DW. Scotland</v>
      </c>
      <c r="B627" s="6" t="s">
        <v>8</v>
      </c>
      <c r="C627" s="24" t="s">
        <v>294</v>
      </c>
      <c r="D627" s="24" t="s">
        <v>58</v>
      </c>
      <c r="E627" s="21">
        <f t="shared" si="133"/>
        <v>0.44583640383198231</v>
      </c>
      <c r="F627" s="19">
        <f>SUMIFS(UK!I:I,UK!B:B,'Special condition stocks'!D627,UK!D:D,'Special condition stocks'!B627)</f>
        <v>11</v>
      </c>
      <c r="G627" s="21">
        <f t="shared" si="135"/>
        <v>4.9039999999999999</v>
      </c>
      <c r="H627" s="56">
        <f>ROUND(SUMIFS(UK!K:K,UK!B:B,'Special condition stocks'!D627,UK!D:D,'Special condition stocks'!B627)*E627,3)</f>
        <v>7.0000000000000001E-3</v>
      </c>
      <c r="I627" s="21">
        <v>0</v>
      </c>
      <c r="J627" s="21">
        <f t="shared" si="136"/>
        <v>4.9109999999999996</v>
      </c>
    </row>
    <row r="628" spans="1:10" x14ac:dyDescent="0.2">
      <c r="A628" s="6" t="str">
        <f t="shared" si="134"/>
        <v>LEM/*07DWales &amp; WC</v>
      </c>
      <c r="B628" s="6" t="s">
        <v>22</v>
      </c>
      <c r="C628" s="24" t="s">
        <v>294</v>
      </c>
      <c r="D628" s="24" t="s">
        <v>58</v>
      </c>
      <c r="E628" s="21">
        <f t="shared" si="133"/>
        <v>0.44583640383198231</v>
      </c>
      <c r="F628" s="19">
        <f>SUMIFS(UK!I:I,UK!B:B,'Special condition stocks'!D628,UK!D:D,'Special condition stocks'!B628)</f>
        <v>0</v>
      </c>
      <c r="G628" s="21">
        <f t="shared" si="135"/>
        <v>0</v>
      </c>
      <c r="H628" s="56">
        <f>ROUND(SUMIFS(UK!K:K,UK!B:B,'Special condition stocks'!D628,UK!D:D,'Special condition stocks'!B628)*E628,3)</f>
        <v>0</v>
      </c>
      <c r="I628" s="21">
        <v>0</v>
      </c>
      <c r="J628" s="21">
        <f t="shared" si="136"/>
        <v>0</v>
      </c>
    </row>
    <row r="629" spans="1:10" x14ac:dyDescent="0.2">
      <c r="A629" s="6" t="str">
        <f t="shared" si="134"/>
        <v>LEM/*07DWestern</v>
      </c>
      <c r="B629" s="6" t="s">
        <v>107</v>
      </c>
      <c r="C629" s="24" t="s">
        <v>294</v>
      </c>
      <c r="D629" s="24" t="s">
        <v>58</v>
      </c>
      <c r="E629" s="21">
        <f t="shared" si="133"/>
        <v>0.44583640383198231</v>
      </c>
      <c r="F629" s="19">
        <f>SUMIFS(UK!I:I,UK!B:B,'Special condition stocks'!D629,UK!D:D,'Special condition stocks'!B629)</f>
        <v>14.93</v>
      </c>
      <c r="G629" s="21">
        <f t="shared" si="135"/>
        <v>6.6559999999999997</v>
      </c>
      <c r="H629" s="56">
        <f>ROUND(SUMIFS(UK!K:K,UK!B:B,'Special condition stocks'!D629,UK!D:D,'Special condition stocks'!B629)*E629,3)</f>
        <v>0.151</v>
      </c>
      <c r="I629" s="21">
        <v>0</v>
      </c>
      <c r="J629" s="21">
        <f t="shared" si="136"/>
        <v>6.8069999999999995</v>
      </c>
    </row>
    <row r="630" spans="1:10" x14ac:dyDescent="0.2">
      <c r="A630" s="6" t="str">
        <f t="shared" ref="A630:A631" si="140">CONCATENATE(C630,B630)</f>
        <v>LEM/*07DQAM - sector</v>
      </c>
      <c r="B630" s="60" t="s">
        <v>302</v>
      </c>
      <c r="C630" s="61" t="s">
        <v>294</v>
      </c>
      <c r="D630" s="61" t="s">
        <v>58</v>
      </c>
      <c r="E630" s="21">
        <f t="shared" si="133"/>
        <v>0.44583640383198231</v>
      </c>
      <c r="F630" s="19">
        <f>SUMIFS(UK!I:I,UK!B:B,'Special condition stocks'!D630,UK!D:D,'Special condition stocks'!B630)</f>
        <v>0</v>
      </c>
      <c r="G630" s="21">
        <f t="shared" ref="G630:G631" si="141">ROUND(F630*E630,3)</f>
        <v>0</v>
      </c>
      <c r="H630" s="56">
        <f>ROUND(SUMIFS(UK!K:K,UK!B:B,'Special condition stocks'!D630,UK!D:D,'Special condition stocks'!B630)*E630,3)</f>
        <v>0</v>
      </c>
      <c r="I630" s="21">
        <v>0</v>
      </c>
      <c r="J630" s="21">
        <f t="shared" ref="J630:J631" si="142">G630+H630-I630</f>
        <v>0</v>
      </c>
    </row>
    <row r="631" spans="1:10" x14ac:dyDescent="0.2">
      <c r="A631" s="6" t="str">
        <f t="shared" si="140"/>
        <v>LEM/*07DQAM - non-sector</v>
      </c>
      <c r="B631" s="60" t="s">
        <v>303</v>
      </c>
      <c r="C631" s="61" t="s">
        <v>294</v>
      </c>
      <c r="D631" s="61" t="s">
        <v>58</v>
      </c>
      <c r="E631" s="21">
        <f t="shared" si="133"/>
        <v>0.44583640383198231</v>
      </c>
      <c r="F631" s="19">
        <f>SUMIFS(UK!I:I,UK!B:B,'Special condition stocks'!D631,UK!D:D,'Special condition stocks'!B631)</f>
        <v>0</v>
      </c>
      <c r="G631" s="21">
        <f t="shared" si="141"/>
        <v>0</v>
      </c>
      <c r="H631" s="56">
        <f>ROUND(SUMIFS(UK!K:K,UK!B:B,'Special condition stocks'!D631,UK!D:D,'Special condition stocks'!B631)*E631,3)</f>
        <v>0</v>
      </c>
      <c r="I631" s="21">
        <v>0</v>
      </c>
      <c r="J631" s="21">
        <f t="shared" si="142"/>
        <v>0</v>
      </c>
    </row>
    <row r="632" spans="1:10" x14ac:dyDescent="0.2">
      <c r="A632" s="6" t="str">
        <f t="shared" si="134"/>
        <v>LEM/*2AC4-C10m and under (pool) - England</v>
      </c>
      <c r="B632" s="6" t="s">
        <v>29</v>
      </c>
      <c r="C632" s="24" t="s">
        <v>278</v>
      </c>
      <c r="D632" s="24" t="s">
        <v>58</v>
      </c>
      <c r="E632" s="21">
        <f t="shared" si="133"/>
        <v>0.44583640383198231</v>
      </c>
      <c r="F632" s="19">
        <f>SUMIFS(UK!I:I,UK!B:B,'Special condition stocks'!D632,UK!D:D,'Special condition stocks'!B632)</f>
        <v>83.658000000000001</v>
      </c>
      <c r="G632" s="21">
        <f t="shared" si="135"/>
        <v>37.298000000000002</v>
      </c>
      <c r="H632" s="63">
        <v>7.0000000000000001E-3</v>
      </c>
      <c r="I632" s="21">
        <v>0</v>
      </c>
      <c r="J632" s="21">
        <f t="shared" si="136"/>
        <v>37.305</v>
      </c>
    </row>
    <row r="633" spans="1:10" x14ac:dyDescent="0.2">
      <c r="A633" s="6" t="str">
        <f t="shared" si="134"/>
        <v>LEM/*2AC4-C10m and under (pool) - Northern Ireland</v>
      </c>
      <c r="B633" s="6" t="s">
        <v>32</v>
      </c>
      <c r="C633" s="24" t="s">
        <v>278</v>
      </c>
      <c r="D633" s="24" t="s">
        <v>58</v>
      </c>
      <c r="E633" s="21">
        <f t="shared" si="133"/>
        <v>0.44583640383198231</v>
      </c>
      <c r="F633" s="19">
        <f>SUMIFS(UK!I:I,UK!B:B,'Special condition stocks'!D633,UK!D:D,'Special condition stocks'!B633)</f>
        <v>0</v>
      </c>
      <c r="G633" s="21">
        <f t="shared" si="135"/>
        <v>0</v>
      </c>
      <c r="H633" s="63">
        <v>0</v>
      </c>
      <c r="I633" s="21">
        <v>0</v>
      </c>
      <c r="J633" s="21">
        <f t="shared" si="136"/>
        <v>0</v>
      </c>
    </row>
    <row r="634" spans="1:10" x14ac:dyDescent="0.2">
      <c r="A634" s="6" t="str">
        <f t="shared" si="134"/>
        <v>LEM/*2AC4-C10m and under (pool) - Scotland</v>
      </c>
      <c r="B634" s="6" t="s">
        <v>31</v>
      </c>
      <c r="C634" s="24" t="s">
        <v>278</v>
      </c>
      <c r="D634" s="24" t="s">
        <v>58</v>
      </c>
      <c r="E634" s="21">
        <f t="shared" si="133"/>
        <v>0.44583640383198231</v>
      </c>
      <c r="F634" s="19">
        <f>SUMIFS(UK!I:I,UK!B:B,'Special condition stocks'!D634,UK!D:D,'Special condition stocks'!B634)</f>
        <v>15</v>
      </c>
      <c r="G634" s="21">
        <f t="shared" si="135"/>
        <v>6.6879999999999997</v>
      </c>
      <c r="H634" s="63">
        <v>4.9000000000000002E-2</v>
      </c>
      <c r="I634" s="21">
        <v>0</v>
      </c>
      <c r="J634" s="21">
        <f t="shared" si="136"/>
        <v>6.7370000000000001</v>
      </c>
    </row>
    <row r="635" spans="1:10" x14ac:dyDescent="0.2">
      <c r="A635" s="6" t="str">
        <f t="shared" si="134"/>
        <v>LEM/*2AC4-C10m and under (pool) - Wales</v>
      </c>
      <c r="B635" s="6" t="s">
        <v>30</v>
      </c>
      <c r="C635" s="24" t="s">
        <v>278</v>
      </c>
      <c r="D635" s="24" t="s">
        <v>58</v>
      </c>
      <c r="E635" s="21">
        <f t="shared" si="133"/>
        <v>0.44583640383198231</v>
      </c>
      <c r="F635" s="19">
        <f>SUMIFS(UK!I:I,UK!B:B,'Special condition stocks'!D635,UK!D:D,'Special condition stocks'!B635)</f>
        <v>6.7000000000000004E-2</v>
      </c>
      <c r="G635" s="21">
        <f t="shared" si="135"/>
        <v>0.03</v>
      </c>
      <c r="H635" s="63">
        <v>0</v>
      </c>
      <c r="I635" s="21">
        <v>0</v>
      </c>
      <c r="J635" s="21">
        <f t="shared" si="136"/>
        <v>0.03</v>
      </c>
    </row>
    <row r="636" spans="1:10" x14ac:dyDescent="0.2">
      <c r="A636" s="6" t="str">
        <f t="shared" si="134"/>
        <v>LEM/*2AC4-CAberdeen</v>
      </c>
      <c r="B636" s="6" t="s">
        <v>4</v>
      </c>
      <c r="C636" s="24" t="s">
        <v>278</v>
      </c>
      <c r="D636" s="24" t="s">
        <v>58</v>
      </c>
      <c r="E636" s="21">
        <f t="shared" si="133"/>
        <v>0.44583640383198231</v>
      </c>
      <c r="F636" s="19">
        <f>SUMIFS(UK!I:I,UK!B:B,'Special condition stocks'!D636,UK!D:D,'Special condition stocks'!B636)</f>
        <v>52.731000000000002</v>
      </c>
      <c r="G636" s="21">
        <f t="shared" si="135"/>
        <v>23.509</v>
      </c>
      <c r="H636" s="63">
        <v>3.1080000000000001</v>
      </c>
      <c r="I636" s="21">
        <v>0</v>
      </c>
      <c r="J636" s="21">
        <f t="shared" si="136"/>
        <v>26.617000000000001</v>
      </c>
    </row>
    <row r="637" spans="1:10" x14ac:dyDescent="0.2">
      <c r="A637" s="6" t="str">
        <f t="shared" si="134"/>
        <v>LEM/*2AC4-CAnglo Scot.</v>
      </c>
      <c r="B637" s="6" t="s">
        <v>13</v>
      </c>
      <c r="C637" s="24" t="s">
        <v>278</v>
      </c>
      <c r="D637" s="24" t="s">
        <v>58</v>
      </c>
      <c r="E637" s="21">
        <f t="shared" si="133"/>
        <v>0.44583640383198231</v>
      </c>
      <c r="F637" s="19">
        <f>SUMIFS(UK!I:I,UK!B:B,'Special condition stocks'!D637,UK!D:D,'Special condition stocks'!B637)</f>
        <v>74.442999999999998</v>
      </c>
      <c r="G637" s="21">
        <f t="shared" si="135"/>
        <v>33.189</v>
      </c>
      <c r="H637" s="63">
        <v>0.76200000000000001</v>
      </c>
      <c r="I637" s="21">
        <v>0</v>
      </c>
      <c r="J637" s="21">
        <f t="shared" si="136"/>
        <v>33.951000000000001</v>
      </c>
    </row>
    <row r="638" spans="1:10" x14ac:dyDescent="0.2">
      <c r="A638" s="6" t="str">
        <f t="shared" si="134"/>
        <v>LEM/*2AC4-CANIFPO</v>
      </c>
      <c r="B638" s="6" t="s">
        <v>17</v>
      </c>
      <c r="C638" s="24" t="s">
        <v>278</v>
      </c>
      <c r="D638" s="24" t="s">
        <v>58</v>
      </c>
      <c r="E638" s="21">
        <f t="shared" si="133"/>
        <v>0.44583640383198231</v>
      </c>
      <c r="F638" s="19">
        <f>SUMIFS(UK!I:I,UK!B:B,'Special condition stocks'!D638,UK!D:D,'Special condition stocks'!B638)</f>
        <v>21.262</v>
      </c>
      <c r="G638" s="21">
        <f t="shared" si="135"/>
        <v>9.4789999999999992</v>
      </c>
      <c r="H638" s="63">
        <v>2E-3</v>
      </c>
      <c r="I638" s="21">
        <v>0</v>
      </c>
      <c r="J638" s="21">
        <f t="shared" si="136"/>
        <v>9.4809999999999999</v>
      </c>
    </row>
    <row r="639" spans="1:10" x14ac:dyDescent="0.2">
      <c r="A639" s="6" t="str">
        <f t="shared" si="134"/>
        <v>LEM/*2AC4-CCornish</v>
      </c>
      <c r="B639" s="6" t="s">
        <v>18</v>
      </c>
      <c r="C639" s="24" t="s">
        <v>278</v>
      </c>
      <c r="D639" s="24" t="s">
        <v>58</v>
      </c>
      <c r="E639" s="21">
        <f t="shared" si="133"/>
        <v>0.44583640383198231</v>
      </c>
      <c r="F639" s="19">
        <f>SUMIFS(UK!I:I,UK!B:B,'Special condition stocks'!D639,UK!D:D,'Special condition stocks'!B639)</f>
        <v>44.002000000000002</v>
      </c>
      <c r="G639" s="21">
        <f t="shared" si="135"/>
        <v>19.617999999999999</v>
      </c>
      <c r="H639" s="63">
        <v>7.6999999999999999E-2</v>
      </c>
      <c r="I639" s="21">
        <v>0</v>
      </c>
      <c r="J639" s="21">
        <f t="shared" si="136"/>
        <v>19.695</v>
      </c>
    </row>
    <row r="640" spans="1:10" x14ac:dyDescent="0.2">
      <c r="A640" s="6" t="str">
        <f t="shared" si="134"/>
        <v>LEM/*2AC4-CEEFPO</v>
      </c>
      <c r="B640" s="6" t="s">
        <v>14</v>
      </c>
      <c r="C640" s="24" t="s">
        <v>278</v>
      </c>
      <c r="D640" s="24" t="s">
        <v>58</v>
      </c>
      <c r="E640" s="21">
        <f t="shared" si="133"/>
        <v>0.44583640383198231</v>
      </c>
      <c r="F640" s="19">
        <f>SUMIFS(UK!I:I,UK!B:B,'Special condition stocks'!D640,UK!D:D,'Special condition stocks'!B640)</f>
        <v>134.6</v>
      </c>
      <c r="G640" s="21">
        <f t="shared" si="135"/>
        <v>60.01</v>
      </c>
      <c r="H640" s="63">
        <v>3.2770000000000001</v>
      </c>
      <c r="I640" s="21">
        <v>0</v>
      </c>
      <c r="J640" s="21">
        <f t="shared" si="136"/>
        <v>63.286999999999999</v>
      </c>
    </row>
    <row r="641" spans="1:10" x14ac:dyDescent="0.2">
      <c r="A641" s="6" t="str">
        <f t="shared" si="134"/>
        <v>LEM/*2AC4-CFife</v>
      </c>
      <c r="B641" s="6" t="s">
        <v>7</v>
      </c>
      <c r="C641" s="24" t="s">
        <v>278</v>
      </c>
      <c r="D641" s="24" t="s">
        <v>58</v>
      </c>
      <c r="E641" s="21">
        <f t="shared" si="133"/>
        <v>0.44583640383198231</v>
      </c>
      <c r="F641" s="19">
        <f>SUMIFS(UK!I:I,UK!B:B,'Special condition stocks'!D641,UK!D:D,'Special condition stocks'!B641)</f>
        <v>61.004000000000005</v>
      </c>
      <c r="G641" s="21">
        <f t="shared" si="135"/>
        <v>27.198</v>
      </c>
      <c r="H641" s="63">
        <v>0.93700000000000006</v>
      </c>
      <c r="I641" s="21">
        <v>0</v>
      </c>
      <c r="J641" s="21">
        <f t="shared" si="136"/>
        <v>28.135000000000002</v>
      </c>
    </row>
    <row r="642" spans="1:10" x14ac:dyDescent="0.2">
      <c r="A642" s="6" t="str">
        <f t="shared" si="134"/>
        <v>LEM/*2AC4-CFPO</v>
      </c>
      <c r="B642" s="6" t="s">
        <v>15</v>
      </c>
      <c r="C642" s="24" t="s">
        <v>278</v>
      </c>
      <c r="D642" s="24" t="s">
        <v>58</v>
      </c>
      <c r="E642" s="21">
        <f t="shared" si="133"/>
        <v>0.44583640383198231</v>
      </c>
      <c r="F642" s="19">
        <f>SUMIFS(UK!I:I,UK!B:B,'Special condition stocks'!D642,UK!D:D,'Special condition stocks'!B642)</f>
        <v>6.5709999999999997</v>
      </c>
      <c r="G642" s="21">
        <f t="shared" si="135"/>
        <v>2.93</v>
      </c>
      <c r="H642" s="63">
        <v>2.4E-2</v>
      </c>
      <c r="I642" s="21">
        <v>0</v>
      </c>
      <c r="J642" s="21">
        <f t="shared" si="136"/>
        <v>2.9540000000000002</v>
      </c>
    </row>
    <row r="643" spans="1:10" x14ac:dyDescent="0.2">
      <c r="A643" s="6" t="str">
        <f t="shared" si="134"/>
        <v>LEM/*2AC4-CHandliners</v>
      </c>
      <c r="B643" s="6" t="s">
        <v>66</v>
      </c>
      <c r="C643" s="24" t="s">
        <v>278</v>
      </c>
      <c r="D643" s="24" t="s">
        <v>58</v>
      </c>
      <c r="E643" s="21">
        <f t="shared" si="133"/>
        <v>0.44583640383198231</v>
      </c>
      <c r="F643" s="19">
        <f>SUMIFS(UK!I:I,UK!B:B,'Special condition stocks'!D643,UK!D:D,'Special condition stocks'!B643)</f>
        <v>0</v>
      </c>
      <c r="G643" s="21">
        <f t="shared" si="135"/>
        <v>0</v>
      </c>
      <c r="H643" s="63">
        <v>0</v>
      </c>
      <c r="I643" s="21">
        <v>0</v>
      </c>
      <c r="J643" s="21">
        <f t="shared" si="136"/>
        <v>0</v>
      </c>
    </row>
    <row r="644" spans="1:10" x14ac:dyDescent="0.2">
      <c r="A644" s="6" t="str">
        <f t="shared" si="134"/>
        <v>LEM/*2AC4-CInterfish</v>
      </c>
      <c r="B644" s="6" t="s">
        <v>23</v>
      </c>
      <c r="C644" s="24" t="s">
        <v>278</v>
      </c>
      <c r="D644" s="24" t="s">
        <v>58</v>
      </c>
      <c r="E644" s="21">
        <f t="shared" si="133"/>
        <v>0.44583640383198231</v>
      </c>
      <c r="F644" s="19">
        <f>SUMIFS(UK!I:I,UK!B:B,'Special condition stocks'!D644,UK!D:D,'Special condition stocks'!B644)</f>
        <v>11.321</v>
      </c>
      <c r="G644" s="21">
        <f t="shared" si="135"/>
        <v>5.0469999999999997</v>
      </c>
      <c r="H644" s="63">
        <v>0.05</v>
      </c>
      <c r="I644" s="21">
        <v>0</v>
      </c>
      <c r="J644" s="21">
        <f t="shared" si="136"/>
        <v>5.0969999999999995</v>
      </c>
    </row>
    <row r="645" spans="1:10" x14ac:dyDescent="0.2">
      <c r="A645" s="6" t="str">
        <f t="shared" si="134"/>
        <v>LEM/*2AC4-CIOM</v>
      </c>
      <c r="B645" s="6" t="s">
        <v>24</v>
      </c>
      <c r="C645" s="24" t="s">
        <v>278</v>
      </c>
      <c r="D645" s="24" t="s">
        <v>58</v>
      </c>
      <c r="E645" s="21">
        <f t="shared" si="133"/>
        <v>0.44583640383198231</v>
      </c>
      <c r="F645" s="19">
        <f>SUMIFS(UK!I:I,UK!B:B,'Special condition stocks'!D645,UK!D:D,'Special condition stocks'!B645)</f>
        <v>3.1E-2</v>
      </c>
      <c r="G645" s="21">
        <f t="shared" si="135"/>
        <v>1.4E-2</v>
      </c>
      <c r="H645" s="63">
        <v>0</v>
      </c>
      <c r="I645" s="21">
        <v>0</v>
      </c>
      <c r="J645" s="21">
        <f t="shared" si="136"/>
        <v>1.4E-2</v>
      </c>
    </row>
    <row r="646" spans="1:10" x14ac:dyDescent="0.2">
      <c r="A646" s="6" t="str">
        <f t="shared" si="134"/>
        <v>LEM/*2AC4-CKlondyke</v>
      </c>
      <c r="B646" s="6" t="s">
        <v>11</v>
      </c>
      <c r="C646" s="24" t="s">
        <v>278</v>
      </c>
      <c r="D646" s="24" t="s">
        <v>58</v>
      </c>
      <c r="E646" s="21">
        <f t="shared" si="133"/>
        <v>0.44583640383198231</v>
      </c>
      <c r="F646" s="19">
        <f>SUMIFS(UK!I:I,UK!B:B,'Special condition stocks'!D646,UK!D:D,'Special condition stocks'!B646)</f>
        <v>0</v>
      </c>
      <c r="G646" s="21">
        <f t="shared" si="135"/>
        <v>0</v>
      </c>
      <c r="H646" s="63">
        <v>0</v>
      </c>
      <c r="I646" s="21">
        <v>0</v>
      </c>
      <c r="J646" s="21">
        <f t="shared" si="136"/>
        <v>0</v>
      </c>
    </row>
    <row r="647" spans="1:10" x14ac:dyDescent="0.2">
      <c r="A647" s="6" t="str">
        <f t="shared" si="134"/>
        <v>LEM/*2AC4-CLowestoft</v>
      </c>
      <c r="B647" s="6" t="s">
        <v>21</v>
      </c>
      <c r="C647" s="24" t="s">
        <v>278</v>
      </c>
      <c r="D647" s="24" t="s">
        <v>58</v>
      </c>
      <c r="E647" s="21">
        <f t="shared" si="133"/>
        <v>0.44583640383198231</v>
      </c>
      <c r="F647" s="19">
        <f>SUMIFS(UK!I:I,UK!B:B,'Special condition stocks'!D647,UK!D:D,'Special condition stocks'!B647)</f>
        <v>0</v>
      </c>
      <c r="G647" s="21">
        <f t="shared" si="135"/>
        <v>0</v>
      </c>
      <c r="H647" s="63">
        <v>0</v>
      </c>
      <c r="I647" s="21">
        <v>0</v>
      </c>
      <c r="J647" s="21">
        <f t="shared" si="136"/>
        <v>0</v>
      </c>
    </row>
    <row r="648" spans="1:10" x14ac:dyDescent="0.2">
      <c r="A648" s="6" t="str">
        <f t="shared" si="134"/>
        <v>LEM/*2AC4-CLunar</v>
      </c>
      <c r="B648" s="6" t="s">
        <v>12</v>
      </c>
      <c r="C648" s="24" t="s">
        <v>278</v>
      </c>
      <c r="D648" s="24" t="s">
        <v>58</v>
      </c>
      <c r="E648" s="21">
        <f t="shared" si="133"/>
        <v>0.44583640383198231</v>
      </c>
      <c r="F648" s="19">
        <f>SUMIFS(UK!I:I,UK!B:B,'Special condition stocks'!D648,UK!D:D,'Special condition stocks'!B648)</f>
        <v>29.2</v>
      </c>
      <c r="G648" s="21">
        <f t="shared" si="135"/>
        <v>13.018000000000001</v>
      </c>
      <c r="H648" s="63">
        <v>0.71499999999999997</v>
      </c>
      <c r="I648" s="21">
        <v>0</v>
      </c>
      <c r="J648" s="21">
        <f t="shared" si="136"/>
        <v>13.733000000000001</v>
      </c>
    </row>
    <row r="649" spans="1:10" x14ac:dyDescent="0.2">
      <c r="A649" s="6" t="str">
        <f t="shared" si="134"/>
        <v>LEM/*2AC4-CMourne</v>
      </c>
      <c r="B649" s="6" t="s">
        <v>49</v>
      </c>
      <c r="C649" s="24" t="s">
        <v>278</v>
      </c>
      <c r="D649" s="24" t="s">
        <v>58</v>
      </c>
      <c r="E649" s="21">
        <f t="shared" si="133"/>
        <v>0.44583640383198231</v>
      </c>
      <c r="F649" s="19">
        <f>SUMIFS(UK!I:I,UK!B:B,'Special condition stocks'!D649,UK!D:D,'Special condition stocks'!B649)</f>
        <v>0</v>
      </c>
      <c r="G649" s="21">
        <f t="shared" si="135"/>
        <v>0</v>
      </c>
      <c r="H649" s="63">
        <v>0</v>
      </c>
      <c r="I649" s="21">
        <v>0</v>
      </c>
      <c r="J649" s="21">
        <f t="shared" si="136"/>
        <v>0</v>
      </c>
    </row>
    <row r="650" spans="1:10" x14ac:dyDescent="0.2">
      <c r="A650" s="6" t="str">
        <f t="shared" si="134"/>
        <v>LEM/*2AC4-CNESFO</v>
      </c>
      <c r="B650" s="6" t="s">
        <v>5</v>
      </c>
      <c r="C650" s="24" t="s">
        <v>278</v>
      </c>
      <c r="D650" s="24" t="s">
        <v>58</v>
      </c>
      <c r="E650" s="21">
        <f t="shared" si="133"/>
        <v>0.44583640383198231</v>
      </c>
      <c r="F650" s="19">
        <f>SUMIFS(UK!I:I,UK!B:B,'Special condition stocks'!D650,UK!D:D,'Special condition stocks'!B650)</f>
        <v>79.400000000000006</v>
      </c>
      <c r="G650" s="21">
        <f t="shared" si="135"/>
        <v>35.399000000000001</v>
      </c>
      <c r="H650" s="63">
        <v>4.806</v>
      </c>
      <c r="I650" s="21">
        <v>0</v>
      </c>
      <c r="J650" s="21">
        <f t="shared" si="136"/>
        <v>40.204999999999998</v>
      </c>
    </row>
    <row r="651" spans="1:10" x14ac:dyDescent="0.2">
      <c r="A651" s="6" t="str">
        <f t="shared" si="134"/>
        <v>LEM/*2AC4-CNIFPO</v>
      </c>
      <c r="B651" s="6" t="s">
        <v>16</v>
      </c>
      <c r="C651" s="24" t="s">
        <v>278</v>
      </c>
      <c r="D651" s="24" t="s">
        <v>58</v>
      </c>
      <c r="E651" s="21">
        <f t="shared" si="133"/>
        <v>0.44583640383198231</v>
      </c>
      <c r="F651" s="19">
        <f>SUMIFS(UK!I:I,UK!B:B,'Special condition stocks'!D651,UK!D:D,'Special condition stocks'!B651)</f>
        <v>9.5489999999999995</v>
      </c>
      <c r="G651" s="21">
        <f t="shared" si="135"/>
        <v>4.2569999999999997</v>
      </c>
      <c r="H651" s="63">
        <v>0.26300000000000001</v>
      </c>
      <c r="I651" s="21">
        <v>0</v>
      </c>
      <c r="J651" s="21">
        <f t="shared" si="136"/>
        <v>4.5199999999999996</v>
      </c>
    </row>
    <row r="652" spans="1:10" x14ac:dyDescent="0.2">
      <c r="A652" s="6" t="str">
        <f t="shared" si="134"/>
        <v>LEM/*2AC4-CNon Sector - England</v>
      </c>
      <c r="B652" s="6" t="s">
        <v>25</v>
      </c>
      <c r="C652" s="24" t="s">
        <v>278</v>
      </c>
      <c r="D652" s="24" t="s">
        <v>58</v>
      </c>
      <c r="E652" s="21">
        <f t="shared" si="133"/>
        <v>0.44583640383198231</v>
      </c>
      <c r="F652" s="19">
        <f>SUMIFS(UK!I:I,UK!B:B,'Special condition stocks'!D652,UK!D:D,'Special condition stocks'!B652)</f>
        <v>25.116</v>
      </c>
      <c r="G652" s="21">
        <f t="shared" si="135"/>
        <v>11.198</v>
      </c>
      <c r="H652" s="63">
        <v>1.0999999999999999E-2</v>
      </c>
      <c r="I652" s="21">
        <v>0</v>
      </c>
      <c r="J652" s="21">
        <f t="shared" si="136"/>
        <v>11.209</v>
      </c>
    </row>
    <row r="653" spans="1:10" x14ac:dyDescent="0.2">
      <c r="A653" s="6" t="str">
        <f t="shared" si="134"/>
        <v>LEM/*2AC4-CNon Sector - Northern Ireland</v>
      </c>
      <c r="B653" s="6" t="s">
        <v>28</v>
      </c>
      <c r="C653" s="24" t="s">
        <v>278</v>
      </c>
      <c r="D653" s="24" t="s">
        <v>58</v>
      </c>
      <c r="E653" s="21">
        <f t="shared" si="133"/>
        <v>0.44583640383198231</v>
      </c>
      <c r="F653" s="19">
        <f>SUMIFS(UK!I:I,UK!B:B,'Special condition stocks'!D653,UK!D:D,'Special condition stocks'!B653)</f>
        <v>0</v>
      </c>
      <c r="G653" s="21">
        <f t="shared" si="135"/>
        <v>0</v>
      </c>
      <c r="H653" s="63">
        <v>0</v>
      </c>
      <c r="I653" s="21">
        <v>0</v>
      </c>
      <c r="J653" s="21">
        <f t="shared" si="136"/>
        <v>0</v>
      </c>
    </row>
    <row r="654" spans="1:10" x14ac:dyDescent="0.2">
      <c r="A654" s="6" t="str">
        <f t="shared" si="134"/>
        <v>LEM/*2AC4-CNon Sector - Scotland</v>
      </c>
      <c r="B654" s="6" t="s">
        <v>27</v>
      </c>
      <c r="C654" s="24" t="s">
        <v>278</v>
      </c>
      <c r="D654" s="24" t="s">
        <v>58</v>
      </c>
      <c r="E654" s="21">
        <f t="shared" si="133"/>
        <v>0.44583640383198231</v>
      </c>
      <c r="F654" s="19">
        <f>SUMIFS(UK!I:I,UK!B:B,'Special condition stocks'!D654,UK!D:D,'Special condition stocks'!B654)</f>
        <v>0.2</v>
      </c>
      <c r="G654" s="21">
        <f t="shared" si="135"/>
        <v>8.8999999999999996E-2</v>
      </c>
      <c r="H654" s="63">
        <v>0</v>
      </c>
      <c r="I654" s="21">
        <v>0</v>
      </c>
      <c r="J654" s="21">
        <f t="shared" si="136"/>
        <v>8.8999999999999996E-2</v>
      </c>
    </row>
    <row r="655" spans="1:10" x14ac:dyDescent="0.2">
      <c r="A655" s="6" t="str">
        <f t="shared" si="134"/>
        <v>LEM/*2AC4-CNon Sector - Wales</v>
      </c>
      <c r="B655" s="6" t="s">
        <v>26</v>
      </c>
      <c r="C655" s="24" t="s">
        <v>278</v>
      </c>
      <c r="D655" s="24" t="s">
        <v>58</v>
      </c>
      <c r="E655" s="21">
        <f t="shared" si="133"/>
        <v>0.44583640383198231</v>
      </c>
      <c r="F655" s="19">
        <f>SUMIFS(UK!I:I,UK!B:B,'Special condition stocks'!D655,UK!D:D,'Special condition stocks'!B655)</f>
        <v>0</v>
      </c>
      <c r="G655" s="21">
        <f t="shared" si="135"/>
        <v>0</v>
      </c>
      <c r="H655" s="63">
        <v>0</v>
      </c>
      <c r="I655" s="21">
        <v>0</v>
      </c>
      <c r="J655" s="21">
        <f t="shared" si="136"/>
        <v>0</v>
      </c>
    </row>
    <row r="656" spans="1:10" x14ac:dyDescent="0.2">
      <c r="A656" s="6" t="str">
        <f t="shared" si="134"/>
        <v>LEM/*2AC4-CHumberside</v>
      </c>
      <c r="B656" s="6" t="s">
        <v>288</v>
      </c>
      <c r="C656" s="24" t="s">
        <v>278</v>
      </c>
      <c r="D656" s="24" t="s">
        <v>58</v>
      </c>
      <c r="E656" s="21">
        <f t="shared" si="133"/>
        <v>0.44583640383198231</v>
      </c>
      <c r="F656" s="19">
        <f>SUMIFS(UK!I:I,UK!B:B,'Special condition stocks'!D656,UK!D:D,'Special condition stocks'!B656)</f>
        <v>43.155999999999999</v>
      </c>
      <c r="G656" s="21">
        <f t="shared" si="135"/>
        <v>19.241</v>
      </c>
      <c r="H656" s="63">
        <v>1.2E-2</v>
      </c>
      <c r="I656" s="21">
        <v>0</v>
      </c>
      <c r="J656" s="21">
        <f t="shared" si="136"/>
        <v>19.253</v>
      </c>
    </row>
    <row r="657" spans="1:10" x14ac:dyDescent="0.2">
      <c r="A657" s="6" t="str">
        <f t="shared" si="134"/>
        <v>LEM/*2AC4-CNorth Sea</v>
      </c>
      <c r="B657" s="6" t="s">
        <v>20</v>
      </c>
      <c r="C657" s="24" t="s">
        <v>278</v>
      </c>
      <c r="D657" s="24" t="s">
        <v>58</v>
      </c>
      <c r="E657" s="21">
        <f t="shared" si="133"/>
        <v>0.44583640383198231</v>
      </c>
      <c r="F657" s="19">
        <f>SUMIFS(UK!I:I,UK!B:B,'Special condition stocks'!D657,UK!D:D,'Special condition stocks'!B657)</f>
        <v>51.792999999999999</v>
      </c>
      <c r="G657" s="21">
        <f t="shared" si="135"/>
        <v>23.091000000000001</v>
      </c>
      <c r="H657" s="63">
        <v>2.2919999999999998</v>
      </c>
      <c r="I657" s="21">
        <v>0</v>
      </c>
      <c r="J657" s="21">
        <f t="shared" si="136"/>
        <v>25.383000000000003</v>
      </c>
    </row>
    <row r="658" spans="1:10" x14ac:dyDescent="0.2">
      <c r="A658" s="6" t="str">
        <f t="shared" si="134"/>
        <v>LEM/*2AC4-CNorthern</v>
      </c>
      <c r="B658" s="6" t="s">
        <v>10</v>
      </c>
      <c r="C658" s="24" t="s">
        <v>278</v>
      </c>
      <c r="D658" s="24" t="s">
        <v>58</v>
      </c>
      <c r="E658" s="21">
        <f t="shared" si="133"/>
        <v>0.44583640383198231</v>
      </c>
      <c r="F658" s="19">
        <f>SUMIFS(UK!I:I,UK!B:B,'Special condition stocks'!D658,UK!D:D,'Special condition stocks'!B658)</f>
        <v>0</v>
      </c>
      <c r="G658" s="21">
        <f t="shared" si="135"/>
        <v>0</v>
      </c>
      <c r="H658" s="63">
        <v>0</v>
      </c>
      <c r="I658" s="21">
        <v>0</v>
      </c>
      <c r="J658" s="21">
        <f t="shared" si="136"/>
        <v>0</v>
      </c>
    </row>
    <row r="659" spans="1:10" x14ac:dyDescent="0.2">
      <c r="A659" s="6" t="str">
        <f t="shared" si="134"/>
        <v>LEM/*2AC4-COrkney</v>
      </c>
      <c r="B659" s="6" t="s">
        <v>9</v>
      </c>
      <c r="C659" s="24" t="s">
        <v>278</v>
      </c>
      <c r="D659" s="24" t="s">
        <v>58</v>
      </c>
      <c r="E659" s="21">
        <f t="shared" si="133"/>
        <v>0.44583640383198231</v>
      </c>
      <c r="F659" s="19">
        <f>SUMIFS(UK!I:I,UK!B:B,'Special condition stocks'!D659,UK!D:D,'Special condition stocks'!B659)</f>
        <v>3.8000000000000003</v>
      </c>
      <c r="G659" s="21">
        <f t="shared" si="135"/>
        <v>1.694</v>
      </c>
      <c r="H659" s="63">
        <v>0</v>
      </c>
      <c r="I659" s="21">
        <v>0</v>
      </c>
      <c r="J659" s="21">
        <f t="shared" si="136"/>
        <v>1.694</v>
      </c>
    </row>
    <row r="660" spans="1:10" x14ac:dyDescent="0.2">
      <c r="A660" s="6" t="str">
        <f t="shared" si="134"/>
        <v>LEM/*2AC4-CSFO</v>
      </c>
      <c r="B660" s="6" t="s">
        <v>2</v>
      </c>
      <c r="C660" s="24" t="s">
        <v>278</v>
      </c>
      <c r="D660" s="24" t="s">
        <v>58</v>
      </c>
      <c r="E660" s="21">
        <f t="shared" si="133"/>
        <v>0.44583640383198231</v>
      </c>
      <c r="F660" s="19">
        <f>SUMIFS(UK!I:I,UK!B:B,'Special condition stocks'!D660,UK!D:D,'Special condition stocks'!B660)</f>
        <v>393.84799999999996</v>
      </c>
      <c r="G660" s="21">
        <f t="shared" si="135"/>
        <v>175.59200000000001</v>
      </c>
      <c r="H660" s="63">
        <v>16.643000000000001</v>
      </c>
      <c r="I660" s="21">
        <v>0</v>
      </c>
      <c r="J660" s="21">
        <f t="shared" si="136"/>
        <v>192.23500000000001</v>
      </c>
    </row>
    <row r="661" spans="1:10" x14ac:dyDescent="0.2">
      <c r="A661" s="6" t="str">
        <f t="shared" si="134"/>
        <v>LEM/*2AC4-CShetland</v>
      </c>
      <c r="B661" s="6" t="s">
        <v>6</v>
      </c>
      <c r="C661" s="24" t="s">
        <v>278</v>
      </c>
      <c r="D661" s="24" t="s">
        <v>58</v>
      </c>
      <c r="E661" s="21">
        <f t="shared" si="133"/>
        <v>0.44583640383198231</v>
      </c>
      <c r="F661" s="19">
        <f>SUMIFS(UK!I:I,UK!B:B,'Special condition stocks'!D661,UK!D:D,'Special condition stocks'!B661)</f>
        <v>189.43200000000002</v>
      </c>
      <c r="G661" s="21">
        <f t="shared" si="135"/>
        <v>84.456000000000003</v>
      </c>
      <c r="H661" s="63">
        <v>48.237000000000002</v>
      </c>
      <c r="I661" s="21">
        <v>0</v>
      </c>
      <c r="J661" s="21">
        <f t="shared" si="136"/>
        <v>132.69300000000001</v>
      </c>
    </row>
    <row r="662" spans="1:10" x14ac:dyDescent="0.2">
      <c r="A662" s="6" t="str">
        <f t="shared" si="134"/>
        <v>LEM/*2AC4-CSouth West</v>
      </c>
      <c r="B662" s="6" t="s">
        <v>19</v>
      </c>
      <c r="C662" s="24" t="s">
        <v>278</v>
      </c>
      <c r="D662" s="24" t="s">
        <v>58</v>
      </c>
      <c r="E662" s="21">
        <f t="shared" si="133"/>
        <v>0.44583640383198231</v>
      </c>
      <c r="F662" s="19">
        <f>SUMIFS(UK!I:I,UK!B:B,'Special condition stocks'!D662,UK!D:D,'Special condition stocks'!B662)</f>
        <v>0.77900000000000003</v>
      </c>
      <c r="G662" s="21">
        <f t="shared" si="135"/>
        <v>0.34699999999999998</v>
      </c>
      <c r="H662" s="63">
        <v>0</v>
      </c>
      <c r="I662" s="21">
        <v>0</v>
      </c>
      <c r="J662" s="21">
        <f t="shared" si="136"/>
        <v>0.34699999999999998</v>
      </c>
    </row>
    <row r="663" spans="1:10" x14ac:dyDescent="0.2">
      <c r="A663" s="6" t="str">
        <f t="shared" ref="A663" si="143">CONCATENATE(C663,B663)</f>
        <v>LEM/*2AC4-CUnallocated</v>
      </c>
      <c r="B663" s="60" t="s">
        <v>33</v>
      </c>
      <c r="C663" s="61" t="s">
        <v>278</v>
      </c>
      <c r="D663" s="61" t="s">
        <v>58</v>
      </c>
      <c r="E663" s="21">
        <f t="shared" si="133"/>
        <v>0.44583640383198231</v>
      </c>
      <c r="F663" s="19">
        <f>SUMIFS(UK!I:I,UK!B:B,'Special condition stocks'!D663,UK!D:D,'Special condition stocks'!B663)</f>
        <v>0.1</v>
      </c>
      <c r="G663" s="21">
        <f t="shared" ref="G663" si="144">ROUND(F663*E663,3)</f>
        <v>4.4999999999999998E-2</v>
      </c>
      <c r="H663" s="63">
        <v>0</v>
      </c>
      <c r="I663" s="21">
        <v>0</v>
      </c>
      <c r="J663" s="21">
        <f t="shared" ref="J663" si="145">G663+H663-I663</f>
        <v>4.4999999999999998E-2</v>
      </c>
    </row>
    <row r="664" spans="1:10" x14ac:dyDescent="0.2">
      <c r="A664" s="6" t="str">
        <f t="shared" si="134"/>
        <v>LEM/*2AC4-CW. Scotland</v>
      </c>
      <c r="B664" s="6" t="s">
        <v>8</v>
      </c>
      <c r="C664" s="24" t="s">
        <v>278</v>
      </c>
      <c r="D664" s="24" t="s">
        <v>58</v>
      </c>
      <c r="E664" s="21">
        <f t="shared" ref="E664:E668" si="146">605/1357</f>
        <v>0.44583640383198231</v>
      </c>
      <c r="F664" s="19">
        <f>SUMIFS(UK!I:I,UK!B:B,'Special condition stocks'!D664,UK!D:D,'Special condition stocks'!B664)</f>
        <v>11</v>
      </c>
      <c r="G664" s="21">
        <f t="shared" si="135"/>
        <v>4.9039999999999999</v>
      </c>
      <c r="H664" s="63">
        <v>0</v>
      </c>
      <c r="I664" s="21">
        <v>0</v>
      </c>
      <c r="J664" s="21">
        <f t="shared" si="136"/>
        <v>4.9039999999999999</v>
      </c>
    </row>
    <row r="665" spans="1:10" x14ac:dyDescent="0.2">
      <c r="A665" s="6" t="str">
        <f t="shared" si="134"/>
        <v>LEM/*2AC4-CWales &amp; WC</v>
      </c>
      <c r="B665" s="6" t="s">
        <v>22</v>
      </c>
      <c r="C665" s="24" t="s">
        <v>278</v>
      </c>
      <c r="D665" s="24" t="s">
        <v>58</v>
      </c>
      <c r="E665" s="21">
        <f t="shared" si="146"/>
        <v>0.44583640383198231</v>
      </c>
      <c r="F665" s="19">
        <f>SUMIFS(UK!I:I,UK!B:B,'Special condition stocks'!D665,UK!D:D,'Special condition stocks'!B665)</f>
        <v>0</v>
      </c>
      <c r="G665" s="21">
        <f t="shared" si="135"/>
        <v>0</v>
      </c>
      <c r="H665" s="63">
        <v>0</v>
      </c>
      <c r="I665" s="21">
        <v>0</v>
      </c>
      <c r="J665" s="21">
        <f t="shared" si="136"/>
        <v>0</v>
      </c>
    </row>
    <row r="666" spans="1:10" x14ac:dyDescent="0.2">
      <c r="A666" s="6" t="str">
        <f t="shared" ref="A666:A734" si="147">CONCATENATE(C666,B666)</f>
        <v>LEM/*2AC4-CWestern</v>
      </c>
      <c r="B666" s="6" t="s">
        <v>107</v>
      </c>
      <c r="C666" s="24" t="s">
        <v>278</v>
      </c>
      <c r="D666" s="24" t="s">
        <v>58</v>
      </c>
      <c r="E666" s="21">
        <f t="shared" si="146"/>
        <v>0.44583640383198231</v>
      </c>
      <c r="F666" s="19">
        <f>SUMIFS(UK!I:I,UK!B:B,'Special condition stocks'!D666,UK!D:D,'Special condition stocks'!B666)</f>
        <v>14.93</v>
      </c>
      <c r="G666" s="21">
        <f t="shared" si="135"/>
        <v>6.6559999999999997</v>
      </c>
      <c r="H666" s="63">
        <v>0.308</v>
      </c>
      <c r="I666" s="21">
        <v>0</v>
      </c>
      <c r="J666" s="21">
        <f t="shared" si="136"/>
        <v>6.9639999999999995</v>
      </c>
    </row>
    <row r="667" spans="1:10" x14ac:dyDescent="0.2">
      <c r="A667" s="6" t="str">
        <f t="shared" ref="A667:A668" si="148">CONCATENATE(C667,B667)</f>
        <v>LEM/*2AC4-CQAM - sector</v>
      </c>
      <c r="B667" s="60" t="s">
        <v>302</v>
      </c>
      <c r="C667" s="61" t="s">
        <v>278</v>
      </c>
      <c r="D667" s="61" t="s">
        <v>58</v>
      </c>
      <c r="E667" s="21">
        <f t="shared" si="146"/>
        <v>0.44583640383198231</v>
      </c>
      <c r="F667" s="19">
        <f>SUMIFS(UK!I:I,UK!B:B,'Special condition stocks'!D667,UK!D:D,'Special condition stocks'!B667)</f>
        <v>0</v>
      </c>
      <c r="G667" s="21">
        <f t="shared" ref="G667:G668" si="149">ROUND(F667*E667,3)</f>
        <v>0</v>
      </c>
      <c r="H667" s="56">
        <v>0</v>
      </c>
      <c r="I667" s="21">
        <v>0</v>
      </c>
      <c r="J667" s="21">
        <f t="shared" ref="J667:J668" si="150">G667+H667-I667</f>
        <v>0</v>
      </c>
    </row>
    <row r="668" spans="1:10" x14ac:dyDescent="0.2">
      <c r="A668" s="6" t="str">
        <f t="shared" si="148"/>
        <v>LEM/*2AC4-CQAM - non-sector</v>
      </c>
      <c r="B668" s="60" t="s">
        <v>303</v>
      </c>
      <c r="C668" s="61" t="s">
        <v>278</v>
      </c>
      <c r="D668" s="61" t="s">
        <v>58</v>
      </c>
      <c r="E668" s="21">
        <f t="shared" si="146"/>
        <v>0.44583640383198231</v>
      </c>
      <c r="F668" s="19">
        <f>SUMIFS(UK!I:I,UK!B:B,'Special condition stocks'!D668,UK!D:D,'Special condition stocks'!B668)</f>
        <v>0</v>
      </c>
      <c r="G668" s="21">
        <f t="shared" si="149"/>
        <v>0</v>
      </c>
      <c r="H668" s="56">
        <v>0</v>
      </c>
      <c r="I668" s="21">
        <v>0</v>
      </c>
      <c r="J668" s="21">
        <f t="shared" si="150"/>
        <v>0</v>
      </c>
    </row>
    <row r="669" spans="1:10" x14ac:dyDescent="0.2">
      <c r="A669" s="6" t="str">
        <f t="shared" si="147"/>
        <v>WIT/*07D10m and under (pool) - England</v>
      </c>
      <c r="B669" s="6" t="s">
        <v>29</v>
      </c>
      <c r="C669" s="24" t="s">
        <v>264</v>
      </c>
      <c r="D669" s="24" t="s">
        <v>58</v>
      </c>
      <c r="E669" s="21">
        <f>752/1357</f>
        <v>0.55416359616801769</v>
      </c>
      <c r="F669" s="19">
        <f>SUMIFS(UK!I:I,UK!B:B,'Special condition stocks'!D669,UK!D:D,'Special condition stocks'!B669)</f>
        <v>83.658000000000001</v>
      </c>
      <c r="G669" s="21">
        <f t="shared" si="135"/>
        <v>46.36</v>
      </c>
      <c r="H669" s="56">
        <f>ROUND(SUMIFS(UK!K:K,UK!B:B,'Special condition stocks'!D669,UK!D:D,'Special condition stocks'!B669)*E669,3)</f>
        <v>1.9E-2</v>
      </c>
      <c r="I669" s="21">
        <v>0</v>
      </c>
      <c r="J669" s="21">
        <f t="shared" si="136"/>
        <v>46.378999999999998</v>
      </c>
    </row>
    <row r="670" spans="1:10" x14ac:dyDescent="0.2">
      <c r="A670" s="6" t="str">
        <f t="shared" si="147"/>
        <v>WIT/*07D10m and under (pool) - Northern Ireland</v>
      </c>
      <c r="B670" s="6" t="s">
        <v>32</v>
      </c>
      <c r="C670" s="24" t="s">
        <v>264</v>
      </c>
      <c r="D670" s="24" t="s">
        <v>58</v>
      </c>
      <c r="E670" s="21">
        <f t="shared" ref="E670:E737" si="151">752/1357</f>
        <v>0.55416359616801769</v>
      </c>
      <c r="F670" s="19">
        <f>SUMIFS(UK!I:I,UK!B:B,'Special condition stocks'!D670,UK!D:D,'Special condition stocks'!B670)</f>
        <v>0</v>
      </c>
      <c r="G670" s="21">
        <f t="shared" si="135"/>
        <v>0</v>
      </c>
      <c r="H670" s="56">
        <f>ROUND(SUMIFS(UK!K:K,UK!B:B,'Special condition stocks'!D670,UK!D:D,'Special condition stocks'!B670)*E670,3)</f>
        <v>0</v>
      </c>
      <c r="I670" s="21">
        <v>0</v>
      </c>
      <c r="J670" s="21">
        <f t="shared" si="136"/>
        <v>0</v>
      </c>
    </row>
    <row r="671" spans="1:10" x14ac:dyDescent="0.2">
      <c r="A671" s="6" t="str">
        <f t="shared" si="147"/>
        <v>WIT/*07D10m and under (pool) - Scotland</v>
      </c>
      <c r="B671" s="6" t="s">
        <v>31</v>
      </c>
      <c r="C671" s="24" t="s">
        <v>264</v>
      </c>
      <c r="D671" s="24" t="s">
        <v>58</v>
      </c>
      <c r="E671" s="21">
        <f t="shared" si="151"/>
        <v>0.55416359616801769</v>
      </c>
      <c r="F671" s="19">
        <f>SUMIFS(UK!I:I,UK!B:B,'Special condition stocks'!D671,UK!D:D,'Special condition stocks'!B671)</f>
        <v>15</v>
      </c>
      <c r="G671" s="21">
        <f t="shared" si="135"/>
        <v>8.3119999999999994</v>
      </c>
      <c r="H671" s="56">
        <f>ROUND(SUMIFS(UK!K:K,UK!B:B,'Special condition stocks'!D671,UK!D:D,'Special condition stocks'!B671)*E671,3)</f>
        <v>2.7E-2</v>
      </c>
      <c r="I671" s="21">
        <v>0</v>
      </c>
      <c r="J671" s="21">
        <f t="shared" si="136"/>
        <v>8.3389999999999986</v>
      </c>
    </row>
    <row r="672" spans="1:10" x14ac:dyDescent="0.2">
      <c r="A672" s="6" t="str">
        <f t="shared" si="147"/>
        <v>WIT/*07D10m and under (pool) - Wales</v>
      </c>
      <c r="B672" s="6" t="s">
        <v>30</v>
      </c>
      <c r="C672" s="24" t="s">
        <v>264</v>
      </c>
      <c r="D672" s="24" t="s">
        <v>58</v>
      </c>
      <c r="E672" s="21">
        <f t="shared" si="151"/>
        <v>0.55416359616801769</v>
      </c>
      <c r="F672" s="19">
        <f>SUMIFS(UK!I:I,UK!B:B,'Special condition stocks'!D672,UK!D:D,'Special condition stocks'!B672)</f>
        <v>6.7000000000000004E-2</v>
      </c>
      <c r="G672" s="21">
        <f t="shared" si="135"/>
        <v>3.6999999999999998E-2</v>
      </c>
      <c r="H672" s="56">
        <f>ROUND(SUMIFS(UK!K:K,UK!B:B,'Special condition stocks'!D672,UK!D:D,'Special condition stocks'!B672)*E672,3)</f>
        <v>0</v>
      </c>
      <c r="I672" s="21">
        <v>0</v>
      </c>
      <c r="J672" s="21">
        <f t="shared" si="136"/>
        <v>3.6999999999999998E-2</v>
      </c>
    </row>
    <row r="673" spans="1:10" x14ac:dyDescent="0.2">
      <c r="A673" s="6" t="str">
        <f t="shared" si="147"/>
        <v>WIT/*07DAberdeen</v>
      </c>
      <c r="B673" s="6" t="s">
        <v>4</v>
      </c>
      <c r="C673" s="24" t="s">
        <v>264</v>
      </c>
      <c r="D673" s="24" t="s">
        <v>58</v>
      </c>
      <c r="E673" s="21">
        <f t="shared" si="151"/>
        <v>0.55416359616801769</v>
      </c>
      <c r="F673" s="19">
        <f>SUMIFS(UK!I:I,UK!B:B,'Special condition stocks'!D673,UK!D:D,'Special condition stocks'!B673)</f>
        <v>52.731000000000002</v>
      </c>
      <c r="G673" s="21">
        <f t="shared" si="135"/>
        <v>29.222000000000001</v>
      </c>
      <c r="H673" s="56">
        <f>ROUND(SUMIFS(UK!K:K,UK!B:B,'Special condition stocks'!D673,UK!D:D,'Special condition stocks'!B673)*E673,3)</f>
        <v>3.2970000000000002</v>
      </c>
      <c r="I673" s="21">
        <v>0</v>
      </c>
      <c r="J673" s="21">
        <f t="shared" si="136"/>
        <v>32.518999999999998</v>
      </c>
    </row>
    <row r="674" spans="1:10" x14ac:dyDescent="0.2">
      <c r="A674" s="6" t="str">
        <f t="shared" si="147"/>
        <v>WIT/*07DAnglo Scot.</v>
      </c>
      <c r="B674" s="6" t="s">
        <v>13</v>
      </c>
      <c r="C674" s="24" t="s">
        <v>264</v>
      </c>
      <c r="D674" s="24" t="s">
        <v>58</v>
      </c>
      <c r="E674" s="21">
        <f t="shared" si="151"/>
        <v>0.55416359616801769</v>
      </c>
      <c r="F674" s="19">
        <f>SUMIFS(UK!I:I,UK!B:B,'Special condition stocks'!D674,UK!D:D,'Special condition stocks'!B674)</f>
        <v>74.442999999999998</v>
      </c>
      <c r="G674" s="21">
        <f t="shared" si="135"/>
        <v>41.253999999999998</v>
      </c>
      <c r="H674" s="56">
        <f>ROUND(SUMIFS(UK!K:K,UK!B:B,'Special condition stocks'!D674,UK!D:D,'Special condition stocks'!B674)*E674,3)</f>
        <v>1.72</v>
      </c>
      <c r="I674" s="21">
        <v>0</v>
      </c>
      <c r="J674" s="21">
        <f t="shared" si="136"/>
        <v>42.973999999999997</v>
      </c>
    </row>
    <row r="675" spans="1:10" x14ac:dyDescent="0.2">
      <c r="A675" s="6" t="str">
        <f t="shared" si="147"/>
        <v>WIT/*07DANIFPO</v>
      </c>
      <c r="B675" s="6" t="s">
        <v>17</v>
      </c>
      <c r="C675" s="24" t="s">
        <v>264</v>
      </c>
      <c r="D675" s="24" t="s">
        <v>58</v>
      </c>
      <c r="E675" s="21">
        <f t="shared" si="151"/>
        <v>0.55416359616801769</v>
      </c>
      <c r="F675" s="19">
        <f>SUMIFS(UK!I:I,UK!B:B,'Special condition stocks'!D675,UK!D:D,'Special condition stocks'!B675)</f>
        <v>21.262</v>
      </c>
      <c r="G675" s="21">
        <f t="shared" si="135"/>
        <v>11.782999999999999</v>
      </c>
      <c r="H675" s="56">
        <f>ROUND(SUMIFS(UK!K:K,UK!B:B,'Special condition stocks'!D675,UK!D:D,'Special condition stocks'!B675)*E675,3)</f>
        <v>1E-3</v>
      </c>
      <c r="I675" s="21">
        <v>0</v>
      </c>
      <c r="J675" s="21">
        <f t="shared" si="136"/>
        <v>11.783999999999999</v>
      </c>
    </row>
    <row r="676" spans="1:10" x14ac:dyDescent="0.2">
      <c r="A676" s="6" t="str">
        <f t="shared" si="147"/>
        <v>WIT/*07DCornish</v>
      </c>
      <c r="B676" s="6" t="s">
        <v>18</v>
      </c>
      <c r="C676" s="24" t="s">
        <v>264</v>
      </c>
      <c r="D676" s="24" t="s">
        <v>58</v>
      </c>
      <c r="E676" s="21">
        <f t="shared" si="151"/>
        <v>0.55416359616801769</v>
      </c>
      <c r="F676" s="19">
        <f>SUMIFS(UK!I:I,UK!B:B,'Special condition stocks'!D676,UK!D:D,'Special condition stocks'!B676)</f>
        <v>44.002000000000002</v>
      </c>
      <c r="G676" s="21">
        <f t="shared" si="135"/>
        <v>24.384</v>
      </c>
      <c r="H676" s="56">
        <f>ROUND(SUMIFS(UK!K:K,UK!B:B,'Special condition stocks'!D676,UK!D:D,'Special condition stocks'!B676)*E676,3)</f>
        <v>4.8000000000000001E-2</v>
      </c>
      <c r="I676" s="21">
        <v>0</v>
      </c>
      <c r="J676" s="21">
        <f t="shared" si="136"/>
        <v>24.431999999999999</v>
      </c>
    </row>
    <row r="677" spans="1:10" x14ac:dyDescent="0.2">
      <c r="A677" s="6" t="str">
        <f t="shared" si="147"/>
        <v>WIT/*07DEEFPO</v>
      </c>
      <c r="B677" s="6" t="s">
        <v>14</v>
      </c>
      <c r="C677" s="24" t="s">
        <v>264</v>
      </c>
      <c r="D677" s="24" t="s">
        <v>58</v>
      </c>
      <c r="E677" s="21">
        <f t="shared" si="151"/>
        <v>0.55416359616801769</v>
      </c>
      <c r="F677" s="19">
        <f>SUMIFS(UK!I:I,UK!B:B,'Special condition stocks'!D677,UK!D:D,'Special condition stocks'!B677)</f>
        <v>134.6</v>
      </c>
      <c r="G677" s="21">
        <f t="shared" si="135"/>
        <v>74.59</v>
      </c>
      <c r="H677" s="56">
        <f>ROUND(SUMIFS(UK!K:K,UK!B:B,'Special condition stocks'!D677,UK!D:D,'Special condition stocks'!B677)*E677,3)</f>
        <v>3.5169999999999999</v>
      </c>
      <c r="I677" s="21">
        <v>0</v>
      </c>
      <c r="J677" s="21">
        <f t="shared" si="136"/>
        <v>78.106999999999999</v>
      </c>
    </row>
    <row r="678" spans="1:10" x14ac:dyDescent="0.2">
      <c r="A678" s="6" t="str">
        <f t="shared" si="147"/>
        <v>WIT/*07DFife</v>
      </c>
      <c r="B678" s="6" t="s">
        <v>7</v>
      </c>
      <c r="C678" s="24" t="s">
        <v>264</v>
      </c>
      <c r="D678" s="24" t="s">
        <v>58</v>
      </c>
      <c r="E678" s="21">
        <f t="shared" si="151"/>
        <v>0.55416359616801769</v>
      </c>
      <c r="F678" s="19">
        <f>SUMIFS(UK!I:I,UK!B:B,'Special condition stocks'!D678,UK!D:D,'Special condition stocks'!B678)</f>
        <v>61.004000000000005</v>
      </c>
      <c r="G678" s="21">
        <f t="shared" si="135"/>
        <v>33.805999999999997</v>
      </c>
      <c r="H678" s="56">
        <f>ROUND(SUMIFS(UK!K:K,UK!B:B,'Special condition stocks'!D678,UK!D:D,'Special condition stocks'!B678)*E678,3)</f>
        <v>0.60299999999999998</v>
      </c>
      <c r="I678" s="21">
        <v>0</v>
      </c>
      <c r="J678" s="21">
        <f t="shared" si="136"/>
        <v>34.408999999999999</v>
      </c>
    </row>
    <row r="679" spans="1:10" x14ac:dyDescent="0.2">
      <c r="A679" s="6" t="str">
        <f t="shared" si="147"/>
        <v>WIT/*07DFPO</v>
      </c>
      <c r="B679" s="6" t="s">
        <v>15</v>
      </c>
      <c r="C679" s="24" t="s">
        <v>264</v>
      </c>
      <c r="D679" s="24" t="s">
        <v>58</v>
      </c>
      <c r="E679" s="21">
        <f t="shared" si="151"/>
        <v>0.55416359616801769</v>
      </c>
      <c r="F679" s="19">
        <f>SUMIFS(UK!I:I,UK!B:B,'Special condition stocks'!D679,UK!D:D,'Special condition stocks'!B679)</f>
        <v>6.5709999999999997</v>
      </c>
      <c r="G679" s="21">
        <f t="shared" si="135"/>
        <v>3.641</v>
      </c>
      <c r="H679" s="56">
        <f>ROUND(SUMIFS(UK!K:K,UK!B:B,'Special condition stocks'!D679,UK!D:D,'Special condition stocks'!B679)*E679,3)</f>
        <v>0.27500000000000002</v>
      </c>
      <c r="I679" s="21">
        <v>0</v>
      </c>
      <c r="J679" s="21">
        <f t="shared" si="136"/>
        <v>3.9159999999999999</v>
      </c>
    </row>
    <row r="680" spans="1:10" x14ac:dyDescent="0.2">
      <c r="A680" s="6" t="str">
        <f t="shared" si="147"/>
        <v>WIT/*07DHandliners</v>
      </c>
      <c r="B680" s="6" t="s">
        <v>66</v>
      </c>
      <c r="C680" s="24" t="s">
        <v>264</v>
      </c>
      <c r="D680" s="24" t="s">
        <v>58</v>
      </c>
      <c r="E680" s="21">
        <f t="shared" si="151"/>
        <v>0.55416359616801769</v>
      </c>
      <c r="F680" s="19">
        <f>SUMIFS(UK!I:I,UK!B:B,'Special condition stocks'!D680,UK!D:D,'Special condition stocks'!B680)</f>
        <v>0</v>
      </c>
      <c r="G680" s="21">
        <f t="shared" si="135"/>
        <v>0</v>
      </c>
      <c r="H680" s="56">
        <f>ROUND(SUMIFS(UK!K:K,UK!B:B,'Special condition stocks'!D680,UK!D:D,'Special condition stocks'!B680)*E680,3)</f>
        <v>0</v>
      </c>
      <c r="I680" s="21">
        <v>0</v>
      </c>
      <c r="J680" s="21">
        <f t="shared" si="136"/>
        <v>0</v>
      </c>
    </row>
    <row r="681" spans="1:10" x14ac:dyDescent="0.2">
      <c r="A681" s="6" t="str">
        <f t="shared" si="147"/>
        <v>WIT/*07DInterfish</v>
      </c>
      <c r="B681" s="6" t="s">
        <v>23</v>
      </c>
      <c r="C681" s="24" t="s">
        <v>264</v>
      </c>
      <c r="D681" s="24" t="s">
        <v>58</v>
      </c>
      <c r="E681" s="21">
        <f t="shared" si="151"/>
        <v>0.55416359616801769</v>
      </c>
      <c r="F681" s="19">
        <f>SUMIFS(UK!I:I,UK!B:B,'Special condition stocks'!D681,UK!D:D,'Special condition stocks'!B681)</f>
        <v>11.321</v>
      </c>
      <c r="G681" s="21">
        <f t="shared" si="135"/>
        <v>6.274</v>
      </c>
      <c r="H681" s="56">
        <f>ROUND(SUMIFS(UK!K:K,UK!B:B,'Special condition stocks'!D681,UK!D:D,'Special condition stocks'!B681)*E681,3)</f>
        <v>2.8000000000000001E-2</v>
      </c>
      <c r="I681" s="21">
        <v>0</v>
      </c>
      <c r="J681" s="21">
        <f t="shared" si="136"/>
        <v>6.3019999999999996</v>
      </c>
    </row>
    <row r="682" spans="1:10" x14ac:dyDescent="0.2">
      <c r="A682" s="6" t="str">
        <f t="shared" si="147"/>
        <v>WIT/*07DIOM</v>
      </c>
      <c r="B682" s="6" t="s">
        <v>24</v>
      </c>
      <c r="C682" s="24" t="s">
        <v>264</v>
      </c>
      <c r="D682" s="24" t="s">
        <v>58</v>
      </c>
      <c r="E682" s="21">
        <f t="shared" si="151"/>
        <v>0.55416359616801769</v>
      </c>
      <c r="F682" s="19">
        <f>SUMIFS(UK!I:I,UK!B:B,'Special condition stocks'!D682,UK!D:D,'Special condition stocks'!B682)</f>
        <v>3.1E-2</v>
      </c>
      <c r="G682" s="21">
        <f t="shared" si="135"/>
        <v>1.7000000000000001E-2</v>
      </c>
      <c r="H682" s="56">
        <f>ROUND(SUMIFS(UK!K:K,UK!B:B,'Special condition stocks'!D682,UK!D:D,'Special condition stocks'!B682)*E682,3)</f>
        <v>0</v>
      </c>
      <c r="I682" s="21">
        <v>0</v>
      </c>
      <c r="J682" s="21">
        <f t="shared" si="136"/>
        <v>1.7000000000000001E-2</v>
      </c>
    </row>
    <row r="683" spans="1:10" x14ac:dyDescent="0.2">
      <c r="A683" s="6" t="str">
        <f t="shared" si="147"/>
        <v>WIT/*07DKlondyke</v>
      </c>
      <c r="B683" s="6" t="s">
        <v>11</v>
      </c>
      <c r="C683" s="24" t="s">
        <v>264</v>
      </c>
      <c r="D683" s="24" t="s">
        <v>58</v>
      </c>
      <c r="E683" s="21">
        <f t="shared" si="151"/>
        <v>0.55416359616801769</v>
      </c>
      <c r="F683" s="19">
        <f>SUMIFS(UK!I:I,UK!B:B,'Special condition stocks'!D683,UK!D:D,'Special condition stocks'!B683)</f>
        <v>0</v>
      </c>
      <c r="G683" s="21">
        <f t="shared" si="135"/>
        <v>0</v>
      </c>
      <c r="H683" s="56">
        <f>ROUND(SUMIFS(UK!K:K,UK!B:B,'Special condition stocks'!D683,UK!D:D,'Special condition stocks'!B683)*E683,3)</f>
        <v>0</v>
      </c>
      <c r="I683" s="21">
        <v>0</v>
      </c>
      <c r="J683" s="21">
        <f t="shared" si="136"/>
        <v>0</v>
      </c>
    </row>
    <row r="684" spans="1:10" x14ac:dyDescent="0.2">
      <c r="A684" s="6" t="str">
        <f t="shared" si="147"/>
        <v>WIT/*07DLowestoft</v>
      </c>
      <c r="B684" s="6" t="s">
        <v>21</v>
      </c>
      <c r="C684" s="24" t="s">
        <v>264</v>
      </c>
      <c r="D684" s="24" t="s">
        <v>58</v>
      </c>
      <c r="E684" s="21">
        <f t="shared" si="151"/>
        <v>0.55416359616801769</v>
      </c>
      <c r="F684" s="19">
        <f>SUMIFS(UK!I:I,UK!B:B,'Special condition stocks'!D684,UK!D:D,'Special condition stocks'!B684)</f>
        <v>0</v>
      </c>
      <c r="G684" s="21">
        <f t="shared" si="135"/>
        <v>0</v>
      </c>
      <c r="H684" s="56">
        <f>ROUND(SUMIFS(UK!K:K,UK!B:B,'Special condition stocks'!D684,UK!D:D,'Special condition stocks'!B684)*E684,3)</f>
        <v>0</v>
      </c>
      <c r="I684" s="21">
        <v>0</v>
      </c>
      <c r="J684" s="21">
        <f t="shared" si="136"/>
        <v>0</v>
      </c>
    </row>
    <row r="685" spans="1:10" x14ac:dyDescent="0.2">
      <c r="A685" s="6" t="str">
        <f t="shared" si="147"/>
        <v>WIT/*07DLunar</v>
      </c>
      <c r="B685" s="6" t="s">
        <v>12</v>
      </c>
      <c r="C685" s="24" t="s">
        <v>264</v>
      </c>
      <c r="D685" s="24" t="s">
        <v>58</v>
      </c>
      <c r="E685" s="21">
        <f t="shared" si="151"/>
        <v>0.55416359616801769</v>
      </c>
      <c r="F685" s="19">
        <f>SUMIFS(UK!I:I,UK!B:B,'Special condition stocks'!D685,UK!D:D,'Special condition stocks'!B685)</f>
        <v>29.2</v>
      </c>
      <c r="G685" s="21">
        <f t="shared" si="135"/>
        <v>16.181999999999999</v>
      </c>
      <c r="H685" s="56">
        <f>ROUND(SUMIFS(UK!K:K,UK!B:B,'Special condition stocks'!D685,UK!D:D,'Special condition stocks'!B685)*E685,3)</f>
        <v>0.40100000000000002</v>
      </c>
      <c r="I685" s="21">
        <v>0</v>
      </c>
      <c r="J685" s="21">
        <f t="shared" si="136"/>
        <v>16.582999999999998</v>
      </c>
    </row>
    <row r="686" spans="1:10" x14ac:dyDescent="0.2">
      <c r="A686" s="6" t="str">
        <f t="shared" si="147"/>
        <v>WIT/*07DMourne</v>
      </c>
      <c r="B686" s="6" t="s">
        <v>49</v>
      </c>
      <c r="C686" s="24" t="s">
        <v>264</v>
      </c>
      <c r="D686" s="24" t="s">
        <v>58</v>
      </c>
      <c r="E686" s="21">
        <f t="shared" si="151"/>
        <v>0.55416359616801769</v>
      </c>
      <c r="F686" s="19">
        <f>SUMIFS(UK!I:I,UK!B:B,'Special condition stocks'!D686,UK!D:D,'Special condition stocks'!B686)</f>
        <v>0</v>
      </c>
      <c r="G686" s="21">
        <f t="shared" si="135"/>
        <v>0</v>
      </c>
      <c r="H686" s="56">
        <f>ROUND(SUMIFS(UK!K:K,UK!B:B,'Special condition stocks'!D686,UK!D:D,'Special condition stocks'!B686)*E686,3)</f>
        <v>0</v>
      </c>
      <c r="I686" s="21">
        <v>0</v>
      </c>
      <c r="J686" s="21">
        <f t="shared" si="136"/>
        <v>0</v>
      </c>
    </row>
    <row r="687" spans="1:10" x14ac:dyDescent="0.2">
      <c r="A687" s="6" t="str">
        <f t="shared" si="147"/>
        <v>WIT/*07DNESFO</v>
      </c>
      <c r="B687" s="6" t="s">
        <v>5</v>
      </c>
      <c r="C687" s="24" t="s">
        <v>264</v>
      </c>
      <c r="D687" s="24" t="s">
        <v>58</v>
      </c>
      <c r="E687" s="21">
        <f t="shared" si="151"/>
        <v>0.55416359616801769</v>
      </c>
      <c r="F687" s="19">
        <f>SUMIFS(UK!I:I,UK!B:B,'Special condition stocks'!D687,UK!D:D,'Special condition stocks'!B687)</f>
        <v>79.400000000000006</v>
      </c>
      <c r="G687" s="21">
        <f t="shared" si="135"/>
        <v>44.000999999999998</v>
      </c>
      <c r="H687" s="56">
        <f>ROUND(SUMIFS(UK!K:K,UK!B:B,'Special condition stocks'!D687,UK!D:D,'Special condition stocks'!B687)*E687,3)</f>
        <v>8.2029999999999994</v>
      </c>
      <c r="I687" s="21">
        <v>0</v>
      </c>
      <c r="J687" s="21">
        <f t="shared" si="136"/>
        <v>52.203999999999994</v>
      </c>
    </row>
    <row r="688" spans="1:10" x14ac:dyDescent="0.2">
      <c r="A688" s="6" t="str">
        <f t="shared" si="147"/>
        <v>WIT/*07DNIFPO</v>
      </c>
      <c r="B688" s="6" t="s">
        <v>16</v>
      </c>
      <c r="C688" s="24" t="s">
        <v>264</v>
      </c>
      <c r="D688" s="24" t="s">
        <v>58</v>
      </c>
      <c r="E688" s="21">
        <f t="shared" si="151"/>
        <v>0.55416359616801769</v>
      </c>
      <c r="F688" s="19">
        <f>SUMIFS(UK!I:I,UK!B:B,'Special condition stocks'!D688,UK!D:D,'Special condition stocks'!B688)</f>
        <v>9.5489999999999995</v>
      </c>
      <c r="G688" s="21">
        <f t="shared" si="135"/>
        <v>5.2919999999999998</v>
      </c>
      <c r="H688" s="56">
        <f>ROUND(SUMIFS(UK!K:K,UK!B:B,'Special condition stocks'!D688,UK!D:D,'Special condition stocks'!B688)*E688,3)</f>
        <v>0.55700000000000005</v>
      </c>
      <c r="I688" s="21">
        <v>0</v>
      </c>
      <c r="J688" s="21">
        <f t="shared" si="136"/>
        <v>5.8490000000000002</v>
      </c>
    </row>
    <row r="689" spans="1:10" x14ac:dyDescent="0.2">
      <c r="A689" s="6" t="str">
        <f t="shared" si="147"/>
        <v>WIT/*07DNon Sector - England</v>
      </c>
      <c r="B689" s="6" t="s">
        <v>25</v>
      </c>
      <c r="C689" s="24" t="s">
        <v>264</v>
      </c>
      <c r="D689" s="24" t="s">
        <v>58</v>
      </c>
      <c r="E689" s="21">
        <f t="shared" si="151"/>
        <v>0.55416359616801769</v>
      </c>
      <c r="F689" s="19">
        <f>SUMIFS(UK!I:I,UK!B:B,'Special condition stocks'!D689,UK!D:D,'Special condition stocks'!B689)</f>
        <v>25.116</v>
      </c>
      <c r="G689" s="21">
        <f t="shared" ref="G689:G758" si="152">ROUND(F689*E689,3)</f>
        <v>13.917999999999999</v>
      </c>
      <c r="H689" s="56">
        <f>ROUND(SUMIFS(UK!K:K,UK!B:B,'Special condition stocks'!D689,UK!D:D,'Special condition stocks'!B689)*E689,3)</f>
        <v>7.3999999999999996E-2</v>
      </c>
      <c r="I689" s="21">
        <v>0</v>
      </c>
      <c r="J689" s="21">
        <f t="shared" ref="J689:J758" si="153">G689+H689-I689</f>
        <v>13.991999999999999</v>
      </c>
    </row>
    <row r="690" spans="1:10" x14ac:dyDescent="0.2">
      <c r="A690" s="6" t="str">
        <f t="shared" si="147"/>
        <v>WIT/*07DNon Sector - Northern Ireland</v>
      </c>
      <c r="B690" s="6" t="s">
        <v>28</v>
      </c>
      <c r="C690" s="24" t="s">
        <v>264</v>
      </c>
      <c r="D690" s="24" t="s">
        <v>58</v>
      </c>
      <c r="E690" s="21">
        <f t="shared" si="151"/>
        <v>0.55416359616801769</v>
      </c>
      <c r="F690" s="19">
        <f>SUMIFS(UK!I:I,UK!B:B,'Special condition stocks'!D690,UK!D:D,'Special condition stocks'!B690)</f>
        <v>0</v>
      </c>
      <c r="G690" s="21">
        <f t="shared" si="152"/>
        <v>0</v>
      </c>
      <c r="H690" s="56">
        <f>ROUND(SUMIFS(UK!K:K,UK!B:B,'Special condition stocks'!D690,UK!D:D,'Special condition stocks'!B690)*E690,3)</f>
        <v>0</v>
      </c>
      <c r="I690" s="21">
        <v>0</v>
      </c>
      <c r="J690" s="21">
        <f t="shared" si="153"/>
        <v>0</v>
      </c>
    </row>
    <row r="691" spans="1:10" x14ac:dyDescent="0.2">
      <c r="A691" s="6" t="str">
        <f t="shared" si="147"/>
        <v>WIT/*07DNon Sector - Scotland</v>
      </c>
      <c r="B691" s="6" t="s">
        <v>27</v>
      </c>
      <c r="C691" s="24" t="s">
        <v>264</v>
      </c>
      <c r="D691" s="24" t="s">
        <v>58</v>
      </c>
      <c r="E691" s="21">
        <f t="shared" si="151"/>
        <v>0.55416359616801769</v>
      </c>
      <c r="F691" s="19">
        <f>SUMIFS(UK!I:I,UK!B:B,'Special condition stocks'!D691,UK!D:D,'Special condition stocks'!B691)</f>
        <v>0.2</v>
      </c>
      <c r="G691" s="21">
        <f t="shared" si="152"/>
        <v>0.111</v>
      </c>
      <c r="H691" s="56">
        <f>ROUND(SUMIFS(UK!K:K,UK!B:B,'Special condition stocks'!D691,UK!D:D,'Special condition stocks'!B691)*E691,3)</f>
        <v>0</v>
      </c>
      <c r="I691" s="21">
        <v>0</v>
      </c>
      <c r="J691" s="21">
        <f t="shared" si="153"/>
        <v>0.111</v>
      </c>
    </row>
    <row r="692" spans="1:10" x14ac:dyDescent="0.2">
      <c r="A692" s="6" t="str">
        <f t="shared" si="147"/>
        <v>WIT/*07DNon Sector - Wales</v>
      </c>
      <c r="B692" s="6" t="s">
        <v>26</v>
      </c>
      <c r="C692" s="24" t="s">
        <v>264</v>
      </c>
      <c r="D692" s="24" t="s">
        <v>58</v>
      </c>
      <c r="E692" s="21">
        <f t="shared" si="151"/>
        <v>0.55416359616801769</v>
      </c>
      <c r="F692" s="19">
        <f>SUMIFS(UK!I:I,UK!B:B,'Special condition stocks'!D692,UK!D:D,'Special condition stocks'!B692)</f>
        <v>0</v>
      </c>
      <c r="G692" s="21">
        <f t="shared" si="152"/>
        <v>0</v>
      </c>
      <c r="H692" s="56">
        <f>ROUND(SUMIFS(UK!K:K,UK!B:B,'Special condition stocks'!D692,UK!D:D,'Special condition stocks'!B692)*E692,3)</f>
        <v>0</v>
      </c>
      <c r="I692" s="21">
        <v>0</v>
      </c>
      <c r="J692" s="21">
        <f t="shared" si="153"/>
        <v>0</v>
      </c>
    </row>
    <row r="693" spans="1:10" x14ac:dyDescent="0.2">
      <c r="A693" s="6" t="str">
        <f t="shared" si="147"/>
        <v>WIT/*07DHumberside</v>
      </c>
      <c r="B693" s="6" t="s">
        <v>288</v>
      </c>
      <c r="C693" s="24" t="s">
        <v>264</v>
      </c>
      <c r="D693" s="24" t="s">
        <v>58</v>
      </c>
      <c r="E693" s="21">
        <f t="shared" si="151"/>
        <v>0.55416359616801769</v>
      </c>
      <c r="F693" s="19">
        <f>SUMIFS(UK!I:I,UK!B:B,'Special condition stocks'!D693,UK!D:D,'Special condition stocks'!B693)</f>
        <v>43.155999999999999</v>
      </c>
      <c r="G693" s="21">
        <f t="shared" si="152"/>
        <v>23.914999999999999</v>
      </c>
      <c r="H693" s="56">
        <f>ROUND(SUMIFS(UK!K:K,UK!B:B,'Special condition stocks'!D693,UK!D:D,'Special condition stocks'!B693)*E693,3)</f>
        <v>7.0000000000000001E-3</v>
      </c>
      <c r="I693" s="21">
        <v>0</v>
      </c>
      <c r="J693" s="21">
        <f t="shared" si="153"/>
        <v>23.922000000000001</v>
      </c>
    </row>
    <row r="694" spans="1:10" x14ac:dyDescent="0.2">
      <c r="A694" s="6" t="str">
        <f t="shared" si="147"/>
        <v>WIT/*07DNorth Sea</v>
      </c>
      <c r="B694" s="6" t="s">
        <v>20</v>
      </c>
      <c r="C694" s="24" t="s">
        <v>264</v>
      </c>
      <c r="D694" s="24" t="s">
        <v>58</v>
      </c>
      <c r="E694" s="21">
        <f t="shared" si="151"/>
        <v>0.55416359616801769</v>
      </c>
      <c r="F694" s="19">
        <f>SUMIFS(UK!I:I,UK!B:B,'Special condition stocks'!D694,UK!D:D,'Special condition stocks'!B694)</f>
        <v>51.792999999999999</v>
      </c>
      <c r="G694" s="21">
        <f t="shared" si="152"/>
        <v>28.702000000000002</v>
      </c>
      <c r="H694" s="56">
        <f>ROUND(SUMIFS(UK!K:K,UK!B:B,'Special condition stocks'!D694,UK!D:D,'Special condition stocks'!B694)*E694,3)</f>
        <v>1.3640000000000001</v>
      </c>
      <c r="I694" s="21">
        <v>0</v>
      </c>
      <c r="J694" s="21">
        <f t="shared" si="153"/>
        <v>30.066000000000003</v>
      </c>
    </row>
    <row r="695" spans="1:10" x14ac:dyDescent="0.2">
      <c r="A695" s="6" t="str">
        <f t="shared" si="147"/>
        <v>WIT/*07DNorthern</v>
      </c>
      <c r="B695" s="6" t="s">
        <v>10</v>
      </c>
      <c r="C695" s="24" t="s">
        <v>264</v>
      </c>
      <c r="D695" s="24" t="s">
        <v>58</v>
      </c>
      <c r="E695" s="21">
        <f t="shared" si="151"/>
        <v>0.55416359616801769</v>
      </c>
      <c r="F695" s="19">
        <f>SUMIFS(UK!I:I,UK!B:B,'Special condition stocks'!D695,UK!D:D,'Special condition stocks'!B695)</f>
        <v>0</v>
      </c>
      <c r="G695" s="21">
        <f t="shared" si="152"/>
        <v>0</v>
      </c>
      <c r="H695" s="56">
        <f>ROUND(SUMIFS(UK!K:K,UK!B:B,'Special condition stocks'!D695,UK!D:D,'Special condition stocks'!B695)*E695,3)</f>
        <v>0</v>
      </c>
      <c r="I695" s="21">
        <v>0</v>
      </c>
      <c r="J695" s="21">
        <f t="shared" si="153"/>
        <v>0</v>
      </c>
    </row>
    <row r="696" spans="1:10" x14ac:dyDescent="0.2">
      <c r="A696" s="6" t="str">
        <f t="shared" si="147"/>
        <v>WIT/*07DOrkney</v>
      </c>
      <c r="B696" s="6" t="s">
        <v>9</v>
      </c>
      <c r="C696" s="24" t="s">
        <v>264</v>
      </c>
      <c r="D696" s="24" t="s">
        <v>58</v>
      </c>
      <c r="E696" s="21">
        <f t="shared" si="151"/>
        <v>0.55416359616801769</v>
      </c>
      <c r="F696" s="19">
        <f>SUMIFS(UK!I:I,UK!B:B,'Special condition stocks'!D696,UK!D:D,'Special condition stocks'!B696)</f>
        <v>3.8000000000000003</v>
      </c>
      <c r="G696" s="21">
        <f t="shared" si="152"/>
        <v>2.1059999999999999</v>
      </c>
      <c r="H696" s="56">
        <f>ROUND(SUMIFS(UK!K:K,UK!B:B,'Special condition stocks'!D696,UK!D:D,'Special condition stocks'!B696)*E696,3)</f>
        <v>0</v>
      </c>
      <c r="I696" s="21">
        <v>0</v>
      </c>
      <c r="J696" s="21">
        <f t="shared" si="153"/>
        <v>2.1059999999999999</v>
      </c>
    </row>
    <row r="697" spans="1:10" x14ac:dyDescent="0.2">
      <c r="A697" s="6" t="str">
        <f t="shared" si="147"/>
        <v>WIT/*07DSFO</v>
      </c>
      <c r="B697" s="6" t="s">
        <v>2</v>
      </c>
      <c r="C697" s="24" t="s">
        <v>264</v>
      </c>
      <c r="D697" s="24" t="s">
        <v>58</v>
      </c>
      <c r="E697" s="21">
        <f t="shared" si="151"/>
        <v>0.55416359616801769</v>
      </c>
      <c r="F697" s="19">
        <f>SUMIFS(UK!I:I,UK!B:B,'Special condition stocks'!D697,UK!D:D,'Special condition stocks'!B697)</f>
        <v>393.84799999999996</v>
      </c>
      <c r="G697" s="21">
        <f t="shared" si="152"/>
        <v>218.256</v>
      </c>
      <c r="H697" s="56">
        <f>ROUND(SUMIFS(UK!K:K,UK!B:B,'Special condition stocks'!D697,UK!D:D,'Special condition stocks'!B697)*E697,3)</f>
        <v>36.122999999999998</v>
      </c>
      <c r="I697" s="21">
        <v>0</v>
      </c>
      <c r="J697" s="21">
        <f t="shared" si="153"/>
        <v>254.37899999999999</v>
      </c>
    </row>
    <row r="698" spans="1:10" x14ac:dyDescent="0.2">
      <c r="A698" s="6" t="str">
        <f t="shared" si="147"/>
        <v>WIT/*07DShetland</v>
      </c>
      <c r="B698" s="6" t="s">
        <v>6</v>
      </c>
      <c r="C698" s="24" t="s">
        <v>264</v>
      </c>
      <c r="D698" s="24" t="s">
        <v>58</v>
      </c>
      <c r="E698" s="21">
        <f t="shared" si="151"/>
        <v>0.55416359616801769</v>
      </c>
      <c r="F698" s="19">
        <f>SUMIFS(UK!I:I,UK!B:B,'Special condition stocks'!D698,UK!D:D,'Special condition stocks'!B698)</f>
        <v>189.43200000000002</v>
      </c>
      <c r="G698" s="21">
        <f t="shared" si="152"/>
        <v>104.976</v>
      </c>
      <c r="H698" s="56">
        <f>ROUND(SUMIFS(UK!K:K,UK!B:B,'Special condition stocks'!D698,UK!D:D,'Special condition stocks'!B698)*E698,3)</f>
        <v>29.24</v>
      </c>
      <c r="I698" s="21">
        <v>0</v>
      </c>
      <c r="J698" s="21">
        <f t="shared" si="153"/>
        <v>134.21600000000001</v>
      </c>
    </row>
    <row r="699" spans="1:10" x14ac:dyDescent="0.2">
      <c r="A699" s="6" t="str">
        <f t="shared" si="147"/>
        <v>WIT/*07DSouth West</v>
      </c>
      <c r="B699" s="6" t="s">
        <v>19</v>
      </c>
      <c r="C699" s="24" t="s">
        <v>264</v>
      </c>
      <c r="D699" s="24" t="s">
        <v>58</v>
      </c>
      <c r="E699" s="21">
        <f t="shared" si="151"/>
        <v>0.55416359616801769</v>
      </c>
      <c r="F699" s="19">
        <f>SUMIFS(UK!I:I,UK!B:B,'Special condition stocks'!D699,UK!D:D,'Special condition stocks'!B699)</f>
        <v>0.77900000000000003</v>
      </c>
      <c r="G699" s="21">
        <f t="shared" si="152"/>
        <v>0.432</v>
      </c>
      <c r="H699" s="56">
        <f>ROUND(SUMIFS(UK!K:K,UK!B:B,'Special condition stocks'!D699,UK!D:D,'Special condition stocks'!B699)*E699,3)</f>
        <v>0</v>
      </c>
      <c r="I699" s="21">
        <v>0</v>
      </c>
      <c r="J699" s="21">
        <f t="shared" si="153"/>
        <v>0.432</v>
      </c>
    </row>
    <row r="700" spans="1:10" x14ac:dyDescent="0.2">
      <c r="A700" s="6" t="str">
        <f t="shared" ref="A700" si="154">CONCATENATE(C700,B700)</f>
        <v>WIT/*07DUnallocated</v>
      </c>
      <c r="B700" s="60" t="s">
        <v>33</v>
      </c>
      <c r="C700" s="61" t="s">
        <v>264</v>
      </c>
      <c r="D700" s="61" t="s">
        <v>58</v>
      </c>
      <c r="E700" s="21">
        <f t="shared" si="151"/>
        <v>0.55416359616801769</v>
      </c>
      <c r="F700" s="19">
        <f>SUMIFS(UK!I:I,UK!B:B,'Special condition stocks'!D700,UK!D:D,'Special condition stocks'!B700)</f>
        <v>0.1</v>
      </c>
      <c r="G700" s="21">
        <f t="shared" ref="G700" si="155">ROUND(F700*E700,3)</f>
        <v>5.5E-2</v>
      </c>
      <c r="H700" s="56">
        <f>ROUND(SUMIFS(UK!K:K,UK!B:B,'Special condition stocks'!D700,UK!D:D,'Special condition stocks'!B700)*E700,3)</f>
        <v>0</v>
      </c>
      <c r="I700" s="21">
        <v>0</v>
      </c>
      <c r="J700" s="21">
        <f t="shared" ref="J700" si="156">G700+H700-I700</f>
        <v>5.5E-2</v>
      </c>
    </row>
    <row r="701" spans="1:10" x14ac:dyDescent="0.2">
      <c r="A701" s="6" t="str">
        <f t="shared" si="147"/>
        <v>WIT/*07DW. Scotland</v>
      </c>
      <c r="B701" s="6" t="s">
        <v>8</v>
      </c>
      <c r="C701" s="24" t="s">
        <v>264</v>
      </c>
      <c r="D701" s="24" t="s">
        <v>58</v>
      </c>
      <c r="E701" s="21">
        <f t="shared" si="151"/>
        <v>0.55416359616801769</v>
      </c>
      <c r="F701" s="19">
        <f>SUMIFS(UK!I:I,UK!B:B,'Special condition stocks'!D701,UK!D:D,'Special condition stocks'!B701)</f>
        <v>11</v>
      </c>
      <c r="G701" s="21">
        <f t="shared" si="152"/>
        <v>6.0960000000000001</v>
      </c>
      <c r="H701" s="56">
        <f>ROUND(SUMIFS(UK!K:K,UK!B:B,'Special condition stocks'!D701,UK!D:D,'Special condition stocks'!B701)*E701,3)</f>
        <v>8.0000000000000002E-3</v>
      </c>
      <c r="I701" s="21">
        <v>0</v>
      </c>
      <c r="J701" s="21">
        <f t="shared" si="153"/>
        <v>6.1040000000000001</v>
      </c>
    </row>
    <row r="702" spans="1:10" x14ac:dyDescent="0.2">
      <c r="A702" s="6" t="str">
        <f t="shared" si="147"/>
        <v>WIT/*07DWales &amp; WC</v>
      </c>
      <c r="B702" s="6" t="s">
        <v>22</v>
      </c>
      <c r="C702" s="24" t="s">
        <v>264</v>
      </c>
      <c r="D702" s="24" t="s">
        <v>58</v>
      </c>
      <c r="E702" s="21">
        <f t="shared" si="151"/>
        <v>0.55416359616801769</v>
      </c>
      <c r="F702" s="19">
        <f>SUMIFS(UK!I:I,UK!B:B,'Special condition stocks'!D702,UK!D:D,'Special condition stocks'!B702)</f>
        <v>0</v>
      </c>
      <c r="G702" s="21">
        <f t="shared" si="152"/>
        <v>0</v>
      </c>
      <c r="H702" s="56">
        <f>ROUND(SUMIFS(UK!K:K,UK!B:B,'Special condition stocks'!D702,UK!D:D,'Special condition stocks'!B702)*E702,3)</f>
        <v>0</v>
      </c>
      <c r="I702" s="21">
        <v>0</v>
      </c>
      <c r="J702" s="21">
        <f t="shared" si="153"/>
        <v>0</v>
      </c>
    </row>
    <row r="703" spans="1:10" x14ac:dyDescent="0.2">
      <c r="A703" s="6" t="str">
        <f t="shared" si="147"/>
        <v>WIT/*07DWestern</v>
      </c>
      <c r="B703" s="6" t="s">
        <v>107</v>
      </c>
      <c r="C703" s="24" t="s">
        <v>264</v>
      </c>
      <c r="D703" s="24" t="s">
        <v>58</v>
      </c>
      <c r="E703" s="21">
        <f t="shared" si="151"/>
        <v>0.55416359616801769</v>
      </c>
      <c r="F703" s="19">
        <f>SUMIFS(UK!I:I,UK!B:B,'Special condition stocks'!D703,UK!D:D,'Special condition stocks'!B703)</f>
        <v>14.93</v>
      </c>
      <c r="G703" s="21">
        <f t="shared" si="152"/>
        <v>8.2739999999999991</v>
      </c>
      <c r="H703" s="56">
        <f>ROUND(SUMIFS(UK!K:K,UK!B:B,'Special condition stocks'!D703,UK!D:D,'Special condition stocks'!B703)*E703,3)</f>
        <v>0.188</v>
      </c>
      <c r="I703" s="21">
        <v>0</v>
      </c>
      <c r="J703" s="21">
        <f t="shared" si="153"/>
        <v>8.4619999999999997</v>
      </c>
    </row>
    <row r="704" spans="1:10" x14ac:dyDescent="0.2">
      <c r="A704" s="6" t="str">
        <f t="shared" ref="A704:A705" si="157">CONCATENATE(C704,B704)</f>
        <v>WIT/*07DQAM - sector</v>
      </c>
      <c r="B704" s="60" t="s">
        <v>302</v>
      </c>
      <c r="C704" s="61" t="s">
        <v>264</v>
      </c>
      <c r="D704" s="61" t="s">
        <v>58</v>
      </c>
      <c r="E704" s="21">
        <f t="shared" si="151"/>
        <v>0.55416359616801769</v>
      </c>
      <c r="F704" s="19">
        <f>SUMIFS(UK!I:I,UK!B:B,'Special condition stocks'!D704,UK!D:D,'Special condition stocks'!B704)</f>
        <v>0</v>
      </c>
      <c r="G704" s="21">
        <f t="shared" ref="G704:G705" si="158">ROUND(F704*E704,3)</f>
        <v>0</v>
      </c>
      <c r="H704" s="56">
        <f>ROUND(SUMIFS(UK!K:K,UK!B:B,'Special condition stocks'!D704,UK!D:D,'Special condition stocks'!B704)*E704,3)</f>
        <v>0</v>
      </c>
      <c r="I704" s="21">
        <v>0</v>
      </c>
      <c r="J704" s="21">
        <f t="shared" ref="J704:J705" si="159">G704+H704-I704</f>
        <v>0</v>
      </c>
    </row>
    <row r="705" spans="1:10" x14ac:dyDescent="0.2">
      <c r="A705" s="6" t="str">
        <f t="shared" si="157"/>
        <v>WIT/*07DQAM - non-sector</v>
      </c>
      <c r="B705" s="60" t="s">
        <v>303</v>
      </c>
      <c r="C705" s="61" t="s">
        <v>264</v>
      </c>
      <c r="D705" s="61" t="s">
        <v>58</v>
      </c>
      <c r="E705" s="21">
        <f t="shared" si="151"/>
        <v>0.55416359616801769</v>
      </c>
      <c r="F705" s="19">
        <f>SUMIFS(UK!I:I,UK!B:B,'Special condition stocks'!D705,UK!D:D,'Special condition stocks'!B705)</f>
        <v>0</v>
      </c>
      <c r="G705" s="21">
        <f t="shared" si="158"/>
        <v>0</v>
      </c>
      <c r="H705" s="56">
        <f>ROUND(SUMIFS(UK!K:K,UK!B:B,'Special condition stocks'!D705,UK!D:D,'Special condition stocks'!B705)*E705,3)</f>
        <v>0</v>
      </c>
      <c r="I705" s="21">
        <v>0</v>
      </c>
      <c r="J705" s="21">
        <f t="shared" si="159"/>
        <v>0</v>
      </c>
    </row>
    <row r="706" spans="1:10" x14ac:dyDescent="0.2">
      <c r="A706" s="6" t="str">
        <f t="shared" si="147"/>
        <v>WIT/*2AC4-C10m and under (pool) - England</v>
      </c>
      <c r="B706" s="6" t="s">
        <v>29</v>
      </c>
      <c r="C706" s="24" t="s">
        <v>274</v>
      </c>
      <c r="D706" s="24" t="s">
        <v>58</v>
      </c>
      <c r="E706" s="21">
        <f t="shared" si="151"/>
        <v>0.55416359616801769</v>
      </c>
      <c r="F706" s="19">
        <f>SUMIFS(UK!I:I,UK!B:B,'Special condition stocks'!D706,UK!D:D,'Special condition stocks'!B706)</f>
        <v>83.658000000000001</v>
      </c>
      <c r="G706" s="21">
        <f t="shared" si="152"/>
        <v>46.36</v>
      </c>
      <c r="H706" s="63">
        <v>2.7E-2</v>
      </c>
      <c r="I706" s="21">
        <v>0</v>
      </c>
      <c r="J706" s="21">
        <f t="shared" si="153"/>
        <v>46.387</v>
      </c>
    </row>
    <row r="707" spans="1:10" x14ac:dyDescent="0.2">
      <c r="A707" s="6" t="str">
        <f t="shared" si="147"/>
        <v>WIT/*2AC4-C10m and under (pool) - Northern Ireland</v>
      </c>
      <c r="B707" s="6" t="s">
        <v>32</v>
      </c>
      <c r="C707" s="24" t="s">
        <v>274</v>
      </c>
      <c r="D707" s="24" t="s">
        <v>58</v>
      </c>
      <c r="E707" s="21">
        <f t="shared" si="151"/>
        <v>0.55416359616801769</v>
      </c>
      <c r="F707" s="19">
        <f>SUMIFS(UK!I:I,UK!B:B,'Special condition stocks'!D707,UK!D:D,'Special condition stocks'!B707)</f>
        <v>0</v>
      </c>
      <c r="G707" s="21">
        <f t="shared" si="152"/>
        <v>0</v>
      </c>
      <c r="H707" s="63">
        <v>0</v>
      </c>
      <c r="I707" s="21">
        <v>0</v>
      </c>
      <c r="J707" s="21">
        <f t="shared" si="153"/>
        <v>0</v>
      </c>
    </row>
    <row r="708" spans="1:10" x14ac:dyDescent="0.2">
      <c r="A708" s="6" t="str">
        <f t="shared" si="147"/>
        <v>WIT/*2AC4-C10m and under (pool) - Scotland</v>
      </c>
      <c r="B708" s="6" t="s">
        <v>31</v>
      </c>
      <c r="C708" s="24" t="s">
        <v>274</v>
      </c>
      <c r="D708" s="24" t="s">
        <v>58</v>
      </c>
      <c r="E708" s="21">
        <f t="shared" si="151"/>
        <v>0.55416359616801769</v>
      </c>
      <c r="F708" s="19">
        <f>SUMIFS(UK!I:I,UK!B:B,'Special condition stocks'!D708,UK!D:D,'Special condition stocks'!B708)</f>
        <v>15</v>
      </c>
      <c r="G708" s="21">
        <f t="shared" si="152"/>
        <v>8.3119999999999994</v>
      </c>
      <c r="H708" s="63">
        <v>0</v>
      </c>
      <c r="I708" s="21">
        <v>0</v>
      </c>
      <c r="J708" s="21">
        <f t="shared" si="153"/>
        <v>8.3119999999999994</v>
      </c>
    </row>
    <row r="709" spans="1:10" x14ac:dyDescent="0.2">
      <c r="A709" s="6" t="str">
        <f t="shared" si="147"/>
        <v>WIT/*2AC4-C10m and under (pool) - Wales</v>
      </c>
      <c r="B709" s="6" t="s">
        <v>30</v>
      </c>
      <c r="C709" s="24" t="s">
        <v>274</v>
      </c>
      <c r="D709" s="24" t="s">
        <v>58</v>
      </c>
      <c r="E709" s="21">
        <f t="shared" si="151"/>
        <v>0.55416359616801769</v>
      </c>
      <c r="F709" s="19">
        <f>SUMIFS(UK!I:I,UK!B:B,'Special condition stocks'!D709,UK!D:D,'Special condition stocks'!B709)</f>
        <v>6.7000000000000004E-2</v>
      </c>
      <c r="G709" s="21">
        <f t="shared" si="152"/>
        <v>3.6999999999999998E-2</v>
      </c>
      <c r="H709" s="63">
        <v>0</v>
      </c>
      <c r="I709" s="21">
        <v>0</v>
      </c>
      <c r="J709" s="21">
        <f t="shared" si="153"/>
        <v>3.6999999999999998E-2</v>
      </c>
    </row>
    <row r="710" spans="1:10" x14ac:dyDescent="0.2">
      <c r="A710" s="6" t="str">
        <f t="shared" si="147"/>
        <v>WIT/*2AC4-CAberdeen</v>
      </c>
      <c r="B710" s="6" t="s">
        <v>4</v>
      </c>
      <c r="C710" s="24" t="s">
        <v>274</v>
      </c>
      <c r="D710" s="24" t="s">
        <v>58</v>
      </c>
      <c r="E710" s="21">
        <f t="shared" si="151"/>
        <v>0.55416359616801769</v>
      </c>
      <c r="F710" s="19">
        <f>SUMIFS(UK!I:I,UK!B:B,'Special condition stocks'!D710,UK!D:D,'Special condition stocks'!B710)</f>
        <v>52.731000000000002</v>
      </c>
      <c r="G710" s="21">
        <f t="shared" si="152"/>
        <v>29.222000000000001</v>
      </c>
      <c r="H710" s="63">
        <v>2.8420000000000001</v>
      </c>
      <c r="I710" s="21">
        <v>0</v>
      </c>
      <c r="J710" s="21">
        <f t="shared" si="153"/>
        <v>32.064</v>
      </c>
    </row>
    <row r="711" spans="1:10" x14ac:dyDescent="0.2">
      <c r="A711" s="6" t="str">
        <f t="shared" si="147"/>
        <v>WIT/*2AC4-CAnglo Scot.</v>
      </c>
      <c r="B711" s="6" t="s">
        <v>13</v>
      </c>
      <c r="C711" s="24" t="s">
        <v>274</v>
      </c>
      <c r="D711" s="24" t="s">
        <v>58</v>
      </c>
      <c r="E711" s="21">
        <f t="shared" si="151"/>
        <v>0.55416359616801769</v>
      </c>
      <c r="F711" s="19">
        <f>SUMIFS(UK!I:I,UK!B:B,'Special condition stocks'!D711,UK!D:D,'Special condition stocks'!B711)</f>
        <v>74.442999999999998</v>
      </c>
      <c r="G711" s="21">
        <f t="shared" si="152"/>
        <v>41.253999999999998</v>
      </c>
      <c r="H711" s="63">
        <v>2.3410000000000002</v>
      </c>
      <c r="I711" s="21">
        <v>0</v>
      </c>
      <c r="J711" s="21">
        <f t="shared" si="153"/>
        <v>43.594999999999999</v>
      </c>
    </row>
    <row r="712" spans="1:10" x14ac:dyDescent="0.2">
      <c r="A712" s="6" t="str">
        <f t="shared" si="147"/>
        <v>WIT/*2AC4-CANIFPO</v>
      </c>
      <c r="B712" s="6" t="s">
        <v>17</v>
      </c>
      <c r="C712" s="24" t="s">
        <v>274</v>
      </c>
      <c r="D712" s="24" t="s">
        <v>58</v>
      </c>
      <c r="E712" s="21">
        <f t="shared" si="151"/>
        <v>0.55416359616801769</v>
      </c>
      <c r="F712" s="19">
        <f>SUMIFS(UK!I:I,UK!B:B,'Special condition stocks'!D712,UK!D:D,'Special condition stocks'!B712)</f>
        <v>21.262</v>
      </c>
      <c r="G712" s="21">
        <f t="shared" si="152"/>
        <v>11.782999999999999</v>
      </c>
      <c r="H712" s="63">
        <v>0</v>
      </c>
      <c r="I712" s="21">
        <v>0</v>
      </c>
      <c r="J712" s="21">
        <f t="shared" si="153"/>
        <v>11.782999999999999</v>
      </c>
    </row>
    <row r="713" spans="1:10" x14ac:dyDescent="0.2">
      <c r="A713" s="6" t="str">
        <f t="shared" si="147"/>
        <v>WIT/*2AC4-CCornish</v>
      </c>
      <c r="B713" s="6" t="s">
        <v>18</v>
      </c>
      <c r="C713" s="24" t="s">
        <v>274</v>
      </c>
      <c r="D713" s="24" t="s">
        <v>58</v>
      </c>
      <c r="E713" s="21">
        <f t="shared" si="151"/>
        <v>0.55416359616801769</v>
      </c>
      <c r="F713" s="19">
        <f>SUMIFS(UK!I:I,UK!B:B,'Special condition stocks'!D713,UK!D:D,'Special condition stocks'!B713)</f>
        <v>44.002000000000002</v>
      </c>
      <c r="G713" s="21">
        <f t="shared" si="152"/>
        <v>24.384</v>
      </c>
      <c r="H713" s="63">
        <v>8.9999999999999993E-3</v>
      </c>
      <c r="I713" s="21">
        <v>0</v>
      </c>
      <c r="J713" s="21">
        <f t="shared" si="153"/>
        <v>24.393000000000001</v>
      </c>
    </row>
    <row r="714" spans="1:10" x14ac:dyDescent="0.2">
      <c r="A714" s="6" t="str">
        <f t="shared" si="147"/>
        <v>WIT/*2AC4-CEEFPO</v>
      </c>
      <c r="B714" s="6" t="s">
        <v>14</v>
      </c>
      <c r="C714" s="24" t="s">
        <v>274</v>
      </c>
      <c r="D714" s="24" t="s">
        <v>58</v>
      </c>
      <c r="E714" s="21">
        <f t="shared" si="151"/>
        <v>0.55416359616801769</v>
      </c>
      <c r="F714" s="19">
        <f>SUMIFS(UK!I:I,UK!B:B,'Special condition stocks'!D714,UK!D:D,'Special condition stocks'!B714)</f>
        <v>134.6</v>
      </c>
      <c r="G714" s="21">
        <f t="shared" si="152"/>
        <v>74.59</v>
      </c>
      <c r="H714" s="63">
        <v>3.069</v>
      </c>
      <c r="I714" s="21">
        <v>0</v>
      </c>
      <c r="J714" s="21">
        <f t="shared" si="153"/>
        <v>77.659000000000006</v>
      </c>
    </row>
    <row r="715" spans="1:10" x14ac:dyDescent="0.2">
      <c r="A715" s="6" t="str">
        <f t="shared" si="147"/>
        <v>WIT/*2AC4-CFife</v>
      </c>
      <c r="B715" s="6" t="s">
        <v>7</v>
      </c>
      <c r="C715" s="24" t="s">
        <v>274</v>
      </c>
      <c r="D715" s="24" t="s">
        <v>58</v>
      </c>
      <c r="E715" s="21">
        <f t="shared" si="151"/>
        <v>0.55416359616801769</v>
      </c>
      <c r="F715" s="19">
        <f>SUMIFS(UK!I:I,UK!B:B,'Special condition stocks'!D715,UK!D:D,'Special condition stocks'!B715)</f>
        <v>61.004000000000005</v>
      </c>
      <c r="G715" s="21">
        <f t="shared" si="152"/>
        <v>33.805999999999997</v>
      </c>
      <c r="H715" s="63">
        <v>0.151</v>
      </c>
      <c r="I715" s="21">
        <v>0</v>
      </c>
      <c r="J715" s="21">
        <f t="shared" si="153"/>
        <v>33.957000000000001</v>
      </c>
    </row>
    <row r="716" spans="1:10" x14ac:dyDescent="0.2">
      <c r="A716" s="6" t="str">
        <f t="shared" si="147"/>
        <v>WIT/*2AC4-CFPO</v>
      </c>
      <c r="B716" s="6" t="s">
        <v>15</v>
      </c>
      <c r="C716" s="24" t="s">
        <v>274</v>
      </c>
      <c r="D716" s="24" t="s">
        <v>58</v>
      </c>
      <c r="E716" s="21">
        <f t="shared" si="151"/>
        <v>0.55416359616801769</v>
      </c>
      <c r="F716" s="19">
        <f>SUMIFS(UK!I:I,UK!B:B,'Special condition stocks'!D716,UK!D:D,'Special condition stocks'!B716)</f>
        <v>6.5709999999999997</v>
      </c>
      <c r="G716" s="21">
        <f t="shared" si="152"/>
        <v>3.641</v>
      </c>
      <c r="H716" s="63">
        <v>0.47199999999999998</v>
      </c>
      <c r="I716" s="21">
        <v>0</v>
      </c>
      <c r="J716" s="21">
        <f t="shared" si="153"/>
        <v>4.1129999999999995</v>
      </c>
    </row>
    <row r="717" spans="1:10" x14ac:dyDescent="0.2">
      <c r="A717" s="6" t="str">
        <f t="shared" si="147"/>
        <v>WIT/*2AC4-CHandliners</v>
      </c>
      <c r="B717" s="6" t="s">
        <v>66</v>
      </c>
      <c r="C717" s="24" t="s">
        <v>274</v>
      </c>
      <c r="D717" s="24" t="s">
        <v>58</v>
      </c>
      <c r="E717" s="21">
        <f t="shared" si="151"/>
        <v>0.55416359616801769</v>
      </c>
      <c r="F717" s="19">
        <f>SUMIFS(UK!I:I,UK!B:B,'Special condition stocks'!D717,UK!D:D,'Special condition stocks'!B717)</f>
        <v>0</v>
      </c>
      <c r="G717" s="21">
        <f t="shared" si="152"/>
        <v>0</v>
      </c>
      <c r="H717" s="63">
        <v>0</v>
      </c>
      <c r="I717" s="21">
        <v>0</v>
      </c>
      <c r="J717" s="21">
        <f t="shared" si="153"/>
        <v>0</v>
      </c>
    </row>
    <row r="718" spans="1:10" x14ac:dyDescent="0.2">
      <c r="A718" s="6" t="str">
        <f t="shared" si="147"/>
        <v>WIT/*2AC4-CInterfish</v>
      </c>
      <c r="B718" s="6" t="s">
        <v>23</v>
      </c>
      <c r="C718" s="24" t="s">
        <v>274</v>
      </c>
      <c r="D718" s="24" t="s">
        <v>58</v>
      </c>
      <c r="E718" s="21">
        <f t="shared" si="151"/>
        <v>0.55416359616801769</v>
      </c>
      <c r="F718" s="19">
        <f>SUMIFS(UK!I:I,UK!B:B,'Special condition stocks'!D718,UK!D:D,'Special condition stocks'!B718)</f>
        <v>11.321</v>
      </c>
      <c r="G718" s="21">
        <f t="shared" si="152"/>
        <v>6.274</v>
      </c>
      <c r="H718" s="63">
        <v>0</v>
      </c>
      <c r="I718" s="21">
        <v>0</v>
      </c>
      <c r="J718" s="21">
        <f t="shared" si="153"/>
        <v>6.274</v>
      </c>
    </row>
    <row r="719" spans="1:10" x14ac:dyDescent="0.2">
      <c r="A719" s="6" t="str">
        <f t="shared" si="147"/>
        <v>WIT/*2AC4-CIOM</v>
      </c>
      <c r="B719" s="6" t="s">
        <v>24</v>
      </c>
      <c r="C719" s="24" t="s">
        <v>274</v>
      </c>
      <c r="D719" s="24" t="s">
        <v>58</v>
      </c>
      <c r="E719" s="21">
        <f t="shared" si="151"/>
        <v>0.55416359616801769</v>
      </c>
      <c r="F719" s="19">
        <f>SUMIFS(UK!I:I,UK!B:B,'Special condition stocks'!D719,UK!D:D,'Special condition stocks'!B719)</f>
        <v>3.1E-2</v>
      </c>
      <c r="G719" s="21">
        <f t="shared" si="152"/>
        <v>1.7000000000000001E-2</v>
      </c>
      <c r="H719" s="63">
        <v>0</v>
      </c>
      <c r="I719" s="21">
        <v>0</v>
      </c>
      <c r="J719" s="21">
        <f t="shared" si="153"/>
        <v>1.7000000000000001E-2</v>
      </c>
    </row>
    <row r="720" spans="1:10" x14ac:dyDescent="0.2">
      <c r="A720" s="6" t="str">
        <f t="shared" si="147"/>
        <v>WIT/*2AC4-CKlondyke</v>
      </c>
      <c r="B720" s="6" t="s">
        <v>11</v>
      </c>
      <c r="C720" s="24" t="s">
        <v>274</v>
      </c>
      <c r="D720" s="24" t="s">
        <v>58</v>
      </c>
      <c r="E720" s="21">
        <f t="shared" si="151"/>
        <v>0.55416359616801769</v>
      </c>
      <c r="F720" s="19">
        <f>SUMIFS(UK!I:I,UK!B:B,'Special condition stocks'!D720,UK!D:D,'Special condition stocks'!B720)</f>
        <v>0</v>
      </c>
      <c r="G720" s="21">
        <f t="shared" si="152"/>
        <v>0</v>
      </c>
      <c r="H720" s="63">
        <v>0</v>
      </c>
      <c r="I720" s="21">
        <v>0</v>
      </c>
      <c r="J720" s="21">
        <f t="shared" si="153"/>
        <v>0</v>
      </c>
    </row>
    <row r="721" spans="1:10" x14ac:dyDescent="0.2">
      <c r="A721" s="6" t="str">
        <f t="shared" si="147"/>
        <v>WIT/*2AC4-CLowestoft</v>
      </c>
      <c r="B721" s="6" t="s">
        <v>21</v>
      </c>
      <c r="C721" s="24" t="s">
        <v>274</v>
      </c>
      <c r="D721" s="24" t="s">
        <v>58</v>
      </c>
      <c r="E721" s="21">
        <f t="shared" si="151"/>
        <v>0.55416359616801769</v>
      </c>
      <c r="F721" s="19">
        <f>SUMIFS(UK!I:I,UK!B:B,'Special condition stocks'!D721,UK!D:D,'Special condition stocks'!B721)</f>
        <v>0</v>
      </c>
      <c r="G721" s="21">
        <f t="shared" si="152"/>
        <v>0</v>
      </c>
      <c r="H721" s="63">
        <v>0</v>
      </c>
      <c r="I721" s="21">
        <v>0</v>
      </c>
      <c r="J721" s="21">
        <f t="shared" si="153"/>
        <v>0</v>
      </c>
    </row>
    <row r="722" spans="1:10" x14ac:dyDescent="0.2">
      <c r="A722" s="6" t="str">
        <f t="shared" si="147"/>
        <v>WIT/*2AC4-CLunar</v>
      </c>
      <c r="B722" s="6" t="s">
        <v>12</v>
      </c>
      <c r="C722" s="24" t="s">
        <v>274</v>
      </c>
      <c r="D722" s="24" t="s">
        <v>58</v>
      </c>
      <c r="E722" s="21">
        <f t="shared" si="151"/>
        <v>0.55416359616801769</v>
      </c>
      <c r="F722" s="19">
        <f>SUMIFS(UK!I:I,UK!B:B,'Special condition stocks'!D722,UK!D:D,'Special condition stocks'!B722)</f>
        <v>29.2</v>
      </c>
      <c r="G722" s="21">
        <f t="shared" si="152"/>
        <v>16.181999999999999</v>
      </c>
      <c r="H722" s="63">
        <v>8.0000000000000002E-3</v>
      </c>
      <c r="I722" s="21">
        <v>0</v>
      </c>
      <c r="J722" s="21">
        <f t="shared" si="153"/>
        <v>16.189999999999998</v>
      </c>
    </row>
    <row r="723" spans="1:10" x14ac:dyDescent="0.2">
      <c r="A723" s="6" t="str">
        <f t="shared" si="147"/>
        <v>WIT/*2AC4-CMourne</v>
      </c>
      <c r="B723" s="6" t="s">
        <v>49</v>
      </c>
      <c r="C723" s="24" t="s">
        <v>274</v>
      </c>
      <c r="D723" s="24" t="s">
        <v>58</v>
      </c>
      <c r="E723" s="21">
        <f t="shared" si="151"/>
        <v>0.55416359616801769</v>
      </c>
      <c r="F723" s="19">
        <f>SUMIFS(UK!I:I,UK!B:B,'Special condition stocks'!D723,UK!D:D,'Special condition stocks'!B723)</f>
        <v>0</v>
      </c>
      <c r="G723" s="21">
        <f t="shared" si="152"/>
        <v>0</v>
      </c>
      <c r="H723" s="63">
        <v>0</v>
      </c>
      <c r="I723" s="21">
        <v>0</v>
      </c>
      <c r="J723" s="21">
        <f t="shared" si="153"/>
        <v>0</v>
      </c>
    </row>
    <row r="724" spans="1:10" x14ac:dyDescent="0.2">
      <c r="A724" s="6" t="str">
        <f t="shared" si="147"/>
        <v>WIT/*2AC4-CNESFO</v>
      </c>
      <c r="B724" s="6" t="s">
        <v>5</v>
      </c>
      <c r="C724" s="24" t="s">
        <v>274</v>
      </c>
      <c r="D724" s="24" t="s">
        <v>58</v>
      </c>
      <c r="E724" s="21">
        <f t="shared" si="151"/>
        <v>0.55416359616801769</v>
      </c>
      <c r="F724" s="19">
        <f>SUMIFS(UK!I:I,UK!B:B,'Special condition stocks'!D724,UK!D:D,'Special condition stocks'!B724)</f>
        <v>79.400000000000006</v>
      </c>
      <c r="G724" s="21">
        <f t="shared" si="152"/>
        <v>44.000999999999998</v>
      </c>
      <c r="H724" s="63">
        <v>9.9969999999999999</v>
      </c>
      <c r="I724" s="21">
        <v>0</v>
      </c>
      <c r="J724" s="21">
        <f t="shared" si="153"/>
        <v>53.997999999999998</v>
      </c>
    </row>
    <row r="725" spans="1:10" x14ac:dyDescent="0.2">
      <c r="A725" s="6" t="str">
        <f t="shared" si="147"/>
        <v>WIT/*2AC4-CNIFPO</v>
      </c>
      <c r="B725" s="6" t="s">
        <v>16</v>
      </c>
      <c r="C725" s="24" t="s">
        <v>274</v>
      </c>
      <c r="D725" s="24" t="s">
        <v>58</v>
      </c>
      <c r="E725" s="21">
        <f t="shared" si="151"/>
        <v>0.55416359616801769</v>
      </c>
      <c r="F725" s="19">
        <f>SUMIFS(UK!I:I,UK!B:B,'Special condition stocks'!D725,UK!D:D,'Special condition stocks'!B725)</f>
        <v>9.5489999999999995</v>
      </c>
      <c r="G725" s="21">
        <f t="shared" si="152"/>
        <v>5.2919999999999998</v>
      </c>
      <c r="H725" s="63">
        <v>0.74199999999999999</v>
      </c>
      <c r="I725" s="21">
        <v>0</v>
      </c>
      <c r="J725" s="21">
        <f t="shared" si="153"/>
        <v>6.0339999999999998</v>
      </c>
    </row>
    <row r="726" spans="1:10" x14ac:dyDescent="0.2">
      <c r="A726" s="6" t="str">
        <f t="shared" si="147"/>
        <v>WIT/*2AC4-CNon Sector - England</v>
      </c>
      <c r="B726" s="6" t="s">
        <v>25</v>
      </c>
      <c r="C726" s="24" t="s">
        <v>274</v>
      </c>
      <c r="D726" s="24" t="s">
        <v>58</v>
      </c>
      <c r="E726" s="21">
        <f t="shared" si="151"/>
        <v>0.55416359616801769</v>
      </c>
      <c r="F726" s="19">
        <f>SUMIFS(UK!I:I,UK!B:B,'Special condition stocks'!D726,UK!D:D,'Special condition stocks'!B726)</f>
        <v>25.116</v>
      </c>
      <c r="G726" s="21">
        <f t="shared" si="152"/>
        <v>13.917999999999999</v>
      </c>
      <c r="H726" s="63">
        <v>0.123</v>
      </c>
      <c r="I726" s="21">
        <v>0</v>
      </c>
      <c r="J726" s="21">
        <f t="shared" si="153"/>
        <v>14.040999999999999</v>
      </c>
    </row>
    <row r="727" spans="1:10" x14ac:dyDescent="0.2">
      <c r="A727" s="6" t="str">
        <f t="shared" si="147"/>
        <v>WIT/*2AC4-CNon Sector - Northern Ireland</v>
      </c>
      <c r="B727" s="6" t="s">
        <v>28</v>
      </c>
      <c r="C727" s="24" t="s">
        <v>274</v>
      </c>
      <c r="D727" s="24" t="s">
        <v>58</v>
      </c>
      <c r="E727" s="21">
        <f t="shared" si="151"/>
        <v>0.55416359616801769</v>
      </c>
      <c r="F727" s="19">
        <f>SUMIFS(UK!I:I,UK!B:B,'Special condition stocks'!D727,UK!D:D,'Special condition stocks'!B727)</f>
        <v>0</v>
      </c>
      <c r="G727" s="21">
        <f t="shared" si="152"/>
        <v>0</v>
      </c>
      <c r="H727" s="63">
        <v>0</v>
      </c>
      <c r="I727" s="21">
        <v>0</v>
      </c>
      <c r="J727" s="21">
        <f t="shared" si="153"/>
        <v>0</v>
      </c>
    </row>
    <row r="728" spans="1:10" x14ac:dyDescent="0.2">
      <c r="A728" s="6" t="str">
        <f t="shared" si="147"/>
        <v>WIT/*2AC4-CNon Sector - Scotland</v>
      </c>
      <c r="B728" s="6" t="s">
        <v>27</v>
      </c>
      <c r="C728" s="24" t="s">
        <v>274</v>
      </c>
      <c r="D728" s="24" t="s">
        <v>58</v>
      </c>
      <c r="E728" s="21">
        <f t="shared" si="151"/>
        <v>0.55416359616801769</v>
      </c>
      <c r="F728" s="19">
        <f>SUMIFS(UK!I:I,UK!B:B,'Special condition stocks'!D728,UK!D:D,'Special condition stocks'!B728)</f>
        <v>0.2</v>
      </c>
      <c r="G728" s="21">
        <f t="shared" si="152"/>
        <v>0.111</v>
      </c>
      <c r="H728" s="63">
        <v>0</v>
      </c>
      <c r="I728" s="21">
        <v>0</v>
      </c>
      <c r="J728" s="21">
        <f t="shared" si="153"/>
        <v>0.111</v>
      </c>
    </row>
    <row r="729" spans="1:10" x14ac:dyDescent="0.2">
      <c r="A729" s="6" t="str">
        <f t="shared" si="147"/>
        <v>WIT/*2AC4-CNon Sector - Wales</v>
      </c>
      <c r="B729" s="6" t="s">
        <v>26</v>
      </c>
      <c r="C729" s="24" t="s">
        <v>274</v>
      </c>
      <c r="D729" s="24" t="s">
        <v>58</v>
      </c>
      <c r="E729" s="21">
        <f t="shared" si="151"/>
        <v>0.55416359616801769</v>
      </c>
      <c r="F729" s="19">
        <f>SUMIFS(UK!I:I,UK!B:B,'Special condition stocks'!D729,UK!D:D,'Special condition stocks'!B729)</f>
        <v>0</v>
      </c>
      <c r="G729" s="21">
        <f t="shared" si="152"/>
        <v>0</v>
      </c>
      <c r="H729" s="63">
        <v>0</v>
      </c>
      <c r="I729" s="21">
        <v>0</v>
      </c>
      <c r="J729" s="21">
        <f t="shared" si="153"/>
        <v>0</v>
      </c>
    </row>
    <row r="730" spans="1:10" x14ac:dyDescent="0.2">
      <c r="A730" s="6" t="str">
        <f t="shared" si="147"/>
        <v>WIT/*2AC4-CHumberside</v>
      </c>
      <c r="B730" s="6" t="s">
        <v>288</v>
      </c>
      <c r="C730" s="24" t="s">
        <v>274</v>
      </c>
      <c r="D730" s="24" t="s">
        <v>58</v>
      </c>
      <c r="E730" s="21">
        <f t="shared" si="151"/>
        <v>0.55416359616801769</v>
      </c>
      <c r="F730" s="19">
        <f>SUMIFS(UK!I:I,UK!B:B,'Special condition stocks'!D730,UK!D:D,'Special condition stocks'!B730)</f>
        <v>43.155999999999999</v>
      </c>
      <c r="G730" s="21">
        <f t="shared" si="152"/>
        <v>23.914999999999999</v>
      </c>
      <c r="H730" s="63">
        <v>0</v>
      </c>
      <c r="I730" s="21">
        <v>0</v>
      </c>
      <c r="J730" s="21">
        <f t="shared" si="153"/>
        <v>23.914999999999999</v>
      </c>
    </row>
    <row r="731" spans="1:10" x14ac:dyDescent="0.2">
      <c r="A731" s="6" t="str">
        <f t="shared" si="147"/>
        <v>WIT/*2AC4-CNorth Sea</v>
      </c>
      <c r="B731" s="6" t="s">
        <v>20</v>
      </c>
      <c r="C731" s="24" t="s">
        <v>274</v>
      </c>
      <c r="D731" s="24" t="s">
        <v>58</v>
      </c>
      <c r="E731" s="21">
        <f t="shared" si="151"/>
        <v>0.55416359616801769</v>
      </c>
      <c r="F731" s="19">
        <f>SUMIFS(UK!I:I,UK!B:B,'Special condition stocks'!D731,UK!D:D,'Special condition stocks'!B731)</f>
        <v>51.792999999999999</v>
      </c>
      <c r="G731" s="21">
        <f t="shared" si="152"/>
        <v>28.702000000000002</v>
      </c>
      <c r="H731" s="63">
        <v>0.17</v>
      </c>
      <c r="I731" s="21">
        <v>0</v>
      </c>
      <c r="J731" s="21">
        <f t="shared" si="153"/>
        <v>28.872000000000003</v>
      </c>
    </row>
    <row r="732" spans="1:10" x14ac:dyDescent="0.2">
      <c r="A732" s="6" t="str">
        <f t="shared" si="147"/>
        <v>WIT/*2AC4-CNorthern</v>
      </c>
      <c r="B732" s="6" t="s">
        <v>10</v>
      </c>
      <c r="C732" s="24" t="s">
        <v>274</v>
      </c>
      <c r="D732" s="24" t="s">
        <v>58</v>
      </c>
      <c r="E732" s="21">
        <f t="shared" si="151"/>
        <v>0.55416359616801769</v>
      </c>
      <c r="F732" s="19">
        <f>SUMIFS(UK!I:I,UK!B:B,'Special condition stocks'!D732,UK!D:D,'Special condition stocks'!B732)</f>
        <v>0</v>
      </c>
      <c r="G732" s="21">
        <f t="shared" si="152"/>
        <v>0</v>
      </c>
      <c r="H732" s="63">
        <v>0</v>
      </c>
      <c r="I732" s="21">
        <v>0</v>
      </c>
      <c r="J732" s="21">
        <f t="shared" si="153"/>
        <v>0</v>
      </c>
    </row>
    <row r="733" spans="1:10" x14ac:dyDescent="0.2">
      <c r="A733" s="6" t="str">
        <f t="shared" si="147"/>
        <v>WIT/*2AC4-COrkney</v>
      </c>
      <c r="B733" s="6" t="s">
        <v>9</v>
      </c>
      <c r="C733" s="24" t="s">
        <v>274</v>
      </c>
      <c r="D733" s="24" t="s">
        <v>58</v>
      </c>
      <c r="E733" s="21">
        <f t="shared" si="151"/>
        <v>0.55416359616801769</v>
      </c>
      <c r="F733" s="19">
        <f>SUMIFS(UK!I:I,UK!B:B,'Special condition stocks'!D733,UK!D:D,'Special condition stocks'!B733)</f>
        <v>3.8000000000000003</v>
      </c>
      <c r="G733" s="21">
        <f t="shared" si="152"/>
        <v>2.1059999999999999</v>
      </c>
      <c r="H733" s="63">
        <v>0</v>
      </c>
      <c r="I733" s="21">
        <v>0</v>
      </c>
      <c r="J733" s="21">
        <f t="shared" si="153"/>
        <v>2.1059999999999999</v>
      </c>
    </row>
    <row r="734" spans="1:10" x14ac:dyDescent="0.2">
      <c r="A734" s="6" t="str">
        <f t="shared" si="147"/>
        <v>WIT/*2AC4-CSFO</v>
      </c>
      <c r="B734" s="6" t="s">
        <v>2</v>
      </c>
      <c r="C734" s="24" t="s">
        <v>274</v>
      </c>
      <c r="D734" s="24" t="s">
        <v>58</v>
      </c>
      <c r="E734" s="21">
        <f t="shared" si="151"/>
        <v>0.55416359616801769</v>
      </c>
      <c r="F734" s="19">
        <f>SUMIFS(UK!I:I,UK!B:B,'Special condition stocks'!D734,UK!D:D,'Special condition stocks'!B734)</f>
        <v>393.84799999999996</v>
      </c>
      <c r="G734" s="21">
        <f t="shared" si="152"/>
        <v>218.256</v>
      </c>
      <c r="H734" s="63">
        <v>48.540999999999997</v>
      </c>
      <c r="I734" s="21">
        <v>0</v>
      </c>
      <c r="J734" s="21">
        <f t="shared" si="153"/>
        <v>266.79700000000003</v>
      </c>
    </row>
    <row r="735" spans="1:10" x14ac:dyDescent="0.2">
      <c r="A735" s="6" t="str">
        <f t="shared" ref="A735:A804" si="160">CONCATENATE(C735,B735)</f>
        <v>WIT/*2AC4-CShetland</v>
      </c>
      <c r="B735" s="6" t="s">
        <v>6</v>
      </c>
      <c r="C735" s="24" t="s">
        <v>274</v>
      </c>
      <c r="D735" s="24" t="s">
        <v>58</v>
      </c>
      <c r="E735" s="21">
        <f t="shared" si="151"/>
        <v>0.55416359616801769</v>
      </c>
      <c r="F735" s="19">
        <f>SUMIFS(UK!I:I,UK!B:B,'Special condition stocks'!D735,UK!D:D,'Special condition stocks'!B735)</f>
        <v>189.43200000000002</v>
      </c>
      <c r="G735" s="21">
        <f t="shared" si="152"/>
        <v>104.976</v>
      </c>
      <c r="H735" s="63">
        <v>4.5279999999999996</v>
      </c>
      <c r="I735" s="21">
        <v>0</v>
      </c>
      <c r="J735" s="21">
        <f t="shared" si="153"/>
        <v>109.504</v>
      </c>
    </row>
    <row r="736" spans="1:10" x14ac:dyDescent="0.2">
      <c r="A736" s="6" t="str">
        <f t="shared" si="160"/>
        <v>WIT/*2AC4-CSouth West</v>
      </c>
      <c r="B736" s="6" t="s">
        <v>19</v>
      </c>
      <c r="C736" s="24" t="s">
        <v>274</v>
      </c>
      <c r="D736" s="24" t="s">
        <v>58</v>
      </c>
      <c r="E736" s="21">
        <f t="shared" si="151"/>
        <v>0.55416359616801769</v>
      </c>
      <c r="F736" s="19">
        <f>SUMIFS(UK!I:I,UK!B:B,'Special condition stocks'!D736,UK!D:D,'Special condition stocks'!B736)</f>
        <v>0.77900000000000003</v>
      </c>
      <c r="G736" s="21">
        <f t="shared" si="152"/>
        <v>0.432</v>
      </c>
      <c r="H736" s="63">
        <v>0</v>
      </c>
      <c r="I736" s="21">
        <v>0</v>
      </c>
      <c r="J736" s="21">
        <f t="shared" si="153"/>
        <v>0.432</v>
      </c>
    </row>
    <row r="737" spans="1:10" x14ac:dyDescent="0.2">
      <c r="A737" s="6" t="str">
        <f t="shared" ref="A737" si="161">CONCATENATE(C737,B737)</f>
        <v>WIT/*2AC4-CUnallocated</v>
      </c>
      <c r="B737" s="60" t="s">
        <v>33</v>
      </c>
      <c r="C737" s="61" t="s">
        <v>274</v>
      </c>
      <c r="D737" s="61" t="s">
        <v>58</v>
      </c>
      <c r="E737" s="21">
        <f t="shared" si="151"/>
        <v>0.55416359616801769</v>
      </c>
      <c r="F737" s="19">
        <f>SUMIFS(UK!I:I,UK!B:B,'Special condition stocks'!D737,UK!D:D,'Special condition stocks'!B737)</f>
        <v>0.1</v>
      </c>
      <c r="G737" s="21">
        <f t="shared" ref="G737" si="162">ROUND(F737*E737,3)</f>
        <v>5.5E-2</v>
      </c>
      <c r="H737" s="63">
        <v>0</v>
      </c>
      <c r="I737" s="21">
        <v>0</v>
      </c>
      <c r="J737" s="21">
        <f t="shared" ref="J737" si="163">G737+H737-I737</f>
        <v>5.5E-2</v>
      </c>
    </row>
    <row r="738" spans="1:10" x14ac:dyDescent="0.2">
      <c r="A738" s="6" t="str">
        <f t="shared" si="160"/>
        <v>WIT/*2AC4-CW. Scotland</v>
      </c>
      <c r="B738" s="6" t="s">
        <v>8</v>
      </c>
      <c r="C738" s="24" t="s">
        <v>274</v>
      </c>
      <c r="D738" s="24" t="s">
        <v>58</v>
      </c>
      <c r="E738" s="21">
        <f t="shared" ref="E738:E742" si="164">752/1357</f>
        <v>0.55416359616801769</v>
      </c>
      <c r="F738" s="19">
        <f>SUMIFS(UK!I:I,UK!B:B,'Special condition stocks'!D738,UK!D:D,'Special condition stocks'!B738)</f>
        <v>11</v>
      </c>
      <c r="G738" s="21">
        <f t="shared" si="152"/>
        <v>6.0960000000000001</v>
      </c>
      <c r="H738" s="63">
        <v>1.4999999999999999E-2</v>
      </c>
      <c r="I738" s="21">
        <v>0</v>
      </c>
      <c r="J738" s="21">
        <f t="shared" si="153"/>
        <v>6.1109999999999998</v>
      </c>
    </row>
    <row r="739" spans="1:10" x14ac:dyDescent="0.2">
      <c r="A739" s="6" t="str">
        <f t="shared" si="160"/>
        <v>WIT/*2AC4-CWales &amp; WC</v>
      </c>
      <c r="B739" s="6" t="s">
        <v>22</v>
      </c>
      <c r="C739" s="24" t="s">
        <v>274</v>
      </c>
      <c r="D739" s="24" t="s">
        <v>58</v>
      </c>
      <c r="E739" s="21">
        <f t="shared" si="164"/>
        <v>0.55416359616801769</v>
      </c>
      <c r="F739" s="19">
        <f>SUMIFS(UK!I:I,UK!B:B,'Special condition stocks'!D739,UK!D:D,'Special condition stocks'!B739)</f>
        <v>0</v>
      </c>
      <c r="G739" s="21">
        <f t="shared" si="152"/>
        <v>0</v>
      </c>
      <c r="H739" s="63">
        <v>0</v>
      </c>
      <c r="I739" s="21">
        <v>0</v>
      </c>
      <c r="J739" s="21">
        <f t="shared" si="153"/>
        <v>0</v>
      </c>
    </row>
    <row r="740" spans="1:10" x14ac:dyDescent="0.2">
      <c r="A740" s="6" t="str">
        <f t="shared" si="160"/>
        <v>WIT/*2AC4-CWestern</v>
      </c>
      <c r="B740" s="6" t="s">
        <v>107</v>
      </c>
      <c r="C740" s="24" t="s">
        <v>274</v>
      </c>
      <c r="D740" s="24" t="s">
        <v>58</v>
      </c>
      <c r="E740" s="21">
        <f t="shared" si="164"/>
        <v>0.55416359616801769</v>
      </c>
      <c r="F740" s="19">
        <f>SUMIFS(UK!I:I,UK!B:B,'Special condition stocks'!D740,UK!D:D,'Special condition stocks'!B740)</f>
        <v>14.93</v>
      </c>
      <c r="G740" s="21">
        <f t="shared" si="152"/>
        <v>8.2739999999999991</v>
      </c>
      <c r="H740" s="63">
        <v>3.1E-2</v>
      </c>
      <c r="I740" s="21">
        <v>0</v>
      </c>
      <c r="J740" s="21">
        <f t="shared" si="153"/>
        <v>8.3049999999999997</v>
      </c>
    </row>
    <row r="741" spans="1:10" x14ac:dyDescent="0.2">
      <c r="A741" s="6" t="str">
        <f t="shared" ref="A741:A742" si="165">CONCATENATE(C741,B741)</f>
        <v>WIT/*2AC4-CQAM - sector</v>
      </c>
      <c r="B741" s="60" t="s">
        <v>302</v>
      </c>
      <c r="C741" s="61" t="s">
        <v>274</v>
      </c>
      <c r="D741" s="61" t="s">
        <v>58</v>
      </c>
      <c r="E741" s="21">
        <f t="shared" si="164"/>
        <v>0.55416359616801769</v>
      </c>
      <c r="F741" s="19">
        <f>SUMIFS(UK!I:I,UK!B:B,'Special condition stocks'!D741,UK!D:D,'Special condition stocks'!B741)</f>
        <v>0</v>
      </c>
      <c r="G741" s="21">
        <f t="shared" ref="G741:G742" si="166">ROUND(F741*E741,3)</f>
        <v>0</v>
      </c>
      <c r="H741" s="56">
        <v>0</v>
      </c>
      <c r="I741" s="21">
        <v>0</v>
      </c>
      <c r="J741" s="21">
        <f t="shared" ref="J741:J742" si="167">G741+H741-I741</f>
        <v>0</v>
      </c>
    </row>
    <row r="742" spans="1:10" x14ac:dyDescent="0.2">
      <c r="A742" s="6" t="str">
        <f t="shared" si="165"/>
        <v>WIT/*2AC4-CQAM - non-sector</v>
      </c>
      <c r="B742" s="60" t="s">
        <v>303</v>
      </c>
      <c r="C742" s="61" t="s">
        <v>274</v>
      </c>
      <c r="D742" s="61" t="s">
        <v>58</v>
      </c>
      <c r="E742" s="21">
        <f t="shared" si="164"/>
        <v>0.55416359616801769</v>
      </c>
      <c r="F742" s="19">
        <f>SUMIFS(UK!I:I,UK!B:B,'Special condition stocks'!D742,UK!D:D,'Special condition stocks'!B742)</f>
        <v>0</v>
      </c>
      <c r="G742" s="21">
        <f t="shared" si="166"/>
        <v>0</v>
      </c>
      <c r="H742" s="56">
        <v>0</v>
      </c>
      <c r="I742" s="21">
        <v>0</v>
      </c>
      <c r="J742" s="21">
        <f t="shared" si="167"/>
        <v>0</v>
      </c>
    </row>
    <row r="743" spans="1:10" x14ac:dyDescent="0.2">
      <c r="A743" s="6" t="str">
        <f t="shared" si="160"/>
        <v>LEM*2AC4-C210m and under (pool) - England</v>
      </c>
      <c r="B743" s="6" t="s">
        <v>29</v>
      </c>
      <c r="C743" s="24" t="s">
        <v>295</v>
      </c>
      <c r="D743" s="24" t="s">
        <v>261</v>
      </c>
      <c r="E743" s="21">
        <v>1</v>
      </c>
      <c r="F743" s="19">
        <f>SUMIFS(UK!I:I,UK!B:B,'Special condition stocks'!D743,UK!D:D,'Special condition stocks'!B743)</f>
        <v>2.4409999999999998</v>
      </c>
      <c r="G743" s="21">
        <f t="shared" si="152"/>
        <v>2.4409999999999998</v>
      </c>
      <c r="H743" s="21">
        <v>0</v>
      </c>
      <c r="I743" s="21">
        <v>0</v>
      </c>
      <c r="J743" s="21">
        <f t="shared" si="153"/>
        <v>2.4409999999999998</v>
      </c>
    </row>
    <row r="744" spans="1:10" x14ac:dyDescent="0.2">
      <c r="A744" s="6" t="str">
        <f t="shared" si="160"/>
        <v>LEM*2AC4-C210m and under (pool) - Northern Ireland</v>
      </c>
      <c r="B744" s="6" t="s">
        <v>32</v>
      </c>
      <c r="C744" s="24" t="s">
        <v>295</v>
      </c>
      <c r="D744" s="24" t="s">
        <v>261</v>
      </c>
      <c r="E744" s="21">
        <v>1</v>
      </c>
      <c r="F744" s="19">
        <f>SUMIFS(UK!I:I,UK!B:B,'Special condition stocks'!D744,UK!D:D,'Special condition stocks'!B744)</f>
        <v>0</v>
      </c>
      <c r="G744" s="21">
        <f t="shared" si="152"/>
        <v>0</v>
      </c>
      <c r="H744" s="21">
        <v>0</v>
      </c>
      <c r="I744" s="21">
        <v>0</v>
      </c>
      <c r="J744" s="21">
        <f t="shared" si="153"/>
        <v>0</v>
      </c>
    </row>
    <row r="745" spans="1:10" x14ac:dyDescent="0.2">
      <c r="A745" s="6" t="str">
        <f t="shared" si="160"/>
        <v>LEM*2AC4-C210m and under (pool) - Scotland</v>
      </c>
      <c r="B745" s="6" t="s">
        <v>31</v>
      </c>
      <c r="C745" s="24" t="s">
        <v>295</v>
      </c>
      <c r="D745" s="24" t="s">
        <v>261</v>
      </c>
      <c r="E745" s="21">
        <v>1</v>
      </c>
      <c r="F745" s="19">
        <f>SUMIFS(UK!I:I,UK!B:B,'Special condition stocks'!D745,UK!D:D,'Special condition stocks'!B745)</f>
        <v>0</v>
      </c>
      <c r="G745" s="21">
        <f t="shared" si="152"/>
        <v>0</v>
      </c>
      <c r="H745" s="21">
        <v>0</v>
      </c>
      <c r="I745" s="21">
        <v>0</v>
      </c>
      <c r="J745" s="21">
        <f t="shared" si="153"/>
        <v>0</v>
      </c>
    </row>
    <row r="746" spans="1:10" x14ac:dyDescent="0.2">
      <c r="A746" s="6" t="str">
        <f t="shared" si="160"/>
        <v>LEM*2AC4-C210m and under (pool) - Wales</v>
      </c>
      <c r="B746" s="6" t="s">
        <v>30</v>
      </c>
      <c r="C746" s="24" t="s">
        <v>295</v>
      </c>
      <c r="D746" s="24" t="s">
        <v>261</v>
      </c>
      <c r="E746" s="21">
        <v>1</v>
      </c>
      <c r="F746" s="19">
        <f>SUMIFS(UK!I:I,UK!B:B,'Special condition stocks'!D746,UK!D:D,'Special condition stocks'!B746)</f>
        <v>0</v>
      </c>
      <c r="G746" s="21">
        <f t="shared" si="152"/>
        <v>0</v>
      </c>
      <c r="H746" s="21">
        <v>0</v>
      </c>
      <c r="I746" s="21">
        <v>0</v>
      </c>
      <c r="J746" s="21">
        <f t="shared" si="153"/>
        <v>0</v>
      </c>
    </row>
    <row r="747" spans="1:10" x14ac:dyDescent="0.2">
      <c r="A747" s="6" t="str">
        <f t="shared" si="160"/>
        <v>LEM*2AC4-C2Aberdeen</v>
      </c>
      <c r="B747" s="6" t="s">
        <v>4</v>
      </c>
      <c r="C747" s="24" t="s">
        <v>295</v>
      </c>
      <c r="D747" s="24" t="s">
        <v>261</v>
      </c>
      <c r="E747" s="21">
        <v>1</v>
      </c>
      <c r="F747" s="19">
        <f>SUMIFS(UK!I:I,UK!B:B,'Special condition stocks'!D747,UK!D:D,'Special condition stocks'!B747)</f>
        <v>0</v>
      </c>
      <c r="G747" s="21">
        <f t="shared" si="152"/>
        <v>0</v>
      </c>
      <c r="H747" s="21">
        <v>0</v>
      </c>
      <c r="I747" s="21">
        <v>0</v>
      </c>
      <c r="J747" s="21">
        <f t="shared" si="153"/>
        <v>0</v>
      </c>
    </row>
    <row r="748" spans="1:10" x14ac:dyDescent="0.2">
      <c r="A748" s="6" t="str">
        <f t="shared" si="160"/>
        <v>LEM*2AC4-C2Anglo Scot.</v>
      </c>
      <c r="B748" s="6" t="s">
        <v>13</v>
      </c>
      <c r="C748" s="24" t="s">
        <v>295</v>
      </c>
      <c r="D748" s="24" t="s">
        <v>261</v>
      </c>
      <c r="E748" s="21">
        <v>1</v>
      </c>
      <c r="F748" s="19">
        <f>SUMIFS(UK!I:I,UK!B:B,'Special condition stocks'!D748,UK!D:D,'Special condition stocks'!B748)</f>
        <v>0</v>
      </c>
      <c r="G748" s="21">
        <f t="shared" si="152"/>
        <v>0</v>
      </c>
      <c r="H748" s="21">
        <v>0</v>
      </c>
      <c r="I748" s="21">
        <v>0</v>
      </c>
      <c r="J748" s="21">
        <f t="shared" si="153"/>
        <v>0</v>
      </c>
    </row>
    <row r="749" spans="1:10" x14ac:dyDescent="0.2">
      <c r="A749" s="6" t="str">
        <f t="shared" si="160"/>
        <v>LEM*2AC4-C2ANIFPO</v>
      </c>
      <c r="B749" s="6" t="s">
        <v>17</v>
      </c>
      <c r="C749" s="24" t="s">
        <v>295</v>
      </c>
      <c r="D749" s="24" t="s">
        <v>261</v>
      </c>
      <c r="E749" s="21">
        <v>1</v>
      </c>
      <c r="F749" s="19">
        <f>SUMIFS(UK!I:I,UK!B:B,'Special condition stocks'!D749,UK!D:D,'Special condition stocks'!B749)</f>
        <v>1E-3</v>
      </c>
      <c r="G749" s="21">
        <f t="shared" si="152"/>
        <v>1E-3</v>
      </c>
      <c r="H749" s="21">
        <v>0</v>
      </c>
      <c r="I749" s="21">
        <v>0</v>
      </c>
      <c r="J749" s="21">
        <f t="shared" si="153"/>
        <v>1E-3</v>
      </c>
    </row>
    <row r="750" spans="1:10" x14ac:dyDescent="0.2">
      <c r="A750" s="6" t="str">
        <f t="shared" si="160"/>
        <v>LEM*2AC4-C2Cornish</v>
      </c>
      <c r="B750" s="6" t="s">
        <v>18</v>
      </c>
      <c r="C750" s="24" t="s">
        <v>295</v>
      </c>
      <c r="D750" s="24" t="s">
        <v>261</v>
      </c>
      <c r="E750" s="21">
        <v>1</v>
      </c>
      <c r="F750" s="19">
        <f>SUMIFS(UK!I:I,UK!B:B,'Special condition stocks'!D750,UK!D:D,'Special condition stocks'!B750)</f>
        <v>3.0000000000000001E-3</v>
      </c>
      <c r="G750" s="21">
        <f t="shared" si="152"/>
        <v>3.0000000000000001E-3</v>
      </c>
      <c r="H750" s="21">
        <v>0</v>
      </c>
      <c r="I750" s="21">
        <v>0</v>
      </c>
      <c r="J750" s="21">
        <f t="shared" si="153"/>
        <v>3.0000000000000001E-3</v>
      </c>
    </row>
    <row r="751" spans="1:10" x14ac:dyDescent="0.2">
      <c r="A751" s="6" t="str">
        <f t="shared" si="160"/>
        <v>LEM*2AC4-C2EEFPO</v>
      </c>
      <c r="B751" s="6" t="s">
        <v>14</v>
      </c>
      <c r="C751" s="24" t="s">
        <v>295</v>
      </c>
      <c r="D751" s="24" t="s">
        <v>261</v>
      </c>
      <c r="E751" s="21">
        <v>1</v>
      </c>
      <c r="F751" s="19">
        <f>SUMIFS(UK!I:I,UK!B:B,'Special condition stocks'!D751,UK!D:D,'Special condition stocks'!B751)</f>
        <v>0</v>
      </c>
      <c r="G751" s="21">
        <f t="shared" si="152"/>
        <v>0</v>
      </c>
      <c r="H751" s="21">
        <v>0</v>
      </c>
      <c r="I751" s="21">
        <v>0</v>
      </c>
      <c r="J751" s="21">
        <f t="shared" si="153"/>
        <v>0</v>
      </c>
    </row>
    <row r="752" spans="1:10" x14ac:dyDescent="0.2">
      <c r="A752" s="6" t="str">
        <f t="shared" si="160"/>
        <v>LEM*2AC4-C2Fife</v>
      </c>
      <c r="B752" s="6" t="s">
        <v>7</v>
      </c>
      <c r="C752" s="24" t="s">
        <v>295</v>
      </c>
      <c r="D752" s="24" t="s">
        <v>261</v>
      </c>
      <c r="E752" s="21">
        <v>1</v>
      </c>
      <c r="F752" s="19">
        <f>SUMIFS(UK!I:I,UK!B:B,'Special condition stocks'!D752,UK!D:D,'Special condition stocks'!B752)</f>
        <v>4.109</v>
      </c>
      <c r="G752" s="21">
        <f t="shared" si="152"/>
        <v>4.109</v>
      </c>
      <c r="H752" s="21">
        <v>0</v>
      </c>
      <c r="I752" s="21">
        <v>0</v>
      </c>
      <c r="J752" s="21">
        <f t="shared" si="153"/>
        <v>4.109</v>
      </c>
    </row>
    <row r="753" spans="1:10" x14ac:dyDescent="0.2">
      <c r="A753" s="6" t="str">
        <f t="shared" si="160"/>
        <v>LEM*2AC4-C2FPO</v>
      </c>
      <c r="B753" s="6" t="s">
        <v>15</v>
      </c>
      <c r="C753" s="24" t="s">
        <v>295</v>
      </c>
      <c r="D753" s="24" t="s">
        <v>261</v>
      </c>
      <c r="E753" s="21">
        <v>1</v>
      </c>
      <c r="F753" s="19">
        <f>SUMIFS(UK!I:I,UK!B:B,'Special condition stocks'!D753,UK!D:D,'Special condition stocks'!B753)</f>
        <v>2.38</v>
      </c>
      <c r="G753" s="21">
        <f t="shared" si="152"/>
        <v>2.38</v>
      </c>
      <c r="H753" s="21">
        <v>0</v>
      </c>
      <c r="I753" s="21">
        <v>0</v>
      </c>
      <c r="J753" s="21">
        <f t="shared" si="153"/>
        <v>2.38</v>
      </c>
    </row>
    <row r="754" spans="1:10" x14ac:dyDescent="0.2">
      <c r="A754" s="6" t="str">
        <f t="shared" si="160"/>
        <v>LEM*2AC4-C2Handliners</v>
      </c>
      <c r="B754" s="6" t="s">
        <v>66</v>
      </c>
      <c r="C754" s="24" t="s">
        <v>295</v>
      </c>
      <c r="D754" s="24" t="s">
        <v>261</v>
      </c>
      <c r="E754" s="21">
        <v>1</v>
      </c>
      <c r="F754" s="19">
        <f>SUMIFS(UK!I:I,UK!B:B,'Special condition stocks'!D754,UK!D:D,'Special condition stocks'!B754)</f>
        <v>0</v>
      </c>
      <c r="G754" s="21">
        <f t="shared" si="152"/>
        <v>0</v>
      </c>
      <c r="H754" s="21">
        <v>0</v>
      </c>
      <c r="I754" s="21">
        <v>0</v>
      </c>
      <c r="J754" s="21">
        <f t="shared" si="153"/>
        <v>0</v>
      </c>
    </row>
    <row r="755" spans="1:10" x14ac:dyDescent="0.2">
      <c r="A755" s="6" t="str">
        <f t="shared" si="160"/>
        <v>LEM*2AC4-C2Interfish</v>
      </c>
      <c r="B755" s="6" t="s">
        <v>23</v>
      </c>
      <c r="C755" s="24" t="s">
        <v>295</v>
      </c>
      <c r="D755" s="24" t="s">
        <v>261</v>
      </c>
      <c r="E755" s="21">
        <v>1</v>
      </c>
      <c r="F755" s="19">
        <f>SUMIFS(UK!I:I,UK!B:B,'Special condition stocks'!D755,UK!D:D,'Special condition stocks'!B755)</f>
        <v>0.12</v>
      </c>
      <c r="G755" s="21">
        <f t="shared" si="152"/>
        <v>0.12</v>
      </c>
      <c r="H755" s="21">
        <v>0</v>
      </c>
      <c r="I755" s="21">
        <v>0</v>
      </c>
      <c r="J755" s="21">
        <f t="shared" si="153"/>
        <v>0.12</v>
      </c>
    </row>
    <row r="756" spans="1:10" x14ac:dyDescent="0.2">
      <c r="A756" s="6" t="str">
        <f t="shared" si="160"/>
        <v>LEM*2AC4-C2IOM</v>
      </c>
      <c r="B756" s="6" t="s">
        <v>24</v>
      </c>
      <c r="C756" s="24" t="s">
        <v>295</v>
      </c>
      <c r="D756" s="24" t="s">
        <v>261</v>
      </c>
      <c r="E756" s="21">
        <v>1</v>
      </c>
      <c r="F756" s="19">
        <f>SUMIFS(UK!I:I,UK!B:B,'Special condition stocks'!D756,UK!D:D,'Special condition stocks'!B756)</f>
        <v>0</v>
      </c>
      <c r="G756" s="21">
        <f t="shared" si="152"/>
        <v>0</v>
      </c>
      <c r="H756" s="21">
        <v>0</v>
      </c>
      <c r="I756" s="21">
        <v>0</v>
      </c>
      <c r="J756" s="21">
        <f t="shared" si="153"/>
        <v>0</v>
      </c>
    </row>
    <row r="757" spans="1:10" x14ac:dyDescent="0.2">
      <c r="A757" s="6" t="str">
        <f t="shared" si="160"/>
        <v>LEM*2AC4-C2Klondyke</v>
      </c>
      <c r="B757" s="6" t="s">
        <v>11</v>
      </c>
      <c r="C757" s="24" t="s">
        <v>295</v>
      </c>
      <c r="D757" s="24" t="s">
        <v>261</v>
      </c>
      <c r="E757" s="21">
        <v>1</v>
      </c>
      <c r="F757" s="19">
        <f>SUMIFS(UK!I:I,UK!B:B,'Special condition stocks'!D757,UK!D:D,'Special condition stocks'!B757)</f>
        <v>0</v>
      </c>
      <c r="G757" s="21">
        <f t="shared" si="152"/>
        <v>0</v>
      </c>
      <c r="H757" s="21">
        <v>0</v>
      </c>
      <c r="I757" s="21">
        <v>0</v>
      </c>
      <c r="J757" s="21">
        <f t="shared" si="153"/>
        <v>0</v>
      </c>
    </row>
    <row r="758" spans="1:10" x14ac:dyDescent="0.2">
      <c r="A758" s="6" t="str">
        <f t="shared" si="160"/>
        <v>LEM*2AC4-C2Lowestoft</v>
      </c>
      <c r="B758" s="6" t="s">
        <v>21</v>
      </c>
      <c r="C758" s="24" t="s">
        <v>295</v>
      </c>
      <c r="D758" s="24" t="s">
        <v>261</v>
      </c>
      <c r="E758" s="21">
        <v>1</v>
      </c>
      <c r="F758" s="19">
        <f>SUMIFS(UK!I:I,UK!B:B,'Special condition stocks'!D758,UK!D:D,'Special condition stocks'!B758)</f>
        <v>0</v>
      </c>
      <c r="G758" s="21">
        <f t="shared" si="152"/>
        <v>0</v>
      </c>
      <c r="H758" s="21">
        <v>0</v>
      </c>
      <c r="I758" s="21">
        <v>0</v>
      </c>
      <c r="J758" s="21">
        <f t="shared" si="153"/>
        <v>0</v>
      </c>
    </row>
    <row r="759" spans="1:10" x14ac:dyDescent="0.2">
      <c r="A759" s="6" t="str">
        <f t="shared" si="160"/>
        <v>LEM*2AC4-C2Lunar</v>
      </c>
      <c r="B759" s="6" t="s">
        <v>12</v>
      </c>
      <c r="C759" s="24" t="s">
        <v>295</v>
      </c>
      <c r="D759" s="24" t="s">
        <v>261</v>
      </c>
      <c r="E759" s="21">
        <v>1</v>
      </c>
      <c r="F759" s="19">
        <f>SUMIFS(UK!I:I,UK!B:B,'Special condition stocks'!D759,UK!D:D,'Special condition stocks'!B759)</f>
        <v>0</v>
      </c>
      <c r="G759" s="21">
        <f t="shared" ref="G759:G828" si="168">ROUND(F759*E759,3)</f>
        <v>0</v>
      </c>
      <c r="H759" s="21">
        <v>0</v>
      </c>
      <c r="I759" s="21">
        <v>0</v>
      </c>
      <c r="J759" s="21">
        <f t="shared" ref="J759:J828" si="169">G759+H759-I759</f>
        <v>0</v>
      </c>
    </row>
    <row r="760" spans="1:10" x14ac:dyDescent="0.2">
      <c r="A760" s="6" t="str">
        <f t="shared" si="160"/>
        <v>LEM*2AC4-C2Mourne</v>
      </c>
      <c r="B760" s="6" t="s">
        <v>49</v>
      </c>
      <c r="C760" s="24" t="s">
        <v>295</v>
      </c>
      <c r="D760" s="24" t="s">
        <v>261</v>
      </c>
      <c r="E760" s="21">
        <v>1</v>
      </c>
      <c r="F760" s="19">
        <f>SUMIFS(UK!I:I,UK!B:B,'Special condition stocks'!D760,UK!D:D,'Special condition stocks'!B760)</f>
        <v>0</v>
      </c>
      <c r="G760" s="21">
        <f t="shared" si="168"/>
        <v>0</v>
      </c>
      <c r="H760" s="21">
        <v>0</v>
      </c>
      <c r="I760" s="21">
        <v>0</v>
      </c>
      <c r="J760" s="21">
        <f t="shared" si="169"/>
        <v>0</v>
      </c>
    </row>
    <row r="761" spans="1:10" x14ac:dyDescent="0.2">
      <c r="A761" s="6" t="str">
        <f t="shared" si="160"/>
        <v>LEM*2AC4-C2NESFO</v>
      </c>
      <c r="B761" s="6" t="s">
        <v>5</v>
      </c>
      <c r="C761" s="24" t="s">
        <v>295</v>
      </c>
      <c r="D761" s="24" t="s">
        <v>261</v>
      </c>
      <c r="E761" s="21">
        <v>1</v>
      </c>
      <c r="F761" s="19">
        <f>SUMIFS(UK!I:I,UK!B:B,'Special condition stocks'!D761,UK!D:D,'Special condition stocks'!B761)</f>
        <v>0</v>
      </c>
      <c r="G761" s="21">
        <f t="shared" si="168"/>
        <v>0</v>
      </c>
      <c r="H761" s="21">
        <v>0</v>
      </c>
      <c r="I761" s="21">
        <v>0</v>
      </c>
      <c r="J761" s="21">
        <f t="shared" si="169"/>
        <v>0</v>
      </c>
    </row>
    <row r="762" spans="1:10" x14ac:dyDescent="0.2">
      <c r="A762" s="6" t="str">
        <f t="shared" si="160"/>
        <v>LEM*2AC4-C2NIFPO</v>
      </c>
      <c r="B762" s="6" t="s">
        <v>16</v>
      </c>
      <c r="C762" s="24" t="s">
        <v>295</v>
      </c>
      <c r="D762" s="24" t="s">
        <v>261</v>
      </c>
      <c r="E762" s="21">
        <v>1</v>
      </c>
      <c r="F762" s="19">
        <f>SUMIFS(UK!I:I,UK!B:B,'Special condition stocks'!D762,UK!D:D,'Special condition stocks'!B762)</f>
        <v>0</v>
      </c>
      <c r="G762" s="21">
        <f t="shared" si="168"/>
        <v>0</v>
      </c>
      <c r="H762" s="21">
        <v>0</v>
      </c>
      <c r="I762" s="21">
        <v>0</v>
      </c>
      <c r="J762" s="21">
        <f t="shared" si="169"/>
        <v>0</v>
      </c>
    </row>
    <row r="763" spans="1:10" x14ac:dyDescent="0.2">
      <c r="A763" s="6" t="str">
        <f t="shared" si="160"/>
        <v>LEM*2AC4-C2Non Sector - England</v>
      </c>
      <c r="B763" s="6" t="s">
        <v>25</v>
      </c>
      <c r="C763" s="24" t="s">
        <v>295</v>
      </c>
      <c r="D763" s="24" t="s">
        <v>261</v>
      </c>
      <c r="E763" s="21">
        <v>1</v>
      </c>
      <c r="F763" s="19">
        <f>SUMIFS(UK!I:I,UK!B:B,'Special condition stocks'!D763,UK!D:D,'Special condition stocks'!B763)</f>
        <v>2.1539999999999999</v>
      </c>
      <c r="G763" s="21">
        <f t="shared" si="168"/>
        <v>2.1539999999999999</v>
      </c>
      <c r="H763" s="21">
        <v>0</v>
      </c>
      <c r="I763" s="21">
        <v>0</v>
      </c>
      <c r="J763" s="21">
        <f t="shared" si="169"/>
        <v>2.1539999999999999</v>
      </c>
    </row>
    <row r="764" spans="1:10" x14ac:dyDescent="0.2">
      <c r="A764" s="6" t="str">
        <f t="shared" si="160"/>
        <v>LEM*2AC4-C2Non Sector - Northern Ireland</v>
      </c>
      <c r="B764" s="6" t="s">
        <v>28</v>
      </c>
      <c r="C764" s="24" t="s">
        <v>295</v>
      </c>
      <c r="D764" s="24" t="s">
        <v>261</v>
      </c>
      <c r="E764" s="21">
        <v>1</v>
      </c>
      <c r="F764" s="19">
        <f>SUMIFS(UK!I:I,UK!B:B,'Special condition stocks'!D764,UK!D:D,'Special condition stocks'!B764)</f>
        <v>0</v>
      </c>
      <c r="G764" s="21">
        <f t="shared" si="168"/>
        <v>0</v>
      </c>
      <c r="H764" s="21">
        <v>0</v>
      </c>
      <c r="I764" s="21">
        <v>0</v>
      </c>
      <c r="J764" s="21">
        <f t="shared" si="169"/>
        <v>0</v>
      </c>
    </row>
    <row r="765" spans="1:10" x14ac:dyDescent="0.2">
      <c r="A765" s="6" t="str">
        <f t="shared" si="160"/>
        <v>LEM*2AC4-C2Non Sector - Scotland</v>
      </c>
      <c r="B765" s="6" t="s">
        <v>27</v>
      </c>
      <c r="C765" s="24" t="s">
        <v>295</v>
      </c>
      <c r="D765" s="24" t="s">
        <v>261</v>
      </c>
      <c r="E765" s="21">
        <v>1</v>
      </c>
      <c r="F765" s="19">
        <f>SUMIFS(UK!I:I,UK!B:B,'Special condition stocks'!D765,UK!D:D,'Special condition stocks'!B765)</f>
        <v>0.1</v>
      </c>
      <c r="G765" s="21">
        <f t="shared" si="168"/>
        <v>0.1</v>
      </c>
      <c r="H765" s="21">
        <v>0</v>
      </c>
      <c r="I765" s="21">
        <v>0</v>
      </c>
      <c r="J765" s="21">
        <f t="shared" si="169"/>
        <v>0.1</v>
      </c>
    </row>
    <row r="766" spans="1:10" x14ac:dyDescent="0.2">
      <c r="A766" s="6" t="str">
        <f t="shared" si="160"/>
        <v>LEM*2AC4-C2Non Sector - Wales</v>
      </c>
      <c r="B766" s="6" t="s">
        <v>26</v>
      </c>
      <c r="C766" s="24" t="s">
        <v>295</v>
      </c>
      <c r="D766" s="24" t="s">
        <v>261</v>
      </c>
      <c r="E766" s="21">
        <v>1</v>
      </c>
      <c r="F766" s="19">
        <f>SUMIFS(UK!I:I,UK!B:B,'Special condition stocks'!D766,UK!D:D,'Special condition stocks'!B766)</f>
        <v>0</v>
      </c>
      <c r="G766" s="21">
        <f t="shared" si="168"/>
        <v>0</v>
      </c>
      <c r="H766" s="21">
        <v>0</v>
      </c>
      <c r="I766" s="21">
        <v>0</v>
      </c>
      <c r="J766" s="21">
        <f t="shared" si="169"/>
        <v>0</v>
      </c>
    </row>
    <row r="767" spans="1:10" x14ac:dyDescent="0.2">
      <c r="A767" s="6" t="str">
        <f t="shared" si="160"/>
        <v>LEM*2AC4-C2Humberside</v>
      </c>
      <c r="B767" s="6" t="s">
        <v>288</v>
      </c>
      <c r="C767" s="24" t="s">
        <v>295</v>
      </c>
      <c r="D767" s="24" t="s">
        <v>261</v>
      </c>
      <c r="E767" s="21">
        <v>1</v>
      </c>
      <c r="F767" s="19">
        <f>SUMIFS(UK!I:I,UK!B:B,'Special condition stocks'!D767,UK!D:D,'Special condition stocks'!B767)</f>
        <v>1.512</v>
      </c>
      <c r="G767" s="21">
        <f t="shared" si="168"/>
        <v>1.512</v>
      </c>
      <c r="H767" s="21">
        <v>0</v>
      </c>
      <c r="I767" s="21">
        <v>0</v>
      </c>
      <c r="J767" s="21">
        <f t="shared" si="169"/>
        <v>1.512</v>
      </c>
    </row>
    <row r="768" spans="1:10" x14ac:dyDescent="0.2">
      <c r="A768" s="6" t="str">
        <f t="shared" si="160"/>
        <v>LEM*2AC4-C2North Sea</v>
      </c>
      <c r="B768" s="6" t="s">
        <v>20</v>
      </c>
      <c r="C768" s="24" t="s">
        <v>295</v>
      </c>
      <c r="D768" s="24" t="s">
        <v>261</v>
      </c>
      <c r="E768" s="21">
        <v>1</v>
      </c>
      <c r="F768" s="19">
        <f>SUMIFS(UK!I:I,UK!B:B,'Special condition stocks'!D768,UK!D:D,'Special condition stocks'!B768)</f>
        <v>0.80499999999999994</v>
      </c>
      <c r="G768" s="21">
        <f t="shared" si="168"/>
        <v>0.80500000000000005</v>
      </c>
      <c r="H768" s="21">
        <v>0</v>
      </c>
      <c r="I768" s="21">
        <v>0</v>
      </c>
      <c r="J768" s="21">
        <f t="shared" si="169"/>
        <v>0.80500000000000005</v>
      </c>
    </row>
    <row r="769" spans="1:10" x14ac:dyDescent="0.2">
      <c r="A769" s="6" t="str">
        <f t="shared" si="160"/>
        <v>LEM*2AC4-C2Northern</v>
      </c>
      <c r="B769" s="6" t="s">
        <v>10</v>
      </c>
      <c r="C769" s="24" t="s">
        <v>295</v>
      </c>
      <c r="D769" s="24" t="s">
        <v>261</v>
      </c>
      <c r="E769" s="21">
        <v>1</v>
      </c>
      <c r="F769" s="19">
        <f>SUMIFS(UK!I:I,UK!B:B,'Special condition stocks'!D769,UK!D:D,'Special condition stocks'!B769)</f>
        <v>0</v>
      </c>
      <c r="G769" s="21">
        <f t="shared" si="168"/>
        <v>0</v>
      </c>
      <c r="H769" s="21">
        <v>0</v>
      </c>
      <c r="I769" s="21">
        <v>0</v>
      </c>
      <c r="J769" s="21">
        <f t="shared" si="169"/>
        <v>0</v>
      </c>
    </row>
    <row r="770" spans="1:10" x14ac:dyDescent="0.2">
      <c r="A770" s="6" t="str">
        <f t="shared" si="160"/>
        <v>LEM*2AC4-C2Orkney</v>
      </c>
      <c r="B770" s="6" t="s">
        <v>9</v>
      </c>
      <c r="C770" s="24" t="s">
        <v>295</v>
      </c>
      <c r="D770" s="24" t="s">
        <v>261</v>
      </c>
      <c r="E770" s="21">
        <v>1</v>
      </c>
      <c r="F770" s="19">
        <f>SUMIFS(UK!I:I,UK!B:B,'Special condition stocks'!D770,UK!D:D,'Special condition stocks'!B770)</f>
        <v>0</v>
      </c>
      <c r="G770" s="21">
        <f t="shared" si="168"/>
        <v>0</v>
      </c>
      <c r="H770" s="21">
        <v>0</v>
      </c>
      <c r="I770" s="21">
        <v>0</v>
      </c>
      <c r="J770" s="21">
        <f t="shared" si="169"/>
        <v>0</v>
      </c>
    </row>
    <row r="771" spans="1:10" x14ac:dyDescent="0.2">
      <c r="A771" s="6" t="str">
        <f t="shared" si="160"/>
        <v>LEM*2AC4-C2SFO</v>
      </c>
      <c r="B771" s="6" t="s">
        <v>2</v>
      </c>
      <c r="C771" s="24" t="s">
        <v>295</v>
      </c>
      <c r="D771" s="24" t="s">
        <v>261</v>
      </c>
      <c r="E771" s="21">
        <v>1</v>
      </c>
      <c r="F771" s="19">
        <f>SUMIFS(UK!I:I,UK!B:B,'Special condition stocks'!D771,UK!D:D,'Special condition stocks'!B771)</f>
        <v>0</v>
      </c>
      <c r="G771" s="21">
        <f t="shared" si="168"/>
        <v>0</v>
      </c>
      <c r="H771" s="21">
        <v>0</v>
      </c>
      <c r="I771" s="21">
        <v>0</v>
      </c>
      <c r="J771" s="21">
        <f t="shared" si="169"/>
        <v>0</v>
      </c>
    </row>
    <row r="772" spans="1:10" x14ac:dyDescent="0.2">
      <c r="A772" s="6" t="str">
        <f t="shared" si="160"/>
        <v>LEM*2AC4-C2Shetland</v>
      </c>
      <c r="B772" s="6" t="s">
        <v>6</v>
      </c>
      <c r="C772" s="24" t="s">
        <v>295</v>
      </c>
      <c r="D772" s="24" t="s">
        <v>261</v>
      </c>
      <c r="E772" s="21">
        <v>1</v>
      </c>
      <c r="F772" s="19">
        <f>SUMIFS(UK!I:I,UK!B:B,'Special condition stocks'!D772,UK!D:D,'Special condition stocks'!B772)</f>
        <v>1E-3</v>
      </c>
      <c r="G772" s="21">
        <f t="shared" si="168"/>
        <v>1E-3</v>
      </c>
      <c r="H772" s="21">
        <v>0</v>
      </c>
      <c r="I772" s="21">
        <v>0</v>
      </c>
      <c r="J772" s="21">
        <f t="shared" si="169"/>
        <v>1E-3</v>
      </c>
    </row>
    <row r="773" spans="1:10" x14ac:dyDescent="0.2">
      <c r="A773" s="6" t="str">
        <f t="shared" si="160"/>
        <v>LEM*2AC4-C2South West</v>
      </c>
      <c r="B773" s="6" t="s">
        <v>19</v>
      </c>
      <c r="C773" s="24" t="s">
        <v>295</v>
      </c>
      <c r="D773" s="24" t="s">
        <v>261</v>
      </c>
      <c r="E773" s="21">
        <v>1</v>
      </c>
      <c r="F773" s="19">
        <f>SUMIFS(UK!I:I,UK!B:B,'Special condition stocks'!D773,UK!D:D,'Special condition stocks'!B773)</f>
        <v>2.2800000000000002</v>
      </c>
      <c r="G773" s="21">
        <f t="shared" si="168"/>
        <v>2.2799999999999998</v>
      </c>
      <c r="H773" s="21">
        <v>0</v>
      </c>
      <c r="I773" s="21">
        <v>0</v>
      </c>
      <c r="J773" s="21">
        <f t="shared" si="169"/>
        <v>2.2799999999999998</v>
      </c>
    </row>
    <row r="774" spans="1:10" x14ac:dyDescent="0.2">
      <c r="A774" s="6" t="str">
        <f t="shared" ref="A774" si="170">CONCATENATE(C774,B774)</f>
        <v>LEM*2AC4-C2Unallocated</v>
      </c>
      <c r="B774" s="60" t="s">
        <v>33</v>
      </c>
      <c r="C774" s="61" t="s">
        <v>295</v>
      </c>
      <c r="D774" s="61" t="s">
        <v>261</v>
      </c>
      <c r="E774" s="21">
        <v>1</v>
      </c>
      <c r="F774" s="19">
        <f>SUMIFS(UK!I:I,UK!B:B,'Special condition stocks'!D774,UK!D:D,'Special condition stocks'!B774)</f>
        <v>0</v>
      </c>
      <c r="G774" s="21">
        <f t="shared" ref="G774" si="171">ROUND(F774*E774,3)</f>
        <v>0</v>
      </c>
      <c r="H774" s="21">
        <v>0</v>
      </c>
      <c r="I774" s="21">
        <v>0</v>
      </c>
      <c r="J774" s="21">
        <f t="shared" ref="J774" si="172">G774+H774-I774</f>
        <v>0</v>
      </c>
    </row>
    <row r="775" spans="1:10" x14ac:dyDescent="0.2">
      <c r="A775" s="6" t="str">
        <f t="shared" si="160"/>
        <v>LEM*2AC4-C2W. Scotland</v>
      </c>
      <c r="B775" s="6" t="s">
        <v>8</v>
      </c>
      <c r="C775" s="24" t="s">
        <v>295</v>
      </c>
      <c r="D775" s="24" t="s">
        <v>261</v>
      </c>
      <c r="E775" s="21">
        <v>1</v>
      </c>
      <c r="F775" s="19">
        <f>SUMIFS(UK!I:I,UK!B:B,'Special condition stocks'!D775,UK!D:D,'Special condition stocks'!B775)</f>
        <v>0</v>
      </c>
      <c r="G775" s="21">
        <f t="shared" si="168"/>
        <v>0</v>
      </c>
      <c r="H775" s="21">
        <v>0</v>
      </c>
      <c r="I775" s="21">
        <v>0</v>
      </c>
      <c r="J775" s="21">
        <f t="shared" si="169"/>
        <v>0</v>
      </c>
    </row>
    <row r="776" spans="1:10" x14ac:dyDescent="0.2">
      <c r="A776" s="6" t="str">
        <f t="shared" si="160"/>
        <v>LEM*2AC4-C2Wales &amp; WC</v>
      </c>
      <c r="B776" s="6" t="s">
        <v>22</v>
      </c>
      <c r="C776" s="24" t="s">
        <v>295</v>
      </c>
      <c r="D776" s="24" t="s">
        <v>261</v>
      </c>
      <c r="E776" s="21">
        <v>1</v>
      </c>
      <c r="F776" s="19">
        <f>SUMIFS(UK!I:I,UK!B:B,'Special condition stocks'!D776,UK!D:D,'Special condition stocks'!B776)</f>
        <v>0</v>
      </c>
      <c r="G776" s="21">
        <f t="shared" si="168"/>
        <v>0</v>
      </c>
      <c r="H776" s="21">
        <v>0</v>
      </c>
      <c r="I776" s="21">
        <v>0</v>
      </c>
      <c r="J776" s="21">
        <f t="shared" si="169"/>
        <v>0</v>
      </c>
    </row>
    <row r="777" spans="1:10" x14ac:dyDescent="0.2">
      <c r="A777" s="6" t="str">
        <f t="shared" si="160"/>
        <v>LEM*2AC4-C2Western</v>
      </c>
      <c r="B777" s="6" t="s">
        <v>107</v>
      </c>
      <c r="C777" s="24" t="s">
        <v>295</v>
      </c>
      <c r="D777" s="24" t="s">
        <v>261</v>
      </c>
      <c r="E777" s="21">
        <v>1</v>
      </c>
      <c r="F777" s="19">
        <f>SUMIFS(UK!I:I,UK!B:B,'Special condition stocks'!D777,UK!D:D,'Special condition stocks'!B777)</f>
        <v>0.11799999999999999</v>
      </c>
      <c r="G777" s="21">
        <f t="shared" si="168"/>
        <v>0.11799999999999999</v>
      </c>
      <c r="H777" s="21">
        <v>0</v>
      </c>
      <c r="I777" s="21">
        <v>0</v>
      </c>
      <c r="J777" s="21">
        <f t="shared" si="169"/>
        <v>0.11799999999999999</v>
      </c>
    </row>
    <row r="778" spans="1:10" x14ac:dyDescent="0.2">
      <c r="A778" s="6" t="str">
        <f t="shared" ref="A778:A779" si="173">CONCATENATE(C778,B778)</f>
        <v>LEM*2AC4-C2QAM - sector</v>
      </c>
      <c r="B778" s="60" t="s">
        <v>302</v>
      </c>
      <c r="C778" s="61" t="s">
        <v>295</v>
      </c>
      <c r="D778" s="61" t="s">
        <v>261</v>
      </c>
      <c r="E778" s="21">
        <v>1</v>
      </c>
      <c r="F778" s="19">
        <f>SUMIFS(UK!I:I,UK!B:B,'Special condition stocks'!D778,UK!D:D,'Special condition stocks'!B778)</f>
        <v>0</v>
      </c>
      <c r="G778" s="21">
        <f t="shared" ref="G778:G779" si="174">ROUND(F778*E778,3)</f>
        <v>0</v>
      </c>
      <c r="H778" s="21">
        <v>0</v>
      </c>
      <c r="I778" s="21">
        <v>0</v>
      </c>
      <c r="J778" s="21">
        <f t="shared" ref="J778:J779" si="175">G778+H778-I778</f>
        <v>0</v>
      </c>
    </row>
    <row r="779" spans="1:10" x14ac:dyDescent="0.2">
      <c r="A779" s="6" t="str">
        <f t="shared" si="173"/>
        <v>LEM*2AC4-C2QAM - non-sector</v>
      </c>
      <c r="B779" s="60" t="s">
        <v>303</v>
      </c>
      <c r="C779" s="61" t="s">
        <v>295</v>
      </c>
      <c r="D779" s="61" t="s">
        <v>261</v>
      </c>
      <c r="E779" s="21">
        <v>1</v>
      </c>
      <c r="F779" s="19">
        <f>SUMIFS(UK!I:I,UK!B:B,'Special condition stocks'!D779,UK!D:D,'Special condition stocks'!B779)</f>
        <v>0</v>
      </c>
      <c r="G779" s="21">
        <f t="shared" si="174"/>
        <v>0</v>
      </c>
      <c r="H779" s="21">
        <v>0</v>
      </c>
      <c r="I779" s="21">
        <v>0</v>
      </c>
      <c r="J779" s="21">
        <f t="shared" si="175"/>
        <v>0</v>
      </c>
    </row>
    <row r="780" spans="1:10" x14ac:dyDescent="0.2">
      <c r="A780" s="6" t="str">
        <f t="shared" si="160"/>
        <v>LEZ/*8ABDE10m and under (pool) - England</v>
      </c>
      <c r="B780" s="6" t="s">
        <v>29</v>
      </c>
      <c r="C780" s="24" t="s">
        <v>220</v>
      </c>
      <c r="D780" t="s">
        <v>59</v>
      </c>
      <c r="E780" s="21">
        <v>0.35</v>
      </c>
      <c r="F780" s="19">
        <f>SUMIFS(UK!I:I,UK!B:B,'Special condition stocks'!D780,UK!D:D,'Special condition stocks'!B780)</f>
        <v>438.21899999999999</v>
      </c>
      <c r="G780" s="21">
        <f t="shared" si="168"/>
        <v>153.37700000000001</v>
      </c>
      <c r="H780" s="21">
        <v>0</v>
      </c>
      <c r="I780" s="21">
        <v>0</v>
      </c>
      <c r="J780" s="21">
        <f t="shared" si="169"/>
        <v>153.37700000000001</v>
      </c>
    </row>
    <row r="781" spans="1:10" x14ac:dyDescent="0.2">
      <c r="A781" s="6" t="str">
        <f t="shared" si="160"/>
        <v>LEZ/*8ABDE10m and under (pool) - Northern Ireland</v>
      </c>
      <c r="B781" s="6" t="s">
        <v>32</v>
      </c>
      <c r="C781" s="24" t="s">
        <v>220</v>
      </c>
      <c r="D781" t="s">
        <v>59</v>
      </c>
      <c r="E781" s="21">
        <v>0.35</v>
      </c>
      <c r="F781" s="19">
        <f>SUMIFS(UK!I:I,UK!B:B,'Special condition stocks'!D781,UK!D:D,'Special condition stocks'!B781)</f>
        <v>2</v>
      </c>
      <c r="G781" s="21">
        <f t="shared" si="168"/>
        <v>0.7</v>
      </c>
      <c r="H781" s="21">
        <v>0</v>
      </c>
      <c r="I781" s="21">
        <v>0</v>
      </c>
      <c r="J781" s="21">
        <f t="shared" si="169"/>
        <v>0.7</v>
      </c>
    </row>
    <row r="782" spans="1:10" x14ac:dyDescent="0.2">
      <c r="A782" s="6" t="str">
        <f t="shared" si="160"/>
        <v>LEZ/*8ABDE10m and under (pool) - Scotland</v>
      </c>
      <c r="B782" s="6" t="s">
        <v>31</v>
      </c>
      <c r="C782" s="24" t="s">
        <v>220</v>
      </c>
      <c r="D782" t="s">
        <v>59</v>
      </c>
      <c r="E782" s="21">
        <v>0.35</v>
      </c>
      <c r="F782" s="19">
        <f>SUMIFS(UK!I:I,UK!B:B,'Special condition stocks'!D782,UK!D:D,'Special condition stocks'!B782)</f>
        <v>0.1</v>
      </c>
      <c r="G782" s="21">
        <f t="shared" si="168"/>
        <v>3.5000000000000003E-2</v>
      </c>
      <c r="H782" s="21">
        <v>0</v>
      </c>
      <c r="I782" s="21">
        <v>0</v>
      </c>
      <c r="J782" s="21">
        <f t="shared" si="169"/>
        <v>3.5000000000000003E-2</v>
      </c>
    </row>
    <row r="783" spans="1:10" x14ac:dyDescent="0.2">
      <c r="A783" s="6" t="str">
        <f t="shared" si="160"/>
        <v>LEZ/*8ABDE10m and under (pool) - Wales</v>
      </c>
      <c r="B783" s="6" t="s">
        <v>30</v>
      </c>
      <c r="C783" s="24" t="s">
        <v>220</v>
      </c>
      <c r="D783" t="s">
        <v>59</v>
      </c>
      <c r="E783" s="21">
        <v>0.35</v>
      </c>
      <c r="F783" s="19">
        <f>SUMIFS(UK!I:I,UK!B:B,'Special condition stocks'!D783,UK!D:D,'Special condition stocks'!B783)</f>
        <v>5.6000000000000001E-2</v>
      </c>
      <c r="G783" s="21">
        <f t="shared" si="168"/>
        <v>0.02</v>
      </c>
      <c r="H783" s="21">
        <v>0</v>
      </c>
      <c r="I783" s="21">
        <v>0</v>
      </c>
      <c r="J783" s="21">
        <f t="shared" si="169"/>
        <v>0.02</v>
      </c>
    </row>
    <row r="784" spans="1:10" x14ac:dyDescent="0.2">
      <c r="A784" s="6" t="str">
        <f t="shared" si="160"/>
        <v>LEZ/*8ABDEAberdeen</v>
      </c>
      <c r="B784" s="6" t="s">
        <v>4</v>
      </c>
      <c r="C784" s="24" t="s">
        <v>220</v>
      </c>
      <c r="D784" t="s">
        <v>59</v>
      </c>
      <c r="E784" s="21">
        <v>0.35</v>
      </c>
      <c r="F784" s="19">
        <f>SUMIFS(UK!I:I,UK!B:B,'Special condition stocks'!D784,UK!D:D,'Special condition stocks'!B784)</f>
        <v>51.649000000000001</v>
      </c>
      <c r="G784" s="21">
        <f t="shared" si="168"/>
        <v>18.077000000000002</v>
      </c>
      <c r="H784" s="21">
        <v>0</v>
      </c>
      <c r="I784" s="21">
        <v>0</v>
      </c>
      <c r="J784" s="21">
        <f t="shared" si="169"/>
        <v>18.077000000000002</v>
      </c>
    </row>
    <row r="785" spans="1:10" x14ac:dyDescent="0.2">
      <c r="A785" s="6" t="str">
        <f t="shared" si="160"/>
        <v>LEZ/*8ABDEAnglo Scot.</v>
      </c>
      <c r="B785" s="6" t="s">
        <v>13</v>
      </c>
      <c r="C785" s="24" t="s">
        <v>220</v>
      </c>
      <c r="D785" t="s">
        <v>59</v>
      </c>
      <c r="E785" s="21">
        <v>0.35</v>
      </c>
      <c r="F785" s="19">
        <f>SUMIFS(UK!I:I,UK!B:B,'Special condition stocks'!D785,UK!D:D,'Special condition stocks'!B785)</f>
        <v>6.3890000000000002</v>
      </c>
      <c r="G785" s="21">
        <f t="shared" si="168"/>
        <v>2.2360000000000002</v>
      </c>
      <c r="H785" s="21">
        <v>0</v>
      </c>
      <c r="I785" s="21">
        <v>0</v>
      </c>
      <c r="J785" s="21">
        <f t="shared" si="169"/>
        <v>2.2360000000000002</v>
      </c>
    </row>
    <row r="786" spans="1:10" x14ac:dyDescent="0.2">
      <c r="A786" s="6" t="str">
        <f t="shared" si="160"/>
        <v>LEZ/*8ABDEANIFPO</v>
      </c>
      <c r="B786" s="6" t="s">
        <v>17</v>
      </c>
      <c r="C786" s="24" t="s">
        <v>220</v>
      </c>
      <c r="D786" t="s">
        <v>59</v>
      </c>
      <c r="E786" s="21">
        <v>0.35</v>
      </c>
      <c r="F786" s="19">
        <f>SUMIFS(UK!I:I,UK!B:B,'Special condition stocks'!D786,UK!D:D,'Special condition stocks'!B786)</f>
        <v>13.58</v>
      </c>
      <c r="G786" s="21">
        <f t="shared" si="168"/>
        <v>4.7530000000000001</v>
      </c>
      <c r="H786" s="21">
        <v>0</v>
      </c>
      <c r="I786" s="21">
        <v>0</v>
      </c>
      <c r="J786" s="21">
        <f t="shared" si="169"/>
        <v>4.7530000000000001</v>
      </c>
    </row>
    <row r="787" spans="1:10" x14ac:dyDescent="0.2">
      <c r="A787" s="6" t="str">
        <f t="shared" si="160"/>
        <v>LEZ/*8ABDECornish</v>
      </c>
      <c r="B787" s="6" t="s">
        <v>18</v>
      </c>
      <c r="C787" s="24" t="s">
        <v>220</v>
      </c>
      <c r="D787" t="s">
        <v>59</v>
      </c>
      <c r="E787" s="21">
        <v>0.35</v>
      </c>
      <c r="F787" s="19">
        <f>SUMIFS(UK!I:I,UK!B:B,'Special condition stocks'!D787,UK!D:D,'Special condition stocks'!B787)</f>
        <v>905.66399999999999</v>
      </c>
      <c r="G787" s="21">
        <f t="shared" si="168"/>
        <v>316.98200000000003</v>
      </c>
      <c r="H787" s="21">
        <v>0</v>
      </c>
      <c r="I787" s="21">
        <v>0</v>
      </c>
      <c r="J787" s="21">
        <f t="shared" si="169"/>
        <v>316.98200000000003</v>
      </c>
    </row>
    <row r="788" spans="1:10" x14ac:dyDescent="0.2">
      <c r="A788" s="6" t="str">
        <f t="shared" si="160"/>
        <v>LEZ/*8ABDEEEFPO</v>
      </c>
      <c r="B788" s="6" t="s">
        <v>14</v>
      </c>
      <c r="C788" s="24" t="s">
        <v>220</v>
      </c>
      <c r="D788" t="s">
        <v>59</v>
      </c>
      <c r="E788" s="21">
        <v>0.35</v>
      </c>
      <c r="F788" s="19">
        <f>SUMIFS(UK!I:I,UK!B:B,'Special condition stocks'!D788,UK!D:D,'Special condition stocks'!B788)</f>
        <v>353.52</v>
      </c>
      <c r="G788" s="21">
        <f t="shared" si="168"/>
        <v>123.732</v>
      </c>
      <c r="H788" s="21">
        <v>0</v>
      </c>
      <c r="I788" s="21">
        <v>0</v>
      </c>
      <c r="J788" s="21">
        <f t="shared" si="169"/>
        <v>123.732</v>
      </c>
    </row>
    <row r="789" spans="1:10" x14ac:dyDescent="0.2">
      <c r="A789" s="6" t="str">
        <f t="shared" si="160"/>
        <v>LEZ/*8ABDEFife</v>
      </c>
      <c r="B789" s="6" t="s">
        <v>7</v>
      </c>
      <c r="C789" s="24" t="s">
        <v>220</v>
      </c>
      <c r="D789" t="s">
        <v>59</v>
      </c>
      <c r="E789" s="21">
        <v>0.35</v>
      </c>
      <c r="F789" s="19">
        <f>SUMIFS(UK!I:I,UK!B:B,'Special condition stocks'!D789,UK!D:D,'Special condition stocks'!B789)</f>
        <v>0.2</v>
      </c>
      <c r="G789" s="21">
        <f t="shared" si="168"/>
        <v>7.0000000000000007E-2</v>
      </c>
      <c r="H789" s="21">
        <v>0</v>
      </c>
      <c r="I789" s="21">
        <v>0</v>
      </c>
      <c r="J789" s="21">
        <f t="shared" si="169"/>
        <v>7.0000000000000007E-2</v>
      </c>
    </row>
    <row r="790" spans="1:10" x14ac:dyDescent="0.2">
      <c r="A790" s="6" t="str">
        <f t="shared" si="160"/>
        <v>LEZ/*8ABDEFPO</v>
      </c>
      <c r="B790" s="6" t="s">
        <v>15</v>
      </c>
      <c r="C790" s="24" t="s">
        <v>220</v>
      </c>
      <c r="D790" t="s">
        <v>59</v>
      </c>
      <c r="E790" s="21">
        <v>0.35</v>
      </c>
      <c r="F790" s="19">
        <f>SUMIFS(UK!I:I,UK!B:B,'Special condition stocks'!D790,UK!D:D,'Special condition stocks'!B790)</f>
        <v>0</v>
      </c>
      <c r="G790" s="21">
        <f t="shared" si="168"/>
        <v>0</v>
      </c>
      <c r="H790" s="21">
        <v>0</v>
      </c>
      <c r="I790" s="21">
        <v>0</v>
      </c>
      <c r="J790" s="21">
        <f t="shared" si="169"/>
        <v>0</v>
      </c>
    </row>
    <row r="791" spans="1:10" x14ac:dyDescent="0.2">
      <c r="A791" s="6" t="str">
        <f t="shared" si="160"/>
        <v>LEZ/*8ABDEHandliners</v>
      </c>
      <c r="B791" s="6" t="s">
        <v>66</v>
      </c>
      <c r="C791" s="24" t="s">
        <v>220</v>
      </c>
      <c r="D791" t="s">
        <v>59</v>
      </c>
      <c r="E791" s="21">
        <v>0.35</v>
      </c>
      <c r="F791" s="19">
        <f>SUMIFS(UK!I:I,UK!B:B,'Special condition stocks'!D791,UK!D:D,'Special condition stocks'!B791)</f>
        <v>0</v>
      </c>
      <c r="G791" s="21">
        <f t="shared" si="168"/>
        <v>0</v>
      </c>
      <c r="H791" s="21">
        <v>0</v>
      </c>
      <c r="I791" s="21">
        <v>0</v>
      </c>
      <c r="J791" s="21">
        <f t="shared" si="169"/>
        <v>0</v>
      </c>
    </row>
    <row r="792" spans="1:10" x14ac:dyDescent="0.2">
      <c r="A792" s="6" t="str">
        <f t="shared" si="160"/>
        <v>LEZ/*8ABDEInterfish</v>
      </c>
      <c r="B792" s="6" t="s">
        <v>23</v>
      </c>
      <c r="C792" s="24" t="s">
        <v>220</v>
      </c>
      <c r="D792" t="s">
        <v>59</v>
      </c>
      <c r="E792" s="21">
        <v>0.35</v>
      </c>
      <c r="F792" s="19">
        <f>SUMIFS(UK!I:I,UK!B:B,'Special condition stocks'!D792,UK!D:D,'Special condition stocks'!B792)</f>
        <v>4.0640000000000001</v>
      </c>
      <c r="G792" s="21">
        <f t="shared" si="168"/>
        <v>1.4219999999999999</v>
      </c>
      <c r="H792" s="21">
        <v>0</v>
      </c>
      <c r="I792" s="21">
        <v>0</v>
      </c>
      <c r="J792" s="21">
        <f t="shared" si="169"/>
        <v>1.4219999999999999</v>
      </c>
    </row>
    <row r="793" spans="1:10" x14ac:dyDescent="0.2">
      <c r="A793" s="6" t="str">
        <f t="shared" si="160"/>
        <v>LEZ/*8ABDEIOM</v>
      </c>
      <c r="B793" s="6" t="s">
        <v>24</v>
      </c>
      <c r="C793" s="24" t="s">
        <v>220</v>
      </c>
      <c r="D793" t="s">
        <v>59</v>
      </c>
      <c r="E793" s="21">
        <v>0.35</v>
      </c>
      <c r="F793" s="19">
        <f>SUMIFS(UK!I:I,UK!B:B,'Special condition stocks'!D793,UK!D:D,'Special condition stocks'!B793)</f>
        <v>0.73899999999999999</v>
      </c>
      <c r="G793" s="21">
        <f t="shared" si="168"/>
        <v>0.25900000000000001</v>
      </c>
      <c r="H793" s="21">
        <v>0</v>
      </c>
      <c r="I793" s="21">
        <v>0</v>
      </c>
      <c r="J793" s="21">
        <f t="shared" si="169"/>
        <v>0.25900000000000001</v>
      </c>
    </row>
    <row r="794" spans="1:10" x14ac:dyDescent="0.2">
      <c r="A794" s="6" t="str">
        <f t="shared" si="160"/>
        <v>LEZ/*8ABDEKlondyke</v>
      </c>
      <c r="B794" s="6" t="s">
        <v>11</v>
      </c>
      <c r="C794" s="24" t="s">
        <v>220</v>
      </c>
      <c r="D794" t="s">
        <v>59</v>
      </c>
      <c r="E794" s="21">
        <v>0.35</v>
      </c>
      <c r="F794" s="19">
        <f>SUMIFS(UK!I:I,UK!B:B,'Special condition stocks'!D794,UK!D:D,'Special condition stocks'!B794)</f>
        <v>0</v>
      </c>
      <c r="G794" s="21">
        <f t="shared" si="168"/>
        <v>0</v>
      </c>
      <c r="H794" s="21">
        <v>0</v>
      </c>
      <c r="I794" s="21">
        <v>0</v>
      </c>
      <c r="J794" s="21">
        <f t="shared" si="169"/>
        <v>0</v>
      </c>
    </row>
    <row r="795" spans="1:10" x14ac:dyDescent="0.2">
      <c r="A795" s="6" t="str">
        <f t="shared" si="160"/>
        <v>LEZ/*8ABDELowestoft</v>
      </c>
      <c r="B795" s="6" t="s">
        <v>21</v>
      </c>
      <c r="C795" s="24" t="s">
        <v>220</v>
      </c>
      <c r="D795" t="s">
        <v>59</v>
      </c>
      <c r="E795" s="21">
        <v>0.35</v>
      </c>
      <c r="F795" s="19">
        <f>SUMIFS(UK!I:I,UK!B:B,'Special condition stocks'!D795,UK!D:D,'Special condition stocks'!B795)</f>
        <v>0</v>
      </c>
      <c r="G795" s="21">
        <f t="shared" si="168"/>
        <v>0</v>
      </c>
      <c r="H795" s="21">
        <v>0</v>
      </c>
      <c r="I795" s="21">
        <v>0</v>
      </c>
      <c r="J795" s="21">
        <f t="shared" si="169"/>
        <v>0</v>
      </c>
    </row>
    <row r="796" spans="1:10" x14ac:dyDescent="0.2">
      <c r="A796" s="6" t="str">
        <f t="shared" si="160"/>
        <v>LEZ/*8ABDELunar</v>
      </c>
      <c r="B796" s="6" t="s">
        <v>12</v>
      </c>
      <c r="C796" s="24" t="s">
        <v>220</v>
      </c>
      <c r="D796" t="s">
        <v>59</v>
      </c>
      <c r="E796" s="21">
        <v>0.35</v>
      </c>
      <c r="F796" s="19">
        <f>SUMIFS(UK!I:I,UK!B:B,'Special condition stocks'!D796,UK!D:D,'Special condition stocks'!B796)</f>
        <v>2.2999999999999998</v>
      </c>
      <c r="G796" s="21">
        <f t="shared" si="168"/>
        <v>0.80500000000000005</v>
      </c>
      <c r="H796" s="21">
        <v>0</v>
      </c>
      <c r="I796" s="21">
        <v>0</v>
      </c>
      <c r="J796" s="21">
        <f t="shared" si="169"/>
        <v>0.80500000000000005</v>
      </c>
    </row>
    <row r="797" spans="1:10" x14ac:dyDescent="0.2">
      <c r="A797" s="6" t="str">
        <f t="shared" si="160"/>
        <v>LEZ/*8ABDEMourne</v>
      </c>
      <c r="B797" s="6" t="s">
        <v>49</v>
      </c>
      <c r="C797" s="24" t="s">
        <v>220</v>
      </c>
      <c r="D797" t="s">
        <v>59</v>
      </c>
      <c r="E797" s="21">
        <v>0.35</v>
      </c>
      <c r="F797" s="19">
        <f>SUMIFS(UK!I:I,UK!B:B,'Special condition stocks'!D797,UK!D:D,'Special condition stocks'!B797)</f>
        <v>0</v>
      </c>
      <c r="G797" s="21">
        <f t="shared" si="168"/>
        <v>0</v>
      </c>
      <c r="H797" s="21">
        <v>0</v>
      </c>
      <c r="I797" s="21">
        <v>0</v>
      </c>
      <c r="J797" s="21">
        <f t="shared" si="169"/>
        <v>0</v>
      </c>
    </row>
    <row r="798" spans="1:10" x14ac:dyDescent="0.2">
      <c r="A798" s="6" t="str">
        <f t="shared" si="160"/>
        <v>LEZ/*8ABDENESFO</v>
      </c>
      <c r="B798" s="6" t="s">
        <v>5</v>
      </c>
      <c r="C798" s="24" t="s">
        <v>220</v>
      </c>
      <c r="D798" t="s">
        <v>59</v>
      </c>
      <c r="E798" s="21">
        <v>0.35</v>
      </c>
      <c r="F798" s="19">
        <f>SUMIFS(UK!I:I,UK!B:B,'Special condition stocks'!D798,UK!D:D,'Special condition stocks'!B798)</f>
        <v>0.9</v>
      </c>
      <c r="G798" s="21">
        <f t="shared" si="168"/>
        <v>0.315</v>
      </c>
      <c r="H798" s="21">
        <v>0</v>
      </c>
      <c r="I798" s="21">
        <v>0</v>
      </c>
      <c r="J798" s="21">
        <f t="shared" si="169"/>
        <v>0.315</v>
      </c>
    </row>
    <row r="799" spans="1:10" x14ac:dyDescent="0.2">
      <c r="A799" s="6" t="str">
        <f t="shared" si="160"/>
        <v>LEZ/*8ABDENIFPO</v>
      </c>
      <c r="B799" s="6" t="s">
        <v>16</v>
      </c>
      <c r="C799" s="24" t="s">
        <v>220</v>
      </c>
      <c r="D799" t="s">
        <v>59</v>
      </c>
      <c r="E799" s="21">
        <v>0.35</v>
      </c>
      <c r="F799" s="19">
        <f>SUMIFS(UK!I:I,UK!B:B,'Special condition stocks'!D799,UK!D:D,'Special condition stocks'!B799)</f>
        <v>161.72</v>
      </c>
      <c r="G799" s="21">
        <f t="shared" si="168"/>
        <v>56.601999999999997</v>
      </c>
      <c r="H799" s="21">
        <v>0</v>
      </c>
      <c r="I799" s="21">
        <v>0</v>
      </c>
      <c r="J799" s="21">
        <f t="shared" si="169"/>
        <v>56.601999999999997</v>
      </c>
    </row>
    <row r="800" spans="1:10" x14ac:dyDescent="0.2">
      <c r="A800" s="6" t="str">
        <f t="shared" si="160"/>
        <v>LEZ/*8ABDENon Sector - England</v>
      </c>
      <c r="B800" s="6" t="s">
        <v>25</v>
      </c>
      <c r="C800" s="24" t="s">
        <v>220</v>
      </c>
      <c r="D800" t="s">
        <v>59</v>
      </c>
      <c r="E800" s="21">
        <v>0.35</v>
      </c>
      <c r="F800" s="19">
        <f>SUMIFS(UK!I:I,UK!B:B,'Special condition stocks'!D800,UK!D:D,'Special condition stocks'!B800)</f>
        <v>141.74600000000001</v>
      </c>
      <c r="G800" s="21">
        <f t="shared" si="168"/>
        <v>49.610999999999997</v>
      </c>
      <c r="H800" s="21">
        <v>0</v>
      </c>
      <c r="I800" s="21">
        <v>0</v>
      </c>
      <c r="J800" s="21">
        <f t="shared" si="169"/>
        <v>49.610999999999997</v>
      </c>
    </row>
    <row r="801" spans="1:10" x14ac:dyDescent="0.2">
      <c r="A801" s="6" t="str">
        <f t="shared" si="160"/>
        <v>LEZ/*8ABDENon Sector - Northern Ireland</v>
      </c>
      <c r="B801" s="6" t="s">
        <v>28</v>
      </c>
      <c r="C801" s="24" t="s">
        <v>220</v>
      </c>
      <c r="D801" t="s">
        <v>59</v>
      </c>
      <c r="E801" s="21">
        <v>0.35</v>
      </c>
      <c r="F801" s="19">
        <f>SUMIFS(UK!I:I,UK!B:B,'Special condition stocks'!D801,UK!D:D,'Special condition stocks'!B801)</f>
        <v>0.1</v>
      </c>
      <c r="G801" s="21">
        <f t="shared" si="168"/>
        <v>3.5000000000000003E-2</v>
      </c>
      <c r="H801" s="21">
        <v>0</v>
      </c>
      <c r="I801" s="21">
        <v>0</v>
      </c>
      <c r="J801" s="21">
        <f t="shared" si="169"/>
        <v>3.5000000000000003E-2</v>
      </c>
    </row>
    <row r="802" spans="1:10" x14ac:dyDescent="0.2">
      <c r="A802" s="6" t="str">
        <f t="shared" si="160"/>
        <v>LEZ/*8ABDENon Sector - Scotland</v>
      </c>
      <c r="B802" s="6" t="s">
        <v>27</v>
      </c>
      <c r="C802" s="24" t="s">
        <v>220</v>
      </c>
      <c r="D802" t="s">
        <v>59</v>
      </c>
      <c r="E802" s="21">
        <v>0.35</v>
      </c>
      <c r="F802" s="19">
        <f>SUMIFS(UK!I:I,UK!B:B,'Special condition stocks'!D802,UK!D:D,'Special condition stocks'!B802)</f>
        <v>0.1</v>
      </c>
      <c r="G802" s="21">
        <f t="shared" si="168"/>
        <v>3.5000000000000003E-2</v>
      </c>
      <c r="H802" s="21">
        <v>0</v>
      </c>
      <c r="I802" s="21">
        <v>0</v>
      </c>
      <c r="J802" s="21">
        <f t="shared" si="169"/>
        <v>3.5000000000000003E-2</v>
      </c>
    </row>
    <row r="803" spans="1:10" x14ac:dyDescent="0.2">
      <c r="A803" s="6" t="str">
        <f t="shared" si="160"/>
        <v>LEZ/*8ABDENon Sector - Wales</v>
      </c>
      <c r="B803" s="6" t="s">
        <v>26</v>
      </c>
      <c r="C803" s="24" t="s">
        <v>220</v>
      </c>
      <c r="D803" t="s">
        <v>59</v>
      </c>
      <c r="E803" s="21">
        <v>0.35</v>
      </c>
      <c r="F803" s="19">
        <f>SUMIFS(UK!I:I,UK!B:B,'Special condition stocks'!D803,UK!D:D,'Special condition stocks'!B803)</f>
        <v>0</v>
      </c>
      <c r="G803" s="21">
        <f t="shared" si="168"/>
        <v>0</v>
      </c>
      <c r="H803" s="21">
        <v>0</v>
      </c>
      <c r="I803" s="21">
        <v>0</v>
      </c>
      <c r="J803" s="21">
        <f t="shared" si="169"/>
        <v>0</v>
      </c>
    </row>
    <row r="804" spans="1:10" x14ac:dyDescent="0.2">
      <c r="A804" s="6" t="str">
        <f t="shared" si="160"/>
        <v>LEZ/*8ABDEHumberside</v>
      </c>
      <c r="B804" s="6" t="s">
        <v>288</v>
      </c>
      <c r="C804" s="24" t="s">
        <v>220</v>
      </c>
      <c r="D804" t="s">
        <v>59</v>
      </c>
      <c r="E804" s="21">
        <v>0.35</v>
      </c>
      <c r="F804" s="19">
        <f>SUMIFS(UK!I:I,UK!B:B,'Special condition stocks'!D804,UK!D:D,'Special condition stocks'!B804)</f>
        <v>0</v>
      </c>
      <c r="G804" s="21">
        <f t="shared" si="168"/>
        <v>0</v>
      </c>
      <c r="H804" s="21">
        <v>0</v>
      </c>
      <c r="I804" s="21">
        <v>0</v>
      </c>
      <c r="J804" s="21">
        <f t="shared" si="169"/>
        <v>0</v>
      </c>
    </row>
    <row r="805" spans="1:10" x14ac:dyDescent="0.2">
      <c r="A805" s="6" t="str">
        <f t="shared" ref="A805:A874" si="176">CONCATENATE(C805,B805)</f>
        <v>LEZ/*8ABDENorth Sea</v>
      </c>
      <c r="B805" s="6" t="s">
        <v>20</v>
      </c>
      <c r="C805" s="24" t="s">
        <v>220</v>
      </c>
      <c r="D805" t="s">
        <v>59</v>
      </c>
      <c r="E805" s="21">
        <v>0.35</v>
      </c>
      <c r="F805" s="19">
        <f>SUMIFS(UK!I:I,UK!B:B,'Special condition stocks'!D805,UK!D:D,'Special condition stocks'!B805)</f>
        <v>0</v>
      </c>
      <c r="G805" s="21">
        <f t="shared" si="168"/>
        <v>0</v>
      </c>
      <c r="H805" s="21">
        <v>0</v>
      </c>
      <c r="I805" s="21">
        <v>0</v>
      </c>
      <c r="J805" s="21">
        <f t="shared" si="169"/>
        <v>0</v>
      </c>
    </row>
    <row r="806" spans="1:10" x14ac:dyDescent="0.2">
      <c r="A806" s="6" t="str">
        <f t="shared" si="176"/>
        <v>LEZ/*8ABDENorthern</v>
      </c>
      <c r="B806" s="6" t="s">
        <v>10</v>
      </c>
      <c r="C806" s="24" t="s">
        <v>220</v>
      </c>
      <c r="D806" t="s">
        <v>59</v>
      </c>
      <c r="E806" s="21">
        <v>0.35</v>
      </c>
      <c r="F806" s="19">
        <f>SUMIFS(UK!I:I,UK!B:B,'Special condition stocks'!D806,UK!D:D,'Special condition stocks'!B806)</f>
        <v>0</v>
      </c>
      <c r="G806" s="21">
        <f t="shared" si="168"/>
        <v>0</v>
      </c>
      <c r="H806" s="21">
        <v>0</v>
      </c>
      <c r="I806" s="21">
        <v>0</v>
      </c>
      <c r="J806" s="21">
        <f t="shared" si="169"/>
        <v>0</v>
      </c>
    </row>
    <row r="807" spans="1:10" x14ac:dyDescent="0.2">
      <c r="A807" s="6" t="str">
        <f t="shared" si="176"/>
        <v>LEZ/*8ABDEOrkney</v>
      </c>
      <c r="B807" s="6" t="s">
        <v>9</v>
      </c>
      <c r="C807" s="24" t="s">
        <v>220</v>
      </c>
      <c r="D807" t="s">
        <v>59</v>
      </c>
      <c r="E807" s="21">
        <v>0.35</v>
      </c>
      <c r="F807" s="19">
        <f>SUMIFS(UK!I:I,UK!B:B,'Special condition stocks'!D807,UK!D:D,'Special condition stocks'!B807)</f>
        <v>0</v>
      </c>
      <c r="G807" s="21">
        <f t="shared" si="168"/>
        <v>0</v>
      </c>
      <c r="H807" s="21">
        <v>0</v>
      </c>
      <c r="I807" s="21">
        <v>0</v>
      </c>
      <c r="J807" s="21">
        <f t="shared" si="169"/>
        <v>0</v>
      </c>
    </row>
    <row r="808" spans="1:10" x14ac:dyDescent="0.2">
      <c r="A808" s="6" t="str">
        <f t="shared" si="176"/>
        <v>LEZ/*8ABDESFO</v>
      </c>
      <c r="B808" s="6" t="s">
        <v>2</v>
      </c>
      <c r="C808" s="24" t="s">
        <v>220</v>
      </c>
      <c r="D808" t="s">
        <v>59</v>
      </c>
      <c r="E808" s="21">
        <v>0.35</v>
      </c>
      <c r="F808" s="19">
        <f>SUMIFS(UK!I:I,UK!B:B,'Special condition stocks'!D808,UK!D:D,'Special condition stocks'!B808)</f>
        <v>29.9</v>
      </c>
      <c r="G808" s="21">
        <f t="shared" si="168"/>
        <v>10.465</v>
      </c>
      <c r="H808" s="21">
        <v>0</v>
      </c>
      <c r="I808" s="21">
        <v>0</v>
      </c>
      <c r="J808" s="21">
        <f t="shared" si="169"/>
        <v>10.465</v>
      </c>
    </row>
    <row r="809" spans="1:10" x14ac:dyDescent="0.2">
      <c r="A809" s="6" t="str">
        <f t="shared" si="176"/>
        <v>LEZ/*8ABDEShetland</v>
      </c>
      <c r="B809" s="6" t="s">
        <v>6</v>
      </c>
      <c r="C809" s="24" t="s">
        <v>220</v>
      </c>
      <c r="D809" t="s">
        <v>59</v>
      </c>
      <c r="E809" s="21">
        <v>0.35</v>
      </c>
      <c r="F809" s="19">
        <f>SUMIFS(UK!I:I,UK!B:B,'Special condition stocks'!D809,UK!D:D,'Special condition stocks'!B809)</f>
        <v>10.3</v>
      </c>
      <c r="G809" s="21">
        <f t="shared" si="168"/>
        <v>3.605</v>
      </c>
      <c r="H809" s="21">
        <v>0</v>
      </c>
      <c r="I809" s="21">
        <v>0</v>
      </c>
      <c r="J809" s="21">
        <f t="shared" si="169"/>
        <v>3.605</v>
      </c>
    </row>
    <row r="810" spans="1:10" x14ac:dyDescent="0.2">
      <c r="A810" s="6" t="str">
        <f t="shared" si="176"/>
        <v>LEZ/*8ABDESouth West</v>
      </c>
      <c r="B810" s="6" t="s">
        <v>19</v>
      </c>
      <c r="C810" s="24" t="s">
        <v>220</v>
      </c>
      <c r="D810" t="s">
        <v>59</v>
      </c>
      <c r="E810" s="21">
        <v>0.35</v>
      </c>
      <c r="F810" s="19">
        <f>SUMIFS(UK!I:I,UK!B:B,'Special condition stocks'!D810,UK!D:D,'Special condition stocks'!B810)</f>
        <v>22.349999999999998</v>
      </c>
      <c r="G810" s="21">
        <f t="shared" si="168"/>
        <v>7.8230000000000004</v>
      </c>
      <c r="H810" s="21">
        <v>0</v>
      </c>
      <c r="I810" s="21">
        <v>0</v>
      </c>
      <c r="J810" s="21">
        <f t="shared" si="169"/>
        <v>7.8230000000000004</v>
      </c>
    </row>
    <row r="811" spans="1:10" x14ac:dyDescent="0.2">
      <c r="A811" s="6" t="str">
        <f t="shared" ref="A811" si="177">CONCATENATE(C811,B811)</f>
        <v>LEZ/*8ABDEUnallocated</v>
      </c>
      <c r="B811" s="60" t="s">
        <v>33</v>
      </c>
      <c r="C811" s="61" t="s">
        <v>220</v>
      </c>
      <c r="D811" s="59" t="s">
        <v>59</v>
      </c>
      <c r="E811" s="21">
        <v>0.35</v>
      </c>
      <c r="F811" s="19">
        <f>SUMIFS(UK!I:I,UK!B:B,'Special condition stocks'!D811,UK!D:D,'Special condition stocks'!B811)</f>
        <v>65.900000000000006</v>
      </c>
      <c r="G811" s="21">
        <f t="shared" ref="G811" si="178">ROUND(F811*E811,3)</f>
        <v>23.065000000000001</v>
      </c>
      <c r="H811" s="21">
        <v>0</v>
      </c>
      <c r="I811" s="21">
        <v>0</v>
      </c>
      <c r="J811" s="21">
        <f t="shared" ref="J811" si="179">G811+H811-I811</f>
        <v>23.065000000000001</v>
      </c>
    </row>
    <row r="812" spans="1:10" x14ac:dyDescent="0.2">
      <c r="A812" s="6" t="str">
        <f t="shared" si="176"/>
        <v>LEZ/*8ABDEW. Scotland</v>
      </c>
      <c r="B812" s="6" t="s">
        <v>8</v>
      </c>
      <c r="C812" s="24" t="s">
        <v>220</v>
      </c>
      <c r="D812" t="s">
        <v>59</v>
      </c>
      <c r="E812" s="21">
        <v>0.35</v>
      </c>
      <c r="F812" s="19">
        <f>SUMIFS(UK!I:I,UK!B:B,'Special condition stocks'!D812,UK!D:D,'Special condition stocks'!B812)</f>
        <v>0.89999999999999991</v>
      </c>
      <c r="G812" s="21">
        <f t="shared" si="168"/>
        <v>0.315</v>
      </c>
      <c r="H812" s="21">
        <v>0</v>
      </c>
      <c r="I812" s="21">
        <v>0</v>
      </c>
      <c r="J812" s="21">
        <f t="shared" si="169"/>
        <v>0.315</v>
      </c>
    </row>
    <row r="813" spans="1:10" x14ac:dyDescent="0.2">
      <c r="A813" s="6" t="str">
        <f t="shared" si="176"/>
        <v>LEZ/*8ABDEWales &amp; WC</v>
      </c>
      <c r="B813" s="6" t="s">
        <v>22</v>
      </c>
      <c r="C813" s="24" t="s">
        <v>220</v>
      </c>
      <c r="D813" t="s">
        <v>59</v>
      </c>
      <c r="E813" s="21">
        <v>0.35</v>
      </c>
      <c r="F813" s="19">
        <f>SUMIFS(UK!I:I,UK!B:B,'Special condition stocks'!D813,UK!D:D,'Special condition stocks'!B813)</f>
        <v>907.94099999999992</v>
      </c>
      <c r="G813" s="21">
        <f t="shared" si="168"/>
        <v>317.779</v>
      </c>
      <c r="H813" s="21">
        <v>0</v>
      </c>
      <c r="I813" s="21">
        <v>0</v>
      </c>
      <c r="J813" s="21">
        <f t="shared" si="169"/>
        <v>317.779</v>
      </c>
    </row>
    <row r="814" spans="1:10" x14ac:dyDescent="0.2">
      <c r="A814" s="6" t="str">
        <f t="shared" si="176"/>
        <v>LEZ/*8ABDEWestern</v>
      </c>
      <c r="B814" s="6" t="s">
        <v>107</v>
      </c>
      <c r="C814" s="24" t="s">
        <v>220</v>
      </c>
      <c r="D814" t="s">
        <v>59</v>
      </c>
      <c r="E814" s="21">
        <v>0.35</v>
      </c>
      <c r="F814" s="19">
        <f>SUMIFS(UK!I:I,UK!B:B,'Special condition stocks'!D814,UK!D:D,'Special condition stocks'!B814)</f>
        <v>153.422</v>
      </c>
      <c r="G814" s="21">
        <f t="shared" si="168"/>
        <v>53.698</v>
      </c>
      <c r="H814" s="21">
        <v>0</v>
      </c>
      <c r="I814" s="21">
        <v>0</v>
      </c>
      <c r="J814" s="21">
        <f t="shared" si="169"/>
        <v>53.698</v>
      </c>
    </row>
    <row r="815" spans="1:10" x14ac:dyDescent="0.2">
      <c r="A815" s="6" t="str">
        <f t="shared" ref="A815:A816" si="180">CONCATENATE(C815,B815)</f>
        <v>LEZ/*8ABDEQAM - sector</v>
      </c>
      <c r="B815" s="60" t="s">
        <v>302</v>
      </c>
      <c r="C815" s="61" t="s">
        <v>220</v>
      </c>
      <c r="D815" s="59" t="s">
        <v>59</v>
      </c>
      <c r="E815" s="21">
        <v>0.35</v>
      </c>
      <c r="F815" s="19">
        <f>SUMIFS(UK!I:I,UK!B:B,'Special condition stocks'!D815,UK!D:D,'Special condition stocks'!B815)</f>
        <v>0</v>
      </c>
      <c r="G815" s="21">
        <f t="shared" ref="G815:G816" si="181">ROUND(F815*E815,3)</f>
        <v>0</v>
      </c>
      <c r="H815" s="21">
        <v>0</v>
      </c>
      <c r="I815" s="21">
        <v>0</v>
      </c>
      <c r="J815" s="21">
        <f t="shared" ref="J815:J816" si="182">G815+H815-I815</f>
        <v>0</v>
      </c>
    </row>
    <row r="816" spans="1:10" x14ac:dyDescent="0.2">
      <c r="A816" s="6" t="str">
        <f t="shared" si="180"/>
        <v>LEZ/*8ABDEQAM - non-sector</v>
      </c>
      <c r="B816" s="60" t="s">
        <v>303</v>
      </c>
      <c r="C816" s="61" t="s">
        <v>220</v>
      </c>
      <c r="D816" s="59" t="s">
        <v>59</v>
      </c>
      <c r="E816" s="21">
        <v>0.35</v>
      </c>
      <c r="F816" s="19">
        <f>SUMIFS(UK!I:I,UK!B:B,'Special condition stocks'!D816,UK!D:D,'Special condition stocks'!B816)</f>
        <v>0</v>
      </c>
      <c r="G816" s="21">
        <f t="shared" si="181"/>
        <v>0</v>
      </c>
      <c r="H816" s="21">
        <v>0</v>
      </c>
      <c r="I816" s="21">
        <v>0</v>
      </c>
      <c r="J816" s="21">
        <f t="shared" si="182"/>
        <v>0</v>
      </c>
    </row>
    <row r="817" spans="1:10" x14ac:dyDescent="0.2">
      <c r="A817" s="6" t="str">
        <f t="shared" si="176"/>
        <v>LEZ/*6AN5810m and under (pool) - England</v>
      </c>
      <c r="B817" s="6" t="s">
        <v>29</v>
      </c>
      <c r="C817" s="24" t="s">
        <v>273</v>
      </c>
      <c r="D817" s="24" t="s">
        <v>60</v>
      </c>
      <c r="E817" s="21">
        <v>0.2</v>
      </c>
      <c r="F817" s="19">
        <f>SUMIFS(UK!I:I,UK!B:B,'Special condition stocks'!D817,UK!D:D,'Special condition stocks'!B817)</f>
        <v>8.5999999999999993E-2</v>
      </c>
      <c r="G817" s="21">
        <f t="shared" si="168"/>
        <v>1.7000000000000001E-2</v>
      </c>
      <c r="H817" s="21">
        <v>0</v>
      </c>
      <c r="I817" s="21">
        <v>0</v>
      </c>
      <c r="J817" s="21">
        <f t="shared" si="169"/>
        <v>1.7000000000000001E-2</v>
      </c>
    </row>
    <row r="818" spans="1:10" x14ac:dyDescent="0.2">
      <c r="A818" s="6" t="str">
        <f t="shared" si="176"/>
        <v>LEZ/*6AN5810m and under (pool) - Northern Ireland</v>
      </c>
      <c r="B818" s="6" t="s">
        <v>32</v>
      </c>
      <c r="C818" s="24" t="s">
        <v>273</v>
      </c>
      <c r="D818" s="24" t="s">
        <v>60</v>
      </c>
      <c r="E818" s="21">
        <v>0.2</v>
      </c>
      <c r="F818" s="19">
        <f>SUMIFS(UK!I:I,UK!B:B,'Special condition stocks'!D818,UK!D:D,'Special condition stocks'!B818)</f>
        <v>0</v>
      </c>
      <c r="G818" s="21">
        <f t="shared" si="168"/>
        <v>0</v>
      </c>
      <c r="H818" s="21">
        <v>0</v>
      </c>
      <c r="I818" s="21">
        <v>0</v>
      </c>
      <c r="J818" s="21">
        <f t="shared" si="169"/>
        <v>0</v>
      </c>
    </row>
    <row r="819" spans="1:10" x14ac:dyDescent="0.2">
      <c r="A819" s="6" t="str">
        <f t="shared" si="176"/>
        <v>LEZ/*6AN5810m and under (pool) - Scotland</v>
      </c>
      <c r="B819" s="6" t="s">
        <v>31</v>
      </c>
      <c r="C819" s="24" t="s">
        <v>273</v>
      </c>
      <c r="D819" s="24" t="s">
        <v>60</v>
      </c>
      <c r="E819" s="21">
        <v>0.2</v>
      </c>
      <c r="F819" s="19">
        <f>SUMIFS(UK!I:I,UK!B:B,'Special condition stocks'!D819,UK!D:D,'Special condition stocks'!B819)</f>
        <v>2.2000000000000002</v>
      </c>
      <c r="G819" s="21">
        <f t="shared" si="168"/>
        <v>0.44</v>
      </c>
      <c r="H819" s="21">
        <v>0</v>
      </c>
      <c r="I819" s="21">
        <v>0</v>
      </c>
      <c r="J819" s="21">
        <f t="shared" si="169"/>
        <v>0.44</v>
      </c>
    </row>
    <row r="820" spans="1:10" x14ac:dyDescent="0.2">
      <c r="A820" s="6" t="str">
        <f t="shared" si="176"/>
        <v>LEZ/*6AN5810m and under (pool) - Wales</v>
      </c>
      <c r="B820" s="6" t="s">
        <v>30</v>
      </c>
      <c r="C820" s="24" t="s">
        <v>273</v>
      </c>
      <c r="D820" s="24" t="s">
        <v>60</v>
      </c>
      <c r="E820" s="21">
        <v>0.2</v>
      </c>
      <c r="F820" s="19">
        <f>SUMIFS(UK!I:I,UK!B:B,'Special condition stocks'!D820,UK!D:D,'Special condition stocks'!B820)</f>
        <v>0</v>
      </c>
      <c r="G820" s="21">
        <f t="shared" si="168"/>
        <v>0</v>
      </c>
      <c r="H820" s="21">
        <v>0</v>
      </c>
      <c r="I820" s="21">
        <v>0</v>
      </c>
      <c r="J820" s="21">
        <f t="shared" si="169"/>
        <v>0</v>
      </c>
    </row>
    <row r="821" spans="1:10" x14ac:dyDescent="0.2">
      <c r="A821" s="6" t="str">
        <f t="shared" si="176"/>
        <v>LEZ/*6AN58Aberdeen</v>
      </c>
      <c r="B821" s="6" t="s">
        <v>4</v>
      </c>
      <c r="C821" s="24" t="s">
        <v>273</v>
      </c>
      <c r="D821" s="24" t="s">
        <v>60</v>
      </c>
      <c r="E821" s="21">
        <v>0.2</v>
      </c>
      <c r="F821" s="19">
        <f>SUMIFS(UK!I:I,UK!B:B,'Special condition stocks'!D821,UK!D:D,'Special condition stocks'!B821)</f>
        <v>307.66000000000003</v>
      </c>
      <c r="G821" s="21">
        <f t="shared" si="168"/>
        <v>61.531999999999996</v>
      </c>
      <c r="H821" s="21">
        <v>0</v>
      </c>
      <c r="I821" s="21">
        <v>0</v>
      </c>
      <c r="J821" s="21">
        <f t="shared" si="169"/>
        <v>61.531999999999996</v>
      </c>
    </row>
    <row r="822" spans="1:10" x14ac:dyDescent="0.2">
      <c r="A822" s="6" t="str">
        <f t="shared" si="176"/>
        <v>LEZ/*6AN58Anglo Scot.</v>
      </c>
      <c r="B822" s="6" t="s">
        <v>13</v>
      </c>
      <c r="C822" s="24" t="s">
        <v>273</v>
      </c>
      <c r="D822" s="24" t="s">
        <v>60</v>
      </c>
      <c r="E822" s="21">
        <v>0.2</v>
      </c>
      <c r="F822" s="19">
        <f>SUMIFS(UK!I:I,UK!B:B,'Special condition stocks'!D822,UK!D:D,'Special condition stocks'!B822)</f>
        <v>50.694000000000003</v>
      </c>
      <c r="G822" s="21">
        <f t="shared" si="168"/>
        <v>10.138999999999999</v>
      </c>
      <c r="H822" s="21">
        <v>0</v>
      </c>
      <c r="I822" s="21">
        <v>0</v>
      </c>
      <c r="J822" s="21">
        <f t="shared" si="169"/>
        <v>10.138999999999999</v>
      </c>
    </row>
    <row r="823" spans="1:10" x14ac:dyDescent="0.2">
      <c r="A823" s="6" t="str">
        <f t="shared" si="176"/>
        <v>LEZ/*6AN58ANIFPO</v>
      </c>
      <c r="B823" s="6" t="s">
        <v>17</v>
      </c>
      <c r="C823" s="24" t="s">
        <v>273</v>
      </c>
      <c r="D823" s="24" t="s">
        <v>60</v>
      </c>
      <c r="E823" s="21">
        <v>0.2</v>
      </c>
      <c r="F823" s="19">
        <f>SUMIFS(UK!I:I,UK!B:B,'Special condition stocks'!D823,UK!D:D,'Special condition stocks'!B823)</f>
        <v>8.3810000000000002</v>
      </c>
      <c r="G823" s="21">
        <f t="shared" si="168"/>
        <v>1.6759999999999999</v>
      </c>
      <c r="H823" s="21">
        <v>0</v>
      </c>
      <c r="I823" s="21">
        <v>0</v>
      </c>
      <c r="J823" s="21">
        <f t="shared" si="169"/>
        <v>1.6759999999999999</v>
      </c>
    </row>
    <row r="824" spans="1:10" x14ac:dyDescent="0.2">
      <c r="A824" s="6" t="str">
        <f t="shared" si="176"/>
        <v>LEZ/*6AN58Cornish</v>
      </c>
      <c r="B824" s="6" t="s">
        <v>18</v>
      </c>
      <c r="C824" s="24" t="s">
        <v>273</v>
      </c>
      <c r="D824" s="24" t="s">
        <v>60</v>
      </c>
      <c r="E824" s="21">
        <v>0.2</v>
      </c>
      <c r="F824" s="19">
        <f>SUMIFS(UK!I:I,UK!B:B,'Special condition stocks'!D824,UK!D:D,'Special condition stocks'!B824)</f>
        <v>120.095</v>
      </c>
      <c r="G824" s="21">
        <f t="shared" si="168"/>
        <v>24.018999999999998</v>
      </c>
      <c r="H824" s="21">
        <v>0</v>
      </c>
      <c r="I824" s="21">
        <v>0</v>
      </c>
      <c r="J824" s="21">
        <f t="shared" si="169"/>
        <v>24.018999999999998</v>
      </c>
    </row>
    <row r="825" spans="1:10" x14ac:dyDescent="0.2">
      <c r="A825" s="6" t="str">
        <f t="shared" si="176"/>
        <v>LEZ/*6AN58EEFPO</v>
      </c>
      <c r="B825" s="6" t="s">
        <v>14</v>
      </c>
      <c r="C825" s="24" t="s">
        <v>273</v>
      </c>
      <c r="D825" s="24" t="s">
        <v>60</v>
      </c>
      <c r="E825" s="21">
        <v>0.2</v>
      </c>
      <c r="F825" s="19">
        <f>SUMIFS(UK!I:I,UK!B:B,'Special condition stocks'!D825,UK!D:D,'Special condition stocks'!B825)</f>
        <v>215.916</v>
      </c>
      <c r="G825" s="21">
        <f t="shared" si="168"/>
        <v>43.183</v>
      </c>
      <c r="H825" s="21">
        <v>0</v>
      </c>
      <c r="I825" s="21">
        <v>0</v>
      </c>
      <c r="J825" s="21">
        <f t="shared" si="169"/>
        <v>43.183</v>
      </c>
    </row>
    <row r="826" spans="1:10" x14ac:dyDescent="0.2">
      <c r="A826" s="6" t="str">
        <f t="shared" si="176"/>
        <v>LEZ/*6AN58Fife</v>
      </c>
      <c r="B826" s="6" t="s">
        <v>7</v>
      </c>
      <c r="C826" s="24" t="s">
        <v>273</v>
      </c>
      <c r="D826" s="24" t="s">
        <v>60</v>
      </c>
      <c r="E826" s="21">
        <v>0.2</v>
      </c>
      <c r="F826" s="19">
        <f>SUMIFS(UK!I:I,UK!B:B,'Special condition stocks'!D826,UK!D:D,'Special condition stocks'!B826)</f>
        <v>7.38</v>
      </c>
      <c r="G826" s="21">
        <f t="shared" si="168"/>
        <v>1.476</v>
      </c>
      <c r="H826" s="21">
        <v>0</v>
      </c>
      <c r="I826" s="21">
        <v>0</v>
      </c>
      <c r="J826" s="21">
        <f t="shared" si="169"/>
        <v>1.476</v>
      </c>
    </row>
    <row r="827" spans="1:10" x14ac:dyDescent="0.2">
      <c r="A827" s="6" t="str">
        <f t="shared" si="176"/>
        <v>LEZ/*6AN58FPO</v>
      </c>
      <c r="B827" s="6" t="s">
        <v>15</v>
      </c>
      <c r="C827" s="24" t="s">
        <v>273</v>
      </c>
      <c r="D827" s="24" t="s">
        <v>60</v>
      </c>
      <c r="E827" s="21">
        <v>0.2</v>
      </c>
      <c r="F827" s="19">
        <f>SUMIFS(UK!I:I,UK!B:B,'Special condition stocks'!D827,UK!D:D,'Special condition stocks'!B827)</f>
        <v>4.9450000000000003</v>
      </c>
      <c r="G827" s="21">
        <f t="shared" si="168"/>
        <v>0.98899999999999999</v>
      </c>
      <c r="H827" s="21">
        <v>0</v>
      </c>
      <c r="I827" s="21">
        <v>0</v>
      </c>
      <c r="J827" s="21">
        <f t="shared" si="169"/>
        <v>0.98899999999999999</v>
      </c>
    </row>
    <row r="828" spans="1:10" x14ac:dyDescent="0.2">
      <c r="A828" s="6" t="str">
        <f t="shared" si="176"/>
        <v>LEZ/*6AN58Handliners</v>
      </c>
      <c r="B828" s="6" t="s">
        <v>66</v>
      </c>
      <c r="C828" s="24" t="s">
        <v>273</v>
      </c>
      <c r="D828" s="24" t="s">
        <v>60</v>
      </c>
      <c r="E828" s="21">
        <v>0.2</v>
      </c>
      <c r="F828" s="19">
        <f>SUMIFS(UK!I:I,UK!B:B,'Special condition stocks'!D828,UK!D:D,'Special condition stocks'!B828)</f>
        <v>0</v>
      </c>
      <c r="G828" s="21">
        <f t="shared" si="168"/>
        <v>0</v>
      </c>
      <c r="H828" s="21">
        <v>0</v>
      </c>
      <c r="I828" s="21">
        <v>0</v>
      </c>
      <c r="J828" s="21">
        <f t="shared" si="169"/>
        <v>0</v>
      </c>
    </row>
    <row r="829" spans="1:10" x14ac:dyDescent="0.2">
      <c r="A829" s="6" t="str">
        <f t="shared" si="176"/>
        <v>LEZ/*6AN58Interfish</v>
      </c>
      <c r="B829" s="6" t="s">
        <v>23</v>
      </c>
      <c r="C829" s="24" t="s">
        <v>273</v>
      </c>
      <c r="D829" s="24" t="s">
        <v>60</v>
      </c>
      <c r="E829" s="21">
        <v>0.2</v>
      </c>
      <c r="F829" s="19">
        <f>SUMIFS(UK!I:I,UK!B:B,'Special condition stocks'!D829,UK!D:D,'Special condition stocks'!B829)</f>
        <v>2.86</v>
      </c>
      <c r="G829" s="21">
        <f t="shared" ref="G829:G898" si="183">ROUND(F829*E829,3)</f>
        <v>0.57199999999999995</v>
      </c>
      <c r="H829" s="21">
        <v>0</v>
      </c>
      <c r="I829" s="21">
        <v>0</v>
      </c>
      <c r="J829" s="21">
        <f t="shared" ref="J829:J898" si="184">G829+H829-I829</f>
        <v>0.57199999999999995</v>
      </c>
    </row>
    <row r="830" spans="1:10" x14ac:dyDescent="0.2">
      <c r="A830" s="6" t="str">
        <f t="shared" si="176"/>
        <v>LEZ/*6AN58IOM</v>
      </c>
      <c r="B830" s="6" t="s">
        <v>24</v>
      </c>
      <c r="C830" s="24" t="s">
        <v>273</v>
      </c>
      <c r="D830" s="24" t="s">
        <v>60</v>
      </c>
      <c r="E830" s="21">
        <v>0.2</v>
      </c>
      <c r="F830" s="19">
        <f>SUMIFS(UK!I:I,UK!B:B,'Special condition stocks'!D830,UK!D:D,'Special condition stocks'!B830)</f>
        <v>0</v>
      </c>
      <c r="G830" s="21">
        <f t="shared" si="183"/>
        <v>0</v>
      </c>
      <c r="H830" s="21">
        <v>0</v>
      </c>
      <c r="I830" s="21">
        <v>0</v>
      </c>
      <c r="J830" s="21">
        <f t="shared" si="184"/>
        <v>0</v>
      </c>
    </row>
    <row r="831" spans="1:10" x14ac:dyDescent="0.2">
      <c r="A831" s="6" t="str">
        <f t="shared" si="176"/>
        <v>LEZ/*6AN58Klondyke</v>
      </c>
      <c r="B831" s="6" t="s">
        <v>11</v>
      </c>
      <c r="C831" s="24" t="s">
        <v>273</v>
      </c>
      <c r="D831" s="24" t="s">
        <v>60</v>
      </c>
      <c r="E831" s="21">
        <v>0.2</v>
      </c>
      <c r="F831" s="19">
        <f>SUMIFS(UK!I:I,UK!B:B,'Special condition stocks'!D831,UK!D:D,'Special condition stocks'!B831)</f>
        <v>0</v>
      </c>
      <c r="G831" s="21">
        <f t="shared" si="183"/>
        <v>0</v>
      </c>
      <c r="H831" s="21">
        <v>0</v>
      </c>
      <c r="I831" s="21">
        <v>0</v>
      </c>
      <c r="J831" s="21">
        <f t="shared" si="184"/>
        <v>0</v>
      </c>
    </row>
    <row r="832" spans="1:10" x14ac:dyDescent="0.2">
      <c r="A832" s="6" t="str">
        <f t="shared" si="176"/>
        <v>LEZ/*6AN58Lowestoft</v>
      </c>
      <c r="B832" s="6" t="s">
        <v>21</v>
      </c>
      <c r="C832" s="24" t="s">
        <v>273</v>
      </c>
      <c r="D832" s="24" t="s">
        <v>60</v>
      </c>
      <c r="E832" s="21">
        <v>0.2</v>
      </c>
      <c r="F832" s="19">
        <f>SUMIFS(UK!I:I,UK!B:B,'Special condition stocks'!D832,UK!D:D,'Special condition stocks'!B832)</f>
        <v>0</v>
      </c>
      <c r="G832" s="21">
        <f t="shared" si="183"/>
        <v>0</v>
      </c>
      <c r="H832" s="21">
        <v>0</v>
      </c>
      <c r="I832" s="21">
        <v>0</v>
      </c>
      <c r="J832" s="21">
        <f t="shared" si="184"/>
        <v>0</v>
      </c>
    </row>
    <row r="833" spans="1:10" x14ac:dyDescent="0.2">
      <c r="A833" s="6" t="str">
        <f t="shared" si="176"/>
        <v>LEZ/*6AN58Lunar</v>
      </c>
      <c r="B833" s="6" t="s">
        <v>12</v>
      </c>
      <c r="C833" s="24" t="s">
        <v>273</v>
      </c>
      <c r="D833" s="24" t="s">
        <v>60</v>
      </c>
      <c r="E833" s="21">
        <v>0.2</v>
      </c>
      <c r="F833" s="19">
        <f>SUMIFS(UK!I:I,UK!B:B,'Special condition stocks'!D833,UK!D:D,'Special condition stocks'!B833)</f>
        <v>131.9</v>
      </c>
      <c r="G833" s="21">
        <f t="shared" si="183"/>
        <v>26.38</v>
      </c>
      <c r="H833" s="21">
        <v>0</v>
      </c>
      <c r="I833" s="21">
        <v>0</v>
      </c>
      <c r="J833" s="21">
        <f t="shared" si="184"/>
        <v>26.38</v>
      </c>
    </row>
    <row r="834" spans="1:10" x14ac:dyDescent="0.2">
      <c r="A834" s="6" t="str">
        <f t="shared" si="176"/>
        <v>LEZ/*6AN58Mourne</v>
      </c>
      <c r="B834" s="6" t="s">
        <v>49</v>
      </c>
      <c r="C834" s="24" t="s">
        <v>273</v>
      </c>
      <c r="D834" s="24" t="s">
        <v>60</v>
      </c>
      <c r="E834" s="21">
        <v>0.2</v>
      </c>
      <c r="F834" s="19">
        <f>SUMIFS(UK!I:I,UK!B:B,'Special condition stocks'!D834,UK!D:D,'Special condition stocks'!B834)</f>
        <v>0</v>
      </c>
      <c r="G834" s="21">
        <f t="shared" si="183"/>
        <v>0</v>
      </c>
      <c r="H834" s="21">
        <v>0</v>
      </c>
      <c r="I834" s="21">
        <v>0</v>
      </c>
      <c r="J834" s="21">
        <f t="shared" si="184"/>
        <v>0</v>
      </c>
    </row>
    <row r="835" spans="1:10" x14ac:dyDescent="0.2">
      <c r="A835" s="6" t="str">
        <f t="shared" si="176"/>
        <v>LEZ/*6AN58NESFO</v>
      </c>
      <c r="B835" s="6" t="s">
        <v>5</v>
      </c>
      <c r="C835" s="24" t="s">
        <v>273</v>
      </c>
      <c r="D835" s="24" t="s">
        <v>60</v>
      </c>
      <c r="E835" s="21">
        <v>0.2</v>
      </c>
      <c r="F835" s="19">
        <f>SUMIFS(UK!I:I,UK!B:B,'Special condition stocks'!D835,UK!D:D,'Special condition stocks'!B835)</f>
        <v>264.3</v>
      </c>
      <c r="G835" s="21">
        <f t="shared" si="183"/>
        <v>52.86</v>
      </c>
      <c r="H835" s="21">
        <v>0</v>
      </c>
      <c r="I835" s="21">
        <v>0</v>
      </c>
      <c r="J835" s="21">
        <f t="shared" si="184"/>
        <v>52.86</v>
      </c>
    </row>
    <row r="836" spans="1:10" x14ac:dyDescent="0.2">
      <c r="A836" s="6" t="str">
        <f t="shared" si="176"/>
        <v>LEZ/*6AN58NIFPO</v>
      </c>
      <c r="B836" s="6" t="s">
        <v>16</v>
      </c>
      <c r="C836" s="24" t="s">
        <v>273</v>
      </c>
      <c r="D836" s="24" t="s">
        <v>60</v>
      </c>
      <c r="E836" s="21">
        <v>0.2</v>
      </c>
      <c r="F836" s="19">
        <f>SUMIFS(UK!I:I,UK!B:B,'Special condition stocks'!D836,UK!D:D,'Special condition stocks'!B836)</f>
        <v>35.323999999999998</v>
      </c>
      <c r="G836" s="21">
        <f t="shared" si="183"/>
        <v>7.0650000000000004</v>
      </c>
      <c r="H836" s="21">
        <v>0</v>
      </c>
      <c r="I836" s="21">
        <v>0</v>
      </c>
      <c r="J836" s="21">
        <f t="shared" si="184"/>
        <v>7.0650000000000004</v>
      </c>
    </row>
    <row r="837" spans="1:10" x14ac:dyDescent="0.2">
      <c r="A837" s="6" t="str">
        <f t="shared" si="176"/>
        <v>LEZ/*6AN58Non Sector - England</v>
      </c>
      <c r="B837" s="6" t="s">
        <v>25</v>
      </c>
      <c r="C837" s="24" t="s">
        <v>273</v>
      </c>
      <c r="D837" s="24" t="s">
        <v>60</v>
      </c>
      <c r="E837" s="21">
        <v>0.2</v>
      </c>
      <c r="F837" s="19">
        <f>SUMIFS(UK!I:I,UK!B:B,'Special condition stocks'!D837,UK!D:D,'Special condition stocks'!B837)</f>
        <v>0</v>
      </c>
      <c r="G837" s="21">
        <f t="shared" si="183"/>
        <v>0</v>
      </c>
      <c r="H837" s="21">
        <v>0</v>
      </c>
      <c r="I837" s="21">
        <v>0</v>
      </c>
      <c r="J837" s="21">
        <f t="shared" si="184"/>
        <v>0</v>
      </c>
    </row>
    <row r="838" spans="1:10" x14ac:dyDescent="0.2">
      <c r="A838" s="6" t="str">
        <f t="shared" si="176"/>
        <v>LEZ/*6AN58Non Sector - Northern Ireland</v>
      </c>
      <c r="B838" s="6" t="s">
        <v>28</v>
      </c>
      <c r="C838" s="24" t="s">
        <v>273</v>
      </c>
      <c r="D838" s="24" t="s">
        <v>60</v>
      </c>
      <c r="E838" s="21">
        <v>0.2</v>
      </c>
      <c r="F838" s="19">
        <f>SUMIFS(UK!I:I,UK!B:B,'Special condition stocks'!D838,UK!D:D,'Special condition stocks'!B838)</f>
        <v>0</v>
      </c>
      <c r="G838" s="21">
        <f t="shared" si="183"/>
        <v>0</v>
      </c>
      <c r="H838" s="21">
        <v>0</v>
      </c>
      <c r="I838" s="21">
        <v>0</v>
      </c>
      <c r="J838" s="21">
        <f t="shared" si="184"/>
        <v>0</v>
      </c>
    </row>
    <row r="839" spans="1:10" x14ac:dyDescent="0.2">
      <c r="A839" s="6" t="str">
        <f t="shared" si="176"/>
        <v>LEZ/*6AN58Non Sector - Scotland</v>
      </c>
      <c r="B839" s="6" t="s">
        <v>27</v>
      </c>
      <c r="C839" s="24" t="s">
        <v>273</v>
      </c>
      <c r="D839" s="24" t="s">
        <v>60</v>
      </c>
      <c r="E839" s="21">
        <v>0.2</v>
      </c>
      <c r="F839" s="19">
        <f>SUMIFS(UK!I:I,UK!B:B,'Special condition stocks'!D839,UK!D:D,'Special condition stocks'!B839)</f>
        <v>0</v>
      </c>
      <c r="G839" s="21">
        <f t="shared" si="183"/>
        <v>0</v>
      </c>
      <c r="H839" s="21">
        <v>0</v>
      </c>
      <c r="I839" s="21">
        <v>0</v>
      </c>
      <c r="J839" s="21">
        <f t="shared" si="184"/>
        <v>0</v>
      </c>
    </row>
    <row r="840" spans="1:10" x14ac:dyDescent="0.2">
      <c r="A840" s="6" t="str">
        <f t="shared" si="176"/>
        <v>LEZ/*6AN58Non Sector - Wales</v>
      </c>
      <c r="B840" s="6" t="s">
        <v>26</v>
      </c>
      <c r="C840" s="24" t="s">
        <v>273</v>
      </c>
      <c r="D840" s="24" t="s">
        <v>60</v>
      </c>
      <c r="E840" s="21">
        <v>0.2</v>
      </c>
      <c r="F840" s="19">
        <f>SUMIFS(UK!I:I,UK!B:B,'Special condition stocks'!D840,UK!D:D,'Special condition stocks'!B840)</f>
        <v>0</v>
      </c>
      <c r="G840" s="21">
        <f t="shared" si="183"/>
        <v>0</v>
      </c>
      <c r="H840" s="21">
        <v>0</v>
      </c>
      <c r="I840" s="21">
        <v>0</v>
      </c>
      <c r="J840" s="21">
        <f t="shared" si="184"/>
        <v>0</v>
      </c>
    </row>
    <row r="841" spans="1:10" x14ac:dyDescent="0.2">
      <c r="A841" s="6" t="str">
        <f t="shared" si="176"/>
        <v>LEZ/*6AN58Humberside</v>
      </c>
      <c r="B841" s="6" t="s">
        <v>288</v>
      </c>
      <c r="C841" s="24" t="s">
        <v>273</v>
      </c>
      <c r="D841" s="24" t="s">
        <v>60</v>
      </c>
      <c r="E841" s="21">
        <v>0.2</v>
      </c>
      <c r="F841" s="19">
        <f>SUMIFS(UK!I:I,UK!B:B,'Special condition stocks'!D841,UK!D:D,'Special condition stocks'!B841)</f>
        <v>13.456</v>
      </c>
      <c r="G841" s="21">
        <f t="shared" si="183"/>
        <v>2.6909999999999998</v>
      </c>
      <c r="H841" s="21">
        <v>0</v>
      </c>
      <c r="I841" s="21">
        <v>0</v>
      </c>
      <c r="J841" s="21">
        <f t="shared" si="184"/>
        <v>2.6909999999999998</v>
      </c>
    </row>
    <row r="842" spans="1:10" x14ac:dyDescent="0.2">
      <c r="A842" s="6" t="str">
        <f t="shared" si="176"/>
        <v>LEZ/*6AN58North Sea</v>
      </c>
      <c r="B842" s="6" t="s">
        <v>20</v>
      </c>
      <c r="C842" s="24" t="s">
        <v>273</v>
      </c>
      <c r="D842" s="24" t="s">
        <v>60</v>
      </c>
      <c r="E842" s="21">
        <v>0.2</v>
      </c>
      <c r="F842" s="19">
        <f>SUMIFS(UK!I:I,UK!B:B,'Special condition stocks'!D842,UK!D:D,'Special condition stocks'!B842)</f>
        <v>9.82</v>
      </c>
      <c r="G842" s="21">
        <f t="shared" si="183"/>
        <v>1.964</v>
      </c>
      <c r="H842" s="21">
        <v>0</v>
      </c>
      <c r="I842" s="21">
        <v>0</v>
      </c>
      <c r="J842" s="21">
        <f t="shared" si="184"/>
        <v>1.964</v>
      </c>
    </row>
    <row r="843" spans="1:10" x14ac:dyDescent="0.2">
      <c r="A843" s="6" t="str">
        <f t="shared" si="176"/>
        <v>LEZ/*6AN58Northern</v>
      </c>
      <c r="B843" s="6" t="s">
        <v>10</v>
      </c>
      <c r="C843" s="24" t="s">
        <v>273</v>
      </c>
      <c r="D843" s="24" t="s">
        <v>60</v>
      </c>
      <c r="E843" s="21">
        <v>0.2</v>
      </c>
      <c r="F843" s="19">
        <f>SUMIFS(UK!I:I,UK!B:B,'Special condition stocks'!D843,UK!D:D,'Special condition stocks'!B843)</f>
        <v>0</v>
      </c>
      <c r="G843" s="21">
        <f t="shared" si="183"/>
        <v>0</v>
      </c>
      <c r="H843" s="21">
        <v>0</v>
      </c>
      <c r="I843" s="21">
        <v>0</v>
      </c>
      <c r="J843" s="21">
        <f t="shared" si="184"/>
        <v>0</v>
      </c>
    </row>
    <row r="844" spans="1:10" x14ac:dyDescent="0.2">
      <c r="A844" s="6" t="str">
        <f t="shared" si="176"/>
        <v>LEZ/*6AN58Orkney</v>
      </c>
      <c r="B844" s="6" t="s">
        <v>9</v>
      </c>
      <c r="C844" s="24" t="s">
        <v>273</v>
      </c>
      <c r="D844" s="24" t="s">
        <v>60</v>
      </c>
      <c r="E844" s="21">
        <v>0.2</v>
      </c>
      <c r="F844" s="19">
        <f>SUMIFS(UK!I:I,UK!B:B,'Special condition stocks'!D844,UK!D:D,'Special condition stocks'!B844)</f>
        <v>21.3</v>
      </c>
      <c r="G844" s="21">
        <f t="shared" si="183"/>
        <v>4.26</v>
      </c>
      <c r="H844" s="21">
        <v>0</v>
      </c>
      <c r="I844" s="21">
        <v>0</v>
      </c>
      <c r="J844" s="21">
        <f t="shared" si="184"/>
        <v>4.26</v>
      </c>
    </row>
    <row r="845" spans="1:10" x14ac:dyDescent="0.2">
      <c r="A845" s="6" t="str">
        <f t="shared" si="176"/>
        <v>LEZ/*6AN58SFO</v>
      </c>
      <c r="B845" s="6" t="s">
        <v>2</v>
      </c>
      <c r="C845" s="24" t="s">
        <v>273</v>
      </c>
      <c r="D845" s="24" t="s">
        <v>60</v>
      </c>
      <c r="E845" s="21">
        <v>0.2</v>
      </c>
      <c r="F845" s="19">
        <f>SUMIFS(UK!I:I,UK!B:B,'Special condition stocks'!D845,UK!D:D,'Special condition stocks'!B845)</f>
        <v>1250.7470000000001</v>
      </c>
      <c r="G845" s="21">
        <f t="shared" si="183"/>
        <v>250.149</v>
      </c>
      <c r="H845" s="21">
        <v>0</v>
      </c>
      <c r="I845" s="21">
        <v>0</v>
      </c>
      <c r="J845" s="21">
        <f t="shared" si="184"/>
        <v>250.149</v>
      </c>
    </row>
    <row r="846" spans="1:10" x14ac:dyDescent="0.2">
      <c r="A846" s="6" t="str">
        <f t="shared" si="176"/>
        <v>LEZ/*6AN58Shetland</v>
      </c>
      <c r="B846" s="6" t="s">
        <v>6</v>
      </c>
      <c r="C846" s="24" t="s">
        <v>273</v>
      </c>
      <c r="D846" s="24" t="s">
        <v>60</v>
      </c>
      <c r="E846" s="21">
        <v>0.2</v>
      </c>
      <c r="F846" s="19">
        <f>SUMIFS(UK!I:I,UK!B:B,'Special condition stocks'!D846,UK!D:D,'Special condition stocks'!B846)</f>
        <v>490.79999999999995</v>
      </c>
      <c r="G846" s="21">
        <f t="shared" si="183"/>
        <v>98.16</v>
      </c>
      <c r="H846" s="21">
        <v>0</v>
      </c>
      <c r="I846" s="21">
        <v>0</v>
      </c>
      <c r="J846" s="21">
        <f t="shared" si="184"/>
        <v>98.16</v>
      </c>
    </row>
    <row r="847" spans="1:10" x14ac:dyDescent="0.2">
      <c r="A847" s="6" t="str">
        <f t="shared" si="176"/>
        <v>LEZ/*6AN58South West</v>
      </c>
      <c r="B847" s="6" t="s">
        <v>19</v>
      </c>
      <c r="C847" s="24" t="s">
        <v>273</v>
      </c>
      <c r="D847" s="24" t="s">
        <v>60</v>
      </c>
      <c r="E847" s="21">
        <v>0.2</v>
      </c>
      <c r="F847" s="19">
        <f>SUMIFS(UK!I:I,UK!B:B,'Special condition stocks'!D847,UK!D:D,'Special condition stocks'!B847)</f>
        <v>0.94499999999999995</v>
      </c>
      <c r="G847" s="21">
        <f t="shared" si="183"/>
        <v>0.189</v>
      </c>
      <c r="H847" s="21">
        <v>0</v>
      </c>
      <c r="I847" s="21">
        <v>0</v>
      </c>
      <c r="J847" s="21">
        <f t="shared" si="184"/>
        <v>0.189</v>
      </c>
    </row>
    <row r="848" spans="1:10" x14ac:dyDescent="0.2">
      <c r="A848" s="6" t="str">
        <f t="shared" ref="A848" si="185">CONCATENATE(C848,B848)</f>
        <v>LEZ/*6AN58Unallocated</v>
      </c>
      <c r="B848" s="60" t="s">
        <v>33</v>
      </c>
      <c r="C848" s="61" t="s">
        <v>273</v>
      </c>
      <c r="D848" s="61" t="s">
        <v>60</v>
      </c>
      <c r="E848" s="21">
        <v>0.2</v>
      </c>
      <c r="F848" s="19">
        <f>SUMIFS(UK!I:I,UK!B:B,'Special condition stocks'!D848,UK!D:D,'Special condition stocks'!B848)</f>
        <v>0</v>
      </c>
      <c r="G848" s="21">
        <f t="shared" ref="G848" si="186">ROUND(F848*E848,3)</f>
        <v>0</v>
      </c>
      <c r="H848" s="21">
        <v>0</v>
      </c>
      <c r="I848" s="21">
        <v>0</v>
      </c>
      <c r="J848" s="21">
        <f t="shared" ref="J848" si="187">G848+H848-I848</f>
        <v>0</v>
      </c>
    </row>
    <row r="849" spans="1:10" x14ac:dyDescent="0.2">
      <c r="A849" s="6" t="str">
        <f t="shared" si="176"/>
        <v>LEZ/*6AN58W. Scotland</v>
      </c>
      <c r="B849" s="6" t="s">
        <v>8</v>
      </c>
      <c r="C849" s="24" t="s">
        <v>273</v>
      </c>
      <c r="D849" s="24" t="s">
        <v>60</v>
      </c>
      <c r="E849" s="21">
        <v>0.2</v>
      </c>
      <c r="F849" s="19">
        <f>SUMIFS(UK!I:I,UK!B:B,'Special condition stocks'!D849,UK!D:D,'Special condition stocks'!B849)</f>
        <v>5.9</v>
      </c>
      <c r="G849" s="21">
        <f t="shared" si="183"/>
        <v>1.18</v>
      </c>
      <c r="H849" s="21">
        <v>0</v>
      </c>
      <c r="I849" s="21">
        <v>0</v>
      </c>
      <c r="J849" s="21">
        <f t="shared" si="184"/>
        <v>1.18</v>
      </c>
    </row>
    <row r="850" spans="1:10" x14ac:dyDescent="0.2">
      <c r="A850" s="6" t="str">
        <f t="shared" si="176"/>
        <v>LEZ/*6AN58Wales &amp; WC</v>
      </c>
      <c r="B850" s="6" t="s">
        <v>22</v>
      </c>
      <c r="C850" s="24" t="s">
        <v>273</v>
      </c>
      <c r="D850" s="24" t="s">
        <v>60</v>
      </c>
      <c r="E850" s="21">
        <v>0.2</v>
      </c>
      <c r="F850" s="19">
        <f>SUMIFS(UK!I:I,UK!B:B,'Special condition stocks'!D850,UK!D:D,'Special condition stocks'!B850)</f>
        <v>0</v>
      </c>
      <c r="G850" s="21">
        <f t="shared" si="183"/>
        <v>0</v>
      </c>
      <c r="H850" s="21">
        <v>0</v>
      </c>
      <c r="I850" s="21">
        <v>0</v>
      </c>
      <c r="J850" s="21">
        <f t="shared" si="184"/>
        <v>0</v>
      </c>
    </row>
    <row r="851" spans="1:10" x14ac:dyDescent="0.2">
      <c r="A851" s="6" t="str">
        <f t="shared" si="176"/>
        <v>LEZ/*6AN58Western</v>
      </c>
      <c r="B851" s="6" t="s">
        <v>107</v>
      </c>
      <c r="C851" s="24" t="s">
        <v>273</v>
      </c>
      <c r="D851" s="24" t="s">
        <v>60</v>
      </c>
      <c r="E851" s="21">
        <v>0.2</v>
      </c>
      <c r="F851" s="19">
        <f>SUMIFS(UK!I:I,UK!B:B,'Special condition stocks'!D851,UK!D:D,'Special condition stocks'!B851)</f>
        <v>5.29</v>
      </c>
      <c r="G851" s="21">
        <f t="shared" si="183"/>
        <v>1.0580000000000001</v>
      </c>
      <c r="H851" s="21">
        <v>0</v>
      </c>
      <c r="I851" s="21">
        <v>0</v>
      </c>
      <c r="J851" s="21">
        <f t="shared" si="184"/>
        <v>1.0580000000000001</v>
      </c>
    </row>
    <row r="852" spans="1:10" x14ac:dyDescent="0.2">
      <c r="A852" s="6" t="str">
        <f t="shared" ref="A852:A853" si="188">CONCATENATE(C852,B852)</f>
        <v>LEZ/*6AN58QAM - sector</v>
      </c>
      <c r="B852" s="60" t="s">
        <v>302</v>
      </c>
      <c r="C852" s="61" t="s">
        <v>273</v>
      </c>
      <c r="D852" s="61" t="s">
        <v>60</v>
      </c>
      <c r="E852" s="21">
        <v>0.2</v>
      </c>
      <c r="F852" s="19">
        <f>SUMIFS(UK!I:I,UK!B:B,'Special condition stocks'!D852,UK!D:D,'Special condition stocks'!B852)</f>
        <v>0</v>
      </c>
      <c r="G852" s="21">
        <f t="shared" ref="G852:G853" si="189">ROUND(F852*E852,3)</f>
        <v>0</v>
      </c>
      <c r="H852" s="21">
        <v>0</v>
      </c>
      <c r="I852" s="21">
        <v>0</v>
      </c>
      <c r="J852" s="21">
        <f t="shared" ref="J852:J853" si="190">G852+H852-I852</f>
        <v>0</v>
      </c>
    </row>
    <row r="853" spans="1:10" x14ac:dyDescent="0.2">
      <c r="A853" s="6" t="str">
        <f t="shared" si="188"/>
        <v>LEZ/*6AN58QAM - non-sector</v>
      </c>
      <c r="B853" s="60" t="s">
        <v>303</v>
      </c>
      <c r="C853" s="61" t="s">
        <v>273</v>
      </c>
      <c r="D853" s="61" t="s">
        <v>60</v>
      </c>
      <c r="E853" s="21">
        <v>0.2</v>
      </c>
      <c r="F853" s="19">
        <f>SUMIFS(UK!I:I,UK!B:B,'Special condition stocks'!D853,UK!D:D,'Special condition stocks'!B853)</f>
        <v>0</v>
      </c>
      <c r="G853" s="21">
        <f t="shared" si="189"/>
        <v>0</v>
      </c>
      <c r="H853" s="21">
        <v>0</v>
      </c>
      <c r="I853" s="21">
        <v>0</v>
      </c>
      <c r="J853" s="21">
        <f t="shared" si="190"/>
        <v>0</v>
      </c>
    </row>
    <row r="854" spans="1:10" x14ac:dyDescent="0.2">
      <c r="A854" s="6" t="str">
        <f t="shared" si="176"/>
        <v>LEZ/*2AC4-C10m and under (pool) - England</v>
      </c>
      <c r="B854" s="6" t="s">
        <v>29</v>
      </c>
      <c r="C854" s="24" t="s">
        <v>221</v>
      </c>
      <c r="D854" s="24" t="s">
        <v>61</v>
      </c>
      <c r="E854" s="21">
        <v>0.25</v>
      </c>
      <c r="F854" s="19">
        <f>SUMIFS(UK!I:I,UK!B:B,'Special condition stocks'!D854,UK!D:D,'Special condition stocks'!B854)</f>
        <v>0</v>
      </c>
      <c r="G854" s="21">
        <f t="shared" si="183"/>
        <v>0</v>
      </c>
      <c r="H854" s="21">
        <v>0</v>
      </c>
      <c r="I854" s="21">
        <v>0</v>
      </c>
      <c r="J854" s="21">
        <f t="shared" si="184"/>
        <v>0</v>
      </c>
    </row>
    <row r="855" spans="1:10" x14ac:dyDescent="0.2">
      <c r="A855" s="6" t="str">
        <f t="shared" si="176"/>
        <v>LEZ/*2AC4-C10m and under (pool) - Northern Ireland</v>
      </c>
      <c r="B855" s="6" t="s">
        <v>32</v>
      </c>
      <c r="C855" s="24" t="s">
        <v>221</v>
      </c>
      <c r="D855" s="24" t="s">
        <v>61</v>
      </c>
      <c r="E855" s="21">
        <v>0.25</v>
      </c>
      <c r="F855" s="19">
        <f>SUMIFS(UK!I:I,UK!B:B,'Special condition stocks'!D855,UK!D:D,'Special condition stocks'!B855)</f>
        <v>0</v>
      </c>
      <c r="G855" s="21">
        <f t="shared" si="183"/>
        <v>0</v>
      </c>
      <c r="H855" s="21">
        <v>0</v>
      </c>
      <c r="I855" s="21">
        <v>0</v>
      </c>
      <c r="J855" s="21">
        <f t="shared" si="184"/>
        <v>0</v>
      </c>
    </row>
    <row r="856" spans="1:10" x14ac:dyDescent="0.2">
      <c r="A856" s="6" t="str">
        <f t="shared" si="176"/>
        <v>LEZ/*2AC4-C10m and under (pool) - Scotland</v>
      </c>
      <c r="B856" s="6" t="s">
        <v>31</v>
      </c>
      <c r="C856" s="24" t="s">
        <v>221</v>
      </c>
      <c r="D856" s="24" t="s">
        <v>61</v>
      </c>
      <c r="E856" s="21">
        <v>0.25</v>
      </c>
      <c r="F856" s="19">
        <f>SUMIFS(UK!I:I,UK!B:B,'Special condition stocks'!D856,UK!D:D,'Special condition stocks'!B856)</f>
        <v>5</v>
      </c>
      <c r="G856" s="21">
        <f t="shared" si="183"/>
        <v>1.25</v>
      </c>
      <c r="H856" s="21">
        <v>0</v>
      </c>
      <c r="I856" s="21">
        <v>0</v>
      </c>
      <c r="J856" s="21">
        <f t="shared" si="184"/>
        <v>1.25</v>
      </c>
    </row>
    <row r="857" spans="1:10" x14ac:dyDescent="0.2">
      <c r="A857" s="6" t="str">
        <f t="shared" si="176"/>
        <v>LEZ/*2AC4-C10m and under (pool) - Wales</v>
      </c>
      <c r="B857" s="6" t="s">
        <v>30</v>
      </c>
      <c r="C857" s="24" t="s">
        <v>221</v>
      </c>
      <c r="D857" s="24" t="s">
        <v>61</v>
      </c>
      <c r="E857" s="21">
        <v>0.25</v>
      </c>
      <c r="F857" s="19">
        <f>SUMIFS(UK!I:I,UK!B:B,'Special condition stocks'!D857,UK!D:D,'Special condition stocks'!B857)</f>
        <v>0</v>
      </c>
      <c r="G857" s="21">
        <f t="shared" si="183"/>
        <v>0</v>
      </c>
      <c r="H857" s="21">
        <v>0</v>
      </c>
      <c r="I857" s="21">
        <v>0</v>
      </c>
      <c r="J857" s="21">
        <f t="shared" si="184"/>
        <v>0</v>
      </c>
    </row>
    <row r="858" spans="1:10" x14ac:dyDescent="0.2">
      <c r="A858" s="6" t="str">
        <f t="shared" si="176"/>
        <v>LEZ/*2AC4-CAberdeen</v>
      </c>
      <c r="B858" s="6" t="s">
        <v>4</v>
      </c>
      <c r="C858" s="24" t="s">
        <v>221</v>
      </c>
      <c r="D858" s="24" t="s">
        <v>61</v>
      </c>
      <c r="E858" s="21">
        <v>0.25</v>
      </c>
      <c r="F858" s="19">
        <f>SUMIFS(UK!I:I,UK!B:B,'Special condition stocks'!D858,UK!D:D,'Special condition stocks'!B858)</f>
        <v>192.15</v>
      </c>
      <c r="G858" s="21">
        <f t="shared" si="183"/>
        <v>48.037999999999997</v>
      </c>
      <c r="H858" s="21">
        <v>0</v>
      </c>
      <c r="I858" s="21">
        <v>0</v>
      </c>
      <c r="J858" s="21">
        <f t="shared" si="184"/>
        <v>48.037999999999997</v>
      </c>
    </row>
    <row r="859" spans="1:10" x14ac:dyDescent="0.2">
      <c r="A859" s="6" t="str">
        <f t="shared" si="176"/>
        <v>LEZ/*2AC4-CAnglo Scot.</v>
      </c>
      <c r="B859" s="6" t="s">
        <v>13</v>
      </c>
      <c r="C859" s="24" t="s">
        <v>221</v>
      </c>
      <c r="D859" s="24" t="s">
        <v>61</v>
      </c>
      <c r="E859" s="21">
        <v>0.25</v>
      </c>
      <c r="F859" s="19">
        <f>SUMIFS(UK!I:I,UK!B:B,'Special condition stocks'!D859,UK!D:D,'Special condition stocks'!B859)</f>
        <v>41.677999999999997</v>
      </c>
      <c r="G859" s="21">
        <f t="shared" si="183"/>
        <v>10.42</v>
      </c>
      <c r="H859" s="21">
        <v>0</v>
      </c>
      <c r="I859" s="21">
        <v>0</v>
      </c>
      <c r="J859" s="21">
        <f t="shared" si="184"/>
        <v>10.42</v>
      </c>
    </row>
    <row r="860" spans="1:10" x14ac:dyDescent="0.2">
      <c r="A860" s="6" t="str">
        <f t="shared" si="176"/>
        <v>LEZ/*2AC4-CANIFPO</v>
      </c>
      <c r="B860" s="6" t="s">
        <v>17</v>
      </c>
      <c r="C860" s="24" t="s">
        <v>221</v>
      </c>
      <c r="D860" s="24" t="s">
        <v>61</v>
      </c>
      <c r="E860" s="21">
        <v>0.25</v>
      </c>
      <c r="F860" s="19">
        <f>SUMIFS(UK!I:I,UK!B:B,'Special condition stocks'!D860,UK!D:D,'Special condition stocks'!B860)</f>
        <v>35.856999999999999</v>
      </c>
      <c r="G860" s="21">
        <f t="shared" si="183"/>
        <v>8.9640000000000004</v>
      </c>
      <c r="H860" s="21">
        <v>0</v>
      </c>
      <c r="I860" s="21">
        <v>0</v>
      </c>
      <c r="J860" s="21">
        <f t="shared" si="184"/>
        <v>8.9640000000000004</v>
      </c>
    </row>
    <row r="861" spans="1:10" x14ac:dyDescent="0.2">
      <c r="A861" s="6" t="str">
        <f t="shared" si="176"/>
        <v>LEZ/*2AC4-CCornish</v>
      </c>
      <c r="B861" s="6" t="s">
        <v>18</v>
      </c>
      <c r="C861" s="24" t="s">
        <v>221</v>
      </c>
      <c r="D861" s="24" t="s">
        <v>61</v>
      </c>
      <c r="E861" s="21">
        <v>0.25</v>
      </c>
      <c r="F861" s="19">
        <f>SUMIFS(UK!I:I,UK!B:B,'Special condition stocks'!D861,UK!D:D,'Special condition stocks'!B861)</f>
        <v>75.116</v>
      </c>
      <c r="G861" s="21">
        <f t="shared" si="183"/>
        <v>18.779</v>
      </c>
      <c r="H861" s="21">
        <v>0</v>
      </c>
      <c r="I861" s="21">
        <v>0</v>
      </c>
      <c r="J861" s="21">
        <f t="shared" si="184"/>
        <v>18.779</v>
      </c>
    </row>
    <row r="862" spans="1:10" x14ac:dyDescent="0.2">
      <c r="A862" s="6" t="str">
        <f t="shared" si="176"/>
        <v>LEZ/*2AC4-CEEFPO</v>
      </c>
      <c r="B862" s="6" t="s">
        <v>14</v>
      </c>
      <c r="C862" s="24" t="s">
        <v>221</v>
      </c>
      <c r="D862" s="24" t="s">
        <v>61</v>
      </c>
      <c r="E862" s="21">
        <v>0.25</v>
      </c>
      <c r="F862" s="19">
        <f>SUMIFS(UK!I:I,UK!B:B,'Special condition stocks'!D862,UK!D:D,'Special condition stocks'!B862)</f>
        <v>309.2</v>
      </c>
      <c r="G862" s="21">
        <f t="shared" si="183"/>
        <v>77.3</v>
      </c>
      <c r="H862" s="21">
        <v>0</v>
      </c>
      <c r="I862" s="21">
        <v>0</v>
      </c>
      <c r="J862" s="21">
        <f t="shared" si="184"/>
        <v>77.3</v>
      </c>
    </row>
    <row r="863" spans="1:10" x14ac:dyDescent="0.2">
      <c r="A863" s="6" t="str">
        <f t="shared" si="176"/>
        <v>LEZ/*2AC4-CFife</v>
      </c>
      <c r="B863" s="6" t="s">
        <v>7</v>
      </c>
      <c r="C863" s="24" t="s">
        <v>221</v>
      </c>
      <c r="D863" s="24" t="s">
        <v>61</v>
      </c>
      <c r="E863" s="21">
        <v>0.25</v>
      </c>
      <c r="F863" s="19">
        <f>SUMIFS(UK!I:I,UK!B:B,'Special condition stocks'!D863,UK!D:D,'Special condition stocks'!B863)</f>
        <v>3.2029999999999998</v>
      </c>
      <c r="G863" s="21">
        <f t="shared" si="183"/>
        <v>0.80100000000000005</v>
      </c>
      <c r="H863" s="21">
        <v>0</v>
      </c>
      <c r="I863" s="21">
        <v>0</v>
      </c>
      <c r="J863" s="21">
        <f t="shared" si="184"/>
        <v>0.80100000000000005</v>
      </c>
    </row>
    <row r="864" spans="1:10" x14ac:dyDescent="0.2">
      <c r="A864" s="6" t="str">
        <f t="shared" si="176"/>
        <v>LEZ/*2AC4-CFPO</v>
      </c>
      <c r="B864" s="6" t="s">
        <v>15</v>
      </c>
      <c r="C864" s="24" t="s">
        <v>221</v>
      </c>
      <c r="D864" s="24" t="s">
        <v>61</v>
      </c>
      <c r="E864" s="21">
        <v>0.25</v>
      </c>
      <c r="F864" s="19">
        <f>SUMIFS(UK!I:I,UK!B:B,'Special condition stocks'!D864,UK!D:D,'Special condition stocks'!B864)</f>
        <v>10.75</v>
      </c>
      <c r="G864" s="21">
        <f t="shared" si="183"/>
        <v>2.6880000000000002</v>
      </c>
      <c r="H864" s="21">
        <v>0</v>
      </c>
      <c r="I864" s="21">
        <v>0</v>
      </c>
      <c r="J864" s="21">
        <f t="shared" si="184"/>
        <v>2.6880000000000002</v>
      </c>
    </row>
    <row r="865" spans="1:10" x14ac:dyDescent="0.2">
      <c r="A865" s="6" t="str">
        <f t="shared" si="176"/>
        <v>LEZ/*2AC4-CHandliners</v>
      </c>
      <c r="B865" s="6" t="s">
        <v>66</v>
      </c>
      <c r="C865" s="24" t="s">
        <v>221</v>
      </c>
      <c r="D865" s="24" t="s">
        <v>61</v>
      </c>
      <c r="E865" s="21">
        <v>0.25</v>
      </c>
      <c r="F865" s="19">
        <f>SUMIFS(UK!I:I,UK!B:B,'Special condition stocks'!D865,UK!D:D,'Special condition stocks'!B865)</f>
        <v>0</v>
      </c>
      <c r="G865" s="21">
        <f t="shared" si="183"/>
        <v>0</v>
      </c>
      <c r="H865" s="21">
        <v>0</v>
      </c>
      <c r="I865" s="21">
        <v>0</v>
      </c>
      <c r="J865" s="21">
        <f t="shared" si="184"/>
        <v>0</v>
      </c>
    </row>
    <row r="866" spans="1:10" x14ac:dyDescent="0.2">
      <c r="A866" s="6" t="str">
        <f t="shared" si="176"/>
        <v>LEZ/*2AC4-CInterfish</v>
      </c>
      <c r="B866" s="6" t="s">
        <v>23</v>
      </c>
      <c r="C866" s="24" t="s">
        <v>221</v>
      </c>
      <c r="D866" s="24" t="s">
        <v>61</v>
      </c>
      <c r="E866" s="21">
        <v>0.25</v>
      </c>
      <c r="F866" s="19">
        <f>SUMIFS(UK!I:I,UK!B:B,'Special condition stocks'!D866,UK!D:D,'Special condition stocks'!B866)</f>
        <v>0</v>
      </c>
      <c r="G866" s="21">
        <f t="shared" si="183"/>
        <v>0</v>
      </c>
      <c r="H866" s="21">
        <v>0</v>
      </c>
      <c r="I866" s="21">
        <v>0</v>
      </c>
      <c r="J866" s="21">
        <f t="shared" si="184"/>
        <v>0</v>
      </c>
    </row>
    <row r="867" spans="1:10" x14ac:dyDescent="0.2">
      <c r="A867" s="6" t="str">
        <f t="shared" si="176"/>
        <v>LEZ/*2AC4-CIOM</v>
      </c>
      <c r="B867" s="6" t="s">
        <v>24</v>
      </c>
      <c r="C867" s="24" t="s">
        <v>221</v>
      </c>
      <c r="D867" s="24" t="s">
        <v>61</v>
      </c>
      <c r="E867" s="21">
        <v>0.25</v>
      </c>
      <c r="F867" s="19">
        <f>SUMIFS(UK!I:I,UK!B:B,'Special condition stocks'!D867,UK!D:D,'Special condition stocks'!B867)</f>
        <v>0</v>
      </c>
      <c r="G867" s="21">
        <f t="shared" si="183"/>
        <v>0</v>
      </c>
      <c r="H867" s="21">
        <v>0</v>
      </c>
      <c r="I867" s="21">
        <v>0</v>
      </c>
      <c r="J867" s="21">
        <f t="shared" si="184"/>
        <v>0</v>
      </c>
    </row>
    <row r="868" spans="1:10" x14ac:dyDescent="0.2">
      <c r="A868" s="6" t="str">
        <f t="shared" si="176"/>
        <v>LEZ/*2AC4-CKlondyke</v>
      </c>
      <c r="B868" s="6" t="s">
        <v>11</v>
      </c>
      <c r="C868" s="24" t="s">
        <v>221</v>
      </c>
      <c r="D868" s="24" t="s">
        <v>61</v>
      </c>
      <c r="E868" s="21">
        <v>0.25</v>
      </c>
      <c r="F868" s="19">
        <f>SUMIFS(UK!I:I,UK!B:B,'Special condition stocks'!D868,UK!D:D,'Special condition stocks'!B868)</f>
        <v>0</v>
      </c>
      <c r="G868" s="21">
        <f t="shared" si="183"/>
        <v>0</v>
      </c>
      <c r="H868" s="21">
        <v>0</v>
      </c>
      <c r="I868" s="21">
        <v>0</v>
      </c>
      <c r="J868" s="21">
        <f t="shared" si="184"/>
        <v>0</v>
      </c>
    </row>
    <row r="869" spans="1:10" x14ac:dyDescent="0.2">
      <c r="A869" s="6" t="str">
        <f t="shared" si="176"/>
        <v>LEZ/*2AC4-CLowestoft</v>
      </c>
      <c r="B869" s="6" t="s">
        <v>21</v>
      </c>
      <c r="C869" s="24" t="s">
        <v>221</v>
      </c>
      <c r="D869" s="24" t="s">
        <v>61</v>
      </c>
      <c r="E869" s="21">
        <v>0.25</v>
      </c>
      <c r="F869" s="19">
        <f>SUMIFS(UK!I:I,UK!B:B,'Special condition stocks'!D869,UK!D:D,'Special condition stocks'!B869)</f>
        <v>0</v>
      </c>
      <c r="G869" s="21">
        <f t="shared" si="183"/>
        <v>0</v>
      </c>
      <c r="H869" s="21">
        <v>0</v>
      </c>
      <c r="I869" s="21">
        <v>0</v>
      </c>
      <c r="J869" s="21">
        <f t="shared" si="184"/>
        <v>0</v>
      </c>
    </row>
    <row r="870" spans="1:10" x14ac:dyDescent="0.2">
      <c r="A870" s="6" t="str">
        <f t="shared" si="176"/>
        <v>LEZ/*2AC4-CLunar</v>
      </c>
      <c r="B870" s="6" t="s">
        <v>12</v>
      </c>
      <c r="C870" s="24" t="s">
        <v>221</v>
      </c>
      <c r="D870" s="24" t="s">
        <v>61</v>
      </c>
      <c r="E870" s="21">
        <v>0.25</v>
      </c>
      <c r="F870" s="19">
        <f>SUMIFS(UK!I:I,UK!B:B,'Special condition stocks'!D870,UK!D:D,'Special condition stocks'!B870)</f>
        <v>51.8</v>
      </c>
      <c r="G870" s="21">
        <f t="shared" si="183"/>
        <v>12.95</v>
      </c>
      <c r="H870" s="21">
        <v>0</v>
      </c>
      <c r="I870" s="21">
        <v>0</v>
      </c>
      <c r="J870" s="21">
        <f t="shared" si="184"/>
        <v>12.95</v>
      </c>
    </row>
    <row r="871" spans="1:10" x14ac:dyDescent="0.2">
      <c r="A871" s="6" t="str">
        <f t="shared" si="176"/>
        <v>LEZ/*2AC4-CMourne</v>
      </c>
      <c r="B871" s="6" t="s">
        <v>49</v>
      </c>
      <c r="C871" s="24" t="s">
        <v>221</v>
      </c>
      <c r="D871" s="24" t="s">
        <v>61</v>
      </c>
      <c r="E871" s="21">
        <v>0.25</v>
      </c>
      <c r="F871" s="19">
        <f>SUMIFS(UK!I:I,UK!B:B,'Special condition stocks'!D871,UK!D:D,'Special condition stocks'!B871)</f>
        <v>0</v>
      </c>
      <c r="G871" s="21">
        <f t="shared" si="183"/>
        <v>0</v>
      </c>
      <c r="H871" s="21">
        <v>0</v>
      </c>
      <c r="I871" s="21">
        <v>0</v>
      </c>
      <c r="J871" s="21">
        <f t="shared" si="184"/>
        <v>0</v>
      </c>
    </row>
    <row r="872" spans="1:10" x14ac:dyDescent="0.2">
      <c r="A872" s="6" t="str">
        <f t="shared" si="176"/>
        <v>LEZ/*2AC4-CNESFO</v>
      </c>
      <c r="B872" s="6" t="s">
        <v>5</v>
      </c>
      <c r="C872" s="24" t="s">
        <v>221</v>
      </c>
      <c r="D872" s="24" t="s">
        <v>61</v>
      </c>
      <c r="E872" s="21">
        <v>0.25</v>
      </c>
      <c r="F872" s="19">
        <f>SUMIFS(UK!I:I,UK!B:B,'Special condition stocks'!D872,UK!D:D,'Special condition stocks'!B872)</f>
        <v>81.199999999999989</v>
      </c>
      <c r="G872" s="21">
        <f t="shared" si="183"/>
        <v>20.3</v>
      </c>
      <c r="H872" s="21">
        <v>0</v>
      </c>
      <c r="I872" s="21">
        <v>0</v>
      </c>
      <c r="J872" s="21">
        <f t="shared" si="184"/>
        <v>20.3</v>
      </c>
    </row>
    <row r="873" spans="1:10" x14ac:dyDescent="0.2">
      <c r="A873" s="6" t="str">
        <f t="shared" si="176"/>
        <v>LEZ/*2AC4-CNIFPO</v>
      </c>
      <c r="B873" s="6" t="s">
        <v>16</v>
      </c>
      <c r="C873" s="24" t="s">
        <v>221</v>
      </c>
      <c r="D873" s="24" t="s">
        <v>61</v>
      </c>
      <c r="E873" s="21">
        <v>0.25</v>
      </c>
      <c r="F873" s="19">
        <f>SUMIFS(UK!I:I,UK!B:B,'Special condition stocks'!D873,UK!D:D,'Special condition stocks'!B873)</f>
        <v>112.08000000000001</v>
      </c>
      <c r="G873" s="21">
        <f t="shared" si="183"/>
        <v>28.02</v>
      </c>
      <c r="H873" s="21">
        <v>0</v>
      </c>
      <c r="I873" s="21">
        <v>0</v>
      </c>
      <c r="J873" s="21">
        <f t="shared" si="184"/>
        <v>28.02</v>
      </c>
    </row>
    <row r="874" spans="1:10" x14ac:dyDescent="0.2">
      <c r="A874" s="6" t="str">
        <f t="shared" si="176"/>
        <v>LEZ/*2AC4-CNon Sector - England</v>
      </c>
      <c r="B874" s="6" t="s">
        <v>25</v>
      </c>
      <c r="C874" s="24" t="s">
        <v>221</v>
      </c>
      <c r="D874" s="24" t="s">
        <v>61</v>
      </c>
      <c r="E874" s="21">
        <v>0.25</v>
      </c>
      <c r="F874" s="19">
        <f>SUMIFS(UK!I:I,UK!B:B,'Special condition stocks'!D874,UK!D:D,'Special condition stocks'!B874)</f>
        <v>6.117</v>
      </c>
      <c r="G874" s="21">
        <f t="shared" si="183"/>
        <v>1.5289999999999999</v>
      </c>
      <c r="H874" s="21">
        <v>0</v>
      </c>
      <c r="I874" s="21">
        <v>0</v>
      </c>
      <c r="J874" s="21">
        <f t="shared" si="184"/>
        <v>1.5289999999999999</v>
      </c>
    </row>
    <row r="875" spans="1:10" x14ac:dyDescent="0.2">
      <c r="A875" s="6" t="str">
        <f t="shared" ref="A875:A944" si="191">CONCATENATE(C875,B875)</f>
        <v>LEZ/*2AC4-CNon Sector - Northern Ireland</v>
      </c>
      <c r="B875" s="6" t="s">
        <v>28</v>
      </c>
      <c r="C875" s="24" t="s">
        <v>221</v>
      </c>
      <c r="D875" s="24" t="s">
        <v>61</v>
      </c>
      <c r="E875" s="21">
        <v>0.25</v>
      </c>
      <c r="F875" s="19">
        <f>SUMIFS(UK!I:I,UK!B:B,'Special condition stocks'!D875,UK!D:D,'Special condition stocks'!B875)</f>
        <v>0</v>
      </c>
      <c r="G875" s="21">
        <f t="shared" si="183"/>
        <v>0</v>
      </c>
      <c r="H875" s="21">
        <v>0</v>
      </c>
      <c r="I875" s="21">
        <v>0</v>
      </c>
      <c r="J875" s="21">
        <f t="shared" si="184"/>
        <v>0</v>
      </c>
    </row>
    <row r="876" spans="1:10" x14ac:dyDescent="0.2">
      <c r="A876" s="6" t="str">
        <f t="shared" si="191"/>
        <v>LEZ/*2AC4-CNon Sector - Scotland</v>
      </c>
      <c r="B876" s="6" t="s">
        <v>27</v>
      </c>
      <c r="C876" s="24" t="s">
        <v>221</v>
      </c>
      <c r="D876" s="24" t="s">
        <v>61</v>
      </c>
      <c r="E876" s="21">
        <v>0.25</v>
      </c>
      <c r="F876" s="19">
        <f>SUMIFS(UK!I:I,UK!B:B,'Special condition stocks'!D876,UK!D:D,'Special condition stocks'!B876)</f>
        <v>2.9000000000000004</v>
      </c>
      <c r="G876" s="21">
        <f t="shared" si="183"/>
        <v>0.72499999999999998</v>
      </c>
      <c r="H876" s="21">
        <v>0</v>
      </c>
      <c r="I876" s="21">
        <v>0</v>
      </c>
      <c r="J876" s="21">
        <f t="shared" si="184"/>
        <v>0.72499999999999998</v>
      </c>
    </row>
    <row r="877" spans="1:10" x14ac:dyDescent="0.2">
      <c r="A877" s="6" t="str">
        <f t="shared" si="191"/>
        <v>LEZ/*2AC4-CNon Sector - Wales</v>
      </c>
      <c r="B877" s="6" t="s">
        <v>26</v>
      </c>
      <c r="C877" s="24" t="s">
        <v>221</v>
      </c>
      <c r="D877" s="24" t="s">
        <v>61</v>
      </c>
      <c r="E877" s="21">
        <v>0.25</v>
      </c>
      <c r="F877" s="19">
        <f>SUMIFS(UK!I:I,UK!B:B,'Special condition stocks'!D877,UK!D:D,'Special condition stocks'!B877)</f>
        <v>0</v>
      </c>
      <c r="G877" s="21">
        <f t="shared" si="183"/>
        <v>0</v>
      </c>
      <c r="H877" s="21">
        <v>0</v>
      </c>
      <c r="I877" s="21">
        <v>0</v>
      </c>
      <c r="J877" s="21">
        <f t="shared" si="184"/>
        <v>0</v>
      </c>
    </row>
    <row r="878" spans="1:10" x14ac:dyDescent="0.2">
      <c r="A878" s="6" t="str">
        <f t="shared" si="191"/>
        <v>LEZ/*2AC4-CHumberside</v>
      </c>
      <c r="B878" s="6" t="s">
        <v>288</v>
      </c>
      <c r="C878" s="24" t="s">
        <v>221</v>
      </c>
      <c r="D878" s="24" t="s">
        <v>61</v>
      </c>
      <c r="E878" s="21">
        <v>0.25</v>
      </c>
      <c r="F878" s="19">
        <f>SUMIFS(UK!I:I,UK!B:B,'Special condition stocks'!D878,UK!D:D,'Special condition stocks'!B878)</f>
        <v>0.26900000000000002</v>
      </c>
      <c r="G878" s="21">
        <f t="shared" si="183"/>
        <v>6.7000000000000004E-2</v>
      </c>
      <c r="H878" s="21">
        <v>0</v>
      </c>
      <c r="I878" s="21">
        <v>0</v>
      </c>
      <c r="J878" s="21">
        <f t="shared" si="184"/>
        <v>6.7000000000000004E-2</v>
      </c>
    </row>
    <row r="879" spans="1:10" x14ac:dyDescent="0.2">
      <c r="A879" s="6" t="str">
        <f t="shared" si="191"/>
        <v>LEZ/*2AC4-CNorth Sea</v>
      </c>
      <c r="B879" s="6" t="s">
        <v>20</v>
      </c>
      <c r="C879" s="24" t="s">
        <v>221</v>
      </c>
      <c r="D879" s="24" t="s">
        <v>61</v>
      </c>
      <c r="E879" s="21">
        <v>0.25</v>
      </c>
      <c r="F879" s="19">
        <f>SUMIFS(UK!I:I,UK!B:B,'Special condition stocks'!D879,UK!D:D,'Special condition stocks'!B879)</f>
        <v>5.8</v>
      </c>
      <c r="G879" s="21">
        <f t="shared" si="183"/>
        <v>1.45</v>
      </c>
      <c r="H879" s="21">
        <v>0</v>
      </c>
      <c r="I879" s="21">
        <v>0</v>
      </c>
      <c r="J879" s="21">
        <f t="shared" si="184"/>
        <v>1.45</v>
      </c>
    </row>
    <row r="880" spans="1:10" x14ac:dyDescent="0.2">
      <c r="A880" s="6" t="str">
        <f t="shared" si="191"/>
        <v>LEZ/*2AC4-CNorthern</v>
      </c>
      <c r="B880" s="6" t="s">
        <v>10</v>
      </c>
      <c r="C880" s="24" t="s">
        <v>221</v>
      </c>
      <c r="D880" s="24" t="s">
        <v>61</v>
      </c>
      <c r="E880" s="21">
        <v>0.25</v>
      </c>
      <c r="F880" s="19">
        <f>SUMIFS(UK!I:I,UK!B:B,'Special condition stocks'!D880,UK!D:D,'Special condition stocks'!B880)</f>
        <v>0</v>
      </c>
      <c r="G880" s="21">
        <f t="shared" si="183"/>
        <v>0</v>
      </c>
      <c r="H880" s="21">
        <v>0</v>
      </c>
      <c r="I880" s="21">
        <v>0</v>
      </c>
      <c r="J880" s="21">
        <f t="shared" si="184"/>
        <v>0</v>
      </c>
    </row>
    <row r="881" spans="1:10" x14ac:dyDescent="0.2">
      <c r="A881" s="6" t="str">
        <f t="shared" si="191"/>
        <v>LEZ/*2AC4-COrkney</v>
      </c>
      <c r="B881" s="6" t="s">
        <v>9</v>
      </c>
      <c r="C881" s="24" t="s">
        <v>221</v>
      </c>
      <c r="D881" s="24" t="s">
        <v>61</v>
      </c>
      <c r="E881" s="21">
        <v>0.25</v>
      </c>
      <c r="F881" s="19">
        <f>SUMIFS(UK!I:I,UK!B:B,'Special condition stocks'!D881,UK!D:D,'Special condition stocks'!B881)</f>
        <v>1.3</v>
      </c>
      <c r="G881" s="21">
        <f t="shared" si="183"/>
        <v>0.32500000000000001</v>
      </c>
      <c r="H881" s="21">
        <v>0</v>
      </c>
      <c r="I881" s="21">
        <v>0</v>
      </c>
      <c r="J881" s="21">
        <f t="shared" si="184"/>
        <v>0.32500000000000001</v>
      </c>
    </row>
    <row r="882" spans="1:10" x14ac:dyDescent="0.2">
      <c r="A882" s="6" t="str">
        <f t="shared" si="191"/>
        <v>LEZ/*2AC4-CSFO</v>
      </c>
      <c r="B882" s="6" t="s">
        <v>2</v>
      </c>
      <c r="C882" s="24" t="s">
        <v>221</v>
      </c>
      <c r="D882" s="24" t="s">
        <v>61</v>
      </c>
      <c r="E882" s="21">
        <v>0.25</v>
      </c>
      <c r="F882" s="19">
        <f>SUMIFS(UK!I:I,UK!B:B,'Special condition stocks'!D882,UK!D:D,'Special condition stocks'!B882)</f>
        <v>1430.3589999999999</v>
      </c>
      <c r="G882" s="21">
        <f t="shared" si="183"/>
        <v>357.59</v>
      </c>
      <c r="H882" s="21">
        <v>0</v>
      </c>
      <c r="I882" s="21">
        <v>0</v>
      </c>
      <c r="J882" s="21">
        <f t="shared" si="184"/>
        <v>357.59</v>
      </c>
    </row>
    <row r="883" spans="1:10" x14ac:dyDescent="0.2">
      <c r="A883" s="6" t="str">
        <f t="shared" si="191"/>
        <v>LEZ/*2AC4-CShetland</v>
      </c>
      <c r="B883" s="6" t="s">
        <v>6</v>
      </c>
      <c r="C883" s="24" t="s">
        <v>221</v>
      </c>
      <c r="D883" s="24" t="s">
        <v>61</v>
      </c>
      <c r="E883" s="21">
        <v>0.25</v>
      </c>
      <c r="F883" s="19">
        <f>SUMIFS(UK!I:I,UK!B:B,'Special condition stocks'!D883,UK!D:D,'Special condition stocks'!B883)</f>
        <v>154.9</v>
      </c>
      <c r="G883" s="21">
        <f t="shared" si="183"/>
        <v>38.725000000000001</v>
      </c>
      <c r="H883" s="21">
        <v>0</v>
      </c>
      <c r="I883" s="21">
        <v>0</v>
      </c>
      <c r="J883" s="21">
        <f t="shared" si="184"/>
        <v>38.725000000000001</v>
      </c>
    </row>
    <row r="884" spans="1:10" x14ac:dyDescent="0.2">
      <c r="A884" s="6" t="str">
        <f t="shared" si="191"/>
        <v>LEZ/*2AC4-CSouth West</v>
      </c>
      <c r="B884" s="6" t="s">
        <v>19</v>
      </c>
      <c r="C884" s="24" t="s">
        <v>221</v>
      </c>
      <c r="D884" s="24" t="s">
        <v>61</v>
      </c>
      <c r="E884" s="21">
        <v>0.25</v>
      </c>
      <c r="F884" s="19">
        <f>SUMIFS(UK!I:I,UK!B:B,'Special condition stocks'!D884,UK!D:D,'Special condition stocks'!B884)</f>
        <v>0.13400000000000001</v>
      </c>
      <c r="G884" s="21">
        <f t="shared" si="183"/>
        <v>3.4000000000000002E-2</v>
      </c>
      <c r="H884" s="21">
        <v>0</v>
      </c>
      <c r="I884" s="21">
        <v>0</v>
      </c>
      <c r="J884" s="21">
        <f t="shared" si="184"/>
        <v>3.4000000000000002E-2</v>
      </c>
    </row>
    <row r="885" spans="1:10" x14ac:dyDescent="0.2">
      <c r="A885" s="6" t="str">
        <f t="shared" ref="A885" si="192">CONCATENATE(C885,B885)</f>
        <v>LEZ/*2AC4-CUnallocated</v>
      </c>
      <c r="B885" s="60" t="s">
        <v>33</v>
      </c>
      <c r="C885" s="61" t="s">
        <v>221</v>
      </c>
      <c r="D885" s="61" t="s">
        <v>61</v>
      </c>
      <c r="E885" s="21">
        <v>0.25</v>
      </c>
      <c r="F885" s="19">
        <f>SUMIFS(UK!I:I,UK!B:B,'Special condition stocks'!D885,UK!D:D,'Special condition stocks'!B885)</f>
        <v>28.6</v>
      </c>
      <c r="G885" s="21">
        <f t="shared" ref="G885" si="193">ROUND(F885*E885,3)</f>
        <v>7.15</v>
      </c>
      <c r="H885" s="21">
        <v>0</v>
      </c>
      <c r="I885" s="21">
        <v>0</v>
      </c>
      <c r="J885" s="21">
        <f t="shared" ref="J885" si="194">G885+H885-I885</f>
        <v>7.15</v>
      </c>
    </row>
    <row r="886" spans="1:10" x14ac:dyDescent="0.2">
      <c r="A886" s="6" t="str">
        <f t="shared" si="191"/>
        <v>LEZ/*2AC4-CW. Scotland</v>
      </c>
      <c r="B886" s="6" t="s">
        <v>8</v>
      </c>
      <c r="C886" s="24" t="s">
        <v>221</v>
      </c>
      <c r="D886" s="24" t="s">
        <v>61</v>
      </c>
      <c r="E886" s="21">
        <v>0.25</v>
      </c>
      <c r="F886" s="19">
        <f>SUMIFS(UK!I:I,UK!B:B,'Special condition stocks'!D886,UK!D:D,'Special condition stocks'!B886)</f>
        <v>33.700000000000003</v>
      </c>
      <c r="G886" s="21">
        <f t="shared" si="183"/>
        <v>8.4250000000000007</v>
      </c>
      <c r="H886" s="21">
        <v>0</v>
      </c>
      <c r="I886" s="21">
        <v>0</v>
      </c>
      <c r="J886" s="21">
        <f t="shared" si="184"/>
        <v>8.4250000000000007</v>
      </c>
    </row>
    <row r="887" spans="1:10" x14ac:dyDescent="0.2">
      <c r="A887" s="6" t="str">
        <f t="shared" si="191"/>
        <v>LEZ/*2AC4-CWales &amp; WC</v>
      </c>
      <c r="B887" s="6" t="s">
        <v>22</v>
      </c>
      <c r="C887" s="24" t="s">
        <v>221</v>
      </c>
      <c r="D887" s="24" t="s">
        <v>61</v>
      </c>
      <c r="E887" s="21">
        <v>0.25</v>
      </c>
      <c r="F887" s="19">
        <f>SUMIFS(UK!I:I,UK!B:B,'Special condition stocks'!D887,UK!D:D,'Special condition stocks'!B887)</f>
        <v>111.53100000000001</v>
      </c>
      <c r="G887" s="21">
        <f t="shared" si="183"/>
        <v>27.882999999999999</v>
      </c>
      <c r="H887" s="21">
        <v>0</v>
      </c>
      <c r="I887" s="21">
        <v>0</v>
      </c>
      <c r="J887" s="21">
        <f t="shared" si="184"/>
        <v>27.882999999999999</v>
      </c>
    </row>
    <row r="888" spans="1:10" x14ac:dyDescent="0.2">
      <c r="A888" s="6" t="str">
        <f t="shared" si="191"/>
        <v>LEZ/*2AC4-CWestern</v>
      </c>
      <c r="B888" s="6" t="s">
        <v>107</v>
      </c>
      <c r="C888" s="24" t="s">
        <v>221</v>
      </c>
      <c r="D888" s="24" t="s">
        <v>61</v>
      </c>
      <c r="E888" s="21">
        <v>0.25</v>
      </c>
      <c r="F888" s="19">
        <f>SUMIFS(UK!I:I,UK!B:B,'Special condition stocks'!D888,UK!D:D,'Special condition stocks'!B888)</f>
        <v>51.331000000000003</v>
      </c>
      <c r="G888" s="21">
        <f t="shared" si="183"/>
        <v>12.833</v>
      </c>
      <c r="H888" s="21">
        <v>0</v>
      </c>
      <c r="I888" s="21">
        <v>0</v>
      </c>
      <c r="J888" s="21">
        <f t="shared" si="184"/>
        <v>12.833</v>
      </c>
    </row>
    <row r="889" spans="1:10" x14ac:dyDescent="0.2">
      <c r="A889" s="6" t="str">
        <f t="shared" ref="A889:A890" si="195">CONCATENATE(C889,B889)</f>
        <v>LEZ/*2AC4-CQAM - sector</v>
      </c>
      <c r="B889" s="60" t="s">
        <v>302</v>
      </c>
      <c r="C889" s="61" t="s">
        <v>221</v>
      </c>
      <c r="D889" s="61" t="s">
        <v>61</v>
      </c>
      <c r="E889" s="21">
        <v>0.25</v>
      </c>
      <c r="F889" s="19">
        <f>SUMIFS(UK!I:I,UK!B:B,'Special condition stocks'!D889,UK!D:D,'Special condition stocks'!B889)</f>
        <v>0</v>
      </c>
      <c r="G889" s="21">
        <f t="shared" ref="G889:G890" si="196">ROUND(F889*E889,3)</f>
        <v>0</v>
      </c>
      <c r="H889" s="21">
        <v>0</v>
      </c>
      <c r="I889" s="21">
        <v>0</v>
      </c>
      <c r="J889" s="21">
        <f t="shared" ref="J889:J890" si="197">G889+H889-I889</f>
        <v>0</v>
      </c>
    </row>
    <row r="890" spans="1:10" x14ac:dyDescent="0.2">
      <c r="A890" s="6" t="str">
        <f t="shared" si="195"/>
        <v>LEZ/*2AC4-CQAM - non-sector</v>
      </c>
      <c r="B890" s="60" t="s">
        <v>303</v>
      </c>
      <c r="C890" s="61" t="s">
        <v>221</v>
      </c>
      <c r="D890" s="61" t="s">
        <v>61</v>
      </c>
      <c r="E890" s="21">
        <v>0.25</v>
      </c>
      <c r="F890" s="19">
        <f>SUMIFS(UK!I:I,UK!B:B,'Special condition stocks'!D890,UK!D:D,'Special condition stocks'!B890)</f>
        <v>0</v>
      </c>
      <c r="G890" s="21">
        <f t="shared" si="196"/>
        <v>0</v>
      </c>
      <c r="H890" s="21">
        <v>0</v>
      </c>
      <c r="I890" s="21">
        <v>0</v>
      </c>
      <c r="J890" s="21">
        <f t="shared" si="197"/>
        <v>0</v>
      </c>
    </row>
    <row r="891" spans="1:10" x14ac:dyDescent="0.2">
      <c r="A891" s="6" t="str">
        <f t="shared" si="191"/>
        <v>LIN/*03A-C10m and under (pool) - England</v>
      </c>
      <c r="B891" s="6" t="s">
        <v>29</v>
      </c>
      <c r="C891" s="24" t="s">
        <v>222</v>
      </c>
      <c r="D891" s="24" t="s">
        <v>62</v>
      </c>
      <c r="E891" s="21">
        <f>75/1269</f>
        <v>5.9101654846335699E-2</v>
      </c>
      <c r="F891" s="19">
        <f>SUMIFS(UK!I:I,UK!B:B,'Special condition stocks'!D891,UK!D:D,'Special condition stocks'!B891)</f>
        <v>4.2720000000000002</v>
      </c>
      <c r="G891" s="21">
        <f t="shared" si="183"/>
        <v>0.252</v>
      </c>
      <c r="H891" s="21">
        <v>0</v>
      </c>
      <c r="I891" s="21">
        <v>0</v>
      </c>
      <c r="J891" s="21">
        <f t="shared" si="184"/>
        <v>0.252</v>
      </c>
    </row>
    <row r="892" spans="1:10" x14ac:dyDescent="0.2">
      <c r="A892" s="6" t="str">
        <f t="shared" si="191"/>
        <v>LIN/*03A-C10m and under (pool) - Northern Ireland</v>
      </c>
      <c r="B892" s="6" t="s">
        <v>32</v>
      </c>
      <c r="C892" s="24" t="s">
        <v>222</v>
      </c>
      <c r="D892" s="24" t="s">
        <v>62</v>
      </c>
      <c r="E892" s="21">
        <f t="shared" ref="E892:E927" si="198">75/1269</f>
        <v>5.9101654846335699E-2</v>
      </c>
      <c r="F892" s="19">
        <f>SUMIFS(UK!I:I,UK!B:B,'Special condition stocks'!D892,UK!D:D,'Special condition stocks'!B892)</f>
        <v>0</v>
      </c>
      <c r="G892" s="21">
        <f t="shared" si="183"/>
        <v>0</v>
      </c>
      <c r="H892" s="21">
        <v>0</v>
      </c>
      <c r="I892" s="21">
        <v>0</v>
      </c>
      <c r="J892" s="21">
        <f t="shared" si="184"/>
        <v>0</v>
      </c>
    </row>
    <row r="893" spans="1:10" x14ac:dyDescent="0.2">
      <c r="A893" s="6" t="str">
        <f t="shared" si="191"/>
        <v>LIN/*03A-C10m and under (pool) - Scotland</v>
      </c>
      <c r="B893" s="6" t="s">
        <v>31</v>
      </c>
      <c r="C893" s="24" t="s">
        <v>222</v>
      </c>
      <c r="D893" s="24" t="s">
        <v>62</v>
      </c>
      <c r="E893" s="21">
        <f t="shared" si="198"/>
        <v>5.9101654846335699E-2</v>
      </c>
      <c r="F893" s="19">
        <f>SUMIFS(UK!I:I,UK!B:B,'Special condition stocks'!D893,UK!D:D,'Special condition stocks'!B893)</f>
        <v>10</v>
      </c>
      <c r="G893" s="21">
        <f t="shared" si="183"/>
        <v>0.59099999999999997</v>
      </c>
      <c r="H893" s="21">
        <v>0</v>
      </c>
      <c r="I893" s="21">
        <v>0</v>
      </c>
      <c r="J893" s="21">
        <f t="shared" si="184"/>
        <v>0.59099999999999997</v>
      </c>
    </row>
    <row r="894" spans="1:10" x14ac:dyDescent="0.2">
      <c r="A894" s="6" t="str">
        <f t="shared" si="191"/>
        <v>LIN/*03A-C10m and under (pool) - Wales</v>
      </c>
      <c r="B894" s="6" t="s">
        <v>30</v>
      </c>
      <c r="C894" s="24" t="s">
        <v>222</v>
      </c>
      <c r="D894" s="24" t="s">
        <v>62</v>
      </c>
      <c r="E894" s="21">
        <f t="shared" si="198"/>
        <v>5.9101654846335699E-2</v>
      </c>
      <c r="F894" s="19">
        <f>SUMIFS(UK!I:I,UK!B:B,'Special condition stocks'!D894,UK!D:D,'Special condition stocks'!B894)</f>
        <v>1.0999999999999999E-2</v>
      </c>
      <c r="G894" s="21">
        <f t="shared" si="183"/>
        <v>1E-3</v>
      </c>
      <c r="H894" s="21">
        <v>0</v>
      </c>
      <c r="I894" s="21">
        <v>0</v>
      </c>
      <c r="J894" s="21">
        <f t="shared" si="184"/>
        <v>1E-3</v>
      </c>
    </row>
    <row r="895" spans="1:10" x14ac:dyDescent="0.2">
      <c r="A895" s="6" t="str">
        <f t="shared" si="191"/>
        <v>LIN/*03A-CAberdeen</v>
      </c>
      <c r="B895" s="6" t="s">
        <v>4</v>
      </c>
      <c r="C895" s="24" t="s">
        <v>222</v>
      </c>
      <c r="D895" s="24" t="s">
        <v>62</v>
      </c>
      <c r="E895" s="21">
        <f t="shared" si="198"/>
        <v>5.9101654846335699E-2</v>
      </c>
      <c r="F895" s="19">
        <f>SUMIFS(UK!I:I,UK!B:B,'Special condition stocks'!D895,UK!D:D,'Special condition stocks'!B895)</f>
        <v>92.028999999999996</v>
      </c>
      <c r="G895" s="21">
        <f t="shared" si="183"/>
        <v>5.4390000000000001</v>
      </c>
      <c r="H895" s="21">
        <v>0</v>
      </c>
      <c r="I895" s="21">
        <v>0</v>
      </c>
      <c r="J895" s="21">
        <f t="shared" si="184"/>
        <v>5.4390000000000001</v>
      </c>
    </row>
    <row r="896" spans="1:10" x14ac:dyDescent="0.2">
      <c r="A896" s="6" t="str">
        <f t="shared" si="191"/>
        <v>LIN/*03A-CAnglo Scot.</v>
      </c>
      <c r="B896" s="6" t="s">
        <v>13</v>
      </c>
      <c r="C896" s="24" t="s">
        <v>222</v>
      </c>
      <c r="D896" s="24" t="s">
        <v>62</v>
      </c>
      <c r="E896" s="21">
        <f t="shared" si="198"/>
        <v>5.9101654846335699E-2</v>
      </c>
      <c r="F896" s="19">
        <f>SUMIFS(UK!I:I,UK!B:B,'Special condition stocks'!D896,UK!D:D,'Special condition stocks'!B896)</f>
        <v>26.217000000000002</v>
      </c>
      <c r="G896" s="21">
        <f t="shared" si="183"/>
        <v>1.5489999999999999</v>
      </c>
      <c r="H896" s="21">
        <v>0</v>
      </c>
      <c r="I896" s="21">
        <v>0</v>
      </c>
      <c r="J896" s="21">
        <f t="shared" si="184"/>
        <v>1.5489999999999999</v>
      </c>
    </row>
    <row r="897" spans="1:10" x14ac:dyDescent="0.2">
      <c r="A897" s="6" t="str">
        <f t="shared" si="191"/>
        <v>LIN/*03A-CANIFPO</v>
      </c>
      <c r="B897" s="6" t="s">
        <v>17</v>
      </c>
      <c r="C897" s="24" t="s">
        <v>222</v>
      </c>
      <c r="D897" s="24" t="s">
        <v>62</v>
      </c>
      <c r="E897" s="21">
        <f t="shared" si="198"/>
        <v>5.9101654846335699E-2</v>
      </c>
      <c r="F897" s="19">
        <f>SUMIFS(UK!I:I,UK!B:B,'Special condition stocks'!D897,UK!D:D,'Special condition stocks'!B897)</f>
        <v>8.27</v>
      </c>
      <c r="G897" s="21">
        <f t="shared" si="183"/>
        <v>0.48899999999999999</v>
      </c>
      <c r="H897" s="21">
        <v>0</v>
      </c>
      <c r="I897" s="21">
        <v>0</v>
      </c>
      <c r="J897" s="21">
        <f t="shared" si="184"/>
        <v>0.48899999999999999</v>
      </c>
    </row>
    <row r="898" spans="1:10" x14ac:dyDescent="0.2">
      <c r="A898" s="6" t="str">
        <f t="shared" si="191"/>
        <v>LIN/*03A-CCornish</v>
      </c>
      <c r="B898" s="6" t="s">
        <v>18</v>
      </c>
      <c r="C898" s="24" t="s">
        <v>222</v>
      </c>
      <c r="D898" s="24" t="s">
        <v>62</v>
      </c>
      <c r="E898" s="21">
        <f t="shared" si="198"/>
        <v>5.9101654846335699E-2</v>
      </c>
      <c r="F898" s="19">
        <f>SUMIFS(UK!I:I,UK!B:B,'Special condition stocks'!D898,UK!D:D,'Special condition stocks'!B898)</f>
        <v>37.919999999999995</v>
      </c>
      <c r="G898" s="21">
        <f t="shared" si="183"/>
        <v>2.2410000000000001</v>
      </c>
      <c r="H898" s="21">
        <v>0</v>
      </c>
      <c r="I898" s="21">
        <v>0</v>
      </c>
      <c r="J898" s="21">
        <f t="shared" si="184"/>
        <v>2.2410000000000001</v>
      </c>
    </row>
    <row r="899" spans="1:10" x14ac:dyDescent="0.2">
      <c r="A899" s="6" t="str">
        <f t="shared" si="191"/>
        <v>LIN/*03A-CEEFPO</v>
      </c>
      <c r="B899" s="6" t="s">
        <v>14</v>
      </c>
      <c r="C899" s="24" t="s">
        <v>222</v>
      </c>
      <c r="D899" s="24" t="s">
        <v>62</v>
      </c>
      <c r="E899" s="21">
        <f t="shared" si="198"/>
        <v>5.9101654846335699E-2</v>
      </c>
      <c r="F899" s="19">
        <f>SUMIFS(UK!I:I,UK!B:B,'Special condition stocks'!D899,UK!D:D,'Special condition stocks'!B899)</f>
        <v>82.019000000000005</v>
      </c>
      <c r="G899" s="21">
        <f t="shared" ref="G899:G968" si="199">ROUND(F899*E899,3)</f>
        <v>4.8470000000000004</v>
      </c>
      <c r="H899" s="21">
        <v>0</v>
      </c>
      <c r="I899" s="21">
        <v>0</v>
      </c>
      <c r="J899" s="21">
        <f t="shared" ref="J899:J968" si="200">G899+H899-I899</f>
        <v>4.8470000000000004</v>
      </c>
    </row>
    <row r="900" spans="1:10" x14ac:dyDescent="0.2">
      <c r="A900" s="6" t="str">
        <f t="shared" si="191"/>
        <v>LIN/*03A-CFife</v>
      </c>
      <c r="B900" s="6" t="s">
        <v>7</v>
      </c>
      <c r="C900" s="24" t="s">
        <v>222</v>
      </c>
      <c r="D900" s="24" t="s">
        <v>62</v>
      </c>
      <c r="E900" s="21">
        <f t="shared" si="198"/>
        <v>5.9101654846335699E-2</v>
      </c>
      <c r="F900" s="19">
        <f>SUMIFS(UK!I:I,UK!B:B,'Special condition stocks'!D900,UK!D:D,'Special condition stocks'!B900)</f>
        <v>2.383</v>
      </c>
      <c r="G900" s="21">
        <f t="shared" si="199"/>
        <v>0.14099999999999999</v>
      </c>
      <c r="H900" s="21">
        <v>0</v>
      </c>
      <c r="I900" s="21">
        <v>0</v>
      </c>
      <c r="J900" s="21">
        <f t="shared" si="200"/>
        <v>0.14099999999999999</v>
      </c>
    </row>
    <row r="901" spans="1:10" x14ac:dyDescent="0.2">
      <c r="A901" s="6" t="str">
        <f t="shared" si="191"/>
        <v>LIN/*03A-CFPO</v>
      </c>
      <c r="B901" s="6" t="s">
        <v>15</v>
      </c>
      <c r="C901" s="24" t="s">
        <v>222</v>
      </c>
      <c r="D901" s="24" t="s">
        <v>62</v>
      </c>
      <c r="E901" s="21">
        <f t="shared" si="198"/>
        <v>5.9101654846335699E-2</v>
      </c>
      <c r="F901" s="19">
        <f>SUMIFS(UK!I:I,UK!B:B,'Special condition stocks'!D901,UK!D:D,'Special condition stocks'!B901)</f>
        <v>20.765999999999998</v>
      </c>
      <c r="G901" s="21">
        <f t="shared" si="199"/>
        <v>1.2270000000000001</v>
      </c>
      <c r="H901" s="21">
        <v>0</v>
      </c>
      <c r="I901" s="21">
        <v>0</v>
      </c>
      <c r="J901" s="21">
        <f t="shared" si="200"/>
        <v>1.2270000000000001</v>
      </c>
    </row>
    <row r="902" spans="1:10" x14ac:dyDescent="0.2">
      <c r="A902" s="6" t="str">
        <f t="shared" si="191"/>
        <v>LIN/*03A-CHandliners</v>
      </c>
      <c r="B902" s="6" t="s">
        <v>66</v>
      </c>
      <c r="C902" s="24" t="s">
        <v>222</v>
      </c>
      <c r="D902" s="24" t="s">
        <v>62</v>
      </c>
      <c r="E902" s="21">
        <f t="shared" si="198"/>
        <v>5.9101654846335699E-2</v>
      </c>
      <c r="F902" s="19">
        <f>SUMIFS(UK!I:I,UK!B:B,'Special condition stocks'!D902,UK!D:D,'Special condition stocks'!B902)</f>
        <v>0</v>
      </c>
      <c r="G902" s="21">
        <f t="shared" si="199"/>
        <v>0</v>
      </c>
      <c r="H902" s="21">
        <v>0</v>
      </c>
      <c r="I902" s="21">
        <v>0</v>
      </c>
      <c r="J902" s="21">
        <f t="shared" si="200"/>
        <v>0</v>
      </c>
    </row>
    <row r="903" spans="1:10" x14ac:dyDescent="0.2">
      <c r="A903" s="6" t="str">
        <f t="shared" si="191"/>
        <v>LIN/*03A-CInterfish</v>
      </c>
      <c r="B903" s="6" t="s">
        <v>23</v>
      </c>
      <c r="C903" s="24" t="s">
        <v>222</v>
      </c>
      <c r="D903" s="24" t="s">
        <v>62</v>
      </c>
      <c r="E903" s="21">
        <f t="shared" si="198"/>
        <v>5.9101654846335699E-2</v>
      </c>
      <c r="F903" s="19">
        <f>SUMIFS(UK!I:I,UK!B:B,'Special condition stocks'!D903,UK!D:D,'Special condition stocks'!B903)</f>
        <v>0.16</v>
      </c>
      <c r="G903" s="21">
        <f t="shared" si="199"/>
        <v>8.9999999999999993E-3</v>
      </c>
      <c r="H903" s="21">
        <v>0</v>
      </c>
      <c r="I903" s="21">
        <v>0</v>
      </c>
      <c r="J903" s="21">
        <f t="shared" si="200"/>
        <v>8.9999999999999993E-3</v>
      </c>
    </row>
    <row r="904" spans="1:10" x14ac:dyDescent="0.2">
      <c r="A904" s="6" t="str">
        <f t="shared" si="191"/>
        <v>LIN/*03A-CIOM</v>
      </c>
      <c r="B904" s="6" t="s">
        <v>24</v>
      </c>
      <c r="C904" s="24" t="s">
        <v>222</v>
      </c>
      <c r="D904" s="24" t="s">
        <v>62</v>
      </c>
      <c r="E904" s="21">
        <f t="shared" si="198"/>
        <v>5.9101654846335699E-2</v>
      </c>
      <c r="F904" s="19">
        <f>SUMIFS(UK!I:I,UK!B:B,'Special condition stocks'!D904,UK!D:D,'Special condition stocks'!B904)</f>
        <v>0</v>
      </c>
      <c r="G904" s="21">
        <f t="shared" si="199"/>
        <v>0</v>
      </c>
      <c r="H904" s="21">
        <v>0</v>
      </c>
      <c r="I904" s="21">
        <v>0</v>
      </c>
      <c r="J904" s="21">
        <f t="shared" si="200"/>
        <v>0</v>
      </c>
    </row>
    <row r="905" spans="1:10" x14ac:dyDescent="0.2">
      <c r="A905" s="6" t="str">
        <f t="shared" si="191"/>
        <v>LIN/*03A-CKlondyke</v>
      </c>
      <c r="B905" s="6" t="s">
        <v>11</v>
      </c>
      <c r="C905" s="24" t="s">
        <v>222</v>
      </c>
      <c r="D905" s="24" t="s">
        <v>62</v>
      </c>
      <c r="E905" s="21">
        <f t="shared" si="198"/>
        <v>5.9101654846335699E-2</v>
      </c>
      <c r="F905" s="19">
        <f>SUMIFS(UK!I:I,UK!B:B,'Special condition stocks'!D905,UK!D:D,'Special condition stocks'!B905)</f>
        <v>0.8</v>
      </c>
      <c r="G905" s="21">
        <f t="shared" si="199"/>
        <v>4.7E-2</v>
      </c>
      <c r="H905" s="21">
        <v>0</v>
      </c>
      <c r="I905" s="21">
        <v>0</v>
      </c>
      <c r="J905" s="21">
        <f t="shared" si="200"/>
        <v>4.7E-2</v>
      </c>
    </row>
    <row r="906" spans="1:10" x14ac:dyDescent="0.2">
      <c r="A906" s="6" t="str">
        <f t="shared" si="191"/>
        <v>LIN/*03A-CLowestoft</v>
      </c>
      <c r="B906" s="6" t="s">
        <v>21</v>
      </c>
      <c r="C906" s="24" t="s">
        <v>222</v>
      </c>
      <c r="D906" s="24" t="s">
        <v>62</v>
      </c>
      <c r="E906" s="21">
        <f t="shared" si="198"/>
        <v>5.9101654846335699E-2</v>
      </c>
      <c r="F906" s="19">
        <f>SUMIFS(UK!I:I,UK!B:B,'Special condition stocks'!D906,UK!D:D,'Special condition stocks'!B906)</f>
        <v>0</v>
      </c>
      <c r="G906" s="21">
        <f t="shared" si="199"/>
        <v>0</v>
      </c>
      <c r="H906" s="21">
        <v>0</v>
      </c>
      <c r="I906" s="21">
        <v>0</v>
      </c>
      <c r="J906" s="21">
        <f t="shared" si="200"/>
        <v>0</v>
      </c>
    </row>
    <row r="907" spans="1:10" x14ac:dyDescent="0.2">
      <c r="A907" s="6" t="str">
        <f t="shared" si="191"/>
        <v>LIN/*03A-CLunar</v>
      </c>
      <c r="B907" s="6" t="s">
        <v>12</v>
      </c>
      <c r="C907" s="24" t="s">
        <v>222</v>
      </c>
      <c r="D907" s="24" t="s">
        <v>62</v>
      </c>
      <c r="E907" s="21">
        <f t="shared" si="198"/>
        <v>5.9101654846335699E-2</v>
      </c>
      <c r="F907" s="19">
        <f>SUMIFS(UK!I:I,UK!B:B,'Special condition stocks'!D907,UK!D:D,'Special condition stocks'!B907)</f>
        <v>25.3</v>
      </c>
      <c r="G907" s="21">
        <f t="shared" si="199"/>
        <v>1.4950000000000001</v>
      </c>
      <c r="H907" s="21">
        <v>0</v>
      </c>
      <c r="I907" s="21">
        <v>0</v>
      </c>
      <c r="J907" s="21">
        <f t="shared" si="200"/>
        <v>1.4950000000000001</v>
      </c>
    </row>
    <row r="908" spans="1:10" x14ac:dyDescent="0.2">
      <c r="A908" s="6" t="str">
        <f t="shared" si="191"/>
        <v>LIN/*03A-CMourne</v>
      </c>
      <c r="B908" s="6" t="s">
        <v>49</v>
      </c>
      <c r="C908" s="24" t="s">
        <v>222</v>
      </c>
      <c r="D908" s="24" t="s">
        <v>62</v>
      </c>
      <c r="E908" s="21">
        <f t="shared" si="198"/>
        <v>5.9101654846335699E-2</v>
      </c>
      <c r="F908" s="19">
        <f>SUMIFS(UK!I:I,UK!B:B,'Special condition stocks'!D908,UK!D:D,'Special condition stocks'!B908)</f>
        <v>0</v>
      </c>
      <c r="G908" s="21">
        <f t="shared" si="199"/>
        <v>0</v>
      </c>
      <c r="H908" s="21">
        <v>0</v>
      </c>
      <c r="I908" s="21">
        <v>0</v>
      </c>
      <c r="J908" s="21">
        <f t="shared" si="200"/>
        <v>0</v>
      </c>
    </row>
    <row r="909" spans="1:10" x14ac:dyDescent="0.2">
      <c r="A909" s="6" t="str">
        <f t="shared" si="191"/>
        <v>LIN/*03A-CNESFO</v>
      </c>
      <c r="B909" s="6" t="s">
        <v>5</v>
      </c>
      <c r="C909" s="24" t="s">
        <v>222</v>
      </c>
      <c r="D909" s="24" t="s">
        <v>62</v>
      </c>
      <c r="E909" s="21">
        <f t="shared" si="198"/>
        <v>5.9101654846335699E-2</v>
      </c>
      <c r="F909" s="19">
        <f>SUMIFS(UK!I:I,UK!B:B,'Special condition stocks'!D909,UK!D:D,'Special condition stocks'!B909)</f>
        <v>105.30000000000001</v>
      </c>
      <c r="G909" s="21">
        <f t="shared" si="199"/>
        <v>6.2229999999999999</v>
      </c>
      <c r="H909" s="21">
        <v>0</v>
      </c>
      <c r="I909" s="21">
        <v>0</v>
      </c>
      <c r="J909" s="21">
        <f t="shared" si="200"/>
        <v>6.2229999999999999</v>
      </c>
    </row>
    <row r="910" spans="1:10" x14ac:dyDescent="0.2">
      <c r="A910" s="6" t="str">
        <f t="shared" si="191"/>
        <v>LIN/*03A-CNIFPO</v>
      </c>
      <c r="B910" s="6" t="s">
        <v>16</v>
      </c>
      <c r="C910" s="24" t="s">
        <v>222</v>
      </c>
      <c r="D910" s="24" t="s">
        <v>62</v>
      </c>
      <c r="E910" s="21">
        <f t="shared" si="198"/>
        <v>5.9101654846335699E-2</v>
      </c>
      <c r="F910" s="19">
        <f>SUMIFS(UK!I:I,UK!B:B,'Special condition stocks'!D910,UK!D:D,'Special condition stocks'!B910)</f>
        <v>23.431999999999999</v>
      </c>
      <c r="G910" s="21">
        <f t="shared" si="199"/>
        <v>1.385</v>
      </c>
      <c r="H910" s="21">
        <v>0</v>
      </c>
      <c r="I910" s="21">
        <v>0</v>
      </c>
      <c r="J910" s="21">
        <f t="shared" si="200"/>
        <v>1.385</v>
      </c>
    </row>
    <row r="911" spans="1:10" x14ac:dyDescent="0.2">
      <c r="A911" s="6" t="str">
        <f t="shared" si="191"/>
        <v>LIN/*03A-CNon Sector - England</v>
      </c>
      <c r="B911" s="6" t="s">
        <v>25</v>
      </c>
      <c r="C911" s="24" t="s">
        <v>222</v>
      </c>
      <c r="D911" s="24" t="s">
        <v>62</v>
      </c>
      <c r="E911" s="21">
        <f t="shared" si="198"/>
        <v>5.9101654846335699E-2</v>
      </c>
      <c r="F911" s="19">
        <f>SUMIFS(UK!I:I,UK!B:B,'Special condition stocks'!D911,UK!D:D,'Special condition stocks'!B911)</f>
        <v>2.2679999999999998</v>
      </c>
      <c r="G911" s="21">
        <f t="shared" si="199"/>
        <v>0.13400000000000001</v>
      </c>
      <c r="H911" s="21">
        <v>0</v>
      </c>
      <c r="I911" s="21">
        <v>0</v>
      </c>
      <c r="J911" s="21">
        <f t="shared" si="200"/>
        <v>0.13400000000000001</v>
      </c>
    </row>
    <row r="912" spans="1:10" x14ac:dyDescent="0.2">
      <c r="A912" s="6" t="str">
        <f t="shared" si="191"/>
        <v>LIN/*03A-CNon Sector - Northern Ireland</v>
      </c>
      <c r="B912" s="6" t="s">
        <v>28</v>
      </c>
      <c r="C912" s="24" t="s">
        <v>222</v>
      </c>
      <c r="D912" s="24" t="s">
        <v>62</v>
      </c>
      <c r="E912" s="21">
        <f t="shared" si="198"/>
        <v>5.9101654846335699E-2</v>
      </c>
      <c r="F912" s="19">
        <f>SUMIFS(UK!I:I,UK!B:B,'Special condition stocks'!D912,UK!D:D,'Special condition stocks'!B912)</f>
        <v>0</v>
      </c>
      <c r="G912" s="21">
        <f t="shared" si="199"/>
        <v>0</v>
      </c>
      <c r="H912" s="21">
        <v>0</v>
      </c>
      <c r="I912" s="21">
        <v>0</v>
      </c>
      <c r="J912" s="21">
        <f t="shared" si="200"/>
        <v>0</v>
      </c>
    </row>
    <row r="913" spans="1:10" x14ac:dyDescent="0.2">
      <c r="A913" s="6" t="str">
        <f t="shared" si="191"/>
        <v>LIN/*03A-CNon Sector - Scotland</v>
      </c>
      <c r="B913" s="6" t="s">
        <v>27</v>
      </c>
      <c r="C913" s="24" t="s">
        <v>222</v>
      </c>
      <c r="D913" s="24" t="s">
        <v>62</v>
      </c>
      <c r="E913" s="21">
        <f t="shared" si="198"/>
        <v>5.9101654846335699E-2</v>
      </c>
      <c r="F913" s="19">
        <f>SUMIFS(UK!I:I,UK!B:B,'Special condition stocks'!D913,UK!D:D,'Special condition stocks'!B913)</f>
        <v>0.6</v>
      </c>
      <c r="G913" s="21">
        <f t="shared" si="199"/>
        <v>3.5000000000000003E-2</v>
      </c>
      <c r="H913" s="21">
        <v>0</v>
      </c>
      <c r="I913" s="21">
        <v>0</v>
      </c>
      <c r="J913" s="21">
        <f t="shared" si="200"/>
        <v>3.5000000000000003E-2</v>
      </c>
    </row>
    <row r="914" spans="1:10" x14ac:dyDescent="0.2">
      <c r="A914" s="6" t="str">
        <f t="shared" si="191"/>
        <v>LIN/*03A-CNon Sector - Wales</v>
      </c>
      <c r="B914" s="6" t="s">
        <v>26</v>
      </c>
      <c r="C914" s="24" t="s">
        <v>222</v>
      </c>
      <c r="D914" s="24" t="s">
        <v>62</v>
      </c>
      <c r="E914" s="21">
        <f t="shared" si="198"/>
        <v>5.9101654846335699E-2</v>
      </c>
      <c r="F914" s="19">
        <f>SUMIFS(UK!I:I,UK!B:B,'Special condition stocks'!D914,UK!D:D,'Special condition stocks'!B914)</f>
        <v>0</v>
      </c>
      <c r="G914" s="21">
        <f t="shared" si="199"/>
        <v>0</v>
      </c>
      <c r="H914" s="21">
        <v>0</v>
      </c>
      <c r="I914" s="21">
        <v>0</v>
      </c>
      <c r="J914" s="21">
        <f t="shared" si="200"/>
        <v>0</v>
      </c>
    </row>
    <row r="915" spans="1:10" x14ac:dyDescent="0.2">
      <c r="A915" s="6" t="str">
        <f t="shared" si="191"/>
        <v>LIN/*03A-CHumberside</v>
      </c>
      <c r="B915" s="6" t="s">
        <v>288</v>
      </c>
      <c r="C915" s="24" t="s">
        <v>222</v>
      </c>
      <c r="D915" s="24" t="s">
        <v>62</v>
      </c>
      <c r="E915" s="21">
        <f t="shared" si="198"/>
        <v>5.9101654846335699E-2</v>
      </c>
      <c r="F915" s="19">
        <f>SUMIFS(UK!I:I,UK!B:B,'Special condition stocks'!D915,UK!D:D,'Special condition stocks'!B915)</f>
        <v>1.214</v>
      </c>
      <c r="G915" s="21">
        <f t="shared" si="199"/>
        <v>7.1999999999999995E-2</v>
      </c>
      <c r="H915" s="21">
        <v>0</v>
      </c>
      <c r="I915" s="21">
        <v>0</v>
      </c>
      <c r="J915" s="21">
        <f t="shared" si="200"/>
        <v>7.1999999999999995E-2</v>
      </c>
    </row>
    <row r="916" spans="1:10" x14ac:dyDescent="0.2">
      <c r="A916" s="6" t="str">
        <f t="shared" si="191"/>
        <v>LIN/*03A-CNorth Sea</v>
      </c>
      <c r="B916" s="6" t="s">
        <v>20</v>
      </c>
      <c r="C916" s="24" t="s">
        <v>222</v>
      </c>
      <c r="D916" s="24" t="s">
        <v>62</v>
      </c>
      <c r="E916" s="21">
        <f t="shared" si="198"/>
        <v>5.9101654846335699E-2</v>
      </c>
      <c r="F916" s="19">
        <f>SUMIFS(UK!I:I,UK!B:B,'Special condition stocks'!D916,UK!D:D,'Special condition stocks'!B916)</f>
        <v>1.982</v>
      </c>
      <c r="G916" s="21">
        <f t="shared" si="199"/>
        <v>0.11700000000000001</v>
      </c>
      <c r="H916" s="21">
        <v>0</v>
      </c>
      <c r="I916" s="21">
        <v>0</v>
      </c>
      <c r="J916" s="21">
        <f t="shared" si="200"/>
        <v>0.11700000000000001</v>
      </c>
    </row>
    <row r="917" spans="1:10" x14ac:dyDescent="0.2">
      <c r="A917" s="6" t="str">
        <f t="shared" si="191"/>
        <v>LIN/*03A-CNorthern</v>
      </c>
      <c r="B917" s="6" t="s">
        <v>10</v>
      </c>
      <c r="C917" s="24" t="s">
        <v>222</v>
      </c>
      <c r="D917" s="24" t="s">
        <v>62</v>
      </c>
      <c r="E917" s="21">
        <f t="shared" si="198"/>
        <v>5.9101654846335699E-2</v>
      </c>
      <c r="F917" s="19">
        <f>SUMIFS(UK!I:I,UK!B:B,'Special condition stocks'!D917,UK!D:D,'Special condition stocks'!B917)</f>
        <v>0</v>
      </c>
      <c r="G917" s="21">
        <f t="shared" si="199"/>
        <v>0</v>
      </c>
      <c r="H917" s="21">
        <v>0</v>
      </c>
      <c r="I917" s="21">
        <v>0</v>
      </c>
      <c r="J917" s="21">
        <f t="shared" si="200"/>
        <v>0</v>
      </c>
    </row>
    <row r="918" spans="1:10" x14ac:dyDescent="0.2">
      <c r="A918" s="6" t="str">
        <f t="shared" si="191"/>
        <v>LIN/*03A-COrkney</v>
      </c>
      <c r="B918" s="6" t="s">
        <v>9</v>
      </c>
      <c r="C918" s="24" t="s">
        <v>222</v>
      </c>
      <c r="D918" s="24" t="s">
        <v>62</v>
      </c>
      <c r="E918" s="21">
        <f t="shared" si="198"/>
        <v>5.9101654846335699E-2</v>
      </c>
      <c r="F918" s="19">
        <f>SUMIFS(UK!I:I,UK!B:B,'Special condition stocks'!D918,UK!D:D,'Special condition stocks'!B918)</f>
        <v>1.9</v>
      </c>
      <c r="G918" s="21">
        <f t="shared" si="199"/>
        <v>0.112</v>
      </c>
      <c r="H918" s="21">
        <v>0</v>
      </c>
      <c r="I918" s="21">
        <v>0</v>
      </c>
      <c r="J918" s="21">
        <f t="shared" si="200"/>
        <v>0.112</v>
      </c>
    </row>
    <row r="919" spans="1:10" x14ac:dyDescent="0.2">
      <c r="A919" s="6" t="str">
        <f t="shared" si="191"/>
        <v>LIN/*03A-CSFO</v>
      </c>
      <c r="B919" s="6" t="s">
        <v>2</v>
      </c>
      <c r="C919" s="24" t="s">
        <v>222</v>
      </c>
      <c r="D919" s="24" t="s">
        <v>62</v>
      </c>
      <c r="E919" s="21">
        <f t="shared" si="198"/>
        <v>5.9101654846335699E-2</v>
      </c>
      <c r="F919" s="19">
        <f>SUMIFS(UK!I:I,UK!B:B,'Special condition stocks'!D919,UK!D:D,'Special condition stocks'!B919)</f>
        <v>466.96799999999996</v>
      </c>
      <c r="G919" s="21">
        <f t="shared" si="199"/>
        <v>27.599</v>
      </c>
      <c r="H919" s="21">
        <v>0</v>
      </c>
      <c r="I919" s="21">
        <v>0</v>
      </c>
      <c r="J919" s="21">
        <f t="shared" si="200"/>
        <v>27.599</v>
      </c>
    </row>
    <row r="920" spans="1:10" x14ac:dyDescent="0.2">
      <c r="A920" s="6" t="str">
        <f t="shared" si="191"/>
        <v>LIN/*03A-CShetland</v>
      </c>
      <c r="B920" s="6" t="s">
        <v>6</v>
      </c>
      <c r="C920" s="24" t="s">
        <v>222</v>
      </c>
      <c r="D920" s="24" t="s">
        <v>62</v>
      </c>
      <c r="E920" s="21">
        <f t="shared" si="198"/>
        <v>5.9101654846335699E-2</v>
      </c>
      <c r="F920" s="19">
        <f>SUMIFS(UK!I:I,UK!B:B,'Special condition stocks'!D920,UK!D:D,'Special condition stocks'!B920)</f>
        <v>271.88299999999998</v>
      </c>
      <c r="G920" s="21">
        <f t="shared" si="199"/>
        <v>16.068999999999999</v>
      </c>
      <c r="H920" s="21">
        <v>0</v>
      </c>
      <c r="I920" s="21">
        <v>0</v>
      </c>
      <c r="J920" s="21">
        <f t="shared" si="200"/>
        <v>16.068999999999999</v>
      </c>
    </row>
    <row r="921" spans="1:10" x14ac:dyDescent="0.2">
      <c r="A921" s="6" t="str">
        <f t="shared" si="191"/>
        <v>LIN/*03A-CSouth West</v>
      </c>
      <c r="B921" s="6" t="s">
        <v>19</v>
      </c>
      <c r="C921" s="24" t="s">
        <v>222</v>
      </c>
      <c r="D921" s="24" t="s">
        <v>62</v>
      </c>
      <c r="E921" s="21">
        <f t="shared" si="198"/>
        <v>5.9101654846335699E-2</v>
      </c>
      <c r="F921" s="19">
        <f>SUMIFS(UK!I:I,UK!B:B,'Special condition stocks'!D921,UK!D:D,'Special condition stocks'!B921)</f>
        <v>3.2000000000000001E-2</v>
      </c>
      <c r="G921" s="21">
        <f t="shared" si="199"/>
        <v>2E-3</v>
      </c>
      <c r="H921" s="21">
        <v>0</v>
      </c>
      <c r="I921" s="21">
        <v>0</v>
      </c>
      <c r="J921" s="21">
        <f t="shared" si="200"/>
        <v>2E-3</v>
      </c>
    </row>
    <row r="922" spans="1:10" x14ac:dyDescent="0.2">
      <c r="A922" s="6" t="str">
        <f t="shared" ref="A922" si="201">CONCATENATE(C922,B922)</f>
        <v>LIN/*03A-CUnallocated</v>
      </c>
      <c r="B922" s="60" t="s">
        <v>33</v>
      </c>
      <c r="C922" s="61" t="s">
        <v>222</v>
      </c>
      <c r="D922" s="61" t="s">
        <v>62</v>
      </c>
      <c r="E922" s="21">
        <f t="shared" si="198"/>
        <v>5.9101654846335699E-2</v>
      </c>
      <c r="F922" s="19">
        <f>SUMIFS(UK!I:I,UK!B:B,'Special condition stocks'!D922,UK!D:D,'Special condition stocks'!B922)</f>
        <v>0.2</v>
      </c>
      <c r="G922" s="21">
        <f t="shared" ref="G922" si="202">ROUND(F922*E922,3)</f>
        <v>1.2E-2</v>
      </c>
      <c r="H922" s="21">
        <v>0</v>
      </c>
      <c r="I922" s="21">
        <v>0</v>
      </c>
      <c r="J922" s="21">
        <f t="shared" ref="J922" si="203">G922+H922-I922</f>
        <v>1.2E-2</v>
      </c>
    </row>
    <row r="923" spans="1:10" x14ac:dyDescent="0.2">
      <c r="A923" s="6" t="str">
        <f t="shared" si="191"/>
        <v>LIN/*03A-CW. Scotland</v>
      </c>
      <c r="B923" s="6" t="s">
        <v>8</v>
      </c>
      <c r="C923" s="24" t="s">
        <v>222</v>
      </c>
      <c r="D923" s="24" t="s">
        <v>62</v>
      </c>
      <c r="E923" s="21">
        <f t="shared" si="198"/>
        <v>5.9101654846335699E-2</v>
      </c>
      <c r="F923" s="19">
        <f>SUMIFS(UK!I:I,UK!B:B,'Special condition stocks'!D923,UK!D:D,'Special condition stocks'!B923)</f>
        <v>4.1999999999999993</v>
      </c>
      <c r="G923" s="21">
        <f t="shared" si="199"/>
        <v>0.248</v>
      </c>
      <c r="H923" s="21">
        <v>0</v>
      </c>
      <c r="I923" s="21">
        <v>0</v>
      </c>
      <c r="J923" s="21">
        <f t="shared" si="200"/>
        <v>0.248</v>
      </c>
    </row>
    <row r="924" spans="1:10" x14ac:dyDescent="0.2">
      <c r="A924" s="6" t="str">
        <f t="shared" si="191"/>
        <v>LIN/*03A-CWales &amp; WC</v>
      </c>
      <c r="B924" s="6" t="s">
        <v>22</v>
      </c>
      <c r="C924" s="24" t="s">
        <v>222</v>
      </c>
      <c r="D924" s="24" t="s">
        <v>62</v>
      </c>
      <c r="E924" s="21">
        <f t="shared" si="198"/>
        <v>5.9101654846335699E-2</v>
      </c>
      <c r="F924" s="19">
        <f>SUMIFS(UK!I:I,UK!B:B,'Special condition stocks'!D924,UK!D:D,'Special condition stocks'!B924)</f>
        <v>19.399999999999999</v>
      </c>
      <c r="G924" s="21">
        <f t="shared" si="199"/>
        <v>1.147</v>
      </c>
      <c r="H924" s="21">
        <v>0</v>
      </c>
      <c r="I924" s="21">
        <v>0</v>
      </c>
      <c r="J924" s="21">
        <f t="shared" si="200"/>
        <v>1.147</v>
      </c>
    </row>
    <row r="925" spans="1:10" x14ac:dyDescent="0.2">
      <c r="A925" s="6" t="str">
        <f t="shared" si="191"/>
        <v>LIN/*03A-CWestern</v>
      </c>
      <c r="B925" s="6" t="s">
        <v>107</v>
      </c>
      <c r="C925" s="24" t="s">
        <v>222</v>
      </c>
      <c r="D925" s="24" t="s">
        <v>62</v>
      </c>
      <c r="E925" s="21">
        <f t="shared" si="198"/>
        <v>5.9101654846335699E-2</v>
      </c>
      <c r="F925" s="19">
        <f>SUMIFS(UK!I:I,UK!B:B,'Special condition stocks'!D925,UK!D:D,'Special condition stocks'!B925)</f>
        <v>0.47899999999999998</v>
      </c>
      <c r="G925" s="21">
        <f t="shared" si="199"/>
        <v>2.8000000000000001E-2</v>
      </c>
      <c r="H925" s="21">
        <v>0</v>
      </c>
      <c r="I925" s="21">
        <v>0</v>
      </c>
      <c r="J925" s="21">
        <f t="shared" si="200"/>
        <v>2.8000000000000001E-2</v>
      </c>
    </row>
    <row r="926" spans="1:10" x14ac:dyDescent="0.2">
      <c r="A926" s="6" t="str">
        <f t="shared" ref="A926:A927" si="204">CONCATENATE(C926,B926)</f>
        <v>LIN/*03A-CQAM - sector</v>
      </c>
      <c r="B926" s="60" t="s">
        <v>302</v>
      </c>
      <c r="C926" s="61" t="s">
        <v>222</v>
      </c>
      <c r="D926" s="61" t="s">
        <v>62</v>
      </c>
      <c r="E926" s="21">
        <f t="shared" si="198"/>
        <v>5.9101654846335699E-2</v>
      </c>
      <c r="F926" s="19">
        <f>SUMIFS(UK!I:I,UK!B:B,'Special condition stocks'!D926,UK!D:D,'Special condition stocks'!B926)</f>
        <v>0</v>
      </c>
      <c r="G926" s="21">
        <f t="shared" ref="G926:G927" si="205">ROUND(F926*E926,3)</f>
        <v>0</v>
      </c>
      <c r="H926" s="21">
        <v>0</v>
      </c>
      <c r="I926" s="21">
        <v>0</v>
      </c>
      <c r="J926" s="21">
        <f t="shared" ref="J926:J927" si="206">G926+H926-I926</f>
        <v>0</v>
      </c>
    </row>
    <row r="927" spans="1:10" x14ac:dyDescent="0.2">
      <c r="A927" s="6" t="str">
        <f t="shared" si="204"/>
        <v>LIN/*03A-CQAM - non-sector</v>
      </c>
      <c r="B927" s="60" t="s">
        <v>303</v>
      </c>
      <c r="C927" s="61" t="s">
        <v>222</v>
      </c>
      <c r="D927" s="61" t="s">
        <v>62</v>
      </c>
      <c r="E927" s="21">
        <f t="shared" si="198"/>
        <v>5.9101654846335699E-2</v>
      </c>
      <c r="F927" s="19">
        <f>SUMIFS(UK!I:I,UK!B:B,'Special condition stocks'!D927,UK!D:D,'Special condition stocks'!B927)</f>
        <v>0</v>
      </c>
      <c r="G927" s="21">
        <f t="shared" si="205"/>
        <v>0</v>
      </c>
      <c r="H927" s="21">
        <v>0</v>
      </c>
      <c r="I927" s="21">
        <v>0</v>
      </c>
      <c r="J927" s="21">
        <f t="shared" si="206"/>
        <v>0</v>
      </c>
    </row>
    <row r="928" spans="1:10" x14ac:dyDescent="0.2">
      <c r="A928" s="6" t="str">
        <f t="shared" si="191"/>
        <v>LIN/*6AN5810m and under (pool) - England</v>
      </c>
      <c r="B928" s="6" t="s">
        <v>29</v>
      </c>
      <c r="C928" s="24" t="s">
        <v>245</v>
      </c>
      <c r="D928" s="24" t="s">
        <v>62</v>
      </c>
      <c r="E928" s="21">
        <v>0.2</v>
      </c>
      <c r="F928" s="19">
        <f>SUMIFS(UK!I:I,UK!B:B,'Special condition stocks'!D928,UK!D:D,'Special condition stocks'!B928)</f>
        <v>4.2720000000000002</v>
      </c>
      <c r="G928" s="21">
        <f t="shared" si="199"/>
        <v>0.85399999999999998</v>
      </c>
      <c r="H928" s="21">
        <v>0</v>
      </c>
      <c r="I928" s="21">
        <v>0</v>
      </c>
      <c r="J928" s="21">
        <f t="shared" si="200"/>
        <v>0.85399999999999998</v>
      </c>
    </row>
    <row r="929" spans="1:10" x14ac:dyDescent="0.2">
      <c r="A929" s="6" t="str">
        <f t="shared" si="191"/>
        <v>LIN/*6AN5810m and under (pool) - Northern Ireland</v>
      </c>
      <c r="B929" s="6" t="s">
        <v>32</v>
      </c>
      <c r="C929" s="24" t="s">
        <v>245</v>
      </c>
      <c r="D929" s="24" t="s">
        <v>62</v>
      </c>
      <c r="E929" s="21">
        <v>0.2</v>
      </c>
      <c r="F929" s="19">
        <f>SUMIFS(UK!I:I,UK!B:B,'Special condition stocks'!D929,UK!D:D,'Special condition stocks'!B929)</f>
        <v>0</v>
      </c>
      <c r="G929" s="21">
        <f t="shared" si="199"/>
        <v>0</v>
      </c>
      <c r="H929" s="21">
        <v>0</v>
      </c>
      <c r="I929" s="21">
        <v>0</v>
      </c>
      <c r="J929" s="21">
        <f t="shared" si="200"/>
        <v>0</v>
      </c>
    </row>
    <row r="930" spans="1:10" x14ac:dyDescent="0.2">
      <c r="A930" s="6" t="str">
        <f t="shared" si="191"/>
        <v>LIN/*6AN5810m and under (pool) - Scotland</v>
      </c>
      <c r="B930" s="6" t="s">
        <v>31</v>
      </c>
      <c r="C930" s="24" t="s">
        <v>245</v>
      </c>
      <c r="D930" s="24" t="s">
        <v>62</v>
      </c>
      <c r="E930" s="21">
        <v>0.2</v>
      </c>
      <c r="F930" s="19">
        <f>SUMIFS(UK!I:I,UK!B:B,'Special condition stocks'!D930,UK!D:D,'Special condition stocks'!B930)</f>
        <v>10</v>
      </c>
      <c r="G930" s="21">
        <f t="shared" si="199"/>
        <v>2</v>
      </c>
      <c r="H930" s="21">
        <v>0</v>
      </c>
      <c r="I930" s="21">
        <v>0</v>
      </c>
      <c r="J930" s="21">
        <f t="shared" si="200"/>
        <v>2</v>
      </c>
    </row>
    <row r="931" spans="1:10" x14ac:dyDescent="0.2">
      <c r="A931" s="6" t="str">
        <f t="shared" si="191"/>
        <v>LIN/*6AN5810m and under (pool) - Wales</v>
      </c>
      <c r="B931" s="6" t="s">
        <v>30</v>
      </c>
      <c r="C931" s="24" t="s">
        <v>245</v>
      </c>
      <c r="D931" s="24" t="s">
        <v>62</v>
      </c>
      <c r="E931" s="21">
        <v>0.2</v>
      </c>
      <c r="F931" s="19">
        <f>SUMIFS(UK!I:I,UK!B:B,'Special condition stocks'!D931,UK!D:D,'Special condition stocks'!B931)</f>
        <v>1.0999999999999999E-2</v>
      </c>
      <c r="G931" s="21">
        <f t="shared" si="199"/>
        <v>2E-3</v>
      </c>
      <c r="H931" s="21">
        <v>0</v>
      </c>
      <c r="I931" s="21">
        <v>0</v>
      </c>
      <c r="J931" s="21">
        <f t="shared" si="200"/>
        <v>2E-3</v>
      </c>
    </row>
    <row r="932" spans="1:10" x14ac:dyDescent="0.2">
      <c r="A932" s="6" t="str">
        <f t="shared" si="191"/>
        <v>LIN/*6AN58Aberdeen</v>
      </c>
      <c r="B932" s="6" t="s">
        <v>4</v>
      </c>
      <c r="C932" s="24" t="s">
        <v>245</v>
      </c>
      <c r="D932" s="24" t="s">
        <v>62</v>
      </c>
      <c r="E932" s="21">
        <v>0.2</v>
      </c>
      <c r="F932" s="19">
        <f>SUMIFS(UK!I:I,UK!B:B,'Special condition stocks'!D932,UK!D:D,'Special condition stocks'!B932)</f>
        <v>92.028999999999996</v>
      </c>
      <c r="G932" s="21">
        <f t="shared" si="199"/>
        <v>18.405999999999999</v>
      </c>
      <c r="H932" s="21">
        <v>0</v>
      </c>
      <c r="I932" s="21">
        <v>0</v>
      </c>
      <c r="J932" s="21">
        <f t="shared" si="200"/>
        <v>18.405999999999999</v>
      </c>
    </row>
    <row r="933" spans="1:10" x14ac:dyDescent="0.2">
      <c r="A933" s="6" t="str">
        <f t="shared" si="191"/>
        <v>LIN/*6AN58Anglo Scot.</v>
      </c>
      <c r="B933" s="6" t="s">
        <v>13</v>
      </c>
      <c r="C933" s="24" t="s">
        <v>245</v>
      </c>
      <c r="D933" s="24" t="s">
        <v>62</v>
      </c>
      <c r="E933" s="21">
        <v>0.2</v>
      </c>
      <c r="F933" s="19">
        <f>SUMIFS(UK!I:I,UK!B:B,'Special condition stocks'!D933,UK!D:D,'Special condition stocks'!B933)</f>
        <v>26.217000000000002</v>
      </c>
      <c r="G933" s="21">
        <f t="shared" si="199"/>
        <v>5.2430000000000003</v>
      </c>
      <c r="H933" s="21">
        <v>0</v>
      </c>
      <c r="I933" s="21">
        <v>0</v>
      </c>
      <c r="J933" s="21">
        <f t="shared" si="200"/>
        <v>5.2430000000000003</v>
      </c>
    </row>
    <row r="934" spans="1:10" x14ac:dyDescent="0.2">
      <c r="A934" s="6" t="str">
        <f t="shared" si="191"/>
        <v>LIN/*6AN58ANIFPO</v>
      </c>
      <c r="B934" s="6" t="s">
        <v>17</v>
      </c>
      <c r="C934" s="24" t="s">
        <v>245</v>
      </c>
      <c r="D934" s="24" t="s">
        <v>62</v>
      </c>
      <c r="E934" s="21">
        <v>0.2</v>
      </c>
      <c r="F934" s="19">
        <f>SUMIFS(UK!I:I,UK!B:B,'Special condition stocks'!D934,UK!D:D,'Special condition stocks'!B934)</f>
        <v>8.27</v>
      </c>
      <c r="G934" s="21">
        <f t="shared" si="199"/>
        <v>1.6539999999999999</v>
      </c>
      <c r="H934" s="21">
        <v>0</v>
      </c>
      <c r="I934" s="21">
        <v>0</v>
      </c>
      <c r="J934" s="21">
        <f t="shared" si="200"/>
        <v>1.6539999999999999</v>
      </c>
    </row>
    <row r="935" spans="1:10" x14ac:dyDescent="0.2">
      <c r="A935" s="6" t="str">
        <f t="shared" si="191"/>
        <v>LIN/*6AN58Cornish</v>
      </c>
      <c r="B935" s="6" t="s">
        <v>18</v>
      </c>
      <c r="C935" s="24" t="s">
        <v>245</v>
      </c>
      <c r="D935" s="24" t="s">
        <v>62</v>
      </c>
      <c r="E935" s="21">
        <v>0.2</v>
      </c>
      <c r="F935" s="19">
        <f>SUMIFS(UK!I:I,UK!B:B,'Special condition stocks'!D935,UK!D:D,'Special condition stocks'!B935)</f>
        <v>37.919999999999995</v>
      </c>
      <c r="G935" s="21">
        <f t="shared" si="199"/>
        <v>7.5839999999999996</v>
      </c>
      <c r="H935" s="21">
        <v>0</v>
      </c>
      <c r="I935" s="21">
        <v>0</v>
      </c>
      <c r="J935" s="21">
        <f t="shared" si="200"/>
        <v>7.5839999999999996</v>
      </c>
    </row>
    <row r="936" spans="1:10" x14ac:dyDescent="0.2">
      <c r="A936" s="6" t="str">
        <f t="shared" si="191"/>
        <v>LIN/*6AN58EEFPO</v>
      </c>
      <c r="B936" s="6" t="s">
        <v>14</v>
      </c>
      <c r="C936" s="24" t="s">
        <v>245</v>
      </c>
      <c r="D936" s="24" t="s">
        <v>62</v>
      </c>
      <c r="E936" s="21">
        <v>0.2</v>
      </c>
      <c r="F936" s="19">
        <f>SUMIFS(UK!I:I,UK!B:B,'Special condition stocks'!D936,UK!D:D,'Special condition stocks'!B936)</f>
        <v>82.019000000000005</v>
      </c>
      <c r="G936" s="21">
        <f t="shared" si="199"/>
        <v>16.404</v>
      </c>
      <c r="H936" s="21">
        <v>0</v>
      </c>
      <c r="I936" s="21">
        <v>0</v>
      </c>
      <c r="J936" s="21">
        <f t="shared" si="200"/>
        <v>16.404</v>
      </c>
    </row>
    <row r="937" spans="1:10" x14ac:dyDescent="0.2">
      <c r="A937" s="6" t="str">
        <f t="shared" si="191"/>
        <v>LIN/*6AN58Fife</v>
      </c>
      <c r="B937" s="6" t="s">
        <v>7</v>
      </c>
      <c r="C937" s="24" t="s">
        <v>245</v>
      </c>
      <c r="D937" s="24" t="s">
        <v>62</v>
      </c>
      <c r="E937" s="21">
        <v>0.2</v>
      </c>
      <c r="F937" s="19">
        <f>SUMIFS(UK!I:I,UK!B:B,'Special condition stocks'!D937,UK!D:D,'Special condition stocks'!B937)</f>
        <v>2.383</v>
      </c>
      <c r="G937" s="21">
        <f t="shared" si="199"/>
        <v>0.47699999999999998</v>
      </c>
      <c r="H937" s="21">
        <v>0</v>
      </c>
      <c r="I937" s="21">
        <v>0</v>
      </c>
      <c r="J937" s="21">
        <f t="shared" si="200"/>
        <v>0.47699999999999998</v>
      </c>
    </row>
    <row r="938" spans="1:10" x14ac:dyDescent="0.2">
      <c r="A938" s="6" t="str">
        <f t="shared" si="191"/>
        <v>LIN/*6AN58FPO</v>
      </c>
      <c r="B938" s="6" t="s">
        <v>15</v>
      </c>
      <c r="C938" s="24" t="s">
        <v>245</v>
      </c>
      <c r="D938" s="24" t="s">
        <v>62</v>
      </c>
      <c r="E938" s="21">
        <v>0.2</v>
      </c>
      <c r="F938" s="19">
        <f>SUMIFS(UK!I:I,UK!B:B,'Special condition stocks'!D938,UK!D:D,'Special condition stocks'!B938)</f>
        <v>20.765999999999998</v>
      </c>
      <c r="G938" s="21">
        <f t="shared" si="199"/>
        <v>4.1529999999999996</v>
      </c>
      <c r="H938" s="21">
        <v>0</v>
      </c>
      <c r="I938" s="21">
        <v>0</v>
      </c>
      <c r="J938" s="21">
        <f t="shared" si="200"/>
        <v>4.1529999999999996</v>
      </c>
    </row>
    <row r="939" spans="1:10" x14ac:dyDescent="0.2">
      <c r="A939" s="6" t="str">
        <f t="shared" si="191"/>
        <v>LIN/*6AN58Handliners</v>
      </c>
      <c r="B939" s="6" t="s">
        <v>66</v>
      </c>
      <c r="C939" s="24" t="s">
        <v>245</v>
      </c>
      <c r="D939" s="24" t="s">
        <v>62</v>
      </c>
      <c r="E939" s="21">
        <v>0.2</v>
      </c>
      <c r="F939" s="19">
        <f>SUMIFS(UK!I:I,UK!B:B,'Special condition stocks'!D939,UK!D:D,'Special condition stocks'!B939)</f>
        <v>0</v>
      </c>
      <c r="G939" s="21">
        <f t="shared" si="199"/>
        <v>0</v>
      </c>
      <c r="H939" s="21">
        <v>0</v>
      </c>
      <c r="I939" s="21">
        <v>0</v>
      </c>
      <c r="J939" s="21">
        <f t="shared" si="200"/>
        <v>0</v>
      </c>
    </row>
    <row r="940" spans="1:10" x14ac:dyDescent="0.2">
      <c r="A940" s="6" t="str">
        <f t="shared" si="191"/>
        <v>LIN/*6AN58Interfish</v>
      </c>
      <c r="B940" s="6" t="s">
        <v>23</v>
      </c>
      <c r="C940" s="24" t="s">
        <v>245</v>
      </c>
      <c r="D940" s="24" t="s">
        <v>62</v>
      </c>
      <c r="E940" s="21">
        <v>0.2</v>
      </c>
      <c r="F940" s="19">
        <f>SUMIFS(UK!I:I,UK!B:B,'Special condition stocks'!D940,UK!D:D,'Special condition stocks'!B940)</f>
        <v>0.16</v>
      </c>
      <c r="G940" s="21">
        <f t="shared" si="199"/>
        <v>3.2000000000000001E-2</v>
      </c>
      <c r="H940" s="21">
        <v>0</v>
      </c>
      <c r="I940" s="21">
        <v>0</v>
      </c>
      <c r="J940" s="21">
        <f t="shared" si="200"/>
        <v>3.2000000000000001E-2</v>
      </c>
    </row>
    <row r="941" spans="1:10" x14ac:dyDescent="0.2">
      <c r="A941" s="6" t="str">
        <f t="shared" si="191"/>
        <v>LIN/*6AN58IOM</v>
      </c>
      <c r="B941" s="6" t="s">
        <v>24</v>
      </c>
      <c r="C941" s="24" t="s">
        <v>245</v>
      </c>
      <c r="D941" s="24" t="s">
        <v>62</v>
      </c>
      <c r="E941" s="21">
        <v>0.2</v>
      </c>
      <c r="F941" s="19">
        <f>SUMIFS(UK!I:I,UK!B:B,'Special condition stocks'!D941,UK!D:D,'Special condition stocks'!B941)</f>
        <v>0</v>
      </c>
      <c r="G941" s="21">
        <f t="shared" si="199"/>
        <v>0</v>
      </c>
      <c r="H941" s="21">
        <v>0</v>
      </c>
      <c r="I941" s="21">
        <v>0</v>
      </c>
      <c r="J941" s="21">
        <f t="shared" si="200"/>
        <v>0</v>
      </c>
    </row>
    <row r="942" spans="1:10" x14ac:dyDescent="0.2">
      <c r="A942" s="6" t="str">
        <f t="shared" si="191"/>
        <v>LIN/*6AN58Klondyke</v>
      </c>
      <c r="B942" s="6" t="s">
        <v>11</v>
      </c>
      <c r="C942" s="24" t="s">
        <v>245</v>
      </c>
      <c r="D942" s="24" t="s">
        <v>62</v>
      </c>
      <c r="E942" s="21">
        <v>0.2</v>
      </c>
      <c r="F942" s="19">
        <f>SUMIFS(UK!I:I,UK!B:B,'Special condition stocks'!D942,UK!D:D,'Special condition stocks'!B942)</f>
        <v>0.8</v>
      </c>
      <c r="G942" s="21">
        <f t="shared" si="199"/>
        <v>0.16</v>
      </c>
      <c r="H942" s="21">
        <v>0</v>
      </c>
      <c r="I942" s="21">
        <v>0</v>
      </c>
      <c r="J942" s="21">
        <f t="shared" si="200"/>
        <v>0.16</v>
      </c>
    </row>
    <row r="943" spans="1:10" x14ac:dyDescent="0.2">
      <c r="A943" s="6" t="str">
        <f t="shared" si="191"/>
        <v>LIN/*6AN58Lowestoft</v>
      </c>
      <c r="B943" s="6" t="s">
        <v>21</v>
      </c>
      <c r="C943" s="24" t="s">
        <v>245</v>
      </c>
      <c r="D943" s="24" t="s">
        <v>62</v>
      </c>
      <c r="E943" s="21">
        <v>0.2</v>
      </c>
      <c r="F943" s="19">
        <f>SUMIFS(UK!I:I,UK!B:B,'Special condition stocks'!D943,UK!D:D,'Special condition stocks'!B943)</f>
        <v>0</v>
      </c>
      <c r="G943" s="21">
        <f t="shared" si="199"/>
        <v>0</v>
      </c>
      <c r="H943" s="21">
        <v>0</v>
      </c>
      <c r="I943" s="21">
        <v>0</v>
      </c>
      <c r="J943" s="21">
        <f t="shared" si="200"/>
        <v>0</v>
      </c>
    </row>
    <row r="944" spans="1:10" x14ac:dyDescent="0.2">
      <c r="A944" s="6" t="str">
        <f t="shared" si="191"/>
        <v>LIN/*6AN58Lunar</v>
      </c>
      <c r="B944" s="6" t="s">
        <v>12</v>
      </c>
      <c r="C944" s="24" t="s">
        <v>245</v>
      </c>
      <c r="D944" s="24" t="s">
        <v>62</v>
      </c>
      <c r="E944" s="21">
        <v>0.2</v>
      </c>
      <c r="F944" s="19">
        <f>SUMIFS(UK!I:I,UK!B:B,'Special condition stocks'!D944,UK!D:D,'Special condition stocks'!B944)</f>
        <v>25.3</v>
      </c>
      <c r="G944" s="21">
        <f t="shared" si="199"/>
        <v>5.0599999999999996</v>
      </c>
      <c r="H944" s="21">
        <v>0</v>
      </c>
      <c r="I944" s="21">
        <v>0</v>
      </c>
      <c r="J944" s="21">
        <f t="shared" si="200"/>
        <v>5.0599999999999996</v>
      </c>
    </row>
    <row r="945" spans="1:10" x14ac:dyDescent="0.2">
      <c r="A945" s="6" t="str">
        <f t="shared" ref="A945:A1014" si="207">CONCATENATE(C945,B945)</f>
        <v>LIN/*6AN58Mourne</v>
      </c>
      <c r="B945" s="6" t="s">
        <v>49</v>
      </c>
      <c r="C945" s="24" t="s">
        <v>245</v>
      </c>
      <c r="D945" s="24" t="s">
        <v>62</v>
      </c>
      <c r="E945" s="21">
        <v>0.2</v>
      </c>
      <c r="F945" s="19">
        <f>SUMIFS(UK!I:I,UK!B:B,'Special condition stocks'!D945,UK!D:D,'Special condition stocks'!B945)</f>
        <v>0</v>
      </c>
      <c r="G945" s="21">
        <f t="shared" si="199"/>
        <v>0</v>
      </c>
      <c r="H945" s="21">
        <v>0</v>
      </c>
      <c r="I945" s="21">
        <v>0</v>
      </c>
      <c r="J945" s="21">
        <f t="shared" si="200"/>
        <v>0</v>
      </c>
    </row>
    <row r="946" spans="1:10" x14ac:dyDescent="0.2">
      <c r="A946" s="6" t="str">
        <f t="shared" si="207"/>
        <v>LIN/*6AN58NESFO</v>
      </c>
      <c r="B946" s="6" t="s">
        <v>5</v>
      </c>
      <c r="C946" s="24" t="s">
        <v>245</v>
      </c>
      <c r="D946" s="24" t="s">
        <v>62</v>
      </c>
      <c r="E946" s="21">
        <v>0.2</v>
      </c>
      <c r="F946" s="19">
        <f>SUMIFS(UK!I:I,UK!B:B,'Special condition stocks'!D946,UK!D:D,'Special condition stocks'!B946)</f>
        <v>105.30000000000001</v>
      </c>
      <c r="G946" s="21">
        <f t="shared" si="199"/>
        <v>21.06</v>
      </c>
      <c r="H946" s="21">
        <v>0</v>
      </c>
      <c r="I946" s="21">
        <v>0</v>
      </c>
      <c r="J946" s="21">
        <f t="shared" si="200"/>
        <v>21.06</v>
      </c>
    </row>
    <row r="947" spans="1:10" x14ac:dyDescent="0.2">
      <c r="A947" s="6" t="str">
        <f t="shared" si="207"/>
        <v>LIN/*6AN58NIFPO</v>
      </c>
      <c r="B947" s="6" t="s">
        <v>16</v>
      </c>
      <c r="C947" s="24" t="s">
        <v>245</v>
      </c>
      <c r="D947" s="24" t="s">
        <v>62</v>
      </c>
      <c r="E947" s="21">
        <v>0.2</v>
      </c>
      <c r="F947" s="19">
        <f>SUMIFS(UK!I:I,UK!B:B,'Special condition stocks'!D947,UK!D:D,'Special condition stocks'!B947)</f>
        <v>23.431999999999999</v>
      </c>
      <c r="G947" s="21">
        <f t="shared" si="199"/>
        <v>4.6859999999999999</v>
      </c>
      <c r="H947" s="21">
        <v>0</v>
      </c>
      <c r="I947" s="21">
        <v>0</v>
      </c>
      <c r="J947" s="21">
        <f t="shared" si="200"/>
        <v>4.6859999999999999</v>
      </c>
    </row>
    <row r="948" spans="1:10" x14ac:dyDescent="0.2">
      <c r="A948" s="6" t="str">
        <f t="shared" si="207"/>
        <v>LIN/*6AN58Non Sector - England</v>
      </c>
      <c r="B948" s="6" t="s">
        <v>25</v>
      </c>
      <c r="C948" s="24" t="s">
        <v>245</v>
      </c>
      <c r="D948" s="24" t="s">
        <v>62</v>
      </c>
      <c r="E948" s="21">
        <v>0.2</v>
      </c>
      <c r="F948" s="19">
        <f>SUMIFS(UK!I:I,UK!B:B,'Special condition stocks'!D948,UK!D:D,'Special condition stocks'!B948)</f>
        <v>2.2679999999999998</v>
      </c>
      <c r="G948" s="21">
        <f t="shared" si="199"/>
        <v>0.45400000000000001</v>
      </c>
      <c r="H948" s="21">
        <v>0</v>
      </c>
      <c r="I948" s="21">
        <v>0</v>
      </c>
      <c r="J948" s="21">
        <f t="shared" si="200"/>
        <v>0.45400000000000001</v>
      </c>
    </row>
    <row r="949" spans="1:10" x14ac:dyDescent="0.2">
      <c r="A949" s="6" t="str">
        <f t="shared" si="207"/>
        <v>LIN/*6AN58Non Sector - Northern Ireland</v>
      </c>
      <c r="B949" s="6" t="s">
        <v>28</v>
      </c>
      <c r="C949" s="24" t="s">
        <v>245</v>
      </c>
      <c r="D949" s="24" t="s">
        <v>62</v>
      </c>
      <c r="E949" s="21">
        <v>0.2</v>
      </c>
      <c r="F949" s="19">
        <f>SUMIFS(UK!I:I,UK!B:B,'Special condition stocks'!D949,UK!D:D,'Special condition stocks'!B949)</f>
        <v>0</v>
      </c>
      <c r="G949" s="21">
        <f t="shared" si="199"/>
        <v>0</v>
      </c>
      <c r="H949" s="21">
        <v>0</v>
      </c>
      <c r="I949" s="21">
        <v>0</v>
      </c>
      <c r="J949" s="21">
        <f t="shared" si="200"/>
        <v>0</v>
      </c>
    </row>
    <row r="950" spans="1:10" x14ac:dyDescent="0.2">
      <c r="A950" s="6" t="str">
        <f t="shared" si="207"/>
        <v>LIN/*6AN58Non Sector - Scotland</v>
      </c>
      <c r="B950" s="6" t="s">
        <v>27</v>
      </c>
      <c r="C950" s="24" t="s">
        <v>245</v>
      </c>
      <c r="D950" s="24" t="s">
        <v>62</v>
      </c>
      <c r="E950" s="21">
        <v>0.2</v>
      </c>
      <c r="F950" s="19">
        <f>SUMIFS(UK!I:I,UK!B:B,'Special condition stocks'!D950,UK!D:D,'Special condition stocks'!B950)</f>
        <v>0.6</v>
      </c>
      <c r="G950" s="21">
        <f t="shared" si="199"/>
        <v>0.12</v>
      </c>
      <c r="H950" s="21">
        <v>0</v>
      </c>
      <c r="I950" s="21">
        <v>0</v>
      </c>
      <c r="J950" s="21">
        <f t="shared" si="200"/>
        <v>0.12</v>
      </c>
    </row>
    <row r="951" spans="1:10" x14ac:dyDescent="0.2">
      <c r="A951" s="6" t="str">
        <f t="shared" si="207"/>
        <v>LIN/*6AN58Non Sector - Wales</v>
      </c>
      <c r="B951" s="6" t="s">
        <v>26</v>
      </c>
      <c r="C951" s="24" t="s">
        <v>245</v>
      </c>
      <c r="D951" s="24" t="s">
        <v>62</v>
      </c>
      <c r="E951" s="21">
        <v>0.2</v>
      </c>
      <c r="F951" s="19">
        <f>SUMIFS(UK!I:I,UK!B:B,'Special condition stocks'!D951,UK!D:D,'Special condition stocks'!B951)</f>
        <v>0</v>
      </c>
      <c r="G951" s="21">
        <f t="shared" si="199"/>
        <v>0</v>
      </c>
      <c r="H951" s="21">
        <v>0</v>
      </c>
      <c r="I951" s="21">
        <v>0</v>
      </c>
      <c r="J951" s="21">
        <f t="shared" si="200"/>
        <v>0</v>
      </c>
    </row>
    <row r="952" spans="1:10" x14ac:dyDescent="0.2">
      <c r="A952" s="6" t="str">
        <f t="shared" si="207"/>
        <v>LIN/*6AN58Humberside</v>
      </c>
      <c r="B952" s="6" t="s">
        <v>288</v>
      </c>
      <c r="C952" s="24" t="s">
        <v>245</v>
      </c>
      <c r="D952" s="24" t="s">
        <v>62</v>
      </c>
      <c r="E952" s="21">
        <v>0.2</v>
      </c>
      <c r="F952" s="19">
        <f>SUMIFS(UK!I:I,UK!B:B,'Special condition stocks'!D952,UK!D:D,'Special condition stocks'!B952)</f>
        <v>1.214</v>
      </c>
      <c r="G952" s="21">
        <f t="shared" si="199"/>
        <v>0.24299999999999999</v>
      </c>
      <c r="H952" s="21">
        <v>0</v>
      </c>
      <c r="I952" s="21">
        <v>0</v>
      </c>
      <c r="J952" s="21">
        <f t="shared" si="200"/>
        <v>0.24299999999999999</v>
      </c>
    </row>
    <row r="953" spans="1:10" x14ac:dyDescent="0.2">
      <c r="A953" s="6" t="str">
        <f t="shared" si="207"/>
        <v>LIN/*6AN58North Sea</v>
      </c>
      <c r="B953" s="6" t="s">
        <v>20</v>
      </c>
      <c r="C953" s="24" t="s">
        <v>245</v>
      </c>
      <c r="D953" s="24" t="s">
        <v>62</v>
      </c>
      <c r="E953" s="21">
        <v>0.2</v>
      </c>
      <c r="F953" s="19">
        <f>SUMIFS(UK!I:I,UK!B:B,'Special condition stocks'!D953,UK!D:D,'Special condition stocks'!B953)</f>
        <v>1.982</v>
      </c>
      <c r="G953" s="21">
        <f t="shared" si="199"/>
        <v>0.39600000000000002</v>
      </c>
      <c r="H953" s="21">
        <v>0</v>
      </c>
      <c r="I953" s="21">
        <v>0</v>
      </c>
      <c r="J953" s="21">
        <f t="shared" si="200"/>
        <v>0.39600000000000002</v>
      </c>
    </row>
    <row r="954" spans="1:10" x14ac:dyDescent="0.2">
      <c r="A954" s="6" t="str">
        <f t="shared" si="207"/>
        <v>LIN/*6AN58Northern</v>
      </c>
      <c r="B954" s="6" t="s">
        <v>10</v>
      </c>
      <c r="C954" s="24" t="s">
        <v>245</v>
      </c>
      <c r="D954" s="24" t="s">
        <v>62</v>
      </c>
      <c r="E954" s="21">
        <v>0.2</v>
      </c>
      <c r="F954" s="19">
        <f>SUMIFS(UK!I:I,UK!B:B,'Special condition stocks'!D954,UK!D:D,'Special condition stocks'!B954)</f>
        <v>0</v>
      </c>
      <c r="G954" s="21">
        <f t="shared" si="199"/>
        <v>0</v>
      </c>
      <c r="H954" s="21">
        <v>0</v>
      </c>
      <c r="I954" s="21">
        <v>0</v>
      </c>
      <c r="J954" s="21">
        <f t="shared" si="200"/>
        <v>0</v>
      </c>
    </row>
    <row r="955" spans="1:10" x14ac:dyDescent="0.2">
      <c r="A955" s="6" t="str">
        <f t="shared" si="207"/>
        <v>LIN/*6AN58Orkney</v>
      </c>
      <c r="B955" s="6" t="s">
        <v>9</v>
      </c>
      <c r="C955" s="24" t="s">
        <v>245</v>
      </c>
      <c r="D955" s="24" t="s">
        <v>62</v>
      </c>
      <c r="E955" s="21">
        <v>0.2</v>
      </c>
      <c r="F955" s="19">
        <f>SUMIFS(UK!I:I,UK!B:B,'Special condition stocks'!D955,UK!D:D,'Special condition stocks'!B955)</f>
        <v>1.9</v>
      </c>
      <c r="G955" s="21">
        <f t="shared" si="199"/>
        <v>0.38</v>
      </c>
      <c r="H955" s="21">
        <v>0</v>
      </c>
      <c r="I955" s="21">
        <v>0</v>
      </c>
      <c r="J955" s="21">
        <f t="shared" si="200"/>
        <v>0.38</v>
      </c>
    </row>
    <row r="956" spans="1:10" x14ac:dyDescent="0.2">
      <c r="A956" s="6" t="str">
        <f t="shared" si="207"/>
        <v>LIN/*6AN58SFO</v>
      </c>
      <c r="B956" s="6" t="s">
        <v>2</v>
      </c>
      <c r="C956" s="24" t="s">
        <v>245</v>
      </c>
      <c r="D956" s="24" t="s">
        <v>62</v>
      </c>
      <c r="E956" s="21">
        <v>0.2</v>
      </c>
      <c r="F956" s="19">
        <f>SUMIFS(UK!I:I,UK!B:B,'Special condition stocks'!D956,UK!D:D,'Special condition stocks'!B956)</f>
        <v>466.96799999999996</v>
      </c>
      <c r="G956" s="21">
        <f t="shared" si="199"/>
        <v>93.394000000000005</v>
      </c>
      <c r="H956" s="21">
        <v>0</v>
      </c>
      <c r="I956" s="21">
        <v>0</v>
      </c>
      <c r="J956" s="21">
        <f t="shared" si="200"/>
        <v>93.394000000000005</v>
      </c>
    </row>
    <row r="957" spans="1:10" x14ac:dyDescent="0.2">
      <c r="A957" s="6" t="str">
        <f t="shared" si="207"/>
        <v>LIN/*6AN58Shetland</v>
      </c>
      <c r="B957" s="6" t="s">
        <v>6</v>
      </c>
      <c r="C957" s="24" t="s">
        <v>245</v>
      </c>
      <c r="D957" s="24" t="s">
        <v>62</v>
      </c>
      <c r="E957" s="21">
        <v>0.2</v>
      </c>
      <c r="F957" s="19">
        <f>SUMIFS(UK!I:I,UK!B:B,'Special condition stocks'!D957,UK!D:D,'Special condition stocks'!B957)</f>
        <v>271.88299999999998</v>
      </c>
      <c r="G957" s="21">
        <f t="shared" si="199"/>
        <v>54.377000000000002</v>
      </c>
      <c r="H957" s="21">
        <v>0</v>
      </c>
      <c r="I957" s="21">
        <v>0</v>
      </c>
      <c r="J957" s="21">
        <f t="shared" si="200"/>
        <v>54.377000000000002</v>
      </c>
    </row>
    <row r="958" spans="1:10" x14ac:dyDescent="0.2">
      <c r="A958" s="6" t="str">
        <f t="shared" si="207"/>
        <v>LIN/*6AN58South West</v>
      </c>
      <c r="B958" s="6" t="s">
        <v>19</v>
      </c>
      <c r="C958" s="24" t="s">
        <v>245</v>
      </c>
      <c r="D958" s="24" t="s">
        <v>62</v>
      </c>
      <c r="E958" s="21">
        <v>0.2</v>
      </c>
      <c r="F958" s="19">
        <f>SUMIFS(UK!I:I,UK!B:B,'Special condition stocks'!D958,UK!D:D,'Special condition stocks'!B958)</f>
        <v>3.2000000000000001E-2</v>
      </c>
      <c r="G958" s="21">
        <f t="shared" si="199"/>
        <v>6.0000000000000001E-3</v>
      </c>
      <c r="H958" s="21">
        <v>0</v>
      </c>
      <c r="I958" s="21">
        <v>0</v>
      </c>
      <c r="J958" s="21">
        <f t="shared" si="200"/>
        <v>6.0000000000000001E-3</v>
      </c>
    </row>
    <row r="959" spans="1:10" x14ac:dyDescent="0.2">
      <c r="A959" s="6" t="str">
        <f t="shared" ref="A959" si="208">CONCATENATE(C959,B959)</f>
        <v>LIN/*6AN58Unallocated</v>
      </c>
      <c r="B959" s="60" t="s">
        <v>33</v>
      </c>
      <c r="C959" s="61" t="s">
        <v>245</v>
      </c>
      <c r="D959" s="61" t="s">
        <v>62</v>
      </c>
      <c r="E959" s="21">
        <v>0.2</v>
      </c>
      <c r="F959" s="19">
        <f>SUMIFS(UK!I:I,UK!B:B,'Special condition stocks'!D959,UK!D:D,'Special condition stocks'!B959)</f>
        <v>0.2</v>
      </c>
      <c r="G959" s="21">
        <f t="shared" ref="G959" si="209">ROUND(F959*E959,3)</f>
        <v>0.04</v>
      </c>
      <c r="H959" s="21">
        <v>0</v>
      </c>
      <c r="I959" s="21">
        <v>0</v>
      </c>
      <c r="J959" s="21">
        <f t="shared" ref="J959" si="210">G959+H959-I959</f>
        <v>0.04</v>
      </c>
    </row>
    <row r="960" spans="1:10" x14ac:dyDescent="0.2">
      <c r="A960" s="6" t="str">
        <f t="shared" si="207"/>
        <v>LIN/*6AN58W. Scotland</v>
      </c>
      <c r="B960" s="6" t="s">
        <v>8</v>
      </c>
      <c r="C960" s="24" t="s">
        <v>245</v>
      </c>
      <c r="D960" s="24" t="s">
        <v>62</v>
      </c>
      <c r="E960" s="21">
        <v>0.2</v>
      </c>
      <c r="F960" s="19">
        <f>SUMIFS(UK!I:I,UK!B:B,'Special condition stocks'!D960,UK!D:D,'Special condition stocks'!B960)</f>
        <v>4.1999999999999993</v>
      </c>
      <c r="G960" s="21">
        <f t="shared" si="199"/>
        <v>0.84</v>
      </c>
      <c r="H960" s="21">
        <v>0</v>
      </c>
      <c r="I960" s="21">
        <v>0</v>
      </c>
      <c r="J960" s="21">
        <f t="shared" si="200"/>
        <v>0.84</v>
      </c>
    </row>
    <row r="961" spans="1:10" x14ac:dyDescent="0.2">
      <c r="A961" s="6" t="str">
        <f t="shared" si="207"/>
        <v>LIN/*6AN58Wales &amp; WC</v>
      </c>
      <c r="B961" s="6" t="s">
        <v>22</v>
      </c>
      <c r="C961" s="24" t="s">
        <v>245</v>
      </c>
      <c r="D961" s="24" t="s">
        <v>62</v>
      </c>
      <c r="E961" s="21">
        <v>0.2</v>
      </c>
      <c r="F961" s="19">
        <f>SUMIFS(UK!I:I,UK!B:B,'Special condition stocks'!D961,UK!D:D,'Special condition stocks'!B961)</f>
        <v>19.399999999999999</v>
      </c>
      <c r="G961" s="21">
        <f t="shared" si="199"/>
        <v>3.88</v>
      </c>
      <c r="H961" s="21">
        <v>0</v>
      </c>
      <c r="I961" s="21">
        <v>0</v>
      </c>
      <c r="J961" s="21">
        <f t="shared" si="200"/>
        <v>3.88</v>
      </c>
    </row>
    <row r="962" spans="1:10" x14ac:dyDescent="0.2">
      <c r="A962" s="6" t="str">
        <f t="shared" si="207"/>
        <v>LIN/*6AN58Western</v>
      </c>
      <c r="B962" s="6" t="s">
        <v>107</v>
      </c>
      <c r="C962" s="24" t="s">
        <v>245</v>
      </c>
      <c r="D962" s="24" t="s">
        <v>62</v>
      </c>
      <c r="E962" s="21">
        <v>0.2</v>
      </c>
      <c r="F962" s="19">
        <f>SUMIFS(UK!I:I,UK!B:B,'Special condition stocks'!D962,UK!D:D,'Special condition stocks'!B962)</f>
        <v>0.47899999999999998</v>
      </c>
      <c r="G962" s="21">
        <f t="shared" si="199"/>
        <v>9.6000000000000002E-2</v>
      </c>
      <c r="H962" s="21">
        <v>0</v>
      </c>
      <c r="I962" s="21">
        <v>0</v>
      </c>
      <c r="J962" s="21">
        <f t="shared" si="200"/>
        <v>9.6000000000000002E-2</v>
      </c>
    </row>
    <row r="963" spans="1:10" x14ac:dyDescent="0.2">
      <c r="A963" s="6" t="str">
        <f t="shared" ref="A963:A964" si="211">CONCATENATE(C963,B963)</f>
        <v>LIN/*6AN58QAM - sector</v>
      </c>
      <c r="B963" s="60" t="s">
        <v>302</v>
      </c>
      <c r="C963" s="61" t="s">
        <v>245</v>
      </c>
      <c r="D963" s="61" t="s">
        <v>62</v>
      </c>
      <c r="E963" s="21">
        <v>0.2</v>
      </c>
      <c r="F963" s="19">
        <f>SUMIFS(UK!I:I,UK!B:B,'Special condition stocks'!D963,UK!D:D,'Special condition stocks'!B963)</f>
        <v>0</v>
      </c>
      <c r="G963" s="21">
        <f t="shared" ref="G963:G964" si="212">ROUND(F963*E963,3)</f>
        <v>0</v>
      </c>
      <c r="H963" s="21">
        <v>0</v>
      </c>
      <c r="I963" s="21">
        <v>0</v>
      </c>
      <c r="J963" s="21">
        <f t="shared" ref="J963:J964" si="213">G963+H963-I963</f>
        <v>0</v>
      </c>
    </row>
    <row r="964" spans="1:10" x14ac:dyDescent="0.2">
      <c r="A964" s="6" t="str">
        <f t="shared" si="211"/>
        <v>LIN/*6AN58QAM - non-sector</v>
      </c>
      <c r="B964" s="60" t="s">
        <v>303</v>
      </c>
      <c r="C964" s="61" t="s">
        <v>245</v>
      </c>
      <c r="D964" s="61" t="s">
        <v>62</v>
      </c>
      <c r="E964" s="21">
        <v>0.2</v>
      </c>
      <c r="F964" s="19">
        <f>SUMIFS(UK!I:I,UK!B:B,'Special condition stocks'!D964,UK!D:D,'Special condition stocks'!B964)</f>
        <v>0</v>
      </c>
      <c r="G964" s="21">
        <f t="shared" si="212"/>
        <v>0</v>
      </c>
      <c r="H964" s="21">
        <v>0</v>
      </c>
      <c r="I964" s="21">
        <v>0</v>
      </c>
      <c r="J964" s="21">
        <f t="shared" si="213"/>
        <v>0</v>
      </c>
    </row>
    <row r="965" spans="1:10" x14ac:dyDescent="0.2">
      <c r="A965" s="6" t="str">
        <f t="shared" si="207"/>
        <v>LIN/*04-C.10m and under (pool) - England</v>
      </c>
      <c r="B965" s="6" t="s">
        <v>29</v>
      </c>
      <c r="C965" s="24" t="s">
        <v>223</v>
      </c>
      <c r="D965" s="24" t="s">
        <v>63</v>
      </c>
      <c r="E965" s="21">
        <v>0.5</v>
      </c>
      <c r="F965" s="19">
        <f>SUMIFS(UK!I:I,UK!B:B,'Special condition stocks'!D965,UK!D:D,'Special condition stocks'!B965)</f>
        <v>51.146000000000001</v>
      </c>
      <c r="G965" s="21">
        <f t="shared" si="199"/>
        <v>25.573</v>
      </c>
      <c r="H965" s="21">
        <v>0</v>
      </c>
      <c r="I965" s="21">
        <v>0</v>
      </c>
      <c r="J965" s="21">
        <f t="shared" si="200"/>
        <v>25.573</v>
      </c>
    </row>
    <row r="966" spans="1:10" x14ac:dyDescent="0.2">
      <c r="A966" s="6" t="str">
        <f t="shared" si="207"/>
        <v>LIN/*04-C.10m and under (pool) - Northern Ireland</v>
      </c>
      <c r="B966" s="6" t="s">
        <v>32</v>
      </c>
      <c r="C966" s="24" t="s">
        <v>223</v>
      </c>
      <c r="D966" s="24" t="s">
        <v>63</v>
      </c>
      <c r="E966" s="21">
        <v>0.5</v>
      </c>
      <c r="F966" s="19">
        <f>SUMIFS(UK!I:I,UK!B:B,'Special condition stocks'!D966,UK!D:D,'Special condition stocks'!B966)</f>
        <v>0</v>
      </c>
      <c r="G966" s="21">
        <f t="shared" si="199"/>
        <v>0</v>
      </c>
      <c r="H966" s="21">
        <v>0</v>
      </c>
      <c r="I966" s="21">
        <v>0</v>
      </c>
      <c r="J966" s="21">
        <f t="shared" si="200"/>
        <v>0</v>
      </c>
    </row>
    <row r="967" spans="1:10" x14ac:dyDescent="0.2">
      <c r="A967" s="6" t="str">
        <f t="shared" si="207"/>
        <v>LIN/*04-C.10m and under (pool) - Scotland</v>
      </c>
      <c r="B967" s="6" t="s">
        <v>31</v>
      </c>
      <c r="C967" s="24" t="s">
        <v>223</v>
      </c>
      <c r="D967" s="24" t="s">
        <v>63</v>
      </c>
      <c r="E967" s="21">
        <v>0.5</v>
      </c>
      <c r="F967" s="19">
        <f>SUMIFS(UK!I:I,UK!B:B,'Special condition stocks'!D967,UK!D:D,'Special condition stocks'!B967)</f>
        <v>0.1</v>
      </c>
      <c r="G967" s="21">
        <f t="shared" si="199"/>
        <v>0.05</v>
      </c>
      <c r="H967" s="21">
        <v>0</v>
      </c>
      <c r="I967" s="21">
        <v>0</v>
      </c>
      <c r="J967" s="21">
        <f t="shared" si="200"/>
        <v>0.05</v>
      </c>
    </row>
    <row r="968" spans="1:10" x14ac:dyDescent="0.2">
      <c r="A968" s="6" t="str">
        <f t="shared" si="207"/>
        <v>LIN/*04-C.10m and under (pool) - Wales</v>
      </c>
      <c r="B968" s="6" t="s">
        <v>30</v>
      </c>
      <c r="C968" s="24" t="s">
        <v>223</v>
      </c>
      <c r="D968" s="24" t="s">
        <v>63</v>
      </c>
      <c r="E968" s="21">
        <v>0.5</v>
      </c>
      <c r="F968" s="19">
        <f>SUMIFS(UK!I:I,UK!B:B,'Special condition stocks'!D968,UK!D:D,'Special condition stocks'!B968)</f>
        <v>5.6000000000000001E-2</v>
      </c>
      <c r="G968" s="21">
        <f t="shared" si="199"/>
        <v>2.8000000000000001E-2</v>
      </c>
      <c r="H968" s="21">
        <v>0</v>
      </c>
      <c r="I968" s="21">
        <v>0</v>
      </c>
      <c r="J968" s="21">
        <f t="shared" si="200"/>
        <v>2.8000000000000001E-2</v>
      </c>
    </row>
    <row r="969" spans="1:10" x14ac:dyDescent="0.2">
      <c r="A969" s="6" t="str">
        <f t="shared" si="207"/>
        <v>LIN/*04-C.Aberdeen</v>
      </c>
      <c r="B969" s="6" t="s">
        <v>4</v>
      </c>
      <c r="C969" s="24" t="s">
        <v>223</v>
      </c>
      <c r="D969" s="24" t="s">
        <v>63</v>
      </c>
      <c r="E969" s="21">
        <v>0.5</v>
      </c>
      <c r="F969" s="19">
        <f>SUMIFS(UK!I:I,UK!B:B,'Special condition stocks'!D969,UK!D:D,'Special condition stocks'!B969)</f>
        <v>450.404</v>
      </c>
      <c r="G969" s="21">
        <f t="shared" ref="G969:G1036" si="214">ROUND(F969*E969,3)</f>
        <v>225.202</v>
      </c>
      <c r="H969" s="21">
        <v>0</v>
      </c>
      <c r="I969" s="21">
        <v>0</v>
      </c>
      <c r="J969" s="21">
        <f t="shared" ref="J969:J1036" si="215">G969+H969-I969</f>
        <v>225.202</v>
      </c>
    </row>
    <row r="970" spans="1:10" x14ac:dyDescent="0.2">
      <c r="A970" s="6" t="str">
        <f t="shared" si="207"/>
        <v>LIN/*04-C.Anglo Scot.</v>
      </c>
      <c r="B970" s="6" t="s">
        <v>13</v>
      </c>
      <c r="C970" s="24" t="s">
        <v>223</v>
      </c>
      <c r="D970" s="24" t="s">
        <v>63</v>
      </c>
      <c r="E970" s="21">
        <v>0.5</v>
      </c>
      <c r="F970" s="19">
        <f>SUMIFS(UK!I:I,UK!B:B,'Special condition stocks'!D970,UK!D:D,'Special condition stocks'!B970)</f>
        <v>30.006999999999998</v>
      </c>
      <c r="G970" s="21">
        <f t="shared" si="214"/>
        <v>15.004</v>
      </c>
      <c r="H970" s="21">
        <v>0</v>
      </c>
      <c r="I970" s="21">
        <v>0</v>
      </c>
      <c r="J970" s="21">
        <f t="shared" si="215"/>
        <v>15.004</v>
      </c>
    </row>
    <row r="971" spans="1:10" x14ac:dyDescent="0.2">
      <c r="A971" s="6" t="str">
        <f t="shared" si="207"/>
        <v>LIN/*04-C.ANIFPO</v>
      </c>
      <c r="B971" s="6" t="s">
        <v>17</v>
      </c>
      <c r="C971" s="24" t="s">
        <v>223</v>
      </c>
      <c r="D971" s="24" t="s">
        <v>63</v>
      </c>
      <c r="E971" s="21">
        <v>0.5</v>
      </c>
      <c r="F971" s="19">
        <f>SUMIFS(UK!I:I,UK!B:B,'Special condition stocks'!D971,UK!D:D,'Special condition stocks'!B971)</f>
        <v>21.08</v>
      </c>
      <c r="G971" s="21">
        <f t="shared" si="214"/>
        <v>10.54</v>
      </c>
      <c r="H971" s="21">
        <v>0</v>
      </c>
      <c r="I971" s="21">
        <v>0</v>
      </c>
      <c r="J971" s="21">
        <f t="shared" si="215"/>
        <v>10.54</v>
      </c>
    </row>
    <row r="972" spans="1:10" x14ac:dyDescent="0.2">
      <c r="A972" s="6" t="str">
        <f t="shared" si="207"/>
        <v>LIN/*04-C.Cornish</v>
      </c>
      <c r="B972" s="6" t="s">
        <v>18</v>
      </c>
      <c r="C972" s="24" t="s">
        <v>223</v>
      </c>
      <c r="D972" s="24" t="s">
        <v>63</v>
      </c>
      <c r="E972" s="21">
        <v>0.5</v>
      </c>
      <c r="F972" s="19">
        <f>SUMIFS(UK!I:I,UK!B:B,'Special condition stocks'!D972,UK!D:D,'Special condition stocks'!B972)</f>
        <v>270.71699999999998</v>
      </c>
      <c r="G972" s="21">
        <f t="shared" si="214"/>
        <v>135.35900000000001</v>
      </c>
      <c r="H972" s="21">
        <v>0</v>
      </c>
      <c r="I972" s="21">
        <v>0</v>
      </c>
      <c r="J972" s="21">
        <f t="shared" si="215"/>
        <v>135.35900000000001</v>
      </c>
    </row>
    <row r="973" spans="1:10" x14ac:dyDescent="0.2">
      <c r="A973" s="6" t="str">
        <f t="shared" si="207"/>
        <v>LIN/*04-C.EEFPO</v>
      </c>
      <c r="B973" s="6" t="s">
        <v>14</v>
      </c>
      <c r="C973" s="24" t="s">
        <v>223</v>
      </c>
      <c r="D973" s="24" t="s">
        <v>63</v>
      </c>
      <c r="E973" s="21">
        <v>0.5</v>
      </c>
      <c r="F973" s="19">
        <f>SUMIFS(UK!I:I,UK!B:B,'Special condition stocks'!D973,UK!D:D,'Special condition stocks'!B973)</f>
        <v>273.108</v>
      </c>
      <c r="G973" s="21">
        <f t="shared" si="214"/>
        <v>136.554</v>
      </c>
      <c r="H973" s="21">
        <v>0</v>
      </c>
      <c r="I973" s="21">
        <v>0</v>
      </c>
      <c r="J973" s="21">
        <f t="shared" si="215"/>
        <v>136.554</v>
      </c>
    </row>
    <row r="974" spans="1:10" x14ac:dyDescent="0.2">
      <c r="A974" s="6" t="str">
        <f t="shared" si="207"/>
        <v>LIN/*04-C.Fife</v>
      </c>
      <c r="B974" s="6" t="s">
        <v>7</v>
      </c>
      <c r="C974" s="24" t="s">
        <v>223</v>
      </c>
      <c r="D974" s="24" t="s">
        <v>63</v>
      </c>
      <c r="E974" s="21">
        <v>0.5</v>
      </c>
      <c r="F974" s="19">
        <f>SUMIFS(UK!I:I,UK!B:B,'Special condition stocks'!D974,UK!D:D,'Special condition stocks'!B974)</f>
        <v>0</v>
      </c>
      <c r="G974" s="21">
        <f t="shared" si="214"/>
        <v>0</v>
      </c>
      <c r="H974" s="21">
        <v>0</v>
      </c>
      <c r="I974" s="21">
        <v>0</v>
      </c>
      <c r="J974" s="21">
        <f t="shared" si="215"/>
        <v>0</v>
      </c>
    </row>
    <row r="975" spans="1:10" x14ac:dyDescent="0.2">
      <c r="A975" s="6" t="str">
        <f t="shared" si="207"/>
        <v>LIN/*04-C.FPO</v>
      </c>
      <c r="B975" s="6" t="s">
        <v>15</v>
      </c>
      <c r="C975" s="24" t="s">
        <v>223</v>
      </c>
      <c r="D975" s="24" t="s">
        <v>63</v>
      </c>
      <c r="E975" s="21">
        <v>0.5</v>
      </c>
      <c r="F975" s="19">
        <f>SUMIFS(UK!I:I,UK!B:B,'Special condition stocks'!D975,UK!D:D,'Special condition stocks'!B975)</f>
        <v>15</v>
      </c>
      <c r="G975" s="21">
        <f t="shared" si="214"/>
        <v>7.5</v>
      </c>
      <c r="H975" s="21">
        <v>0</v>
      </c>
      <c r="I975" s="21">
        <v>0</v>
      </c>
      <c r="J975" s="21">
        <f t="shared" si="215"/>
        <v>7.5</v>
      </c>
    </row>
    <row r="976" spans="1:10" x14ac:dyDescent="0.2">
      <c r="A976" s="6" t="str">
        <f t="shared" si="207"/>
        <v>LIN/*04-C.Handliners</v>
      </c>
      <c r="B976" s="6" t="s">
        <v>66</v>
      </c>
      <c r="C976" s="24" t="s">
        <v>223</v>
      </c>
      <c r="D976" s="24" t="s">
        <v>63</v>
      </c>
      <c r="E976" s="21">
        <v>0.5</v>
      </c>
      <c r="F976" s="19">
        <f>SUMIFS(UK!I:I,UK!B:B,'Special condition stocks'!D976,UK!D:D,'Special condition stocks'!B976)</f>
        <v>0</v>
      </c>
      <c r="G976" s="21">
        <f t="shared" si="214"/>
        <v>0</v>
      </c>
      <c r="H976" s="21">
        <v>0</v>
      </c>
      <c r="I976" s="21">
        <v>0</v>
      </c>
      <c r="J976" s="21">
        <f t="shared" si="215"/>
        <v>0</v>
      </c>
    </row>
    <row r="977" spans="1:10" x14ac:dyDescent="0.2">
      <c r="A977" s="6" t="str">
        <f t="shared" si="207"/>
        <v>LIN/*04-C.Interfish</v>
      </c>
      <c r="B977" s="6" t="s">
        <v>23</v>
      </c>
      <c r="C977" s="24" t="s">
        <v>223</v>
      </c>
      <c r="D977" s="24" t="s">
        <v>63</v>
      </c>
      <c r="E977" s="21">
        <v>0.5</v>
      </c>
      <c r="F977" s="19">
        <f>SUMIFS(UK!I:I,UK!B:B,'Special condition stocks'!D977,UK!D:D,'Special condition stocks'!B977)</f>
        <v>2.3079999999999998</v>
      </c>
      <c r="G977" s="21">
        <f t="shared" si="214"/>
        <v>1.1539999999999999</v>
      </c>
      <c r="H977" s="21">
        <v>0</v>
      </c>
      <c r="I977" s="21">
        <v>0</v>
      </c>
      <c r="J977" s="21">
        <f t="shared" si="215"/>
        <v>1.1539999999999999</v>
      </c>
    </row>
    <row r="978" spans="1:10" x14ac:dyDescent="0.2">
      <c r="A978" s="6" t="str">
        <f t="shared" si="207"/>
        <v>LIN/*04-C.IOM</v>
      </c>
      <c r="B978" s="6" t="s">
        <v>24</v>
      </c>
      <c r="C978" s="24" t="s">
        <v>223</v>
      </c>
      <c r="D978" s="24" t="s">
        <v>63</v>
      </c>
      <c r="E978" s="21">
        <v>0.5</v>
      </c>
      <c r="F978" s="19">
        <f>SUMIFS(UK!I:I,UK!B:B,'Special condition stocks'!D978,UK!D:D,'Special condition stocks'!B978)</f>
        <v>0.28799999999999998</v>
      </c>
      <c r="G978" s="21">
        <f t="shared" si="214"/>
        <v>0.14399999999999999</v>
      </c>
      <c r="H978" s="21">
        <v>0</v>
      </c>
      <c r="I978" s="21">
        <v>0</v>
      </c>
      <c r="J978" s="21">
        <f t="shared" si="215"/>
        <v>0.14399999999999999</v>
      </c>
    </row>
    <row r="979" spans="1:10" x14ac:dyDescent="0.2">
      <c r="A979" s="6" t="str">
        <f t="shared" si="207"/>
        <v>LIN/*04-C.Klondyke</v>
      </c>
      <c r="B979" s="6" t="s">
        <v>11</v>
      </c>
      <c r="C979" s="24" t="s">
        <v>223</v>
      </c>
      <c r="D979" s="24" t="s">
        <v>63</v>
      </c>
      <c r="E979" s="21">
        <v>0.5</v>
      </c>
      <c r="F979" s="19">
        <f>SUMIFS(UK!I:I,UK!B:B,'Special condition stocks'!D979,UK!D:D,'Special condition stocks'!B979)</f>
        <v>0.1</v>
      </c>
      <c r="G979" s="21">
        <f t="shared" si="214"/>
        <v>0.05</v>
      </c>
      <c r="H979" s="21">
        <v>0</v>
      </c>
      <c r="I979" s="21">
        <v>0</v>
      </c>
      <c r="J979" s="21">
        <f t="shared" si="215"/>
        <v>0.05</v>
      </c>
    </row>
    <row r="980" spans="1:10" x14ac:dyDescent="0.2">
      <c r="A980" s="6" t="str">
        <f t="shared" si="207"/>
        <v>LIN/*04-C.Lowestoft</v>
      </c>
      <c r="B980" s="6" t="s">
        <v>21</v>
      </c>
      <c r="C980" s="24" t="s">
        <v>223</v>
      </c>
      <c r="D980" s="24" t="s">
        <v>63</v>
      </c>
      <c r="E980" s="21">
        <v>0.5</v>
      </c>
      <c r="F980" s="19">
        <f>SUMIFS(UK!I:I,UK!B:B,'Special condition stocks'!D980,UK!D:D,'Special condition stocks'!B980)</f>
        <v>0</v>
      </c>
      <c r="G980" s="21">
        <f t="shared" si="214"/>
        <v>0</v>
      </c>
      <c r="H980" s="21">
        <v>0</v>
      </c>
      <c r="I980" s="21">
        <v>0</v>
      </c>
      <c r="J980" s="21">
        <f t="shared" si="215"/>
        <v>0</v>
      </c>
    </row>
    <row r="981" spans="1:10" x14ac:dyDescent="0.2">
      <c r="A981" s="6" t="str">
        <f t="shared" si="207"/>
        <v>LIN/*04-C.Lunar</v>
      </c>
      <c r="B981" s="6" t="s">
        <v>12</v>
      </c>
      <c r="C981" s="24" t="s">
        <v>223</v>
      </c>
      <c r="D981" s="24" t="s">
        <v>63</v>
      </c>
      <c r="E981" s="21">
        <v>0.5</v>
      </c>
      <c r="F981" s="19">
        <f>SUMIFS(UK!I:I,UK!B:B,'Special condition stocks'!D981,UK!D:D,'Special condition stocks'!B981)</f>
        <v>24.299999999999997</v>
      </c>
      <c r="G981" s="21">
        <f t="shared" si="214"/>
        <v>12.15</v>
      </c>
      <c r="H981" s="21">
        <v>0</v>
      </c>
      <c r="I981" s="21">
        <v>0</v>
      </c>
      <c r="J981" s="21">
        <f t="shared" si="215"/>
        <v>12.15</v>
      </c>
    </row>
    <row r="982" spans="1:10" x14ac:dyDescent="0.2">
      <c r="A982" s="6" t="str">
        <f t="shared" si="207"/>
        <v>LIN/*04-C.Mourne</v>
      </c>
      <c r="B982" s="6" t="s">
        <v>49</v>
      </c>
      <c r="C982" s="24" t="s">
        <v>223</v>
      </c>
      <c r="D982" s="24" t="s">
        <v>63</v>
      </c>
      <c r="E982" s="21">
        <v>0.5</v>
      </c>
      <c r="F982" s="19">
        <f>SUMIFS(UK!I:I,UK!B:B,'Special condition stocks'!D982,UK!D:D,'Special condition stocks'!B982)</f>
        <v>0</v>
      </c>
      <c r="G982" s="21">
        <f t="shared" si="214"/>
        <v>0</v>
      </c>
      <c r="H982" s="21">
        <v>0</v>
      </c>
      <c r="I982" s="21">
        <v>0</v>
      </c>
      <c r="J982" s="21">
        <f t="shared" si="215"/>
        <v>0</v>
      </c>
    </row>
    <row r="983" spans="1:10" x14ac:dyDescent="0.2">
      <c r="A983" s="6" t="str">
        <f t="shared" si="207"/>
        <v>LIN/*04-C.NESFO</v>
      </c>
      <c r="B983" s="6" t="s">
        <v>5</v>
      </c>
      <c r="C983" s="24" t="s">
        <v>223</v>
      </c>
      <c r="D983" s="24" t="s">
        <v>63</v>
      </c>
      <c r="E983" s="21">
        <v>0.5</v>
      </c>
      <c r="F983" s="19">
        <f>SUMIFS(UK!I:I,UK!B:B,'Special condition stocks'!D983,UK!D:D,'Special condition stocks'!B983)</f>
        <v>28.700000000000003</v>
      </c>
      <c r="G983" s="21">
        <f t="shared" si="214"/>
        <v>14.35</v>
      </c>
      <c r="H983" s="21">
        <v>0</v>
      </c>
      <c r="I983" s="21">
        <v>0</v>
      </c>
      <c r="J983" s="21">
        <f t="shared" si="215"/>
        <v>14.35</v>
      </c>
    </row>
    <row r="984" spans="1:10" x14ac:dyDescent="0.2">
      <c r="A984" s="6" t="str">
        <f t="shared" si="207"/>
        <v>LIN/*04-C.NIFPO</v>
      </c>
      <c r="B984" s="6" t="s">
        <v>16</v>
      </c>
      <c r="C984" s="24" t="s">
        <v>223</v>
      </c>
      <c r="D984" s="24" t="s">
        <v>63</v>
      </c>
      <c r="E984" s="21">
        <v>0.5</v>
      </c>
      <c r="F984" s="19">
        <f>SUMIFS(UK!I:I,UK!B:B,'Special condition stocks'!D984,UK!D:D,'Special condition stocks'!B984)</f>
        <v>329.82</v>
      </c>
      <c r="G984" s="21">
        <f t="shared" si="214"/>
        <v>164.91</v>
      </c>
      <c r="H984" s="21">
        <v>0</v>
      </c>
      <c r="I984" s="21">
        <v>0</v>
      </c>
      <c r="J984" s="21">
        <f t="shared" si="215"/>
        <v>164.91</v>
      </c>
    </row>
    <row r="985" spans="1:10" x14ac:dyDescent="0.2">
      <c r="A985" s="6" t="str">
        <f t="shared" si="207"/>
        <v>LIN/*04-C.Non Sector - England</v>
      </c>
      <c r="B985" s="6" t="s">
        <v>25</v>
      </c>
      <c r="C985" s="24" t="s">
        <v>223</v>
      </c>
      <c r="D985" s="24" t="s">
        <v>63</v>
      </c>
      <c r="E985" s="21">
        <v>0.5</v>
      </c>
      <c r="F985" s="19">
        <f>SUMIFS(UK!I:I,UK!B:B,'Special condition stocks'!D985,UK!D:D,'Special condition stocks'!B985)</f>
        <v>16.978999999999999</v>
      </c>
      <c r="G985" s="21">
        <f t="shared" si="214"/>
        <v>8.49</v>
      </c>
      <c r="H985" s="21">
        <v>0</v>
      </c>
      <c r="I985" s="21">
        <v>0</v>
      </c>
      <c r="J985" s="21">
        <f t="shared" si="215"/>
        <v>8.49</v>
      </c>
    </row>
    <row r="986" spans="1:10" x14ac:dyDescent="0.2">
      <c r="A986" s="6" t="str">
        <f t="shared" si="207"/>
        <v>LIN/*04-C.Non Sector - Northern Ireland</v>
      </c>
      <c r="B986" s="6" t="s">
        <v>28</v>
      </c>
      <c r="C986" s="24" t="s">
        <v>223</v>
      </c>
      <c r="D986" s="24" t="s">
        <v>63</v>
      </c>
      <c r="E986" s="21">
        <v>0.5</v>
      </c>
      <c r="F986" s="19">
        <f>SUMIFS(UK!I:I,UK!B:B,'Special condition stocks'!D986,UK!D:D,'Special condition stocks'!B986)</f>
        <v>0</v>
      </c>
      <c r="G986" s="21">
        <f t="shared" si="214"/>
        <v>0</v>
      </c>
      <c r="H986" s="21">
        <v>0</v>
      </c>
      <c r="I986" s="21">
        <v>0</v>
      </c>
      <c r="J986" s="21">
        <f t="shared" si="215"/>
        <v>0</v>
      </c>
    </row>
    <row r="987" spans="1:10" x14ac:dyDescent="0.2">
      <c r="A987" s="6" t="str">
        <f t="shared" si="207"/>
        <v>LIN/*04-C.Non Sector - Scotland</v>
      </c>
      <c r="B987" s="6" t="s">
        <v>27</v>
      </c>
      <c r="C987" s="24" t="s">
        <v>223</v>
      </c>
      <c r="D987" s="24" t="s">
        <v>63</v>
      </c>
      <c r="E987" s="21">
        <v>0.5</v>
      </c>
      <c r="F987" s="19">
        <f>SUMIFS(UK!I:I,UK!B:B,'Special condition stocks'!D987,UK!D:D,'Special condition stocks'!B987)</f>
        <v>4.5999999999999996</v>
      </c>
      <c r="G987" s="21">
        <f t="shared" si="214"/>
        <v>2.2999999999999998</v>
      </c>
      <c r="H987" s="21">
        <v>0</v>
      </c>
      <c r="I987" s="21">
        <v>0</v>
      </c>
      <c r="J987" s="21">
        <f t="shared" si="215"/>
        <v>2.2999999999999998</v>
      </c>
    </row>
    <row r="988" spans="1:10" x14ac:dyDescent="0.2">
      <c r="A988" s="6" t="str">
        <f t="shared" si="207"/>
        <v>LIN/*04-C.Non Sector - Wales</v>
      </c>
      <c r="B988" s="6" t="s">
        <v>26</v>
      </c>
      <c r="C988" s="24" t="s">
        <v>223</v>
      </c>
      <c r="D988" s="24" t="s">
        <v>63</v>
      </c>
      <c r="E988" s="21">
        <v>0.5</v>
      </c>
      <c r="F988" s="19">
        <f>SUMIFS(UK!I:I,UK!B:B,'Special condition stocks'!D988,UK!D:D,'Special condition stocks'!B988)</f>
        <v>0.222</v>
      </c>
      <c r="G988" s="21">
        <f t="shared" si="214"/>
        <v>0.111</v>
      </c>
      <c r="H988" s="21">
        <v>0</v>
      </c>
      <c r="I988" s="21">
        <v>0</v>
      </c>
      <c r="J988" s="21">
        <f t="shared" si="215"/>
        <v>0.111</v>
      </c>
    </row>
    <row r="989" spans="1:10" x14ac:dyDescent="0.2">
      <c r="A989" s="6" t="str">
        <f t="shared" si="207"/>
        <v>LIN/*04-C.Humberside</v>
      </c>
      <c r="B989" s="6" t="s">
        <v>288</v>
      </c>
      <c r="C989" s="24" t="s">
        <v>223</v>
      </c>
      <c r="D989" s="24" t="s">
        <v>63</v>
      </c>
      <c r="E989" s="21">
        <v>0.5</v>
      </c>
      <c r="F989" s="19">
        <f>SUMIFS(UK!I:I,UK!B:B,'Special condition stocks'!D989,UK!D:D,'Special condition stocks'!B989)</f>
        <v>0.33700000000000002</v>
      </c>
      <c r="G989" s="21">
        <f t="shared" si="214"/>
        <v>0.16900000000000001</v>
      </c>
      <c r="H989" s="21">
        <v>0</v>
      </c>
      <c r="I989" s="21">
        <v>0</v>
      </c>
      <c r="J989" s="21">
        <f t="shared" si="215"/>
        <v>0.16900000000000001</v>
      </c>
    </row>
    <row r="990" spans="1:10" x14ac:dyDescent="0.2">
      <c r="A990" s="6" t="str">
        <f t="shared" si="207"/>
        <v>LIN/*04-C.North Sea</v>
      </c>
      <c r="B990" s="6" t="s">
        <v>20</v>
      </c>
      <c r="C990" s="24" t="s">
        <v>223</v>
      </c>
      <c r="D990" s="24" t="s">
        <v>63</v>
      </c>
      <c r="E990" s="21">
        <v>0.5</v>
      </c>
      <c r="F990" s="19">
        <f>SUMIFS(UK!I:I,UK!B:B,'Special condition stocks'!D990,UK!D:D,'Special condition stocks'!B990)</f>
        <v>0.625</v>
      </c>
      <c r="G990" s="21">
        <f t="shared" si="214"/>
        <v>0.313</v>
      </c>
      <c r="H990" s="21">
        <v>0</v>
      </c>
      <c r="I990" s="21">
        <v>0</v>
      </c>
      <c r="J990" s="21">
        <f t="shared" si="215"/>
        <v>0.313</v>
      </c>
    </row>
    <row r="991" spans="1:10" x14ac:dyDescent="0.2">
      <c r="A991" s="6" t="str">
        <f t="shared" si="207"/>
        <v>LIN/*04-C.Northern</v>
      </c>
      <c r="B991" s="6" t="s">
        <v>10</v>
      </c>
      <c r="C991" s="24" t="s">
        <v>223</v>
      </c>
      <c r="D991" s="24" t="s">
        <v>63</v>
      </c>
      <c r="E991" s="21">
        <v>0.5</v>
      </c>
      <c r="F991" s="19">
        <f>SUMIFS(UK!I:I,UK!B:B,'Special condition stocks'!D991,UK!D:D,'Special condition stocks'!B991)</f>
        <v>0</v>
      </c>
      <c r="G991" s="21">
        <f t="shared" si="214"/>
        <v>0</v>
      </c>
      <c r="H991" s="21">
        <v>0</v>
      </c>
      <c r="I991" s="21">
        <v>0</v>
      </c>
      <c r="J991" s="21">
        <f t="shared" si="215"/>
        <v>0</v>
      </c>
    </row>
    <row r="992" spans="1:10" x14ac:dyDescent="0.2">
      <c r="A992" s="6" t="str">
        <f t="shared" si="207"/>
        <v>LIN/*04-C.Orkney</v>
      </c>
      <c r="B992" s="6" t="s">
        <v>9</v>
      </c>
      <c r="C992" s="24" t="s">
        <v>223</v>
      </c>
      <c r="D992" s="24" t="s">
        <v>63</v>
      </c>
      <c r="E992" s="21">
        <v>0.5</v>
      </c>
      <c r="F992" s="19">
        <f>SUMIFS(UK!I:I,UK!B:B,'Special condition stocks'!D992,UK!D:D,'Special condition stocks'!B992)</f>
        <v>1.1000000000000001</v>
      </c>
      <c r="G992" s="21">
        <f t="shared" si="214"/>
        <v>0.55000000000000004</v>
      </c>
      <c r="H992" s="21">
        <v>0</v>
      </c>
      <c r="I992" s="21">
        <v>0</v>
      </c>
      <c r="J992" s="21">
        <f t="shared" si="215"/>
        <v>0.55000000000000004</v>
      </c>
    </row>
    <row r="993" spans="1:10" x14ac:dyDescent="0.2">
      <c r="A993" s="6" t="str">
        <f t="shared" si="207"/>
        <v>LIN/*04-C.SFO</v>
      </c>
      <c r="B993" s="6" t="s">
        <v>2</v>
      </c>
      <c r="C993" s="24" t="s">
        <v>223</v>
      </c>
      <c r="D993" s="24" t="s">
        <v>63</v>
      </c>
      <c r="E993" s="21">
        <v>0.5</v>
      </c>
      <c r="F993" s="19">
        <f>SUMIFS(UK!I:I,UK!B:B,'Special condition stocks'!D993,UK!D:D,'Special condition stocks'!B993)</f>
        <v>793.58799999999997</v>
      </c>
      <c r="G993" s="21">
        <f t="shared" si="214"/>
        <v>396.79399999999998</v>
      </c>
      <c r="H993" s="21">
        <v>0</v>
      </c>
      <c r="I993" s="21">
        <v>0</v>
      </c>
      <c r="J993" s="21">
        <f t="shared" si="215"/>
        <v>396.79399999999998</v>
      </c>
    </row>
    <row r="994" spans="1:10" x14ac:dyDescent="0.2">
      <c r="A994" s="6" t="str">
        <f t="shared" si="207"/>
        <v>LIN/*04-C.Shetland</v>
      </c>
      <c r="B994" s="6" t="s">
        <v>6</v>
      </c>
      <c r="C994" s="24" t="s">
        <v>223</v>
      </c>
      <c r="D994" s="24" t="s">
        <v>63</v>
      </c>
      <c r="E994" s="21">
        <v>0.5</v>
      </c>
      <c r="F994" s="19">
        <f>SUMIFS(UK!I:I,UK!B:B,'Special condition stocks'!D994,UK!D:D,'Special condition stocks'!B994)</f>
        <v>63.199999999999996</v>
      </c>
      <c r="G994" s="21">
        <f t="shared" si="214"/>
        <v>31.6</v>
      </c>
      <c r="H994" s="21">
        <v>0</v>
      </c>
      <c r="I994" s="21">
        <v>0</v>
      </c>
      <c r="J994" s="21">
        <f t="shared" si="215"/>
        <v>31.6</v>
      </c>
    </row>
    <row r="995" spans="1:10" x14ac:dyDescent="0.2">
      <c r="A995" s="6" t="str">
        <f t="shared" si="207"/>
        <v>LIN/*04-C.South West</v>
      </c>
      <c r="B995" s="6" t="s">
        <v>19</v>
      </c>
      <c r="C995" s="24" t="s">
        <v>223</v>
      </c>
      <c r="D995" s="24" t="s">
        <v>63</v>
      </c>
      <c r="E995" s="21">
        <v>0.5</v>
      </c>
      <c r="F995" s="19">
        <f>SUMIFS(UK!I:I,UK!B:B,'Special condition stocks'!D995,UK!D:D,'Special condition stocks'!B995)</f>
        <v>3.077</v>
      </c>
      <c r="G995" s="21">
        <f t="shared" si="214"/>
        <v>1.5389999999999999</v>
      </c>
      <c r="H995" s="21">
        <v>0</v>
      </c>
      <c r="I995" s="21">
        <v>0</v>
      </c>
      <c r="J995" s="21">
        <f t="shared" si="215"/>
        <v>1.5389999999999999</v>
      </c>
    </row>
    <row r="996" spans="1:10" x14ac:dyDescent="0.2">
      <c r="A996" s="6" t="str">
        <f t="shared" ref="A996" si="216">CONCATENATE(C996,B996)</f>
        <v>LIN/*04-C.Unallocated</v>
      </c>
      <c r="B996" s="60" t="s">
        <v>33</v>
      </c>
      <c r="C996" s="61" t="s">
        <v>223</v>
      </c>
      <c r="D996" s="61" t="s">
        <v>63</v>
      </c>
      <c r="E996" s="21">
        <v>0.5</v>
      </c>
      <c r="F996" s="19">
        <f>SUMIFS(UK!I:I,UK!B:B,'Special condition stocks'!D996,UK!D:D,'Special condition stocks'!B996)</f>
        <v>17.900000000000002</v>
      </c>
      <c r="G996" s="21">
        <f t="shared" ref="G996" si="217">ROUND(F996*E996,3)</f>
        <v>8.9499999999999993</v>
      </c>
      <c r="H996" s="21">
        <v>0</v>
      </c>
      <c r="I996" s="21">
        <v>0</v>
      </c>
      <c r="J996" s="21">
        <f t="shared" ref="J996" si="218">G996+H996-I996</f>
        <v>8.9499999999999993</v>
      </c>
    </row>
    <row r="997" spans="1:10" x14ac:dyDescent="0.2">
      <c r="A997" s="6" t="str">
        <f t="shared" si="207"/>
        <v>LIN/*04-C.W. Scotland</v>
      </c>
      <c r="B997" s="6" t="s">
        <v>8</v>
      </c>
      <c r="C997" s="24" t="s">
        <v>223</v>
      </c>
      <c r="D997" s="24" t="s">
        <v>63</v>
      </c>
      <c r="E997" s="21">
        <v>0.5</v>
      </c>
      <c r="F997" s="19">
        <f>SUMIFS(UK!I:I,UK!B:B,'Special condition stocks'!D997,UK!D:D,'Special condition stocks'!B997)</f>
        <v>1.2810000000000001</v>
      </c>
      <c r="G997" s="21">
        <f t="shared" si="214"/>
        <v>0.64100000000000001</v>
      </c>
      <c r="H997" s="21">
        <v>0</v>
      </c>
      <c r="I997" s="21">
        <v>0</v>
      </c>
      <c r="J997" s="21">
        <f t="shared" si="215"/>
        <v>0.64100000000000001</v>
      </c>
    </row>
    <row r="998" spans="1:10" x14ac:dyDescent="0.2">
      <c r="A998" s="6" t="str">
        <f t="shared" si="207"/>
        <v>LIN/*04-C.Wales &amp; WC</v>
      </c>
      <c r="B998" s="6" t="s">
        <v>22</v>
      </c>
      <c r="C998" s="24" t="s">
        <v>223</v>
      </c>
      <c r="D998" s="24" t="s">
        <v>63</v>
      </c>
      <c r="E998" s="21">
        <v>0.5</v>
      </c>
      <c r="F998" s="19">
        <f>SUMIFS(UK!I:I,UK!B:B,'Special condition stocks'!D998,UK!D:D,'Special condition stocks'!B998)</f>
        <v>345.75100000000003</v>
      </c>
      <c r="G998" s="21">
        <f t="shared" si="214"/>
        <v>172.876</v>
      </c>
      <c r="H998" s="21">
        <v>0</v>
      </c>
      <c r="I998" s="21">
        <v>0</v>
      </c>
      <c r="J998" s="21">
        <f t="shared" si="215"/>
        <v>172.876</v>
      </c>
    </row>
    <row r="999" spans="1:10" x14ac:dyDescent="0.2">
      <c r="A999" s="6" t="str">
        <f t="shared" si="207"/>
        <v>LIN/*04-C.Western</v>
      </c>
      <c r="B999" s="6" t="s">
        <v>107</v>
      </c>
      <c r="C999" s="24" t="s">
        <v>223</v>
      </c>
      <c r="D999" s="24" t="s">
        <v>63</v>
      </c>
      <c r="E999" s="21">
        <v>0.5</v>
      </c>
      <c r="F999" s="19">
        <f>SUMIFS(UK!I:I,UK!B:B,'Special condition stocks'!D999,UK!D:D,'Special condition stocks'!B999)</f>
        <v>125.239</v>
      </c>
      <c r="G999" s="21">
        <f t="shared" si="214"/>
        <v>62.62</v>
      </c>
      <c r="H999" s="21">
        <v>0</v>
      </c>
      <c r="I999" s="21">
        <v>0</v>
      </c>
      <c r="J999" s="21">
        <f t="shared" si="215"/>
        <v>62.62</v>
      </c>
    </row>
    <row r="1000" spans="1:10" x14ac:dyDescent="0.2">
      <c r="A1000" s="6" t="str">
        <f t="shared" ref="A1000:A1001" si="219">CONCATENATE(C1000,B1000)</f>
        <v>LIN/*04-C.QAM - sector</v>
      </c>
      <c r="B1000" s="60" t="s">
        <v>302</v>
      </c>
      <c r="C1000" s="61" t="s">
        <v>223</v>
      </c>
      <c r="D1000" s="61" t="s">
        <v>63</v>
      </c>
      <c r="E1000" s="21">
        <v>0.5</v>
      </c>
      <c r="F1000" s="19">
        <f>SUMIFS(UK!I:I,UK!B:B,'Special condition stocks'!D1000,UK!D:D,'Special condition stocks'!B1000)</f>
        <v>0</v>
      </c>
      <c r="G1000" s="21">
        <f t="shared" ref="G1000:G1001" si="220">ROUND(F1000*E1000,3)</f>
        <v>0</v>
      </c>
      <c r="H1000" s="21">
        <v>0</v>
      </c>
      <c r="I1000" s="21">
        <v>0</v>
      </c>
      <c r="J1000" s="21">
        <f t="shared" ref="J1000:J1001" si="221">G1000+H1000-I1000</f>
        <v>0</v>
      </c>
    </row>
    <row r="1001" spans="1:10" x14ac:dyDescent="0.2">
      <c r="A1001" s="6" t="str">
        <f t="shared" si="219"/>
        <v>LIN/*04-C.QAM - non-sector</v>
      </c>
      <c r="B1001" s="60" t="s">
        <v>303</v>
      </c>
      <c r="C1001" s="61" t="s">
        <v>223</v>
      </c>
      <c r="D1001" s="61" t="s">
        <v>63</v>
      </c>
      <c r="E1001" s="21">
        <v>0.5</v>
      </c>
      <c r="F1001" s="19">
        <f>SUMIFS(UK!I:I,UK!B:B,'Special condition stocks'!D1001,UK!D:D,'Special condition stocks'!B1001)</f>
        <v>0</v>
      </c>
      <c r="G1001" s="21">
        <f t="shared" si="220"/>
        <v>0</v>
      </c>
      <c r="H1001" s="21">
        <v>0</v>
      </c>
      <c r="I1001" s="21">
        <v>0</v>
      </c>
      <c r="J1001" s="21">
        <f t="shared" si="221"/>
        <v>0</v>
      </c>
    </row>
    <row r="1002" spans="1:10" x14ac:dyDescent="0.2">
      <c r="A1002" s="6" t="str">
        <f t="shared" si="207"/>
        <v>MAC/*2CX14.10m and under (pool) - England</v>
      </c>
      <c r="B1002" s="6" t="s">
        <v>29</v>
      </c>
      <c r="C1002" s="24" t="s">
        <v>236</v>
      </c>
      <c r="D1002" s="24" t="s">
        <v>64</v>
      </c>
      <c r="E1002" s="21">
        <v>0.6</v>
      </c>
      <c r="F1002" s="19">
        <f>SUMIFS(UK!I:I,UK!B:B,'Special condition stocks'!D1002,UK!D:D,'Special condition stocks'!B1002)</f>
        <v>8.5640000000000001</v>
      </c>
      <c r="G1002" s="21">
        <f t="shared" si="214"/>
        <v>5.1379999999999999</v>
      </c>
      <c r="H1002" s="21">
        <v>0</v>
      </c>
      <c r="I1002" s="21">
        <v>0</v>
      </c>
      <c r="J1002" s="21">
        <f t="shared" si="215"/>
        <v>5.1379999999999999</v>
      </c>
    </row>
    <row r="1003" spans="1:10" x14ac:dyDescent="0.2">
      <c r="A1003" s="6" t="str">
        <f t="shared" si="207"/>
        <v>MAC/*2CX14.10m and under (pool) - Northern Ireland</v>
      </c>
      <c r="B1003" s="6" t="s">
        <v>32</v>
      </c>
      <c r="C1003" s="24" t="s">
        <v>236</v>
      </c>
      <c r="D1003" s="24" t="s">
        <v>64</v>
      </c>
      <c r="E1003" s="21">
        <v>0.6</v>
      </c>
      <c r="F1003" s="19">
        <f>SUMIFS(UK!I:I,UK!B:B,'Special condition stocks'!D1003,UK!D:D,'Special condition stocks'!B1003)</f>
        <v>0</v>
      </c>
      <c r="G1003" s="21">
        <f t="shared" si="214"/>
        <v>0</v>
      </c>
      <c r="H1003" s="21">
        <v>0</v>
      </c>
      <c r="I1003" s="21">
        <v>0</v>
      </c>
      <c r="J1003" s="21">
        <f t="shared" si="215"/>
        <v>0</v>
      </c>
    </row>
    <row r="1004" spans="1:10" x14ac:dyDescent="0.2">
      <c r="A1004" s="6" t="str">
        <f t="shared" si="207"/>
        <v>MAC/*2CX14.10m and under (pool) - Scotland</v>
      </c>
      <c r="B1004" s="6" t="s">
        <v>31</v>
      </c>
      <c r="C1004" s="24" t="s">
        <v>236</v>
      </c>
      <c r="D1004" s="24" t="s">
        <v>64</v>
      </c>
      <c r="E1004" s="21">
        <v>0.6</v>
      </c>
      <c r="F1004" s="19">
        <f>SUMIFS(UK!I:I,UK!B:B,'Special condition stocks'!D1004,UK!D:D,'Special condition stocks'!B1004)</f>
        <v>502.7</v>
      </c>
      <c r="G1004" s="21">
        <f t="shared" si="214"/>
        <v>301.62</v>
      </c>
      <c r="H1004" s="21">
        <v>0</v>
      </c>
      <c r="I1004" s="21">
        <v>0</v>
      </c>
      <c r="J1004" s="21">
        <f t="shared" si="215"/>
        <v>301.62</v>
      </c>
    </row>
    <row r="1005" spans="1:10" x14ac:dyDescent="0.2">
      <c r="A1005" s="6" t="str">
        <f t="shared" si="207"/>
        <v>MAC/*2CX14.10m and under (pool) - Wales</v>
      </c>
      <c r="B1005" s="6" t="s">
        <v>30</v>
      </c>
      <c r="C1005" s="24" t="s">
        <v>236</v>
      </c>
      <c r="D1005" s="24" t="s">
        <v>64</v>
      </c>
      <c r="E1005" s="21">
        <v>0.6</v>
      </c>
      <c r="F1005" s="19">
        <f>SUMIFS(UK!I:I,UK!B:B,'Special condition stocks'!D1005,UK!D:D,'Special condition stocks'!B1005)</f>
        <v>0</v>
      </c>
      <c r="G1005" s="21">
        <f t="shared" si="214"/>
        <v>0</v>
      </c>
      <c r="H1005" s="21">
        <v>0</v>
      </c>
      <c r="I1005" s="21">
        <v>0</v>
      </c>
      <c r="J1005" s="21">
        <f t="shared" si="215"/>
        <v>0</v>
      </c>
    </row>
    <row r="1006" spans="1:10" x14ac:dyDescent="0.2">
      <c r="A1006" s="6" t="str">
        <f t="shared" si="207"/>
        <v>MAC/*2CX14.Aberdeen</v>
      </c>
      <c r="B1006" s="6" t="s">
        <v>4</v>
      </c>
      <c r="C1006" s="24" t="s">
        <v>236</v>
      </c>
      <c r="D1006" s="24" t="s">
        <v>64</v>
      </c>
      <c r="E1006" s="21">
        <v>0.6</v>
      </c>
      <c r="F1006" s="19">
        <f>SUMIFS(UK!I:I,UK!B:B,'Special condition stocks'!D1006,UK!D:D,'Special condition stocks'!B1006)</f>
        <v>11.7</v>
      </c>
      <c r="G1006" s="21">
        <f t="shared" si="214"/>
        <v>7.02</v>
      </c>
      <c r="H1006" s="21">
        <v>0</v>
      </c>
      <c r="I1006" s="21">
        <v>0</v>
      </c>
      <c r="J1006" s="21">
        <f t="shared" si="215"/>
        <v>7.02</v>
      </c>
    </row>
    <row r="1007" spans="1:10" x14ac:dyDescent="0.2">
      <c r="A1007" s="6" t="str">
        <f t="shared" si="207"/>
        <v>MAC/*2CX14.Anglo Scot.</v>
      </c>
      <c r="B1007" s="6" t="s">
        <v>13</v>
      </c>
      <c r="C1007" s="24" t="s">
        <v>236</v>
      </c>
      <c r="D1007" s="24" t="s">
        <v>64</v>
      </c>
      <c r="E1007" s="21">
        <v>0.6</v>
      </c>
      <c r="F1007" s="19">
        <f>SUMIFS(UK!I:I,UK!B:B,'Special condition stocks'!D1007,UK!D:D,'Special condition stocks'!B1007)</f>
        <v>2.2920000000000003</v>
      </c>
      <c r="G1007" s="21">
        <f t="shared" si="214"/>
        <v>1.375</v>
      </c>
      <c r="H1007" s="21">
        <v>0</v>
      </c>
      <c r="I1007" s="21">
        <v>0</v>
      </c>
      <c r="J1007" s="21">
        <f t="shared" si="215"/>
        <v>1.375</v>
      </c>
    </row>
    <row r="1008" spans="1:10" x14ac:dyDescent="0.2">
      <c r="A1008" s="6" t="str">
        <f t="shared" si="207"/>
        <v>MAC/*2CX14.ANIFPO</v>
      </c>
      <c r="B1008" s="6" t="s">
        <v>17</v>
      </c>
      <c r="C1008" s="24" t="s">
        <v>236</v>
      </c>
      <c r="D1008" s="24" t="s">
        <v>64</v>
      </c>
      <c r="E1008" s="21">
        <v>0.6</v>
      </c>
      <c r="F1008" s="19">
        <f>SUMIFS(UK!I:I,UK!B:B,'Special condition stocks'!D1008,UK!D:D,'Special condition stocks'!B1008)</f>
        <v>8.1059999999999999</v>
      </c>
      <c r="G1008" s="21">
        <f t="shared" si="214"/>
        <v>4.8639999999999999</v>
      </c>
      <c r="H1008" s="21">
        <v>0</v>
      </c>
      <c r="I1008" s="21">
        <v>0</v>
      </c>
      <c r="J1008" s="21">
        <f t="shared" si="215"/>
        <v>4.8639999999999999</v>
      </c>
    </row>
    <row r="1009" spans="1:10" x14ac:dyDescent="0.2">
      <c r="A1009" s="6" t="str">
        <f t="shared" si="207"/>
        <v>MAC/*2CX14.Cornish</v>
      </c>
      <c r="B1009" s="6" t="s">
        <v>18</v>
      </c>
      <c r="C1009" s="24" t="s">
        <v>236</v>
      </c>
      <c r="D1009" s="24" t="s">
        <v>64</v>
      </c>
      <c r="E1009" s="21">
        <v>0.6</v>
      </c>
      <c r="F1009" s="19">
        <f>SUMIFS(UK!I:I,UK!B:B,'Special condition stocks'!D1009,UK!D:D,'Special condition stocks'!B1009)</f>
        <v>1.4379999999999999</v>
      </c>
      <c r="G1009" s="21">
        <f t="shared" si="214"/>
        <v>0.86299999999999999</v>
      </c>
      <c r="H1009" s="21">
        <v>0</v>
      </c>
      <c r="I1009" s="21">
        <v>0</v>
      </c>
      <c r="J1009" s="21">
        <f t="shared" si="215"/>
        <v>0.86299999999999999</v>
      </c>
    </row>
    <row r="1010" spans="1:10" x14ac:dyDescent="0.2">
      <c r="A1010" s="6" t="str">
        <f t="shared" si="207"/>
        <v>MAC/*2CX14.EEFPO</v>
      </c>
      <c r="B1010" s="6" t="s">
        <v>14</v>
      </c>
      <c r="C1010" s="24" t="s">
        <v>236</v>
      </c>
      <c r="D1010" s="24" t="s">
        <v>64</v>
      </c>
      <c r="E1010" s="21">
        <v>0.6</v>
      </c>
      <c r="F1010" s="19">
        <f>SUMIFS(UK!I:I,UK!B:B,'Special condition stocks'!D1010,UK!D:D,'Special condition stocks'!B1010)</f>
        <v>1.216</v>
      </c>
      <c r="G1010" s="21">
        <f t="shared" si="214"/>
        <v>0.73</v>
      </c>
      <c r="H1010" s="21">
        <v>0</v>
      </c>
      <c r="I1010" s="21">
        <v>0</v>
      </c>
      <c r="J1010" s="21">
        <f t="shared" si="215"/>
        <v>0.73</v>
      </c>
    </row>
    <row r="1011" spans="1:10" x14ac:dyDescent="0.2">
      <c r="A1011" s="6" t="str">
        <f t="shared" si="207"/>
        <v>MAC/*2CX14.Fife</v>
      </c>
      <c r="B1011" s="6" t="s">
        <v>7</v>
      </c>
      <c r="C1011" s="24" t="s">
        <v>236</v>
      </c>
      <c r="D1011" s="24" t="s">
        <v>64</v>
      </c>
      <c r="E1011" s="21">
        <v>0.6</v>
      </c>
      <c r="F1011" s="19">
        <f>SUMIFS(UK!I:I,UK!B:B,'Special condition stocks'!D1011,UK!D:D,'Special condition stocks'!B1011)</f>
        <v>8.3000000000000007</v>
      </c>
      <c r="G1011" s="21">
        <f t="shared" si="214"/>
        <v>4.9800000000000004</v>
      </c>
      <c r="H1011" s="21">
        <v>0</v>
      </c>
      <c r="I1011" s="21">
        <v>0</v>
      </c>
      <c r="J1011" s="21">
        <f t="shared" si="215"/>
        <v>4.9800000000000004</v>
      </c>
    </row>
    <row r="1012" spans="1:10" x14ac:dyDescent="0.2">
      <c r="A1012" s="6" t="str">
        <f t="shared" si="207"/>
        <v>MAC/*2CX14.FPO</v>
      </c>
      <c r="B1012" s="6" t="s">
        <v>15</v>
      </c>
      <c r="C1012" s="24" t="s">
        <v>236</v>
      </c>
      <c r="D1012" s="24" t="s">
        <v>64</v>
      </c>
      <c r="E1012" s="21">
        <v>0.6</v>
      </c>
      <c r="F1012" s="19">
        <f>SUMIFS(UK!I:I,UK!B:B,'Special condition stocks'!D1012,UK!D:D,'Special condition stocks'!B1012)</f>
        <v>0</v>
      </c>
      <c r="G1012" s="21">
        <f t="shared" si="214"/>
        <v>0</v>
      </c>
      <c r="H1012" s="21">
        <v>0</v>
      </c>
      <c r="I1012" s="21">
        <v>0</v>
      </c>
      <c r="J1012" s="21">
        <f t="shared" si="215"/>
        <v>0</v>
      </c>
    </row>
    <row r="1013" spans="1:10" x14ac:dyDescent="0.2">
      <c r="A1013" s="6" t="str">
        <f t="shared" si="207"/>
        <v>MAC/*2CX14.Handliners</v>
      </c>
      <c r="B1013" s="6" t="s">
        <v>66</v>
      </c>
      <c r="C1013" s="24" t="s">
        <v>236</v>
      </c>
      <c r="D1013" s="24" t="s">
        <v>64</v>
      </c>
      <c r="E1013" s="21">
        <v>0.6</v>
      </c>
      <c r="F1013" s="19">
        <f>SUMIFS(UK!I:I,UK!B:B,'Special condition stocks'!D1013,UK!D:D,'Special condition stocks'!B1013)</f>
        <v>0</v>
      </c>
      <c r="G1013" s="21">
        <f t="shared" si="214"/>
        <v>0</v>
      </c>
      <c r="H1013" s="21">
        <v>0</v>
      </c>
      <c r="I1013" s="21">
        <v>0</v>
      </c>
      <c r="J1013" s="21">
        <f t="shared" si="215"/>
        <v>0</v>
      </c>
    </row>
    <row r="1014" spans="1:10" x14ac:dyDescent="0.2">
      <c r="A1014" s="6" t="str">
        <f t="shared" si="207"/>
        <v>MAC/*2CX14.Interfish</v>
      </c>
      <c r="B1014" s="6" t="s">
        <v>23</v>
      </c>
      <c r="C1014" s="24" t="s">
        <v>236</v>
      </c>
      <c r="D1014" s="24" t="s">
        <v>64</v>
      </c>
      <c r="E1014" s="21">
        <v>0.6</v>
      </c>
      <c r="F1014" s="19">
        <f>SUMIFS(UK!I:I,UK!B:B,'Special condition stocks'!D1014,UK!D:D,'Special condition stocks'!B1014)</f>
        <v>26.980999999999998</v>
      </c>
      <c r="G1014" s="21">
        <f t="shared" si="214"/>
        <v>16.189</v>
      </c>
      <c r="H1014" s="21">
        <v>0</v>
      </c>
      <c r="I1014" s="21">
        <v>0</v>
      </c>
      <c r="J1014" s="21">
        <f t="shared" si="215"/>
        <v>16.189</v>
      </c>
    </row>
    <row r="1015" spans="1:10" x14ac:dyDescent="0.2">
      <c r="A1015" s="6" t="str">
        <f t="shared" ref="A1015:A1084" si="222">CONCATENATE(C1015,B1015)</f>
        <v>MAC/*2CX14.IOM</v>
      </c>
      <c r="B1015" s="6" t="s">
        <v>24</v>
      </c>
      <c r="C1015" s="24" t="s">
        <v>236</v>
      </c>
      <c r="D1015" s="24" t="s">
        <v>64</v>
      </c>
      <c r="E1015" s="21">
        <v>0.6</v>
      </c>
      <c r="F1015" s="19">
        <f>SUMIFS(UK!I:I,UK!B:B,'Special condition stocks'!D1015,UK!D:D,'Special condition stocks'!B1015)</f>
        <v>0</v>
      </c>
      <c r="G1015" s="21">
        <f t="shared" si="214"/>
        <v>0</v>
      </c>
      <c r="H1015" s="21">
        <v>0</v>
      </c>
      <c r="I1015" s="21">
        <v>0</v>
      </c>
      <c r="J1015" s="21">
        <f t="shared" si="215"/>
        <v>0</v>
      </c>
    </row>
    <row r="1016" spans="1:10" x14ac:dyDescent="0.2">
      <c r="A1016" s="6" t="str">
        <f t="shared" si="222"/>
        <v>MAC/*2CX14.Klondyke</v>
      </c>
      <c r="B1016" s="6" t="s">
        <v>11</v>
      </c>
      <c r="C1016" s="24" t="s">
        <v>236</v>
      </c>
      <c r="D1016" s="24" t="s">
        <v>64</v>
      </c>
      <c r="E1016" s="21">
        <v>0.6</v>
      </c>
      <c r="F1016" s="19">
        <f>SUMIFS(UK!I:I,UK!B:B,'Special condition stocks'!D1016,UK!D:D,'Special condition stocks'!B1016)</f>
        <v>0</v>
      </c>
      <c r="G1016" s="21">
        <f t="shared" si="214"/>
        <v>0</v>
      </c>
      <c r="H1016" s="21">
        <v>0</v>
      </c>
      <c r="I1016" s="21">
        <v>0</v>
      </c>
      <c r="J1016" s="21">
        <f t="shared" si="215"/>
        <v>0</v>
      </c>
    </row>
    <row r="1017" spans="1:10" x14ac:dyDescent="0.2">
      <c r="A1017" s="6" t="str">
        <f t="shared" si="222"/>
        <v>MAC/*2CX14.Lowestoft</v>
      </c>
      <c r="B1017" s="6" t="s">
        <v>21</v>
      </c>
      <c r="C1017" s="24" t="s">
        <v>236</v>
      </c>
      <c r="D1017" s="24" t="s">
        <v>64</v>
      </c>
      <c r="E1017" s="21">
        <v>0.6</v>
      </c>
      <c r="F1017" s="19">
        <f>SUMIFS(UK!I:I,UK!B:B,'Special condition stocks'!D1017,UK!D:D,'Special condition stocks'!B1017)</f>
        <v>0</v>
      </c>
      <c r="G1017" s="21">
        <f t="shared" si="214"/>
        <v>0</v>
      </c>
      <c r="H1017" s="21">
        <v>0</v>
      </c>
      <c r="I1017" s="21">
        <v>0</v>
      </c>
      <c r="J1017" s="21">
        <f t="shared" si="215"/>
        <v>0</v>
      </c>
    </row>
    <row r="1018" spans="1:10" x14ac:dyDescent="0.2">
      <c r="A1018" s="6" t="str">
        <f t="shared" si="222"/>
        <v>MAC/*2CX14.Lunar</v>
      </c>
      <c r="B1018" s="6" t="s">
        <v>12</v>
      </c>
      <c r="C1018" s="24" t="s">
        <v>236</v>
      </c>
      <c r="D1018" s="24" t="s">
        <v>64</v>
      </c>
      <c r="E1018" s="21">
        <v>0.6</v>
      </c>
      <c r="F1018" s="19">
        <f>SUMIFS(UK!I:I,UK!B:B,'Special condition stocks'!D1018,UK!D:D,'Special condition stocks'!B1018)</f>
        <v>32</v>
      </c>
      <c r="G1018" s="21">
        <f t="shared" si="214"/>
        <v>19.2</v>
      </c>
      <c r="H1018" s="21">
        <v>0</v>
      </c>
      <c r="I1018" s="21">
        <v>0</v>
      </c>
      <c r="J1018" s="21">
        <f t="shared" si="215"/>
        <v>19.2</v>
      </c>
    </row>
    <row r="1019" spans="1:10" x14ac:dyDescent="0.2">
      <c r="A1019" s="6" t="str">
        <f t="shared" si="222"/>
        <v>MAC/*2CX14.Mourne</v>
      </c>
      <c r="B1019" s="6" t="s">
        <v>49</v>
      </c>
      <c r="C1019" s="24" t="s">
        <v>236</v>
      </c>
      <c r="D1019" s="24" t="s">
        <v>64</v>
      </c>
      <c r="E1019" s="21">
        <v>0.6</v>
      </c>
      <c r="F1019" s="19">
        <f>SUMIFS(UK!I:I,UK!B:B,'Special condition stocks'!D1019,UK!D:D,'Special condition stocks'!B1019)</f>
        <v>0</v>
      </c>
      <c r="G1019" s="21">
        <f t="shared" si="214"/>
        <v>0</v>
      </c>
      <c r="H1019" s="21">
        <v>0</v>
      </c>
      <c r="I1019" s="21">
        <v>0</v>
      </c>
      <c r="J1019" s="21">
        <f t="shared" si="215"/>
        <v>0</v>
      </c>
    </row>
    <row r="1020" spans="1:10" x14ac:dyDescent="0.2">
      <c r="A1020" s="6" t="str">
        <f t="shared" si="222"/>
        <v>MAC/*2CX14.NESFO</v>
      </c>
      <c r="B1020" s="6" t="s">
        <v>5</v>
      </c>
      <c r="C1020" s="24" t="s">
        <v>236</v>
      </c>
      <c r="D1020" s="24" t="s">
        <v>64</v>
      </c>
      <c r="E1020" s="21">
        <v>0.6</v>
      </c>
      <c r="F1020" s="19">
        <f>SUMIFS(UK!I:I,UK!B:B,'Special condition stocks'!D1020,UK!D:D,'Special condition stocks'!B1020)</f>
        <v>7.2</v>
      </c>
      <c r="G1020" s="21">
        <f t="shared" si="214"/>
        <v>4.32</v>
      </c>
      <c r="H1020" s="21">
        <v>0</v>
      </c>
      <c r="I1020" s="21">
        <v>0</v>
      </c>
      <c r="J1020" s="21">
        <f t="shared" si="215"/>
        <v>4.32</v>
      </c>
    </row>
    <row r="1021" spans="1:10" x14ac:dyDescent="0.2">
      <c r="A1021" s="6" t="str">
        <f t="shared" si="222"/>
        <v>MAC/*2CX14.NIFPO</v>
      </c>
      <c r="B1021" s="6" t="s">
        <v>16</v>
      </c>
      <c r="C1021" s="24" t="s">
        <v>236</v>
      </c>
      <c r="D1021" s="24" t="s">
        <v>64</v>
      </c>
      <c r="E1021" s="21">
        <v>0.6</v>
      </c>
      <c r="F1021" s="19">
        <f>SUMIFS(UK!I:I,UK!B:B,'Special condition stocks'!D1021,UK!D:D,'Special condition stocks'!B1021)</f>
        <v>14.994</v>
      </c>
      <c r="G1021" s="21">
        <f t="shared" si="214"/>
        <v>8.9960000000000004</v>
      </c>
      <c r="H1021" s="21">
        <v>0</v>
      </c>
      <c r="I1021" s="21">
        <v>0</v>
      </c>
      <c r="J1021" s="21">
        <f t="shared" si="215"/>
        <v>8.9960000000000004</v>
      </c>
    </row>
    <row r="1022" spans="1:10" x14ac:dyDescent="0.2">
      <c r="A1022" s="6" t="str">
        <f t="shared" si="222"/>
        <v>MAC/*2CX14.Non Sector - England</v>
      </c>
      <c r="B1022" s="6" t="s">
        <v>25</v>
      </c>
      <c r="C1022" s="24" t="s">
        <v>236</v>
      </c>
      <c r="D1022" s="24" t="s">
        <v>64</v>
      </c>
      <c r="E1022" s="21">
        <v>0.6</v>
      </c>
      <c r="F1022" s="19">
        <f>SUMIFS(UK!I:I,UK!B:B,'Special condition stocks'!D1022,UK!D:D,'Special condition stocks'!B1022)</f>
        <v>2.9750000000000001</v>
      </c>
      <c r="G1022" s="21">
        <f t="shared" si="214"/>
        <v>1.7849999999999999</v>
      </c>
      <c r="H1022" s="21">
        <v>0</v>
      </c>
      <c r="I1022" s="21">
        <v>0</v>
      </c>
      <c r="J1022" s="21">
        <f t="shared" si="215"/>
        <v>1.7849999999999999</v>
      </c>
    </row>
    <row r="1023" spans="1:10" x14ac:dyDescent="0.2">
      <c r="A1023" s="6" t="str">
        <f t="shared" si="222"/>
        <v>MAC/*2CX14.Non Sector - Northern Ireland</v>
      </c>
      <c r="B1023" s="6" t="s">
        <v>28</v>
      </c>
      <c r="C1023" s="24" t="s">
        <v>236</v>
      </c>
      <c r="D1023" s="24" t="s">
        <v>64</v>
      </c>
      <c r="E1023" s="21">
        <v>0.6</v>
      </c>
      <c r="F1023" s="19">
        <f>SUMIFS(UK!I:I,UK!B:B,'Special condition stocks'!D1023,UK!D:D,'Special condition stocks'!B1023)</f>
        <v>0</v>
      </c>
      <c r="G1023" s="21">
        <f t="shared" si="214"/>
        <v>0</v>
      </c>
      <c r="H1023" s="21">
        <v>0</v>
      </c>
      <c r="I1023" s="21">
        <v>0</v>
      </c>
      <c r="J1023" s="21">
        <f t="shared" si="215"/>
        <v>0</v>
      </c>
    </row>
    <row r="1024" spans="1:10" x14ac:dyDescent="0.2">
      <c r="A1024" s="6" t="str">
        <f t="shared" si="222"/>
        <v>MAC/*2CX14.Non Sector - Scotland</v>
      </c>
      <c r="B1024" s="6" t="s">
        <v>27</v>
      </c>
      <c r="C1024" s="24" t="s">
        <v>236</v>
      </c>
      <c r="D1024" s="24" t="s">
        <v>64</v>
      </c>
      <c r="E1024" s="21">
        <v>0.6</v>
      </c>
      <c r="F1024" s="19">
        <f>SUMIFS(UK!I:I,UK!B:B,'Special condition stocks'!D1024,UK!D:D,'Special condition stocks'!B1024)</f>
        <v>0</v>
      </c>
      <c r="G1024" s="21">
        <f t="shared" si="214"/>
        <v>0</v>
      </c>
      <c r="H1024" s="21">
        <v>0</v>
      </c>
      <c r="I1024" s="21">
        <v>0</v>
      </c>
      <c r="J1024" s="21">
        <f t="shared" si="215"/>
        <v>0</v>
      </c>
    </row>
    <row r="1025" spans="1:10" x14ac:dyDescent="0.2">
      <c r="A1025" s="6" t="str">
        <f t="shared" si="222"/>
        <v>MAC/*2CX14.Non Sector - Wales</v>
      </c>
      <c r="B1025" s="6" t="s">
        <v>26</v>
      </c>
      <c r="C1025" s="24" t="s">
        <v>236</v>
      </c>
      <c r="D1025" s="24" t="s">
        <v>64</v>
      </c>
      <c r="E1025" s="21">
        <v>0.6</v>
      </c>
      <c r="F1025" s="19">
        <f>SUMIFS(UK!I:I,UK!B:B,'Special condition stocks'!D1025,UK!D:D,'Special condition stocks'!B1025)</f>
        <v>0</v>
      </c>
      <c r="G1025" s="21">
        <f t="shared" si="214"/>
        <v>0</v>
      </c>
      <c r="H1025" s="21">
        <v>0</v>
      </c>
      <c r="I1025" s="21">
        <v>0</v>
      </c>
      <c r="J1025" s="21">
        <f t="shared" si="215"/>
        <v>0</v>
      </c>
    </row>
    <row r="1026" spans="1:10" x14ac:dyDescent="0.2">
      <c r="A1026" s="6" t="str">
        <f t="shared" si="222"/>
        <v>MAC/*2CX14.Humberside</v>
      </c>
      <c r="B1026" s="6" t="s">
        <v>288</v>
      </c>
      <c r="C1026" s="24" t="s">
        <v>236</v>
      </c>
      <c r="D1026" s="24" t="s">
        <v>64</v>
      </c>
      <c r="E1026" s="21">
        <v>0.6</v>
      </c>
      <c r="F1026" s="19">
        <f>SUMIFS(UK!I:I,UK!B:B,'Special condition stocks'!D1026,UK!D:D,'Special condition stocks'!B1026)</f>
        <v>30.361000000000001</v>
      </c>
      <c r="G1026" s="21">
        <f t="shared" si="214"/>
        <v>18.216999999999999</v>
      </c>
      <c r="H1026" s="21">
        <v>0</v>
      </c>
      <c r="I1026" s="21">
        <v>0</v>
      </c>
      <c r="J1026" s="21">
        <f t="shared" si="215"/>
        <v>18.216999999999999</v>
      </c>
    </row>
    <row r="1027" spans="1:10" x14ac:dyDescent="0.2">
      <c r="A1027" s="6" t="str">
        <f t="shared" si="222"/>
        <v>MAC/*2CX14.North Sea</v>
      </c>
      <c r="B1027" s="6" t="s">
        <v>20</v>
      </c>
      <c r="C1027" s="24" t="s">
        <v>236</v>
      </c>
      <c r="D1027" s="24" t="s">
        <v>64</v>
      </c>
      <c r="E1027" s="21">
        <v>0.6</v>
      </c>
      <c r="F1027" s="19">
        <f>SUMIFS(UK!I:I,UK!B:B,'Special condition stocks'!D1027,UK!D:D,'Special condition stocks'!B1027)</f>
        <v>5.0940000000000003</v>
      </c>
      <c r="G1027" s="21">
        <f t="shared" si="214"/>
        <v>3.056</v>
      </c>
      <c r="H1027" s="21">
        <v>0</v>
      </c>
      <c r="I1027" s="21">
        <v>0</v>
      </c>
      <c r="J1027" s="21">
        <f t="shared" si="215"/>
        <v>3.056</v>
      </c>
    </row>
    <row r="1028" spans="1:10" x14ac:dyDescent="0.2">
      <c r="A1028" s="6" t="str">
        <f t="shared" si="222"/>
        <v>MAC/*2CX14.Northern</v>
      </c>
      <c r="B1028" s="6" t="s">
        <v>10</v>
      </c>
      <c r="C1028" s="24" t="s">
        <v>236</v>
      </c>
      <c r="D1028" s="24" t="s">
        <v>64</v>
      </c>
      <c r="E1028" s="21">
        <v>0.6</v>
      </c>
      <c r="F1028" s="19">
        <f>SUMIFS(UK!I:I,UK!B:B,'Special condition stocks'!D1028,UK!D:D,'Special condition stocks'!B1028)</f>
        <v>0</v>
      </c>
      <c r="G1028" s="21">
        <f t="shared" si="214"/>
        <v>0</v>
      </c>
      <c r="H1028" s="21">
        <v>0</v>
      </c>
      <c r="I1028" s="21">
        <v>0</v>
      </c>
      <c r="J1028" s="21">
        <f t="shared" si="215"/>
        <v>0</v>
      </c>
    </row>
    <row r="1029" spans="1:10" x14ac:dyDescent="0.2">
      <c r="A1029" s="6" t="str">
        <f t="shared" si="222"/>
        <v>MAC/*2CX14.Orkney</v>
      </c>
      <c r="B1029" s="6" t="s">
        <v>9</v>
      </c>
      <c r="C1029" s="24" t="s">
        <v>236</v>
      </c>
      <c r="D1029" s="24" t="s">
        <v>64</v>
      </c>
      <c r="E1029" s="21">
        <v>0.6</v>
      </c>
      <c r="F1029" s="19">
        <f>SUMIFS(UK!I:I,UK!B:B,'Special condition stocks'!D1029,UK!D:D,'Special condition stocks'!B1029)</f>
        <v>2</v>
      </c>
      <c r="G1029" s="21">
        <f t="shared" si="214"/>
        <v>1.2</v>
      </c>
      <c r="H1029" s="21">
        <v>0</v>
      </c>
      <c r="I1029" s="21">
        <v>0</v>
      </c>
      <c r="J1029" s="21">
        <f t="shared" si="215"/>
        <v>1.2</v>
      </c>
    </row>
    <row r="1030" spans="1:10" x14ac:dyDescent="0.2">
      <c r="A1030" s="6" t="str">
        <f t="shared" si="222"/>
        <v>MAC/*2CX14.SFO</v>
      </c>
      <c r="B1030" s="6" t="s">
        <v>2</v>
      </c>
      <c r="C1030" s="24" t="s">
        <v>236</v>
      </c>
      <c r="D1030" s="24" t="s">
        <v>64</v>
      </c>
      <c r="E1030" s="21">
        <v>0.6</v>
      </c>
      <c r="F1030" s="19">
        <f>SUMIFS(UK!I:I,UK!B:B,'Special condition stocks'!D1030,UK!D:D,'Special condition stocks'!B1030)</f>
        <v>26.218999999999998</v>
      </c>
      <c r="G1030" s="21">
        <f t="shared" si="214"/>
        <v>15.731</v>
      </c>
      <c r="H1030" s="21">
        <v>0</v>
      </c>
      <c r="I1030" s="21">
        <v>0</v>
      </c>
      <c r="J1030" s="21">
        <f t="shared" si="215"/>
        <v>15.731</v>
      </c>
    </row>
    <row r="1031" spans="1:10" x14ac:dyDescent="0.2">
      <c r="A1031" s="6" t="str">
        <f t="shared" si="222"/>
        <v>MAC/*2CX14.Shetland</v>
      </c>
      <c r="B1031" s="6" t="s">
        <v>6</v>
      </c>
      <c r="C1031" s="24" t="s">
        <v>236</v>
      </c>
      <c r="D1031" s="24" t="s">
        <v>64</v>
      </c>
      <c r="E1031" s="21">
        <v>0.6</v>
      </c>
      <c r="F1031" s="19">
        <f>SUMIFS(UK!I:I,UK!B:B,'Special condition stocks'!D1031,UK!D:D,'Special condition stocks'!B1031)</f>
        <v>6.3</v>
      </c>
      <c r="G1031" s="21">
        <f t="shared" si="214"/>
        <v>3.78</v>
      </c>
      <c r="H1031" s="21">
        <v>0</v>
      </c>
      <c r="I1031" s="21">
        <v>0</v>
      </c>
      <c r="J1031" s="21">
        <f t="shared" si="215"/>
        <v>3.78</v>
      </c>
    </row>
    <row r="1032" spans="1:10" x14ac:dyDescent="0.2">
      <c r="A1032" s="6" t="str">
        <f t="shared" si="222"/>
        <v>MAC/*2CX14.South West</v>
      </c>
      <c r="B1032" s="6" t="s">
        <v>19</v>
      </c>
      <c r="C1032" s="24" t="s">
        <v>236</v>
      </c>
      <c r="D1032" s="24" t="s">
        <v>64</v>
      </c>
      <c r="E1032" s="21">
        <v>0.6</v>
      </c>
      <c r="F1032" s="19">
        <f>SUMIFS(UK!I:I,UK!B:B,'Special condition stocks'!D1032,UK!D:D,'Special condition stocks'!B1032)</f>
        <v>0</v>
      </c>
      <c r="G1032" s="21">
        <f t="shared" si="214"/>
        <v>0</v>
      </c>
      <c r="H1032" s="21">
        <v>0</v>
      </c>
      <c r="I1032" s="21">
        <v>0</v>
      </c>
      <c r="J1032" s="21">
        <f t="shared" si="215"/>
        <v>0</v>
      </c>
    </row>
    <row r="1033" spans="1:10" x14ac:dyDescent="0.2">
      <c r="A1033" s="6" t="str">
        <f t="shared" ref="A1033" si="223">CONCATENATE(C1033,B1033)</f>
        <v>MAC/*2CX14.Unallocated</v>
      </c>
      <c r="B1033" s="60" t="s">
        <v>33</v>
      </c>
      <c r="C1033" s="61" t="s">
        <v>236</v>
      </c>
      <c r="D1033" s="61" t="s">
        <v>64</v>
      </c>
      <c r="E1033" s="21">
        <v>0.6</v>
      </c>
      <c r="F1033" s="19">
        <f>SUMIFS(UK!I:I,UK!B:B,'Special condition stocks'!D1033,UK!D:D,'Special condition stocks'!B1033)</f>
        <v>0.3</v>
      </c>
      <c r="G1033" s="21">
        <f t="shared" ref="G1033" si="224">ROUND(F1033*E1033,3)</f>
        <v>0.18</v>
      </c>
      <c r="H1033" s="21">
        <v>0</v>
      </c>
      <c r="I1033" s="21">
        <v>0</v>
      </c>
      <c r="J1033" s="21">
        <f t="shared" ref="J1033" si="225">G1033+H1033-I1033</f>
        <v>0.18</v>
      </c>
    </row>
    <row r="1034" spans="1:10" x14ac:dyDescent="0.2">
      <c r="A1034" s="6" t="str">
        <f t="shared" si="222"/>
        <v>MAC/*2CX14.W. Scotland</v>
      </c>
      <c r="B1034" s="6" t="s">
        <v>8</v>
      </c>
      <c r="C1034" s="24" t="s">
        <v>236</v>
      </c>
      <c r="D1034" s="24" t="s">
        <v>64</v>
      </c>
      <c r="E1034" s="21">
        <v>0.6</v>
      </c>
      <c r="F1034" s="19">
        <f>SUMIFS(UK!I:I,UK!B:B,'Special condition stocks'!D1034,UK!D:D,'Special condition stocks'!B1034)</f>
        <v>3.2</v>
      </c>
      <c r="G1034" s="21">
        <f t="shared" si="214"/>
        <v>1.92</v>
      </c>
      <c r="H1034" s="21">
        <v>0</v>
      </c>
      <c r="I1034" s="21">
        <v>0</v>
      </c>
      <c r="J1034" s="21">
        <f t="shared" si="215"/>
        <v>1.92</v>
      </c>
    </row>
    <row r="1035" spans="1:10" x14ac:dyDescent="0.2">
      <c r="A1035" s="6" t="str">
        <f t="shared" si="222"/>
        <v>MAC/*2CX14.Wales &amp; WC</v>
      </c>
      <c r="B1035" s="6" t="s">
        <v>22</v>
      </c>
      <c r="C1035" s="24" t="s">
        <v>236</v>
      </c>
      <c r="D1035" s="24" t="s">
        <v>64</v>
      </c>
      <c r="E1035" s="21">
        <v>0.6</v>
      </c>
      <c r="F1035" s="19">
        <f>SUMIFS(UK!I:I,UK!B:B,'Special condition stocks'!D1035,UK!D:D,'Special condition stocks'!B1035)</f>
        <v>0</v>
      </c>
      <c r="G1035" s="21">
        <f t="shared" si="214"/>
        <v>0</v>
      </c>
      <c r="H1035" s="21">
        <v>0</v>
      </c>
      <c r="I1035" s="21">
        <v>0</v>
      </c>
      <c r="J1035" s="21">
        <f t="shared" si="215"/>
        <v>0</v>
      </c>
    </row>
    <row r="1036" spans="1:10" x14ac:dyDescent="0.2">
      <c r="A1036" s="6" t="str">
        <f t="shared" si="222"/>
        <v>MAC/*2CX14.Western</v>
      </c>
      <c r="B1036" s="6" t="s">
        <v>107</v>
      </c>
      <c r="C1036" s="24" t="s">
        <v>236</v>
      </c>
      <c r="D1036" s="24" t="s">
        <v>64</v>
      </c>
      <c r="E1036" s="21">
        <v>0.6</v>
      </c>
      <c r="F1036" s="19">
        <f>SUMIFS(UK!I:I,UK!B:B,'Special condition stocks'!D1036,UK!D:D,'Special condition stocks'!B1036)</f>
        <v>0</v>
      </c>
      <c r="G1036" s="21">
        <f t="shared" si="214"/>
        <v>0</v>
      </c>
      <c r="H1036" s="21">
        <v>0</v>
      </c>
      <c r="I1036" s="21">
        <v>0</v>
      </c>
      <c r="J1036" s="21">
        <f t="shared" si="215"/>
        <v>0</v>
      </c>
    </row>
    <row r="1037" spans="1:10" x14ac:dyDescent="0.2">
      <c r="A1037" s="6" t="str">
        <f t="shared" ref="A1037:A1038" si="226">CONCATENATE(C1037,B1037)</f>
        <v>MAC/*2CX14.QAM - sector</v>
      </c>
      <c r="B1037" s="60" t="s">
        <v>302</v>
      </c>
      <c r="C1037" s="61" t="s">
        <v>236</v>
      </c>
      <c r="D1037" s="61" t="s">
        <v>64</v>
      </c>
      <c r="E1037" s="21">
        <v>0.6</v>
      </c>
      <c r="F1037" s="19">
        <f>SUMIFS(UK!I:I,UK!B:B,'Special condition stocks'!D1037,UK!D:D,'Special condition stocks'!B1037)</f>
        <v>0</v>
      </c>
      <c r="G1037" s="21">
        <f t="shared" ref="G1037:G1038" si="227">ROUND(F1037*E1037,3)</f>
        <v>0</v>
      </c>
      <c r="H1037" s="21">
        <v>0</v>
      </c>
      <c r="I1037" s="21">
        <v>0</v>
      </c>
      <c r="J1037" s="21">
        <f t="shared" ref="J1037:J1038" si="228">G1037+H1037-I1037</f>
        <v>0</v>
      </c>
    </row>
    <row r="1038" spans="1:10" x14ac:dyDescent="0.2">
      <c r="A1038" s="6" t="str">
        <f t="shared" si="226"/>
        <v>MAC/*2CX14.QAM - non-sector</v>
      </c>
      <c r="B1038" s="60" t="s">
        <v>303</v>
      </c>
      <c r="C1038" s="61" t="s">
        <v>236</v>
      </c>
      <c r="D1038" s="61" t="s">
        <v>64</v>
      </c>
      <c r="E1038" s="21">
        <v>0.6</v>
      </c>
      <c r="F1038" s="19">
        <f>SUMIFS(UK!I:I,UK!B:B,'Special condition stocks'!D1038,UK!D:D,'Special condition stocks'!B1038)</f>
        <v>0</v>
      </c>
      <c r="G1038" s="21">
        <f t="shared" si="227"/>
        <v>0</v>
      </c>
      <c r="H1038" s="21">
        <v>0</v>
      </c>
      <c r="I1038" s="21">
        <v>0</v>
      </c>
      <c r="J1038" s="21">
        <f t="shared" si="228"/>
        <v>0</v>
      </c>
    </row>
    <row r="1039" spans="1:10" x14ac:dyDescent="0.2">
      <c r="A1039" s="6" t="str">
        <f t="shared" si="222"/>
        <v>MAC/*4A-UK10m and under (pool) - England</v>
      </c>
      <c r="B1039" s="6" t="s">
        <v>29</v>
      </c>
      <c r="C1039" s="24" t="s">
        <v>275</v>
      </c>
      <c r="D1039" s="24" t="s">
        <v>65</v>
      </c>
      <c r="E1039" s="21">
        <v>1</v>
      </c>
      <c r="F1039" s="19">
        <f>SUMIFS(UK!I:I,UK!B:B,'Special condition stocks'!D1039,UK!D:D,'Special condition stocks'!B1039)</f>
        <v>953.85500000000002</v>
      </c>
      <c r="G1039" s="21">
        <f t="shared" ref="G1039:G1179" si="229">ROUND(F1039*E1039,3)</f>
        <v>953.85500000000002</v>
      </c>
      <c r="H1039" s="21">
        <v>0</v>
      </c>
      <c r="I1039" s="21">
        <v>0</v>
      </c>
      <c r="J1039" s="21">
        <f t="shared" ref="J1039:J1179" si="230">G1039+H1039-I1039</f>
        <v>953.85500000000002</v>
      </c>
    </row>
    <row r="1040" spans="1:10" x14ac:dyDescent="0.2">
      <c r="A1040" s="6" t="str">
        <f t="shared" si="222"/>
        <v>MAC/*4A-UK10m and under (pool) - Northern Ireland</v>
      </c>
      <c r="B1040" s="6" t="s">
        <v>32</v>
      </c>
      <c r="C1040" s="24" t="s">
        <v>275</v>
      </c>
      <c r="D1040" s="24" t="s">
        <v>65</v>
      </c>
      <c r="E1040" s="21">
        <v>1</v>
      </c>
      <c r="F1040" s="19">
        <f>SUMIFS(UK!I:I,UK!B:B,'Special condition stocks'!D1040,UK!D:D,'Special condition stocks'!B1040)</f>
        <v>3</v>
      </c>
      <c r="G1040" s="21">
        <f t="shared" si="229"/>
        <v>3</v>
      </c>
      <c r="H1040" s="21">
        <v>0</v>
      </c>
      <c r="I1040" s="21">
        <v>0</v>
      </c>
      <c r="J1040" s="21">
        <f t="shared" si="230"/>
        <v>3</v>
      </c>
    </row>
    <row r="1041" spans="1:10" x14ac:dyDescent="0.2">
      <c r="A1041" s="6" t="str">
        <f t="shared" si="222"/>
        <v>MAC/*4A-UK10m and under (pool) - Scotland</v>
      </c>
      <c r="B1041" s="6" t="s">
        <v>31</v>
      </c>
      <c r="C1041" s="24" t="s">
        <v>275</v>
      </c>
      <c r="D1041" s="24" t="s">
        <v>65</v>
      </c>
      <c r="E1041" s="21">
        <v>1</v>
      </c>
      <c r="F1041" s="19">
        <f>SUMIFS(UK!I:I,UK!B:B,'Special condition stocks'!D1041,UK!D:D,'Special condition stocks'!B1041)</f>
        <v>406</v>
      </c>
      <c r="G1041" s="21">
        <f t="shared" si="229"/>
        <v>406</v>
      </c>
      <c r="H1041" s="21">
        <v>0</v>
      </c>
      <c r="I1041" s="21">
        <v>0</v>
      </c>
      <c r="J1041" s="21">
        <f t="shared" si="230"/>
        <v>406</v>
      </c>
    </row>
    <row r="1042" spans="1:10" x14ac:dyDescent="0.2">
      <c r="A1042" s="6" t="str">
        <f t="shared" si="222"/>
        <v>MAC/*4A-UK10m and under (pool) - Wales</v>
      </c>
      <c r="B1042" s="6" t="s">
        <v>30</v>
      </c>
      <c r="C1042" s="24" t="s">
        <v>275</v>
      </c>
      <c r="D1042" s="24" t="s">
        <v>65</v>
      </c>
      <c r="E1042" s="21">
        <v>1</v>
      </c>
      <c r="F1042" s="19">
        <f>SUMIFS(UK!I:I,UK!B:B,'Special condition stocks'!D1042,UK!D:D,'Special condition stocks'!B1042)</f>
        <v>0.55800000000000005</v>
      </c>
      <c r="G1042" s="21">
        <f t="shared" si="229"/>
        <v>0.55800000000000005</v>
      </c>
      <c r="H1042" s="21">
        <v>0</v>
      </c>
      <c r="I1042" s="21">
        <v>0</v>
      </c>
      <c r="J1042" s="21">
        <f t="shared" si="230"/>
        <v>0.55800000000000005</v>
      </c>
    </row>
    <row r="1043" spans="1:10" x14ac:dyDescent="0.2">
      <c r="A1043" s="6" t="str">
        <f t="shared" si="222"/>
        <v>MAC/*4A-UKAberdeen</v>
      </c>
      <c r="B1043" s="6" t="s">
        <v>4</v>
      </c>
      <c r="C1043" s="24" t="s">
        <v>275</v>
      </c>
      <c r="D1043" s="24" t="s">
        <v>65</v>
      </c>
      <c r="E1043" s="21">
        <v>1</v>
      </c>
      <c r="F1043" s="19">
        <f>SUMIFS(UK!I:I,UK!B:B,'Special condition stocks'!D1043,UK!D:D,'Special condition stocks'!B1043)</f>
        <v>0.3</v>
      </c>
      <c r="G1043" s="21">
        <f t="shared" si="229"/>
        <v>0.3</v>
      </c>
      <c r="H1043" s="21">
        <v>0</v>
      </c>
      <c r="I1043" s="21">
        <v>0</v>
      </c>
      <c r="J1043" s="21">
        <f t="shared" si="230"/>
        <v>0.3</v>
      </c>
    </row>
    <row r="1044" spans="1:10" x14ac:dyDescent="0.2">
      <c r="A1044" s="6" t="str">
        <f t="shared" si="222"/>
        <v>MAC/*4A-UKAnglo Scot.</v>
      </c>
      <c r="B1044" s="6" t="s">
        <v>13</v>
      </c>
      <c r="C1044" s="24" t="s">
        <v>275</v>
      </c>
      <c r="D1044" s="24" t="s">
        <v>65</v>
      </c>
      <c r="E1044" s="21">
        <v>1</v>
      </c>
      <c r="F1044" s="19">
        <f>SUMIFS(UK!I:I,UK!B:B,'Special condition stocks'!D1044,UK!D:D,'Special condition stocks'!B1044)</f>
        <v>9.9000000000000005E-2</v>
      </c>
      <c r="G1044" s="21">
        <f t="shared" si="229"/>
        <v>9.9000000000000005E-2</v>
      </c>
      <c r="H1044" s="21">
        <v>0</v>
      </c>
      <c r="I1044" s="21">
        <v>0</v>
      </c>
      <c r="J1044" s="21">
        <f t="shared" si="230"/>
        <v>9.9000000000000005E-2</v>
      </c>
    </row>
    <row r="1045" spans="1:10" x14ac:dyDescent="0.2">
      <c r="A1045" s="6" t="str">
        <f t="shared" si="222"/>
        <v>MAC/*4A-UKANIFPO</v>
      </c>
      <c r="B1045" s="6" t="s">
        <v>17</v>
      </c>
      <c r="C1045" s="24" t="s">
        <v>275</v>
      </c>
      <c r="D1045" s="24" t="s">
        <v>65</v>
      </c>
      <c r="E1045" s="21">
        <v>1</v>
      </c>
      <c r="F1045" s="19">
        <f>SUMIFS(UK!I:I,UK!B:B,'Special condition stocks'!D1045,UK!D:D,'Special condition stocks'!B1045)</f>
        <v>6624.777</v>
      </c>
      <c r="G1045" s="21">
        <f t="shared" si="229"/>
        <v>6624.777</v>
      </c>
      <c r="H1045" s="21">
        <v>0</v>
      </c>
      <c r="I1045" s="21">
        <v>0</v>
      </c>
      <c r="J1045" s="21">
        <f t="shared" si="230"/>
        <v>6624.777</v>
      </c>
    </row>
    <row r="1046" spans="1:10" x14ac:dyDescent="0.2">
      <c r="A1046" s="6" t="str">
        <f t="shared" si="222"/>
        <v>MAC/*4A-UKCornish</v>
      </c>
      <c r="B1046" s="6" t="s">
        <v>18</v>
      </c>
      <c r="C1046" s="24" t="s">
        <v>275</v>
      </c>
      <c r="D1046" s="24" t="s">
        <v>65</v>
      </c>
      <c r="E1046" s="21">
        <v>1</v>
      </c>
      <c r="F1046" s="19">
        <f>SUMIFS(UK!I:I,UK!B:B,'Special condition stocks'!D1046,UK!D:D,'Special condition stocks'!B1046)</f>
        <v>5.7220000000000004</v>
      </c>
      <c r="G1046" s="21">
        <f t="shared" si="229"/>
        <v>5.7220000000000004</v>
      </c>
      <c r="H1046" s="21">
        <v>0</v>
      </c>
      <c r="I1046" s="21">
        <v>0</v>
      </c>
      <c r="J1046" s="21">
        <f t="shared" si="230"/>
        <v>5.7220000000000004</v>
      </c>
    </row>
    <row r="1047" spans="1:10" x14ac:dyDescent="0.2">
      <c r="A1047" s="6" t="str">
        <f t="shared" si="222"/>
        <v>MAC/*4A-UKEEFPO</v>
      </c>
      <c r="B1047" s="6" t="s">
        <v>14</v>
      </c>
      <c r="C1047" s="24" t="s">
        <v>275</v>
      </c>
      <c r="D1047" s="24" t="s">
        <v>65</v>
      </c>
      <c r="E1047" s="21">
        <v>1</v>
      </c>
      <c r="F1047" s="19">
        <f>SUMIFS(UK!I:I,UK!B:B,'Special condition stocks'!D1047,UK!D:D,'Special condition stocks'!B1047)</f>
        <v>94.394000000000005</v>
      </c>
      <c r="G1047" s="21">
        <f t="shared" si="229"/>
        <v>94.394000000000005</v>
      </c>
      <c r="H1047" s="21">
        <v>0</v>
      </c>
      <c r="I1047" s="21">
        <v>0</v>
      </c>
      <c r="J1047" s="21">
        <f t="shared" si="230"/>
        <v>94.394000000000005</v>
      </c>
    </row>
    <row r="1048" spans="1:10" x14ac:dyDescent="0.2">
      <c r="A1048" s="6" t="str">
        <f t="shared" si="222"/>
        <v>MAC/*4A-UKFife</v>
      </c>
      <c r="B1048" s="6" t="s">
        <v>7</v>
      </c>
      <c r="C1048" s="24" t="s">
        <v>275</v>
      </c>
      <c r="D1048" s="24" t="s">
        <v>65</v>
      </c>
      <c r="E1048" s="21">
        <v>1</v>
      </c>
      <c r="F1048" s="19">
        <f>SUMIFS(UK!I:I,UK!B:B,'Special condition stocks'!D1048,UK!D:D,'Special condition stocks'!B1048)</f>
        <v>1.8</v>
      </c>
      <c r="G1048" s="21">
        <f t="shared" si="229"/>
        <v>1.8</v>
      </c>
      <c r="H1048" s="21">
        <v>0</v>
      </c>
      <c r="I1048" s="21">
        <v>0</v>
      </c>
      <c r="J1048" s="21">
        <f t="shared" si="230"/>
        <v>1.8</v>
      </c>
    </row>
    <row r="1049" spans="1:10" x14ac:dyDescent="0.2">
      <c r="A1049" s="6" t="str">
        <f t="shared" si="222"/>
        <v>MAC/*4A-UKFPO</v>
      </c>
      <c r="B1049" s="6" t="s">
        <v>15</v>
      </c>
      <c r="C1049" s="24" t="s">
        <v>275</v>
      </c>
      <c r="D1049" s="24" t="s">
        <v>65</v>
      </c>
      <c r="E1049" s="21">
        <v>1</v>
      </c>
      <c r="F1049" s="19">
        <f>SUMIFS(UK!I:I,UK!B:B,'Special condition stocks'!D1049,UK!D:D,'Special condition stocks'!B1049)</f>
        <v>0.29799999999999999</v>
      </c>
      <c r="G1049" s="21">
        <f t="shared" si="229"/>
        <v>0.29799999999999999</v>
      </c>
      <c r="H1049" s="21">
        <v>0</v>
      </c>
      <c r="I1049" s="21">
        <v>0</v>
      </c>
      <c r="J1049" s="21">
        <f t="shared" si="230"/>
        <v>0.29799999999999999</v>
      </c>
    </row>
    <row r="1050" spans="1:10" x14ac:dyDescent="0.2">
      <c r="A1050" s="6" t="str">
        <f t="shared" si="222"/>
        <v>MAC/*4A-UKHandliners</v>
      </c>
      <c r="B1050" s="6" t="s">
        <v>66</v>
      </c>
      <c r="C1050" s="24" t="s">
        <v>275</v>
      </c>
      <c r="D1050" s="24" t="s">
        <v>65</v>
      </c>
      <c r="E1050" s="21">
        <v>1</v>
      </c>
      <c r="F1050" s="19">
        <f>SUMIFS(UK!I:I,UK!B:B,'Special condition stocks'!D1050,UK!D:D,'Special condition stocks'!B1050)</f>
        <v>1750</v>
      </c>
      <c r="G1050" s="21">
        <f t="shared" si="229"/>
        <v>1750</v>
      </c>
      <c r="H1050" s="21">
        <v>0</v>
      </c>
      <c r="I1050" s="21">
        <v>0</v>
      </c>
      <c r="J1050" s="21">
        <f t="shared" si="230"/>
        <v>1750</v>
      </c>
    </row>
    <row r="1051" spans="1:10" x14ac:dyDescent="0.2">
      <c r="A1051" s="6" t="str">
        <f t="shared" si="222"/>
        <v>MAC/*4A-UKInterfish</v>
      </c>
      <c r="B1051" s="6" t="s">
        <v>23</v>
      </c>
      <c r="C1051" s="24" t="s">
        <v>275</v>
      </c>
      <c r="D1051" s="24" t="s">
        <v>65</v>
      </c>
      <c r="E1051" s="21">
        <v>1</v>
      </c>
      <c r="F1051" s="19">
        <f>SUMIFS(UK!I:I,UK!B:B,'Special condition stocks'!D1051,UK!D:D,'Special condition stocks'!B1051)</f>
        <v>11306.195</v>
      </c>
      <c r="G1051" s="21">
        <f t="shared" si="229"/>
        <v>11306.195</v>
      </c>
      <c r="H1051" s="21">
        <v>0</v>
      </c>
      <c r="I1051" s="21">
        <v>0</v>
      </c>
      <c r="J1051" s="21">
        <f t="shared" si="230"/>
        <v>11306.195</v>
      </c>
    </row>
    <row r="1052" spans="1:10" x14ac:dyDescent="0.2">
      <c r="A1052" s="6" t="str">
        <f t="shared" si="222"/>
        <v>MAC/*4A-UKIOM</v>
      </c>
      <c r="B1052" s="6" t="s">
        <v>24</v>
      </c>
      <c r="C1052" s="24" t="s">
        <v>275</v>
      </c>
      <c r="D1052" s="24" t="s">
        <v>65</v>
      </c>
      <c r="E1052" s="21">
        <v>1</v>
      </c>
      <c r="F1052" s="19">
        <f>SUMIFS(UK!I:I,UK!B:B,'Special condition stocks'!D1052,UK!D:D,'Special condition stocks'!B1052)</f>
        <v>0</v>
      </c>
      <c r="G1052" s="21">
        <f t="shared" si="229"/>
        <v>0</v>
      </c>
      <c r="H1052" s="21">
        <v>0</v>
      </c>
      <c r="I1052" s="21">
        <v>0</v>
      </c>
      <c r="J1052" s="21">
        <f t="shared" si="230"/>
        <v>0</v>
      </c>
    </row>
    <row r="1053" spans="1:10" x14ac:dyDescent="0.2">
      <c r="A1053" s="6" t="str">
        <f t="shared" si="222"/>
        <v>MAC/*4A-UKKlondyke</v>
      </c>
      <c r="B1053" s="6" t="s">
        <v>11</v>
      </c>
      <c r="C1053" s="24" t="s">
        <v>275</v>
      </c>
      <c r="D1053" s="24" t="s">
        <v>65</v>
      </c>
      <c r="E1053" s="21">
        <v>1</v>
      </c>
      <c r="F1053" s="19">
        <f>SUMIFS(UK!I:I,UK!B:B,'Special condition stocks'!D1053,UK!D:D,'Special condition stocks'!B1053)</f>
        <v>10326</v>
      </c>
      <c r="G1053" s="21">
        <f t="shared" si="229"/>
        <v>10326</v>
      </c>
      <c r="H1053" s="21">
        <v>0</v>
      </c>
      <c r="I1053" s="21">
        <v>0</v>
      </c>
      <c r="J1053" s="21">
        <f t="shared" si="230"/>
        <v>10326</v>
      </c>
    </row>
    <row r="1054" spans="1:10" x14ac:dyDescent="0.2">
      <c r="A1054" s="6" t="str">
        <f t="shared" si="222"/>
        <v>MAC/*4A-UKLowestoft</v>
      </c>
      <c r="B1054" s="6" t="s">
        <v>21</v>
      </c>
      <c r="C1054" s="24" t="s">
        <v>275</v>
      </c>
      <c r="D1054" s="24" t="s">
        <v>65</v>
      </c>
      <c r="E1054" s="21">
        <v>1</v>
      </c>
      <c r="F1054" s="19">
        <f>SUMIFS(UK!I:I,UK!B:B,'Special condition stocks'!D1054,UK!D:D,'Special condition stocks'!B1054)</f>
        <v>0</v>
      </c>
      <c r="G1054" s="21">
        <f t="shared" si="229"/>
        <v>0</v>
      </c>
      <c r="H1054" s="21">
        <v>0</v>
      </c>
      <c r="I1054" s="21">
        <v>0</v>
      </c>
      <c r="J1054" s="21">
        <f t="shared" si="230"/>
        <v>0</v>
      </c>
    </row>
    <row r="1055" spans="1:10" x14ac:dyDescent="0.2">
      <c r="A1055" s="6" t="str">
        <f t="shared" si="222"/>
        <v>MAC/*4A-UKLunar</v>
      </c>
      <c r="B1055" s="6" t="s">
        <v>12</v>
      </c>
      <c r="C1055" s="24" t="s">
        <v>275</v>
      </c>
      <c r="D1055" s="24" t="s">
        <v>65</v>
      </c>
      <c r="E1055" s="21">
        <v>1</v>
      </c>
      <c r="F1055" s="19">
        <f>SUMIFS(UK!I:I,UK!B:B,'Special condition stocks'!D1055,UK!D:D,'Special condition stocks'!B1055)</f>
        <v>9832.6</v>
      </c>
      <c r="G1055" s="21">
        <f t="shared" si="229"/>
        <v>9832.6</v>
      </c>
      <c r="H1055" s="21">
        <v>0</v>
      </c>
      <c r="I1055" s="21">
        <v>0</v>
      </c>
      <c r="J1055" s="21">
        <f t="shared" si="230"/>
        <v>9832.6</v>
      </c>
    </row>
    <row r="1056" spans="1:10" x14ac:dyDescent="0.2">
      <c r="A1056" s="6" t="str">
        <f t="shared" si="222"/>
        <v>MAC/*4A-UKMourne</v>
      </c>
      <c r="B1056" s="6" t="s">
        <v>49</v>
      </c>
      <c r="C1056" s="24" t="s">
        <v>275</v>
      </c>
      <c r="D1056" s="24" t="s">
        <v>65</v>
      </c>
      <c r="E1056" s="21">
        <v>1</v>
      </c>
      <c r="F1056" s="19">
        <f>SUMIFS(UK!I:I,UK!B:B,'Special condition stocks'!D1056,UK!D:D,'Special condition stocks'!B1056)</f>
        <v>0</v>
      </c>
      <c r="G1056" s="21">
        <f t="shared" si="229"/>
        <v>0</v>
      </c>
      <c r="H1056" s="21">
        <v>0</v>
      </c>
      <c r="I1056" s="21">
        <v>0</v>
      </c>
      <c r="J1056" s="21">
        <f t="shared" si="230"/>
        <v>0</v>
      </c>
    </row>
    <row r="1057" spans="1:10" x14ac:dyDescent="0.2">
      <c r="A1057" s="6" t="str">
        <f t="shared" si="222"/>
        <v>MAC/*4A-UKNESFO</v>
      </c>
      <c r="B1057" s="6" t="s">
        <v>5</v>
      </c>
      <c r="C1057" s="24" t="s">
        <v>275</v>
      </c>
      <c r="D1057" s="24" t="s">
        <v>65</v>
      </c>
      <c r="E1057" s="21">
        <v>1</v>
      </c>
      <c r="F1057" s="19">
        <f>SUMIFS(UK!I:I,UK!B:B,'Special condition stocks'!D1057,UK!D:D,'Special condition stocks'!B1057)</f>
        <v>0.3</v>
      </c>
      <c r="G1057" s="21">
        <f t="shared" si="229"/>
        <v>0.3</v>
      </c>
      <c r="H1057" s="21">
        <v>0</v>
      </c>
      <c r="I1057" s="21">
        <v>0</v>
      </c>
      <c r="J1057" s="21">
        <f t="shared" si="230"/>
        <v>0.3</v>
      </c>
    </row>
    <row r="1058" spans="1:10" x14ac:dyDescent="0.2">
      <c r="A1058" s="6" t="str">
        <f t="shared" si="222"/>
        <v>MAC/*4A-UKNIFPO</v>
      </c>
      <c r="B1058" s="6" t="s">
        <v>16</v>
      </c>
      <c r="C1058" s="24" t="s">
        <v>275</v>
      </c>
      <c r="D1058" s="24" t="s">
        <v>65</v>
      </c>
      <c r="E1058" s="21">
        <v>1</v>
      </c>
      <c r="F1058" s="19">
        <f>SUMIFS(UK!I:I,UK!B:B,'Special condition stocks'!D1058,UK!D:D,'Special condition stocks'!B1058)</f>
        <v>468.12299999999999</v>
      </c>
      <c r="G1058" s="21">
        <f t="shared" si="229"/>
        <v>468.12299999999999</v>
      </c>
      <c r="H1058" s="21">
        <v>0</v>
      </c>
      <c r="I1058" s="21">
        <v>0</v>
      </c>
      <c r="J1058" s="21">
        <f t="shared" si="230"/>
        <v>468.12299999999999</v>
      </c>
    </row>
    <row r="1059" spans="1:10" x14ac:dyDescent="0.2">
      <c r="A1059" s="6" t="str">
        <f t="shared" si="222"/>
        <v>MAC/*4A-UKNon Sector - England</v>
      </c>
      <c r="B1059" s="6" t="s">
        <v>25</v>
      </c>
      <c r="C1059" s="24" t="s">
        <v>275</v>
      </c>
      <c r="D1059" s="24" t="s">
        <v>65</v>
      </c>
      <c r="E1059" s="21">
        <v>1</v>
      </c>
      <c r="F1059" s="19">
        <f>SUMIFS(UK!I:I,UK!B:B,'Special condition stocks'!D1059,UK!D:D,'Special condition stocks'!B1059)</f>
        <v>1.214</v>
      </c>
      <c r="G1059" s="21">
        <f t="shared" si="229"/>
        <v>1.214</v>
      </c>
      <c r="H1059" s="21">
        <v>0</v>
      </c>
      <c r="I1059" s="21">
        <v>0</v>
      </c>
      <c r="J1059" s="21">
        <f t="shared" si="230"/>
        <v>1.214</v>
      </c>
    </row>
    <row r="1060" spans="1:10" x14ac:dyDescent="0.2">
      <c r="A1060" s="6" t="str">
        <f t="shared" si="222"/>
        <v>MAC/*4A-UKNon Sector - Northern Ireland</v>
      </c>
      <c r="B1060" s="6" t="s">
        <v>28</v>
      </c>
      <c r="C1060" s="24" t="s">
        <v>275</v>
      </c>
      <c r="D1060" s="24" t="s">
        <v>65</v>
      </c>
      <c r="E1060" s="21">
        <v>1</v>
      </c>
      <c r="F1060" s="19">
        <f>SUMIFS(UK!I:I,UK!B:B,'Special condition stocks'!D1060,UK!D:D,'Special condition stocks'!B1060)</f>
        <v>0</v>
      </c>
      <c r="G1060" s="21">
        <f t="shared" si="229"/>
        <v>0</v>
      </c>
      <c r="H1060" s="21">
        <v>0</v>
      </c>
      <c r="I1060" s="21">
        <v>0</v>
      </c>
      <c r="J1060" s="21">
        <f t="shared" si="230"/>
        <v>0</v>
      </c>
    </row>
    <row r="1061" spans="1:10" x14ac:dyDescent="0.2">
      <c r="A1061" s="6" t="str">
        <f t="shared" si="222"/>
        <v>MAC/*4A-UKNon Sector - Scotland</v>
      </c>
      <c r="B1061" s="6" t="s">
        <v>27</v>
      </c>
      <c r="C1061" s="24" t="s">
        <v>275</v>
      </c>
      <c r="D1061" s="24" t="s">
        <v>65</v>
      </c>
      <c r="E1061" s="21">
        <v>1</v>
      </c>
      <c r="F1061" s="19">
        <f>SUMIFS(UK!I:I,UK!B:B,'Special condition stocks'!D1061,UK!D:D,'Special condition stocks'!B1061)</f>
        <v>0</v>
      </c>
      <c r="G1061" s="21">
        <f t="shared" si="229"/>
        <v>0</v>
      </c>
      <c r="H1061" s="21">
        <v>0</v>
      </c>
      <c r="I1061" s="21">
        <v>0</v>
      </c>
      <c r="J1061" s="21">
        <f t="shared" si="230"/>
        <v>0</v>
      </c>
    </row>
    <row r="1062" spans="1:10" x14ac:dyDescent="0.2">
      <c r="A1062" s="6" t="str">
        <f t="shared" si="222"/>
        <v>MAC/*4A-UKNon Sector - Wales</v>
      </c>
      <c r="B1062" s="6" t="s">
        <v>26</v>
      </c>
      <c r="C1062" s="24" t="s">
        <v>275</v>
      </c>
      <c r="D1062" s="24" t="s">
        <v>65</v>
      </c>
      <c r="E1062" s="21">
        <v>1</v>
      </c>
      <c r="F1062" s="19">
        <f>SUMIFS(UK!I:I,UK!B:B,'Special condition stocks'!D1062,UK!D:D,'Special condition stocks'!B1062)</f>
        <v>0</v>
      </c>
      <c r="G1062" s="21">
        <f t="shared" si="229"/>
        <v>0</v>
      </c>
      <c r="H1062" s="21">
        <v>0</v>
      </c>
      <c r="I1062" s="21">
        <v>0</v>
      </c>
      <c r="J1062" s="21">
        <f t="shared" si="230"/>
        <v>0</v>
      </c>
    </row>
    <row r="1063" spans="1:10" x14ac:dyDescent="0.2">
      <c r="A1063" s="6" t="str">
        <f t="shared" si="222"/>
        <v>MAC/*4A-UKHumberside</v>
      </c>
      <c r="B1063" s="6" t="s">
        <v>288</v>
      </c>
      <c r="C1063" s="24" t="s">
        <v>275</v>
      </c>
      <c r="D1063" s="24" t="s">
        <v>65</v>
      </c>
      <c r="E1063" s="21">
        <v>1</v>
      </c>
      <c r="F1063" s="19">
        <f>SUMIFS(UK!I:I,UK!B:B,'Special condition stocks'!D1063,UK!D:D,'Special condition stocks'!B1063)</f>
        <v>7957.1059999999998</v>
      </c>
      <c r="G1063" s="21">
        <f t="shared" si="229"/>
        <v>7957.1059999999998</v>
      </c>
      <c r="H1063" s="21">
        <v>0</v>
      </c>
      <c r="I1063" s="21">
        <v>0</v>
      </c>
      <c r="J1063" s="21">
        <f t="shared" si="230"/>
        <v>7957.1059999999998</v>
      </c>
    </row>
    <row r="1064" spans="1:10" x14ac:dyDescent="0.2">
      <c r="A1064" s="6" t="str">
        <f t="shared" si="222"/>
        <v>MAC/*4A-UKNorth Sea</v>
      </c>
      <c r="B1064" s="6" t="s">
        <v>20</v>
      </c>
      <c r="C1064" s="24" t="s">
        <v>275</v>
      </c>
      <c r="D1064" s="24" t="s">
        <v>65</v>
      </c>
      <c r="E1064" s="21">
        <v>1</v>
      </c>
      <c r="F1064" s="19">
        <f>SUMIFS(UK!I:I,UK!B:B,'Special condition stocks'!D1064,UK!D:D,'Special condition stocks'!B1064)</f>
        <v>1.298</v>
      </c>
      <c r="G1064" s="21">
        <f t="shared" si="229"/>
        <v>1.298</v>
      </c>
      <c r="H1064" s="21">
        <v>0</v>
      </c>
      <c r="I1064" s="21">
        <v>0</v>
      </c>
      <c r="J1064" s="21">
        <f t="shared" si="230"/>
        <v>1.298</v>
      </c>
    </row>
    <row r="1065" spans="1:10" x14ac:dyDescent="0.2">
      <c r="A1065" s="6" t="str">
        <f t="shared" si="222"/>
        <v>MAC/*4A-UKNorthern</v>
      </c>
      <c r="B1065" s="6" t="s">
        <v>10</v>
      </c>
      <c r="C1065" s="24" t="s">
        <v>275</v>
      </c>
      <c r="D1065" s="24" t="s">
        <v>65</v>
      </c>
      <c r="E1065" s="21">
        <v>1</v>
      </c>
      <c r="F1065" s="19">
        <f>SUMIFS(UK!I:I,UK!B:B,'Special condition stocks'!D1065,UK!D:D,'Special condition stocks'!B1065)</f>
        <v>0</v>
      </c>
      <c r="G1065" s="21">
        <f t="shared" si="229"/>
        <v>0</v>
      </c>
      <c r="H1065" s="21">
        <v>0</v>
      </c>
      <c r="I1065" s="21">
        <v>0</v>
      </c>
      <c r="J1065" s="21">
        <f t="shared" si="230"/>
        <v>0</v>
      </c>
    </row>
    <row r="1066" spans="1:10" x14ac:dyDescent="0.2">
      <c r="A1066" s="6" t="str">
        <f t="shared" si="222"/>
        <v>MAC/*4A-UKOrkney</v>
      </c>
      <c r="B1066" s="6" t="s">
        <v>9</v>
      </c>
      <c r="C1066" s="24" t="s">
        <v>275</v>
      </c>
      <c r="D1066" s="24" t="s">
        <v>65</v>
      </c>
      <c r="E1066" s="21">
        <v>1</v>
      </c>
      <c r="F1066" s="19">
        <f>SUMIFS(UK!I:I,UK!B:B,'Special condition stocks'!D1066,UK!D:D,'Special condition stocks'!B1066)</f>
        <v>0</v>
      </c>
      <c r="G1066" s="21">
        <f t="shared" si="229"/>
        <v>0</v>
      </c>
      <c r="H1066" s="21">
        <v>0</v>
      </c>
      <c r="I1066" s="21">
        <v>0</v>
      </c>
      <c r="J1066" s="21">
        <f t="shared" si="230"/>
        <v>0</v>
      </c>
    </row>
    <row r="1067" spans="1:10" x14ac:dyDescent="0.2">
      <c r="A1067" s="6" t="str">
        <f t="shared" si="222"/>
        <v>MAC/*4A-UKSFO</v>
      </c>
      <c r="B1067" s="6" t="s">
        <v>2</v>
      </c>
      <c r="C1067" s="24" t="s">
        <v>275</v>
      </c>
      <c r="D1067" s="24" t="s">
        <v>65</v>
      </c>
      <c r="E1067" s="21">
        <v>1</v>
      </c>
      <c r="F1067" s="19">
        <f>SUMIFS(UK!I:I,UK!B:B,'Special condition stocks'!D1067,UK!D:D,'Special condition stocks'!B1067)</f>
        <v>20432.900000000001</v>
      </c>
      <c r="G1067" s="21">
        <f t="shared" si="229"/>
        <v>20432.900000000001</v>
      </c>
      <c r="H1067" s="21">
        <v>0</v>
      </c>
      <c r="I1067" s="21">
        <v>0</v>
      </c>
      <c r="J1067" s="21">
        <f t="shared" si="230"/>
        <v>20432.900000000001</v>
      </c>
    </row>
    <row r="1068" spans="1:10" x14ac:dyDescent="0.2">
      <c r="A1068" s="6" t="str">
        <f t="shared" si="222"/>
        <v>MAC/*4A-UKShetland</v>
      </c>
      <c r="B1068" s="6" t="s">
        <v>6</v>
      </c>
      <c r="C1068" s="24" t="s">
        <v>275</v>
      </c>
      <c r="D1068" s="24" t="s">
        <v>65</v>
      </c>
      <c r="E1068" s="21">
        <v>1</v>
      </c>
      <c r="F1068" s="19">
        <f>SUMIFS(UK!I:I,UK!B:B,'Special condition stocks'!D1068,UK!D:D,'Special condition stocks'!B1068)</f>
        <v>19249.699999999997</v>
      </c>
      <c r="G1068" s="21">
        <f t="shared" si="229"/>
        <v>19249.7</v>
      </c>
      <c r="H1068" s="21">
        <v>0</v>
      </c>
      <c r="I1068" s="21">
        <v>0</v>
      </c>
      <c r="J1068" s="21">
        <f t="shared" si="230"/>
        <v>19249.7</v>
      </c>
    </row>
    <row r="1069" spans="1:10" x14ac:dyDescent="0.2">
      <c r="A1069" s="6" t="str">
        <f t="shared" si="222"/>
        <v>MAC/*4A-UKSouth West</v>
      </c>
      <c r="B1069" s="6" t="s">
        <v>19</v>
      </c>
      <c r="C1069" s="24" t="s">
        <v>275</v>
      </c>
      <c r="D1069" s="24" t="s">
        <v>65</v>
      </c>
      <c r="E1069" s="21">
        <v>1</v>
      </c>
      <c r="F1069" s="19">
        <f>SUMIFS(UK!I:I,UK!B:B,'Special condition stocks'!D1069,UK!D:D,'Special condition stocks'!B1069)</f>
        <v>1.5209999999999999</v>
      </c>
      <c r="G1069" s="21">
        <f t="shared" si="229"/>
        <v>1.5209999999999999</v>
      </c>
      <c r="H1069" s="21">
        <v>0</v>
      </c>
      <c r="I1069" s="21">
        <v>0</v>
      </c>
      <c r="J1069" s="21">
        <f t="shared" si="230"/>
        <v>1.5209999999999999</v>
      </c>
    </row>
    <row r="1070" spans="1:10" x14ac:dyDescent="0.2">
      <c r="A1070" s="6" t="str">
        <f t="shared" ref="A1070" si="231">CONCATENATE(C1070,B1070)</f>
        <v>MAC/*4A-UKUnallocated</v>
      </c>
      <c r="B1070" s="60" t="s">
        <v>33</v>
      </c>
      <c r="C1070" s="61" t="s">
        <v>275</v>
      </c>
      <c r="D1070" s="61" t="s">
        <v>65</v>
      </c>
      <c r="E1070" s="21">
        <v>1</v>
      </c>
      <c r="F1070" s="19">
        <f>SUMIFS(UK!I:I,UK!B:B,'Special condition stocks'!D1070,UK!D:D,'Special condition stocks'!B1070)</f>
        <v>50</v>
      </c>
      <c r="G1070" s="21">
        <f t="shared" ref="G1070" si="232">ROUND(F1070*E1070,3)</f>
        <v>50</v>
      </c>
      <c r="H1070" s="21">
        <v>0</v>
      </c>
      <c r="I1070" s="21">
        <v>0</v>
      </c>
      <c r="J1070" s="21">
        <f t="shared" ref="J1070" si="233">G1070+H1070-I1070</f>
        <v>50</v>
      </c>
    </row>
    <row r="1071" spans="1:10" x14ac:dyDescent="0.2">
      <c r="A1071" s="6" t="str">
        <f t="shared" si="222"/>
        <v>MAC/*4A-UKW. Scotland</v>
      </c>
      <c r="B1071" s="6" t="s">
        <v>8</v>
      </c>
      <c r="C1071" s="24" t="s">
        <v>275</v>
      </c>
      <c r="D1071" s="24" t="s">
        <v>65</v>
      </c>
      <c r="E1071" s="21">
        <v>1</v>
      </c>
      <c r="F1071" s="19">
        <f>SUMIFS(UK!I:I,UK!B:B,'Special condition stocks'!D1071,UK!D:D,'Special condition stocks'!B1071)</f>
        <v>5.6</v>
      </c>
      <c r="G1071" s="21">
        <f t="shared" si="229"/>
        <v>5.6</v>
      </c>
      <c r="H1071" s="21">
        <v>0</v>
      </c>
      <c r="I1071" s="21">
        <v>0</v>
      </c>
      <c r="J1071" s="21">
        <f t="shared" si="230"/>
        <v>5.6</v>
      </c>
    </row>
    <row r="1072" spans="1:10" x14ac:dyDescent="0.2">
      <c r="A1072" s="6" t="str">
        <f t="shared" si="222"/>
        <v>MAC/*4A-UKWales &amp; WC</v>
      </c>
      <c r="B1072" s="6" t="s">
        <v>22</v>
      </c>
      <c r="C1072" s="24" t="s">
        <v>275</v>
      </c>
      <c r="D1072" s="24" t="s">
        <v>65</v>
      </c>
      <c r="E1072" s="21">
        <v>1</v>
      </c>
      <c r="F1072" s="19">
        <f>SUMIFS(UK!I:I,UK!B:B,'Special condition stocks'!D1072,UK!D:D,'Special condition stocks'!B1072)</f>
        <v>0.33299999999999996</v>
      </c>
      <c r="G1072" s="21">
        <f t="shared" si="229"/>
        <v>0.33300000000000002</v>
      </c>
      <c r="H1072" s="21">
        <v>0</v>
      </c>
      <c r="I1072" s="21">
        <v>0</v>
      </c>
      <c r="J1072" s="21">
        <f t="shared" si="230"/>
        <v>0.33300000000000002</v>
      </c>
    </row>
    <row r="1073" spans="1:10" x14ac:dyDescent="0.2">
      <c r="A1073" s="6" t="str">
        <f t="shared" si="222"/>
        <v>MAC/*4A-UKWestern</v>
      </c>
      <c r="B1073" s="6" t="s">
        <v>107</v>
      </c>
      <c r="C1073" s="24" t="s">
        <v>275</v>
      </c>
      <c r="D1073" s="24" t="s">
        <v>65</v>
      </c>
      <c r="E1073" s="21">
        <v>1</v>
      </c>
      <c r="F1073" s="19">
        <f>SUMIFS(UK!I:I,UK!B:B,'Special condition stocks'!D1073,UK!D:D,'Special condition stocks'!B1073)</f>
        <v>2.911</v>
      </c>
      <c r="G1073" s="21">
        <f t="shared" si="229"/>
        <v>2.911</v>
      </c>
      <c r="H1073" s="21">
        <v>0</v>
      </c>
      <c r="I1073" s="21">
        <v>0</v>
      </c>
      <c r="J1073" s="21">
        <f t="shared" si="230"/>
        <v>2.911</v>
      </c>
    </row>
    <row r="1074" spans="1:10" x14ac:dyDescent="0.2">
      <c r="A1074" s="6" t="str">
        <f t="shared" ref="A1074:A1075" si="234">CONCATENATE(C1074,B1074)</f>
        <v>MAC/*4A-UKQAM - sector</v>
      </c>
      <c r="B1074" s="60" t="s">
        <v>302</v>
      </c>
      <c r="C1074" s="61" t="s">
        <v>275</v>
      </c>
      <c r="D1074" s="61" t="s">
        <v>65</v>
      </c>
      <c r="E1074" s="21">
        <v>1</v>
      </c>
      <c r="F1074" s="19">
        <f>SUMIFS(UK!I:I,UK!B:B,'Special condition stocks'!D1074,UK!D:D,'Special condition stocks'!B1074)</f>
        <v>887.9</v>
      </c>
      <c r="G1074" s="21">
        <f t="shared" ref="G1074:G1075" si="235">ROUND(F1074*E1074,3)</f>
        <v>887.9</v>
      </c>
      <c r="H1074" s="21">
        <v>0</v>
      </c>
      <c r="I1074" s="21">
        <v>0</v>
      </c>
      <c r="J1074" s="21">
        <f t="shared" ref="J1074:J1075" si="236">G1074+H1074-I1074</f>
        <v>887.9</v>
      </c>
    </row>
    <row r="1075" spans="1:10" x14ac:dyDescent="0.2">
      <c r="A1075" s="6" t="str">
        <f t="shared" si="234"/>
        <v>MAC/*4A-UKQAM - non-sector</v>
      </c>
      <c r="B1075" s="60" t="s">
        <v>303</v>
      </c>
      <c r="C1075" s="61" t="s">
        <v>275</v>
      </c>
      <c r="D1075" s="61" t="s">
        <v>65</v>
      </c>
      <c r="E1075" s="21">
        <v>1</v>
      </c>
      <c r="F1075" s="19">
        <f>SUMIFS(UK!I:I,UK!B:B,'Special condition stocks'!D1075,UK!D:D,'Special condition stocks'!B1075)</f>
        <v>323.60000000000002</v>
      </c>
      <c r="G1075" s="21">
        <f t="shared" si="235"/>
        <v>323.60000000000002</v>
      </c>
      <c r="H1075" s="21">
        <v>0</v>
      </c>
      <c r="I1075" s="21">
        <v>0</v>
      </c>
      <c r="J1075" s="21">
        <f t="shared" si="236"/>
        <v>323.60000000000002</v>
      </c>
    </row>
    <row r="1076" spans="1:10" x14ac:dyDescent="0.2">
      <c r="A1076" s="6" t="str">
        <f t="shared" si="222"/>
        <v>MAC/*34-EU10m and under (pool) - England</v>
      </c>
      <c r="B1076" s="6" t="s">
        <v>29</v>
      </c>
      <c r="C1076" s="24" t="s">
        <v>291</v>
      </c>
      <c r="D1076" s="24" t="s">
        <v>64</v>
      </c>
      <c r="E1076" s="21">
        <f t="shared" ref="E1076:E1112" si="237">640/702</f>
        <v>0.9116809116809117</v>
      </c>
      <c r="F1076" s="19">
        <f>SUMIFS(UK!I:I,UK!B:B,'Special condition stocks'!D1076,UK!D:D,'Special condition stocks'!B1076)</f>
        <v>8.5640000000000001</v>
      </c>
      <c r="G1076" s="21">
        <f t="shared" ref="G1076:G1142" si="238">ROUND(F1076*E1076,3)</f>
        <v>7.8079999999999998</v>
      </c>
      <c r="H1076" s="21">
        <v>0</v>
      </c>
      <c r="I1076" s="21">
        <v>0</v>
      </c>
      <c r="J1076" s="21">
        <f t="shared" ref="J1076:J1142" si="239">G1076+H1076-I1076</f>
        <v>7.8079999999999998</v>
      </c>
    </row>
    <row r="1077" spans="1:10" x14ac:dyDescent="0.2">
      <c r="A1077" s="6" t="str">
        <f t="shared" si="222"/>
        <v>MAC/*34-EU10m and under (pool) - Northern Ireland</v>
      </c>
      <c r="B1077" s="6" t="s">
        <v>32</v>
      </c>
      <c r="C1077" s="24" t="s">
        <v>291</v>
      </c>
      <c r="D1077" s="24" t="s">
        <v>64</v>
      </c>
      <c r="E1077" s="21">
        <f t="shared" si="237"/>
        <v>0.9116809116809117</v>
      </c>
      <c r="F1077" s="19">
        <f>SUMIFS(UK!I:I,UK!B:B,'Special condition stocks'!D1077,UK!D:D,'Special condition stocks'!B1077)</f>
        <v>0</v>
      </c>
      <c r="G1077" s="21">
        <f t="shared" si="238"/>
        <v>0</v>
      </c>
      <c r="H1077" s="21">
        <v>0</v>
      </c>
      <c r="I1077" s="21">
        <v>0</v>
      </c>
      <c r="J1077" s="21">
        <f t="shared" si="239"/>
        <v>0</v>
      </c>
    </row>
    <row r="1078" spans="1:10" x14ac:dyDescent="0.2">
      <c r="A1078" s="6" t="str">
        <f t="shared" si="222"/>
        <v>MAC/*34-EU10m and under (pool) - Scotland</v>
      </c>
      <c r="B1078" s="6" t="s">
        <v>31</v>
      </c>
      <c r="C1078" s="24" t="s">
        <v>291</v>
      </c>
      <c r="D1078" s="24" t="s">
        <v>64</v>
      </c>
      <c r="E1078" s="21">
        <f t="shared" si="237"/>
        <v>0.9116809116809117</v>
      </c>
      <c r="F1078" s="19">
        <f>SUMIFS(UK!I:I,UK!B:B,'Special condition stocks'!D1078,UK!D:D,'Special condition stocks'!B1078)</f>
        <v>502.7</v>
      </c>
      <c r="G1078" s="21">
        <f t="shared" si="238"/>
        <v>458.30200000000002</v>
      </c>
      <c r="H1078" s="21">
        <v>0</v>
      </c>
      <c r="I1078" s="21">
        <v>0</v>
      </c>
      <c r="J1078" s="21">
        <f t="shared" si="239"/>
        <v>458.30200000000002</v>
      </c>
    </row>
    <row r="1079" spans="1:10" x14ac:dyDescent="0.2">
      <c r="A1079" s="6" t="str">
        <f t="shared" si="222"/>
        <v>MAC/*34-EU10m and under (pool) - Wales</v>
      </c>
      <c r="B1079" s="6" t="s">
        <v>30</v>
      </c>
      <c r="C1079" s="24" t="s">
        <v>291</v>
      </c>
      <c r="D1079" s="24" t="s">
        <v>64</v>
      </c>
      <c r="E1079" s="21">
        <f t="shared" si="237"/>
        <v>0.9116809116809117</v>
      </c>
      <c r="F1079" s="19">
        <f>SUMIFS(UK!I:I,UK!B:B,'Special condition stocks'!D1079,UK!D:D,'Special condition stocks'!B1079)</f>
        <v>0</v>
      </c>
      <c r="G1079" s="21">
        <f t="shared" si="238"/>
        <v>0</v>
      </c>
      <c r="H1079" s="21">
        <v>0</v>
      </c>
      <c r="I1079" s="21">
        <v>0</v>
      </c>
      <c r="J1079" s="21">
        <f t="shared" si="239"/>
        <v>0</v>
      </c>
    </row>
    <row r="1080" spans="1:10" x14ac:dyDescent="0.2">
      <c r="A1080" s="6" t="str">
        <f t="shared" si="222"/>
        <v>MAC/*34-EUAberdeen</v>
      </c>
      <c r="B1080" s="6" t="s">
        <v>4</v>
      </c>
      <c r="C1080" s="24" t="s">
        <v>291</v>
      </c>
      <c r="D1080" s="24" t="s">
        <v>64</v>
      </c>
      <c r="E1080" s="21">
        <f t="shared" si="237"/>
        <v>0.9116809116809117</v>
      </c>
      <c r="F1080" s="19">
        <f>SUMIFS(UK!I:I,UK!B:B,'Special condition stocks'!D1080,UK!D:D,'Special condition stocks'!B1080)</f>
        <v>11.7</v>
      </c>
      <c r="G1080" s="21">
        <f t="shared" si="238"/>
        <v>10.667</v>
      </c>
      <c r="H1080" s="21">
        <v>0</v>
      </c>
      <c r="I1080" s="21">
        <v>0</v>
      </c>
      <c r="J1080" s="21">
        <f t="shared" si="239"/>
        <v>10.667</v>
      </c>
    </row>
    <row r="1081" spans="1:10" x14ac:dyDescent="0.2">
      <c r="A1081" s="6" t="str">
        <f t="shared" si="222"/>
        <v>MAC/*34-EUAnglo Scot.</v>
      </c>
      <c r="B1081" s="6" t="s">
        <v>13</v>
      </c>
      <c r="C1081" s="24" t="s">
        <v>291</v>
      </c>
      <c r="D1081" s="24" t="s">
        <v>64</v>
      </c>
      <c r="E1081" s="21">
        <f t="shared" si="237"/>
        <v>0.9116809116809117</v>
      </c>
      <c r="F1081" s="19">
        <f>SUMIFS(UK!I:I,UK!B:B,'Special condition stocks'!D1081,UK!D:D,'Special condition stocks'!B1081)</f>
        <v>2.2920000000000003</v>
      </c>
      <c r="G1081" s="21">
        <f t="shared" si="238"/>
        <v>2.09</v>
      </c>
      <c r="H1081" s="21">
        <v>0</v>
      </c>
      <c r="I1081" s="21">
        <v>0</v>
      </c>
      <c r="J1081" s="21">
        <f t="shared" si="239"/>
        <v>2.09</v>
      </c>
    </row>
    <row r="1082" spans="1:10" x14ac:dyDescent="0.2">
      <c r="A1082" s="6" t="str">
        <f t="shared" si="222"/>
        <v>MAC/*34-EUANIFPO</v>
      </c>
      <c r="B1082" s="6" t="s">
        <v>17</v>
      </c>
      <c r="C1082" s="24" t="s">
        <v>291</v>
      </c>
      <c r="D1082" s="24" t="s">
        <v>64</v>
      </c>
      <c r="E1082" s="21">
        <f t="shared" si="237"/>
        <v>0.9116809116809117</v>
      </c>
      <c r="F1082" s="19">
        <f>SUMIFS(UK!I:I,UK!B:B,'Special condition stocks'!D1082,UK!D:D,'Special condition stocks'!B1082)</f>
        <v>8.1059999999999999</v>
      </c>
      <c r="G1082" s="21">
        <f t="shared" si="238"/>
        <v>7.39</v>
      </c>
      <c r="H1082" s="21">
        <v>0</v>
      </c>
      <c r="I1082" s="21">
        <v>0</v>
      </c>
      <c r="J1082" s="21">
        <f t="shared" si="239"/>
        <v>7.39</v>
      </c>
    </row>
    <row r="1083" spans="1:10" x14ac:dyDescent="0.2">
      <c r="A1083" s="6" t="str">
        <f t="shared" si="222"/>
        <v>MAC/*34-EUCornish</v>
      </c>
      <c r="B1083" s="6" t="s">
        <v>18</v>
      </c>
      <c r="C1083" s="24" t="s">
        <v>291</v>
      </c>
      <c r="D1083" s="24" t="s">
        <v>64</v>
      </c>
      <c r="E1083" s="21">
        <f t="shared" si="237"/>
        <v>0.9116809116809117</v>
      </c>
      <c r="F1083" s="19">
        <f>SUMIFS(UK!I:I,UK!B:B,'Special condition stocks'!D1083,UK!D:D,'Special condition stocks'!B1083)</f>
        <v>1.4379999999999999</v>
      </c>
      <c r="G1083" s="21">
        <f t="shared" si="238"/>
        <v>1.3109999999999999</v>
      </c>
      <c r="H1083" s="21">
        <v>0</v>
      </c>
      <c r="I1083" s="21">
        <v>0</v>
      </c>
      <c r="J1083" s="21">
        <f t="shared" si="239"/>
        <v>1.3109999999999999</v>
      </c>
    </row>
    <row r="1084" spans="1:10" x14ac:dyDescent="0.2">
      <c r="A1084" s="6" t="str">
        <f t="shared" si="222"/>
        <v>MAC/*34-EUEEFPO</v>
      </c>
      <c r="B1084" s="6" t="s">
        <v>14</v>
      </c>
      <c r="C1084" s="24" t="s">
        <v>291</v>
      </c>
      <c r="D1084" s="24" t="s">
        <v>64</v>
      </c>
      <c r="E1084" s="21">
        <f t="shared" si="237"/>
        <v>0.9116809116809117</v>
      </c>
      <c r="F1084" s="19">
        <f>SUMIFS(UK!I:I,UK!B:B,'Special condition stocks'!D1084,UK!D:D,'Special condition stocks'!B1084)</f>
        <v>1.216</v>
      </c>
      <c r="G1084" s="21">
        <f t="shared" si="238"/>
        <v>1.109</v>
      </c>
      <c r="H1084" s="21">
        <v>0</v>
      </c>
      <c r="I1084" s="21">
        <v>0</v>
      </c>
      <c r="J1084" s="21">
        <f t="shared" si="239"/>
        <v>1.109</v>
      </c>
    </row>
    <row r="1085" spans="1:10" x14ac:dyDescent="0.2">
      <c r="A1085" s="6" t="str">
        <f t="shared" ref="A1085:A1154" si="240">CONCATENATE(C1085,B1085)</f>
        <v>MAC/*34-EUFife</v>
      </c>
      <c r="B1085" s="6" t="s">
        <v>7</v>
      </c>
      <c r="C1085" s="24" t="s">
        <v>291</v>
      </c>
      <c r="D1085" s="24" t="s">
        <v>64</v>
      </c>
      <c r="E1085" s="21">
        <f t="shared" si="237"/>
        <v>0.9116809116809117</v>
      </c>
      <c r="F1085" s="19">
        <f>SUMIFS(UK!I:I,UK!B:B,'Special condition stocks'!D1085,UK!D:D,'Special condition stocks'!B1085)</f>
        <v>8.3000000000000007</v>
      </c>
      <c r="G1085" s="21">
        <f t="shared" si="238"/>
        <v>7.5670000000000002</v>
      </c>
      <c r="H1085" s="21">
        <v>0</v>
      </c>
      <c r="I1085" s="21">
        <v>0</v>
      </c>
      <c r="J1085" s="21">
        <f t="shared" si="239"/>
        <v>7.5670000000000002</v>
      </c>
    </row>
    <row r="1086" spans="1:10" x14ac:dyDescent="0.2">
      <c r="A1086" s="6" t="str">
        <f t="shared" si="240"/>
        <v>MAC/*34-EUFPO</v>
      </c>
      <c r="B1086" s="6" t="s">
        <v>15</v>
      </c>
      <c r="C1086" s="24" t="s">
        <v>291</v>
      </c>
      <c r="D1086" s="24" t="s">
        <v>64</v>
      </c>
      <c r="E1086" s="21">
        <f t="shared" si="237"/>
        <v>0.9116809116809117</v>
      </c>
      <c r="F1086" s="19">
        <f>SUMIFS(UK!I:I,UK!B:B,'Special condition stocks'!D1086,UK!D:D,'Special condition stocks'!B1086)</f>
        <v>0</v>
      </c>
      <c r="G1086" s="21">
        <f t="shared" si="238"/>
        <v>0</v>
      </c>
      <c r="H1086" s="21">
        <v>0</v>
      </c>
      <c r="I1086" s="21">
        <v>0</v>
      </c>
      <c r="J1086" s="21">
        <f t="shared" si="239"/>
        <v>0</v>
      </c>
    </row>
    <row r="1087" spans="1:10" x14ac:dyDescent="0.2">
      <c r="A1087" s="6" t="str">
        <f t="shared" si="240"/>
        <v>MAC/*34-EUHandliners</v>
      </c>
      <c r="B1087" s="6" t="s">
        <v>66</v>
      </c>
      <c r="C1087" s="24" t="s">
        <v>291</v>
      </c>
      <c r="D1087" s="24" t="s">
        <v>64</v>
      </c>
      <c r="E1087" s="21">
        <f t="shared" si="237"/>
        <v>0.9116809116809117</v>
      </c>
      <c r="F1087" s="19">
        <f>SUMIFS(UK!I:I,UK!B:B,'Special condition stocks'!D1087,UK!D:D,'Special condition stocks'!B1087)</f>
        <v>0</v>
      </c>
      <c r="G1087" s="21">
        <f t="shared" si="238"/>
        <v>0</v>
      </c>
      <c r="H1087" s="21">
        <v>0</v>
      </c>
      <c r="I1087" s="21">
        <v>0</v>
      </c>
      <c r="J1087" s="21">
        <f t="shared" si="239"/>
        <v>0</v>
      </c>
    </row>
    <row r="1088" spans="1:10" x14ac:dyDescent="0.2">
      <c r="A1088" s="6" t="str">
        <f t="shared" si="240"/>
        <v>MAC/*34-EUInterfish</v>
      </c>
      <c r="B1088" s="6" t="s">
        <v>23</v>
      </c>
      <c r="C1088" s="24" t="s">
        <v>291</v>
      </c>
      <c r="D1088" s="24" t="s">
        <v>64</v>
      </c>
      <c r="E1088" s="21">
        <f t="shared" si="237"/>
        <v>0.9116809116809117</v>
      </c>
      <c r="F1088" s="19">
        <f>SUMIFS(UK!I:I,UK!B:B,'Special condition stocks'!D1088,UK!D:D,'Special condition stocks'!B1088)</f>
        <v>26.980999999999998</v>
      </c>
      <c r="G1088" s="21">
        <f t="shared" si="238"/>
        <v>24.597999999999999</v>
      </c>
      <c r="H1088" s="21">
        <v>0</v>
      </c>
      <c r="I1088" s="21">
        <v>0</v>
      </c>
      <c r="J1088" s="21">
        <f t="shared" si="239"/>
        <v>24.597999999999999</v>
      </c>
    </row>
    <row r="1089" spans="1:10" x14ac:dyDescent="0.2">
      <c r="A1089" s="6" t="str">
        <f t="shared" si="240"/>
        <v>MAC/*34-EUIOM</v>
      </c>
      <c r="B1089" s="6" t="s">
        <v>24</v>
      </c>
      <c r="C1089" s="24" t="s">
        <v>291</v>
      </c>
      <c r="D1089" s="24" t="s">
        <v>64</v>
      </c>
      <c r="E1089" s="21">
        <f t="shared" si="237"/>
        <v>0.9116809116809117</v>
      </c>
      <c r="F1089" s="19">
        <f>SUMIFS(UK!I:I,UK!B:B,'Special condition stocks'!D1089,UK!D:D,'Special condition stocks'!B1089)</f>
        <v>0</v>
      </c>
      <c r="G1089" s="21">
        <f t="shared" si="238"/>
        <v>0</v>
      </c>
      <c r="H1089" s="21">
        <v>0</v>
      </c>
      <c r="I1089" s="21">
        <v>0</v>
      </c>
      <c r="J1089" s="21">
        <f t="shared" si="239"/>
        <v>0</v>
      </c>
    </row>
    <row r="1090" spans="1:10" x14ac:dyDescent="0.2">
      <c r="A1090" s="6" t="str">
        <f t="shared" si="240"/>
        <v>MAC/*34-EUKlondyke</v>
      </c>
      <c r="B1090" s="6" t="s">
        <v>11</v>
      </c>
      <c r="C1090" s="24" t="s">
        <v>291</v>
      </c>
      <c r="D1090" s="24" t="s">
        <v>64</v>
      </c>
      <c r="E1090" s="21">
        <f t="shared" si="237"/>
        <v>0.9116809116809117</v>
      </c>
      <c r="F1090" s="19">
        <f>SUMIFS(UK!I:I,UK!B:B,'Special condition stocks'!D1090,UK!D:D,'Special condition stocks'!B1090)</f>
        <v>0</v>
      </c>
      <c r="G1090" s="21">
        <f t="shared" si="238"/>
        <v>0</v>
      </c>
      <c r="H1090" s="21">
        <v>0</v>
      </c>
      <c r="I1090" s="21">
        <v>0</v>
      </c>
      <c r="J1090" s="21">
        <f t="shared" si="239"/>
        <v>0</v>
      </c>
    </row>
    <row r="1091" spans="1:10" x14ac:dyDescent="0.2">
      <c r="A1091" s="6" t="str">
        <f t="shared" si="240"/>
        <v>MAC/*34-EULowestoft</v>
      </c>
      <c r="B1091" s="6" t="s">
        <v>21</v>
      </c>
      <c r="C1091" s="24" t="s">
        <v>291</v>
      </c>
      <c r="D1091" s="24" t="s">
        <v>64</v>
      </c>
      <c r="E1091" s="21">
        <f t="shared" si="237"/>
        <v>0.9116809116809117</v>
      </c>
      <c r="F1091" s="19">
        <f>SUMIFS(UK!I:I,UK!B:B,'Special condition stocks'!D1091,UK!D:D,'Special condition stocks'!B1091)</f>
        <v>0</v>
      </c>
      <c r="G1091" s="21">
        <f t="shared" si="238"/>
        <v>0</v>
      </c>
      <c r="H1091" s="21">
        <v>0</v>
      </c>
      <c r="I1091" s="21">
        <v>0</v>
      </c>
      <c r="J1091" s="21">
        <f t="shared" si="239"/>
        <v>0</v>
      </c>
    </row>
    <row r="1092" spans="1:10" x14ac:dyDescent="0.2">
      <c r="A1092" s="6" t="str">
        <f t="shared" si="240"/>
        <v>MAC/*34-EULunar</v>
      </c>
      <c r="B1092" s="6" t="s">
        <v>12</v>
      </c>
      <c r="C1092" s="24" t="s">
        <v>291</v>
      </c>
      <c r="D1092" s="24" t="s">
        <v>64</v>
      </c>
      <c r="E1092" s="21">
        <f t="shared" si="237"/>
        <v>0.9116809116809117</v>
      </c>
      <c r="F1092" s="19">
        <f>SUMIFS(UK!I:I,UK!B:B,'Special condition stocks'!D1092,UK!D:D,'Special condition stocks'!B1092)</f>
        <v>32</v>
      </c>
      <c r="G1092" s="21">
        <f t="shared" si="238"/>
        <v>29.173999999999999</v>
      </c>
      <c r="H1092" s="21">
        <v>0</v>
      </c>
      <c r="I1092" s="21">
        <v>0</v>
      </c>
      <c r="J1092" s="21">
        <f t="shared" si="239"/>
        <v>29.173999999999999</v>
      </c>
    </row>
    <row r="1093" spans="1:10" x14ac:dyDescent="0.2">
      <c r="A1093" s="6" t="str">
        <f t="shared" si="240"/>
        <v>MAC/*34-EUMourne</v>
      </c>
      <c r="B1093" s="6" t="s">
        <v>49</v>
      </c>
      <c r="C1093" s="24" t="s">
        <v>291</v>
      </c>
      <c r="D1093" s="24" t="s">
        <v>64</v>
      </c>
      <c r="E1093" s="21">
        <f t="shared" si="237"/>
        <v>0.9116809116809117</v>
      </c>
      <c r="F1093" s="19">
        <f>SUMIFS(UK!I:I,UK!B:B,'Special condition stocks'!D1093,UK!D:D,'Special condition stocks'!B1093)</f>
        <v>0</v>
      </c>
      <c r="G1093" s="21">
        <f t="shared" si="238"/>
        <v>0</v>
      </c>
      <c r="H1093" s="21">
        <v>0</v>
      </c>
      <c r="I1093" s="21">
        <v>0</v>
      </c>
      <c r="J1093" s="21">
        <f t="shared" si="239"/>
        <v>0</v>
      </c>
    </row>
    <row r="1094" spans="1:10" x14ac:dyDescent="0.2">
      <c r="A1094" s="6" t="str">
        <f t="shared" si="240"/>
        <v>MAC/*34-EUNESFO</v>
      </c>
      <c r="B1094" s="6" t="s">
        <v>5</v>
      </c>
      <c r="C1094" s="24" t="s">
        <v>291</v>
      </c>
      <c r="D1094" s="24" t="s">
        <v>64</v>
      </c>
      <c r="E1094" s="21">
        <f t="shared" si="237"/>
        <v>0.9116809116809117</v>
      </c>
      <c r="F1094" s="19">
        <f>SUMIFS(UK!I:I,UK!B:B,'Special condition stocks'!D1094,UK!D:D,'Special condition stocks'!B1094)</f>
        <v>7.2</v>
      </c>
      <c r="G1094" s="21">
        <f t="shared" si="238"/>
        <v>6.5640000000000001</v>
      </c>
      <c r="H1094" s="21">
        <v>0</v>
      </c>
      <c r="I1094" s="21">
        <v>0</v>
      </c>
      <c r="J1094" s="21">
        <f t="shared" si="239"/>
        <v>6.5640000000000001</v>
      </c>
    </row>
    <row r="1095" spans="1:10" x14ac:dyDescent="0.2">
      <c r="A1095" s="6" t="str">
        <f t="shared" si="240"/>
        <v>MAC/*34-EUNIFPO</v>
      </c>
      <c r="B1095" s="6" t="s">
        <v>16</v>
      </c>
      <c r="C1095" s="24" t="s">
        <v>291</v>
      </c>
      <c r="D1095" s="24" t="s">
        <v>64</v>
      </c>
      <c r="E1095" s="21">
        <f t="shared" si="237"/>
        <v>0.9116809116809117</v>
      </c>
      <c r="F1095" s="19">
        <f>SUMIFS(UK!I:I,UK!B:B,'Special condition stocks'!D1095,UK!D:D,'Special condition stocks'!B1095)</f>
        <v>14.994</v>
      </c>
      <c r="G1095" s="21">
        <f t="shared" si="238"/>
        <v>13.67</v>
      </c>
      <c r="H1095" s="21">
        <v>0</v>
      </c>
      <c r="I1095" s="21">
        <v>0</v>
      </c>
      <c r="J1095" s="21">
        <f t="shared" si="239"/>
        <v>13.67</v>
      </c>
    </row>
    <row r="1096" spans="1:10" x14ac:dyDescent="0.2">
      <c r="A1096" s="6" t="str">
        <f t="shared" si="240"/>
        <v>MAC/*34-EUNon Sector - England</v>
      </c>
      <c r="B1096" s="6" t="s">
        <v>25</v>
      </c>
      <c r="C1096" s="24" t="s">
        <v>291</v>
      </c>
      <c r="D1096" s="24" t="s">
        <v>64</v>
      </c>
      <c r="E1096" s="21">
        <f t="shared" si="237"/>
        <v>0.9116809116809117</v>
      </c>
      <c r="F1096" s="19">
        <f>SUMIFS(UK!I:I,UK!B:B,'Special condition stocks'!D1096,UK!D:D,'Special condition stocks'!B1096)</f>
        <v>2.9750000000000001</v>
      </c>
      <c r="G1096" s="21">
        <f t="shared" si="238"/>
        <v>2.7120000000000002</v>
      </c>
      <c r="H1096" s="21">
        <v>0</v>
      </c>
      <c r="I1096" s="21">
        <v>0</v>
      </c>
      <c r="J1096" s="21">
        <f t="shared" si="239"/>
        <v>2.7120000000000002</v>
      </c>
    </row>
    <row r="1097" spans="1:10" x14ac:dyDescent="0.2">
      <c r="A1097" s="6" t="str">
        <f t="shared" si="240"/>
        <v>MAC/*34-EUNon Sector - Northern Ireland</v>
      </c>
      <c r="B1097" s="6" t="s">
        <v>28</v>
      </c>
      <c r="C1097" s="24" t="s">
        <v>291</v>
      </c>
      <c r="D1097" s="24" t="s">
        <v>64</v>
      </c>
      <c r="E1097" s="21">
        <f t="shared" si="237"/>
        <v>0.9116809116809117</v>
      </c>
      <c r="F1097" s="19">
        <f>SUMIFS(UK!I:I,UK!B:B,'Special condition stocks'!D1097,UK!D:D,'Special condition stocks'!B1097)</f>
        <v>0</v>
      </c>
      <c r="G1097" s="21">
        <f t="shared" si="238"/>
        <v>0</v>
      </c>
      <c r="H1097" s="21">
        <v>0</v>
      </c>
      <c r="I1097" s="21">
        <v>0</v>
      </c>
      <c r="J1097" s="21">
        <f t="shared" si="239"/>
        <v>0</v>
      </c>
    </row>
    <row r="1098" spans="1:10" x14ac:dyDescent="0.2">
      <c r="A1098" s="6" t="str">
        <f t="shared" si="240"/>
        <v>MAC/*34-EUNon Sector - Scotland</v>
      </c>
      <c r="B1098" s="6" t="s">
        <v>27</v>
      </c>
      <c r="C1098" s="24" t="s">
        <v>291</v>
      </c>
      <c r="D1098" s="24" t="s">
        <v>64</v>
      </c>
      <c r="E1098" s="21">
        <f t="shared" si="237"/>
        <v>0.9116809116809117</v>
      </c>
      <c r="F1098" s="19">
        <f>SUMIFS(UK!I:I,UK!B:B,'Special condition stocks'!D1098,UK!D:D,'Special condition stocks'!B1098)</f>
        <v>0</v>
      </c>
      <c r="G1098" s="21">
        <f t="shared" si="238"/>
        <v>0</v>
      </c>
      <c r="H1098" s="21">
        <v>0</v>
      </c>
      <c r="I1098" s="21">
        <v>0</v>
      </c>
      <c r="J1098" s="21">
        <f t="shared" si="239"/>
        <v>0</v>
      </c>
    </row>
    <row r="1099" spans="1:10" x14ac:dyDescent="0.2">
      <c r="A1099" s="6" t="str">
        <f t="shared" si="240"/>
        <v>MAC/*34-EUNon Sector - Wales</v>
      </c>
      <c r="B1099" s="6" t="s">
        <v>26</v>
      </c>
      <c r="C1099" s="24" t="s">
        <v>291</v>
      </c>
      <c r="D1099" s="24" t="s">
        <v>64</v>
      </c>
      <c r="E1099" s="21">
        <f t="shared" si="237"/>
        <v>0.9116809116809117</v>
      </c>
      <c r="F1099" s="19">
        <f>SUMIFS(UK!I:I,UK!B:B,'Special condition stocks'!D1099,UK!D:D,'Special condition stocks'!B1099)</f>
        <v>0</v>
      </c>
      <c r="G1099" s="21">
        <f t="shared" si="238"/>
        <v>0</v>
      </c>
      <c r="H1099" s="21">
        <v>0</v>
      </c>
      <c r="I1099" s="21">
        <v>0</v>
      </c>
      <c r="J1099" s="21">
        <f t="shared" si="239"/>
        <v>0</v>
      </c>
    </row>
    <row r="1100" spans="1:10" x14ac:dyDescent="0.2">
      <c r="A1100" s="6" t="str">
        <f t="shared" si="240"/>
        <v>MAC/*34-EUHumberside</v>
      </c>
      <c r="B1100" s="6" t="s">
        <v>288</v>
      </c>
      <c r="C1100" s="24" t="s">
        <v>291</v>
      </c>
      <c r="D1100" s="24" t="s">
        <v>64</v>
      </c>
      <c r="E1100" s="21">
        <f t="shared" si="237"/>
        <v>0.9116809116809117</v>
      </c>
      <c r="F1100" s="19">
        <f>SUMIFS(UK!I:I,UK!B:B,'Special condition stocks'!D1100,UK!D:D,'Special condition stocks'!B1100)</f>
        <v>30.361000000000001</v>
      </c>
      <c r="G1100" s="21">
        <f t="shared" si="238"/>
        <v>27.68</v>
      </c>
      <c r="H1100" s="21">
        <v>0</v>
      </c>
      <c r="I1100" s="21">
        <v>0</v>
      </c>
      <c r="J1100" s="21">
        <f t="shared" si="239"/>
        <v>27.68</v>
      </c>
    </row>
    <row r="1101" spans="1:10" x14ac:dyDescent="0.2">
      <c r="A1101" s="6" t="str">
        <f t="shared" si="240"/>
        <v>MAC/*34-EUNorth Sea</v>
      </c>
      <c r="B1101" s="6" t="s">
        <v>20</v>
      </c>
      <c r="C1101" s="24" t="s">
        <v>291</v>
      </c>
      <c r="D1101" s="24" t="s">
        <v>64</v>
      </c>
      <c r="E1101" s="21">
        <f t="shared" si="237"/>
        <v>0.9116809116809117</v>
      </c>
      <c r="F1101" s="19">
        <f>SUMIFS(UK!I:I,UK!B:B,'Special condition stocks'!D1101,UK!D:D,'Special condition stocks'!B1101)</f>
        <v>5.0940000000000003</v>
      </c>
      <c r="G1101" s="21">
        <f t="shared" si="238"/>
        <v>4.6440000000000001</v>
      </c>
      <c r="H1101" s="21">
        <v>0</v>
      </c>
      <c r="I1101" s="21">
        <v>0</v>
      </c>
      <c r="J1101" s="21">
        <f t="shared" si="239"/>
        <v>4.6440000000000001</v>
      </c>
    </row>
    <row r="1102" spans="1:10" x14ac:dyDescent="0.2">
      <c r="A1102" s="6" t="str">
        <f t="shared" si="240"/>
        <v>MAC/*34-EUNorthern</v>
      </c>
      <c r="B1102" s="6" t="s">
        <v>10</v>
      </c>
      <c r="C1102" s="24" t="s">
        <v>291</v>
      </c>
      <c r="D1102" s="24" t="s">
        <v>64</v>
      </c>
      <c r="E1102" s="21">
        <f t="shared" si="237"/>
        <v>0.9116809116809117</v>
      </c>
      <c r="F1102" s="19">
        <f>SUMIFS(UK!I:I,UK!B:B,'Special condition stocks'!D1102,UK!D:D,'Special condition stocks'!B1102)</f>
        <v>0</v>
      </c>
      <c r="G1102" s="21">
        <f t="shared" si="238"/>
        <v>0</v>
      </c>
      <c r="H1102" s="21">
        <v>0</v>
      </c>
      <c r="I1102" s="21">
        <v>0</v>
      </c>
      <c r="J1102" s="21">
        <f t="shared" si="239"/>
        <v>0</v>
      </c>
    </row>
    <row r="1103" spans="1:10" x14ac:dyDescent="0.2">
      <c r="A1103" s="6" t="str">
        <f t="shared" si="240"/>
        <v>MAC/*34-EUOrkney</v>
      </c>
      <c r="B1103" s="6" t="s">
        <v>9</v>
      </c>
      <c r="C1103" s="24" t="s">
        <v>291</v>
      </c>
      <c r="D1103" s="24" t="s">
        <v>64</v>
      </c>
      <c r="E1103" s="21">
        <f t="shared" si="237"/>
        <v>0.9116809116809117</v>
      </c>
      <c r="F1103" s="19">
        <f>SUMIFS(UK!I:I,UK!B:B,'Special condition stocks'!D1103,UK!D:D,'Special condition stocks'!B1103)</f>
        <v>2</v>
      </c>
      <c r="G1103" s="21">
        <f t="shared" si="238"/>
        <v>1.823</v>
      </c>
      <c r="H1103" s="21">
        <v>0</v>
      </c>
      <c r="I1103" s="21">
        <v>0</v>
      </c>
      <c r="J1103" s="21">
        <f t="shared" si="239"/>
        <v>1.823</v>
      </c>
    </row>
    <row r="1104" spans="1:10" x14ac:dyDescent="0.2">
      <c r="A1104" s="6" t="str">
        <f t="shared" si="240"/>
        <v>MAC/*34-EUSFO</v>
      </c>
      <c r="B1104" s="6" t="s">
        <v>2</v>
      </c>
      <c r="C1104" s="24" t="s">
        <v>291</v>
      </c>
      <c r="D1104" s="24" t="s">
        <v>64</v>
      </c>
      <c r="E1104" s="21">
        <f t="shared" si="237"/>
        <v>0.9116809116809117</v>
      </c>
      <c r="F1104" s="19">
        <f>SUMIFS(UK!I:I,UK!B:B,'Special condition stocks'!D1104,UK!D:D,'Special condition stocks'!B1104)</f>
        <v>26.218999999999998</v>
      </c>
      <c r="G1104" s="21">
        <f t="shared" si="238"/>
        <v>23.902999999999999</v>
      </c>
      <c r="H1104" s="21">
        <v>0</v>
      </c>
      <c r="I1104" s="21">
        <v>0</v>
      </c>
      <c r="J1104" s="21">
        <f t="shared" si="239"/>
        <v>23.902999999999999</v>
      </c>
    </row>
    <row r="1105" spans="1:10" x14ac:dyDescent="0.2">
      <c r="A1105" s="6" t="str">
        <f t="shared" si="240"/>
        <v>MAC/*34-EUShetland</v>
      </c>
      <c r="B1105" s="6" t="s">
        <v>6</v>
      </c>
      <c r="C1105" s="24" t="s">
        <v>291</v>
      </c>
      <c r="D1105" s="24" t="s">
        <v>64</v>
      </c>
      <c r="E1105" s="21">
        <f t="shared" si="237"/>
        <v>0.9116809116809117</v>
      </c>
      <c r="F1105" s="19">
        <f>SUMIFS(UK!I:I,UK!B:B,'Special condition stocks'!D1105,UK!D:D,'Special condition stocks'!B1105)</f>
        <v>6.3</v>
      </c>
      <c r="G1105" s="21">
        <f t="shared" si="238"/>
        <v>5.7439999999999998</v>
      </c>
      <c r="H1105" s="21">
        <v>0</v>
      </c>
      <c r="I1105" s="21">
        <v>0</v>
      </c>
      <c r="J1105" s="21">
        <f t="shared" si="239"/>
        <v>5.7439999999999998</v>
      </c>
    </row>
    <row r="1106" spans="1:10" x14ac:dyDescent="0.2">
      <c r="A1106" s="6" t="str">
        <f t="shared" si="240"/>
        <v>MAC/*34-EUSouth West</v>
      </c>
      <c r="B1106" s="6" t="s">
        <v>19</v>
      </c>
      <c r="C1106" s="24" t="s">
        <v>291</v>
      </c>
      <c r="D1106" s="24" t="s">
        <v>64</v>
      </c>
      <c r="E1106" s="21">
        <f t="shared" si="237"/>
        <v>0.9116809116809117</v>
      </c>
      <c r="F1106" s="19">
        <f>SUMIFS(UK!I:I,UK!B:B,'Special condition stocks'!D1106,UK!D:D,'Special condition stocks'!B1106)</f>
        <v>0</v>
      </c>
      <c r="G1106" s="21">
        <f t="shared" si="238"/>
        <v>0</v>
      </c>
      <c r="H1106" s="21">
        <v>0</v>
      </c>
      <c r="I1106" s="21">
        <v>0</v>
      </c>
      <c r="J1106" s="21">
        <f t="shared" si="239"/>
        <v>0</v>
      </c>
    </row>
    <row r="1107" spans="1:10" x14ac:dyDescent="0.2">
      <c r="A1107" s="6" t="str">
        <f t="shared" ref="A1107" si="241">CONCATENATE(C1107,B1107)</f>
        <v>MAC/*34-EUUnallocated</v>
      </c>
      <c r="B1107" s="60" t="s">
        <v>33</v>
      </c>
      <c r="C1107" s="61" t="s">
        <v>291</v>
      </c>
      <c r="D1107" s="61" t="s">
        <v>64</v>
      </c>
      <c r="E1107" s="21">
        <f t="shared" si="237"/>
        <v>0.9116809116809117</v>
      </c>
      <c r="F1107" s="19">
        <f>SUMIFS(UK!I:I,UK!B:B,'Special condition stocks'!D1107,UK!D:D,'Special condition stocks'!B1107)</f>
        <v>0.3</v>
      </c>
      <c r="G1107" s="21">
        <f t="shared" ref="G1107" si="242">ROUND(F1107*E1107,3)</f>
        <v>0.27400000000000002</v>
      </c>
      <c r="H1107" s="21">
        <v>0</v>
      </c>
      <c r="I1107" s="21">
        <v>0</v>
      </c>
      <c r="J1107" s="21">
        <f t="shared" ref="J1107" si="243">G1107+H1107-I1107</f>
        <v>0.27400000000000002</v>
      </c>
    </row>
    <row r="1108" spans="1:10" x14ac:dyDescent="0.2">
      <c r="A1108" s="6" t="str">
        <f t="shared" si="240"/>
        <v>MAC/*34-EUW. Scotland</v>
      </c>
      <c r="B1108" s="6" t="s">
        <v>8</v>
      </c>
      <c r="C1108" s="24" t="s">
        <v>291</v>
      </c>
      <c r="D1108" s="24" t="s">
        <v>64</v>
      </c>
      <c r="E1108" s="21">
        <f t="shared" si="237"/>
        <v>0.9116809116809117</v>
      </c>
      <c r="F1108" s="19">
        <f>SUMIFS(UK!I:I,UK!B:B,'Special condition stocks'!D1108,UK!D:D,'Special condition stocks'!B1108)</f>
        <v>3.2</v>
      </c>
      <c r="G1108" s="21">
        <f t="shared" si="238"/>
        <v>2.9169999999999998</v>
      </c>
      <c r="H1108" s="21">
        <v>0</v>
      </c>
      <c r="I1108" s="21">
        <v>0</v>
      </c>
      <c r="J1108" s="21">
        <f t="shared" si="239"/>
        <v>2.9169999999999998</v>
      </c>
    </row>
    <row r="1109" spans="1:10" x14ac:dyDescent="0.2">
      <c r="A1109" s="6" t="str">
        <f t="shared" si="240"/>
        <v>MAC/*34-EUWales &amp; WC</v>
      </c>
      <c r="B1109" s="6" t="s">
        <v>22</v>
      </c>
      <c r="C1109" s="24" t="s">
        <v>291</v>
      </c>
      <c r="D1109" s="24" t="s">
        <v>64</v>
      </c>
      <c r="E1109" s="21">
        <f t="shared" si="237"/>
        <v>0.9116809116809117</v>
      </c>
      <c r="F1109" s="19">
        <f>SUMIFS(UK!I:I,UK!B:B,'Special condition stocks'!D1109,UK!D:D,'Special condition stocks'!B1109)</f>
        <v>0</v>
      </c>
      <c r="G1109" s="21">
        <f t="shared" si="238"/>
        <v>0</v>
      </c>
      <c r="H1109" s="21">
        <v>0</v>
      </c>
      <c r="I1109" s="21">
        <v>0</v>
      </c>
      <c r="J1109" s="21">
        <f t="shared" si="239"/>
        <v>0</v>
      </c>
    </row>
    <row r="1110" spans="1:10" x14ac:dyDescent="0.2">
      <c r="A1110" s="6" t="str">
        <f t="shared" si="240"/>
        <v>MAC/*34-EUWestern</v>
      </c>
      <c r="B1110" s="6" t="s">
        <v>107</v>
      </c>
      <c r="C1110" s="24" t="s">
        <v>291</v>
      </c>
      <c r="D1110" s="24" t="s">
        <v>64</v>
      </c>
      <c r="E1110" s="21">
        <f t="shared" si="237"/>
        <v>0.9116809116809117</v>
      </c>
      <c r="F1110" s="19">
        <f>SUMIFS(UK!I:I,UK!B:B,'Special condition stocks'!D1110,UK!D:D,'Special condition stocks'!B1110)</f>
        <v>0</v>
      </c>
      <c r="G1110" s="21">
        <f t="shared" si="238"/>
        <v>0</v>
      </c>
      <c r="H1110" s="21">
        <v>0</v>
      </c>
      <c r="I1110" s="21">
        <v>0</v>
      </c>
      <c r="J1110" s="21">
        <f t="shared" si="239"/>
        <v>0</v>
      </c>
    </row>
    <row r="1111" spans="1:10" x14ac:dyDescent="0.2">
      <c r="A1111" s="6" t="str">
        <f t="shared" ref="A1111:A1112" si="244">CONCATENATE(C1111,B1111)</f>
        <v>MAC/*34-EUQAM - sector</v>
      </c>
      <c r="B1111" s="60" t="s">
        <v>302</v>
      </c>
      <c r="C1111" s="61" t="s">
        <v>291</v>
      </c>
      <c r="D1111" s="61" t="s">
        <v>64</v>
      </c>
      <c r="E1111" s="21">
        <f t="shared" si="237"/>
        <v>0.9116809116809117</v>
      </c>
      <c r="F1111" s="19">
        <f>SUMIFS(UK!I:I,UK!B:B,'Special condition stocks'!D1111,UK!D:D,'Special condition stocks'!B1111)</f>
        <v>0</v>
      </c>
      <c r="G1111" s="21">
        <f t="shared" ref="G1111:G1112" si="245">ROUND(F1111*E1111,3)</f>
        <v>0</v>
      </c>
      <c r="H1111" s="21">
        <v>0</v>
      </c>
      <c r="I1111" s="21">
        <v>0</v>
      </c>
      <c r="J1111" s="21">
        <f t="shared" ref="J1111:J1112" si="246">G1111+H1111-I1111</f>
        <v>0</v>
      </c>
    </row>
    <row r="1112" spans="1:10" x14ac:dyDescent="0.2">
      <c r="A1112" s="6" t="str">
        <f t="shared" si="244"/>
        <v>MAC/*34-EUQAM - non-sector</v>
      </c>
      <c r="B1112" s="60" t="s">
        <v>303</v>
      </c>
      <c r="C1112" s="61" t="s">
        <v>291</v>
      </c>
      <c r="D1112" s="61" t="s">
        <v>64</v>
      </c>
      <c r="E1112" s="21">
        <f t="shared" si="237"/>
        <v>0.9116809116809117</v>
      </c>
      <c r="F1112" s="19">
        <f>SUMIFS(UK!I:I,UK!B:B,'Special condition stocks'!D1112,UK!D:D,'Special condition stocks'!B1112)</f>
        <v>0</v>
      </c>
      <c r="G1112" s="21">
        <f t="shared" si="245"/>
        <v>0</v>
      </c>
      <c r="H1112" s="21">
        <v>0</v>
      </c>
      <c r="I1112" s="21">
        <v>0</v>
      </c>
      <c r="J1112" s="21">
        <f t="shared" si="246"/>
        <v>0</v>
      </c>
    </row>
    <row r="1113" spans="1:10" x14ac:dyDescent="0.2">
      <c r="A1113" s="6" t="str">
        <f t="shared" si="240"/>
        <v>MAC/*2CX14-EU10m and under (pool) - England</v>
      </c>
      <c r="B1113" s="6" t="s">
        <v>29</v>
      </c>
      <c r="C1113" s="24" t="s">
        <v>292</v>
      </c>
      <c r="D1113" s="24" t="s">
        <v>65</v>
      </c>
      <c r="E1113" s="21">
        <f t="shared" ref="E1113:E1149" si="247">82587/90688</f>
        <v>0.91067175370501063</v>
      </c>
      <c r="F1113" s="19">
        <f>SUMIFS(UK!I:I,UK!B:B,'Special condition stocks'!D1113,UK!D:D,'Special condition stocks'!B1113)</f>
        <v>953.85500000000002</v>
      </c>
      <c r="G1113" s="21">
        <f t="shared" si="238"/>
        <v>868.649</v>
      </c>
      <c r="H1113" s="21">
        <v>0</v>
      </c>
      <c r="I1113" s="21">
        <v>0</v>
      </c>
      <c r="J1113" s="21">
        <f t="shared" si="239"/>
        <v>868.649</v>
      </c>
    </row>
    <row r="1114" spans="1:10" x14ac:dyDescent="0.2">
      <c r="A1114" s="6" t="str">
        <f t="shared" si="240"/>
        <v>MAC/*2CX14-EU10m and under (pool) - Northern Ireland</v>
      </c>
      <c r="B1114" s="6" t="s">
        <v>32</v>
      </c>
      <c r="C1114" s="24" t="s">
        <v>292</v>
      </c>
      <c r="D1114" s="24" t="s">
        <v>65</v>
      </c>
      <c r="E1114" s="21">
        <f t="shared" si="247"/>
        <v>0.91067175370501063</v>
      </c>
      <c r="F1114" s="19">
        <f>SUMIFS(UK!I:I,UK!B:B,'Special condition stocks'!D1114,UK!D:D,'Special condition stocks'!B1114)</f>
        <v>3</v>
      </c>
      <c r="G1114" s="21">
        <f t="shared" si="238"/>
        <v>2.7320000000000002</v>
      </c>
      <c r="H1114" s="21">
        <v>0</v>
      </c>
      <c r="I1114" s="21">
        <v>0</v>
      </c>
      <c r="J1114" s="21">
        <f t="shared" si="239"/>
        <v>2.7320000000000002</v>
      </c>
    </row>
    <row r="1115" spans="1:10" x14ac:dyDescent="0.2">
      <c r="A1115" s="6" t="str">
        <f t="shared" si="240"/>
        <v>MAC/*2CX14-EU10m and under (pool) - Scotland</v>
      </c>
      <c r="B1115" s="6" t="s">
        <v>31</v>
      </c>
      <c r="C1115" s="24" t="s">
        <v>292</v>
      </c>
      <c r="D1115" s="24" t="s">
        <v>65</v>
      </c>
      <c r="E1115" s="21">
        <f t="shared" si="247"/>
        <v>0.91067175370501063</v>
      </c>
      <c r="F1115" s="19">
        <f>SUMIFS(UK!I:I,UK!B:B,'Special condition stocks'!D1115,UK!D:D,'Special condition stocks'!B1115)</f>
        <v>406</v>
      </c>
      <c r="G1115" s="21">
        <f t="shared" si="238"/>
        <v>369.733</v>
      </c>
      <c r="H1115" s="21">
        <v>0</v>
      </c>
      <c r="I1115" s="21">
        <v>0</v>
      </c>
      <c r="J1115" s="21">
        <f t="shared" si="239"/>
        <v>369.733</v>
      </c>
    </row>
    <row r="1116" spans="1:10" x14ac:dyDescent="0.2">
      <c r="A1116" s="6" t="str">
        <f t="shared" si="240"/>
        <v>MAC/*2CX14-EU10m and under (pool) - Wales</v>
      </c>
      <c r="B1116" s="6" t="s">
        <v>30</v>
      </c>
      <c r="C1116" s="24" t="s">
        <v>292</v>
      </c>
      <c r="D1116" s="24" t="s">
        <v>65</v>
      </c>
      <c r="E1116" s="21">
        <f t="shared" si="247"/>
        <v>0.91067175370501063</v>
      </c>
      <c r="F1116" s="19">
        <f>SUMIFS(UK!I:I,UK!B:B,'Special condition stocks'!D1116,UK!D:D,'Special condition stocks'!B1116)</f>
        <v>0.55800000000000005</v>
      </c>
      <c r="G1116" s="21">
        <f t="shared" si="238"/>
        <v>0.50800000000000001</v>
      </c>
      <c r="H1116" s="21">
        <v>0</v>
      </c>
      <c r="I1116" s="21">
        <v>0</v>
      </c>
      <c r="J1116" s="21">
        <f t="shared" si="239"/>
        <v>0.50800000000000001</v>
      </c>
    </row>
    <row r="1117" spans="1:10" x14ac:dyDescent="0.2">
      <c r="A1117" s="6" t="str">
        <f t="shared" si="240"/>
        <v>MAC/*2CX14-EUAberdeen</v>
      </c>
      <c r="B1117" s="6" t="s">
        <v>4</v>
      </c>
      <c r="C1117" s="24" t="s">
        <v>292</v>
      </c>
      <c r="D1117" s="24" t="s">
        <v>65</v>
      </c>
      <c r="E1117" s="21">
        <f t="shared" si="247"/>
        <v>0.91067175370501063</v>
      </c>
      <c r="F1117" s="19">
        <f>SUMIFS(UK!I:I,UK!B:B,'Special condition stocks'!D1117,UK!D:D,'Special condition stocks'!B1117)</f>
        <v>0.3</v>
      </c>
      <c r="G1117" s="21">
        <f t="shared" si="238"/>
        <v>0.27300000000000002</v>
      </c>
      <c r="H1117" s="21">
        <v>0</v>
      </c>
      <c r="I1117" s="21">
        <v>0</v>
      </c>
      <c r="J1117" s="21">
        <f t="shared" si="239"/>
        <v>0.27300000000000002</v>
      </c>
    </row>
    <row r="1118" spans="1:10" x14ac:dyDescent="0.2">
      <c r="A1118" s="6" t="str">
        <f t="shared" si="240"/>
        <v>MAC/*2CX14-EUAnglo Scot.</v>
      </c>
      <c r="B1118" s="6" t="s">
        <v>13</v>
      </c>
      <c r="C1118" s="24" t="s">
        <v>292</v>
      </c>
      <c r="D1118" s="24" t="s">
        <v>65</v>
      </c>
      <c r="E1118" s="21">
        <f t="shared" si="247"/>
        <v>0.91067175370501063</v>
      </c>
      <c r="F1118" s="19">
        <f>SUMIFS(UK!I:I,UK!B:B,'Special condition stocks'!D1118,UK!D:D,'Special condition stocks'!B1118)</f>
        <v>9.9000000000000005E-2</v>
      </c>
      <c r="G1118" s="21">
        <f t="shared" si="238"/>
        <v>0.09</v>
      </c>
      <c r="H1118" s="21">
        <v>0</v>
      </c>
      <c r="I1118" s="21">
        <v>0</v>
      </c>
      <c r="J1118" s="21">
        <f t="shared" si="239"/>
        <v>0.09</v>
      </c>
    </row>
    <row r="1119" spans="1:10" x14ac:dyDescent="0.2">
      <c r="A1119" s="6" t="str">
        <f t="shared" si="240"/>
        <v>MAC/*2CX14-EUANIFPO</v>
      </c>
      <c r="B1119" s="6" t="s">
        <v>17</v>
      </c>
      <c r="C1119" s="24" t="s">
        <v>292</v>
      </c>
      <c r="D1119" s="24" t="s">
        <v>65</v>
      </c>
      <c r="E1119" s="21">
        <f t="shared" si="247"/>
        <v>0.91067175370501063</v>
      </c>
      <c r="F1119" s="19">
        <f>SUMIFS(UK!I:I,UK!B:B,'Special condition stocks'!D1119,UK!D:D,'Special condition stocks'!B1119)</f>
        <v>6624.777</v>
      </c>
      <c r="G1119" s="21">
        <f t="shared" si="238"/>
        <v>6032.9970000000003</v>
      </c>
      <c r="H1119" s="21">
        <v>0</v>
      </c>
      <c r="I1119" s="21">
        <v>0</v>
      </c>
      <c r="J1119" s="21">
        <f t="shared" si="239"/>
        <v>6032.9970000000003</v>
      </c>
    </row>
    <row r="1120" spans="1:10" x14ac:dyDescent="0.2">
      <c r="A1120" s="6" t="str">
        <f t="shared" si="240"/>
        <v>MAC/*2CX14-EUCornish</v>
      </c>
      <c r="B1120" s="6" t="s">
        <v>18</v>
      </c>
      <c r="C1120" s="24" t="s">
        <v>292</v>
      </c>
      <c r="D1120" s="24" t="s">
        <v>65</v>
      </c>
      <c r="E1120" s="21">
        <f t="shared" si="247"/>
        <v>0.91067175370501063</v>
      </c>
      <c r="F1120" s="19">
        <f>SUMIFS(UK!I:I,UK!B:B,'Special condition stocks'!D1120,UK!D:D,'Special condition stocks'!B1120)</f>
        <v>5.7220000000000004</v>
      </c>
      <c r="G1120" s="21">
        <f t="shared" si="238"/>
        <v>5.2110000000000003</v>
      </c>
      <c r="H1120" s="21">
        <v>0</v>
      </c>
      <c r="I1120" s="21">
        <v>0</v>
      </c>
      <c r="J1120" s="21">
        <f t="shared" si="239"/>
        <v>5.2110000000000003</v>
      </c>
    </row>
    <row r="1121" spans="1:10" x14ac:dyDescent="0.2">
      <c r="A1121" s="6" t="str">
        <f t="shared" si="240"/>
        <v>MAC/*2CX14-EUEEFPO</v>
      </c>
      <c r="B1121" s="6" t="s">
        <v>14</v>
      </c>
      <c r="C1121" s="24" t="s">
        <v>292</v>
      </c>
      <c r="D1121" s="24" t="s">
        <v>65</v>
      </c>
      <c r="E1121" s="21">
        <f t="shared" si="247"/>
        <v>0.91067175370501063</v>
      </c>
      <c r="F1121" s="19">
        <f>SUMIFS(UK!I:I,UK!B:B,'Special condition stocks'!D1121,UK!D:D,'Special condition stocks'!B1121)</f>
        <v>94.394000000000005</v>
      </c>
      <c r="G1121" s="21">
        <f t="shared" si="238"/>
        <v>85.962000000000003</v>
      </c>
      <c r="H1121" s="21">
        <v>0</v>
      </c>
      <c r="I1121" s="21">
        <v>0</v>
      </c>
      <c r="J1121" s="21">
        <f t="shared" si="239"/>
        <v>85.962000000000003</v>
      </c>
    </row>
    <row r="1122" spans="1:10" x14ac:dyDescent="0.2">
      <c r="A1122" s="6" t="str">
        <f t="shared" si="240"/>
        <v>MAC/*2CX14-EUFife</v>
      </c>
      <c r="B1122" s="6" t="s">
        <v>7</v>
      </c>
      <c r="C1122" s="24" t="s">
        <v>292</v>
      </c>
      <c r="D1122" s="24" t="s">
        <v>65</v>
      </c>
      <c r="E1122" s="21">
        <f t="shared" si="247"/>
        <v>0.91067175370501063</v>
      </c>
      <c r="F1122" s="19">
        <f>SUMIFS(UK!I:I,UK!B:B,'Special condition stocks'!D1122,UK!D:D,'Special condition stocks'!B1122)</f>
        <v>1.8</v>
      </c>
      <c r="G1122" s="21">
        <f t="shared" si="238"/>
        <v>1.639</v>
      </c>
      <c r="H1122" s="21">
        <v>0</v>
      </c>
      <c r="I1122" s="21">
        <v>0</v>
      </c>
      <c r="J1122" s="21">
        <f t="shared" si="239"/>
        <v>1.639</v>
      </c>
    </row>
    <row r="1123" spans="1:10" x14ac:dyDescent="0.2">
      <c r="A1123" s="6" t="str">
        <f t="shared" si="240"/>
        <v>MAC/*2CX14-EUFPO</v>
      </c>
      <c r="B1123" s="6" t="s">
        <v>15</v>
      </c>
      <c r="C1123" s="24" t="s">
        <v>292</v>
      </c>
      <c r="D1123" s="24" t="s">
        <v>65</v>
      </c>
      <c r="E1123" s="21">
        <f t="shared" si="247"/>
        <v>0.91067175370501063</v>
      </c>
      <c r="F1123" s="19">
        <f>SUMIFS(UK!I:I,UK!B:B,'Special condition stocks'!D1123,UK!D:D,'Special condition stocks'!B1123)</f>
        <v>0.29799999999999999</v>
      </c>
      <c r="G1123" s="21">
        <f t="shared" si="238"/>
        <v>0.27100000000000002</v>
      </c>
      <c r="H1123" s="21">
        <v>0</v>
      </c>
      <c r="I1123" s="21">
        <v>0</v>
      </c>
      <c r="J1123" s="21">
        <f t="shared" si="239"/>
        <v>0.27100000000000002</v>
      </c>
    </row>
    <row r="1124" spans="1:10" x14ac:dyDescent="0.2">
      <c r="A1124" s="6" t="str">
        <f t="shared" si="240"/>
        <v>MAC/*2CX14-EUHandliners</v>
      </c>
      <c r="B1124" s="6" t="s">
        <v>66</v>
      </c>
      <c r="C1124" s="24" t="s">
        <v>292</v>
      </c>
      <c r="D1124" s="24" t="s">
        <v>65</v>
      </c>
      <c r="E1124" s="21">
        <f t="shared" si="247"/>
        <v>0.91067175370501063</v>
      </c>
      <c r="F1124" s="19">
        <f>SUMIFS(UK!I:I,UK!B:B,'Special condition stocks'!D1124,UK!D:D,'Special condition stocks'!B1124)</f>
        <v>1750</v>
      </c>
      <c r="G1124" s="21">
        <f t="shared" si="238"/>
        <v>1593.6759999999999</v>
      </c>
      <c r="H1124" s="21">
        <v>0</v>
      </c>
      <c r="I1124" s="21">
        <v>0</v>
      </c>
      <c r="J1124" s="21">
        <f t="shared" si="239"/>
        <v>1593.6759999999999</v>
      </c>
    </row>
    <row r="1125" spans="1:10" x14ac:dyDescent="0.2">
      <c r="A1125" s="6" t="str">
        <f t="shared" si="240"/>
        <v>MAC/*2CX14-EUInterfish</v>
      </c>
      <c r="B1125" s="6" t="s">
        <v>23</v>
      </c>
      <c r="C1125" s="24" t="s">
        <v>292</v>
      </c>
      <c r="D1125" s="24" t="s">
        <v>65</v>
      </c>
      <c r="E1125" s="21">
        <f t="shared" si="247"/>
        <v>0.91067175370501063</v>
      </c>
      <c r="F1125" s="19">
        <f>SUMIFS(UK!I:I,UK!B:B,'Special condition stocks'!D1125,UK!D:D,'Special condition stocks'!B1125)</f>
        <v>11306.195</v>
      </c>
      <c r="G1125" s="21">
        <f t="shared" si="238"/>
        <v>10296.232</v>
      </c>
      <c r="H1125" s="21">
        <v>0</v>
      </c>
      <c r="I1125" s="21">
        <v>0</v>
      </c>
      <c r="J1125" s="21">
        <f t="shared" si="239"/>
        <v>10296.232</v>
      </c>
    </row>
    <row r="1126" spans="1:10" x14ac:dyDescent="0.2">
      <c r="A1126" s="6" t="str">
        <f t="shared" si="240"/>
        <v>MAC/*2CX14-EUIOM</v>
      </c>
      <c r="B1126" s="6" t="s">
        <v>24</v>
      </c>
      <c r="C1126" s="24" t="s">
        <v>292</v>
      </c>
      <c r="D1126" s="24" t="s">
        <v>65</v>
      </c>
      <c r="E1126" s="21">
        <f t="shared" si="247"/>
        <v>0.91067175370501063</v>
      </c>
      <c r="F1126" s="19">
        <f>SUMIFS(UK!I:I,UK!B:B,'Special condition stocks'!D1126,UK!D:D,'Special condition stocks'!B1126)</f>
        <v>0</v>
      </c>
      <c r="G1126" s="21">
        <f t="shared" si="238"/>
        <v>0</v>
      </c>
      <c r="H1126" s="21">
        <v>0</v>
      </c>
      <c r="I1126" s="21">
        <v>0</v>
      </c>
      <c r="J1126" s="21">
        <f t="shared" si="239"/>
        <v>0</v>
      </c>
    </row>
    <row r="1127" spans="1:10" x14ac:dyDescent="0.2">
      <c r="A1127" s="6" t="str">
        <f t="shared" si="240"/>
        <v>MAC/*2CX14-EUKlondyke</v>
      </c>
      <c r="B1127" s="6" t="s">
        <v>11</v>
      </c>
      <c r="C1127" s="24" t="s">
        <v>292</v>
      </c>
      <c r="D1127" s="24" t="s">
        <v>65</v>
      </c>
      <c r="E1127" s="21">
        <f t="shared" si="247"/>
        <v>0.91067175370501063</v>
      </c>
      <c r="F1127" s="19">
        <f>SUMIFS(UK!I:I,UK!B:B,'Special condition stocks'!D1127,UK!D:D,'Special condition stocks'!B1127)</f>
        <v>10326</v>
      </c>
      <c r="G1127" s="21">
        <f t="shared" si="238"/>
        <v>9403.5969999999998</v>
      </c>
      <c r="H1127" s="21">
        <v>0</v>
      </c>
      <c r="I1127" s="21">
        <v>0</v>
      </c>
      <c r="J1127" s="21">
        <f t="shared" si="239"/>
        <v>9403.5969999999998</v>
      </c>
    </row>
    <row r="1128" spans="1:10" x14ac:dyDescent="0.2">
      <c r="A1128" s="6" t="str">
        <f t="shared" si="240"/>
        <v>MAC/*2CX14-EULowestoft</v>
      </c>
      <c r="B1128" s="6" t="s">
        <v>21</v>
      </c>
      <c r="C1128" s="24" t="s">
        <v>292</v>
      </c>
      <c r="D1128" s="24" t="s">
        <v>65</v>
      </c>
      <c r="E1128" s="21">
        <f t="shared" si="247"/>
        <v>0.91067175370501063</v>
      </c>
      <c r="F1128" s="19">
        <f>SUMIFS(UK!I:I,UK!B:B,'Special condition stocks'!D1128,UK!D:D,'Special condition stocks'!B1128)</f>
        <v>0</v>
      </c>
      <c r="G1128" s="21">
        <f t="shared" si="238"/>
        <v>0</v>
      </c>
      <c r="H1128" s="21">
        <v>0</v>
      </c>
      <c r="I1128" s="21">
        <v>0</v>
      </c>
      <c r="J1128" s="21">
        <f t="shared" si="239"/>
        <v>0</v>
      </c>
    </row>
    <row r="1129" spans="1:10" x14ac:dyDescent="0.2">
      <c r="A1129" s="6" t="str">
        <f t="shared" si="240"/>
        <v>MAC/*2CX14-EULunar</v>
      </c>
      <c r="B1129" s="6" t="s">
        <v>12</v>
      </c>
      <c r="C1129" s="24" t="s">
        <v>292</v>
      </c>
      <c r="D1129" s="24" t="s">
        <v>65</v>
      </c>
      <c r="E1129" s="21">
        <f t="shared" si="247"/>
        <v>0.91067175370501063</v>
      </c>
      <c r="F1129" s="19">
        <f>SUMIFS(UK!I:I,UK!B:B,'Special condition stocks'!D1129,UK!D:D,'Special condition stocks'!B1129)</f>
        <v>9832.6</v>
      </c>
      <c r="G1129" s="21">
        <f t="shared" si="238"/>
        <v>8954.2710000000006</v>
      </c>
      <c r="H1129" s="21">
        <v>0</v>
      </c>
      <c r="I1129" s="21">
        <v>0</v>
      </c>
      <c r="J1129" s="21">
        <f t="shared" si="239"/>
        <v>8954.2710000000006</v>
      </c>
    </row>
    <row r="1130" spans="1:10" x14ac:dyDescent="0.2">
      <c r="A1130" s="6" t="str">
        <f t="shared" si="240"/>
        <v>MAC/*2CX14-EUMourne</v>
      </c>
      <c r="B1130" s="6" t="s">
        <v>49</v>
      </c>
      <c r="C1130" s="24" t="s">
        <v>292</v>
      </c>
      <c r="D1130" s="24" t="s">
        <v>65</v>
      </c>
      <c r="E1130" s="21">
        <f t="shared" si="247"/>
        <v>0.91067175370501063</v>
      </c>
      <c r="F1130" s="19">
        <f>SUMIFS(UK!I:I,UK!B:B,'Special condition stocks'!D1130,UK!D:D,'Special condition stocks'!B1130)</f>
        <v>0</v>
      </c>
      <c r="G1130" s="21">
        <f t="shared" si="238"/>
        <v>0</v>
      </c>
      <c r="H1130" s="21">
        <v>0</v>
      </c>
      <c r="I1130" s="21">
        <v>0</v>
      </c>
      <c r="J1130" s="21">
        <f t="shared" si="239"/>
        <v>0</v>
      </c>
    </row>
    <row r="1131" spans="1:10" x14ac:dyDescent="0.2">
      <c r="A1131" s="6" t="str">
        <f t="shared" si="240"/>
        <v>MAC/*2CX14-EUNESFO</v>
      </c>
      <c r="B1131" s="6" t="s">
        <v>5</v>
      </c>
      <c r="C1131" s="24" t="s">
        <v>292</v>
      </c>
      <c r="D1131" s="24" t="s">
        <v>65</v>
      </c>
      <c r="E1131" s="21">
        <f t="shared" si="247"/>
        <v>0.91067175370501063</v>
      </c>
      <c r="F1131" s="19">
        <f>SUMIFS(UK!I:I,UK!B:B,'Special condition stocks'!D1131,UK!D:D,'Special condition stocks'!B1131)</f>
        <v>0.3</v>
      </c>
      <c r="G1131" s="21">
        <f t="shared" si="238"/>
        <v>0.27300000000000002</v>
      </c>
      <c r="H1131" s="21">
        <v>0</v>
      </c>
      <c r="I1131" s="21">
        <v>0</v>
      </c>
      <c r="J1131" s="21">
        <f t="shared" si="239"/>
        <v>0.27300000000000002</v>
      </c>
    </row>
    <row r="1132" spans="1:10" x14ac:dyDescent="0.2">
      <c r="A1132" s="6" t="str">
        <f t="shared" si="240"/>
        <v>MAC/*2CX14-EUNIFPO</v>
      </c>
      <c r="B1132" s="6" t="s">
        <v>16</v>
      </c>
      <c r="C1132" s="24" t="s">
        <v>292</v>
      </c>
      <c r="D1132" s="24" t="s">
        <v>65</v>
      </c>
      <c r="E1132" s="21">
        <f t="shared" si="247"/>
        <v>0.91067175370501063</v>
      </c>
      <c r="F1132" s="19">
        <f>SUMIFS(UK!I:I,UK!B:B,'Special condition stocks'!D1132,UK!D:D,'Special condition stocks'!B1132)</f>
        <v>468.12299999999999</v>
      </c>
      <c r="G1132" s="21">
        <f t="shared" si="238"/>
        <v>426.30599999999998</v>
      </c>
      <c r="H1132" s="21">
        <v>0</v>
      </c>
      <c r="I1132" s="21">
        <v>0</v>
      </c>
      <c r="J1132" s="21">
        <f t="shared" si="239"/>
        <v>426.30599999999998</v>
      </c>
    </row>
    <row r="1133" spans="1:10" x14ac:dyDescent="0.2">
      <c r="A1133" s="6" t="str">
        <f t="shared" si="240"/>
        <v>MAC/*2CX14-EUNon Sector - England</v>
      </c>
      <c r="B1133" s="6" t="s">
        <v>25</v>
      </c>
      <c r="C1133" s="24" t="s">
        <v>292</v>
      </c>
      <c r="D1133" s="24" t="s">
        <v>65</v>
      </c>
      <c r="E1133" s="21">
        <f t="shared" si="247"/>
        <v>0.91067175370501063</v>
      </c>
      <c r="F1133" s="19">
        <f>SUMIFS(UK!I:I,UK!B:B,'Special condition stocks'!D1133,UK!D:D,'Special condition stocks'!B1133)</f>
        <v>1.214</v>
      </c>
      <c r="G1133" s="21">
        <f t="shared" si="238"/>
        <v>1.1060000000000001</v>
      </c>
      <c r="H1133" s="21">
        <v>0</v>
      </c>
      <c r="I1133" s="21">
        <v>0</v>
      </c>
      <c r="J1133" s="21">
        <f t="shared" si="239"/>
        <v>1.1060000000000001</v>
      </c>
    </row>
    <row r="1134" spans="1:10" x14ac:dyDescent="0.2">
      <c r="A1134" s="6" t="str">
        <f t="shared" si="240"/>
        <v>MAC/*2CX14-EUNon Sector - Northern Ireland</v>
      </c>
      <c r="B1134" s="6" t="s">
        <v>28</v>
      </c>
      <c r="C1134" s="24" t="s">
        <v>292</v>
      </c>
      <c r="D1134" s="24" t="s">
        <v>65</v>
      </c>
      <c r="E1134" s="21">
        <f t="shared" si="247"/>
        <v>0.91067175370501063</v>
      </c>
      <c r="F1134" s="19">
        <f>SUMIFS(UK!I:I,UK!B:B,'Special condition stocks'!D1134,UK!D:D,'Special condition stocks'!B1134)</f>
        <v>0</v>
      </c>
      <c r="G1134" s="21">
        <f t="shared" si="238"/>
        <v>0</v>
      </c>
      <c r="H1134" s="21">
        <v>0</v>
      </c>
      <c r="I1134" s="21">
        <v>0</v>
      </c>
      <c r="J1134" s="21">
        <f t="shared" si="239"/>
        <v>0</v>
      </c>
    </row>
    <row r="1135" spans="1:10" x14ac:dyDescent="0.2">
      <c r="A1135" s="6" t="str">
        <f t="shared" si="240"/>
        <v>MAC/*2CX14-EUNon Sector - Scotland</v>
      </c>
      <c r="B1135" s="6" t="s">
        <v>27</v>
      </c>
      <c r="C1135" s="24" t="s">
        <v>292</v>
      </c>
      <c r="D1135" s="24" t="s">
        <v>65</v>
      </c>
      <c r="E1135" s="21">
        <f t="shared" si="247"/>
        <v>0.91067175370501063</v>
      </c>
      <c r="F1135" s="19">
        <f>SUMIFS(UK!I:I,UK!B:B,'Special condition stocks'!D1135,UK!D:D,'Special condition stocks'!B1135)</f>
        <v>0</v>
      </c>
      <c r="G1135" s="21">
        <f t="shared" si="238"/>
        <v>0</v>
      </c>
      <c r="H1135" s="21">
        <v>0</v>
      </c>
      <c r="I1135" s="21">
        <v>0</v>
      </c>
      <c r="J1135" s="21">
        <f t="shared" si="239"/>
        <v>0</v>
      </c>
    </row>
    <row r="1136" spans="1:10" x14ac:dyDescent="0.2">
      <c r="A1136" s="6" t="str">
        <f t="shared" si="240"/>
        <v>MAC/*2CX14-EUNon Sector - Wales</v>
      </c>
      <c r="B1136" s="6" t="s">
        <v>26</v>
      </c>
      <c r="C1136" s="24" t="s">
        <v>292</v>
      </c>
      <c r="D1136" s="24" t="s">
        <v>65</v>
      </c>
      <c r="E1136" s="21">
        <f t="shared" si="247"/>
        <v>0.91067175370501063</v>
      </c>
      <c r="F1136" s="19">
        <f>SUMIFS(UK!I:I,UK!B:B,'Special condition stocks'!D1136,UK!D:D,'Special condition stocks'!B1136)</f>
        <v>0</v>
      </c>
      <c r="G1136" s="21">
        <f t="shared" si="238"/>
        <v>0</v>
      </c>
      <c r="H1136" s="21">
        <v>0</v>
      </c>
      <c r="I1136" s="21">
        <v>0</v>
      </c>
      <c r="J1136" s="21">
        <f t="shared" si="239"/>
        <v>0</v>
      </c>
    </row>
    <row r="1137" spans="1:10" x14ac:dyDescent="0.2">
      <c r="A1137" s="6" t="str">
        <f t="shared" si="240"/>
        <v>MAC/*2CX14-EUHumberside</v>
      </c>
      <c r="B1137" s="6" t="s">
        <v>288</v>
      </c>
      <c r="C1137" s="24" t="s">
        <v>292</v>
      </c>
      <c r="D1137" s="24" t="s">
        <v>65</v>
      </c>
      <c r="E1137" s="21">
        <f t="shared" si="247"/>
        <v>0.91067175370501063</v>
      </c>
      <c r="F1137" s="19">
        <f>SUMIFS(UK!I:I,UK!B:B,'Special condition stocks'!D1137,UK!D:D,'Special condition stocks'!B1137)</f>
        <v>7957.1059999999998</v>
      </c>
      <c r="G1137" s="21">
        <f t="shared" si="238"/>
        <v>7246.3119999999999</v>
      </c>
      <c r="H1137" s="21">
        <v>0</v>
      </c>
      <c r="I1137" s="21">
        <v>0</v>
      </c>
      <c r="J1137" s="21">
        <f t="shared" si="239"/>
        <v>7246.3119999999999</v>
      </c>
    </row>
    <row r="1138" spans="1:10" x14ac:dyDescent="0.2">
      <c r="A1138" s="6" t="str">
        <f t="shared" si="240"/>
        <v>MAC/*2CX14-EUNorth Sea</v>
      </c>
      <c r="B1138" s="6" t="s">
        <v>20</v>
      </c>
      <c r="C1138" s="24" t="s">
        <v>292</v>
      </c>
      <c r="D1138" s="24" t="s">
        <v>65</v>
      </c>
      <c r="E1138" s="21">
        <f t="shared" si="247"/>
        <v>0.91067175370501063</v>
      </c>
      <c r="F1138" s="19">
        <f>SUMIFS(UK!I:I,UK!B:B,'Special condition stocks'!D1138,UK!D:D,'Special condition stocks'!B1138)</f>
        <v>1.298</v>
      </c>
      <c r="G1138" s="21">
        <f t="shared" si="238"/>
        <v>1.1819999999999999</v>
      </c>
      <c r="H1138" s="21">
        <v>0</v>
      </c>
      <c r="I1138" s="21">
        <v>0</v>
      </c>
      <c r="J1138" s="21">
        <f t="shared" si="239"/>
        <v>1.1819999999999999</v>
      </c>
    </row>
    <row r="1139" spans="1:10" x14ac:dyDescent="0.2">
      <c r="A1139" s="6" t="str">
        <f t="shared" si="240"/>
        <v>MAC/*2CX14-EUNorthern</v>
      </c>
      <c r="B1139" s="6" t="s">
        <v>10</v>
      </c>
      <c r="C1139" s="24" t="s">
        <v>292</v>
      </c>
      <c r="D1139" s="24" t="s">
        <v>65</v>
      </c>
      <c r="E1139" s="21">
        <f t="shared" si="247"/>
        <v>0.91067175370501063</v>
      </c>
      <c r="F1139" s="19">
        <f>SUMIFS(UK!I:I,UK!B:B,'Special condition stocks'!D1139,UK!D:D,'Special condition stocks'!B1139)</f>
        <v>0</v>
      </c>
      <c r="G1139" s="21">
        <f t="shared" si="238"/>
        <v>0</v>
      </c>
      <c r="H1139" s="21">
        <v>0</v>
      </c>
      <c r="I1139" s="21">
        <v>0</v>
      </c>
      <c r="J1139" s="21">
        <f t="shared" si="239"/>
        <v>0</v>
      </c>
    </row>
    <row r="1140" spans="1:10" x14ac:dyDescent="0.2">
      <c r="A1140" s="6" t="str">
        <f t="shared" si="240"/>
        <v>MAC/*2CX14-EUOrkney</v>
      </c>
      <c r="B1140" s="6" t="s">
        <v>9</v>
      </c>
      <c r="C1140" s="24" t="s">
        <v>292</v>
      </c>
      <c r="D1140" s="24" t="s">
        <v>65</v>
      </c>
      <c r="E1140" s="21">
        <f t="shared" si="247"/>
        <v>0.91067175370501063</v>
      </c>
      <c r="F1140" s="19">
        <f>SUMIFS(UK!I:I,UK!B:B,'Special condition stocks'!D1140,UK!D:D,'Special condition stocks'!B1140)</f>
        <v>0</v>
      </c>
      <c r="G1140" s="21">
        <f t="shared" si="238"/>
        <v>0</v>
      </c>
      <c r="H1140" s="21">
        <v>0</v>
      </c>
      <c r="I1140" s="21">
        <v>0</v>
      </c>
      <c r="J1140" s="21">
        <f t="shared" si="239"/>
        <v>0</v>
      </c>
    </row>
    <row r="1141" spans="1:10" x14ac:dyDescent="0.2">
      <c r="A1141" s="6" t="str">
        <f t="shared" si="240"/>
        <v>MAC/*2CX14-EUSFO</v>
      </c>
      <c r="B1141" s="6" t="s">
        <v>2</v>
      </c>
      <c r="C1141" s="24" t="s">
        <v>292</v>
      </c>
      <c r="D1141" s="24" t="s">
        <v>65</v>
      </c>
      <c r="E1141" s="21">
        <f t="shared" si="247"/>
        <v>0.91067175370501063</v>
      </c>
      <c r="F1141" s="19">
        <f>SUMIFS(UK!I:I,UK!B:B,'Special condition stocks'!D1141,UK!D:D,'Special condition stocks'!B1141)</f>
        <v>20432.900000000001</v>
      </c>
      <c r="G1141" s="21">
        <f t="shared" si="238"/>
        <v>18607.665000000001</v>
      </c>
      <c r="H1141" s="21">
        <v>0</v>
      </c>
      <c r="I1141" s="21">
        <v>0</v>
      </c>
      <c r="J1141" s="21">
        <f t="shared" si="239"/>
        <v>18607.665000000001</v>
      </c>
    </row>
    <row r="1142" spans="1:10" x14ac:dyDescent="0.2">
      <c r="A1142" s="6" t="str">
        <f t="shared" si="240"/>
        <v>MAC/*2CX14-EUShetland</v>
      </c>
      <c r="B1142" s="6" t="s">
        <v>6</v>
      </c>
      <c r="C1142" s="24" t="s">
        <v>292</v>
      </c>
      <c r="D1142" s="24" t="s">
        <v>65</v>
      </c>
      <c r="E1142" s="21">
        <f t="shared" si="247"/>
        <v>0.91067175370501063</v>
      </c>
      <c r="F1142" s="19">
        <f>SUMIFS(UK!I:I,UK!B:B,'Special condition stocks'!D1142,UK!D:D,'Special condition stocks'!B1142)</f>
        <v>19249.699999999997</v>
      </c>
      <c r="G1142" s="21">
        <f t="shared" si="238"/>
        <v>17530.157999999999</v>
      </c>
      <c r="H1142" s="21">
        <v>0</v>
      </c>
      <c r="I1142" s="21">
        <v>0</v>
      </c>
      <c r="J1142" s="21">
        <f t="shared" si="239"/>
        <v>17530.157999999999</v>
      </c>
    </row>
    <row r="1143" spans="1:10" x14ac:dyDescent="0.2">
      <c r="A1143" s="6" t="str">
        <f t="shared" si="240"/>
        <v>MAC/*2CX14-EUSouth West</v>
      </c>
      <c r="B1143" s="6" t="s">
        <v>19</v>
      </c>
      <c r="C1143" s="24" t="s">
        <v>292</v>
      </c>
      <c r="D1143" s="24" t="s">
        <v>65</v>
      </c>
      <c r="E1143" s="21">
        <f t="shared" si="247"/>
        <v>0.91067175370501063</v>
      </c>
      <c r="F1143" s="19">
        <f>SUMIFS(UK!I:I,UK!B:B,'Special condition stocks'!D1143,UK!D:D,'Special condition stocks'!B1143)</f>
        <v>1.5209999999999999</v>
      </c>
      <c r="G1143" s="21">
        <f t="shared" ref="G1143:G1147" si="248">ROUND(F1143*E1143,3)</f>
        <v>1.385</v>
      </c>
      <c r="H1143" s="21">
        <v>0</v>
      </c>
      <c r="I1143" s="21">
        <v>0</v>
      </c>
      <c r="J1143" s="21">
        <f t="shared" ref="J1143:J1147" si="249">G1143+H1143-I1143</f>
        <v>1.385</v>
      </c>
    </row>
    <row r="1144" spans="1:10" x14ac:dyDescent="0.2">
      <c r="A1144" s="6" t="str">
        <f t="shared" ref="A1144" si="250">CONCATENATE(C1144,B1144)</f>
        <v>MAC/*2CX14-EUUnallocated</v>
      </c>
      <c r="B1144" s="60" t="s">
        <v>33</v>
      </c>
      <c r="C1144" s="61" t="s">
        <v>292</v>
      </c>
      <c r="D1144" s="61" t="s">
        <v>65</v>
      </c>
      <c r="E1144" s="21">
        <f t="shared" si="247"/>
        <v>0.91067175370501063</v>
      </c>
      <c r="F1144" s="19">
        <f>SUMIFS(UK!I:I,UK!B:B,'Special condition stocks'!D1144,UK!D:D,'Special condition stocks'!B1144)</f>
        <v>50</v>
      </c>
      <c r="G1144" s="21">
        <f t="shared" ref="G1144" si="251">ROUND(F1144*E1144,3)</f>
        <v>45.533999999999999</v>
      </c>
      <c r="H1144" s="21">
        <v>0</v>
      </c>
      <c r="I1144" s="21">
        <v>0</v>
      </c>
      <c r="J1144" s="21">
        <f t="shared" ref="J1144" si="252">G1144+H1144-I1144</f>
        <v>45.533999999999999</v>
      </c>
    </row>
    <row r="1145" spans="1:10" x14ac:dyDescent="0.2">
      <c r="A1145" s="6" t="str">
        <f t="shared" si="240"/>
        <v>MAC/*2CX14-EUW. Scotland</v>
      </c>
      <c r="B1145" s="6" t="s">
        <v>8</v>
      </c>
      <c r="C1145" s="24" t="s">
        <v>292</v>
      </c>
      <c r="D1145" s="24" t="s">
        <v>65</v>
      </c>
      <c r="E1145" s="21">
        <f t="shared" si="247"/>
        <v>0.91067175370501063</v>
      </c>
      <c r="F1145" s="19">
        <f>SUMIFS(UK!I:I,UK!B:B,'Special condition stocks'!D1145,UK!D:D,'Special condition stocks'!B1145)</f>
        <v>5.6</v>
      </c>
      <c r="G1145" s="21">
        <f t="shared" si="248"/>
        <v>5.0999999999999996</v>
      </c>
      <c r="H1145" s="21">
        <v>0</v>
      </c>
      <c r="I1145" s="21">
        <v>0</v>
      </c>
      <c r="J1145" s="21">
        <f t="shared" si="249"/>
        <v>5.0999999999999996</v>
      </c>
    </row>
    <row r="1146" spans="1:10" x14ac:dyDescent="0.2">
      <c r="A1146" s="6" t="str">
        <f t="shared" si="240"/>
        <v>MAC/*2CX14-EUWales &amp; WC</v>
      </c>
      <c r="B1146" s="6" t="s">
        <v>22</v>
      </c>
      <c r="C1146" s="24" t="s">
        <v>292</v>
      </c>
      <c r="D1146" s="24" t="s">
        <v>65</v>
      </c>
      <c r="E1146" s="21">
        <f t="shared" si="247"/>
        <v>0.91067175370501063</v>
      </c>
      <c r="F1146" s="19">
        <f>SUMIFS(UK!I:I,UK!B:B,'Special condition stocks'!D1146,UK!D:D,'Special condition stocks'!B1146)</f>
        <v>0.33299999999999996</v>
      </c>
      <c r="G1146" s="21">
        <f t="shared" si="248"/>
        <v>0.30299999999999999</v>
      </c>
      <c r="H1146" s="21">
        <v>0</v>
      </c>
      <c r="I1146" s="21">
        <v>0</v>
      </c>
      <c r="J1146" s="21">
        <f t="shared" si="249"/>
        <v>0.30299999999999999</v>
      </c>
    </row>
    <row r="1147" spans="1:10" x14ac:dyDescent="0.2">
      <c r="A1147" s="6" t="str">
        <f t="shared" si="240"/>
        <v>MAC/*2CX14-EUWestern</v>
      </c>
      <c r="B1147" s="6" t="s">
        <v>107</v>
      </c>
      <c r="C1147" s="24" t="s">
        <v>292</v>
      </c>
      <c r="D1147" s="24" t="s">
        <v>65</v>
      </c>
      <c r="E1147" s="21">
        <f t="shared" si="247"/>
        <v>0.91067175370501063</v>
      </c>
      <c r="F1147" s="19">
        <f>SUMIFS(UK!I:I,UK!B:B,'Special condition stocks'!D1147,UK!D:D,'Special condition stocks'!B1147)</f>
        <v>2.911</v>
      </c>
      <c r="G1147" s="21">
        <f t="shared" si="248"/>
        <v>2.6509999999999998</v>
      </c>
      <c r="H1147" s="21">
        <v>0</v>
      </c>
      <c r="I1147" s="21">
        <v>0</v>
      </c>
      <c r="J1147" s="21">
        <f t="shared" si="249"/>
        <v>2.6509999999999998</v>
      </c>
    </row>
    <row r="1148" spans="1:10" x14ac:dyDescent="0.2">
      <c r="A1148" s="6" t="str">
        <f t="shared" ref="A1148:A1149" si="253">CONCATENATE(C1148,B1148)</f>
        <v>MAC/*2CX14-EUQAM - sector</v>
      </c>
      <c r="B1148" s="60" t="s">
        <v>302</v>
      </c>
      <c r="C1148" s="61" t="s">
        <v>292</v>
      </c>
      <c r="D1148" s="61" t="s">
        <v>65</v>
      </c>
      <c r="E1148" s="21">
        <f t="shared" si="247"/>
        <v>0.91067175370501063</v>
      </c>
      <c r="F1148" s="19">
        <f>SUMIFS(UK!I:I,UK!B:B,'Special condition stocks'!D1148,UK!D:D,'Special condition stocks'!B1148)</f>
        <v>887.9</v>
      </c>
      <c r="G1148" s="21">
        <f t="shared" ref="G1148:G1149" si="254">ROUND(F1148*E1148,3)</f>
        <v>808.58500000000004</v>
      </c>
      <c r="H1148" s="21">
        <v>0</v>
      </c>
      <c r="I1148" s="21">
        <v>0</v>
      </c>
      <c r="J1148" s="21">
        <f t="shared" ref="J1148:J1149" si="255">G1148+H1148-I1148</f>
        <v>808.58500000000004</v>
      </c>
    </row>
    <row r="1149" spans="1:10" x14ac:dyDescent="0.2">
      <c r="A1149" s="6" t="str">
        <f t="shared" si="253"/>
        <v>MAC/*2CX14-EUQAM - non-sector</v>
      </c>
      <c r="B1149" s="60" t="s">
        <v>303</v>
      </c>
      <c r="C1149" s="61" t="s">
        <v>292</v>
      </c>
      <c r="D1149" s="61" t="s">
        <v>65</v>
      </c>
      <c r="E1149" s="21">
        <f t="shared" si="247"/>
        <v>0.91067175370501063</v>
      </c>
      <c r="F1149" s="19">
        <f>SUMIFS(UK!I:I,UK!B:B,'Special condition stocks'!D1149,UK!D:D,'Special condition stocks'!B1149)</f>
        <v>323.60000000000002</v>
      </c>
      <c r="G1149" s="21">
        <f t="shared" si="254"/>
        <v>294.69299999999998</v>
      </c>
      <c r="H1149" s="21">
        <v>0</v>
      </c>
      <c r="I1149" s="21">
        <v>0</v>
      </c>
      <c r="J1149" s="21">
        <f t="shared" si="255"/>
        <v>294.69299999999998</v>
      </c>
    </row>
    <row r="1150" spans="1:10" x14ac:dyDescent="0.2">
      <c r="A1150" s="6" t="str">
        <f t="shared" si="240"/>
        <v>NEP/*07U1610m and under (pool) - England</v>
      </c>
      <c r="B1150" s="6" t="s">
        <v>29</v>
      </c>
      <c r="C1150" s="6" t="s">
        <v>207</v>
      </c>
      <c r="D1150" s="6" t="s">
        <v>67</v>
      </c>
      <c r="E1150" s="21">
        <f>318/5530</f>
        <v>5.7504520795660034E-2</v>
      </c>
      <c r="F1150" s="19">
        <f>SUMIFS(UK!I:I,UK!B:B,'Special condition stocks'!D1150,UK!D:D,'Special condition stocks'!B1150)</f>
        <v>27.321999999999999</v>
      </c>
      <c r="G1150" s="21">
        <f t="shared" si="229"/>
        <v>1.571</v>
      </c>
      <c r="H1150" s="63">
        <v>0</v>
      </c>
      <c r="I1150" s="21">
        <v>0</v>
      </c>
      <c r="J1150" s="21">
        <f t="shared" si="230"/>
        <v>1.571</v>
      </c>
    </row>
    <row r="1151" spans="1:10" x14ac:dyDescent="0.2">
      <c r="A1151" s="6" t="str">
        <f t="shared" si="240"/>
        <v>NEP/*07U1610m and under (pool) - Northern Ireland</v>
      </c>
      <c r="B1151" s="6" t="s">
        <v>32</v>
      </c>
      <c r="C1151" s="6" t="s">
        <v>207</v>
      </c>
      <c r="D1151" s="6" t="s">
        <v>67</v>
      </c>
      <c r="E1151" s="21">
        <f t="shared" ref="E1151:E1186" si="256">318/5530</f>
        <v>5.7504520795660034E-2</v>
      </c>
      <c r="F1151" s="19">
        <f>SUMIFS(UK!I:I,UK!B:B,'Special condition stocks'!D1151,UK!D:D,'Special condition stocks'!B1151)</f>
        <v>51.3</v>
      </c>
      <c r="G1151" s="21">
        <f t="shared" si="229"/>
        <v>2.95</v>
      </c>
      <c r="H1151" s="63">
        <v>0</v>
      </c>
      <c r="I1151" s="21">
        <v>0</v>
      </c>
      <c r="J1151" s="21">
        <f t="shared" si="230"/>
        <v>2.95</v>
      </c>
    </row>
    <row r="1152" spans="1:10" x14ac:dyDescent="0.2">
      <c r="A1152" s="6" t="str">
        <f t="shared" si="240"/>
        <v>NEP/*07U1610m and under (pool) - Scotland</v>
      </c>
      <c r="B1152" s="6" t="s">
        <v>31</v>
      </c>
      <c r="C1152" s="6" t="s">
        <v>207</v>
      </c>
      <c r="D1152" s="6" t="s">
        <v>67</v>
      </c>
      <c r="E1152" s="21">
        <f t="shared" si="256"/>
        <v>5.7504520795660034E-2</v>
      </c>
      <c r="F1152" s="19">
        <f>SUMIFS(UK!I:I,UK!B:B,'Special condition stocks'!D1152,UK!D:D,'Special condition stocks'!B1152)</f>
        <v>5.2</v>
      </c>
      <c r="G1152" s="21">
        <f t="shared" si="229"/>
        <v>0.29899999999999999</v>
      </c>
      <c r="H1152" s="63">
        <v>0</v>
      </c>
      <c r="I1152" s="21">
        <v>0</v>
      </c>
      <c r="J1152" s="21">
        <f t="shared" si="230"/>
        <v>0.29899999999999999</v>
      </c>
    </row>
    <row r="1153" spans="1:10" x14ac:dyDescent="0.2">
      <c r="A1153" s="6" t="str">
        <f t="shared" si="240"/>
        <v>NEP/*07U1610m and under (pool) - Wales</v>
      </c>
      <c r="B1153" s="6" t="s">
        <v>30</v>
      </c>
      <c r="C1153" s="6" t="s">
        <v>207</v>
      </c>
      <c r="D1153" s="6" t="s">
        <v>67</v>
      </c>
      <c r="E1153" s="21">
        <f t="shared" si="256"/>
        <v>5.7504520795660034E-2</v>
      </c>
      <c r="F1153" s="19">
        <f>SUMIFS(UK!I:I,UK!B:B,'Special condition stocks'!D1153,UK!D:D,'Special condition stocks'!B1153)</f>
        <v>0.32800000000000001</v>
      </c>
      <c r="G1153" s="21">
        <f t="shared" si="229"/>
        <v>1.9E-2</v>
      </c>
      <c r="H1153" s="63">
        <v>0</v>
      </c>
      <c r="I1153" s="21">
        <v>0</v>
      </c>
      <c r="J1153" s="21">
        <f t="shared" si="230"/>
        <v>1.9E-2</v>
      </c>
    </row>
    <row r="1154" spans="1:10" x14ac:dyDescent="0.2">
      <c r="A1154" s="6" t="str">
        <f t="shared" si="240"/>
        <v>NEP/*07U16Aberdeen</v>
      </c>
      <c r="B1154" s="6" t="s">
        <v>4</v>
      </c>
      <c r="C1154" s="6" t="s">
        <v>207</v>
      </c>
      <c r="D1154" s="6" t="s">
        <v>67</v>
      </c>
      <c r="E1154" s="21">
        <f t="shared" si="256"/>
        <v>5.7504520795660034E-2</v>
      </c>
      <c r="F1154" s="19">
        <f>SUMIFS(UK!I:I,UK!B:B,'Special condition stocks'!D1154,UK!D:D,'Special condition stocks'!B1154)</f>
        <v>43.179000000000002</v>
      </c>
      <c r="G1154" s="21">
        <f t="shared" si="229"/>
        <v>2.4830000000000001</v>
      </c>
      <c r="H1154" s="63">
        <v>0</v>
      </c>
      <c r="I1154" s="21">
        <v>0</v>
      </c>
      <c r="J1154" s="21">
        <f t="shared" si="230"/>
        <v>2.4830000000000001</v>
      </c>
    </row>
    <row r="1155" spans="1:10" x14ac:dyDescent="0.2">
      <c r="A1155" s="6" t="str">
        <f t="shared" ref="A1155:A1226" si="257">CONCATENATE(C1155,B1155)</f>
        <v>NEP/*07U16Anglo Scot.</v>
      </c>
      <c r="B1155" s="6" t="s">
        <v>13</v>
      </c>
      <c r="C1155" s="6" t="s">
        <v>207</v>
      </c>
      <c r="D1155" s="6" t="s">
        <v>67</v>
      </c>
      <c r="E1155" s="21">
        <f t="shared" si="256"/>
        <v>5.7504520795660034E-2</v>
      </c>
      <c r="F1155" s="19">
        <f>SUMIFS(UK!I:I,UK!B:B,'Special condition stocks'!D1155,UK!D:D,'Special condition stocks'!B1155)</f>
        <v>15.055999999999999</v>
      </c>
      <c r="G1155" s="21">
        <f t="shared" si="229"/>
        <v>0.86599999999999999</v>
      </c>
      <c r="H1155" s="63">
        <v>0</v>
      </c>
      <c r="I1155" s="21">
        <v>0</v>
      </c>
      <c r="J1155" s="21">
        <f t="shared" si="230"/>
        <v>0.86599999999999999</v>
      </c>
    </row>
    <row r="1156" spans="1:10" x14ac:dyDescent="0.2">
      <c r="A1156" s="6" t="str">
        <f t="shared" si="257"/>
        <v>NEP/*07U16ANIFPO</v>
      </c>
      <c r="B1156" s="6" t="s">
        <v>17</v>
      </c>
      <c r="C1156" s="6" t="s">
        <v>207</v>
      </c>
      <c r="D1156" s="6" t="s">
        <v>67</v>
      </c>
      <c r="E1156" s="21">
        <f t="shared" si="256"/>
        <v>5.7504520795660034E-2</v>
      </c>
      <c r="F1156" s="19">
        <f>SUMIFS(UK!I:I,UK!B:B,'Special condition stocks'!D1156,UK!D:D,'Special condition stocks'!B1156)</f>
        <v>887.50300000000004</v>
      </c>
      <c r="G1156" s="21">
        <f t="shared" si="229"/>
        <v>51.034999999999997</v>
      </c>
      <c r="H1156" s="63">
        <v>89.84</v>
      </c>
      <c r="I1156" s="21">
        <v>0</v>
      </c>
      <c r="J1156" s="21">
        <f t="shared" si="230"/>
        <v>140.875</v>
      </c>
    </row>
    <row r="1157" spans="1:10" x14ac:dyDescent="0.2">
      <c r="A1157" s="6" t="str">
        <f t="shared" si="257"/>
        <v>NEP/*07U16Cornish</v>
      </c>
      <c r="B1157" s="6" t="s">
        <v>18</v>
      </c>
      <c r="C1157" s="6" t="s">
        <v>207</v>
      </c>
      <c r="D1157" s="6" t="s">
        <v>67</v>
      </c>
      <c r="E1157" s="21">
        <f t="shared" si="256"/>
        <v>5.7504520795660034E-2</v>
      </c>
      <c r="F1157" s="19">
        <f>SUMIFS(UK!I:I,UK!B:B,'Special condition stocks'!D1157,UK!D:D,'Special condition stocks'!B1157)</f>
        <v>40.71</v>
      </c>
      <c r="G1157" s="21">
        <f t="shared" si="229"/>
        <v>2.3410000000000002</v>
      </c>
      <c r="H1157" s="63">
        <v>0</v>
      </c>
      <c r="I1157" s="21">
        <v>0</v>
      </c>
      <c r="J1157" s="21">
        <f t="shared" si="230"/>
        <v>2.3410000000000002</v>
      </c>
    </row>
    <row r="1158" spans="1:10" x14ac:dyDescent="0.2">
      <c r="A1158" s="6" t="str">
        <f t="shared" si="257"/>
        <v>NEP/*07U16EEFPO</v>
      </c>
      <c r="B1158" s="6" t="s">
        <v>14</v>
      </c>
      <c r="C1158" s="6" t="s">
        <v>207</v>
      </c>
      <c r="D1158" s="6" t="s">
        <v>67</v>
      </c>
      <c r="E1158" s="21">
        <f t="shared" si="256"/>
        <v>5.7504520795660034E-2</v>
      </c>
      <c r="F1158" s="19">
        <f>SUMIFS(UK!I:I,UK!B:B,'Special condition stocks'!D1158,UK!D:D,'Special condition stocks'!B1158)</f>
        <v>103.16399999999999</v>
      </c>
      <c r="G1158" s="21">
        <f t="shared" si="229"/>
        <v>5.9320000000000004</v>
      </c>
      <c r="H1158" s="63">
        <v>0</v>
      </c>
      <c r="I1158" s="21">
        <v>0</v>
      </c>
      <c r="J1158" s="21">
        <f t="shared" si="230"/>
        <v>5.9320000000000004</v>
      </c>
    </row>
    <row r="1159" spans="1:10" x14ac:dyDescent="0.2">
      <c r="A1159" s="6" t="str">
        <f t="shared" si="257"/>
        <v>NEP/*07U16Fife</v>
      </c>
      <c r="B1159" s="6" t="s">
        <v>7</v>
      </c>
      <c r="C1159" s="6" t="s">
        <v>207</v>
      </c>
      <c r="D1159" s="6" t="s">
        <v>67</v>
      </c>
      <c r="E1159" s="21">
        <f t="shared" si="256"/>
        <v>5.7504520795660034E-2</v>
      </c>
      <c r="F1159" s="19">
        <f>SUMIFS(UK!I:I,UK!B:B,'Special condition stocks'!D1159,UK!D:D,'Special condition stocks'!B1159)</f>
        <v>0.4</v>
      </c>
      <c r="G1159" s="21">
        <f t="shared" si="229"/>
        <v>2.3E-2</v>
      </c>
      <c r="H1159" s="63">
        <v>0</v>
      </c>
      <c r="I1159" s="21">
        <v>0</v>
      </c>
      <c r="J1159" s="21">
        <f t="shared" si="230"/>
        <v>2.3E-2</v>
      </c>
    </row>
    <row r="1160" spans="1:10" x14ac:dyDescent="0.2">
      <c r="A1160" s="6" t="str">
        <f t="shared" si="257"/>
        <v>NEP/*07U16FPO</v>
      </c>
      <c r="B1160" s="6" t="s">
        <v>15</v>
      </c>
      <c r="C1160" s="6" t="s">
        <v>207</v>
      </c>
      <c r="D1160" s="6" t="s">
        <v>67</v>
      </c>
      <c r="E1160" s="21">
        <f t="shared" si="256"/>
        <v>5.7504520795660034E-2</v>
      </c>
      <c r="F1160" s="19">
        <f>SUMIFS(UK!I:I,UK!B:B,'Special condition stocks'!D1160,UK!D:D,'Special condition stocks'!B1160)</f>
        <v>0</v>
      </c>
      <c r="G1160" s="21">
        <f t="shared" si="229"/>
        <v>0</v>
      </c>
      <c r="H1160" s="63">
        <v>0</v>
      </c>
      <c r="I1160" s="21">
        <v>0</v>
      </c>
      <c r="J1160" s="21">
        <f t="shared" si="230"/>
        <v>0</v>
      </c>
    </row>
    <row r="1161" spans="1:10" x14ac:dyDescent="0.2">
      <c r="A1161" s="6" t="str">
        <f t="shared" si="257"/>
        <v>NEP/*07U16Handliners</v>
      </c>
      <c r="B1161" s="6" t="s">
        <v>66</v>
      </c>
      <c r="C1161" s="6" t="s">
        <v>207</v>
      </c>
      <c r="D1161" s="6" t="s">
        <v>67</v>
      </c>
      <c r="E1161" s="21">
        <f t="shared" si="256"/>
        <v>5.7504520795660034E-2</v>
      </c>
      <c r="F1161" s="19">
        <f>SUMIFS(UK!I:I,UK!B:B,'Special condition stocks'!D1161,UK!D:D,'Special condition stocks'!B1161)</f>
        <v>0</v>
      </c>
      <c r="G1161" s="21">
        <f t="shared" si="229"/>
        <v>0</v>
      </c>
      <c r="H1161" s="63">
        <v>0</v>
      </c>
      <c r="I1161" s="21">
        <v>0</v>
      </c>
      <c r="J1161" s="21">
        <f t="shared" si="230"/>
        <v>0</v>
      </c>
    </row>
    <row r="1162" spans="1:10" x14ac:dyDescent="0.2">
      <c r="A1162" s="6" t="str">
        <f t="shared" si="257"/>
        <v>NEP/*07U16Interfish</v>
      </c>
      <c r="B1162" s="6" t="s">
        <v>23</v>
      </c>
      <c r="C1162" s="6" t="s">
        <v>207</v>
      </c>
      <c r="D1162" s="6" t="s">
        <v>67</v>
      </c>
      <c r="E1162" s="21">
        <f t="shared" si="256"/>
        <v>5.7504520795660034E-2</v>
      </c>
      <c r="F1162" s="19">
        <f>SUMIFS(UK!I:I,UK!B:B,'Special condition stocks'!D1162,UK!D:D,'Special condition stocks'!B1162)</f>
        <v>5.6180000000000003</v>
      </c>
      <c r="G1162" s="21">
        <f t="shared" si="229"/>
        <v>0.32300000000000001</v>
      </c>
      <c r="H1162" s="63">
        <v>0</v>
      </c>
      <c r="I1162" s="21">
        <v>0</v>
      </c>
      <c r="J1162" s="21">
        <f t="shared" si="230"/>
        <v>0.32300000000000001</v>
      </c>
    </row>
    <row r="1163" spans="1:10" x14ac:dyDescent="0.2">
      <c r="A1163" s="6" t="str">
        <f t="shared" si="257"/>
        <v>NEP/*07U16IOM</v>
      </c>
      <c r="B1163" s="6" t="s">
        <v>24</v>
      </c>
      <c r="C1163" s="6" t="s">
        <v>207</v>
      </c>
      <c r="D1163" s="6" t="s">
        <v>67</v>
      </c>
      <c r="E1163" s="21">
        <f t="shared" si="256"/>
        <v>5.7504520795660034E-2</v>
      </c>
      <c r="F1163" s="19">
        <f>SUMIFS(UK!I:I,UK!B:B,'Special condition stocks'!D1163,UK!D:D,'Special condition stocks'!B1163)</f>
        <v>46.765000000000001</v>
      </c>
      <c r="G1163" s="21">
        <f t="shared" si="229"/>
        <v>2.6890000000000001</v>
      </c>
      <c r="H1163" s="63">
        <v>0</v>
      </c>
      <c r="I1163" s="21">
        <v>0</v>
      </c>
      <c r="J1163" s="21">
        <f t="shared" si="230"/>
        <v>2.6890000000000001</v>
      </c>
    </row>
    <row r="1164" spans="1:10" x14ac:dyDescent="0.2">
      <c r="A1164" s="6" t="str">
        <f t="shared" si="257"/>
        <v>NEP/*07U16Klondyke</v>
      </c>
      <c r="B1164" s="6" t="s">
        <v>11</v>
      </c>
      <c r="C1164" s="6" t="s">
        <v>207</v>
      </c>
      <c r="D1164" s="6" t="s">
        <v>67</v>
      </c>
      <c r="E1164" s="21">
        <f t="shared" si="256"/>
        <v>5.7504520795660034E-2</v>
      </c>
      <c r="F1164" s="19">
        <f>SUMIFS(UK!I:I,UK!B:B,'Special condition stocks'!D1164,UK!D:D,'Special condition stocks'!B1164)</f>
        <v>0</v>
      </c>
      <c r="G1164" s="21">
        <f t="shared" si="229"/>
        <v>0</v>
      </c>
      <c r="H1164" s="63">
        <v>0</v>
      </c>
      <c r="I1164" s="21">
        <v>0</v>
      </c>
      <c r="J1164" s="21">
        <f t="shared" si="230"/>
        <v>0</v>
      </c>
    </row>
    <row r="1165" spans="1:10" x14ac:dyDescent="0.2">
      <c r="A1165" s="6" t="str">
        <f t="shared" si="257"/>
        <v>NEP/*07U16Lowestoft</v>
      </c>
      <c r="B1165" s="6" t="s">
        <v>21</v>
      </c>
      <c r="C1165" s="6" t="s">
        <v>207</v>
      </c>
      <c r="D1165" s="6" t="s">
        <v>67</v>
      </c>
      <c r="E1165" s="21">
        <f t="shared" si="256"/>
        <v>5.7504520795660034E-2</v>
      </c>
      <c r="F1165" s="19">
        <f>SUMIFS(UK!I:I,UK!B:B,'Special condition stocks'!D1165,UK!D:D,'Special condition stocks'!B1165)</f>
        <v>0</v>
      </c>
      <c r="G1165" s="21">
        <f t="shared" si="229"/>
        <v>0</v>
      </c>
      <c r="H1165" s="63">
        <v>0</v>
      </c>
      <c r="I1165" s="21">
        <v>0</v>
      </c>
      <c r="J1165" s="21">
        <f t="shared" si="230"/>
        <v>0</v>
      </c>
    </row>
    <row r="1166" spans="1:10" x14ac:dyDescent="0.2">
      <c r="A1166" s="6" t="str">
        <f t="shared" si="257"/>
        <v>NEP/*07U16Lunar</v>
      </c>
      <c r="B1166" s="6" t="s">
        <v>12</v>
      </c>
      <c r="C1166" s="6" t="s">
        <v>207</v>
      </c>
      <c r="D1166" s="6" t="s">
        <v>67</v>
      </c>
      <c r="E1166" s="21">
        <f t="shared" si="256"/>
        <v>5.7504520795660034E-2</v>
      </c>
      <c r="F1166" s="19">
        <f>SUMIFS(UK!I:I,UK!B:B,'Special condition stocks'!D1166,UK!D:D,'Special condition stocks'!B1166)</f>
        <v>2.8</v>
      </c>
      <c r="G1166" s="21">
        <f t="shared" si="229"/>
        <v>0.161</v>
      </c>
      <c r="H1166" s="63">
        <v>0</v>
      </c>
      <c r="I1166" s="21">
        <v>0</v>
      </c>
      <c r="J1166" s="21">
        <f t="shared" si="230"/>
        <v>0.161</v>
      </c>
    </row>
    <row r="1167" spans="1:10" x14ac:dyDescent="0.2">
      <c r="A1167" s="6" t="str">
        <f t="shared" si="257"/>
        <v>NEP/*07U16Mourne</v>
      </c>
      <c r="B1167" s="6" t="s">
        <v>49</v>
      </c>
      <c r="C1167" s="6" t="s">
        <v>207</v>
      </c>
      <c r="D1167" s="6" t="s">
        <v>67</v>
      </c>
      <c r="E1167" s="21">
        <f t="shared" si="256"/>
        <v>5.7504520795660034E-2</v>
      </c>
      <c r="F1167" s="19">
        <f>SUMIFS(UK!I:I,UK!B:B,'Special condition stocks'!D1167,UK!D:D,'Special condition stocks'!B1167)</f>
        <v>0</v>
      </c>
      <c r="G1167" s="21">
        <f t="shared" si="229"/>
        <v>0</v>
      </c>
      <c r="H1167" s="63">
        <v>0</v>
      </c>
      <c r="I1167" s="21">
        <v>0</v>
      </c>
      <c r="J1167" s="21">
        <f t="shared" si="230"/>
        <v>0</v>
      </c>
    </row>
    <row r="1168" spans="1:10" x14ac:dyDescent="0.2">
      <c r="A1168" s="6" t="str">
        <f t="shared" si="257"/>
        <v>NEP/*07U16NESFO</v>
      </c>
      <c r="B1168" s="6" t="s">
        <v>5</v>
      </c>
      <c r="C1168" s="6" t="s">
        <v>207</v>
      </c>
      <c r="D1168" s="6" t="s">
        <v>67</v>
      </c>
      <c r="E1168" s="21">
        <f t="shared" si="256"/>
        <v>5.7504520795660034E-2</v>
      </c>
      <c r="F1168" s="19">
        <f>SUMIFS(UK!I:I,UK!B:B,'Special condition stocks'!D1168,UK!D:D,'Special condition stocks'!B1168)</f>
        <v>36.6</v>
      </c>
      <c r="G1168" s="21">
        <f t="shared" si="229"/>
        <v>2.105</v>
      </c>
      <c r="H1168" s="63">
        <v>0</v>
      </c>
      <c r="I1168" s="21">
        <v>0</v>
      </c>
      <c r="J1168" s="21">
        <f t="shared" si="230"/>
        <v>2.105</v>
      </c>
    </row>
    <row r="1169" spans="1:10" x14ac:dyDescent="0.2">
      <c r="A1169" s="6" t="str">
        <f t="shared" si="257"/>
        <v>NEP/*07U16NIFPO</v>
      </c>
      <c r="B1169" s="6" t="s">
        <v>16</v>
      </c>
      <c r="C1169" s="6" t="s">
        <v>207</v>
      </c>
      <c r="D1169" s="6" t="s">
        <v>67</v>
      </c>
      <c r="E1169" s="21">
        <f t="shared" si="256"/>
        <v>5.7504520795660034E-2</v>
      </c>
      <c r="F1169" s="19">
        <f>SUMIFS(UK!I:I,UK!B:B,'Special condition stocks'!D1169,UK!D:D,'Special condition stocks'!B1169)</f>
        <v>2800.1660000000002</v>
      </c>
      <c r="G1169" s="21">
        <f t="shared" si="229"/>
        <v>161.02199999999999</v>
      </c>
      <c r="H1169" s="63">
        <v>0</v>
      </c>
      <c r="I1169" s="21">
        <v>0</v>
      </c>
      <c r="J1169" s="21">
        <f t="shared" si="230"/>
        <v>161.02199999999999</v>
      </c>
    </row>
    <row r="1170" spans="1:10" x14ac:dyDescent="0.2">
      <c r="A1170" s="6" t="str">
        <f t="shared" si="257"/>
        <v>NEP/*07U16Non Sector - England</v>
      </c>
      <c r="B1170" s="6" t="s">
        <v>25</v>
      </c>
      <c r="C1170" s="6" t="s">
        <v>207</v>
      </c>
      <c r="D1170" s="6" t="s">
        <v>67</v>
      </c>
      <c r="E1170" s="21">
        <f t="shared" si="256"/>
        <v>5.7504520795660034E-2</v>
      </c>
      <c r="F1170" s="19">
        <f>SUMIFS(UK!I:I,UK!B:B,'Special condition stocks'!D1170,UK!D:D,'Special condition stocks'!B1170)</f>
        <v>1.367</v>
      </c>
      <c r="G1170" s="21">
        <f t="shared" si="229"/>
        <v>7.9000000000000001E-2</v>
      </c>
      <c r="H1170" s="63">
        <v>0</v>
      </c>
      <c r="I1170" s="21">
        <v>0</v>
      </c>
      <c r="J1170" s="21">
        <f t="shared" si="230"/>
        <v>7.9000000000000001E-2</v>
      </c>
    </row>
    <row r="1171" spans="1:10" x14ac:dyDescent="0.2">
      <c r="A1171" s="6" t="str">
        <f t="shared" si="257"/>
        <v>NEP/*07U16Non Sector - Northern Ireland</v>
      </c>
      <c r="B1171" s="6" t="s">
        <v>28</v>
      </c>
      <c r="C1171" s="6" t="s">
        <v>207</v>
      </c>
      <c r="D1171" s="6" t="s">
        <v>67</v>
      </c>
      <c r="E1171" s="21">
        <f t="shared" si="256"/>
        <v>5.7504520795660034E-2</v>
      </c>
      <c r="F1171" s="19">
        <f>SUMIFS(UK!I:I,UK!B:B,'Special condition stocks'!D1171,UK!D:D,'Special condition stocks'!B1171)</f>
        <v>0</v>
      </c>
      <c r="G1171" s="21">
        <f t="shared" si="229"/>
        <v>0</v>
      </c>
      <c r="H1171" s="63">
        <v>0</v>
      </c>
      <c r="I1171" s="21">
        <v>0</v>
      </c>
      <c r="J1171" s="21">
        <f t="shared" si="230"/>
        <v>0</v>
      </c>
    </row>
    <row r="1172" spans="1:10" x14ac:dyDescent="0.2">
      <c r="A1172" s="6" t="str">
        <f t="shared" si="257"/>
        <v>NEP/*07U16Non Sector - Scotland</v>
      </c>
      <c r="B1172" s="6" t="s">
        <v>27</v>
      </c>
      <c r="C1172" s="6" t="s">
        <v>207</v>
      </c>
      <c r="D1172" s="6" t="s">
        <v>67</v>
      </c>
      <c r="E1172" s="21">
        <f t="shared" si="256"/>
        <v>5.7504520795660034E-2</v>
      </c>
      <c r="F1172" s="19">
        <f>SUMIFS(UK!I:I,UK!B:B,'Special condition stocks'!D1172,UK!D:D,'Special condition stocks'!B1172)</f>
        <v>3.4</v>
      </c>
      <c r="G1172" s="21">
        <f t="shared" si="229"/>
        <v>0.19600000000000001</v>
      </c>
      <c r="H1172" s="63">
        <v>0</v>
      </c>
      <c r="I1172" s="21">
        <v>0</v>
      </c>
      <c r="J1172" s="21">
        <f t="shared" si="230"/>
        <v>0.19600000000000001</v>
      </c>
    </row>
    <row r="1173" spans="1:10" x14ac:dyDescent="0.2">
      <c r="A1173" s="6" t="str">
        <f t="shared" si="257"/>
        <v>NEP/*07U16Non Sector - Wales</v>
      </c>
      <c r="B1173" s="6" t="s">
        <v>26</v>
      </c>
      <c r="C1173" s="6" t="s">
        <v>207</v>
      </c>
      <c r="D1173" s="6" t="s">
        <v>67</v>
      </c>
      <c r="E1173" s="21">
        <f t="shared" si="256"/>
        <v>5.7504520795660034E-2</v>
      </c>
      <c r="F1173" s="19">
        <f>SUMIFS(UK!I:I,UK!B:B,'Special condition stocks'!D1173,UK!D:D,'Special condition stocks'!B1173)</f>
        <v>2.4079999999999999</v>
      </c>
      <c r="G1173" s="21">
        <f t="shared" si="229"/>
        <v>0.13800000000000001</v>
      </c>
      <c r="H1173" s="63">
        <v>0</v>
      </c>
      <c r="I1173" s="21">
        <v>0</v>
      </c>
      <c r="J1173" s="21">
        <f t="shared" si="230"/>
        <v>0.13800000000000001</v>
      </c>
    </row>
    <row r="1174" spans="1:10" x14ac:dyDescent="0.2">
      <c r="A1174" s="6" t="str">
        <f t="shared" si="257"/>
        <v>NEP/*07U16Humberside</v>
      </c>
      <c r="B1174" s="6" t="s">
        <v>288</v>
      </c>
      <c r="C1174" s="6" t="s">
        <v>207</v>
      </c>
      <c r="D1174" s="6" t="s">
        <v>67</v>
      </c>
      <c r="E1174" s="21">
        <f t="shared" si="256"/>
        <v>5.7504520795660034E-2</v>
      </c>
      <c r="F1174" s="19">
        <f>SUMIFS(UK!I:I,UK!B:B,'Special condition stocks'!D1174,UK!D:D,'Special condition stocks'!B1174)</f>
        <v>0</v>
      </c>
      <c r="G1174" s="21">
        <f t="shared" si="229"/>
        <v>0</v>
      </c>
      <c r="H1174" s="63">
        <v>0</v>
      </c>
      <c r="I1174" s="21">
        <v>0</v>
      </c>
      <c r="J1174" s="21">
        <f t="shared" si="230"/>
        <v>0</v>
      </c>
    </row>
    <row r="1175" spans="1:10" x14ac:dyDescent="0.2">
      <c r="A1175" s="6" t="str">
        <f t="shared" si="257"/>
        <v>NEP/*07U16North Sea</v>
      </c>
      <c r="B1175" s="6" t="s">
        <v>20</v>
      </c>
      <c r="C1175" s="6" t="s">
        <v>207</v>
      </c>
      <c r="D1175" s="6" t="s">
        <v>67</v>
      </c>
      <c r="E1175" s="21">
        <f t="shared" si="256"/>
        <v>5.7504520795660034E-2</v>
      </c>
      <c r="F1175" s="19">
        <f>SUMIFS(UK!I:I,UK!B:B,'Special condition stocks'!D1175,UK!D:D,'Special condition stocks'!B1175)</f>
        <v>0</v>
      </c>
      <c r="G1175" s="21">
        <f t="shared" si="229"/>
        <v>0</v>
      </c>
      <c r="H1175" s="63">
        <v>0</v>
      </c>
      <c r="I1175" s="21">
        <v>0</v>
      </c>
      <c r="J1175" s="21">
        <f t="shared" si="230"/>
        <v>0</v>
      </c>
    </row>
    <row r="1176" spans="1:10" x14ac:dyDescent="0.2">
      <c r="A1176" s="6" t="str">
        <f t="shared" si="257"/>
        <v>NEP/*07U16Northern</v>
      </c>
      <c r="B1176" s="6" t="s">
        <v>10</v>
      </c>
      <c r="C1176" s="6" t="s">
        <v>207</v>
      </c>
      <c r="D1176" s="6" t="s">
        <v>67</v>
      </c>
      <c r="E1176" s="21">
        <f t="shared" si="256"/>
        <v>5.7504520795660034E-2</v>
      </c>
      <c r="F1176" s="19">
        <f>SUMIFS(UK!I:I,UK!B:B,'Special condition stocks'!D1176,UK!D:D,'Special condition stocks'!B1176)</f>
        <v>0</v>
      </c>
      <c r="G1176" s="21">
        <f t="shared" si="229"/>
        <v>0</v>
      </c>
      <c r="H1176" s="63">
        <v>0</v>
      </c>
      <c r="I1176" s="21">
        <v>0</v>
      </c>
      <c r="J1176" s="21">
        <f t="shared" si="230"/>
        <v>0</v>
      </c>
    </row>
    <row r="1177" spans="1:10" x14ac:dyDescent="0.2">
      <c r="A1177" s="6" t="str">
        <f t="shared" si="257"/>
        <v>NEP/*07U16Orkney</v>
      </c>
      <c r="B1177" s="6" t="s">
        <v>9</v>
      </c>
      <c r="C1177" s="6" t="s">
        <v>207</v>
      </c>
      <c r="D1177" s="6" t="s">
        <v>67</v>
      </c>
      <c r="E1177" s="21">
        <f t="shared" si="256"/>
        <v>5.7504520795660034E-2</v>
      </c>
      <c r="F1177" s="19">
        <f>SUMIFS(UK!I:I,UK!B:B,'Special condition stocks'!D1177,UK!D:D,'Special condition stocks'!B1177)</f>
        <v>0</v>
      </c>
      <c r="G1177" s="21">
        <f t="shared" si="229"/>
        <v>0</v>
      </c>
      <c r="H1177" s="63">
        <v>0</v>
      </c>
      <c r="I1177" s="21">
        <v>0</v>
      </c>
      <c r="J1177" s="21">
        <f t="shared" si="230"/>
        <v>0</v>
      </c>
    </row>
    <row r="1178" spans="1:10" x14ac:dyDescent="0.2">
      <c r="A1178" s="6" t="str">
        <f t="shared" si="257"/>
        <v>NEP/*07U16SFO</v>
      </c>
      <c r="B1178" s="6" t="s">
        <v>2</v>
      </c>
      <c r="C1178" s="6" t="s">
        <v>207</v>
      </c>
      <c r="D1178" s="6" t="s">
        <v>67</v>
      </c>
      <c r="E1178" s="21">
        <f t="shared" si="256"/>
        <v>5.7504520795660034E-2</v>
      </c>
      <c r="F1178" s="19">
        <f>SUMIFS(UK!I:I,UK!B:B,'Special condition stocks'!D1178,UK!D:D,'Special condition stocks'!B1178)</f>
        <v>212.11299999999997</v>
      </c>
      <c r="G1178" s="21">
        <f t="shared" si="229"/>
        <v>12.196999999999999</v>
      </c>
      <c r="H1178" s="63">
        <v>36.877000000000002</v>
      </c>
      <c r="I1178" s="21">
        <v>0</v>
      </c>
      <c r="J1178" s="21">
        <f t="shared" si="230"/>
        <v>49.073999999999998</v>
      </c>
    </row>
    <row r="1179" spans="1:10" x14ac:dyDescent="0.2">
      <c r="A1179" s="6" t="str">
        <f t="shared" si="257"/>
        <v>NEP/*07U16Shetland</v>
      </c>
      <c r="B1179" s="6" t="s">
        <v>6</v>
      </c>
      <c r="C1179" s="6" t="s">
        <v>207</v>
      </c>
      <c r="D1179" s="6" t="s">
        <v>67</v>
      </c>
      <c r="E1179" s="21">
        <f t="shared" si="256"/>
        <v>5.7504520795660034E-2</v>
      </c>
      <c r="F1179" s="19">
        <f>SUMIFS(UK!I:I,UK!B:B,'Special condition stocks'!D1179,UK!D:D,'Special condition stocks'!B1179)</f>
        <v>38.700000000000003</v>
      </c>
      <c r="G1179" s="21">
        <f t="shared" si="229"/>
        <v>2.2250000000000001</v>
      </c>
      <c r="H1179" s="63">
        <v>0</v>
      </c>
      <c r="I1179" s="21">
        <v>0</v>
      </c>
      <c r="J1179" s="21">
        <f t="shared" si="230"/>
        <v>2.2250000000000001</v>
      </c>
    </row>
    <row r="1180" spans="1:10" x14ac:dyDescent="0.2">
      <c r="A1180" s="6" t="str">
        <f t="shared" si="257"/>
        <v>NEP/*07U16South West</v>
      </c>
      <c r="B1180" s="6" t="s">
        <v>19</v>
      </c>
      <c r="C1180" s="6" t="s">
        <v>207</v>
      </c>
      <c r="D1180" s="6" t="s">
        <v>67</v>
      </c>
      <c r="E1180" s="21">
        <f t="shared" si="256"/>
        <v>5.7504520795660034E-2</v>
      </c>
      <c r="F1180" s="19">
        <f>SUMIFS(UK!I:I,UK!B:B,'Special condition stocks'!D1180,UK!D:D,'Special condition stocks'!B1180)</f>
        <v>0</v>
      </c>
      <c r="G1180" s="21">
        <f t="shared" ref="G1180:G1239" si="258">ROUND(F1180*E1180,3)</f>
        <v>0</v>
      </c>
      <c r="H1180" s="63">
        <v>0</v>
      </c>
      <c r="I1180" s="21">
        <v>0</v>
      </c>
      <c r="J1180" s="21">
        <f t="shared" ref="J1180:J1253" si="259">G1180+H1180-I1180</f>
        <v>0</v>
      </c>
    </row>
    <row r="1181" spans="1:10" x14ac:dyDescent="0.2">
      <c r="A1181" s="6" t="str">
        <f t="shared" ref="A1181" si="260">CONCATENATE(C1181,B1181)</f>
        <v>NEP/*07U16Unallocated</v>
      </c>
      <c r="B1181" s="6" t="s">
        <v>33</v>
      </c>
      <c r="C1181" s="6" t="s">
        <v>207</v>
      </c>
      <c r="D1181" s="6" t="s">
        <v>67</v>
      </c>
      <c r="E1181" s="21">
        <f t="shared" si="256"/>
        <v>5.7504520795660034E-2</v>
      </c>
      <c r="F1181" s="19">
        <f>SUMIFS(UK!I:I,UK!B:B,'Special condition stocks'!D1181,UK!D:D,'Special condition stocks'!B1181)</f>
        <v>1088.9000000000001</v>
      </c>
      <c r="G1181" s="21">
        <f t="shared" ref="G1181" si="261">ROUND(F1181*E1181,3)</f>
        <v>62.616999999999997</v>
      </c>
      <c r="H1181" s="63">
        <v>0</v>
      </c>
      <c r="I1181" s="21">
        <v>0</v>
      </c>
      <c r="J1181" s="21">
        <f t="shared" ref="J1181" si="262">G1181+H1181-I1181</f>
        <v>62.616999999999997</v>
      </c>
    </row>
    <row r="1182" spans="1:10" x14ac:dyDescent="0.2">
      <c r="A1182" s="6" t="str">
        <f t="shared" si="257"/>
        <v>NEP/*07U16W. Scotland</v>
      </c>
      <c r="B1182" s="6" t="s">
        <v>8</v>
      </c>
      <c r="C1182" s="6" t="s">
        <v>207</v>
      </c>
      <c r="D1182" s="6" t="s">
        <v>67</v>
      </c>
      <c r="E1182" s="21">
        <f t="shared" si="256"/>
        <v>5.7504520795660034E-2</v>
      </c>
      <c r="F1182" s="19">
        <f>SUMIFS(UK!I:I,UK!B:B,'Special condition stocks'!D1182,UK!D:D,'Special condition stocks'!B1182)</f>
        <v>12.1</v>
      </c>
      <c r="G1182" s="21">
        <f t="shared" si="258"/>
        <v>0.69599999999999995</v>
      </c>
      <c r="H1182" s="63">
        <v>0</v>
      </c>
      <c r="I1182" s="21">
        <v>0</v>
      </c>
      <c r="J1182" s="21">
        <f t="shared" si="259"/>
        <v>0.69599999999999995</v>
      </c>
    </row>
    <row r="1183" spans="1:10" x14ac:dyDescent="0.2">
      <c r="A1183" s="6" t="str">
        <f t="shared" si="257"/>
        <v>NEP/*07U16Wales &amp; WC</v>
      </c>
      <c r="B1183" s="6" t="s">
        <v>22</v>
      </c>
      <c r="C1183" s="6" t="s">
        <v>207</v>
      </c>
      <c r="D1183" s="6" t="s">
        <v>67</v>
      </c>
      <c r="E1183" s="21">
        <f t="shared" si="256"/>
        <v>5.7504520795660034E-2</v>
      </c>
      <c r="F1183" s="19">
        <f>SUMIFS(UK!I:I,UK!B:B,'Special condition stocks'!D1183,UK!D:D,'Special condition stocks'!B1183)</f>
        <v>46.619</v>
      </c>
      <c r="G1183" s="21">
        <f t="shared" si="258"/>
        <v>2.681</v>
      </c>
      <c r="H1183" s="63">
        <v>0.58299999999999996</v>
      </c>
      <c r="I1183" s="21">
        <v>0</v>
      </c>
      <c r="J1183" s="21">
        <f t="shared" si="259"/>
        <v>3.2640000000000002</v>
      </c>
    </row>
    <row r="1184" spans="1:10" x14ac:dyDescent="0.2">
      <c r="A1184" s="6" t="str">
        <f t="shared" si="257"/>
        <v>NEP/*07U16Western</v>
      </c>
      <c r="B1184" s="6" t="s">
        <v>107</v>
      </c>
      <c r="C1184" s="6" t="s">
        <v>207</v>
      </c>
      <c r="D1184" s="6" t="s">
        <v>67</v>
      </c>
      <c r="E1184" s="21">
        <f t="shared" si="256"/>
        <v>5.7504520795660034E-2</v>
      </c>
      <c r="F1184" s="19">
        <f>SUMIFS(UK!I:I,UK!B:B,'Special condition stocks'!D1184,UK!D:D,'Special condition stocks'!B1184)</f>
        <v>12.548</v>
      </c>
      <c r="G1184" s="21">
        <f t="shared" si="258"/>
        <v>0.72199999999999998</v>
      </c>
      <c r="H1184" s="63">
        <v>0</v>
      </c>
      <c r="I1184" s="21">
        <v>0</v>
      </c>
      <c r="J1184" s="21">
        <f t="shared" si="259"/>
        <v>0.72199999999999998</v>
      </c>
    </row>
    <row r="1185" spans="1:11" x14ac:dyDescent="0.2">
      <c r="A1185" s="6" t="str">
        <f t="shared" ref="A1185:A1186" si="263">CONCATENATE(C1185,B1185)</f>
        <v>NEP/*07U16QAM - sector</v>
      </c>
      <c r="B1185" s="60" t="s">
        <v>302</v>
      </c>
      <c r="C1185" s="60" t="s">
        <v>207</v>
      </c>
      <c r="D1185" s="60" t="s">
        <v>67</v>
      </c>
      <c r="E1185" s="21">
        <f t="shared" si="256"/>
        <v>5.7504520795660034E-2</v>
      </c>
      <c r="F1185" s="19">
        <f>SUMIFS(UK!I:I,UK!B:B,'Special condition stocks'!D1185,UK!D:D,'Special condition stocks'!B1185)</f>
        <v>33.4</v>
      </c>
      <c r="G1185" s="21">
        <f t="shared" ref="G1185:G1186" si="264">ROUND(F1185*E1185,3)</f>
        <v>1.921</v>
      </c>
      <c r="H1185" s="63">
        <v>0</v>
      </c>
      <c r="I1185" s="21">
        <v>0</v>
      </c>
      <c r="J1185" s="21">
        <f t="shared" ref="J1185:J1186" si="265">G1185+H1185-I1185</f>
        <v>1.921</v>
      </c>
    </row>
    <row r="1186" spans="1:11" x14ac:dyDescent="0.2">
      <c r="A1186" s="6" t="str">
        <f t="shared" si="263"/>
        <v>NEP/*07U16QAM - non-sector</v>
      </c>
      <c r="B1186" s="60" t="s">
        <v>303</v>
      </c>
      <c r="C1186" s="60" t="s">
        <v>207</v>
      </c>
      <c r="D1186" s="60" t="s">
        <v>67</v>
      </c>
      <c r="E1186" s="21">
        <f t="shared" si="256"/>
        <v>5.7504520795660034E-2</v>
      </c>
      <c r="F1186" s="19">
        <f>SUMIFS(UK!I:I,UK!B:B,'Special condition stocks'!D1186,UK!D:D,'Special condition stocks'!B1186)</f>
        <v>12.2</v>
      </c>
      <c r="G1186" s="21">
        <f t="shared" si="264"/>
        <v>0.70199999999999996</v>
      </c>
      <c r="H1186" s="63">
        <v>0</v>
      </c>
      <c r="I1186" s="21">
        <v>0</v>
      </c>
      <c r="J1186" s="21">
        <f t="shared" si="265"/>
        <v>0.70199999999999996</v>
      </c>
    </row>
    <row r="1187" spans="1:11" x14ac:dyDescent="0.2">
      <c r="A1187" s="6" t="str">
        <f t="shared" si="257"/>
        <v>PLE/*7D10m and under (pool) - England</v>
      </c>
      <c r="B1187" s="60" t="s">
        <v>29</v>
      </c>
      <c r="C1187" s="61" t="s">
        <v>289</v>
      </c>
      <c r="D1187" s="61" t="s">
        <v>73</v>
      </c>
      <c r="E1187" s="68">
        <f>415/661</f>
        <v>0.62783661119515888</v>
      </c>
      <c r="F1187" s="19">
        <f>SUMIFS(UK!I:I,UK!B:B,'Special condition stocks'!D1187,UK!D:D,'Special condition stocks'!B1187)</f>
        <v>196.863</v>
      </c>
      <c r="G1187" s="68">
        <v>52.2</v>
      </c>
      <c r="H1187" s="63">
        <v>14.597</v>
      </c>
      <c r="I1187" s="21">
        <v>0</v>
      </c>
      <c r="J1187" s="21">
        <f t="shared" si="259"/>
        <v>66.796999999999997</v>
      </c>
      <c r="K1187" s="6" t="s">
        <v>313</v>
      </c>
    </row>
    <row r="1188" spans="1:11" x14ac:dyDescent="0.2">
      <c r="A1188" s="6" t="str">
        <f t="shared" si="257"/>
        <v>PLE/*7D10m and under (pool) - Northern Ireland</v>
      </c>
      <c r="B1188" s="60" t="s">
        <v>32</v>
      </c>
      <c r="C1188" s="61" t="s">
        <v>289</v>
      </c>
      <c r="D1188" s="61" t="s">
        <v>73</v>
      </c>
      <c r="E1188" s="68">
        <f t="shared" ref="E1188:E1225" si="266">415/661</f>
        <v>0.62783661119515888</v>
      </c>
      <c r="F1188" s="19">
        <f>SUMIFS(UK!I:I,UK!B:B,'Special condition stocks'!D1188,UK!D:D,'Special condition stocks'!B1188)</f>
        <v>0.1</v>
      </c>
      <c r="G1188" s="68">
        <v>0</v>
      </c>
      <c r="H1188" s="63">
        <v>0</v>
      </c>
      <c r="I1188" s="21">
        <v>0</v>
      </c>
      <c r="J1188" s="21">
        <f t="shared" si="259"/>
        <v>0</v>
      </c>
      <c r="K1188" s="6" t="s">
        <v>313</v>
      </c>
    </row>
    <row r="1189" spans="1:11" x14ac:dyDescent="0.2">
      <c r="A1189" s="6" t="str">
        <f t="shared" si="257"/>
        <v>PLE/*7D10m and under (pool) - Scotland</v>
      </c>
      <c r="B1189" s="60" t="s">
        <v>31</v>
      </c>
      <c r="C1189" s="61" t="s">
        <v>289</v>
      </c>
      <c r="D1189" s="61" t="s">
        <v>73</v>
      </c>
      <c r="E1189" s="68">
        <f t="shared" si="266"/>
        <v>0.62783661119515888</v>
      </c>
      <c r="F1189" s="19">
        <f>SUMIFS(UK!I:I,UK!B:B,'Special condition stocks'!D1189,UK!D:D,'Special condition stocks'!B1189)</f>
        <v>1</v>
      </c>
      <c r="G1189" s="68">
        <v>0.3</v>
      </c>
      <c r="H1189" s="63">
        <v>0</v>
      </c>
      <c r="I1189" s="21">
        <v>0</v>
      </c>
      <c r="J1189" s="21">
        <f t="shared" si="259"/>
        <v>0.3</v>
      </c>
      <c r="K1189" s="6" t="s">
        <v>313</v>
      </c>
    </row>
    <row r="1190" spans="1:11" x14ac:dyDescent="0.2">
      <c r="A1190" s="6" t="str">
        <f t="shared" si="257"/>
        <v>PLE/*7D10m and under (pool) - Wales</v>
      </c>
      <c r="B1190" s="60" t="s">
        <v>30</v>
      </c>
      <c r="C1190" s="61" t="s">
        <v>289</v>
      </c>
      <c r="D1190" s="61" t="s">
        <v>73</v>
      </c>
      <c r="E1190" s="68">
        <f t="shared" si="266"/>
        <v>0.62783661119515888</v>
      </c>
      <c r="F1190" s="19">
        <f>SUMIFS(UK!I:I,UK!B:B,'Special condition stocks'!D1190,UK!D:D,'Special condition stocks'!B1190)</f>
        <v>0.83399999999999996</v>
      </c>
      <c r="G1190" s="68">
        <v>0.2</v>
      </c>
      <c r="H1190" s="63">
        <v>0</v>
      </c>
      <c r="I1190" s="21">
        <v>0</v>
      </c>
      <c r="J1190" s="21">
        <f t="shared" si="259"/>
        <v>0.2</v>
      </c>
      <c r="K1190" s="6" t="s">
        <v>313</v>
      </c>
    </row>
    <row r="1191" spans="1:11" x14ac:dyDescent="0.2">
      <c r="A1191" s="6" t="str">
        <f t="shared" ref="A1191:A1192" si="267">CONCATENATE(C1191,B1191)</f>
        <v>PLE/*7DUnallocated England</v>
      </c>
      <c r="B1191" s="74" t="s">
        <v>316</v>
      </c>
      <c r="C1191" s="61" t="s">
        <v>289</v>
      </c>
      <c r="D1191" s="61" t="s">
        <v>73</v>
      </c>
      <c r="E1191" s="68">
        <f t="shared" si="266"/>
        <v>0.62783661119515888</v>
      </c>
      <c r="F1191" s="56">
        <v>13.8</v>
      </c>
      <c r="G1191" s="68">
        <v>3.7</v>
      </c>
      <c r="H1191" s="63">
        <v>0</v>
      </c>
      <c r="I1191" s="21">
        <v>0</v>
      </c>
      <c r="J1191" s="21">
        <f t="shared" ref="J1191:J1192" si="268">G1191+H1191-I1191</f>
        <v>3.7</v>
      </c>
      <c r="K1191" s="6" t="s">
        <v>313</v>
      </c>
    </row>
    <row r="1192" spans="1:11" x14ac:dyDescent="0.2">
      <c r="A1192" s="6" t="str">
        <f t="shared" si="267"/>
        <v>PLE/*7DUnallocated Wales</v>
      </c>
      <c r="B1192" s="74" t="s">
        <v>317</v>
      </c>
      <c r="C1192" s="61" t="s">
        <v>289</v>
      </c>
      <c r="D1192" s="61" t="s">
        <v>73</v>
      </c>
      <c r="E1192" s="68">
        <f t="shared" si="266"/>
        <v>0.62783661119515888</v>
      </c>
      <c r="F1192" s="56">
        <v>6.6</v>
      </c>
      <c r="G1192" s="68">
        <v>1.8</v>
      </c>
      <c r="H1192" s="63">
        <v>0</v>
      </c>
      <c r="I1192" s="21">
        <v>0</v>
      </c>
      <c r="J1192" s="21">
        <f t="shared" si="268"/>
        <v>1.8</v>
      </c>
      <c r="K1192" s="6" t="s">
        <v>313</v>
      </c>
    </row>
    <row r="1193" spans="1:11" x14ac:dyDescent="0.2">
      <c r="A1193" s="6" t="str">
        <f t="shared" si="257"/>
        <v>PLE/*7DAberdeen</v>
      </c>
      <c r="B1193" s="60" t="s">
        <v>4</v>
      </c>
      <c r="C1193" s="61" t="s">
        <v>289</v>
      </c>
      <c r="D1193" s="61" t="s">
        <v>73</v>
      </c>
      <c r="E1193" s="68">
        <f t="shared" si="266"/>
        <v>0.62783661119515888</v>
      </c>
      <c r="F1193" s="19">
        <f>SUMIFS(UK!I:I,UK!B:B,'Special condition stocks'!D1193,UK!D:D,'Special condition stocks'!B1193)</f>
        <v>0.93700000000000006</v>
      </c>
      <c r="G1193" s="68">
        <v>0.3</v>
      </c>
      <c r="H1193" s="63">
        <v>0</v>
      </c>
      <c r="I1193" s="21">
        <v>0</v>
      </c>
      <c r="J1193" s="21">
        <f t="shared" si="259"/>
        <v>0.3</v>
      </c>
      <c r="K1193" s="6" t="s">
        <v>313</v>
      </c>
    </row>
    <row r="1194" spans="1:11" x14ac:dyDescent="0.2">
      <c r="A1194" s="6" t="str">
        <f t="shared" si="257"/>
        <v>PLE/*7DAnglo Scot.</v>
      </c>
      <c r="B1194" s="60" t="s">
        <v>13</v>
      </c>
      <c r="C1194" s="61" t="s">
        <v>289</v>
      </c>
      <c r="D1194" s="61" t="s">
        <v>73</v>
      </c>
      <c r="E1194" s="68">
        <f t="shared" si="266"/>
        <v>0.62783661119515888</v>
      </c>
      <c r="F1194" s="19">
        <f>SUMIFS(UK!I:I,UK!B:B,'Special condition stocks'!D1194,UK!D:D,'Special condition stocks'!B1194)</f>
        <v>0.223</v>
      </c>
      <c r="G1194" s="68">
        <v>0</v>
      </c>
      <c r="H1194" s="63">
        <v>0</v>
      </c>
      <c r="I1194" s="21">
        <v>0</v>
      </c>
      <c r="J1194" s="21">
        <f t="shared" si="259"/>
        <v>0</v>
      </c>
      <c r="K1194" s="6" t="s">
        <v>313</v>
      </c>
    </row>
    <row r="1195" spans="1:11" x14ac:dyDescent="0.2">
      <c r="A1195" s="6" t="str">
        <f t="shared" si="257"/>
        <v>PLE/*7DANIFPO</v>
      </c>
      <c r="B1195" s="60" t="s">
        <v>17</v>
      </c>
      <c r="C1195" s="61" t="s">
        <v>289</v>
      </c>
      <c r="D1195" s="61" t="s">
        <v>73</v>
      </c>
      <c r="E1195" s="68">
        <f t="shared" si="266"/>
        <v>0.62783661119515888</v>
      </c>
      <c r="F1195" s="19">
        <f>SUMIFS(UK!I:I,UK!B:B,'Special condition stocks'!D1195,UK!D:D,'Special condition stocks'!B1195)</f>
        <v>0.58800000000000008</v>
      </c>
      <c r="G1195" s="68">
        <v>0.2</v>
      </c>
      <c r="H1195" s="63">
        <v>0</v>
      </c>
      <c r="I1195" s="21">
        <v>0</v>
      </c>
      <c r="J1195" s="21">
        <f t="shared" si="259"/>
        <v>0.2</v>
      </c>
      <c r="K1195" s="6" t="s">
        <v>313</v>
      </c>
    </row>
    <row r="1196" spans="1:11" x14ac:dyDescent="0.2">
      <c r="A1196" s="6" t="str">
        <f t="shared" si="257"/>
        <v>PLE/*7DCornish</v>
      </c>
      <c r="B1196" s="60" t="s">
        <v>18</v>
      </c>
      <c r="C1196" s="61" t="s">
        <v>289</v>
      </c>
      <c r="D1196" s="61" t="s">
        <v>73</v>
      </c>
      <c r="E1196" s="68">
        <f t="shared" si="266"/>
        <v>0.62783661119515888</v>
      </c>
      <c r="F1196" s="19">
        <f>SUMIFS(UK!I:I,UK!B:B,'Special condition stocks'!D1196,UK!D:D,'Special condition stocks'!B1196)</f>
        <v>76.531999999999996</v>
      </c>
      <c r="G1196" s="68">
        <v>20.3</v>
      </c>
      <c r="H1196" s="63">
        <v>0</v>
      </c>
      <c r="I1196" s="21">
        <v>0</v>
      </c>
      <c r="J1196" s="21">
        <f t="shared" si="259"/>
        <v>20.3</v>
      </c>
      <c r="K1196" s="6" t="s">
        <v>313</v>
      </c>
    </row>
    <row r="1197" spans="1:11" x14ac:dyDescent="0.2">
      <c r="A1197" s="6" t="str">
        <f t="shared" si="257"/>
        <v>PLE/*7DEEFPO</v>
      </c>
      <c r="B1197" s="60" t="s">
        <v>14</v>
      </c>
      <c r="C1197" s="61" t="s">
        <v>289</v>
      </c>
      <c r="D1197" s="61" t="s">
        <v>73</v>
      </c>
      <c r="E1197" s="68">
        <f t="shared" si="266"/>
        <v>0.62783661119515888</v>
      </c>
      <c r="F1197" s="19">
        <f>SUMIFS(UK!I:I,UK!B:B,'Special condition stocks'!D1197,UK!D:D,'Special condition stocks'!B1197)</f>
        <v>0.48199999999999998</v>
      </c>
      <c r="G1197" s="68">
        <v>0.1</v>
      </c>
      <c r="H1197" s="63">
        <v>0</v>
      </c>
      <c r="I1197" s="21">
        <v>0</v>
      </c>
      <c r="J1197" s="21">
        <f t="shared" si="259"/>
        <v>0.1</v>
      </c>
      <c r="K1197" s="6" t="s">
        <v>313</v>
      </c>
    </row>
    <row r="1198" spans="1:11" x14ac:dyDescent="0.2">
      <c r="A1198" s="6" t="str">
        <f t="shared" si="257"/>
        <v>PLE/*7DFife</v>
      </c>
      <c r="B1198" s="60" t="s">
        <v>7</v>
      </c>
      <c r="C1198" s="61" t="s">
        <v>289</v>
      </c>
      <c r="D1198" s="61" t="s">
        <v>73</v>
      </c>
      <c r="E1198" s="68">
        <f t="shared" si="266"/>
        <v>0.62783661119515888</v>
      </c>
      <c r="F1198" s="19">
        <f>SUMIFS(UK!I:I,UK!B:B,'Special condition stocks'!D1198,UK!D:D,'Special condition stocks'!B1198)</f>
        <v>0.7</v>
      </c>
      <c r="G1198" s="68">
        <v>0.2</v>
      </c>
      <c r="H1198" s="63">
        <v>0</v>
      </c>
      <c r="I1198" s="63">
        <v>2.85</v>
      </c>
      <c r="J1198" s="21">
        <f t="shared" si="259"/>
        <v>-2.65</v>
      </c>
      <c r="K1198" s="6" t="s">
        <v>313</v>
      </c>
    </row>
    <row r="1199" spans="1:11" x14ac:dyDescent="0.2">
      <c r="A1199" s="6" t="str">
        <f t="shared" si="257"/>
        <v>PLE/*7DFPO</v>
      </c>
      <c r="B1199" s="60" t="s">
        <v>15</v>
      </c>
      <c r="C1199" s="61" t="s">
        <v>289</v>
      </c>
      <c r="D1199" s="61" t="s">
        <v>73</v>
      </c>
      <c r="E1199" s="68">
        <f t="shared" si="266"/>
        <v>0.62783661119515888</v>
      </c>
      <c r="F1199" s="19">
        <f>SUMIFS(UK!I:I,UK!B:B,'Special condition stocks'!D1199,UK!D:D,'Special condition stocks'!B1199)</f>
        <v>13.992000000000001</v>
      </c>
      <c r="G1199" s="68">
        <v>3.7</v>
      </c>
      <c r="H1199" s="63">
        <v>1.0840000000000001</v>
      </c>
      <c r="I1199" s="21">
        <v>0</v>
      </c>
      <c r="J1199" s="21">
        <f t="shared" si="259"/>
        <v>4.7840000000000007</v>
      </c>
      <c r="K1199" s="6" t="s">
        <v>313</v>
      </c>
    </row>
    <row r="1200" spans="1:11" x14ac:dyDescent="0.2">
      <c r="A1200" s="6" t="str">
        <f t="shared" si="257"/>
        <v>PLE/*7DHandliners</v>
      </c>
      <c r="B1200" s="60" t="s">
        <v>66</v>
      </c>
      <c r="C1200" s="61" t="s">
        <v>289</v>
      </c>
      <c r="D1200" s="61" t="s">
        <v>73</v>
      </c>
      <c r="E1200" s="68">
        <f t="shared" si="266"/>
        <v>0.62783661119515888</v>
      </c>
      <c r="F1200" s="19">
        <f>SUMIFS(UK!I:I,UK!B:B,'Special condition stocks'!D1200,UK!D:D,'Special condition stocks'!B1200)</f>
        <v>0</v>
      </c>
      <c r="G1200" s="68">
        <v>0</v>
      </c>
      <c r="H1200" s="63">
        <v>0</v>
      </c>
      <c r="I1200" s="21">
        <v>0</v>
      </c>
      <c r="J1200" s="21">
        <f t="shared" si="259"/>
        <v>0</v>
      </c>
      <c r="K1200" s="6" t="s">
        <v>313</v>
      </c>
    </row>
    <row r="1201" spans="1:11" x14ac:dyDescent="0.2">
      <c r="A1201" s="6" t="str">
        <f t="shared" si="257"/>
        <v>PLE/*7DInterfish</v>
      </c>
      <c r="B1201" s="60" t="s">
        <v>23</v>
      </c>
      <c r="C1201" s="61" t="s">
        <v>289</v>
      </c>
      <c r="D1201" s="61" t="s">
        <v>73</v>
      </c>
      <c r="E1201" s="68">
        <f t="shared" si="266"/>
        <v>0.62783661119515888</v>
      </c>
      <c r="F1201" s="19">
        <f>SUMIFS(UK!I:I,UK!B:B,'Special condition stocks'!D1201,UK!D:D,'Special condition stocks'!B1201)</f>
        <v>58.939</v>
      </c>
      <c r="G1201" s="68">
        <v>15.6</v>
      </c>
      <c r="H1201" s="63">
        <v>3.1E-2</v>
      </c>
      <c r="I1201" s="21">
        <v>0</v>
      </c>
      <c r="J1201" s="21">
        <f t="shared" si="259"/>
        <v>15.631</v>
      </c>
      <c r="K1201" s="6" t="s">
        <v>313</v>
      </c>
    </row>
    <row r="1202" spans="1:11" x14ac:dyDescent="0.2">
      <c r="A1202" s="6" t="str">
        <f t="shared" si="257"/>
        <v>PLE/*7DIOM</v>
      </c>
      <c r="B1202" s="60" t="s">
        <v>24</v>
      </c>
      <c r="C1202" s="61" t="s">
        <v>289</v>
      </c>
      <c r="D1202" s="61" t="s">
        <v>73</v>
      </c>
      <c r="E1202" s="68">
        <f t="shared" si="266"/>
        <v>0.62783661119515888</v>
      </c>
      <c r="F1202" s="19">
        <f>SUMIFS(UK!I:I,UK!B:B,'Special condition stocks'!D1202,UK!D:D,'Special condition stocks'!B1202)</f>
        <v>0.48199999999999998</v>
      </c>
      <c r="G1202" s="68">
        <v>0.1</v>
      </c>
      <c r="H1202" s="63">
        <v>0</v>
      </c>
      <c r="I1202" s="21">
        <v>0</v>
      </c>
      <c r="J1202" s="21">
        <f t="shared" si="259"/>
        <v>0.1</v>
      </c>
      <c r="K1202" s="6" t="s">
        <v>313</v>
      </c>
    </row>
    <row r="1203" spans="1:11" x14ac:dyDescent="0.2">
      <c r="A1203" s="6" t="str">
        <f t="shared" si="257"/>
        <v>PLE/*7DKlondyke</v>
      </c>
      <c r="B1203" s="60" t="s">
        <v>11</v>
      </c>
      <c r="C1203" s="61" t="s">
        <v>289</v>
      </c>
      <c r="D1203" s="61" t="s">
        <v>73</v>
      </c>
      <c r="E1203" s="68">
        <f t="shared" si="266"/>
        <v>0.62783661119515888</v>
      </c>
      <c r="F1203" s="19">
        <f>SUMIFS(UK!I:I,UK!B:B,'Special condition stocks'!D1203,UK!D:D,'Special condition stocks'!B1203)</f>
        <v>0</v>
      </c>
      <c r="G1203" s="68">
        <v>0</v>
      </c>
      <c r="H1203" s="63">
        <v>0</v>
      </c>
      <c r="I1203" s="21">
        <v>0</v>
      </c>
      <c r="J1203" s="21">
        <f t="shared" si="259"/>
        <v>0</v>
      </c>
      <c r="K1203" s="6" t="s">
        <v>313</v>
      </c>
    </row>
    <row r="1204" spans="1:11" x14ac:dyDescent="0.2">
      <c r="A1204" s="6" t="str">
        <f t="shared" si="257"/>
        <v>PLE/*7DLowestoft</v>
      </c>
      <c r="B1204" s="60" t="s">
        <v>21</v>
      </c>
      <c r="C1204" s="61" t="s">
        <v>289</v>
      </c>
      <c r="D1204" s="61" t="s">
        <v>73</v>
      </c>
      <c r="E1204" s="68">
        <f t="shared" si="266"/>
        <v>0.62783661119515888</v>
      </c>
      <c r="F1204" s="19">
        <f>SUMIFS(UK!I:I,UK!B:B,'Special condition stocks'!D1204,UK!D:D,'Special condition stocks'!B1204)</f>
        <v>0</v>
      </c>
      <c r="G1204" s="68">
        <v>0</v>
      </c>
      <c r="H1204" s="63">
        <v>0</v>
      </c>
      <c r="I1204" s="21">
        <v>0</v>
      </c>
      <c r="J1204" s="21">
        <f t="shared" si="259"/>
        <v>0</v>
      </c>
      <c r="K1204" s="6" t="s">
        <v>313</v>
      </c>
    </row>
    <row r="1205" spans="1:11" x14ac:dyDescent="0.2">
      <c r="A1205" s="6" t="str">
        <f t="shared" si="257"/>
        <v>PLE/*7DLunar</v>
      </c>
      <c r="B1205" s="60" t="s">
        <v>12</v>
      </c>
      <c r="C1205" s="61" t="s">
        <v>289</v>
      </c>
      <c r="D1205" s="61" t="s">
        <v>73</v>
      </c>
      <c r="E1205" s="68">
        <f t="shared" si="266"/>
        <v>0.62783661119515888</v>
      </c>
      <c r="F1205" s="19">
        <f>SUMIFS(UK!I:I,UK!B:B,'Special condition stocks'!D1205,UK!D:D,'Special condition stocks'!B1205)</f>
        <v>0</v>
      </c>
      <c r="G1205" s="68">
        <v>0</v>
      </c>
      <c r="H1205" s="63">
        <v>0</v>
      </c>
      <c r="I1205" s="21">
        <v>0</v>
      </c>
      <c r="J1205" s="21">
        <f t="shared" si="259"/>
        <v>0</v>
      </c>
      <c r="K1205" s="6" t="s">
        <v>313</v>
      </c>
    </row>
    <row r="1206" spans="1:11" x14ac:dyDescent="0.2">
      <c r="A1206" s="6" t="str">
        <f t="shared" si="257"/>
        <v>PLE/*7DMourne</v>
      </c>
      <c r="B1206" s="60" t="s">
        <v>49</v>
      </c>
      <c r="C1206" s="61" t="s">
        <v>289</v>
      </c>
      <c r="D1206" s="61" t="s">
        <v>73</v>
      </c>
      <c r="E1206" s="68">
        <f t="shared" si="266"/>
        <v>0.62783661119515888</v>
      </c>
      <c r="F1206" s="19">
        <f>SUMIFS(UK!I:I,UK!B:B,'Special condition stocks'!D1206,UK!D:D,'Special condition stocks'!B1206)</f>
        <v>0</v>
      </c>
      <c r="G1206" s="68">
        <v>0</v>
      </c>
      <c r="H1206" s="63">
        <v>0</v>
      </c>
      <c r="I1206" s="21">
        <v>0</v>
      </c>
      <c r="J1206" s="21">
        <f t="shared" si="259"/>
        <v>0</v>
      </c>
      <c r="K1206" s="6" t="s">
        <v>313</v>
      </c>
    </row>
    <row r="1207" spans="1:11" x14ac:dyDescent="0.2">
      <c r="A1207" s="6" t="str">
        <f t="shared" si="257"/>
        <v>PLE/*7DNESFO</v>
      </c>
      <c r="B1207" s="60" t="s">
        <v>5</v>
      </c>
      <c r="C1207" s="61" t="s">
        <v>289</v>
      </c>
      <c r="D1207" s="61" t="s">
        <v>73</v>
      </c>
      <c r="E1207" s="68">
        <f t="shared" si="266"/>
        <v>0.62783661119515888</v>
      </c>
      <c r="F1207" s="19">
        <f>SUMIFS(UK!I:I,UK!B:B,'Special condition stocks'!D1207,UK!D:D,'Special condition stocks'!B1207)</f>
        <v>0.1</v>
      </c>
      <c r="G1207" s="68">
        <v>0</v>
      </c>
      <c r="H1207" s="63">
        <v>0</v>
      </c>
      <c r="I1207" s="21">
        <v>0</v>
      </c>
      <c r="J1207" s="21">
        <f t="shared" si="259"/>
        <v>0</v>
      </c>
      <c r="K1207" s="6" t="s">
        <v>313</v>
      </c>
    </row>
    <row r="1208" spans="1:11" x14ac:dyDescent="0.2">
      <c r="A1208" s="6" t="str">
        <f t="shared" si="257"/>
        <v>PLE/*7DNIFPO</v>
      </c>
      <c r="B1208" s="60" t="s">
        <v>16</v>
      </c>
      <c r="C1208" s="61" t="s">
        <v>289</v>
      </c>
      <c r="D1208" s="61" t="s">
        <v>73</v>
      </c>
      <c r="E1208" s="68">
        <f t="shared" si="266"/>
        <v>0.62783661119515888</v>
      </c>
      <c r="F1208" s="19">
        <f>SUMIFS(UK!I:I,UK!B:B,'Special condition stocks'!D1208,UK!D:D,'Special condition stocks'!B1208)</f>
        <v>0.56899999999999995</v>
      </c>
      <c r="G1208" s="68">
        <v>0.2</v>
      </c>
      <c r="H1208" s="63">
        <v>6.0000000000000001E-3</v>
      </c>
      <c r="I1208" s="21">
        <v>0</v>
      </c>
      <c r="J1208" s="21">
        <f t="shared" si="259"/>
        <v>0.20600000000000002</v>
      </c>
      <c r="K1208" s="6" t="s">
        <v>313</v>
      </c>
    </row>
    <row r="1209" spans="1:11" x14ac:dyDescent="0.2">
      <c r="A1209" s="6" t="str">
        <f t="shared" si="257"/>
        <v>PLE/*7DNon Sector - England</v>
      </c>
      <c r="B1209" s="60" t="s">
        <v>25</v>
      </c>
      <c r="C1209" s="61" t="s">
        <v>289</v>
      </c>
      <c r="D1209" s="61" t="s">
        <v>73</v>
      </c>
      <c r="E1209" s="68">
        <f t="shared" si="266"/>
        <v>0.62783661119515888</v>
      </c>
      <c r="F1209" s="19">
        <f>SUMIFS(UK!I:I,UK!B:B,'Special condition stocks'!D1209,UK!D:D,'Special condition stocks'!B1209)</f>
        <v>49.405000000000001</v>
      </c>
      <c r="G1209" s="68">
        <v>13.1</v>
      </c>
      <c r="H1209" s="63">
        <v>0</v>
      </c>
      <c r="I1209" s="21">
        <v>0</v>
      </c>
      <c r="J1209" s="21">
        <f t="shared" si="259"/>
        <v>13.1</v>
      </c>
      <c r="K1209" s="6" t="s">
        <v>313</v>
      </c>
    </row>
    <row r="1210" spans="1:11" x14ac:dyDescent="0.2">
      <c r="A1210" s="6" t="str">
        <f t="shared" si="257"/>
        <v>PLE/*7DNon Sector - Northern Ireland</v>
      </c>
      <c r="B1210" s="60" t="s">
        <v>28</v>
      </c>
      <c r="C1210" s="61" t="s">
        <v>289</v>
      </c>
      <c r="D1210" s="61" t="s">
        <v>73</v>
      </c>
      <c r="E1210" s="68">
        <f t="shared" si="266"/>
        <v>0.62783661119515888</v>
      </c>
      <c r="F1210" s="19">
        <f>SUMIFS(UK!I:I,UK!B:B,'Special condition stocks'!D1210,UK!D:D,'Special condition stocks'!B1210)</f>
        <v>0.3</v>
      </c>
      <c r="G1210" s="68">
        <v>0.1</v>
      </c>
      <c r="H1210" s="63">
        <v>0</v>
      </c>
      <c r="I1210" s="21">
        <v>0</v>
      </c>
      <c r="J1210" s="21">
        <f t="shared" si="259"/>
        <v>0.1</v>
      </c>
      <c r="K1210" s="6" t="s">
        <v>313</v>
      </c>
    </row>
    <row r="1211" spans="1:11" x14ac:dyDescent="0.2">
      <c r="A1211" s="6" t="str">
        <f t="shared" si="257"/>
        <v>PLE/*7DNon Sector - Scotland</v>
      </c>
      <c r="B1211" s="60" t="s">
        <v>27</v>
      </c>
      <c r="C1211" s="61" t="s">
        <v>289</v>
      </c>
      <c r="D1211" s="61" t="s">
        <v>73</v>
      </c>
      <c r="E1211" s="68">
        <f t="shared" si="266"/>
        <v>0.62783661119515888</v>
      </c>
      <c r="F1211" s="19">
        <f>SUMIFS(UK!I:I,UK!B:B,'Special condition stocks'!D1211,UK!D:D,'Special condition stocks'!B1211)</f>
        <v>0</v>
      </c>
      <c r="G1211" s="68">
        <v>0</v>
      </c>
      <c r="H1211" s="63">
        <v>0</v>
      </c>
      <c r="I1211" s="21">
        <v>0</v>
      </c>
      <c r="J1211" s="21">
        <f t="shared" si="259"/>
        <v>0</v>
      </c>
      <c r="K1211" s="6" t="s">
        <v>313</v>
      </c>
    </row>
    <row r="1212" spans="1:11" x14ac:dyDescent="0.2">
      <c r="A1212" s="6" t="str">
        <f t="shared" si="257"/>
        <v>PLE/*7DNon Sector - Wales</v>
      </c>
      <c r="B1212" s="60" t="s">
        <v>26</v>
      </c>
      <c r="C1212" s="61" t="s">
        <v>289</v>
      </c>
      <c r="D1212" s="61" t="s">
        <v>73</v>
      </c>
      <c r="E1212" s="68">
        <f t="shared" si="266"/>
        <v>0.62783661119515888</v>
      </c>
      <c r="F1212" s="19">
        <f>SUMIFS(UK!I:I,UK!B:B,'Special condition stocks'!D1212,UK!D:D,'Special condition stocks'!B1212)</f>
        <v>0</v>
      </c>
      <c r="G1212" s="68">
        <v>0</v>
      </c>
      <c r="H1212" s="63">
        <v>0</v>
      </c>
      <c r="I1212" s="21">
        <v>0</v>
      </c>
      <c r="J1212" s="21">
        <f t="shared" si="259"/>
        <v>0</v>
      </c>
      <c r="K1212" s="6" t="s">
        <v>313</v>
      </c>
    </row>
    <row r="1213" spans="1:11" x14ac:dyDescent="0.2">
      <c r="A1213" s="6" t="str">
        <f t="shared" si="257"/>
        <v>PLE/*7DHumberside</v>
      </c>
      <c r="B1213" s="60" t="s">
        <v>288</v>
      </c>
      <c r="C1213" s="61" t="s">
        <v>289</v>
      </c>
      <c r="D1213" s="61" t="s">
        <v>73</v>
      </c>
      <c r="E1213" s="68">
        <f t="shared" si="266"/>
        <v>0.62783661119515888</v>
      </c>
      <c r="F1213" s="19">
        <f>SUMIFS(UK!I:I,UK!B:B,'Special condition stocks'!D1213,UK!D:D,'Special condition stocks'!B1213)</f>
        <v>0</v>
      </c>
      <c r="G1213" s="68">
        <v>0</v>
      </c>
      <c r="H1213" s="63">
        <v>3.73</v>
      </c>
      <c r="I1213" s="21">
        <v>0</v>
      </c>
      <c r="J1213" s="21">
        <f t="shared" si="259"/>
        <v>3.73</v>
      </c>
      <c r="K1213" s="6" t="s">
        <v>313</v>
      </c>
    </row>
    <row r="1214" spans="1:11" x14ac:dyDescent="0.2">
      <c r="A1214" s="6" t="str">
        <f t="shared" si="257"/>
        <v>PLE/*7DNorth Sea</v>
      </c>
      <c r="B1214" s="60" t="s">
        <v>20</v>
      </c>
      <c r="C1214" s="61" t="s">
        <v>289</v>
      </c>
      <c r="D1214" s="61" t="s">
        <v>73</v>
      </c>
      <c r="E1214" s="68">
        <f t="shared" si="266"/>
        <v>0.62783661119515888</v>
      </c>
      <c r="F1214" s="19">
        <f>SUMIFS(UK!I:I,UK!B:B,'Special condition stocks'!D1214,UK!D:D,'Special condition stocks'!B1214)</f>
        <v>5.5070000000000006</v>
      </c>
      <c r="G1214" s="68">
        <v>1.5</v>
      </c>
      <c r="H1214" s="63">
        <v>9.4E-2</v>
      </c>
      <c r="I1214" s="21">
        <v>0</v>
      </c>
      <c r="J1214" s="21">
        <f t="shared" si="259"/>
        <v>1.5940000000000001</v>
      </c>
      <c r="K1214" s="6" t="s">
        <v>313</v>
      </c>
    </row>
    <row r="1215" spans="1:11" x14ac:dyDescent="0.2">
      <c r="A1215" s="6" t="str">
        <f t="shared" si="257"/>
        <v>PLE/*7DNorthern</v>
      </c>
      <c r="B1215" s="60" t="s">
        <v>10</v>
      </c>
      <c r="C1215" s="61" t="s">
        <v>289</v>
      </c>
      <c r="D1215" s="61" t="s">
        <v>73</v>
      </c>
      <c r="E1215" s="68">
        <f t="shared" si="266"/>
        <v>0.62783661119515888</v>
      </c>
      <c r="F1215" s="19">
        <f>SUMIFS(UK!I:I,UK!B:B,'Special condition stocks'!D1215,UK!D:D,'Special condition stocks'!B1215)</f>
        <v>0</v>
      </c>
      <c r="G1215" s="68">
        <v>0</v>
      </c>
      <c r="H1215" s="63">
        <v>0</v>
      </c>
      <c r="I1215" s="21">
        <v>0</v>
      </c>
      <c r="J1215" s="21">
        <f t="shared" si="259"/>
        <v>0</v>
      </c>
      <c r="K1215" s="6" t="s">
        <v>313</v>
      </c>
    </row>
    <row r="1216" spans="1:11" x14ac:dyDescent="0.2">
      <c r="A1216" s="6" t="str">
        <f t="shared" si="257"/>
        <v>PLE/*7DOrkney</v>
      </c>
      <c r="B1216" s="60" t="s">
        <v>9</v>
      </c>
      <c r="C1216" s="61" t="s">
        <v>289</v>
      </c>
      <c r="D1216" s="61" t="s">
        <v>73</v>
      </c>
      <c r="E1216" s="68">
        <f t="shared" si="266"/>
        <v>0.62783661119515888</v>
      </c>
      <c r="F1216" s="19">
        <f>SUMIFS(UK!I:I,UK!B:B,'Special condition stocks'!D1216,UK!D:D,'Special condition stocks'!B1216)</f>
        <v>0</v>
      </c>
      <c r="G1216" s="68">
        <v>0</v>
      </c>
      <c r="H1216" s="63">
        <v>0</v>
      </c>
      <c r="I1216" s="21">
        <v>0</v>
      </c>
      <c r="J1216" s="21">
        <f t="shared" si="259"/>
        <v>0</v>
      </c>
      <c r="K1216" s="6" t="s">
        <v>313</v>
      </c>
    </row>
    <row r="1217" spans="1:11" x14ac:dyDescent="0.2">
      <c r="A1217" s="6" t="str">
        <f t="shared" si="257"/>
        <v>PLE/*7DSFO</v>
      </c>
      <c r="B1217" s="60" t="s">
        <v>2</v>
      </c>
      <c r="C1217" s="61" t="s">
        <v>289</v>
      </c>
      <c r="D1217" s="61" t="s">
        <v>73</v>
      </c>
      <c r="E1217" s="68">
        <f t="shared" si="266"/>
        <v>0.62783661119515888</v>
      </c>
      <c r="F1217" s="19">
        <f>SUMIFS(UK!I:I,UK!B:B,'Special condition stocks'!D1217,UK!D:D,'Special condition stocks'!B1217)</f>
        <v>1.1740000000000002</v>
      </c>
      <c r="G1217" s="68">
        <v>0.3</v>
      </c>
      <c r="H1217" s="63">
        <v>1.4E-2</v>
      </c>
      <c r="I1217" s="21">
        <v>0</v>
      </c>
      <c r="J1217" s="21">
        <f t="shared" si="259"/>
        <v>0.314</v>
      </c>
      <c r="K1217" s="6" t="s">
        <v>313</v>
      </c>
    </row>
    <row r="1218" spans="1:11" x14ac:dyDescent="0.2">
      <c r="A1218" s="6" t="str">
        <f t="shared" si="257"/>
        <v>PLE/*7DShetland</v>
      </c>
      <c r="B1218" s="60" t="s">
        <v>6</v>
      </c>
      <c r="C1218" s="61" t="s">
        <v>289</v>
      </c>
      <c r="D1218" s="61" t="s">
        <v>73</v>
      </c>
      <c r="E1218" s="68">
        <f t="shared" si="266"/>
        <v>0.62783661119515888</v>
      </c>
      <c r="F1218" s="19">
        <f>SUMIFS(UK!I:I,UK!B:B,'Special condition stocks'!D1218,UK!D:D,'Special condition stocks'!B1218)</f>
        <v>1.5</v>
      </c>
      <c r="G1218" s="68">
        <v>0.4</v>
      </c>
      <c r="H1218" s="63">
        <v>0</v>
      </c>
      <c r="I1218" s="21">
        <v>0</v>
      </c>
      <c r="J1218" s="21">
        <f t="shared" si="259"/>
        <v>0.4</v>
      </c>
      <c r="K1218" s="6" t="s">
        <v>313</v>
      </c>
    </row>
    <row r="1219" spans="1:11" x14ac:dyDescent="0.2">
      <c r="A1219" s="6" t="str">
        <f t="shared" si="257"/>
        <v>PLE/*7DSouth West</v>
      </c>
      <c r="B1219" s="60" t="s">
        <v>19</v>
      </c>
      <c r="C1219" s="61" t="s">
        <v>289</v>
      </c>
      <c r="D1219" s="61" t="s">
        <v>73</v>
      </c>
      <c r="E1219" s="68">
        <f t="shared" si="266"/>
        <v>0.62783661119515888</v>
      </c>
      <c r="F1219" s="19">
        <f>SUMIFS(UK!I:I,UK!B:B,'Special condition stocks'!D1219,UK!D:D,'Special condition stocks'!B1219)</f>
        <v>100.80800000000001</v>
      </c>
      <c r="G1219" s="68">
        <v>26.7</v>
      </c>
      <c r="H1219" s="63">
        <v>30.071999999999999</v>
      </c>
      <c r="I1219" s="21">
        <v>0</v>
      </c>
      <c r="J1219" s="21">
        <f t="shared" si="259"/>
        <v>56.771999999999998</v>
      </c>
      <c r="K1219" s="6" t="s">
        <v>313</v>
      </c>
    </row>
    <row r="1220" spans="1:11" x14ac:dyDescent="0.2">
      <c r="A1220" s="6" t="str">
        <f t="shared" ref="A1220" si="269">CONCATENATE(C1220,B1220)</f>
        <v>PLE/*7DUnallocated</v>
      </c>
      <c r="B1220" s="60" t="s">
        <v>33</v>
      </c>
      <c r="C1220" s="61" t="s">
        <v>289</v>
      </c>
      <c r="D1220" s="61" t="s">
        <v>73</v>
      </c>
      <c r="E1220" s="68">
        <f t="shared" si="266"/>
        <v>0.62783661119515888</v>
      </c>
      <c r="F1220" s="56">
        <v>0</v>
      </c>
      <c r="G1220" s="68">
        <f t="shared" ref="G1220" si="270">ROUND(F1220*E1220,3)</f>
        <v>0</v>
      </c>
      <c r="H1220" s="63">
        <v>0</v>
      </c>
      <c r="I1220" s="68">
        <v>0</v>
      </c>
      <c r="J1220" s="21">
        <f t="shared" ref="J1220" si="271">G1220+H1220-I1220</f>
        <v>0</v>
      </c>
      <c r="K1220" s="6" t="s">
        <v>313</v>
      </c>
    </row>
    <row r="1221" spans="1:11" x14ac:dyDescent="0.2">
      <c r="A1221" s="6" t="str">
        <f t="shared" si="257"/>
        <v>PLE/*7DW. Scotland</v>
      </c>
      <c r="B1221" s="60" t="s">
        <v>8</v>
      </c>
      <c r="C1221" s="61" t="s">
        <v>289</v>
      </c>
      <c r="D1221" s="61" t="s">
        <v>73</v>
      </c>
      <c r="E1221" s="68">
        <f t="shared" si="266"/>
        <v>0.62783661119515888</v>
      </c>
      <c r="F1221" s="19">
        <f>SUMIFS(UK!I:I,UK!B:B,'Special condition stocks'!D1221,UK!D:D,'Special condition stocks'!B1221)</f>
        <v>0.40799999999999997</v>
      </c>
      <c r="G1221" s="68">
        <v>0.1</v>
      </c>
      <c r="H1221" s="63">
        <v>0</v>
      </c>
      <c r="I1221" s="21">
        <v>0</v>
      </c>
      <c r="J1221" s="21">
        <f t="shared" si="259"/>
        <v>0.1</v>
      </c>
      <c r="K1221" s="6" t="s">
        <v>313</v>
      </c>
    </row>
    <row r="1222" spans="1:11" x14ac:dyDescent="0.2">
      <c r="A1222" s="6" t="str">
        <f t="shared" si="257"/>
        <v>PLE/*7DWales &amp; WC</v>
      </c>
      <c r="B1222" s="60" t="s">
        <v>22</v>
      </c>
      <c r="C1222" s="61" t="s">
        <v>289</v>
      </c>
      <c r="D1222" s="61" t="s">
        <v>73</v>
      </c>
      <c r="E1222" s="68">
        <f t="shared" si="266"/>
        <v>0.62783661119515888</v>
      </c>
      <c r="F1222" s="19">
        <f>SUMIFS(UK!I:I,UK!B:B,'Special condition stocks'!D1222,UK!D:D,'Special condition stocks'!B1222)</f>
        <v>1.1140000000000001</v>
      </c>
      <c r="G1222" s="68">
        <v>0.3</v>
      </c>
      <c r="H1222" s="63">
        <v>0</v>
      </c>
      <c r="I1222" s="21">
        <v>0</v>
      </c>
      <c r="J1222" s="21">
        <f t="shared" si="259"/>
        <v>0.3</v>
      </c>
      <c r="K1222" s="6" t="s">
        <v>313</v>
      </c>
    </row>
    <row r="1223" spans="1:11" x14ac:dyDescent="0.2">
      <c r="A1223" s="6" t="str">
        <f t="shared" si="257"/>
        <v>PLE/*7DWestern</v>
      </c>
      <c r="B1223" s="60" t="s">
        <v>107</v>
      </c>
      <c r="C1223" s="61" t="s">
        <v>289</v>
      </c>
      <c r="D1223" s="61" t="s">
        <v>73</v>
      </c>
      <c r="E1223" s="68">
        <f t="shared" si="266"/>
        <v>0.62783661119515888</v>
      </c>
      <c r="F1223" s="19">
        <f>SUMIFS(UK!I:I,UK!B:B,'Special condition stocks'!D1223,UK!D:D,'Special condition stocks'!B1223)</f>
        <v>277.88200000000001</v>
      </c>
      <c r="G1223" s="68">
        <v>73.599999999999994</v>
      </c>
      <c r="H1223" s="63">
        <v>0.57199999999999995</v>
      </c>
      <c r="I1223" s="21">
        <v>0</v>
      </c>
      <c r="J1223" s="21">
        <f t="shared" si="259"/>
        <v>74.171999999999997</v>
      </c>
      <c r="K1223" s="6" t="s">
        <v>313</v>
      </c>
    </row>
    <row r="1224" spans="1:11" x14ac:dyDescent="0.2">
      <c r="A1224" s="6" t="str">
        <f t="shared" ref="A1224:A1225" si="272">CONCATENATE(C1224,B1224)</f>
        <v>PLE/*7DQAM - sector</v>
      </c>
      <c r="B1224" s="60" t="s">
        <v>302</v>
      </c>
      <c r="C1224" s="61" t="s">
        <v>289</v>
      </c>
      <c r="D1224" s="61" t="s">
        <v>73</v>
      </c>
      <c r="E1224" s="68">
        <f t="shared" si="266"/>
        <v>0.62783661119515888</v>
      </c>
      <c r="F1224" s="19">
        <f>SUMIFS(UK!I:I,UK!B:B,'Special condition stocks'!D1224,UK!D:D,'Special condition stocks'!B1224)</f>
        <v>0</v>
      </c>
      <c r="G1224" s="68">
        <v>0</v>
      </c>
      <c r="H1224" s="63">
        <v>0</v>
      </c>
      <c r="I1224" s="21">
        <v>0</v>
      </c>
      <c r="J1224" s="21">
        <f t="shared" ref="J1224:J1225" si="273">G1224+H1224-I1224</f>
        <v>0</v>
      </c>
      <c r="K1224" s="6" t="s">
        <v>313</v>
      </c>
    </row>
    <row r="1225" spans="1:11" x14ac:dyDescent="0.2">
      <c r="A1225" s="6" t="str">
        <f t="shared" si="272"/>
        <v>PLE/*7DQAM - non-sector</v>
      </c>
      <c r="B1225" s="60" t="s">
        <v>303</v>
      </c>
      <c r="C1225" s="61" t="s">
        <v>289</v>
      </c>
      <c r="D1225" s="61" t="s">
        <v>73</v>
      </c>
      <c r="E1225" s="68">
        <f t="shared" si="266"/>
        <v>0.62783661119515888</v>
      </c>
      <c r="F1225" s="19">
        <f>SUMIFS(UK!I:I,UK!B:B,'Special condition stocks'!D1225,UK!D:D,'Special condition stocks'!B1225)</f>
        <v>0</v>
      </c>
      <c r="G1225" s="68">
        <v>0</v>
      </c>
      <c r="H1225" s="63">
        <v>0</v>
      </c>
      <c r="I1225" s="21">
        <v>0</v>
      </c>
      <c r="J1225" s="21">
        <f t="shared" si="273"/>
        <v>0</v>
      </c>
      <c r="K1225" s="6" t="s">
        <v>313</v>
      </c>
    </row>
    <row r="1226" spans="1:11" x14ac:dyDescent="0.2">
      <c r="A1226" s="6" t="str">
        <f t="shared" si="257"/>
        <v>PLE/*7E10m and under (pool) - England</v>
      </c>
      <c r="B1226" s="60" t="s">
        <v>29</v>
      </c>
      <c r="C1226" s="61" t="s">
        <v>290</v>
      </c>
      <c r="D1226" s="61" t="s">
        <v>73</v>
      </c>
      <c r="E1226" s="68">
        <f>246/661</f>
        <v>0.37216338880484112</v>
      </c>
      <c r="F1226" s="19">
        <f>SUMIFS(UK!I:I,UK!B:B,'Special condition stocks'!D1226,UK!D:D,'Special condition stocks'!B1226)</f>
        <v>196.863</v>
      </c>
      <c r="G1226" s="68">
        <v>144.80000000000001</v>
      </c>
      <c r="H1226" s="63">
        <v>9.9130000000000003</v>
      </c>
      <c r="I1226" s="21">
        <v>0</v>
      </c>
      <c r="J1226" s="21">
        <f t="shared" si="259"/>
        <v>154.71300000000002</v>
      </c>
      <c r="K1226" s="6" t="s">
        <v>313</v>
      </c>
    </row>
    <row r="1227" spans="1:11" x14ac:dyDescent="0.2">
      <c r="A1227" s="6" t="str">
        <f t="shared" ref="A1227:A1295" si="274">CONCATENATE(C1227,B1227)</f>
        <v>PLE/*7E10m and under (pool) - Northern Ireland</v>
      </c>
      <c r="B1227" s="60" t="s">
        <v>32</v>
      </c>
      <c r="C1227" s="61" t="s">
        <v>290</v>
      </c>
      <c r="D1227" s="61" t="s">
        <v>73</v>
      </c>
      <c r="E1227" s="68">
        <f t="shared" ref="E1227:E1264" si="275">246/661</f>
        <v>0.37216338880484112</v>
      </c>
      <c r="F1227" s="19">
        <f>SUMIFS(UK!I:I,UK!B:B,'Special condition stocks'!D1227,UK!D:D,'Special condition stocks'!B1227)</f>
        <v>0.1</v>
      </c>
      <c r="G1227" s="68">
        <v>0</v>
      </c>
      <c r="H1227" s="63">
        <v>0</v>
      </c>
      <c r="I1227" s="21">
        <v>0</v>
      </c>
      <c r="J1227" s="21">
        <f t="shared" si="259"/>
        <v>0</v>
      </c>
      <c r="K1227" s="6" t="s">
        <v>313</v>
      </c>
    </row>
    <row r="1228" spans="1:11" x14ac:dyDescent="0.2">
      <c r="A1228" s="6" t="str">
        <f t="shared" si="274"/>
        <v>PLE/*7E10m and under (pool) - Scotland</v>
      </c>
      <c r="B1228" s="60" t="s">
        <v>31</v>
      </c>
      <c r="C1228" s="61" t="s">
        <v>290</v>
      </c>
      <c r="D1228" s="61" t="s">
        <v>73</v>
      </c>
      <c r="E1228" s="68">
        <f t="shared" si="275"/>
        <v>0.37216338880484112</v>
      </c>
      <c r="F1228" s="19">
        <f>SUMIFS(UK!I:I,UK!B:B,'Special condition stocks'!D1228,UK!D:D,'Special condition stocks'!B1228)</f>
        <v>1</v>
      </c>
      <c r="G1228" s="68">
        <v>0.8</v>
      </c>
      <c r="H1228" s="63">
        <v>0</v>
      </c>
      <c r="I1228" s="21">
        <v>0</v>
      </c>
      <c r="J1228" s="21">
        <f t="shared" si="259"/>
        <v>0.8</v>
      </c>
      <c r="K1228" s="6" t="s">
        <v>313</v>
      </c>
    </row>
    <row r="1229" spans="1:11" x14ac:dyDescent="0.2">
      <c r="A1229" s="6" t="str">
        <f t="shared" si="274"/>
        <v>PLE/*7E10m and under (pool) - Wales</v>
      </c>
      <c r="B1229" s="60" t="s">
        <v>30</v>
      </c>
      <c r="C1229" s="61" t="s">
        <v>290</v>
      </c>
      <c r="D1229" s="61" t="s">
        <v>73</v>
      </c>
      <c r="E1229" s="68">
        <f t="shared" si="275"/>
        <v>0.37216338880484112</v>
      </c>
      <c r="F1229" s="19">
        <f>SUMIFS(UK!I:I,UK!B:B,'Special condition stocks'!D1229,UK!D:D,'Special condition stocks'!B1229)</f>
        <v>0.83399999999999996</v>
      </c>
      <c r="G1229" s="68">
        <v>0.6</v>
      </c>
      <c r="H1229" s="63">
        <v>0</v>
      </c>
      <c r="I1229" s="21">
        <v>0</v>
      </c>
      <c r="J1229" s="21">
        <f t="shared" si="259"/>
        <v>0.6</v>
      </c>
      <c r="K1229" s="6" t="s">
        <v>313</v>
      </c>
    </row>
    <row r="1230" spans="1:11" x14ac:dyDescent="0.2">
      <c r="A1230" s="6" t="str">
        <f t="shared" ref="A1230" si="276">CONCATENATE(C1230,B1230)</f>
        <v>PLE/*7EUnallocated England</v>
      </c>
      <c r="B1230" s="74" t="s">
        <v>316</v>
      </c>
      <c r="C1230" s="61" t="s">
        <v>290</v>
      </c>
      <c r="D1230" s="61" t="s">
        <v>73</v>
      </c>
      <c r="E1230" s="68">
        <f t="shared" si="275"/>
        <v>0.37216338880484112</v>
      </c>
      <c r="F1230" s="56">
        <v>13.8</v>
      </c>
      <c r="G1230" s="68">
        <v>10.1</v>
      </c>
      <c r="H1230" s="63">
        <v>0</v>
      </c>
      <c r="I1230" s="21">
        <v>0</v>
      </c>
      <c r="J1230" s="21">
        <f t="shared" ref="J1230" si="277">G1230+H1230-I1230</f>
        <v>10.1</v>
      </c>
      <c r="K1230" s="6" t="s">
        <v>313</v>
      </c>
    </row>
    <row r="1231" spans="1:11" x14ac:dyDescent="0.2">
      <c r="A1231" s="6" t="str">
        <f t="shared" ref="A1231" si="278">CONCATENATE(C1231,B1231)</f>
        <v>PLE/*7EUnallocated Wales</v>
      </c>
      <c r="B1231" s="74" t="s">
        <v>317</v>
      </c>
      <c r="C1231" s="61" t="s">
        <v>290</v>
      </c>
      <c r="D1231" s="61" t="s">
        <v>73</v>
      </c>
      <c r="E1231" s="68">
        <f t="shared" si="275"/>
        <v>0.37216338880484112</v>
      </c>
      <c r="F1231" s="56">
        <v>6.6</v>
      </c>
      <c r="G1231" s="68">
        <v>4.9000000000000004</v>
      </c>
      <c r="H1231" s="63">
        <v>0</v>
      </c>
      <c r="I1231" s="21">
        <v>0</v>
      </c>
      <c r="J1231" s="21">
        <f t="shared" ref="J1231" si="279">G1231+H1231-I1231</f>
        <v>4.9000000000000004</v>
      </c>
      <c r="K1231" s="6" t="s">
        <v>313</v>
      </c>
    </row>
    <row r="1232" spans="1:11" x14ac:dyDescent="0.2">
      <c r="A1232" s="6" t="str">
        <f t="shared" si="274"/>
        <v>PLE/*7EAberdeen</v>
      </c>
      <c r="B1232" s="60" t="s">
        <v>4</v>
      </c>
      <c r="C1232" s="61" t="s">
        <v>290</v>
      </c>
      <c r="D1232" s="61" t="s">
        <v>73</v>
      </c>
      <c r="E1232" s="68">
        <f t="shared" si="275"/>
        <v>0.37216338880484112</v>
      </c>
      <c r="F1232" s="19">
        <f>SUMIFS(UK!I:I,UK!B:B,'Special condition stocks'!D1232,UK!D:D,'Special condition stocks'!B1232)</f>
        <v>0.93700000000000006</v>
      </c>
      <c r="G1232" s="68">
        <v>0.6</v>
      </c>
      <c r="H1232" s="63">
        <v>0</v>
      </c>
      <c r="I1232" s="21">
        <v>0</v>
      </c>
      <c r="J1232" s="21">
        <f t="shared" si="259"/>
        <v>0.6</v>
      </c>
      <c r="K1232" s="6" t="s">
        <v>313</v>
      </c>
    </row>
    <row r="1233" spans="1:11" x14ac:dyDescent="0.2">
      <c r="A1233" s="6" t="str">
        <f t="shared" si="274"/>
        <v>PLE/*7EAnglo Scot.</v>
      </c>
      <c r="B1233" s="60" t="s">
        <v>13</v>
      </c>
      <c r="C1233" s="61" t="s">
        <v>290</v>
      </c>
      <c r="D1233" s="61" t="s">
        <v>73</v>
      </c>
      <c r="E1233" s="68">
        <f t="shared" si="275"/>
        <v>0.37216338880484112</v>
      </c>
      <c r="F1233" s="19">
        <f>SUMIFS(UK!I:I,UK!B:B,'Special condition stocks'!D1233,UK!D:D,'Special condition stocks'!B1233)</f>
        <v>0.223</v>
      </c>
      <c r="G1233" s="68">
        <v>0.2</v>
      </c>
      <c r="H1233" s="63">
        <v>0</v>
      </c>
      <c r="I1233" s="21">
        <v>0</v>
      </c>
      <c r="J1233" s="21">
        <f t="shared" si="259"/>
        <v>0.2</v>
      </c>
      <c r="K1233" s="6" t="s">
        <v>313</v>
      </c>
    </row>
    <row r="1234" spans="1:11" x14ac:dyDescent="0.2">
      <c r="A1234" s="6" t="str">
        <f t="shared" si="274"/>
        <v>PLE/*7EANIFPO</v>
      </c>
      <c r="B1234" s="60" t="s">
        <v>17</v>
      </c>
      <c r="C1234" s="61" t="s">
        <v>290</v>
      </c>
      <c r="D1234" s="61" t="s">
        <v>73</v>
      </c>
      <c r="E1234" s="68">
        <f t="shared" si="275"/>
        <v>0.37216338880484112</v>
      </c>
      <c r="F1234" s="19">
        <f>SUMIFS(UK!I:I,UK!B:B,'Special condition stocks'!D1234,UK!D:D,'Special condition stocks'!B1234)</f>
        <v>0.58800000000000008</v>
      </c>
      <c r="G1234" s="68">
        <v>0.4</v>
      </c>
      <c r="H1234" s="63">
        <v>0</v>
      </c>
      <c r="I1234" s="21">
        <v>0</v>
      </c>
      <c r="J1234" s="21">
        <f t="shared" si="259"/>
        <v>0.4</v>
      </c>
      <c r="K1234" s="6" t="s">
        <v>313</v>
      </c>
    </row>
    <row r="1235" spans="1:11" x14ac:dyDescent="0.2">
      <c r="A1235" s="6" t="str">
        <f t="shared" si="274"/>
        <v>PLE/*7ECornish</v>
      </c>
      <c r="B1235" s="60" t="s">
        <v>18</v>
      </c>
      <c r="C1235" s="61" t="s">
        <v>290</v>
      </c>
      <c r="D1235" s="61" t="s">
        <v>73</v>
      </c>
      <c r="E1235" s="68">
        <f t="shared" si="275"/>
        <v>0.37216338880484112</v>
      </c>
      <c r="F1235" s="19">
        <f>SUMIFS(UK!I:I,UK!B:B,'Special condition stocks'!D1235,UK!D:D,'Special condition stocks'!B1235)</f>
        <v>76.531999999999996</v>
      </c>
      <c r="G1235" s="68">
        <v>56.3</v>
      </c>
      <c r="H1235" s="63">
        <v>7.9660000000000002</v>
      </c>
      <c r="I1235" s="21">
        <v>0</v>
      </c>
      <c r="J1235" s="21">
        <f t="shared" si="259"/>
        <v>64.265999999999991</v>
      </c>
      <c r="K1235" s="6" t="s">
        <v>313</v>
      </c>
    </row>
    <row r="1236" spans="1:11" x14ac:dyDescent="0.2">
      <c r="A1236" s="6" t="str">
        <f t="shared" si="274"/>
        <v>PLE/*7EEEFPO</v>
      </c>
      <c r="B1236" s="60" t="s">
        <v>14</v>
      </c>
      <c r="C1236" s="61" t="s">
        <v>290</v>
      </c>
      <c r="D1236" s="61" t="s">
        <v>73</v>
      </c>
      <c r="E1236" s="68">
        <f t="shared" si="275"/>
        <v>0.37216338880484112</v>
      </c>
      <c r="F1236" s="19">
        <f>SUMIFS(UK!I:I,UK!B:B,'Special condition stocks'!D1236,UK!D:D,'Special condition stocks'!B1236)</f>
        <v>0.48199999999999998</v>
      </c>
      <c r="G1236" s="68">
        <v>0.4</v>
      </c>
      <c r="H1236" s="63">
        <v>0</v>
      </c>
      <c r="I1236" s="21">
        <v>0</v>
      </c>
      <c r="J1236" s="21">
        <f t="shared" si="259"/>
        <v>0.4</v>
      </c>
      <c r="K1236" s="6" t="s">
        <v>313</v>
      </c>
    </row>
    <row r="1237" spans="1:11" x14ac:dyDescent="0.2">
      <c r="A1237" s="6" t="str">
        <f t="shared" si="274"/>
        <v>PLE/*7EFife</v>
      </c>
      <c r="B1237" s="60" t="s">
        <v>7</v>
      </c>
      <c r="C1237" s="61" t="s">
        <v>290</v>
      </c>
      <c r="D1237" s="61" t="s">
        <v>73</v>
      </c>
      <c r="E1237" s="68">
        <f t="shared" si="275"/>
        <v>0.37216338880484112</v>
      </c>
      <c r="F1237" s="19">
        <f>SUMIFS(UK!I:I,UK!B:B,'Special condition stocks'!D1237,UK!D:D,'Special condition stocks'!B1237)</f>
        <v>0.7</v>
      </c>
      <c r="G1237" s="68">
        <v>0.6</v>
      </c>
      <c r="H1237" s="63">
        <v>4.0000000000000001E-3</v>
      </c>
      <c r="I1237" s="21">
        <v>0</v>
      </c>
      <c r="J1237" s="21">
        <f t="shared" si="259"/>
        <v>0.60399999999999998</v>
      </c>
      <c r="K1237" s="6" t="s">
        <v>313</v>
      </c>
    </row>
    <row r="1238" spans="1:11" x14ac:dyDescent="0.2">
      <c r="A1238" s="6" t="str">
        <f t="shared" si="274"/>
        <v>PLE/*7EFPO</v>
      </c>
      <c r="B1238" s="60" t="s">
        <v>15</v>
      </c>
      <c r="C1238" s="61" t="s">
        <v>290</v>
      </c>
      <c r="D1238" s="61" t="s">
        <v>73</v>
      </c>
      <c r="E1238" s="68">
        <f t="shared" si="275"/>
        <v>0.37216338880484112</v>
      </c>
      <c r="F1238" s="19">
        <f>SUMIFS(UK!I:I,UK!B:B,'Special condition stocks'!D1238,UK!D:D,'Special condition stocks'!B1238)</f>
        <v>13.992000000000001</v>
      </c>
      <c r="G1238" s="68">
        <v>10.3</v>
      </c>
      <c r="H1238" s="63">
        <v>0</v>
      </c>
      <c r="I1238" s="21">
        <v>0</v>
      </c>
      <c r="J1238" s="21">
        <f t="shared" si="259"/>
        <v>10.3</v>
      </c>
      <c r="K1238" s="6" t="s">
        <v>313</v>
      </c>
    </row>
    <row r="1239" spans="1:11" x14ac:dyDescent="0.2">
      <c r="A1239" s="6" t="str">
        <f t="shared" si="274"/>
        <v>PLE/*7EHandliners</v>
      </c>
      <c r="B1239" s="60" t="s">
        <v>66</v>
      </c>
      <c r="C1239" s="61" t="s">
        <v>290</v>
      </c>
      <c r="D1239" s="61" t="s">
        <v>73</v>
      </c>
      <c r="E1239" s="68">
        <f t="shared" si="275"/>
        <v>0.37216338880484112</v>
      </c>
      <c r="F1239" s="19">
        <f>SUMIFS(UK!I:I,UK!B:B,'Special condition stocks'!D1239,UK!D:D,'Special condition stocks'!B1239)</f>
        <v>0</v>
      </c>
      <c r="G1239" s="68">
        <f t="shared" si="258"/>
        <v>0</v>
      </c>
      <c r="H1239" s="63">
        <v>0</v>
      </c>
      <c r="I1239" s="21">
        <v>0</v>
      </c>
      <c r="J1239" s="21">
        <f t="shared" si="259"/>
        <v>0</v>
      </c>
      <c r="K1239" s="6" t="s">
        <v>313</v>
      </c>
    </row>
    <row r="1240" spans="1:11" x14ac:dyDescent="0.2">
      <c r="A1240" s="6" t="str">
        <f t="shared" si="274"/>
        <v>PLE/*7EInterfish</v>
      </c>
      <c r="B1240" s="60" t="s">
        <v>23</v>
      </c>
      <c r="C1240" s="61" t="s">
        <v>290</v>
      </c>
      <c r="D1240" s="61" t="s">
        <v>73</v>
      </c>
      <c r="E1240" s="68">
        <f t="shared" si="275"/>
        <v>0.37216338880484112</v>
      </c>
      <c r="F1240" s="19">
        <f>SUMIFS(UK!I:I,UK!B:B,'Special condition stocks'!D1240,UK!D:D,'Special condition stocks'!B1240)</f>
        <v>58.939</v>
      </c>
      <c r="G1240" s="68">
        <v>43.3</v>
      </c>
      <c r="H1240" s="63">
        <v>3.4940000000000002</v>
      </c>
      <c r="I1240" s="21">
        <v>0</v>
      </c>
      <c r="J1240" s="21">
        <f t="shared" si="259"/>
        <v>46.793999999999997</v>
      </c>
      <c r="K1240" s="6" t="s">
        <v>313</v>
      </c>
    </row>
    <row r="1241" spans="1:11" x14ac:dyDescent="0.2">
      <c r="A1241" s="6" t="str">
        <f t="shared" si="274"/>
        <v>PLE/*7EIOM</v>
      </c>
      <c r="B1241" s="60" t="s">
        <v>24</v>
      </c>
      <c r="C1241" s="61" t="s">
        <v>290</v>
      </c>
      <c r="D1241" s="61" t="s">
        <v>73</v>
      </c>
      <c r="E1241" s="68">
        <f t="shared" si="275"/>
        <v>0.37216338880484112</v>
      </c>
      <c r="F1241" s="19">
        <f>SUMIFS(UK!I:I,UK!B:B,'Special condition stocks'!D1241,UK!D:D,'Special condition stocks'!B1241)</f>
        <v>0.48199999999999998</v>
      </c>
      <c r="G1241" s="68">
        <v>0.4</v>
      </c>
      <c r="H1241" s="63">
        <v>0</v>
      </c>
      <c r="I1241" s="21">
        <v>0</v>
      </c>
      <c r="J1241" s="21">
        <f t="shared" si="259"/>
        <v>0.4</v>
      </c>
      <c r="K1241" s="6" t="s">
        <v>313</v>
      </c>
    </row>
    <row r="1242" spans="1:11" x14ac:dyDescent="0.2">
      <c r="A1242" s="6" t="str">
        <f t="shared" si="274"/>
        <v>PLE/*7EKlondyke</v>
      </c>
      <c r="B1242" s="60" t="s">
        <v>11</v>
      </c>
      <c r="C1242" s="61" t="s">
        <v>290</v>
      </c>
      <c r="D1242" s="61" t="s">
        <v>73</v>
      </c>
      <c r="E1242" s="68">
        <f t="shared" si="275"/>
        <v>0.37216338880484112</v>
      </c>
      <c r="F1242" s="19">
        <f>SUMIFS(UK!I:I,UK!B:B,'Special condition stocks'!D1242,UK!D:D,'Special condition stocks'!B1242)</f>
        <v>0</v>
      </c>
      <c r="G1242" s="68">
        <v>0</v>
      </c>
      <c r="H1242" s="63">
        <v>0</v>
      </c>
      <c r="I1242" s="21">
        <v>0</v>
      </c>
      <c r="J1242" s="21">
        <f t="shared" si="259"/>
        <v>0</v>
      </c>
      <c r="K1242" s="6" t="s">
        <v>313</v>
      </c>
    </row>
    <row r="1243" spans="1:11" x14ac:dyDescent="0.2">
      <c r="A1243" s="6" t="str">
        <f t="shared" si="274"/>
        <v>PLE/*7ELowestoft</v>
      </c>
      <c r="B1243" s="60" t="s">
        <v>21</v>
      </c>
      <c r="C1243" s="61" t="s">
        <v>290</v>
      </c>
      <c r="D1243" s="61" t="s">
        <v>73</v>
      </c>
      <c r="E1243" s="68">
        <f t="shared" si="275"/>
        <v>0.37216338880484112</v>
      </c>
      <c r="F1243" s="19">
        <f>SUMIFS(UK!I:I,UK!B:B,'Special condition stocks'!D1243,UK!D:D,'Special condition stocks'!B1243)</f>
        <v>0</v>
      </c>
      <c r="G1243" s="68">
        <v>0</v>
      </c>
      <c r="H1243" s="63">
        <v>0</v>
      </c>
      <c r="I1243" s="21">
        <v>0</v>
      </c>
      <c r="J1243" s="21">
        <f t="shared" si="259"/>
        <v>0</v>
      </c>
      <c r="K1243" s="6" t="s">
        <v>313</v>
      </c>
    </row>
    <row r="1244" spans="1:11" x14ac:dyDescent="0.2">
      <c r="A1244" s="6" t="str">
        <f t="shared" si="274"/>
        <v>PLE/*7ELunar</v>
      </c>
      <c r="B1244" s="60" t="s">
        <v>12</v>
      </c>
      <c r="C1244" s="61" t="s">
        <v>290</v>
      </c>
      <c r="D1244" s="61" t="s">
        <v>73</v>
      </c>
      <c r="E1244" s="68">
        <f t="shared" si="275"/>
        <v>0.37216338880484112</v>
      </c>
      <c r="F1244" s="19">
        <f>SUMIFS(UK!I:I,UK!B:B,'Special condition stocks'!D1244,UK!D:D,'Special condition stocks'!B1244)</f>
        <v>0</v>
      </c>
      <c r="G1244" s="68">
        <v>0</v>
      </c>
      <c r="H1244" s="63">
        <v>0</v>
      </c>
      <c r="I1244" s="21">
        <v>0</v>
      </c>
      <c r="J1244" s="21">
        <f t="shared" si="259"/>
        <v>0</v>
      </c>
      <c r="K1244" s="6" t="s">
        <v>313</v>
      </c>
    </row>
    <row r="1245" spans="1:11" x14ac:dyDescent="0.2">
      <c r="A1245" s="6" t="str">
        <f t="shared" si="274"/>
        <v>PLE/*7EMourne</v>
      </c>
      <c r="B1245" s="60" t="s">
        <v>49</v>
      </c>
      <c r="C1245" s="61" t="s">
        <v>290</v>
      </c>
      <c r="D1245" s="61" t="s">
        <v>73</v>
      </c>
      <c r="E1245" s="68">
        <f t="shared" si="275"/>
        <v>0.37216338880484112</v>
      </c>
      <c r="F1245" s="19">
        <f>SUMIFS(UK!I:I,UK!B:B,'Special condition stocks'!D1245,UK!D:D,'Special condition stocks'!B1245)</f>
        <v>0</v>
      </c>
      <c r="G1245" s="68">
        <v>0</v>
      </c>
      <c r="H1245" s="63">
        <v>0</v>
      </c>
      <c r="I1245" s="21">
        <v>0</v>
      </c>
      <c r="J1245" s="21">
        <f t="shared" si="259"/>
        <v>0</v>
      </c>
      <c r="K1245" s="6" t="s">
        <v>313</v>
      </c>
    </row>
    <row r="1246" spans="1:11" x14ac:dyDescent="0.2">
      <c r="A1246" s="6" t="str">
        <f t="shared" si="274"/>
        <v>PLE/*7ENESFO</v>
      </c>
      <c r="B1246" s="60" t="s">
        <v>5</v>
      </c>
      <c r="C1246" s="61" t="s">
        <v>290</v>
      </c>
      <c r="D1246" s="61" t="s">
        <v>73</v>
      </c>
      <c r="E1246" s="68">
        <f t="shared" si="275"/>
        <v>0.37216338880484112</v>
      </c>
      <c r="F1246" s="19">
        <f>SUMIFS(UK!I:I,UK!B:B,'Special condition stocks'!D1246,UK!D:D,'Special condition stocks'!B1246)</f>
        <v>0.1</v>
      </c>
      <c r="G1246" s="68">
        <v>0</v>
      </c>
      <c r="H1246" s="63">
        <v>0</v>
      </c>
      <c r="I1246" s="21">
        <v>0</v>
      </c>
      <c r="J1246" s="21">
        <f t="shared" si="259"/>
        <v>0</v>
      </c>
      <c r="K1246" s="6" t="s">
        <v>313</v>
      </c>
    </row>
    <row r="1247" spans="1:11" x14ac:dyDescent="0.2">
      <c r="A1247" s="6" t="str">
        <f t="shared" si="274"/>
        <v>PLE/*7ENIFPO</v>
      </c>
      <c r="B1247" s="60" t="s">
        <v>16</v>
      </c>
      <c r="C1247" s="61" t="s">
        <v>290</v>
      </c>
      <c r="D1247" s="61" t="s">
        <v>73</v>
      </c>
      <c r="E1247" s="68">
        <f t="shared" si="275"/>
        <v>0.37216338880484112</v>
      </c>
      <c r="F1247" s="19">
        <f>SUMIFS(UK!I:I,UK!B:B,'Special condition stocks'!D1247,UK!D:D,'Special condition stocks'!B1247)</f>
        <v>0.56899999999999995</v>
      </c>
      <c r="G1247" s="68">
        <v>0.4</v>
      </c>
      <c r="H1247" s="63">
        <v>3.0000000000000001E-3</v>
      </c>
      <c r="I1247" s="21">
        <v>0</v>
      </c>
      <c r="J1247" s="21">
        <f t="shared" si="259"/>
        <v>0.40300000000000002</v>
      </c>
      <c r="K1247" s="6" t="s">
        <v>313</v>
      </c>
    </row>
    <row r="1248" spans="1:11" x14ac:dyDescent="0.2">
      <c r="A1248" s="6" t="str">
        <f t="shared" si="274"/>
        <v>PLE/*7ENon Sector - England</v>
      </c>
      <c r="B1248" s="60" t="s">
        <v>25</v>
      </c>
      <c r="C1248" s="61" t="s">
        <v>290</v>
      </c>
      <c r="D1248" s="61" t="s">
        <v>73</v>
      </c>
      <c r="E1248" s="68">
        <f t="shared" si="275"/>
        <v>0.37216338880484112</v>
      </c>
      <c r="F1248" s="19">
        <f>SUMIFS(UK!I:I,UK!B:B,'Special condition stocks'!D1248,UK!D:D,'Special condition stocks'!B1248)</f>
        <v>49.405000000000001</v>
      </c>
      <c r="G1248" s="68">
        <v>36.4</v>
      </c>
      <c r="H1248" s="63">
        <v>2.3809999999999998</v>
      </c>
      <c r="I1248" s="21">
        <v>0</v>
      </c>
      <c r="J1248" s="21">
        <f t="shared" si="259"/>
        <v>38.780999999999999</v>
      </c>
      <c r="K1248" s="6" t="s">
        <v>313</v>
      </c>
    </row>
    <row r="1249" spans="1:11" x14ac:dyDescent="0.2">
      <c r="A1249" s="6" t="str">
        <f t="shared" si="274"/>
        <v>PLE/*7ENon Sector - Northern Ireland</v>
      </c>
      <c r="B1249" s="60" t="s">
        <v>28</v>
      </c>
      <c r="C1249" s="61" t="s">
        <v>290</v>
      </c>
      <c r="D1249" s="61" t="s">
        <v>73</v>
      </c>
      <c r="E1249" s="68">
        <f t="shared" si="275"/>
        <v>0.37216338880484112</v>
      </c>
      <c r="F1249" s="19">
        <f>SUMIFS(UK!I:I,UK!B:B,'Special condition stocks'!D1249,UK!D:D,'Special condition stocks'!B1249)</f>
        <v>0.3</v>
      </c>
      <c r="G1249" s="68">
        <v>0.2</v>
      </c>
      <c r="H1249" s="63">
        <v>0</v>
      </c>
      <c r="I1249" s="21">
        <v>0</v>
      </c>
      <c r="J1249" s="21">
        <f t="shared" si="259"/>
        <v>0.2</v>
      </c>
      <c r="K1249" s="6" t="s">
        <v>313</v>
      </c>
    </row>
    <row r="1250" spans="1:11" x14ac:dyDescent="0.2">
      <c r="A1250" s="6" t="str">
        <f t="shared" si="274"/>
        <v>PLE/*7ENon Sector - Scotland</v>
      </c>
      <c r="B1250" s="60" t="s">
        <v>27</v>
      </c>
      <c r="C1250" s="61" t="s">
        <v>290</v>
      </c>
      <c r="D1250" s="61" t="s">
        <v>73</v>
      </c>
      <c r="E1250" s="68">
        <f t="shared" si="275"/>
        <v>0.37216338880484112</v>
      </c>
      <c r="F1250" s="19">
        <f>SUMIFS(UK!I:I,UK!B:B,'Special condition stocks'!D1250,UK!D:D,'Special condition stocks'!B1250)</f>
        <v>0</v>
      </c>
      <c r="G1250" s="68">
        <v>0</v>
      </c>
      <c r="H1250" s="63">
        <v>0</v>
      </c>
      <c r="I1250" s="21">
        <v>0</v>
      </c>
      <c r="J1250" s="21">
        <f t="shared" si="259"/>
        <v>0</v>
      </c>
      <c r="K1250" s="6" t="s">
        <v>313</v>
      </c>
    </row>
    <row r="1251" spans="1:11" x14ac:dyDescent="0.2">
      <c r="A1251" s="6" t="str">
        <f t="shared" si="274"/>
        <v>PLE/*7ENon Sector - Wales</v>
      </c>
      <c r="B1251" s="60" t="s">
        <v>26</v>
      </c>
      <c r="C1251" s="61" t="s">
        <v>290</v>
      </c>
      <c r="D1251" s="61" t="s">
        <v>73</v>
      </c>
      <c r="E1251" s="68">
        <f t="shared" si="275"/>
        <v>0.37216338880484112</v>
      </c>
      <c r="F1251" s="19">
        <f>SUMIFS(UK!I:I,UK!B:B,'Special condition stocks'!D1251,UK!D:D,'Special condition stocks'!B1251)</f>
        <v>0</v>
      </c>
      <c r="G1251" s="68">
        <v>0</v>
      </c>
      <c r="H1251" s="63">
        <v>0</v>
      </c>
      <c r="I1251" s="21">
        <v>0</v>
      </c>
      <c r="J1251" s="21">
        <f t="shared" si="259"/>
        <v>0</v>
      </c>
      <c r="K1251" s="6" t="s">
        <v>313</v>
      </c>
    </row>
    <row r="1252" spans="1:11" x14ac:dyDescent="0.2">
      <c r="A1252" s="6" t="str">
        <f t="shared" si="274"/>
        <v>PLE/*7EHumberside</v>
      </c>
      <c r="B1252" s="60" t="s">
        <v>288</v>
      </c>
      <c r="C1252" s="61" t="s">
        <v>290</v>
      </c>
      <c r="D1252" s="61" t="s">
        <v>73</v>
      </c>
      <c r="E1252" s="68">
        <f t="shared" si="275"/>
        <v>0.37216338880484112</v>
      </c>
      <c r="F1252" s="19">
        <f>SUMIFS(UK!I:I,UK!B:B,'Special condition stocks'!D1252,UK!D:D,'Special condition stocks'!B1252)</f>
        <v>0</v>
      </c>
      <c r="G1252" s="68">
        <v>0</v>
      </c>
      <c r="H1252" s="63">
        <v>5.6000000000000001E-2</v>
      </c>
      <c r="I1252" s="21">
        <v>0</v>
      </c>
      <c r="J1252" s="21">
        <f t="shared" si="259"/>
        <v>5.6000000000000001E-2</v>
      </c>
      <c r="K1252" s="6" t="s">
        <v>313</v>
      </c>
    </row>
    <row r="1253" spans="1:11" x14ac:dyDescent="0.2">
      <c r="A1253" s="6" t="str">
        <f t="shared" si="274"/>
        <v>PLE/*7ENorth Sea</v>
      </c>
      <c r="B1253" s="60" t="s">
        <v>20</v>
      </c>
      <c r="C1253" s="61" t="s">
        <v>290</v>
      </c>
      <c r="D1253" s="61" t="s">
        <v>73</v>
      </c>
      <c r="E1253" s="68">
        <f t="shared" si="275"/>
        <v>0.37216338880484112</v>
      </c>
      <c r="F1253" s="19">
        <f>SUMIFS(UK!I:I,UK!B:B,'Special condition stocks'!D1253,UK!D:D,'Special condition stocks'!B1253)</f>
        <v>5.5070000000000006</v>
      </c>
      <c r="G1253" s="68">
        <v>4</v>
      </c>
      <c r="H1253" s="63">
        <v>0</v>
      </c>
      <c r="I1253" s="21">
        <v>0</v>
      </c>
      <c r="J1253" s="21">
        <f t="shared" si="259"/>
        <v>4</v>
      </c>
      <c r="K1253" s="6" t="s">
        <v>313</v>
      </c>
    </row>
    <row r="1254" spans="1:11" x14ac:dyDescent="0.2">
      <c r="A1254" s="6" t="str">
        <f t="shared" si="274"/>
        <v>PLE/*7ENorthern</v>
      </c>
      <c r="B1254" s="60" t="s">
        <v>10</v>
      </c>
      <c r="C1254" s="61" t="s">
        <v>290</v>
      </c>
      <c r="D1254" s="61" t="s">
        <v>73</v>
      </c>
      <c r="E1254" s="68">
        <f t="shared" si="275"/>
        <v>0.37216338880484112</v>
      </c>
      <c r="F1254" s="19">
        <f>SUMIFS(UK!I:I,UK!B:B,'Special condition stocks'!D1254,UK!D:D,'Special condition stocks'!B1254)</f>
        <v>0</v>
      </c>
      <c r="G1254" s="68">
        <v>0</v>
      </c>
      <c r="H1254" s="63">
        <v>0</v>
      </c>
      <c r="I1254" s="21">
        <v>0</v>
      </c>
      <c r="J1254" s="21">
        <f t="shared" ref="J1254:J1323" si="280">G1254+H1254-I1254</f>
        <v>0</v>
      </c>
      <c r="K1254" s="6" t="s">
        <v>313</v>
      </c>
    </row>
    <row r="1255" spans="1:11" x14ac:dyDescent="0.2">
      <c r="A1255" s="6" t="str">
        <f t="shared" si="274"/>
        <v>PLE/*7EOrkney</v>
      </c>
      <c r="B1255" s="60" t="s">
        <v>9</v>
      </c>
      <c r="C1255" s="61" t="s">
        <v>290</v>
      </c>
      <c r="D1255" s="61" t="s">
        <v>73</v>
      </c>
      <c r="E1255" s="68">
        <f t="shared" si="275"/>
        <v>0.37216338880484112</v>
      </c>
      <c r="F1255" s="19">
        <f>SUMIFS(UK!I:I,UK!B:B,'Special condition stocks'!D1255,UK!D:D,'Special condition stocks'!B1255)</f>
        <v>0</v>
      </c>
      <c r="G1255" s="68">
        <v>0</v>
      </c>
      <c r="H1255" s="63">
        <v>0</v>
      </c>
      <c r="I1255" s="21">
        <v>0</v>
      </c>
      <c r="J1255" s="21">
        <f t="shared" si="280"/>
        <v>0</v>
      </c>
      <c r="K1255" s="6" t="s">
        <v>313</v>
      </c>
    </row>
    <row r="1256" spans="1:11" x14ac:dyDescent="0.2">
      <c r="A1256" s="6" t="str">
        <f t="shared" si="274"/>
        <v>PLE/*7ESFO</v>
      </c>
      <c r="B1256" s="60" t="s">
        <v>2</v>
      </c>
      <c r="C1256" s="61" t="s">
        <v>290</v>
      </c>
      <c r="D1256" s="61" t="s">
        <v>73</v>
      </c>
      <c r="E1256" s="68">
        <f t="shared" si="275"/>
        <v>0.37216338880484112</v>
      </c>
      <c r="F1256" s="19">
        <f>SUMIFS(UK!I:I,UK!B:B,'Special condition stocks'!D1256,UK!D:D,'Special condition stocks'!B1256)</f>
        <v>1.1740000000000002</v>
      </c>
      <c r="G1256" s="68">
        <v>0.8</v>
      </c>
      <c r="H1256" s="63">
        <v>2.1999999999999999E-2</v>
      </c>
      <c r="I1256" s="21">
        <v>0</v>
      </c>
      <c r="J1256" s="21">
        <f t="shared" si="280"/>
        <v>0.82200000000000006</v>
      </c>
      <c r="K1256" s="6" t="s">
        <v>313</v>
      </c>
    </row>
    <row r="1257" spans="1:11" x14ac:dyDescent="0.2">
      <c r="A1257" s="6" t="str">
        <f t="shared" si="274"/>
        <v>PLE/*7EShetland</v>
      </c>
      <c r="B1257" s="60" t="s">
        <v>6</v>
      </c>
      <c r="C1257" s="61" t="s">
        <v>290</v>
      </c>
      <c r="D1257" s="61" t="s">
        <v>73</v>
      </c>
      <c r="E1257" s="68">
        <f t="shared" si="275"/>
        <v>0.37216338880484112</v>
      </c>
      <c r="F1257" s="19">
        <f>SUMIFS(UK!I:I,UK!B:B,'Special condition stocks'!D1257,UK!D:D,'Special condition stocks'!B1257)</f>
        <v>1.5</v>
      </c>
      <c r="G1257" s="68">
        <v>1.2</v>
      </c>
      <c r="H1257" s="63">
        <v>0</v>
      </c>
      <c r="I1257" s="21">
        <v>0</v>
      </c>
      <c r="J1257" s="21">
        <f t="shared" si="280"/>
        <v>1.2</v>
      </c>
      <c r="K1257" s="6" t="s">
        <v>313</v>
      </c>
    </row>
    <row r="1258" spans="1:11" x14ac:dyDescent="0.2">
      <c r="A1258" s="6" t="str">
        <f t="shared" si="274"/>
        <v>PLE/*7ESouth West</v>
      </c>
      <c r="B1258" s="60" t="s">
        <v>19</v>
      </c>
      <c r="C1258" s="61" t="s">
        <v>290</v>
      </c>
      <c r="D1258" s="61" t="s">
        <v>73</v>
      </c>
      <c r="E1258" s="68">
        <f t="shared" si="275"/>
        <v>0.37216338880484112</v>
      </c>
      <c r="F1258" s="19">
        <f>SUMIFS(UK!I:I,UK!B:B,'Special condition stocks'!D1258,UK!D:D,'Special condition stocks'!B1258)</f>
        <v>100.80800000000001</v>
      </c>
      <c r="G1258" s="68">
        <v>74.099999999999994</v>
      </c>
      <c r="H1258" s="63">
        <v>7.3890000000000002</v>
      </c>
      <c r="I1258" s="21">
        <v>0</v>
      </c>
      <c r="J1258" s="21">
        <f t="shared" si="280"/>
        <v>81.48899999999999</v>
      </c>
      <c r="K1258" s="6" t="s">
        <v>313</v>
      </c>
    </row>
    <row r="1259" spans="1:11" x14ac:dyDescent="0.2">
      <c r="A1259" s="6" t="str">
        <f t="shared" ref="A1259" si="281">CONCATENATE(C1259,B1259)</f>
        <v>PLE/*7EUnallocated</v>
      </c>
      <c r="B1259" s="60" t="s">
        <v>33</v>
      </c>
      <c r="C1259" s="61" t="s">
        <v>290</v>
      </c>
      <c r="D1259" s="61" t="s">
        <v>73</v>
      </c>
      <c r="E1259" s="68">
        <f t="shared" si="275"/>
        <v>0.37216338880484112</v>
      </c>
      <c r="F1259" s="56">
        <v>0</v>
      </c>
      <c r="G1259" s="68">
        <f t="shared" ref="G1259" si="282">ROUND(F1259*E1259,3)</f>
        <v>0</v>
      </c>
      <c r="H1259" s="63">
        <v>0</v>
      </c>
      <c r="I1259" s="68">
        <v>0</v>
      </c>
      <c r="J1259" s="21">
        <f t="shared" ref="J1259" si="283">G1259+H1259-I1259</f>
        <v>0</v>
      </c>
      <c r="K1259" s="6" t="s">
        <v>313</v>
      </c>
    </row>
    <row r="1260" spans="1:11" x14ac:dyDescent="0.2">
      <c r="A1260" s="6" t="str">
        <f t="shared" si="274"/>
        <v>PLE/*7EW. Scotland</v>
      </c>
      <c r="B1260" s="60" t="s">
        <v>8</v>
      </c>
      <c r="C1260" s="61" t="s">
        <v>290</v>
      </c>
      <c r="D1260" s="61" t="s">
        <v>73</v>
      </c>
      <c r="E1260" s="68">
        <f t="shared" si="275"/>
        <v>0.37216338880484112</v>
      </c>
      <c r="F1260" s="19">
        <f>SUMIFS(UK!I:I,UK!B:B,'Special condition stocks'!D1260,UK!D:D,'Special condition stocks'!B1260)</f>
        <v>0.40799999999999997</v>
      </c>
      <c r="G1260" s="68">
        <v>0.2</v>
      </c>
      <c r="H1260" s="63">
        <v>0</v>
      </c>
      <c r="I1260" s="21">
        <v>0</v>
      </c>
      <c r="J1260" s="21">
        <f t="shared" si="280"/>
        <v>0.2</v>
      </c>
      <c r="K1260" s="6" t="s">
        <v>313</v>
      </c>
    </row>
    <row r="1261" spans="1:11" x14ac:dyDescent="0.2">
      <c r="A1261" s="6" t="str">
        <f t="shared" si="274"/>
        <v>PLE/*7EWales &amp; WC</v>
      </c>
      <c r="B1261" s="60" t="s">
        <v>22</v>
      </c>
      <c r="C1261" s="61" t="s">
        <v>290</v>
      </c>
      <c r="D1261" s="61" t="s">
        <v>73</v>
      </c>
      <c r="E1261" s="68">
        <f t="shared" si="275"/>
        <v>0.37216338880484112</v>
      </c>
      <c r="F1261" s="19">
        <f>SUMIFS(UK!I:I,UK!B:B,'Special condition stocks'!D1261,UK!D:D,'Special condition stocks'!B1261)</f>
        <v>1.1140000000000001</v>
      </c>
      <c r="G1261" s="68">
        <v>0.8</v>
      </c>
      <c r="H1261" s="63">
        <v>0</v>
      </c>
      <c r="I1261" s="21">
        <v>0</v>
      </c>
      <c r="J1261" s="21">
        <f t="shared" si="280"/>
        <v>0.8</v>
      </c>
      <c r="K1261" s="6" t="s">
        <v>313</v>
      </c>
    </row>
    <row r="1262" spans="1:11" x14ac:dyDescent="0.2">
      <c r="A1262" s="6" t="str">
        <f t="shared" si="274"/>
        <v>PLE/*7EWestern</v>
      </c>
      <c r="B1262" s="60" t="s">
        <v>107</v>
      </c>
      <c r="C1262" s="61" t="s">
        <v>290</v>
      </c>
      <c r="D1262" s="61" t="s">
        <v>73</v>
      </c>
      <c r="E1262" s="68">
        <f t="shared" si="275"/>
        <v>0.37216338880484112</v>
      </c>
      <c r="F1262" s="19">
        <f>SUMIFS(UK!I:I,UK!B:B,'Special condition stocks'!D1262,UK!D:D,'Special condition stocks'!B1262)</f>
        <v>277.88200000000001</v>
      </c>
      <c r="G1262" s="68">
        <v>204.2</v>
      </c>
      <c r="H1262" s="63">
        <v>0</v>
      </c>
      <c r="I1262" s="63">
        <v>16.100000000000001</v>
      </c>
      <c r="J1262" s="21">
        <f t="shared" si="280"/>
        <v>188.1</v>
      </c>
      <c r="K1262" s="6" t="s">
        <v>313</v>
      </c>
    </row>
    <row r="1263" spans="1:11" x14ac:dyDescent="0.2">
      <c r="A1263" s="6" t="str">
        <f t="shared" ref="A1263:A1264" si="284">CONCATENATE(C1263,B1263)</f>
        <v>PLE/*7EQAM - sector</v>
      </c>
      <c r="B1263" s="60" t="s">
        <v>302</v>
      </c>
      <c r="C1263" s="61" t="s">
        <v>290</v>
      </c>
      <c r="D1263" s="61" t="s">
        <v>73</v>
      </c>
      <c r="E1263" s="68">
        <f t="shared" si="275"/>
        <v>0.37216338880484112</v>
      </c>
      <c r="F1263" s="19">
        <f>SUMIFS(UK!I:I,UK!B:B,'Special condition stocks'!D1263,UK!D:D,'Special condition stocks'!B1263)</f>
        <v>0</v>
      </c>
      <c r="G1263" s="68">
        <v>0</v>
      </c>
      <c r="H1263" s="63">
        <v>0</v>
      </c>
      <c r="I1263" s="63">
        <v>0</v>
      </c>
      <c r="J1263" s="21">
        <f t="shared" ref="J1263:J1264" si="285">G1263+H1263-I1263</f>
        <v>0</v>
      </c>
      <c r="K1263" s="6" t="s">
        <v>313</v>
      </c>
    </row>
    <row r="1264" spans="1:11" x14ac:dyDescent="0.2">
      <c r="A1264" s="6" t="str">
        <f t="shared" si="284"/>
        <v>PLE/*7EQAM - non-sector</v>
      </c>
      <c r="B1264" s="60" t="s">
        <v>303</v>
      </c>
      <c r="C1264" s="61" t="s">
        <v>290</v>
      </c>
      <c r="D1264" s="61" t="s">
        <v>73</v>
      </c>
      <c r="E1264" s="68">
        <f t="shared" si="275"/>
        <v>0.37216338880484112</v>
      </c>
      <c r="F1264" s="19">
        <f>SUMIFS(UK!I:I,UK!B:B,'Special condition stocks'!D1264,UK!D:D,'Special condition stocks'!B1264)</f>
        <v>0</v>
      </c>
      <c r="G1264" s="68">
        <v>0</v>
      </c>
      <c r="H1264" s="63">
        <v>0</v>
      </c>
      <c r="I1264" s="63">
        <v>0</v>
      </c>
      <c r="J1264" s="21">
        <f t="shared" si="285"/>
        <v>0</v>
      </c>
      <c r="K1264" s="6" t="s">
        <v>313</v>
      </c>
    </row>
    <row r="1265" spans="1:10" x14ac:dyDescent="0.2">
      <c r="A1265" s="6" t="str">
        <f t="shared" si="274"/>
        <v>POK/*6A_N10m and under (pool) - England</v>
      </c>
      <c r="B1265" s="6" t="s">
        <v>29</v>
      </c>
      <c r="C1265" s="24" t="s">
        <v>235</v>
      </c>
      <c r="D1265" s="24" t="s">
        <v>75</v>
      </c>
      <c r="E1265" s="21">
        <v>0.15</v>
      </c>
      <c r="F1265" s="19">
        <f>SUMIFS(UK!I:I,UK!B:B,'Special condition stocks'!D1265,UK!D:D,'Special condition stocks'!B1265)</f>
        <v>26.353999999999999</v>
      </c>
      <c r="G1265" s="21">
        <f t="shared" ref="G1265:G1323" si="286">ROUND(F1265*E1265,3)</f>
        <v>3.9529999999999998</v>
      </c>
      <c r="H1265" s="21">
        <v>0</v>
      </c>
      <c r="I1265" s="21">
        <v>0</v>
      </c>
      <c r="J1265" s="21">
        <f t="shared" si="280"/>
        <v>3.9529999999999998</v>
      </c>
    </row>
    <row r="1266" spans="1:10" x14ac:dyDescent="0.2">
      <c r="A1266" s="6" t="str">
        <f t="shared" si="274"/>
        <v>POK/*6A_N10m and under (pool) - Northern Ireland</v>
      </c>
      <c r="B1266" s="6" t="s">
        <v>32</v>
      </c>
      <c r="C1266" s="24" t="s">
        <v>235</v>
      </c>
      <c r="D1266" s="24" t="s">
        <v>75</v>
      </c>
      <c r="E1266" s="21">
        <v>0.15</v>
      </c>
      <c r="F1266" s="19">
        <f>SUMIFS(UK!I:I,UK!B:B,'Special condition stocks'!D1266,UK!D:D,'Special condition stocks'!B1266)</f>
        <v>0</v>
      </c>
      <c r="G1266" s="21">
        <f t="shared" si="286"/>
        <v>0</v>
      </c>
      <c r="H1266" s="21">
        <v>0</v>
      </c>
      <c r="I1266" s="21">
        <v>0</v>
      </c>
      <c r="J1266" s="21">
        <f t="shared" si="280"/>
        <v>0</v>
      </c>
    </row>
    <row r="1267" spans="1:10" x14ac:dyDescent="0.2">
      <c r="A1267" s="6" t="str">
        <f t="shared" si="274"/>
        <v>POK/*6A_N10m and under (pool) - Scotland</v>
      </c>
      <c r="B1267" s="6" t="s">
        <v>31</v>
      </c>
      <c r="C1267" s="24" t="s">
        <v>235</v>
      </c>
      <c r="D1267" s="24" t="s">
        <v>75</v>
      </c>
      <c r="E1267" s="21">
        <v>0.15</v>
      </c>
      <c r="F1267" s="19">
        <f>SUMIFS(UK!I:I,UK!B:B,'Special condition stocks'!D1267,UK!D:D,'Special condition stocks'!B1267)</f>
        <v>60</v>
      </c>
      <c r="G1267" s="21">
        <f t="shared" si="286"/>
        <v>9</v>
      </c>
      <c r="H1267" s="21">
        <v>0</v>
      </c>
      <c r="I1267" s="21">
        <v>0</v>
      </c>
      <c r="J1267" s="21">
        <f t="shared" si="280"/>
        <v>9</v>
      </c>
    </row>
    <row r="1268" spans="1:10" x14ac:dyDescent="0.2">
      <c r="A1268" s="6" t="str">
        <f t="shared" si="274"/>
        <v>POK/*6A_N10m and under (pool) - Wales</v>
      </c>
      <c r="B1268" s="6" t="s">
        <v>30</v>
      </c>
      <c r="C1268" s="24" t="s">
        <v>235</v>
      </c>
      <c r="D1268" s="24" t="s">
        <v>75</v>
      </c>
      <c r="E1268" s="21">
        <v>0.15</v>
      </c>
      <c r="F1268" s="19">
        <f>SUMIFS(UK!I:I,UK!B:B,'Special condition stocks'!D1268,UK!D:D,'Special condition stocks'!B1268)</f>
        <v>2E-3</v>
      </c>
      <c r="G1268" s="21">
        <f t="shared" si="286"/>
        <v>0</v>
      </c>
      <c r="H1268" s="21">
        <v>0</v>
      </c>
      <c r="I1268" s="21">
        <v>0</v>
      </c>
      <c r="J1268" s="21">
        <f t="shared" si="280"/>
        <v>0</v>
      </c>
    </row>
    <row r="1269" spans="1:10" x14ac:dyDescent="0.2">
      <c r="A1269" s="6" t="str">
        <f t="shared" si="274"/>
        <v>POK/*6A_NAberdeen</v>
      </c>
      <c r="B1269" s="6" t="s">
        <v>4</v>
      </c>
      <c r="C1269" s="24" t="s">
        <v>235</v>
      </c>
      <c r="D1269" s="24" t="s">
        <v>75</v>
      </c>
      <c r="E1269" s="21">
        <v>0.15</v>
      </c>
      <c r="F1269" s="19">
        <f>SUMIFS(UK!I:I,UK!B:B,'Special condition stocks'!D1269,UK!D:D,'Special condition stocks'!B1269)</f>
        <v>314.29999999999995</v>
      </c>
      <c r="G1269" s="21">
        <f t="shared" si="286"/>
        <v>47.145000000000003</v>
      </c>
      <c r="H1269" s="21">
        <v>0</v>
      </c>
      <c r="I1269" s="21">
        <v>0</v>
      </c>
      <c r="J1269" s="21">
        <f t="shared" si="280"/>
        <v>47.145000000000003</v>
      </c>
    </row>
    <row r="1270" spans="1:10" x14ac:dyDescent="0.2">
      <c r="A1270" s="6" t="str">
        <f t="shared" si="274"/>
        <v>POK/*6A_NAnglo Scot.</v>
      </c>
      <c r="B1270" s="6" t="s">
        <v>13</v>
      </c>
      <c r="C1270" s="24" t="s">
        <v>235</v>
      </c>
      <c r="D1270" s="24" t="s">
        <v>75</v>
      </c>
      <c r="E1270" s="21">
        <v>0.15</v>
      </c>
      <c r="F1270" s="19">
        <f>SUMIFS(UK!I:I,UK!B:B,'Special condition stocks'!D1270,UK!D:D,'Special condition stocks'!B1270)</f>
        <v>158.322</v>
      </c>
      <c r="G1270" s="21">
        <f t="shared" si="286"/>
        <v>23.748000000000001</v>
      </c>
      <c r="H1270" s="21">
        <v>0</v>
      </c>
      <c r="I1270" s="21">
        <v>0</v>
      </c>
      <c r="J1270" s="21">
        <f t="shared" si="280"/>
        <v>23.748000000000001</v>
      </c>
    </row>
    <row r="1271" spans="1:10" x14ac:dyDescent="0.2">
      <c r="A1271" s="6" t="str">
        <f t="shared" si="274"/>
        <v>POK/*6A_NANIFPO</v>
      </c>
      <c r="B1271" s="6" t="s">
        <v>17</v>
      </c>
      <c r="C1271" s="24" t="s">
        <v>235</v>
      </c>
      <c r="D1271" s="24" t="s">
        <v>75</v>
      </c>
      <c r="E1271" s="21">
        <v>0.15</v>
      </c>
      <c r="F1271" s="19">
        <f>SUMIFS(UK!I:I,UK!B:B,'Special condition stocks'!D1271,UK!D:D,'Special condition stocks'!B1271)</f>
        <v>40.918999999999997</v>
      </c>
      <c r="G1271" s="21">
        <f t="shared" si="286"/>
        <v>6.1379999999999999</v>
      </c>
      <c r="H1271" s="21">
        <v>0</v>
      </c>
      <c r="I1271" s="21">
        <v>0</v>
      </c>
      <c r="J1271" s="21">
        <f t="shared" si="280"/>
        <v>6.1379999999999999</v>
      </c>
    </row>
    <row r="1272" spans="1:10" x14ac:dyDescent="0.2">
      <c r="A1272" s="6" t="str">
        <f t="shared" si="274"/>
        <v>POK/*6A_NCornish</v>
      </c>
      <c r="B1272" s="6" t="s">
        <v>18</v>
      </c>
      <c r="C1272" s="24" t="s">
        <v>235</v>
      </c>
      <c r="D1272" s="24" t="s">
        <v>75</v>
      </c>
      <c r="E1272" s="21">
        <v>0.15</v>
      </c>
      <c r="F1272" s="19">
        <f>SUMIFS(UK!I:I,UK!B:B,'Special condition stocks'!D1272,UK!D:D,'Special condition stocks'!B1272)</f>
        <v>161.536</v>
      </c>
      <c r="G1272" s="21">
        <f t="shared" si="286"/>
        <v>24.23</v>
      </c>
      <c r="H1272" s="21">
        <v>0</v>
      </c>
      <c r="I1272" s="21">
        <v>0</v>
      </c>
      <c r="J1272" s="21">
        <f t="shared" si="280"/>
        <v>24.23</v>
      </c>
    </row>
    <row r="1273" spans="1:10" x14ac:dyDescent="0.2">
      <c r="A1273" s="6" t="str">
        <f t="shared" si="274"/>
        <v>POK/*6A_NEEFPO</v>
      </c>
      <c r="B1273" s="6" t="s">
        <v>14</v>
      </c>
      <c r="C1273" s="24" t="s">
        <v>235</v>
      </c>
      <c r="D1273" s="24" t="s">
        <v>75</v>
      </c>
      <c r="E1273" s="21">
        <v>0.15</v>
      </c>
      <c r="F1273" s="19">
        <f>SUMIFS(UK!I:I,UK!B:B,'Special condition stocks'!D1273,UK!D:D,'Special condition stocks'!B1273)</f>
        <v>329.23199999999997</v>
      </c>
      <c r="G1273" s="21">
        <f t="shared" si="286"/>
        <v>49.384999999999998</v>
      </c>
      <c r="H1273" s="21">
        <v>0</v>
      </c>
      <c r="I1273" s="21">
        <v>0</v>
      </c>
      <c r="J1273" s="21">
        <f t="shared" si="280"/>
        <v>49.384999999999998</v>
      </c>
    </row>
    <row r="1274" spans="1:10" x14ac:dyDescent="0.2">
      <c r="A1274" s="6" t="str">
        <f t="shared" si="274"/>
        <v>POK/*6A_NFife</v>
      </c>
      <c r="B1274" s="6" t="s">
        <v>7</v>
      </c>
      <c r="C1274" s="24" t="s">
        <v>235</v>
      </c>
      <c r="D1274" s="24" t="s">
        <v>75</v>
      </c>
      <c r="E1274" s="21">
        <v>0.15</v>
      </c>
      <c r="F1274" s="19">
        <f>SUMIFS(UK!I:I,UK!B:B,'Special condition stocks'!D1274,UK!D:D,'Special condition stocks'!B1274)</f>
        <v>10.711</v>
      </c>
      <c r="G1274" s="21">
        <f t="shared" si="286"/>
        <v>1.607</v>
      </c>
      <c r="H1274" s="21">
        <v>0</v>
      </c>
      <c r="I1274" s="21">
        <v>0</v>
      </c>
      <c r="J1274" s="21">
        <f t="shared" si="280"/>
        <v>1.607</v>
      </c>
    </row>
    <row r="1275" spans="1:10" x14ac:dyDescent="0.2">
      <c r="A1275" s="6" t="str">
        <f t="shared" si="274"/>
        <v>POK/*6A_NFPO</v>
      </c>
      <c r="B1275" s="6" t="s">
        <v>15</v>
      </c>
      <c r="C1275" s="24" t="s">
        <v>235</v>
      </c>
      <c r="D1275" s="24" t="s">
        <v>75</v>
      </c>
      <c r="E1275" s="21">
        <v>0.15</v>
      </c>
      <c r="F1275" s="19">
        <f>SUMIFS(UK!I:I,UK!B:B,'Special condition stocks'!D1275,UK!D:D,'Special condition stocks'!B1275)</f>
        <v>1291.3140000000001</v>
      </c>
      <c r="G1275" s="21">
        <f t="shared" si="286"/>
        <v>193.697</v>
      </c>
      <c r="H1275" s="21">
        <v>0</v>
      </c>
      <c r="I1275" s="21">
        <v>0</v>
      </c>
      <c r="J1275" s="21">
        <f t="shared" si="280"/>
        <v>193.697</v>
      </c>
    </row>
    <row r="1276" spans="1:10" x14ac:dyDescent="0.2">
      <c r="A1276" s="6" t="str">
        <f t="shared" si="274"/>
        <v>POK/*6A_NHandliners</v>
      </c>
      <c r="B1276" s="6" t="s">
        <v>66</v>
      </c>
      <c r="C1276" s="24" t="s">
        <v>235</v>
      </c>
      <c r="D1276" s="24" t="s">
        <v>75</v>
      </c>
      <c r="E1276" s="21">
        <v>0.15</v>
      </c>
      <c r="F1276" s="19">
        <f>SUMIFS(UK!I:I,UK!B:B,'Special condition stocks'!D1276,UK!D:D,'Special condition stocks'!B1276)</f>
        <v>0</v>
      </c>
      <c r="G1276" s="21">
        <f t="shared" si="286"/>
        <v>0</v>
      </c>
      <c r="H1276" s="21">
        <v>0</v>
      </c>
      <c r="I1276" s="21">
        <v>0</v>
      </c>
      <c r="J1276" s="21">
        <f t="shared" si="280"/>
        <v>0</v>
      </c>
    </row>
    <row r="1277" spans="1:10" x14ac:dyDescent="0.2">
      <c r="A1277" s="6" t="str">
        <f t="shared" si="274"/>
        <v>POK/*6A_NInterfish</v>
      </c>
      <c r="B1277" s="6" t="s">
        <v>23</v>
      </c>
      <c r="C1277" s="24" t="s">
        <v>235</v>
      </c>
      <c r="D1277" s="24" t="s">
        <v>75</v>
      </c>
      <c r="E1277" s="21">
        <v>0.15</v>
      </c>
      <c r="F1277" s="19">
        <f>SUMIFS(UK!I:I,UK!B:B,'Special condition stocks'!D1277,UK!D:D,'Special condition stocks'!B1277)</f>
        <v>4.26</v>
      </c>
      <c r="G1277" s="21">
        <f t="shared" si="286"/>
        <v>0.63900000000000001</v>
      </c>
      <c r="H1277" s="21">
        <v>0</v>
      </c>
      <c r="I1277" s="21">
        <v>0</v>
      </c>
      <c r="J1277" s="21">
        <f t="shared" si="280"/>
        <v>0.63900000000000001</v>
      </c>
    </row>
    <row r="1278" spans="1:10" x14ac:dyDescent="0.2">
      <c r="A1278" s="6" t="str">
        <f t="shared" si="274"/>
        <v>POK/*6A_NIOM</v>
      </c>
      <c r="B1278" s="6" t="s">
        <v>24</v>
      </c>
      <c r="C1278" s="24" t="s">
        <v>235</v>
      </c>
      <c r="D1278" s="24" t="s">
        <v>75</v>
      </c>
      <c r="E1278" s="21">
        <v>0.15</v>
      </c>
      <c r="F1278" s="19">
        <f>SUMIFS(UK!I:I,UK!B:B,'Special condition stocks'!D1278,UK!D:D,'Special condition stocks'!B1278)</f>
        <v>0</v>
      </c>
      <c r="G1278" s="21">
        <f t="shared" si="286"/>
        <v>0</v>
      </c>
      <c r="H1278" s="21">
        <v>0</v>
      </c>
      <c r="I1278" s="21">
        <v>0</v>
      </c>
      <c r="J1278" s="21">
        <f t="shared" si="280"/>
        <v>0</v>
      </c>
    </row>
    <row r="1279" spans="1:10" x14ac:dyDescent="0.2">
      <c r="A1279" s="6" t="str">
        <f t="shared" si="274"/>
        <v>POK/*6A_NKlondyke</v>
      </c>
      <c r="B1279" s="6" t="s">
        <v>11</v>
      </c>
      <c r="C1279" s="24" t="s">
        <v>235</v>
      </c>
      <c r="D1279" s="24" t="s">
        <v>75</v>
      </c>
      <c r="E1279" s="21">
        <v>0.15</v>
      </c>
      <c r="F1279" s="19">
        <f>SUMIFS(UK!I:I,UK!B:B,'Special condition stocks'!D1279,UK!D:D,'Special condition stocks'!B1279)</f>
        <v>0</v>
      </c>
      <c r="G1279" s="21">
        <f t="shared" si="286"/>
        <v>0</v>
      </c>
      <c r="H1279" s="21">
        <v>0</v>
      </c>
      <c r="I1279" s="21">
        <v>0</v>
      </c>
      <c r="J1279" s="21">
        <f t="shared" si="280"/>
        <v>0</v>
      </c>
    </row>
    <row r="1280" spans="1:10" x14ac:dyDescent="0.2">
      <c r="A1280" s="6" t="str">
        <f t="shared" si="274"/>
        <v>POK/*6A_NLowestoft</v>
      </c>
      <c r="B1280" s="6" t="s">
        <v>21</v>
      </c>
      <c r="C1280" s="24" t="s">
        <v>235</v>
      </c>
      <c r="D1280" s="24" t="s">
        <v>75</v>
      </c>
      <c r="E1280" s="21">
        <v>0.15</v>
      </c>
      <c r="F1280" s="19">
        <f>SUMIFS(UK!I:I,UK!B:B,'Special condition stocks'!D1280,UK!D:D,'Special condition stocks'!B1280)</f>
        <v>0</v>
      </c>
      <c r="G1280" s="21">
        <f t="shared" si="286"/>
        <v>0</v>
      </c>
      <c r="H1280" s="21">
        <v>0</v>
      </c>
      <c r="I1280" s="21">
        <v>0</v>
      </c>
      <c r="J1280" s="21">
        <f t="shared" si="280"/>
        <v>0</v>
      </c>
    </row>
    <row r="1281" spans="1:10" x14ac:dyDescent="0.2">
      <c r="A1281" s="6" t="str">
        <f t="shared" si="274"/>
        <v>POK/*6A_NLunar</v>
      </c>
      <c r="B1281" s="6" t="s">
        <v>12</v>
      </c>
      <c r="C1281" s="24" t="s">
        <v>235</v>
      </c>
      <c r="D1281" s="24" t="s">
        <v>75</v>
      </c>
      <c r="E1281" s="21">
        <v>0.15</v>
      </c>
      <c r="F1281" s="19">
        <f>SUMIFS(UK!I:I,UK!B:B,'Special condition stocks'!D1281,UK!D:D,'Special condition stocks'!B1281)</f>
        <v>223.4</v>
      </c>
      <c r="G1281" s="21">
        <f t="shared" si="286"/>
        <v>33.51</v>
      </c>
      <c r="H1281" s="21">
        <v>0</v>
      </c>
      <c r="I1281" s="21">
        <v>0</v>
      </c>
      <c r="J1281" s="21">
        <f t="shared" si="280"/>
        <v>33.51</v>
      </c>
    </row>
    <row r="1282" spans="1:10" x14ac:dyDescent="0.2">
      <c r="A1282" s="6" t="str">
        <f t="shared" si="274"/>
        <v>POK/*6A_NMourne</v>
      </c>
      <c r="B1282" s="6" t="s">
        <v>49</v>
      </c>
      <c r="C1282" s="24" t="s">
        <v>235</v>
      </c>
      <c r="D1282" s="24" t="s">
        <v>75</v>
      </c>
      <c r="E1282" s="21">
        <v>0.15</v>
      </c>
      <c r="F1282" s="19">
        <f>SUMIFS(UK!I:I,UK!B:B,'Special condition stocks'!D1282,UK!D:D,'Special condition stocks'!B1282)</f>
        <v>0</v>
      </c>
      <c r="G1282" s="21">
        <f t="shared" si="286"/>
        <v>0</v>
      </c>
      <c r="H1282" s="21">
        <v>0</v>
      </c>
      <c r="I1282" s="21">
        <v>0</v>
      </c>
      <c r="J1282" s="21">
        <f t="shared" si="280"/>
        <v>0</v>
      </c>
    </row>
    <row r="1283" spans="1:10" x14ac:dyDescent="0.2">
      <c r="A1283" s="6" t="str">
        <f t="shared" si="274"/>
        <v>POK/*6A_NNESFO</v>
      </c>
      <c r="B1283" s="6" t="s">
        <v>5</v>
      </c>
      <c r="C1283" s="24" t="s">
        <v>235</v>
      </c>
      <c r="D1283" s="24" t="s">
        <v>75</v>
      </c>
      <c r="E1283" s="21">
        <v>0.15</v>
      </c>
      <c r="F1283" s="19">
        <f>SUMIFS(UK!I:I,UK!B:B,'Special condition stocks'!D1283,UK!D:D,'Special condition stocks'!B1283)</f>
        <v>607.29999999999995</v>
      </c>
      <c r="G1283" s="21">
        <f t="shared" si="286"/>
        <v>91.094999999999999</v>
      </c>
      <c r="H1283" s="21">
        <v>0</v>
      </c>
      <c r="I1283" s="21">
        <v>0</v>
      </c>
      <c r="J1283" s="21">
        <f t="shared" si="280"/>
        <v>91.094999999999999</v>
      </c>
    </row>
    <row r="1284" spans="1:10" x14ac:dyDescent="0.2">
      <c r="A1284" s="6" t="str">
        <f t="shared" si="274"/>
        <v>POK/*6A_NNIFPO</v>
      </c>
      <c r="B1284" s="6" t="s">
        <v>16</v>
      </c>
      <c r="C1284" s="24" t="s">
        <v>235</v>
      </c>
      <c r="D1284" s="24" t="s">
        <v>75</v>
      </c>
      <c r="E1284" s="21">
        <v>0.15</v>
      </c>
      <c r="F1284" s="19">
        <f>SUMIFS(UK!I:I,UK!B:B,'Special condition stocks'!D1284,UK!D:D,'Special condition stocks'!B1284)</f>
        <v>41.341999999999999</v>
      </c>
      <c r="G1284" s="21">
        <f t="shared" si="286"/>
        <v>6.2009999999999996</v>
      </c>
      <c r="H1284" s="21">
        <v>0</v>
      </c>
      <c r="I1284" s="21">
        <v>0</v>
      </c>
      <c r="J1284" s="21">
        <f t="shared" si="280"/>
        <v>6.2009999999999996</v>
      </c>
    </row>
    <row r="1285" spans="1:10" x14ac:dyDescent="0.2">
      <c r="A1285" s="6" t="str">
        <f t="shared" si="274"/>
        <v>POK/*6A_NNon Sector - England</v>
      </c>
      <c r="B1285" s="6" t="s">
        <v>25</v>
      </c>
      <c r="C1285" s="24" t="s">
        <v>235</v>
      </c>
      <c r="D1285" s="24" t="s">
        <v>75</v>
      </c>
      <c r="E1285" s="21">
        <v>0.15</v>
      </c>
      <c r="F1285" s="19">
        <f>SUMIFS(UK!I:I,UK!B:B,'Special condition stocks'!D1285,UK!D:D,'Special condition stocks'!B1285)</f>
        <v>0.29199999999999998</v>
      </c>
      <c r="G1285" s="21">
        <f t="shared" si="286"/>
        <v>4.3999999999999997E-2</v>
      </c>
      <c r="H1285" s="21">
        <v>0</v>
      </c>
      <c r="I1285" s="21">
        <v>0</v>
      </c>
      <c r="J1285" s="21">
        <f t="shared" si="280"/>
        <v>4.3999999999999997E-2</v>
      </c>
    </row>
    <row r="1286" spans="1:10" x14ac:dyDescent="0.2">
      <c r="A1286" s="6" t="str">
        <f t="shared" si="274"/>
        <v>POK/*6A_NNon Sector - Northern Ireland</v>
      </c>
      <c r="B1286" s="6" t="s">
        <v>28</v>
      </c>
      <c r="C1286" s="24" t="s">
        <v>235</v>
      </c>
      <c r="D1286" s="24" t="s">
        <v>75</v>
      </c>
      <c r="E1286" s="21">
        <v>0.15</v>
      </c>
      <c r="F1286" s="19">
        <f>SUMIFS(UK!I:I,UK!B:B,'Special condition stocks'!D1286,UK!D:D,'Special condition stocks'!B1286)</f>
        <v>0</v>
      </c>
      <c r="G1286" s="21">
        <f t="shared" si="286"/>
        <v>0</v>
      </c>
      <c r="H1286" s="21">
        <v>0</v>
      </c>
      <c r="I1286" s="21">
        <v>0</v>
      </c>
      <c r="J1286" s="21">
        <f t="shared" si="280"/>
        <v>0</v>
      </c>
    </row>
    <row r="1287" spans="1:10" x14ac:dyDescent="0.2">
      <c r="A1287" s="6" t="str">
        <f t="shared" si="274"/>
        <v>POK/*6A_NNon Sector - Scotland</v>
      </c>
      <c r="B1287" s="6" t="s">
        <v>27</v>
      </c>
      <c r="C1287" s="24" t="s">
        <v>235</v>
      </c>
      <c r="D1287" s="24" t="s">
        <v>75</v>
      </c>
      <c r="E1287" s="21">
        <v>0.15</v>
      </c>
      <c r="F1287" s="19">
        <f>SUMIFS(UK!I:I,UK!B:B,'Special condition stocks'!D1287,UK!D:D,'Special condition stocks'!B1287)</f>
        <v>2</v>
      </c>
      <c r="G1287" s="21">
        <f t="shared" si="286"/>
        <v>0.3</v>
      </c>
      <c r="H1287" s="21">
        <v>0</v>
      </c>
      <c r="I1287" s="21">
        <v>0</v>
      </c>
      <c r="J1287" s="21">
        <f t="shared" si="280"/>
        <v>0.3</v>
      </c>
    </row>
    <row r="1288" spans="1:10" x14ac:dyDescent="0.2">
      <c r="A1288" s="6" t="str">
        <f t="shared" si="274"/>
        <v>POK/*6A_NNon Sector - Wales</v>
      </c>
      <c r="B1288" s="6" t="s">
        <v>26</v>
      </c>
      <c r="C1288" s="24" t="s">
        <v>235</v>
      </c>
      <c r="D1288" s="24" t="s">
        <v>75</v>
      </c>
      <c r="E1288" s="21">
        <v>0.15</v>
      </c>
      <c r="F1288" s="19">
        <f>SUMIFS(UK!I:I,UK!B:B,'Special condition stocks'!D1288,UK!D:D,'Special condition stocks'!B1288)</f>
        <v>0</v>
      </c>
      <c r="G1288" s="21">
        <f t="shared" si="286"/>
        <v>0</v>
      </c>
      <c r="H1288" s="21">
        <v>0</v>
      </c>
      <c r="I1288" s="21">
        <v>0</v>
      </c>
      <c r="J1288" s="21">
        <f t="shared" si="280"/>
        <v>0</v>
      </c>
    </row>
    <row r="1289" spans="1:10" x14ac:dyDescent="0.2">
      <c r="A1289" s="6" t="str">
        <f t="shared" si="274"/>
        <v>POK/*6A_NHumberside</v>
      </c>
      <c r="B1289" s="6" t="s">
        <v>288</v>
      </c>
      <c r="C1289" s="24" t="s">
        <v>235</v>
      </c>
      <c r="D1289" s="24" t="s">
        <v>75</v>
      </c>
      <c r="E1289" s="21">
        <v>0.15</v>
      </c>
      <c r="F1289" s="19">
        <f>SUMIFS(UK!I:I,UK!B:B,'Special condition stocks'!D1289,UK!D:D,'Special condition stocks'!B1289)</f>
        <v>4.8959999999999999</v>
      </c>
      <c r="G1289" s="21">
        <f t="shared" si="286"/>
        <v>0.73399999999999999</v>
      </c>
      <c r="H1289" s="21">
        <v>0</v>
      </c>
      <c r="I1289" s="21">
        <v>0</v>
      </c>
      <c r="J1289" s="21">
        <f t="shared" si="280"/>
        <v>0.73399999999999999</v>
      </c>
    </row>
    <row r="1290" spans="1:10" x14ac:dyDescent="0.2">
      <c r="A1290" s="6" t="str">
        <f t="shared" si="274"/>
        <v>POK/*6A_NNorth Sea</v>
      </c>
      <c r="B1290" s="6" t="s">
        <v>20</v>
      </c>
      <c r="C1290" s="24" t="s">
        <v>235</v>
      </c>
      <c r="D1290" s="24" t="s">
        <v>75</v>
      </c>
      <c r="E1290" s="21">
        <v>0.15</v>
      </c>
      <c r="F1290" s="19">
        <f>SUMIFS(UK!I:I,UK!B:B,'Special condition stocks'!D1290,UK!D:D,'Special condition stocks'!B1290)</f>
        <v>8.8369999999999997</v>
      </c>
      <c r="G1290" s="21">
        <f t="shared" si="286"/>
        <v>1.3260000000000001</v>
      </c>
      <c r="H1290" s="21">
        <v>0</v>
      </c>
      <c r="I1290" s="21">
        <v>0</v>
      </c>
      <c r="J1290" s="21">
        <f t="shared" si="280"/>
        <v>1.3260000000000001</v>
      </c>
    </row>
    <row r="1291" spans="1:10" x14ac:dyDescent="0.2">
      <c r="A1291" s="6" t="str">
        <f t="shared" si="274"/>
        <v>POK/*6A_NNorthern</v>
      </c>
      <c r="B1291" s="6" t="s">
        <v>10</v>
      </c>
      <c r="C1291" s="24" t="s">
        <v>235</v>
      </c>
      <c r="D1291" s="24" t="s">
        <v>75</v>
      </c>
      <c r="E1291" s="21">
        <v>0.15</v>
      </c>
      <c r="F1291" s="19">
        <f>SUMIFS(UK!I:I,UK!B:B,'Special condition stocks'!D1291,UK!D:D,'Special condition stocks'!B1291)</f>
        <v>0</v>
      </c>
      <c r="G1291" s="21">
        <f t="shared" si="286"/>
        <v>0</v>
      </c>
      <c r="H1291" s="21">
        <v>0</v>
      </c>
      <c r="I1291" s="21">
        <v>0</v>
      </c>
      <c r="J1291" s="21">
        <f t="shared" si="280"/>
        <v>0</v>
      </c>
    </row>
    <row r="1292" spans="1:10" x14ac:dyDescent="0.2">
      <c r="A1292" s="6" t="str">
        <f t="shared" si="274"/>
        <v>POK/*6A_NOrkney</v>
      </c>
      <c r="B1292" s="6" t="s">
        <v>9</v>
      </c>
      <c r="C1292" s="24" t="s">
        <v>235</v>
      </c>
      <c r="D1292" s="24" t="s">
        <v>75</v>
      </c>
      <c r="E1292" s="21">
        <v>0.15</v>
      </c>
      <c r="F1292" s="19">
        <f>SUMIFS(UK!I:I,UK!B:B,'Special condition stocks'!D1292,UK!D:D,'Special condition stocks'!B1292)</f>
        <v>21.6</v>
      </c>
      <c r="G1292" s="21">
        <f t="shared" si="286"/>
        <v>3.24</v>
      </c>
      <c r="H1292" s="21">
        <v>0</v>
      </c>
      <c r="I1292" s="21">
        <v>0</v>
      </c>
      <c r="J1292" s="21">
        <f t="shared" si="280"/>
        <v>3.24</v>
      </c>
    </row>
    <row r="1293" spans="1:10" x14ac:dyDescent="0.2">
      <c r="A1293" s="6" t="str">
        <f t="shared" si="274"/>
        <v>POK/*6A_NSFO</v>
      </c>
      <c r="B1293" s="6" t="s">
        <v>2</v>
      </c>
      <c r="C1293" s="24" t="s">
        <v>235</v>
      </c>
      <c r="D1293" s="24" t="s">
        <v>75</v>
      </c>
      <c r="E1293" s="21">
        <v>0.15</v>
      </c>
      <c r="F1293" s="19">
        <f>SUMIFS(UK!I:I,UK!B:B,'Special condition stocks'!D1293,UK!D:D,'Special condition stocks'!B1293)</f>
        <v>1379.2349999999999</v>
      </c>
      <c r="G1293" s="21">
        <f t="shared" si="286"/>
        <v>206.88499999999999</v>
      </c>
      <c r="H1293" s="21">
        <v>0</v>
      </c>
      <c r="I1293" s="21">
        <v>0</v>
      </c>
      <c r="J1293" s="21">
        <f t="shared" si="280"/>
        <v>206.88499999999999</v>
      </c>
    </row>
    <row r="1294" spans="1:10" x14ac:dyDescent="0.2">
      <c r="A1294" s="6" t="str">
        <f t="shared" si="274"/>
        <v>POK/*6A_NShetland</v>
      </c>
      <c r="B1294" s="6" t="s">
        <v>6</v>
      </c>
      <c r="C1294" s="24" t="s">
        <v>235</v>
      </c>
      <c r="D1294" s="24" t="s">
        <v>75</v>
      </c>
      <c r="E1294" s="21">
        <v>0.15</v>
      </c>
      <c r="F1294" s="19">
        <f>SUMIFS(UK!I:I,UK!B:B,'Special condition stocks'!D1294,UK!D:D,'Special condition stocks'!B1294)</f>
        <v>1123.511</v>
      </c>
      <c r="G1294" s="21">
        <f t="shared" si="286"/>
        <v>168.52699999999999</v>
      </c>
      <c r="H1294" s="21">
        <v>0</v>
      </c>
      <c r="I1294" s="21">
        <v>0</v>
      </c>
      <c r="J1294" s="21">
        <f t="shared" si="280"/>
        <v>168.52699999999999</v>
      </c>
    </row>
    <row r="1295" spans="1:10" x14ac:dyDescent="0.2">
      <c r="A1295" s="6" t="str">
        <f t="shared" si="274"/>
        <v>POK/*6A_NSouth West</v>
      </c>
      <c r="B1295" s="6" t="s">
        <v>19</v>
      </c>
      <c r="C1295" s="24" t="s">
        <v>235</v>
      </c>
      <c r="D1295" s="24" t="s">
        <v>75</v>
      </c>
      <c r="E1295" s="21">
        <v>0.15</v>
      </c>
      <c r="F1295" s="19">
        <f>SUMIFS(UK!I:I,UK!B:B,'Special condition stocks'!D1295,UK!D:D,'Special condition stocks'!B1295)</f>
        <v>9.8000000000000004E-2</v>
      </c>
      <c r="G1295" s="21">
        <f t="shared" si="286"/>
        <v>1.4999999999999999E-2</v>
      </c>
      <c r="H1295" s="21">
        <v>0</v>
      </c>
      <c r="I1295" s="21">
        <v>0</v>
      </c>
      <c r="J1295" s="21">
        <f t="shared" si="280"/>
        <v>1.4999999999999999E-2</v>
      </c>
    </row>
    <row r="1296" spans="1:10" x14ac:dyDescent="0.2">
      <c r="A1296" s="6" t="str">
        <f t="shared" ref="A1296" si="287">CONCATENATE(C1296,B1296)</f>
        <v>POK/*6A_NUnallocated</v>
      </c>
      <c r="B1296" s="60" t="s">
        <v>33</v>
      </c>
      <c r="C1296" s="61" t="s">
        <v>235</v>
      </c>
      <c r="D1296" s="61" t="s">
        <v>75</v>
      </c>
      <c r="E1296" s="21">
        <v>0.15</v>
      </c>
      <c r="F1296" s="19">
        <f>SUMIFS(UK!I:I,UK!B:B,'Special condition stocks'!D1296,UK!D:D,'Special condition stocks'!B1296)</f>
        <v>11</v>
      </c>
      <c r="G1296" s="21">
        <f t="shared" ref="G1296" si="288">ROUND(F1296*E1296,3)</f>
        <v>1.65</v>
      </c>
      <c r="H1296" s="21">
        <v>0</v>
      </c>
      <c r="I1296" s="21">
        <v>0</v>
      </c>
      <c r="J1296" s="21">
        <f t="shared" ref="J1296" si="289">G1296+H1296-I1296</f>
        <v>1.65</v>
      </c>
    </row>
    <row r="1297" spans="1:10" x14ac:dyDescent="0.2">
      <c r="A1297" s="6" t="str">
        <f t="shared" ref="A1297:A1365" si="290">CONCATENATE(C1297,B1297)</f>
        <v>POK/*6A_NW. Scotland</v>
      </c>
      <c r="B1297" s="6" t="s">
        <v>8</v>
      </c>
      <c r="C1297" s="24" t="s">
        <v>235</v>
      </c>
      <c r="D1297" s="24" t="s">
        <v>75</v>
      </c>
      <c r="E1297" s="21">
        <v>0.15</v>
      </c>
      <c r="F1297" s="19">
        <f>SUMIFS(UK!I:I,UK!B:B,'Special condition stocks'!D1297,UK!D:D,'Special condition stocks'!B1297)</f>
        <v>27.5</v>
      </c>
      <c r="G1297" s="21">
        <f t="shared" si="286"/>
        <v>4.125</v>
      </c>
      <c r="H1297" s="21">
        <v>0</v>
      </c>
      <c r="I1297" s="21">
        <v>0</v>
      </c>
      <c r="J1297" s="21">
        <f t="shared" si="280"/>
        <v>4.125</v>
      </c>
    </row>
    <row r="1298" spans="1:10" x14ac:dyDescent="0.2">
      <c r="A1298" s="6" t="str">
        <f t="shared" si="290"/>
        <v>POK/*6A_NWales &amp; WC</v>
      </c>
      <c r="B1298" s="6" t="s">
        <v>22</v>
      </c>
      <c r="C1298" s="24" t="s">
        <v>235</v>
      </c>
      <c r="D1298" s="24" t="s">
        <v>75</v>
      </c>
      <c r="E1298" s="21">
        <v>0.15</v>
      </c>
      <c r="F1298" s="19">
        <f>SUMIFS(UK!I:I,UK!B:B,'Special condition stocks'!D1298,UK!D:D,'Special condition stocks'!B1298)</f>
        <v>4.9000000000000002E-2</v>
      </c>
      <c r="G1298" s="21">
        <f t="shared" si="286"/>
        <v>7.0000000000000001E-3</v>
      </c>
      <c r="H1298" s="21">
        <v>0</v>
      </c>
      <c r="I1298" s="21">
        <v>0</v>
      </c>
      <c r="J1298" s="21">
        <f t="shared" si="280"/>
        <v>7.0000000000000001E-3</v>
      </c>
    </row>
    <row r="1299" spans="1:10" x14ac:dyDescent="0.2">
      <c r="A1299" s="6" t="str">
        <f t="shared" si="290"/>
        <v>POK/*6A_NWestern</v>
      </c>
      <c r="B1299" s="6" t="s">
        <v>107</v>
      </c>
      <c r="C1299" s="24" t="s">
        <v>235</v>
      </c>
      <c r="D1299" s="24" t="s">
        <v>75</v>
      </c>
      <c r="E1299" s="21">
        <v>0.15</v>
      </c>
      <c r="F1299" s="19">
        <f>SUMIFS(UK!I:I,UK!B:B,'Special condition stocks'!D1299,UK!D:D,'Special condition stocks'!B1299)</f>
        <v>20.956</v>
      </c>
      <c r="G1299" s="21">
        <f t="shared" si="286"/>
        <v>3.1429999999999998</v>
      </c>
      <c r="H1299" s="21">
        <v>0</v>
      </c>
      <c r="I1299" s="21">
        <v>0</v>
      </c>
      <c r="J1299" s="21">
        <f t="shared" si="280"/>
        <v>3.1429999999999998</v>
      </c>
    </row>
    <row r="1300" spans="1:10" x14ac:dyDescent="0.2">
      <c r="A1300" s="6" t="str">
        <f t="shared" ref="A1300:A1301" si="291">CONCATENATE(C1300,B1300)</f>
        <v>POK/*6A_NQAM - sector</v>
      </c>
      <c r="B1300" s="60" t="s">
        <v>302</v>
      </c>
      <c r="C1300" s="61" t="s">
        <v>235</v>
      </c>
      <c r="D1300" s="61" t="s">
        <v>75</v>
      </c>
      <c r="E1300" s="21">
        <v>0.15</v>
      </c>
      <c r="F1300" s="19">
        <f>SUMIFS(UK!I:I,UK!B:B,'Special condition stocks'!D1300,UK!D:D,'Special condition stocks'!B1300)</f>
        <v>877</v>
      </c>
      <c r="G1300" s="21">
        <f t="shared" ref="G1300:G1301" si="292">ROUND(F1300*E1300,3)</f>
        <v>131.55000000000001</v>
      </c>
      <c r="H1300" s="21">
        <v>0</v>
      </c>
      <c r="I1300" s="21">
        <v>0</v>
      </c>
      <c r="J1300" s="21">
        <f t="shared" ref="J1300:J1301" si="293">G1300+H1300-I1300</f>
        <v>131.55000000000001</v>
      </c>
    </row>
    <row r="1301" spans="1:10" x14ac:dyDescent="0.2">
      <c r="A1301" s="6" t="str">
        <f t="shared" si="291"/>
        <v>POK/*6A_NQAM - non-sector</v>
      </c>
      <c r="B1301" s="60" t="s">
        <v>303</v>
      </c>
      <c r="C1301" s="61" t="s">
        <v>235</v>
      </c>
      <c r="D1301" s="61" t="s">
        <v>75</v>
      </c>
      <c r="E1301" s="21">
        <v>0.15</v>
      </c>
      <c r="F1301" s="19">
        <f>SUMIFS(UK!I:I,UK!B:B,'Special condition stocks'!D1301,UK!D:D,'Special condition stocks'!B1301)</f>
        <v>0</v>
      </c>
      <c r="G1301" s="21">
        <f t="shared" si="292"/>
        <v>0</v>
      </c>
      <c r="H1301" s="21">
        <v>0</v>
      </c>
      <c r="I1301" s="21">
        <v>0</v>
      </c>
      <c r="J1301" s="21">
        <f t="shared" si="293"/>
        <v>0</v>
      </c>
    </row>
    <row r="1302" spans="1:10" x14ac:dyDescent="0.2">
      <c r="A1302" s="6" t="str">
        <f t="shared" si="290"/>
        <v>POK/*2C3A410m and under (pool) - England</v>
      </c>
      <c r="B1302" s="6" t="s">
        <v>29</v>
      </c>
      <c r="C1302" s="24" t="s">
        <v>224</v>
      </c>
      <c r="D1302" s="24" t="s">
        <v>76</v>
      </c>
      <c r="E1302" s="21">
        <v>0.3</v>
      </c>
      <c r="F1302" s="19">
        <f>SUMIFS(UK!I:I,UK!B:B,'Special condition stocks'!D1302,UK!D:D,'Special condition stocks'!B1302)</f>
        <v>31.193000000000001</v>
      </c>
      <c r="G1302" s="21">
        <f t="shared" si="286"/>
        <v>9.3580000000000005</v>
      </c>
      <c r="H1302" s="21">
        <v>0</v>
      </c>
      <c r="I1302" s="21">
        <v>0</v>
      </c>
      <c r="J1302" s="21">
        <f t="shared" si="280"/>
        <v>9.3580000000000005</v>
      </c>
    </row>
    <row r="1303" spans="1:10" x14ac:dyDescent="0.2">
      <c r="A1303" s="6" t="str">
        <f t="shared" si="290"/>
        <v>POK/*2C3A410m and under (pool) - Northern Ireland</v>
      </c>
      <c r="B1303" s="6" t="s">
        <v>32</v>
      </c>
      <c r="C1303" s="24" t="s">
        <v>224</v>
      </c>
      <c r="D1303" s="24" t="s">
        <v>76</v>
      </c>
      <c r="E1303" s="21">
        <v>0.3</v>
      </c>
      <c r="F1303" s="19">
        <f>SUMIFS(UK!I:I,UK!B:B,'Special condition stocks'!D1303,UK!D:D,'Special condition stocks'!B1303)</f>
        <v>1.3</v>
      </c>
      <c r="G1303" s="21">
        <f t="shared" si="286"/>
        <v>0.39</v>
      </c>
      <c r="H1303" s="21">
        <v>0</v>
      </c>
      <c r="I1303" s="21">
        <v>0</v>
      </c>
      <c r="J1303" s="21">
        <f t="shared" si="280"/>
        <v>0.39</v>
      </c>
    </row>
    <row r="1304" spans="1:10" x14ac:dyDescent="0.2">
      <c r="A1304" s="6" t="str">
        <f t="shared" si="290"/>
        <v>POK/*2C3A410m and under (pool) - Scotland</v>
      </c>
      <c r="B1304" s="6" t="s">
        <v>31</v>
      </c>
      <c r="C1304" s="24" t="s">
        <v>224</v>
      </c>
      <c r="D1304" s="24" t="s">
        <v>76</v>
      </c>
      <c r="E1304" s="21">
        <v>0.3</v>
      </c>
      <c r="F1304" s="19">
        <f>SUMIFS(UK!I:I,UK!B:B,'Special condition stocks'!D1304,UK!D:D,'Special condition stocks'!B1304)</f>
        <v>1.3</v>
      </c>
      <c r="G1304" s="21">
        <f t="shared" si="286"/>
        <v>0.39</v>
      </c>
      <c r="H1304" s="21">
        <v>0</v>
      </c>
      <c r="I1304" s="21">
        <v>0</v>
      </c>
      <c r="J1304" s="21">
        <f t="shared" si="280"/>
        <v>0.39</v>
      </c>
    </row>
    <row r="1305" spans="1:10" x14ac:dyDescent="0.2">
      <c r="A1305" s="6" t="str">
        <f t="shared" si="290"/>
        <v>POK/*2C3A410m and under (pool) - Wales</v>
      </c>
      <c r="B1305" s="6" t="s">
        <v>30</v>
      </c>
      <c r="C1305" s="24" t="s">
        <v>224</v>
      </c>
      <c r="D1305" s="24" t="s">
        <v>76</v>
      </c>
      <c r="E1305" s="21">
        <v>0.3</v>
      </c>
      <c r="F1305" s="19">
        <f>SUMIFS(UK!I:I,UK!B:B,'Special condition stocks'!D1305,UK!D:D,'Special condition stocks'!B1305)</f>
        <v>1.25</v>
      </c>
      <c r="G1305" s="21">
        <f t="shared" si="286"/>
        <v>0.375</v>
      </c>
      <c r="H1305" s="21">
        <v>0</v>
      </c>
      <c r="I1305" s="21">
        <v>0</v>
      </c>
      <c r="J1305" s="21">
        <f t="shared" si="280"/>
        <v>0.375</v>
      </c>
    </row>
    <row r="1306" spans="1:10" x14ac:dyDescent="0.2">
      <c r="A1306" s="6" t="str">
        <f t="shared" si="290"/>
        <v>POK/*2C3A4Aberdeen</v>
      </c>
      <c r="B1306" s="6" t="s">
        <v>4</v>
      </c>
      <c r="C1306" s="24" t="s">
        <v>224</v>
      </c>
      <c r="D1306" s="24" t="s">
        <v>76</v>
      </c>
      <c r="E1306" s="21">
        <v>0.3</v>
      </c>
      <c r="F1306" s="19">
        <f>SUMIFS(UK!I:I,UK!B:B,'Special condition stocks'!D1306,UK!D:D,'Special condition stocks'!B1306)</f>
        <v>153.119</v>
      </c>
      <c r="G1306" s="21">
        <f t="shared" si="286"/>
        <v>45.936</v>
      </c>
      <c r="H1306" s="21">
        <v>0</v>
      </c>
      <c r="I1306" s="21">
        <v>0</v>
      </c>
      <c r="J1306" s="21">
        <f t="shared" si="280"/>
        <v>45.936</v>
      </c>
    </row>
    <row r="1307" spans="1:10" x14ac:dyDescent="0.2">
      <c r="A1307" s="6" t="str">
        <f t="shared" si="290"/>
        <v>POK/*2C3A4Anglo Scot.</v>
      </c>
      <c r="B1307" s="6" t="s">
        <v>13</v>
      </c>
      <c r="C1307" s="24" t="s">
        <v>224</v>
      </c>
      <c r="D1307" s="24" t="s">
        <v>76</v>
      </c>
      <c r="E1307" s="21">
        <v>0.3</v>
      </c>
      <c r="F1307" s="19">
        <f>SUMIFS(UK!I:I,UK!B:B,'Special condition stocks'!D1307,UK!D:D,'Special condition stocks'!B1307)</f>
        <v>90.493000000000009</v>
      </c>
      <c r="G1307" s="21">
        <f t="shared" si="286"/>
        <v>27.148</v>
      </c>
      <c r="H1307" s="21">
        <v>0</v>
      </c>
      <c r="I1307" s="21">
        <v>0</v>
      </c>
      <c r="J1307" s="21">
        <f t="shared" si="280"/>
        <v>27.148</v>
      </c>
    </row>
    <row r="1308" spans="1:10" x14ac:dyDescent="0.2">
      <c r="A1308" s="6" t="str">
        <f t="shared" si="290"/>
        <v>POK/*2C3A4ANIFPO</v>
      </c>
      <c r="B1308" s="6" t="s">
        <v>17</v>
      </c>
      <c r="C1308" s="24" t="s">
        <v>224</v>
      </c>
      <c r="D1308" s="24" t="s">
        <v>76</v>
      </c>
      <c r="E1308" s="21">
        <v>0.3</v>
      </c>
      <c r="F1308" s="19">
        <f>SUMIFS(UK!I:I,UK!B:B,'Special condition stocks'!D1308,UK!D:D,'Special condition stocks'!B1308)</f>
        <v>17.692</v>
      </c>
      <c r="G1308" s="21">
        <f t="shared" si="286"/>
        <v>5.3079999999999998</v>
      </c>
      <c r="H1308" s="21">
        <v>0</v>
      </c>
      <c r="I1308" s="21">
        <v>0</v>
      </c>
      <c r="J1308" s="21">
        <f t="shared" si="280"/>
        <v>5.3079999999999998</v>
      </c>
    </row>
    <row r="1309" spans="1:10" x14ac:dyDescent="0.2">
      <c r="A1309" s="6" t="str">
        <f t="shared" si="290"/>
        <v>POK/*2C3A4Cornish</v>
      </c>
      <c r="B1309" s="6" t="s">
        <v>18</v>
      </c>
      <c r="C1309" s="24" t="s">
        <v>224</v>
      </c>
      <c r="D1309" s="24" t="s">
        <v>76</v>
      </c>
      <c r="E1309" s="21">
        <v>0.3</v>
      </c>
      <c r="F1309" s="19">
        <f>SUMIFS(UK!I:I,UK!B:B,'Special condition stocks'!D1309,UK!D:D,'Special condition stocks'!B1309)</f>
        <v>134.85500000000002</v>
      </c>
      <c r="G1309" s="21">
        <f t="shared" si="286"/>
        <v>40.457000000000001</v>
      </c>
      <c r="H1309" s="21">
        <v>0</v>
      </c>
      <c r="I1309" s="21">
        <v>0</v>
      </c>
      <c r="J1309" s="21">
        <f t="shared" si="280"/>
        <v>40.457000000000001</v>
      </c>
    </row>
    <row r="1310" spans="1:10" x14ac:dyDescent="0.2">
      <c r="A1310" s="6" t="str">
        <f t="shared" si="290"/>
        <v>POK/*2C3A4EEFPO</v>
      </c>
      <c r="B1310" s="6" t="s">
        <v>14</v>
      </c>
      <c r="C1310" s="24" t="s">
        <v>224</v>
      </c>
      <c r="D1310" s="24" t="s">
        <v>76</v>
      </c>
      <c r="E1310" s="21">
        <v>0.3</v>
      </c>
      <c r="F1310" s="19">
        <f>SUMIFS(UK!I:I,UK!B:B,'Special condition stocks'!D1310,UK!D:D,'Special condition stocks'!B1310)</f>
        <v>120.56</v>
      </c>
      <c r="G1310" s="21">
        <f t="shared" si="286"/>
        <v>36.167999999999999</v>
      </c>
      <c r="H1310" s="21">
        <v>0</v>
      </c>
      <c r="I1310" s="21">
        <v>0</v>
      </c>
      <c r="J1310" s="21">
        <f t="shared" si="280"/>
        <v>36.167999999999999</v>
      </c>
    </row>
    <row r="1311" spans="1:10" x14ac:dyDescent="0.2">
      <c r="A1311" s="6" t="str">
        <f t="shared" si="290"/>
        <v>POK/*2C3A4Fife</v>
      </c>
      <c r="B1311" s="6" t="s">
        <v>7</v>
      </c>
      <c r="C1311" s="24" t="s">
        <v>224</v>
      </c>
      <c r="D1311" s="24" t="s">
        <v>76</v>
      </c>
      <c r="E1311" s="21">
        <v>0.3</v>
      </c>
      <c r="F1311" s="19">
        <f>SUMIFS(UK!I:I,UK!B:B,'Special condition stocks'!D1311,UK!D:D,'Special condition stocks'!B1311)</f>
        <v>2.8209999999999997</v>
      </c>
      <c r="G1311" s="21">
        <f t="shared" si="286"/>
        <v>0.84599999999999997</v>
      </c>
      <c r="H1311" s="21">
        <v>0</v>
      </c>
      <c r="I1311" s="21">
        <v>0</v>
      </c>
      <c r="J1311" s="21">
        <f t="shared" si="280"/>
        <v>0.84599999999999997</v>
      </c>
    </row>
    <row r="1312" spans="1:10" x14ac:dyDescent="0.2">
      <c r="A1312" s="6" t="str">
        <f t="shared" si="290"/>
        <v>POK/*2C3A4FPO</v>
      </c>
      <c r="B1312" s="6" t="s">
        <v>15</v>
      </c>
      <c r="C1312" s="24" t="s">
        <v>224</v>
      </c>
      <c r="D1312" s="24" t="s">
        <v>76</v>
      </c>
      <c r="E1312" s="21">
        <v>0.3</v>
      </c>
      <c r="F1312" s="19">
        <f>SUMIFS(UK!I:I,UK!B:B,'Special condition stocks'!D1312,UK!D:D,'Special condition stocks'!B1312)</f>
        <v>361.09100000000001</v>
      </c>
      <c r="G1312" s="21">
        <f t="shared" si="286"/>
        <v>108.327</v>
      </c>
      <c r="H1312" s="21">
        <v>0</v>
      </c>
      <c r="I1312" s="21">
        <v>0</v>
      </c>
      <c r="J1312" s="21">
        <f t="shared" si="280"/>
        <v>108.327</v>
      </c>
    </row>
    <row r="1313" spans="1:10" x14ac:dyDescent="0.2">
      <c r="A1313" s="6" t="str">
        <f t="shared" si="290"/>
        <v>POK/*2C3A4Handliners</v>
      </c>
      <c r="B1313" s="6" t="s">
        <v>66</v>
      </c>
      <c r="C1313" s="24" t="s">
        <v>224</v>
      </c>
      <c r="D1313" s="24" t="s">
        <v>76</v>
      </c>
      <c r="E1313" s="21">
        <v>0.3</v>
      </c>
      <c r="F1313" s="19">
        <f>SUMIFS(UK!I:I,UK!B:B,'Special condition stocks'!D1313,UK!D:D,'Special condition stocks'!B1313)</f>
        <v>0</v>
      </c>
      <c r="G1313" s="21">
        <f t="shared" si="286"/>
        <v>0</v>
      </c>
      <c r="H1313" s="21">
        <v>0</v>
      </c>
      <c r="I1313" s="21">
        <v>0</v>
      </c>
      <c r="J1313" s="21">
        <f t="shared" si="280"/>
        <v>0</v>
      </c>
    </row>
    <row r="1314" spans="1:10" x14ac:dyDescent="0.2">
      <c r="A1314" s="6" t="str">
        <f t="shared" si="290"/>
        <v>POK/*2C3A4Interfish</v>
      </c>
      <c r="B1314" s="6" t="s">
        <v>23</v>
      </c>
      <c r="C1314" s="24" t="s">
        <v>224</v>
      </c>
      <c r="D1314" s="24" t="s">
        <v>76</v>
      </c>
      <c r="E1314" s="21">
        <v>0.3</v>
      </c>
      <c r="F1314" s="19">
        <f>SUMIFS(UK!I:I,UK!B:B,'Special condition stocks'!D1314,UK!D:D,'Special condition stocks'!B1314)</f>
        <v>2.0880000000000001</v>
      </c>
      <c r="G1314" s="21">
        <f t="shared" si="286"/>
        <v>0.626</v>
      </c>
      <c r="H1314" s="21">
        <v>0</v>
      </c>
      <c r="I1314" s="21">
        <v>0</v>
      </c>
      <c r="J1314" s="21">
        <f t="shared" si="280"/>
        <v>0.626</v>
      </c>
    </row>
    <row r="1315" spans="1:10" x14ac:dyDescent="0.2">
      <c r="A1315" s="6" t="str">
        <f t="shared" si="290"/>
        <v>POK/*2C3A4IOM</v>
      </c>
      <c r="B1315" s="6" t="s">
        <v>24</v>
      </c>
      <c r="C1315" s="24" t="s">
        <v>224</v>
      </c>
      <c r="D1315" s="24" t="s">
        <v>76</v>
      </c>
      <c r="E1315" s="21">
        <v>0.3</v>
      </c>
      <c r="F1315" s="19">
        <f>SUMIFS(UK!I:I,UK!B:B,'Special condition stocks'!D1315,UK!D:D,'Special condition stocks'!B1315)</f>
        <v>0</v>
      </c>
      <c r="G1315" s="21">
        <f t="shared" si="286"/>
        <v>0</v>
      </c>
      <c r="H1315" s="21">
        <v>0</v>
      </c>
      <c r="I1315" s="21">
        <v>0</v>
      </c>
      <c r="J1315" s="21">
        <f t="shared" si="280"/>
        <v>0</v>
      </c>
    </row>
    <row r="1316" spans="1:10" x14ac:dyDescent="0.2">
      <c r="A1316" s="6" t="str">
        <f t="shared" si="290"/>
        <v>POK/*2C3A4Klondyke</v>
      </c>
      <c r="B1316" s="6" t="s">
        <v>11</v>
      </c>
      <c r="C1316" s="24" t="s">
        <v>224</v>
      </c>
      <c r="D1316" s="24" t="s">
        <v>76</v>
      </c>
      <c r="E1316" s="21">
        <v>0.3</v>
      </c>
      <c r="F1316" s="19">
        <f>SUMIFS(UK!I:I,UK!B:B,'Special condition stocks'!D1316,UK!D:D,'Special condition stocks'!B1316)</f>
        <v>0</v>
      </c>
      <c r="G1316" s="21">
        <f t="shared" si="286"/>
        <v>0</v>
      </c>
      <c r="H1316" s="21">
        <v>0</v>
      </c>
      <c r="I1316" s="21">
        <v>0</v>
      </c>
      <c r="J1316" s="21">
        <f t="shared" si="280"/>
        <v>0</v>
      </c>
    </row>
    <row r="1317" spans="1:10" x14ac:dyDescent="0.2">
      <c r="A1317" s="6" t="str">
        <f t="shared" si="290"/>
        <v>POK/*2C3A4Lowestoft</v>
      </c>
      <c r="B1317" s="6" t="s">
        <v>21</v>
      </c>
      <c r="C1317" s="24" t="s">
        <v>224</v>
      </c>
      <c r="D1317" s="24" t="s">
        <v>76</v>
      </c>
      <c r="E1317" s="21">
        <v>0.3</v>
      </c>
      <c r="F1317" s="19">
        <f>SUMIFS(UK!I:I,UK!B:B,'Special condition stocks'!D1317,UK!D:D,'Special condition stocks'!B1317)</f>
        <v>0</v>
      </c>
      <c r="G1317" s="21">
        <f t="shared" si="286"/>
        <v>0</v>
      </c>
      <c r="H1317" s="21">
        <v>0</v>
      </c>
      <c r="I1317" s="21">
        <v>0</v>
      </c>
      <c r="J1317" s="21">
        <f t="shared" si="280"/>
        <v>0</v>
      </c>
    </row>
    <row r="1318" spans="1:10" x14ac:dyDescent="0.2">
      <c r="A1318" s="6" t="str">
        <f t="shared" si="290"/>
        <v>POK/*2C3A4Lunar</v>
      </c>
      <c r="B1318" s="6" t="s">
        <v>12</v>
      </c>
      <c r="C1318" s="24" t="s">
        <v>224</v>
      </c>
      <c r="D1318" s="24" t="s">
        <v>76</v>
      </c>
      <c r="E1318" s="21">
        <v>0.3</v>
      </c>
      <c r="F1318" s="19">
        <f>SUMIFS(UK!I:I,UK!B:B,'Special condition stocks'!D1318,UK!D:D,'Special condition stocks'!B1318)</f>
        <v>117.1</v>
      </c>
      <c r="G1318" s="21">
        <f t="shared" si="286"/>
        <v>35.130000000000003</v>
      </c>
      <c r="H1318" s="21">
        <v>0</v>
      </c>
      <c r="I1318" s="21">
        <v>0</v>
      </c>
      <c r="J1318" s="21">
        <f t="shared" si="280"/>
        <v>35.130000000000003</v>
      </c>
    </row>
    <row r="1319" spans="1:10" x14ac:dyDescent="0.2">
      <c r="A1319" s="6" t="str">
        <f t="shared" si="290"/>
        <v>POK/*2C3A4Mourne</v>
      </c>
      <c r="B1319" s="6" t="s">
        <v>49</v>
      </c>
      <c r="C1319" s="24" t="s">
        <v>224</v>
      </c>
      <c r="D1319" s="24" t="s">
        <v>76</v>
      </c>
      <c r="E1319" s="21">
        <v>0.3</v>
      </c>
      <c r="F1319" s="19">
        <f>SUMIFS(UK!I:I,UK!B:B,'Special condition stocks'!D1319,UK!D:D,'Special condition stocks'!B1319)</f>
        <v>0</v>
      </c>
      <c r="G1319" s="21">
        <f t="shared" si="286"/>
        <v>0</v>
      </c>
      <c r="H1319" s="21">
        <v>0</v>
      </c>
      <c r="I1319" s="21">
        <v>0</v>
      </c>
      <c r="J1319" s="21">
        <f t="shared" si="280"/>
        <v>0</v>
      </c>
    </row>
    <row r="1320" spans="1:10" x14ac:dyDescent="0.2">
      <c r="A1320" s="6" t="str">
        <f t="shared" si="290"/>
        <v>POK/*2C3A4NESFO</v>
      </c>
      <c r="B1320" s="6" t="s">
        <v>5</v>
      </c>
      <c r="C1320" s="24" t="s">
        <v>224</v>
      </c>
      <c r="D1320" s="24" t="s">
        <v>76</v>
      </c>
      <c r="E1320" s="21">
        <v>0.3</v>
      </c>
      <c r="F1320" s="19">
        <f>SUMIFS(UK!I:I,UK!B:B,'Special condition stocks'!D1320,UK!D:D,'Special condition stocks'!B1320)</f>
        <v>200.8</v>
      </c>
      <c r="G1320" s="21">
        <f t="shared" si="286"/>
        <v>60.24</v>
      </c>
      <c r="H1320" s="21">
        <v>0</v>
      </c>
      <c r="I1320" s="21">
        <v>0</v>
      </c>
      <c r="J1320" s="21">
        <f t="shared" si="280"/>
        <v>60.24</v>
      </c>
    </row>
    <row r="1321" spans="1:10" x14ac:dyDescent="0.2">
      <c r="A1321" s="6" t="str">
        <f t="shared" si="290"/>
        <v>POK/*2C3A4NIFPO</v>
      </c>
      <c r="B1321" s="6" t="s">
        <v>16</v>
      </c>
      <c r="C1321" s="24" t="s">
        <v>224</v>
      </c>
      <c r="D1321" s="24" t="s">
        <v>76</v>
      </c>
      <c r="E1321" s="21">
        <v>0.3</v>
      </c>
      <c r="F1321" s="19">
        <f>SUMIFS(UK!I:I,UK!B:B,'Special condition stocks'!D1321,UK!D:D,'Special condition stocks'!B1321)</f>
        <v>52.308</v>
      </c>
      <c r="G1321" s="21">
        <f t="shared" si="286"/>
        <v>15.692</v>
      </c>
      <c r="H1321" s="21">
        <v>0</v>
      </c>
      <c r="I1321" s="21">
        <v>0</v>
      </c>
      <c r="J1321" s="21">
        <f t="shared" si="280"/>
        <v>15.692</v>
      </c>
    </row>
    <row r="1322" spans="1:10" x14ac:dyDescent="0.2">
      <c r="A1322" s="6" t="str">
        <f t="shared" si="290"/>
        <v>POK/*2C3A4Non Sector - England</v>
      </c>
      <c r="B1322" s="6" t="s">
        <v>25</v>
      </c>
      <c r="C1322" s="24" t="s">
        <v>224</v>
      </c>
      <c r="D1322" s="24" t="s">
        <v>76</v>
      </c>
      <c r="E1322" s="21">
        <v>0.3</v>
      </c>
      <c r="F1322" s="19">
        <f>SUMIFS(UK!I:I,UK!B:B,'Special condition stocks'!D1322,UK!D:D,'Special condition stocks'!B1322)</f>
        <v>23.329000000000001</v>
      </c>
      <c r="G1322" s="21">
        <f t="shared" si="286"/>
        <v>6.9989999999999997</v>
      </c>
      <c r="H1322" s="21">
        <v>0</v>
      </c>
      <c r="I1322" s="21">
        <v>0</v>
      </c>
      <c r="J1322" s="21">
        <f t="shared" si="280"/>
        <v>6.9989999999999997</v>
      </c>
    </row>
    <row r="1323" spans="1:10" x14ac:dyDescent="0.2">
      <c r="A1323" s="6" t="str">
        <f t="shared" si="290"/>
        <v>POK/*2C3A4Non Sector - Northern Ireland</v>
      </c>
      <c r="B1323" s="6" t="s">
        <v>28</v>
      </c>
      <c r="C1323" s="24" t="s">
        <v>224</v>
      </c>
      <c r="D1323" s="24" t="s">
        <v>76</v>
      </c>
      <c r="E1323" s="21">
        <v>0.3</v>
      </c>
      <c r="F1323" s="19">
        <f>SUMIFS(UK!I:I,UK!B:B,'Special condition stocks'!D1323,UK!D:D,'Special condition stocks'!B1323)</f>
        <v>0</v>
      </c>
      <c r="G1323" s="21">
        <f t="shared" si="286"/>
        <v>0</v>
      </c>
      <c r="H1323" s="21">
        <v>0</v>
      </c>
      <c r="I1323" s="21">
        <v>0</v>
      </c>
      <c r="J1323" s="21">
        <f t="shared" si="280"/>
        <v>0</v>
      </c>
    </row>
    <row r="1324" spans="1:10" x14ac:dyDescent="0.2">
      <c r="A1324" s="6" t="str">
        <f t="shared" si="290"/>
        <v>POK/*2C3A4Non Sector - Scotland</v>
      </c>
      <c r="B1324" s="6" t="s">
        <v>27</v>
      </c>
      <c r="C1324" s="24" t="s">
        <v>224</v>
      </c>
      <c r="D1324" s="24" t="s">
        <v>76</v>
      </c>
      <c r="E1324" s="21">
        <v>0.3</v>
      </c>
      <c r="F1324" s="19">
        <f>SUMIFS(UK!I:I,UK!B:B,'Special condition stocks'!D1324,UK!D:D,'Special condition stocks'!B1324)</f>
        <v>0.2</v>
      </c>
      <c r="G1324" s="21">
        <f t="shared" ref="G1324:G1393" si="294">ROUND(F1324*E1324,3)</f>
        <v>0.06</v>
      </c>
      <c r="H1324" s="21">
        <v>0</v>
      </c>
      <c r="I1324" s="21">
        <v>0</v>
      </c>
      <c r="J1324" s="21">
        <f t="shared" ref="J1324:J1393" si="295">G1324+H1324-I1324</f>
        <v>0.06</v>
      </c>
    </row>
    <row r="1325" spans="1:10" x14ac:dyDescent="0.2">
      <c r="A1325" s="6" t="str">
        <f t="shared" si="290"/>
        <v>POK/*2C3A4Non Sector - Wales</v>
      </c>
      <c r="B1325" s="6" t="s">
        <v>26</v>
      </c>
      <c r="C1325" s="24" t="s">
        <v>224</v>
      </c>
      <c r="D1325" s="24" t="s">
        <v>76</v>
      </c>
      <c r="E1325" s="21">
        <v>0.3</v>
      </c>
      <c r="F1325" s="19">
        <f>SUMIFS(UK!I:I,UK!B:B,'Special condition stocks'!D1325,UK!D:D,'Special condition stocks'!B1325)</f>
        <v>0</v>
      </c>
      <c r="G1325" s="21">
        <f t="shared" si="294"/>
        <v>0</v>
      </c>
      <c r="H1325" s="21">
        <v>0</v>
      </c>
      <c r="I1325" s="21">
        <v>0</v>
      </c>
      <c r="J1325" s="21">
        <f t="shared" si="295"/>
        <v>0</v>
      </c>
    </row>
    <row r="1326" spans="1:10" x14ac:dyDescent="0.2">
      <c r="A1326" s="6" t="str">
        <f t="shared" si="290"/>
        <v>POK/*2C3A4Humberside</v>
      </c>
      <c r="B1326" s="6" t="s">
        <v>288</v>
      </c>
      <c r="C1326" s="24" t="s">
        <v>224</v>
      </c>
      <c r="D1326" s="24" t="s">
        <v>76</v>
      </c>
      <c r="E1326" s="21">
        <v>0.3</v>
      </c>
      <c r="F1326" s="19">
        <f>SUMIFS(UK!I:I,UK!B:B,'Special condition stocks'!D1326,UK!D:D,'Special condition stocks'!B1326)</f>
        <v>0.92100000000000004</v>
      </c>
      <c r="G1326" s="21">
        <f t="shared" si="294"/>
        <v>0.27600000000000002</v>
      </c>
      <c r="H1326" s="21">
        <v>0</v>
      </c>
      <c r="I1326" s="21">
        <v>0</v>
      </c>
      <c r="J1326" s="21">
        <f t="shared" si="295"/>
        <v>0.27600000000000002</v>
      </c>
    </row>
    <row r="1327" spans="1:10" x14ac:dyDescent="0.2">
      <c r="A1327" s="6" t="str">
        <f t="shared" si="290"/>
        <v>POK/*2C3A4North Sea</v>
      </c>
      <c r="B1327" s="6" t="s">
        <v>20</v>
      </c>
      <c r="C1327" s="24" t="s">
        <v>224</v>
      </c>
      <c r="D1327" s="24" t="s">
        <v>76</v>
      </c>
      <c r="E1327" s="21">
        <v>0.3</v>
      </c>
      <c r="F1327" s="19">
        <f>SUMIFS(UK!I:I,UK!B:B,'Special condition stocks'!D1327,UK!D:D,'Special condition stocks'!B1327)</f>
        <v>1.907</v>
      </c>
      <c r="G1327" s="21">
        <f t="shared" si="294"/>
        <v>0.57199999999999995</v>
      </c>
      <c r="H1327" s="21">
        <v>0</v>
      </c>
      <c r="I1327" s="21">
        <v>0</v>
      </c>
      <c r="J1327" s="21">
        <f t="shared" si="295"/>
        <v>0.57199999999999995</v>
      </c>
    </row>
    <row r="1328" spans="1:10" x14ac:dyDescent="0.2">
      <c r="A1328" s="6" t="str">
        <f t="shared" si="290"/>
        <v>POK/*2C3A4Northern</v>
      </c>
      <c r="B1328" s="6" t="s">
        <v>10</v>
      </c>
      <c r="C1328" s="24" t="s">
        <v>224</v>
      </c>
      <c r="D1328" s="24" t="s">
        <v>76</v>
      </c>
      <c r="E1328" s="21">
        <v>0.3</v>
      </c>
      <c r="F1328" s="19">
        <f>SUMIFS(UK!I:I,UK!B:B,'Special condition stocks'!D1328,UK!D:D,'Special condition stocks'!B1328)</f>
        <v>0</v>
      </c>
      <c r="G1328" s="21">
        <f t="shared" si="294"/>
        <v>0</v>
      </c>
      <c r="H1328" s="21">
        <v>0</v>
      </c>
      <c r="I1328" s="21">
        <v>0</v>
      </c>
      <c r="J1328" s="21">
        <f t="shared" si="295"/>
        <v>0</v>
      </c>
    </row>
    <row r="1329" spans="1:10" x14ac:dyDescent="0.2">
      <c r="A1329" s="6" t="str">
        <f t="shared" si="290"/>
        <v>POK/*2C3A4Orkney</v>
      </c>
      <c r="B1329" s="6" t="s">
        <v>9</v>
      </c>
      <c r="C1329" s="24" t="s">
        <v>224</v>
      </c>
      <c r="D1329" s="24" t="s">
        <v>76</v>
      </c>
      <c r="E1329" s="21">
        <v>0.3</v>
      </c>
      <c r="F1329" s="19">
        <f>SUMIFS(UK!I:I,UK!B:B,'Special condition stocks'!D1329,UK!D:D,'Special condition stocks'!B1329)</f>
        <v>5.9</v>
      </c>
      <c r="G1329" s="21">
        <f t="shared" si="294"/>
        <v>1.77</v>
      </c>
      <c r="H1329" s="21">
        <v>0</v>
      </c>
      <c r="I1329" s="21">
        <v>0</v>
      </c>
      <c r="J1329" s="21">
        <f t="shared" si="295"/>
        <v>1.77</v>
      </c>
    </row>
    <row r="1330" spans="1:10" x14ac:dyDescent="0.2">
      <c r="A1330" s="6" t="str">
        <f t="shared" si="290"/>
        <v>POK/*2C3A4SFO</v>
      </c>
      <c r="B1330" s="6" t="s">
        <v>2</v>
      </c>
      <c r="C1330" s="24" t="s">
        <v>224</v>
      </c>
      <c r="D1330" s="24" t="s">
        <v>76</v>
      </c>
      <c r="E1330" s="21">
        <v>0.3</v>
      </c>
      <c r="F1330" s="19">
        <f>SUMIFS(UK!I:I,UK!B:B,'Special condition stocks'!D1330,UK!D:D,'Special condition stocks'!B1330)</f>
        <v>1101.2760000000001</v>
      </c>
      <c r="G1330" s="21">
        <f t="shared" si="294"/>
        <v>330.38299999999998</v>
      </c>
      <c r="H1330" s="21">
        <v>0</v>
      </c>
      <c r="I1330" s="21">
        <v>0</v>
      </c>
      <c r="J1330" s="21">
        <f t="shared" si="295"/>
        <v>330.38299999999998</v>
      </c>
    </row>
    <row r="1331" spans="1:10" x14ac:dyDescent="0.2">
      <c r="A1331" s="6" t="str">
        <f t="shared" si="290"/>
        <v>POK/*2C3A4Shetland</v>
      </c>
      <c r="B1331" s="6" t="s">
        <v>6</v>
      </c>
      <c r="C1331" s="24" t="s">
        <v>224</v>
      </c>
      <c r="D1331" s="24" t="s">
        <v>76</v>
      </c>
      <c r="E1331" s="21">
        <v>0.3</v>
      </c>
      <c r="F1331" s="19">
        <f>SUMIFS(UK!I:I,UK!B:B,'Special condition stocks'!D1331,UK!D:D,'Special condition stocks'!B1331)</f>
        <v>334</v>
      </c>
      <c r="G1331" s="21">
        <f t="shared" si="294"/>
        <v>100.2</v>
      </c>
      <c r="H1331" s="21">
        <v>0</v>
      </c>
      <c r="I1331" s="21">
        <v>0</v>
      </c>
      <c r="J1331" s="21">
        <f t="shared" si="295"/>
        <v>100.2</v>
      </c>
    </row>
    <row r="1332" spans="1:10" x14ac:dyDescent="0.2">
      <c r="A1332" s="6" t="str">
        <f t="shared" si="290"/>
        <v>POK/*2C3A4South West</v>
      </c>
      <c r="B1332" s="6" t="s">
        <v>19</v>
      </c>
      <c r="C1332" s="24" t="s">
        <v>224</v>
      </c>
      <c r="D1332" s="24" t="s">
        <v>76</v>
      </c>
      <c r="E1332" s="21">
        <v>0.3</v>
      </c>
      <c r="F1332" s="19">
        <f>SUMIFS(UK!I:I,UK!B:B,'Special condition stocks'!D1332,UK!D:D,'Special condition stocks'!B1332)</f>
        <v>0</v>
      </c>
      <c r="G1332" s="21">
        <f t="shared" si="294"/>
        <v>0</v>
      </c>
      <c r="H1332" s="21">
        <v>0</v>
      </c>
      <c r="I1332" s="21">
        <v>0</v>
      </c>
      <c r="J1332" s="21">
        <f t="shared" si="295"/>
        <v>0</v>
      </c>
    </row>
    <row r="1333" spans="1:10" x14ac:dyDescent="0.2">
      <c r="A1333" s="6" t="str">
        <f t="shared" ref="A1333" si="296">CONCATENATE(C1333,B1333)</f>
        <v>POK/*2C3A4Unallocated</v>
      </c>
      <c r="B1333" s="60" t="s">
        <v>33</v>
      </c>
      <c r="C1333" s="61" t="s">
        <v>224</v>
      </c>
      <c r="D1333" s="61" t="s">
        <v>76</v>
      </c>
      <c r="E1333" s="21">
        <v>0.3</v>
      </c>
      <c r="F1333" s="19">
        <f>SUMIFS(UK!I:I,UK!B:B,'Special condition stocks'!D1333,UK!D:D,'Special condition stocks'!B1333)</f>
        <v>45</v>
      </c>
      <c r="G1333" s="21">
        <f t="shared" ref="G1333" si="297">ROUND(F1333*E1333,3)</f>
        <v>13.5</v>
      </c>
      <c r="H1333" s="21">
        <v>0</v>
      </c>
      <c r="I1333" s="21">
        <v>0</v>
      </c>
      <c r="J1333" s="21">
        <f t="shared" ref="J1333" si="298">G1333+H1333-I1333</f>
        <v>13.5</v>
      </c>
    </row>
    <row r="1334" spans="1:10" x14ac:dyDescent="0.2">
      <c r="A1334" s="6" t="str">
        <f t="shared" si="290"/>
        <v>POK/*2C3A4W. Scotland</v>
      </c>
      <c r="B1334" s="6" t="s">
        <v>8</v>
      </c>
      <c r="C1334" s="24" t="s">
        <v>224</v>
      </c>
      <c r="D1334" s="24" t="s">
        <v>76</v>
      </c>
      <c r="E1334" s="21">
        <v>0.3</v>
      </c>
      <c r="F1334" s="19">
        <f>SUMIFS(UK!I:I,UK!B:B,'Special condition stocks'!D1334,UK!D:D,'Special condition stocks'!B1334)</f>
        <v>8.0759999999999987</v>
      </c>
      <c r="G1334" s="21">
        <f t="shared" si="294"/>
        <v>2.423</v>
      </c>
      <c r="H1334" s="21">
        <v>0</v>
      </c>
      <c r="I1334" s="21">
        <v>0</v>
      </c>
      <c r="J1334" s="21">
        <f t="shared" si="295"/>
        <v>2.423</v>
      </c>
    </row>
    <row r="1335" spans="1:10" x14ac:dyDescent="0.2">
      <c r="A1335" s="6" t="str">
        <f t="shared" si="290"/>
        <v>POK/*2C3A4Wales &amp; WC</v>
      </c>
      <c r="B1335" s="6" t="s">
        <v>22</v>
      </c>
      <c r="C1335" s="24" t="s">
        <v>224</v>
      </c>
      <c r="D1335" s="24" t="s">
        <v>76</v>
      </c>
      <c r="E1335" s="21">
        <v>0.3</v>
      </c>
      <c r="F1335" s="19">
        <f>SUMIFS(UK!I:I,UK!B:B,'Special condition stocks'!D1335,UK!D:D,'Special condition stocks'!B1335)</f>
        <v>24.423999999999999</v>
      </c>
      <c r="G1335" s="21">
        <f t="shared" si="294"/>
        <v>7.327</v>
      </c>
      <c r="H1335" s="21">
        <v>0</v>
      </c>
      <c r="I1335" s="21">
        <v>0</v>
      </c>
      <c r="J1335" s="21">
        <f t="shared" si="295"/>
        <v>7.327</v>
      </c>
    </row>
    <row r="1336" spans="1:10" x14ac:dyDescent="0.2">
      <c r="A1336" s="6" t="str">
        <f t="shared" si="290"/>
        <v>POK/*2C3A4Western</v>
      </c>
      <c r="B1336" s="6" t="s">
        <v>107</v>
      </c>
      <c r="C1336" s="24" t="s">
        <v>224</v>
      </c>
      <c r="D1336" s="24" t="s">
        <v>76</v>
      </c>
      <c r="E1336" s="21">
        <v>0.3</v>
      </c>
      <c r="F1336" s="19">
        <f>SUMIFS(UK!I:I,UK!B:B,'Special condition stocks'!D1336,UK!D:D,'Special condition stocks'!B1336)</f>
        <v>26.959</v>
      </c>
      <c r="G1336" s="21">
        <f t="shared" si="294"/>
        <v>8.0879999999999992</v>
      </c>
      <c r="H1336" s="21">
        <v>0</v>
      </c>
      <c r="I1336" s="21">
        <v>0</v>
      </c>
      <c r="J1336" s="21">
        <f t="shared" si="295"/>
        <v>8.0879999999999992</v>
      </c>
    </row>
    <row r="1337" spans="1:10" x14ac:dyDescent="0.2">
      <c r="A1337" s="6" t="str">
        <f t="shared" ref="A1337:A1338" si="299">CONCATENATE(C1337,B1337)</f>
        <v>POK/*2C3A4QAM - sector</v>
      </c>
      <c r="B1337" s="60" t="s">
        <v>302</v>
      </c>
      <c r="C1337" s="61" t="s">
        <v>224</v>
      </c>
      <c r="D1337" s="61" t="s">
        <v>76</v>
      </c>
      <c r="E1337" s="21">
        <v>0.3</v>
      </c>
      <c r="F1337" s="19">
        <f>SUMIFS(UK!I:I,UK!B:B,'Special condition stocks'!D1337,UK!D:D,'Special condition stocks'!B1337)</f>
        <v>0</v>
      </c>
      <c r="G1337" s="21">
        <f t="shared" ref="G1337:G1338" si="300">ROUND(F1337*E1337,3)</f>
        <v>0</v>
      </c>
      <c r="H1337" s="21">
        <v>0</v>
      </c>
      <c r="I1337" s="21">
        <v>0</v>
      </c>
      <c r="J1337" s="21">
        <f t="shared" ref="J1337:J1338" si="301">G1337+H1337-I1337</f>
        <v>0</v>
      </c>
    </row>
    <row r="1338" spans="1:10" x14ac:dyDescent="0.2">
      <c r="A1338" s="6" t="str">
        <f t="shared" si="299"/>
        <v>POK/*2C3A4QAM - non-sector</v>
      </c>
      <c r="B1338" s="60" t="s">
        <v>303</v>
      </c>
      <c r="C1338" s="61" t="s">
        <v>224</v>
      </c>
      <c r="D1338" s="61" t="s">
        <v>76</v>
      </c>
      <c r="E1338" s="21">
        <v>0.3</v>
      </c>
      <c r="F1338" s="19">
        <f>SUMIFS(UK!I:I,UK!B:B,'Special condition stocks'!D1338,UK!D:D,'Special condition stocks'!B1338)</f>
        <v>0</v>
      </c>
      <c r="G1338" s="21">
        <f t="shared" si="300"/>
        <v>0</v>
      </c>
      <c r="H1338" s="21">
        <v>0</v>
      </c>
      <c r="I1338" s="21">
        <v>0</v>
      </c>
      <c r="J1338" s="21">
        <f t="shared" si="301"/>
        <v>0</v>
      </c>
    </row>
    <row r="1339" spans="1:10" x14ac:dyDescent="0.2">
      <c r="A1339" s="6" t="str">
        <f t="shared" si="290"/>
        <v>POL/*8ABDE10m and under (pool) - England</v>
      </c>
      <c r="B1339" s="6" t="s">
        <v>29</v>
      </c>
      <c r="C1339" s="24" t="s">
        <v>225</v>
      </c>
      <c r="D1339" s="24" t="s">
        <v>78</v>
      </c>
      <c r="E1339" s="21">
        <v>0.02</v>
      </c>
      <c r="F1339" s="19">
        <f>SUMIFS(UK!I:I,UK!B:B,'Special condition stocks'!D1339,UK!D:D,'Special condition stocks'!B1339)</f>
        <v>131.756</v>
      </c>
      <c r="G1339" s="21">
        <f t="shared" si="294"/>
        <v>2.6349999999999998</v>
      </c>
      <c r="H1339" s="21">
        <v>0</v>
      </c>
      <c r="I1339" s="21">
        <v>0</v>
      </c>
      <c r="J1339" s="21">
        <f t="shared" si="295"/>
        <v>2.6349999999999998</v>
      </c>
    </row>
    <row r="1340" spans="1:10" x14ac:dyDescent="0.2">
      <c r="A1340" s="6" t="str">
        <f t="shared" si="290"/>
        <v>POL/*8ABDE10m and under (pool) - Northern Ireland</v>
      </c>
      <c r="B1340" s="6" t="s">
        <v>32</v>
      </c>
      <c r="C1340" s="24" t="s">
        <v>225</v>
      </c>
      <c r="D1340" s="24" t="s">
        <v>78</v>
      </c>
      <c r="E1340" s="21">
        <v>0.02</v>
      </c>
      <c r="F1340" s="19">
        <f>SUMIFS(UK!I:I,UK!B:B,'Special condition stocks'!D1340,UK!D:D,'Special condition stocks'!B1340)</f>
        <v>0</v>
      </c>
      <c r="G1340" s="21">
        <f t="shared" si="294"/>
        <v>0</v>
      </c>
      <c r="H1340" s="21">
        <v>0</v>
      </c>
      <c r="I1340" s="21">
        <v>0</v>
      </c>
      <c r="J1340" s="21">
        <f t="shared" si="295"/>
        <v>0</v>
      </c>
    </row>
    <row r="1341" spans="1:10" x14ac:dyDescent="0.2">
      <c r="A1341" s="6" t="str">
        <f t="shared" si="290"/>
        <v>POL/*8ABDE10m and under (pool) - Scotland</v>
      </c>
      <c r="B1341" s="6" t="s">
        <v>31</v>
      </c>
      <c r="C1341" s="24" t="s">
        <v>225</v>
      </c>
      <c r="D1341" s="24" t="s">
        <v>78</v>
      </c>
      <c r="E1341" s="21">
        <v>0.02</v>
      </c>
      <c r="F1341" s="19">
        <f>SUMIFS(UK!I:I,UK!B:B,'Special condition stocks'!D1341,UK!D:D,'Special condition stocks'!B1341)</f>
        <v>0.4</v>
      </c>
      <c r="G1341" s="21">
        <f t="shared" si="294"/>
        <v>8.0000000000000002E-3</v>
      </c>
      <c r="H1341" s="21">
        <v>0</v>
      </c>
      <c r="I1341" s="21">
        <v>0</v>
      </c>
      <c r="J1341" s="21">
        <f t="shared" si="295"/>
        <v>8.0000000000000002E-3</v>
      </c>
    </row>
    <row r="1342" spans="1:10" x14ac:dyDescent="0.2">
      <c r="A1342" s="6" t="str">
        <f t="shared" si="290"/>
        <v>POL/*8ABDE10m and under (pool) - Wales</v>
      </c>
      <c r="B1342" s="6" t="s">
        <v>30</v>
      </c>
      <c r="C1342" s="24" t="s">
        <v>225</v>
      </c>
      <c r="D1342" s="24" t="s">
        <v>78</v>
      </c>
      <c r="E1342" s="21">
        <v>0.02</v>
      </c>
      <c r="F1342" s="19">
        <f>SUMIFS(UK!I:I,UK!B:B,'Special condition stocks'!D1342,UK!D:D,'Special condition stocks'!B1342)</f>
        <v>7.1999999999999995E-2</v>
      </c>
      <c r="G1342" s="21">
        <f t="shared" si="294"/>
        <v>1E-3</v>
      </c>
      <c r="H1342" s="21">
        <v>0</v>
      </c>
      <c r="I1342" s="21">
        <v>0</v>
      </c>
      <c r="J1342" s="21">
        <f t="shared" si="295"/>
        <v>1E-3</v>
      </c>
    </row>
    <row r="1343" spans="1:10" x14ac:dyDescent="0.2">
      <c r="A1343" s="6" t="str">
        <f t="shared" si="290"/>
        <v>POL/*8ABDEAberdeen</v>
      </c>
      <c r="B1343" s="6" t="s">
        <v>4</v>
      </c>
      <c r="C1343" s="24" t="s">
        <v>225</v>
      </c>
      <c r="D1343" s="24" t="s">
        <v>78</v>
      </c>
      <c r="E1343" s="21">
        <v>0.02</v>
      </c>
      <c r="F1343" s="19">
        <f>SUMIFS(UK!I:I,UK!B:B,'Special condition stocks'!D1343,UK!D:D,'Special condition stocks'!B1343)</f>
        <v>7.2569999999999997</v>
      </c>
      <c r="G1343" s="21">
        <f t="shared" si="294"/>
        <v>0.14499999999999999</v>
      </c>
      <c r="H1343" s="21">
        <v>0</v>
      </c>
      <c r="I1343" s="21">
        <v>0</v>
      </c>
      <c r="J1343" s="21">
        <f t="shared" si="295"/>
        <v>0.14499999999999999</v>
      </c>
    </row>
    <row r="1344" spans="1:10" x14ac:dyDescent="0.2">
      <c r="A1344" s="6" t="str">
        <f t="shared" si="290"/>
        <v>POL/*8ABDEAnglo Scot.</v>
      </c>
      <c r="B1344" s="6" t="s">
        <v>13</v>
      </c>
      <c r="C1344" s="24" t="s">
        <v>225</v>
      </c>
      <c r="D1344" s="24" t="s">
        <v>78</v>
      </c>
      <c r="E1344" s="21">
        <v>0.02</v>
      </c>
      <c r="F1344" s="19">
        <f>SUMIFS(UK!I:I,UK!B:B,'Special condition stocks'!D1344,UK!D:D,'Special condition stocks'!B1344)</f>
        <v>0.98199999999999998</v>
      </c>
      <c r="G1344" s="21">
        <f t="shared" si="294"/>
        <v>0.02</v>
      </c>
      <c r="H1344" s="21">
        <v>0</v>
      </c>
      <c r="I1344" s="21">
        <v>0</v>
      </c>
      <c r="J1344" s="21">
        <f t="shared" si="295"/>
        <v>0.02</v>
      </c>
    </row>
    <row r="1345" spans="1:10" x14ac:dyDescent="0.2">
      <c r="A1345" s="6" t="str">
        <f t="shared" si="290"/>
        <v>POL/*8ABDEANIFPO</v>
      </c>
      <c r="B1345" s="6" t="s">
        <v>17</v>
      </c>
      <c r="C1345" s="24" t="s">
        <v>225</v>
      </c>
      <c r="D1345" s="24" t="s">
        <v>78</v>
      </c>
      <c r="E1345" s="21">
        <v>0.02</v>
      </c>
      <c r="F1345" s="19">
        <f>SUMIFS(UK!I:I,UK!B:B,'Special condition stocks'!D1345,UK!D:D,'Special condition stocks'!B1345)</f>
        <v>8.5410000000000004</v>
      </c>
      <c r="G1345" s="21">
        <f t="shared" si="294"/>
        <v>0.17100000000000001</v>
      </c>
      <c r="H1345" s="21">
        <v>0</v>
      </c>
      <c r="I1345" s="21">
        <v>0</v>
      </c>
      <c r="J1345" s="21">
        <f t="shared" si="295"/>
        <v>0.17100000000000001</v>
      </c>
    </row>
    <row r="1346" spans="1:10" x14ac:dyDescent="0.2">
      <c r="A1346" s="6" t="str">
        <f t="shared" si="290"/>
        <v>POL/*8ABDECornish</v>
      </c>
      <c r="B1346" s="6" t="s">
        <v>18</v>
      </c>
      <c r="C1346" s="24" t="s">
        <v>225</v>
      </c>
      <c r="D1346" s="24" t="s">
        <v>78</v>
      </c>
      <c r="E1346" s="21">
        <v>0.02</v>
      </c>
      <c r="F1346" s="19">
        <f>SUMIFS(UK!I:I,UK!B:B,'Special condition stocks'!D1346,UK!D:D,'Special condition stocks'!B1346)</f>
        <v>124.08199999999999</v>
      </c>
      <c r="G1346" s="21">
        <f t="shared" si="294"/>
        <v>2.4820000000000002</v>
      </c>
      <c r="H1346" s="21">
        <v>0</v>
      </c>
      <c r="I1346" s="21">
        <v>0</v>
      </c>
      <c r="J1346" s="21">
        <f t="shared" si="295"/>
        <v>2.4820000000000002</v>
      </c>
    </row>
    <row r="1347" spans="1:10" x14ac:dyDescent="0.2">
      <c r="A1347" s="6" t="str">
        <f t="shared" si="290"/>
        <v>POL/*8ABDEEEFPO</v>
      </c>
      <c r="B1347" s="6" t="s">
        <v>14</v>
      </c>
      <c r="C1347" s="24" t="s">
        <v>225</v>
      </c>
      <c r="D1347" s="24" t="s">
        <v>78</v>
      </c>
      <c r="E1347" s="21">
        <v>0.02</v>
      </c>
      <c r="F1347" s="19">
        <f>SUMIFS(UK!I:I,UK!B:B,'Special condition stocks'!D1347,UK!D:D,'Special condition stocks'!B1347)</f>
        <v>28.766999999999999</v>
      </c>
      <c r="G1347" s="21">
        <f t="shared" si="294"/>
        <v>0.57499999999999996</v>
      </c>
      <c r="H1347" s="21">
        <v>0</v>
      </c>
      <c r="I1347" s="21">
        <v>0</v>
      </c>
      <c r="J1347" s="21">
        <f t="shared" si="295"/>
        <v>0.57499999999999996</v>
      </c>
    </row>
    <row r="1348" spans="1:10" x14ac:dyDescent="0.2">
      <c r="A1348" s="6" t="str">
        <f t="shared" si="290"/>
        <v>POL/*8ABDEFife</v>
      </c>
      <c r="B1348" s="6" t="s">
        <v>7</v>
      </c>
      <c r="C1348" s="24" t="s">
        <v>225</v>
      </c>
      <c r="D1348" s="24" t="s">
        <v>78</v>
      </c>
      <c r="E1348" s="21">
        <v>0.02</v>
      </c>
      <c r="F1348" s="19">
        <f>SUMIFS(UK!I:I,UK!B:B,'Special condition stocks'!D1348,UK!D:D,'Special condition stocks'!B1348)</f>
        <v>0</v>
      </c>
      <c r="G1348" s="21">
        <f t="shared" si="294"/>
        <v>0</v>
      </c>
      <c r="H1348" s="21">
        <v>0</v>
      </c>
      <c r="I1348" s="21">
        <v>0</v>
      </c>
      <c r="J1348" s="21">
        <f t="shared" si="295"/>
        <v>0</v>
      </c>
    </row>
    <row r="1349" spans="1:10" x14ac:dyDescent="0.2">
      <c r="A1349" s="6" t="str">
        <f t="shared" si="290"/>
        <v>POL/*8ABDEFPO</v>
      </c>
      <c r="B1349" s="6" t="s">
        <v>15</v>
      </c>
      <c r="C1349" s="24" t="s">
        <v>225</v>
      </c>
      <c r="D1349" s="24" t="s">
        <v>78</v>
      </c>
      <c r="E1349" s="21">
        <v>0.02</v>
      </c>
      <c r="F1349" s="19">
        <f>SUMIFS(UK!I:I,UK!B:B,'Special condition stocks'!D1349,UK!D:D,'Special condition stocks'!B1349)</f>
        <v>0.40899999999999997</v>
      </c>
      <c r="G1349" s="21">
        <f t="shared" si="294"/>
        <v>8.0000000000000002E-3</v>
      </c>
      <c r="H1349" s="21">
        <v>0</v>
      </c>
      <c r="I1349" s="21">
        <v>0</v>
      </c>
      <c r="J1349" s="21">
        <f t="shared" si="295"/>
        <v>8.0000000000000002E-3</v>
      </c>
    </row>
    <row r="1350" spans="1:10" x14ac:dyDescent="0.2">
      <c r="A1350" s="6" t="str">
        <f t="shared" si="290"/>
        <v>POL/*8ABDEHandliners</v>
      </c>
      <c r="B1350" s="6" t="s">
        <v>66</v>
      </c>
      <c r="C1350" s="24" t="s">
        <v>225</v>
      </c>
      <c r="D1350" s="24" t="s">
        <v>78</v>
      </c>
      <c r="E1350" s="21">
        <v>0.02</v>
      </c>
      <c r="F1350" s="19">
        <f>SUMIFS(UK!I:I,UK!B:B,'Special condition stocks'!D1350,UK!D:D,'Special condition stocks'!B1350)</f>
        <v>0</v>
      </c>
      <c r="G1350" s="21">
        <f t="shared" si="294"/>
        <v>0</v>
      </c>
      <c r="H1350" s="21">
        <v>0</v>
      </c>
      <c r="I1350" s="21">
        <v>0</v>
      </c>
      <c r="J1350" s="21">
        <f t="shared" si="295"/>
        <v>0</v>
      </c>
    </row>
    <row r="1351" spans="1:10" x14ac:dyDescent="0.2">
      <c r="A1351" s="6" t="str">
        <f t="shared" si="290"/>
        <v>POL/*8ABDEInterfish</v>
      </c>
      <c r="B1351" s="6" t="s">
        <v>23</v>
      </c>
      <c r="C1351" s="24" t="s">
        <v>225</v>
      </c>
      <c r="D1351" s="24" t="s">
        <v>78</v>
      </c>
      <c r="E1351" s="21">
        <v>0.02</v>
      </c>
      <c r="F1351" s="19">
        <f>SUMIFS(UK!I:I,UK!B:B,'Special condition stocks'!D1351,UK!D:D,'Special condition stocks'!B1351)</f>
        <v>5.0549999999999997</v>
      </c>
      <c r="G1351" s="21">
        <f t="shared" si="294"/>
        <v>0.10100000000000001</v>
      </c>
      <c r="H1351" s="21">
        <v>0</v>
      </c>
      <c r="I1351" s="21">
        <v>0</v>
      </c>
      <c r="J1351" s="21">
        <f t="shared" si="295"/>
        <v>0.10100000000000001</v>
      </c>
    </row>
    <row r="1352" spans="1:10" x14ac:dyDescent="0.2">
      <c r="A1352" s="6" t="str">
        <f t="shared" si="290"/>
        <v>POL/*8ABDEIOM</v>
      </c>
      <c r="B1352" s="6" t="s">
        <v>24</v>
      </c>
      <c r="C1352" s="24" t="s">
        <v>225</v>
      </c>
      <c r="D1352" s="24" t="s">
        <v>78</v>
      </c>
      <c r="E1352" s="21">
        <v>0.02</v>
      </c>
      <c r="F1352" s="19">
        <f>SUMIFS(UK!I:I,UK!B:B,'Special condition stocks'!D1352,UK!D:D,'Special condition stocks'!B1352)</f>
        <v>1.821</v>
      </c>
      <c r="G1352" s="21">
        <f t="shared" si="294"/>
        <v>3.5999999999999997E-2</v>
      </c>
      <c r="H1352" s="21">
        <v>0</v>
      </c>
      <c r="I1352" s="21">
        <v>0</v>
      </c>
      <c r="J1352" s="21">
        <f t="shared" si="295"/>
        <v>3.5999999999999997E-2</v>
      </c>
    </row>
    <row r="1353" spans="1:10" x14ac:dyDescent="0.2">
      <c r="A1353" s="6" t="str">
        <f t="shared" si="290"/>
        <v>POL/*8ABDEKlondyke</v>
      </c>
      <c r="B1353" s="6" t="s">
        <v>11</v>
      </c>
      <c r="C1353" s="24" t="s">
        <v>225</v>
      </c>
      <c r="D1353" s="24" t="s">
        <v>78</v>
      </c>
      <c r="E1353" s="21">
        <v>0.02</v>
      </c>
      <c r="F1353" s="19">
        <f>SUMIFS(UK!I:I,UK!B:B,'Special condition stocks'!D1353,UK!D:D,'Special condition stocks'!B1353)</f>
        <v>0</v>
      </c>
      <c r="G1353" s="21">
        <f t="shared" si="294"/>
        <v>0</v>
      </c>
      <c r="H1353" s="21">
        <v>0</v>
      </c>
      <c r="I1353" s="21">
        <v>0</v>
      </c>
      <c r="J1353" s="21">
        <f t="shared" si="295"/>
        <v>0</v>
      </c>
    </row>
    <row r="1354" spans="1:10" x14ac:dyDescent="0.2">
      <c r="A1354" s="6" t="str">
        <f t="shared" si="290"/>
        <v>POL/*8ABDELowestoft</v>
      </c>
      <c r="B1354" s="6" t="s">
        <v>21</v>
      </c>
      <c r="C1354" s="24" t="s">
        <v>225</v>
      </c>
      <c r="D1354" s="24" t="s">
        <v>78</v>
      </c>
      <c r="E1354" s="21">
        <v>0.02</v>
      </c>
      <c r="F1354" s="19">
        <f>SUMIFS(UK!I:I,UK!B:B,'Special condition stocks'!D1354,UK!D:D,'Special condition stocks'!B1354)</f>
        <v>0</v>
      </c>
      <c r="G1354" s="21">
        <f t="shared" si="294"/>
        <v>0</v>
      </c>
      <c r="H1354" s="21">
        <v>0</v>
      </c>
      <c r="I1354" s="21">
        <v>0</v>
      </c>
      <c r="J1354" s="21">
        <f t="shared" si="295"/>
        <v>0</v>
      </c>
    </row>
    <row r="1355" spans="1:10" x14ac:dyDescent="0.2">
      <c r="A1355" s="6" t="str">
        <f t="shared" si="290"/>
        <v>POL/*8ABDELunar</v>
      </c>
      <c r="B1355" s="6" t="s">
        <v>12</v>
      </c>
      <c r="C1355" s="24" t="s">
        <v>225</v>
      </c>
      <c r="D1355" s="24" t="s">
        <v>78</v>
      </c>
      <c r="E1355" s="21">
        <v>0.02</v>
      </c>
      <c r="F1355" s="19">
        <f>SUMIFS(UK!I:I,UK!B:B,'Special condition stocks'!D1355,UK!D:D,'Special condition stocks'!B1355)</f>
        <v>0</v>
      </c>
      <c r="G1355" s="21">
        <f t="shared" si="294"/>
        <v>0</v>
      </c>
      <c r="H1355" s="21">
        <v>0</v>
      </c>
      <c r="I1355" s="21">
        <v>0</v>
      </c>
      <c r="J1355" s="21">
        <f t="shared" si="295"/>
        <v>0</v>
      </c>
    </row>
    <row r="1356" spans="1:10" x14ac:dyDescent="0.2">
      <c r="A1356" s="6" t="str">
        <f t="shared" si="290"/>
        <v>POL/*8ABDEMourne</v>
      </c>
      <c r="B1356" s="6" t="s">
        <v>49</v>
      </c>
      <c r="C1356" s="24" t="s">
        <v>225</v>
      </c>
      <c r="D1356" s="24" t="s">
        <v>78</v>
      </c>
      <c r="E1356" s="21">
        <v>0.02</v>
      </c>
      <c r="F1356" s="19">
        <f>SUMIFS(UK!I:I,UK!B:B,'Special condition stocks'!D1356,UK!D:D,'Special condition stocks'!B1356)</f>
        <v>0</v>
      </c>
      <c r="G1356" s="21">
        <f t="shared" si="294"/>
        <v>0</v>
      </c>
      <c r="H1356" s="21">
        <v>0</v>
      </c>
      <c r="I1356" s="21">
        <v>0</v>
      </c>
      <c r="J1356" s="21">
        <f t="shared" si="295"/>
        <v>0</v>
      </c>
    </row>
    <row r="1357" spans="1:10" x14ac:dyDescent="0.2">
      <c r="A1357" s="6" t="str">
        <f t="shared" si="290"/>
        <v>POL/*8ABDENESFO</v>
      </c>
      <c r="B1357" s="6" t="s">
        <v>5</v>
      </c>
      <c r="C1357" s="24" t="s">
        <v>225</v>
      </c>
      <c r="D1357" s="24" t="s">
        <v>78</v>
      </c>
      <c r="E1357" s="21">
        <v>0.02</v>
      </c>
      <c r="F1357" s="19">
        <f>SUMIFS(UK!I:I,UK!B:B,'Special condition stocks'!D1357,UK!D:D,'Special condition stocks'!B1357)</f>
        <v>0.4</v>
      </c>
      <c r="G1357" s="21">
        <f t="shared" si="294"/>
        <v>8.0000000000000002E-3</v>
      </c>
      <c r="H1357" s="21">
        <v>0</v>
      </c>
      <c r="I1357" s="21">
        <v>0</v>
      </c>
      <c r="J1357" s="21">
        <f t="shared" si="295"/>
        <v>8.0000000000000002E-3</v>
      </c>
    </row>
    <row r="1358" spans="1:10" x14ac:dyDescent="0.2">
      <c r="A1358" s="6" t="str">
        <f t="shared" si="290"/>
        <v>POL/*8ABDENIFPO</v>
      </c>
      <c r="B1358" s="6" t="s">
        <v>16</v>
      </c>
      <c r="C1358" s="24" t="s">
        <v>225</v>
      </c>
      <c r="D1358" s="24" t="s">
        <v>78</v>
      </c>
      <c r="E1358" s="21">
        <v>0.02</v>
      </c>
      <c r="F1358" s="19">
        <f>SUMIFS(UK!I:I,UK!B:B,'Special condition stocks'!D1358,UK!D:D,'Special condition stocks'!B1358)</f>
        <v>38.027000000000001</v>
      </c>
      <c r="G1358" s="21">
        <f t="shared" si="294"/>
        <v>0.76100000000000001</v>
      </c>
      <c r="H1358" s="21">
        <v>0</v>
      </c>
      <c r="I1358" s="21">
        <v>0</v>
      </c>
      <c r="J1358" s="21">
        <f t="shared" si="295"/>
        <v>0.76100000000000001</v>
      </c>
    </row>
    <row r="1359" spans="1:10" x14ac:dyDescent="0.2">
      <c r="A1359" s="6" t="str">
        <f t="shared" si="290"/>
        <v>POL/*8ABDENon Sector - England</v>
      </c>
      <c r="B1359" s="6" t="s">
        <v>25</v>
      </c>
      <c r="C1359" s="24" t="s">
        <v>225</v>
      </c>
      <c r="D1359" s="24" t="s">
        <v>78</v>
      </c>
      <c r="E1359" s="21">
        <v>0.02</v>
      </c>
      <c r="F1359" s="19">
        <f>SUMIFS(UK!I:I,UK!B:B,'Special condition stocks'!D1359,UK!D:D,'Special condition stocks'!B1359)</f>
        <v>24.998000000000001</v>
      </c>
      <c r="G1359" s="21">
        <f t="shared" si="294"/>
        <v>0.5</v>
      </c>
      <c r="H1359" s="21">
        <v>0</v>
      </c>
      <c r="I1359" s="21">
        <v>0</v>
      </c>
      <c r="J1359" s="21">
        <f t="shared" si="295"/>
        <v>0.5</v>
      </c>
    </row>
    <row r="1360" spans="1:10" x14ac:dyDescent="0.2">
      <c r="A1360" s="6" t="str">
        <f t="shared" si="290"/>
        <v>POL/*8ABDENon Sector - Northern Ireland</v>
      </c>
      <c r="B1360" s="6" t="s">
        <v>28</v>
      </c>
      <c r="C1360" s="24" t="s">
        <v>225</v>
      </c>
      <c r="D1360" s="24" t="s">
        <v>78</v>
      </c>
      <c r="E1360" s="21">
        <v>0.02</v>
      </c>
      <c r="F1360" s="19">
        <f>SUMIFS(UK!I:I,UK!B:B,'Special condition stocks'!D1360,UK!D:D,'Special condition stocks'!B1360)</f>
        <v>0.1</v>
      </c>
      <c r="G1360" s="21">
        <f t="shared" si="294"/>
        <v>2E-3</v>
      </c>
      <c r="H1360" s="21">
        <v>0</v>
      </c>
      <c r="I1360" s="21">
        <v>0</v>
      </c>
      <c r="J1360" s="21">
        <f t="shared" si="295"/>
        <v>2E-3</v>
      </c>
    </row>
    <row r="1361" spans="1:10" x14ac:dyDescent="0.2">
      <c r="A1361" s="6" t="str">
        <f t="shared" si="290"/>
        <v>POL/*8ABDENon Sector - Scotland</v>
      </c>
      <c r="B1361" s="6" t="s">
        <v>27</v>
      </c>
      <c r="C1361" s="24" t="s">
        <v>225</v>
      </c>
      <c r="D1361" s="24" t="s">
        <v>78</v>
      </c>
      <c r="E1361" s="21">
        <v>0.02</v>
      </c>
      <c r="F1361" s="19">
        <f>SUMIFS(UK!I:I,UK!B:B,'Special condition stocks'!D1361,UK!D:D,'Special condition stocks'!B1361)</f>
        <v>0.3</v>
      </c>
      <c r="G1361" s="21">
        <f t="shared" si="294"/>
        <v>6.0000000000000001E-3</v>
      </c>
      <c r="H1361" s="21">
        <v>0</v>
      </c>
      <c r="I1361" s="21">
        <v>0</v>
      </c>
      <c r="J1361" s="21">
        <f t="shared" si="295"/>
        <v>6.0000000000000001E-3</v>
      </c>
    </row>
    <row r="1362" spans="1:10" x14ac:dyDescent="0.2">
      <c r="A1362" s="6" t="str">
        <f t="shared" si="290"/>
        <v>POL/*8ABDENon Sector - Wales</v>
      </c>
      <c r="B1362" s="6" t="s">
        <v>26</v>
      </c>
      <c r="C1362" s="24" t="s">
        <v>225</v>
      </c>
      <c r="D1362" s="24" t="s">
        <v>78</v>
      </c>
      <c r="E1362" s="21">
        <v>0.02</v>
      </c>
      <c r="F1362" s="19">
        <f>SUMIFS(UK!I:I,UK!B:B,'Special condition stocks'!D1362,UK!D:D,'Special condition stocks'!B1362)</f>
        <v>1.605</v>
      </c>
      <c r="G1362" s="21">
        <f t="shared" si="294"/>
        <v>3.2000000000000001E-2</v>
      </c>
      <c r="H1362" s="21">
        <v>0</v>
      </c>
      <c r="I1362" s="21">
        <v>0</v>
      </c>
      <c r="J1362" s="21">
        <f t="shared" si="295"/>
        <v>3.2000000000000001E-2</v>
      </c>
    </row>
    <row r="1363" spans="1:10" x14ac:dyDescent="0.2">
      <c r="A1363" s="6" t="str">
        <f t="shared" si="290"/>
        <v>POL/*8ABDEHumberside</v>
      </c>
      <c r="B1363" s="6" t="s">
        <v>288</v>
      </c>
      <c r="C1363" s="24" t="s">
        <v>225</v>
      </c>
      <c r="D1363" s="24" t="s">
        <v>78</v>
      </c>
      <c r="E1363" s="21">
        <v>0.02</v>
      </c>
      <c r="F1363" s="19">
        <f>SUMIFS(UK!I:I,UK!B:B,'Special condition stocks'!D1363,UK!D:D,'Special condition stocks'!B1363)</f>
        <v>0</v>
      </c>
      <c r="G1363" s="21">
        <f t="shared" si="294"/>
        <v>0</v>
      </c>
      <c r="H1363" s="21">
        <v>0</v>
      </c>
      <c r="I1363" s="21">
        <v>0</v>
      </c>
      <c r="J1363" s="21">
        <f t="shared" si="295"/>
        <v>0</v>
      </c>
    </row>
    <row r="1364" spans="1:10" x14ac:dyDescent="0.2">
      <c r="A1364" s="6" t="str">
        <f t="shared" si="290"/>
        <v>POL/*8ABDENorth Sea</v>
      </c>
      <c r="B1364" s="6" t="s">
        <v>20</v>
      </c>
      <c r="C1364" s="24" t="s">
        <v>225</v>
      </c>
      <c r="D1364" s="24" t="s">
        <v>78</v>
      </c>
      <c r="E1364" s="21">
        <v>0.02</v>
      </c>
      <c r="F1364" s="19">
        <f>SUMIFS(UK!I:I,UK!B:B,'Special condition stocks'!D1364,UK!D:D,'Special condition stocks'!B1364)</f>
        <v>0.43</v>
      </c>
      <c r="G1364" s="21">
        <f t="shared" si="294"/>
        <v>8.9999999999999993E-3</v>
      </c>
      <c r="H1364" s="21">
        <v>0</v>
      </c>
      <c r="I1364" s="21">
        <v>0</v>
      </c>
      <c r="J1364" s="21">
        <f t="shared" si="295"/>
        <v>8.9999999999999993E-3</v>
      </c>
    </row>
    <row r="1365" spans="1:10" x14ac:dyDescent="0.2">
      <c r="A1365" s="6" t="str">
        <f t="shared" si="290"/>
        <v>POL/*8ABDENorthern</v>
      </c>
      <c r="B1365" s="6" t="s">
        <v>10</v>
      </c>
      <c r="C1365" s="24" t="s">
        <v>225</v>
      </c>
      <c r="D1365" s="24" t="s">
        <v>78</v>
      </c>
      <c r="E1365" s="21">
        <v>0.02</v>
      </c>
      <c r="F1365" s="19">
        <f>SUMIFS(UK!I:I,UK!B:B,'Special condition stocks'!D1365,UK!D:D,'Special condition stocks'!B1365)</f>
        <v>0</v>
      </c>
      <c r="G1365" s="21">
        <f t="shared" si="294"/>
        <v>0</v>
      </c>
      <c r="H1365" s="21">
        <v>0</v>
      </c>
      <c r="I1365" s="21">
        <v>0</v>
      </c>
      <c r="J1365" s="21">
        <f t="shared" si="295"/>
        <v>0</v>
      </c>
    </row>
    <row r="1366" spans="1:10" x14ac:dyDescent="0.2">
      <c r="A1366" s="6" t="str">
        <f t="shared" ref="A1366:A1435" si="302">CONCATENATE(C1366,B1366)</f>
        <v>POL/*8ABDEOrkney</v>
      </c>
      <c r="B1366" s="6" t="s">
        <v>9</v>
      </c>
      <c r="C1366" s="24" t="s">
        <v>225</v>
      </c>
      <c r="D1366" s="24" t="s">
        <v>78</v>
      </c>
      <c r="E1366" s="21">
        <v>0.02</v>
      </c>
      <c r="F1366" s="19">
        <f>SUMIFS(UK!I:I,UK!B:B,'Special condition stocks'!D1366,UK!D:D,'Special condition stocks'!B1366)</f>
        <v>0</v>
      </c>
      <c r="G1366" s="21">
        <f t="shared" si="294"/>
        <v>0</v>
      </c>
      <c r="H1366" s="21">
        <v>0</v>
      </c>
      <c r="I1366" s="21">
        <v>0</v>
      </c>
      <c r="J1366" s="21">
        <f t="shared" si="295"/>
        <v>0</v>
      </c>
    </row>
    <row r="1367" spans="1:10" x14ac:dyDescent="0.2">
      <c r="A1367" s="6" t="str">
        <f t="shared" si="302"/>
        <v>POL/*8ABDESFO</v>
      </c>
      <c r="B1367" s="6" t="s">
        <v>2</v>
      </c>
      <c r="C1367" s="24" t="s">
        <v>225</v>
      </c>
      <c r="D1367" s="24" t="s">
        <v>78</v>
      </c>
      <c r="E1367" s="21">
        <v>0.02</v>
      </c>
      <c r="F1367" s="19">
        <f>SUMIFS(UK!I:I,UK!B:B,'Special condition stocks'!D1367,UK!D:D,'Special condition stocks'!B1367)</f>
        <v>5.4410000000000007</v>
      </c>
      <c r="G1367" s="21">
        <f t="shared" si="294"/>
        <v>0.109</v>
      </c>
      <c r="H1367" s="21">
        <v>0</v>
      </c>
      <c r="I1367" s="21">
        <v>0</v>
      </c>
      <c r="J1367" s="21">
        <f t="shared" si="295"/>
        <v>0.109</v>
      </c>
    </row>
    <row r="1368" spans="1:10" x14ac:dyDescent="0.2">
      <c r="A1368" s="6" t="str">
        <f t="shared" si="302"/>
        <v>POL/*8ABDEShetland</v>
      </c>
      <c r="B1368" s="6" t="s">
        <v>6</v>
      </c>
      <c r="C1368" s="24" t="s">
        <v>225</v>
      </c>
      <c r="D1368" s="24" t="s">
        <v>78</v>
      </c>
      <c r="E1368" s="21">
        <v>0.02</v>
      </c>
      <c r="F1368" s="19">
        <f>SUMIFS(UK!I:I,UK!B:B,'Special condition stocks'!D1368,UK!D:D,'Special condition stocks'!B1368)</f>
        <v>3.1</v>
      </c>
      <c r="G1368" s="21">
        <f t="shared" si="294"/>
        <v>6.2E-2</v>
      </c>
      <c r="H1368" s="21">
        <v>0</v>
      </c>
      <c r="I1368" s="21">
        <v>0</v>
      </c>
      <c r="J1368" s="21">
        <f t="shared" si="295"/>
        <v>6.2E-2</v>
      </c>
    </row>
    <row r="1369" spans="1:10" x14ac:dyDescent="0.2">
      <c r="A1369" s="6" t="str">
        <f t="shared" si="302"/>
        <v>POL/*8ABDESouth West</v>
      </c>
      <c r="B1369" s="6" t="s">
        <v>19</v>
      </c>
      <c r="C1369" s="24" t="s">
        <v>225</v>
      </c>
      <c r="D1369" s="24" t="s">
        <v>78</v>
      </c>
      <c r="E1369" s="21">
        <v>0.02</v>
      </c>
      <c r="F1369" s="19">
        <f>SUMIFS(UK!I:I,UK!B:B,'Special condition stocks'!D1369,UK!D:D,'Special condition stocks'!B1369)</f>
        <v>6.12</v>
      </c>
      <c r="G1369" s="21">
        <f t="shared" si="294"/>
        <v>0.122</v>
      </c>
      <c r="H1369" s="21">
        <v>0</v>
      </c>
      <c r="I1369" s="21">
        <v>0</v>
      </c>
      <c r="J1369" s="21">
        <f t="shared" si="295"/>
        <v>0.122</v>
      </c>
    </row>
    <row r="1370" spans="1:10" x14ac:dyDescent="0.2">
      <c r="A1370" s="6" t="str">
        <f t="shared" ref="A1370" si="303">CONCATENATE(C1370,B1370)</f>
        <v>POL/*8ABDEUnallocated</v>
      </c>
      <c r="B1370" s="60" t="s">
        <v>33</v>
      </c>
      <c r="C1370" s="61" t="s">
        <v>225</v>
      </c>
      <c r="D1370" s="61" t="s">
        <v>78</v>
      </c>
      <c r="E1370" s="21">
        <v>0.02</v>
      </c>
      <c r="F1370" s="19">
        <f>SUMIFS(UK!I:I,UK!B:B,'Special condition stocks'!D1370,UK!D:D,'Special condition stocks'!B1370)</f>
        <v>10</v>
      </c>
      <c r="G1370" s="21">
        <f t="shared" ref="G1370" si="304">ROUND(F1370*E1370,3)</f>
        <v>0.2</v>
      </c>
      <c r="H1370" s="21">
        <v>0</v>
      </c>
      <c r="I1370" s="21">
        <v>0</v>
      </c>
      <c r="J1370" s="21">
        <f t="shared" ref="J1370" si="305">G1370+H1370-I1370</f>
        <v>0.2</v>
      </c>
    </row>
    <row r="1371" spans="1:10" x14ac:dyDescent="0.2">
      <c r="A1371" s="6" t="str">
        <f t="shared" si="302"/>
        <v>POL/*8ABDEW. Scotland</v>
      </c>
      <c r="B1371" s="6" t="s">
        <v>8</v>
      </c>
      <c r="C1371" s="24" t="s">
        <v>225</v>
      </c>
      <c r="D1371" s="24" t="s">
        <v>78</v>
      </c>
      <c r="E1371" s="21">
        <v>0.02</v>
      </c>
      <c r="F1371" s="19">
        <f>SUMIFS(UK!I:I,UK!B:B,'Special condition stocks'!D1371,UK!D:D,'Special condition stocks'!B1371)</f>
        <v>0</v>
      </c>
      <c r="G1371" s="21">
        <f t="shared" si="294"/>
        <v>0</v>
      </c>
      <c r="H1371" s="21">
        <v>0</v>
      </c>
      <c r="I1371" s="21">
        <v>0</v>
      </c>
      <c r="J1371" s="21">
        <f t="shared" si="295"/>
        <v>0</v>
      </c>
    </row>
    <row r="1372" spans="1:10" x14ac:dyDescent="0.2">
      <c r="A1372" s="6" t="str">
        <f t="shared" si="302"/>
        <v>POL/*8ABDEWales &amp; WC</v>
      </c>
      <c r="B1372" s="6" t="s">
        <v>22</v>
      </c>
      <c r="C1372" s="24" t="s">
        <v>225</v>
      </c>
      <c r="D1372" s="24" t="s">
        <v>78</v>
      </c>
      <c r="E1372" s="21">
        <v>0.02</v>
      </c>
      <c r="F1372" s="19">
        <f>SUMIFS(UK!I:I,UK!B:B,'Special condition stocks'!D1372,UK!D:D,'Special condition stocks'!B1372)</f>
        <v>32.884</v>
      </c>
      <c r="G1372" s="21">
        <f t="shared" si="294"/>
        <v>0.65800000000000003</v>
      </c>
      <c r="H1372" s="21">
        <v>0</v>
      </c>
      <c r="I1372" s="21">
        <v>0</v>
      </c>
      <c r="J1372" s="21">
        <f t="shared" si="295"/>
        <v>0.65800000000000003</v>
      </c>
    </row>
    <row r="1373" spans="1:10" x14ac:dyDescent="0.2">
      <c r="A1373" s="6" t="str">
        <f t="shared" si="302"/>
        <v>POL/*8ABDEWestern</v>
      </c>
      <c r="B1373" s="6" t="s">
        <v>107</v>
      </c>
      <c r="C1373" s="24" t="s">
        <v>225</v>
      </c>
      <c r="D1373" s="24" t="s">
        <v>78</v>
      </c>
      <c r="E1373" s="21">
        <v>0.02</v>
      </c>
      <c r="F1373" s="19">
        <f>SUMIFS(UK!I:I,UK!B:B,'Special condition stocks'!D1373,UK!D:D,'Special condition stocks'!B1373)</f>
        <v>123.366</v>
      </c>
      <c r="G1373" s="21">
        <f t="shared" si="294"/>
        <v>2.4670000000000001</v>
      </c>
      <c r="H1373" s="21">
        <v>0</v>
      </c>
      <c r="I1373" s="21">
        <v>0</v>
      </c>
      <c r="J1373" s="21">
        <f t="shared" si="295"/>
        <v>2.4670000000000001</v>
      </c>
    </row>
    <row r="1374" spans="1:10" x14ac:dyDescent="0.2">
      <c r="A1374" s="6" t="str">
        <f t="shared" ref="A1374:A1375" si="306">CONCATENATE(C1374,B1374)</f>
        <v>POL/*8ABDEQAM - sector</v>
      </c>
      <c r="B1374" s="60" t="s">
        <v>302</v>
      </c>
      <c r="C1374" s="61" t="s">
        <v>225</v>
      </c>
      <c r="D1374" s="61" t="s">
        <v>78</v>
      </c>
      <c r="E1374" s="21">
        <v>0.02</v>
      </c>
      <c r="F1374" s="19">
        <f>SUMIFS(UK!I:I,UK!B:B,'Special condition stocks'!D1374,UK!D:D,'Special condition stocks'!B1374)</f>
        <v>0</v>
      </c>
      <c r="G1374" s="21">
        <f t="shared" ref="G1374:G1375" si="307">ROUND(F1374*E1374,3)</f>
        <v>0</v>
      </c>
      <c r="H1374" s="21">
        <v>0</v>
      </c>
      <c r="I1374" s="21">
        <v>0</v>
      </c>
      <c r="J1374" s="21">
        <f t="shared" ref="J1374:J1375" si="308">G1374+H1374-I1374</f>
        <v>0</v>
      </c>
    </row>
    <row r="1375" spans="1:10" x14ac:dyDescent="0.2">
      <c r="A1375" s="6" t="str">
        <f t="shared" si="306"/>
        <v>POL/*8ABDEQAM - non-sector</v>
      </c>
      <c r="B1375" s="60" t="s">
        <v>303</v>
      </c>
      <c r="C1375" s="61" t="s">
        <v>225</v>
      </c>
      <c r="D1375" s="61" t="s">
        <v>78</v>
      </c>
      <c r="E1375" s="21">
        <v>0.02</v>
      </c>
      <c r="F1375" s="19">
        <f>SUMIFS(UK!I:I,UK!B:B,'Special condition stocks'!D1375,UK!D:D,'Special condition stocks'!B1375)</f>
        <v>0</v>
      </c>
      <c r="G1375" s="21">
        <f t="shared" si="307"/>
        <v>0</v>
      </c>
      <c r="H1375" s="21">
        <v>0</v>
      </c>
      <c r="I1375" s="21">
        <v>0</v>
      </c>
      <c r="J1375" s="21">
        <f t="shared" si="308"/>
        <v>0</v>
      </c>
    </row>
    <row r="1376" spans="1:10" x14ac:dyDescent="0.2">
      <c r="A1376" s="6" t="str">
        <f t="shared" si="302"/>
        <v>RHG/*8X14-10m and under (pool) - England</v>
      </c>
      <c r="B1376" s="6" t="s">
        <v>29</v>
      </c>
      <c r="C1376" s="24" t="s">
        <v>227</v>
      </c>
      <c r="D1376" s="24" t="s">
        <v>98</v>
      </c>
      <c r="E1376" s="21">
        <v>0.1</v>
      </c>
      <c r="F1376" s="19">
        <f>SUMIFS(UK!I:I,UK!B:B,'Special condition stocks'!D1376,UK!D:D,'Special condition stocks'!B1376)</f>
        <v>0</v>
      </c>
      <c r="G1376" s="21">
        <f t="shared" si="294"/>
        <v>0</v>
      </c>
      <c r="H1376" s="21">
        <v>0</v>
      </c>
      <c r="I1376" s="21">
        <v>0</v>
      </c>
      <c r="J1376" s="21">
        <f t="shared" si="295"/>
        <v>0</v>
      </c>
    </row>
    <row r="1377" spans="1:10" x14ac:dyDescent="0.2">
      <c r="A1377" s="6" t="str">
        <f t="shared" si="302"/>
        <v>RHG/*8X14-10m and under (pool) - Northern Ireland</v>
      </c>
      <c r="B1377" s="6" t="s">
        <v>32</v>
      </c>
      <c r="C1377" s="24" t="s">
        <v>227</v>
      </c>
      <c r="D1377" s="24" t="s">
        <v>98</v>
      </c>
      <c r="E1377" s="21">
        <v>0.1</v>
      </c>
      <c r="F1377" s="19">
        <f>SUMIFS(UK!I:I,UK!B:B,'Special condition stocks'!D1377,UK!D:D,'Special condition stocks'!B1377)</f>
        <v>0</v>
      </c>
      <c r="G1377" s="21">
        <f t="shared" si="294"/>
        <v>0</v>
      </c>
      <c r="H1377" s="21">
        <v>0</v>
      </c>
      <c r="I1377" s="21">
        <v>0</v>
      </c>
      <c r="J1377" s="21">
        <f t="shared" si="295"/>
        <v>0</v>
      </c>
    </row>
    <row r="1378" spans="1:10" x14ac:dyDescent="0.2">
      <c r="A1378" s="6" t="str">
        <f t="shared" si="302"/>
        <v>RHG/*8X14-10m and under (pool) - Scotland</v>
      </c>
      <c r="B1378" s="6" t="s">
        <v>31</v>
      </c>
      <c r="C1378" s="24" t="s">
        <v>227</v>
      </c>
      <c r="D1378" s="24" t="s">
        <v>98</v>
      </c>
      <c r="E1378" s="21">
        <v>0.1</v>
      </c>
      <c r="F1378" s="19">
        <f>SUMIFS(UK!I:I,UK!B:B,'Special condition stocks'!D1378,UK!D:D,'Special condition stocks'!B1378)</f>
        <v>0</v>
      </c>
      <c r="G1378" s="21">
        <f t="shared" si="294"/>
        <v>0</v>
      </c>
      <c r="H1378" s="21">
        <v>0</v>
      </c>
      <c r="I1378" s="21">
        <v>0</v>
      </c>
      <c r="J1378" s="21">
        <f t="shared" si="295"/>
        <v>0</v>
      </c>
    </row>
    <row r="1379" spans="1:10" x14ac:dyDescent="0.2">
      <c r="A1379" s="6" t="str">
        <f t="shared" si="302"/>
        <v>RHG/*8X14-10m and under (pool) - Wales</v>
      </c>
      <c r="B1379" s="6" t="s">
        <v>30</v>
      </c>
      <c r="C1379" s="24" t="s">
        <v>227</v>
      </c>
      <c r="D1379" s="24" t="s">
        <v>98</v>
      </c>
      <c r="E1379" s="21">
        <v>0.1</v>
      </c>
      <c r="F1379" s="19">
        <f>SUMIFS(UK!I:I,UK!B:B,'Special condition stocks'!D1379,UK!D:D,'Special condition stocks'!B1379)</f>
        <v>0</v>
      </c>
      <c r="G1379" s="21">
        <f t="shared" si="294"/>
        <v>0</v>
      </c>
      <c r="H1379" s="21">
        <v>0</v>
      </c>
      <c r="I1379" s="21">
        <v>0</v>
      </c>
      <c r="J1379" s="21">
        <f t="shared" si="295"/>
        <v>0</v>
      </c>
    </row>
    <row r="1380" spans="1:10" x14ac:dyDescent="0.2">
      <c r="A1380" s="6" t="str">
        <f t="shared" si="302"/>
        <v>RHG/*8X14-Aberdeen</v>
      </c>
      <c r="B1380" s="6" t="s">
        <v>4</v>
      </c>
      <c r="C1380" s="24" t="s">
        <v>227</v>
      </c>
      <c r="D1380" s="24" t="s">
        <v>98</v>
      </c>
      <c r="E1380" s="21">
        <v>0.1</v>
      </c>
      <c r="F1380" s="19">
        <f>SUMIFS(UK!I:I,UK!B:B,'Special condition stocks'!D1380,UK!D:D,'Special condition stocks'!B1380)</f>
        <v>1.3919999999999999</v>
      </c>
      <c r="G1380" s="21">
        <f t="shared" si="294"/>
        <v>0.13900000000000001</v>
      </c>
      <c r="H1380" s="21">
        <v>0</v>
      </c>
      <c r="I1380" s="21">
        <v>0</v>
      </c>
      <c r="J1380" s="21">
        <f t="shared" si="295"/>
        <v>0.13900000000000001</v>
      </c>
    </row>
    <row r="1381" spans="1:10" x14ac:dyDescent="0.2">
      <c r="A1381" s="6" t="str">
        <f t="shared" si="302"/>
        <v>RHG/*8X14-Anglo Scot.</v>
      </c>
      <c r="B1381" s="6" t="s">
        <v>13</v>
      </c>
      <c r="C1381" s="24" t="s">
        <v>227</v>
      </c>
      <c r="D1381" s="24" t="s">
        <v>98</v>
      </c>
      <c r="E1381" s="21">
        <v>0.1</v>
      </c>
      <c r="F1381" s="19">
        <f>SUMIFS(UK!I:I,UK!B:B,'Special condition stocks'!D1381,UK!D:D,'Special condition stocks'!B1381)</f>
        <v>3.427</v>
      </c>
      <c r="G1381" s="21">
        <f t="shared" si="294"/>
        <v>0.34300000000000003</v>
      </c>
      <c r="H1381" s="21">
        <v>0</v>
      </c>
      <c r="I1381" s="21">
        <v>0</v>
      </c>
      <c r="J1381" s="21">
        <f t="shared" si="295"/>
        <v>0.34300000000000003</v>
      </c>
    </row>
    <row r="1382" spans="1:10" x14ac:dyDescent="0.2">
      <c r="A1382" s="6" t="str">
        <f t="shared" si="302"/>
        <v>RHG/*8X14-ANIFPO</v>
      </c>
      <c r="B1382" s="6" t="s">
        <v>17</v>
      </c>
      <c r="C1382" s="24" t="s">
        <v>227</v>
      </c>
      <c r="D1382" s="24" t="s">
        <v>98</v>
      </c>
      <c r="E1382" s="21">
        <v>0.1</v>
      </c>
      <c r="F1382" s="19">
        <f>SUMIFS(UK!I:I,UK!B:B,'Special condition stocks'!D1382,UK!D:D,'Special condition stocks'!B1382)</f>
        <v>0</v>
      </c>
      <c r="G1382" s="21">
        <f t="shared" si="294"/>
        <v>0</v>
      </c>
      <c r="H1382" s="21">
        <v>0</v>
      </c>
      <c r="I1382" s="21">
        <v>0</v>
      </c>
      <c r="J1382" s="21">
        <f t="shared" si="295"/>
        <v>0</v>
      </c>
    </row>
    <row r="1383" spans="1:10" x14ac:dyDescent="0.2">
      <c r="A1383" s="6" t="str">
        <f t="shared" si="302"/>
        <v>RHG/*8X14-Cornish</v>
      </c>
      <c r="B1383" s="6" t="s">
        <v>18</v>
      </c>
      <c r="C1383" s="24" t="s">
        <v>227</v>
      </c>
      <c r="D1383" s="24" t="s">
        <v>98</v>
      </c>
      <c r="E1383" s="21">
        <v>0.1</v>
      </c>
      <c r="F1383" s="19">
        <f>SUMIFS(UK!I:I,UK!B:B,'Special condition stocks'!D1383,UK!D:D,'Special condition stocks'!B1383)</f>
        <v>0</v>
      </c>
      <c r="G1383" s="21">
        <f t="shared" si="294"/>
        <v>0</v>
      </c>
      <c r="H1383" s="21">
        <v>0</v>
      </c>
      <c r="I1383" s="21">
        <v>0</v>
      </c>
      <c r="J1383" s="21">
        <f t="shared" si="295"/>
        <v>0</v>
      </c>
    </row>
    <row r="1384" spans="1:10" x14ac:dyDescent="0.2">
      <c r="A1384" s="6" t="str">
        <f t="shared" si="302"/>
        <v>RHG/*8X14-EEFPO</v>
      </c>
      <c r="B1384" s="6" t="s">
        <v>14</v>
      </c>
      <c r="C1384" s="24" t="s">
        <v>227</v>
      </c>
      <c r="D1384" s="24" t="s">
        <v>98</v>
      </c>
      <c r="E1384" s="21">
        <v>0.1</v>
      </c>
      <c r="F1384" s="19">
        <f>SUMIFS(UK!I:I,UK!B:B,'Special condition stocks'!D1384,UK!D:D,'Special condition stocks'!B1384)</f>
        <v>12.250999999999999</v>
      </c>
      <c r="G1384" s="21">
        <f t="shared" si="294"/>
        <v>1.2250000000000001</v>
      </c>
      <c r="H1384" s="21">
        <v>0</v>
      </c>
      <c r="I1384" s="21">
        <v>0</v>
      </c>
      <c r="J1384" s="21">
        <f t="shared" si="295"/>
        <v>1.2250000000000001</v>
      </c>
    </row>
    <row r="1385" spans="1:10" x14ac:dyDescent="0.2">
      <c r="A1385" s="6" t="str">
        <f t="shared" si="302"/>
        <v>RHG/*8X14-Fife</v>
      </c>
      <c r="B1385" s="6" t="s">
        <v>7</v>
      </c>
      <c r="C1385" s="24" t="s">
        <v>227</v>
      </c>
      <c r="D1385" s="24" t="s">
        <v>98</v>
      </c>
      <c r="E1385" s="21">
        <v>0.1</v>
      </c>
      <c r="F1385" s="19">
        <f>SUMIFS(UK!I:I,UK!B:B,'Special condition stocks'!D1385,UK!D:D,'Special condition stocks'!B1385)</f>
        <v>0</v>
      </c>
      <c r="G1385" s="21">
        <f t="shared" si="294"/>
        <v>0</v>
      </c>
      <c r="H1385" s="21">
        <v>0</v>
      </c>
      <c r="I1385" s="21">
        <v>0</v>
      </c>
      <c r="J1385" s="21">
        <f t="shared" si="295"/>
        <v>0</v>
      </c>
    </row>
    <row r="1386" spans="1:10" x14ac:dyDescent="0.2">
      <c r="A1386" s="6" t="str">
        <f t="shared" si="302"/>
        <v>RHG/*8X14-FPO</v>
      </c>
      <c r="B1386" s="6" t="s">
        <v>15</v>
      </c>
      <c r="C1386" s="24" t="s">
        <v>227</v>
      </c>
      <c r="D1386" s="24" t="s">
        <v>98</v>
      </c>
      <c r="E1386" s="21">
        <v>0.1</v>
      </c>
      <c r="F1386" s="19">
        <f>SUMIFS(UK!I:I,UK!B:B,'Special condition stocks'!D1386,UK!D:D,'Special condition stocks'!B1386)</f>
        <v>1.139</v>
      </c>
      <c r="G1386" s="21">
        <f t="shared" si="294"/>
        <v>0.114</v>
      </c>
      <c r="H1386" s="21">
        <v>0</v>
      </c>
      <c r="I1386" s="21">
        <v>0</v>
      </c>
      <c r="J1386" s="21">
        <f t="shared" si="295"/>
        <v>0.114</v>
      </c>
    </row>
    <row r="1387" spans="1:10" x14ac:dyDescent="0.2">
      <c r="A1387" s="6" t="str">
        <f t="shared" si="302"/>
        <v>RHG/*8X14-Handliners</v>
      </c>
      <c r="B1387" s="6" t="s">
        <v>66</v>
      </c>
      <c r="C1387" s="24" t="s">
        <v>227</v>
      </c>
      <c r="D1387" s="24" t="s">
        <v>98</v>
      </c>
      <c r="E1387" s="21">
        <v>0.1</v>
      </c>
      <c r="F1387" s="19">
        <f>SUMIFS(UK!I:I,UK!B:B,'Special condition stocks'!D1387,UK!D:D,'Special condition stocks'!B1387)</f>
        <v>0</v>
      </c>
      <c r="G1387" s="21">
        <f t="shared" si="294"/>
        <v>0</v>
      </c>
      <c r="H1387" s="21">
        <v>0</v>
      </c>
      <c r="I1387" s="21">
        <v>0</v>
      </c>
      <c r="J1387" s="21">
        <f t="shared" si="295"/>
        <v>0</v>
      </c>
    </row>
    <row r="1388" spans="1:10" x14ac:dyDescent="0.2">
      <c r="A1388" s="6" t="str">
        <f t="shared" si="302"/>
        <v>RHG/*8X14-Interfish</v>
      </c>
      <c r="B1388" s="6" t="s">
        <v>23</v>
      </c>
      <c r="C1388" s="24" t="s">
        <v>227</v>
      </c>
      <c r="D1388" s="24" t="s">
        <v>98</v>
      </c>
      <c r="E1388" s="21">
        <v>0.1</v>
      </c>
      <c r="F1388" s="19">
        <f>SUMIFS(UK!I:I,UK!B:B,'Special condition stocks'!D1388,UK!D:D,'Special condition stocks'!B1388)</f>
        <v>0</v>
      </c>
      <c r="G1388" s="21">
        <f t="shared" si="294"/>
        <v>0</v>
      </c>
      <c r="H1388" s="21">
        <v>0</v>
      </c>
      <c r="I1388" s="21">
        <v>0</v>
      </c>
      <c r="J1388" s="21">
        <f t="shared" si="295"/>
        <v>0</v>
      </c>
    </row>
    <row r="1389" spans="1:10" x14ac:dyDescent="0.2">
      <c r="A1389" s="6" t="str">
        <f t="shared" si="302"/>
        <v>RHG/*8X14-IOM</v>
      </c>
      <c r="B1389" s="6" t="s">
        <v>24</v>
      </c>
      <c r="C1389" s="24" t="s">
        <v>227</v>
      </c>
      <c r="D1389" s="24" t="s">
        <v>98</v>
      </c>
      <c r="E1389" s="21">
        <v>0.1</v>
      </c>
      <c r="F1389" s="19">
        <f>SUMIFS(UK!I:I,UK!B:B,'Special condition stocks'!D1389,UK!D:D,'Special condition stocks'!B1389)</f>
        <v>0</v>
      </c>
      <c r="G1389" s="21">
        <f t="shared" si="294"/>
        <v>0</v>
      </c>
      <c r="H1389" s="21">
        <v>0</v>
      </c>
      <c r="I1389" s="21">
        <v>0</v>
      </c>
      <c r="J1389" s="21">
        <f t="shared" si="295"/>
        <v>0</v>
      </c>
    </row>
    <row r="1390" spans="1:10" x14ac:dyDescent="0.2">
      <c r="A1390" s="6" t="str">
        <f t="shared" si="302"/>
        <v>RHG/*8X14-Klondyke</v>
      </c>
      <c r="B1390" s="6" t="s">
        <v>11</v>
      </c>
      <c r="C1390" s="24" t="s">
        <v>227</v>
      </c>
      <c r="D1390" s="24" t="s">
        <v>98</v>
      </c>
      <c r="E1390" s="21">
        <v>0.1</v>
      </c>
      <c r="F1390" s="19">
        <f>SUMIFS(UK!I:I,UK!B:B,'Special condition stocks'!D1390,UK!D:D,'Special condition stocks'!B1390)</f>
        <v>0</v>
      </c>
      <c r="G1390" s="21">
        <f t="shared" si="294"/>
        <v>0</v>
      </c>
      <c r="H1390" s="21">
        <v>0</v>
      </c>
      <c r="I1390" s="21">
        <v>0</v>
      </c>
      <c r="J1390" s="21">
        <f t="shared" si="295"/>
        <v>0</v>
      </c>
    </row>
    <row r="1391" spans="1:10" x14ac:dyDescent="0.2">
      <c r="A1391" s="6" t="str">
        <f t="shared" si="302"/>
        <v>RHG/*8X14-Lowestoft</v>
      </c>
      <c r="B1391" s="6" t="s">
        <v>21</v>
      </c>
      <c r="C1391" s="24" t="s">
        <v>227</v>
      </c>
      <c r="D1391" s="24" t="s">
        <v>98</v>
      </c>
      <c r="E1391" s="21">
        <v>0.1</v>
      </c>
      <c r="F1391" s="19">
        <f>SUMIFS(UK!I:I,UK!B:B,'Special condition stocks'!D1391,UK!D:D,'Special condition stocks'!B1391)</f>
        <v>0</v>
      </c>
      <c r="G1391" s="21">
        <f t="shared" si="294"/>
        <v>0</v>
      </c>
      <c r="H1391" s="21">
        <v>0</v>
      </c>
      <c r="I1391" s="21">
        <v>0</v>
      </c>
      <c r="J1391" s="21">
        <f t="shared" si="295"/>
        <v>0</v>
      </c>
    </row>
    <row r="1392" spans="1:10" x14ac:dyDescent="0.2">
      <c r="A1392" s="6" t="str">
        <f t="shared" si="302"/>
        <v>RHG/*8X14-Lunar</v>
      </c>
      <c r="B1392" s="6" t="s">
        <v>12</v>
      </c>
      <c r="C1392" s="24" t="s">
        <v>227</v>
      </c>
      <c r="D1392" s="24" t="s">
        <v>98</v>
      </c>
      <c r="E1392" s="21">
        <v>0.1</v>
      </c>
      <c r="F1392" s="19">
        <f>SUMIFS(UK!I:I,UK!B:B,'Special condition stocks'!D1392,UK!D:D,'Special condition stocks'!B1392)</f>
        <v>0</v>
      </c>
      <c r="G1392" s="21">
        <f t="shared" si="294"/>
        <v>0</v>
      </c>
      <c r="H1392" s="21">
        <v>0</v>
      </c>
      <c r="I1392" s="21">
        <v>0</v>
      </c>
      <c r="J1392" s="21">
        <f t="shared" si="295"/>
        <v>0</v>
      </c>
    </row>
    <row r="1393" spans="1:10" x14ac:dyDescent="0.2">
      <c r="A1393" s="6" t="str">
        <f t="shared" si="302"/>
        <v>RHG/*8X14-Mourne</v>
      </c>
      <c r="B1393" s="6" t="s">
        <v>49</v>
      </c>
      <c r="C1393" s="24" t="s">
        <v>227</v>
      </c>
      <c r="D1393" s="24" t="s">
        <v>98</v>
      </c>
      <c r="E1393" s="21">
        <v>0.1</v>
      </c>
      <c r="F1393" s="19">
        <f>SUMIFS(UK!I:I,UK!B:B,'Special condition stocks'!D1393,UK!D:D,'Special condition stocks'!B1393)</f>
        <v>0</v>
      </c>
      <c r="G1393" s="21">
        <f t="shared" si="294"/>
        <v>0</v>
      </c>
      <c r="H1393" s="21">
        <v>0</v>
      </c>
      <c r="I1393" s="21">
        <v>0</v>
      </c>
      <c r="J1393" s="21">
        <f t="shared" si="295"/>
        <v>0</v>
      </c>
    </row>
    <row r="1394" spans="1:10" x14ac:dyDescent="0.2">
      <c r="A1394" s="6" t="str">
        <f t="shared" si="302"/>
        <v>RHG/*8X14-NESFO</v>
      </c>
      <c r="B1394" s="6" t="s">
        <v>5</v>
      </c>
      <c r="C1394" s="24" t="s">
        <v>227</v>
      </c>
      <c r="D1394" s="24" t="s">
        <v>98</v>
      </c>
      <c r="E1394" s="21">
        <v>0.1</v>
      </c>
      <c r="F1394" s="19">
        <f>SUMIFS(UK!I:I,UK!B:B,'Special condition stocks'!D1394,UK!D:D,'Special condition stocks'!B1394)</f>
        <v>0.5</v>
      </c>
      <c r="G1394" s="21">
        <f t="shared" ref="G1394:G1463" si="309">ROUND(F1394*E1394,3)</f>
        <v>0.05</v>
      </c>
      <c r="H1394" s="21">
        <v>0</v>
      </c>
      <c r="I1394" s="21">
        <v>0</v>
      </c>
      <c r="J1394" s="21">
        <f t="shared" ref="J1394:J1463" si="310">G1394+H1394-I1394</f>
        <v>0.05</v>
      </c>
    </row>
    <row r="1395" spans="1:10" x14ac:dyDescent="0.2">
      <c r="A1395" s="6" t="str">
        <f t="shared" si="302"/>
        <v>RHG/*8X14-NIFPO</v>
      </c>
      <c r="B1395" s="6" t="s">
        <v>16</v>
      </c>
      <c r="C1395" s="24" t="s">
        <v>227</v>
      </c>
      <c r="D1395" s="24" t="s">
        <v>98</v>
      </c>
      <c r="E1395" s="21">
        <v>0.1</v>
      </c>
      <c r="F1395" s="19">
        <f>SUMIFS(UK!I:I,UK!B:B,'Special condition stocks'!D1395,UK!D:D,'Special condition stocks'!B1395)</f>
        <v>0.1</v>
      </c>
      <c r="G1395" s="21">
        <f t="shared" si="309"/>
        <v>0.01</v>
      </c>
      <c r="H1395" s="21">
        <v>0</v>
      </c>
      <c r="I1395" s="21">
        <v>0</v>
      </c>
      <c r="J1395" s="21">
        <f t="shared" si="310"/>
        <v>0.01</v>
      </c>
    </row>
    <row r="1396" spans="1:10" x14ac:dyDescent="0.2">
      <c r="A1396" s="6" t="str">
        <f t="shared" si="302"/>
        <v>RHG/*8X14-Non Sector - England</v>
      </c>
      <c r="B1396" s="6" t="s">
        <v>25</v>
      </c>
      <c r="C1396" s="24" t="s">
        <v>227</v>
      </c>
      <c r="D1396" s="24" t="s">
        <v>98</v>
      </c>
      <c r="E1396" s="21">
        <v>0.1</v>
      </c>
      <c r="F1396" s="19">
        <f>SUMIFS(UK!I:I,UK!B:B,'Special condition stocks'!D1396,UK!D:D,'Special condition stocks'!B1396)</f>
        <v>0</v>
      </c>
      <c r="G1396" s="21">
        <f t="shared" si="309"/>
        <v>0</v>
      </c>
      <c r="H1396" s="21">
        <v>0</v>
      </c>
      <c r="I1396" s="21">
        <v>0</v>
      </c>
      <c r="J1396" s="21">
        <f t="shared" si="310"/>
        <v>0</v>
      </c>
    </row>
    <row r="1397" spans="1:10" x14ac:dyDescent="0.2">
      <c r="A1397" s="6" t="str">
        <f t="shared" si="302"/>
        <v>RHG/*8X14-Non Sector - Northern Ireland</v>
      </c>
      <c r="B1397" s="6" t="s">
        <v>28</v>
      </c>
      <c r="C1397" s="24" t="s">
        <v>227</v>
      </c>
      <c r="D1397" s="24" t="s">
        <v>98</v>
      </c>
      <c r="E1397" s="21">
        <v>0.1</v>
      </c>
      <c r="F1397" s="19">
        <f>SUMIFS(UK!I:I,UK!B:B,'Special condition stocks'!D1397,UK!D:D,'Special condition stocks'!B1397)</f>
        <v>0</v>
      </c>
      <c r="G1397" s="21">
        <f t="shared" si="309"/>
        <v>0</v>
      </c>
      <c r="H1397" s="21">
        <v>0</v>
      </c>
      <c r="I1397" s="21">
        <v>0</v>
      </c>
      <c r="J1397" s="21">
        <f t="shared" si="310"/>
        <v>0</v>
      </c>
    </row>
    <row r="1398" spans="1:10" x14ac:dyDescent="0.2">
      <c r="A1398" s="6" t="str">
        <f t="shared" si="302"/>
        <v>RHG/*8X14-Non Sector - Scotland</v>
      </c>
      <c r="B1398" s="6" t="s">
        <v>27</v>
      </c>
      <c r="C1398" s="24" t="s">
        <v>227</v>
      </c>
      <c r="D1398" s="24" t="s">
        <v>98</v>
      </c>
      <c r="E1398" s="21">
        <v>0.1</v>
      </c>
      <c r="F1398" s="19">
        <f>SUMIFS(UK!I:I,UK!B:B,'Special condition stocks'!D1398,UK!D:D,'Special condition stocks'!B1398)</f>
        <v>0</v>
      </c>
      <c r="G1398" s="21">
        <f t="shared" si="309"/>
        <v>0</v>
      </c>
      <c r="H1398" s="21">
        <v>0</v>
      </c>
      <c r="I1398" s="21">
        <v>0</v>
      </c>
      <c r="J1398" s="21">
        <f t="shared" si="310"/>
        <v>0</v>
      </c>
    </row>
    <row r="1399" spans="1:10" x14ac:dyDescent="0.2">
      <c r="A1399" s="6" t="str">
        <f t="shared" si="302"/>
        <v>RHG/*8X14-Non Sector - Wales</v>
      </c>
      <c r="B1399" s="6" t="s">
        <v>26</v>
      </c>
      <c r="C1399" s="24" t="s">
        <v>227</v>
      </c>
      <c r="D1399" s="24" t="s">
        <v>98</v>
      </c>
      <c r="E1399" s="21">
        <v>0.1</v>
      </c>
      <c r="F1399" s="19">
        <f>SUMIFS(UK!I:I,UK!B:B,'Special condition stocks'!D1399,UK!D:D,'Special condition stocks'!B1399)</f>
        <v>0</v>
      </c>
      <c r="G1399" s="21">
        <f t="shared" si="309"/>
        <v>0</v>
      </c>
      <c r="H1399" s="21">
        <v>0</v>
      </c>
      <c r="I1399" s="21">
        <v>0</v>
      </c>
      <c r="J1399" s="21">
        <f t="shared" si="310"/>
        <v>0</v>
      </c>
    </row>
    <row r="1400" spans="1:10" x14ac:dyDescent="0.2">
      <c r="A1400" s="6" t="str">
        <f t="shared" si="302"/>
        <v>RHG/*8X14-Humberside</v>
      </c>
      <c r="B1400" s="6" t="s">
        <v>288</v>
      </c>
      <c r="C1400" s="24" t="s">
        <v>227</v>
      </c>
      <c r="D1400" s="24" t="s">
        <v>98</v>
      </c>
      <c r="E1400" s="21">
        <v>0.1</v>
      </c>
      <c r="F1400" s="19">
        <f>SUMIFS(UK!I:I,UK!B:B,'Special condition stocks'!D1400,UK!D:D,'Special condition stocks'!B1400)</f>
        <v>0</v>
      </c>
      <c r="G1400" s="21">
        <f t="shared" si="309"/>
        <v>0</v>
      </c>
      <c r="H1400" s="21">
        <v>0</v>
      </c>
      <c r="I1400" s="21">
        <v>0</v>
      </c>
      <c r="J1400" s="21">
        <f t="shared" si="310"/>
        <v>0</v>
      </c>
    </row>
    <row r="1401" spans="1:10" x14ac:dyDescent="0.2">
      <c r="A1401" s="6" t="str">
        <f t="shared" si="302"/>
        <v>RHG/*8X14-North Sea</v>
      </c>
      <c r="B1401" s="6" t="s">
        <v>20</v>
      </c>
      <c r="C1401" s="24" t="s">
        <v>227</v>
      </c>
      <c r="D1401" s="24" t="s">
        <v>98</v>
      </c>
      <c r="E1401" s="21">
        <v>0.1</v>
      </c>
      <c r="F1401" s="19">
        <f>SUMIFS(UK!I:I,UK!B:B,'Special condition stocks'!D1401,UK!D:D,'Special condition stocks'!B1401)</f>
        <v>0</v>
      </c>
      <c r="G1401" s="21">
        <f t="shared" si="309"/>
        <v>0</v>
      </c>
      <c r="H1401" s="21">
        <v>0</v>
      </c>
      <c r="I1401" s="21">
        <v>0</v>
      </c>
      <c r="J1401" s="21">
        <f t="shared" si="310"/>
        <v>0</v>
      </c>
    </row>
    <row r="1402" spans="1:10" x14ac:dyDescent="0.2">
      <c r="A1402" s="6" t="str">
        <f t="shared" si="302"/>
        <v>RHG/*8X14-Northern</v>
      </c>
      <c r="B1402" s="6" t="s">
        <v>10</v>
      </c>
      <c r="C1402" s="24" t="s">
        <v>227</v>
      </c>
      <c r="D1402" s="24" t="s">
        <v>98</v>
      </c>
      <c r="E1402" s="21">
        <v>0.1</v>
      </c>
      <c r="F1402" s="19">
        <f>SUMIFS(UK!I:I,UK!B:B,'Special condition stocks'!D1402,UK!D:D,'Special condition stocks'!B1402)</f>
        <v>0</v>
      </c>
      <c r="G1402" s="21">
        <f t="shared" si="309"/>
        <v>0</v>
      </c>
      <c r="H1402" s="21">
        <v>0</v>
      </c>
      <c r="I1402" s="21">
        <v>0</v>
      </c>
      <c r="J1402" s="21">
        <f t="shared" si="310"/>
        <v>0</v>
      </c>
    </row>
    <row r="1403" spans="1:10" x14ac:dyDescent="0.2">
      <c r="A1403" s="6" t="str">
        <f t="shared" si="302"/>
        <v>RHG/*8X14-Orkney</v>
      </c>
      <c r="B1403" s="6" t="s">
        <v>9</v>
      </c>
      <c r="C1403" s="24" t="s">
        <v>227</v>
      </c>
      <c r="D1403" s="24" t="s">
        <v>98</v>
      </c>
      <c r="E1403" s="21">
        <v>0.1</v>
      </c>
      <c r="F1403" s="19">
        <f>SUMIFS(UK!I:I,UK!B:B,'Special condition stocks'!D1403,UK!D:D,'Special condition stocks'!B1403)</f>
        <v>0</v>
      </c>
      <c r="G1403" s="21">
        <f t="shared" si="309"/>
        <v>0</v>
      </c>
      <c r="H1403" s="21">
        <v>0</v>
      </c>
      <c r="I1403" s="21">
        <v>0</v>
      </c>
      <c r="J1403" s="21">
        <f t="shared" si="310"/>
        <v>0</v>
      </c>
    </row>
    <row r="1404" spans="1:10" x14ac:dyDescent="0.2">
      <c r="A1404" s="6" t="str">
        <f t="shared" si="302"/>
        <v>RHG/*8X14-SFO</v>
      </c>
      <c r="B1404" s="6" t="s">
        <v>2</v>
      </c>
      <c r="C1404" s="24" t="s">
        <v>227</v>
      </c>
      <c r="D1404" s="24" t="s">
        <v>98</v>
      </c>
      <c r="E1404" s="21">
        <v>0.1</v>
      </c>
      <c r="F1404" s="19">
        <f>SUMIFS(UK!I:I,UK!B:B,'Special condition stocks'!D1404,UK!D:D,'Special condition stocks'!B1404)</f>
        <v>38.299999999999997</v>
      </c>
      <c r="G1404" s="21">
        <f t="shared" si="309"/>
        <v>3.83</v>
      </c>
      <c r="H1404" s="21">
        <v>0</v>
      </c>
      <c r="I1404" s="21">
        <v>0</v>
      </c>
      <c r="J1404" s="21">
        <f t="shared" si="310"/>
        <v>3.83</v>
      </c>
    </row>
    <row r="1405" spans="1:10" x14ac:dyDescent="0.2">
      <c r="A1405" s="6" t="str">
        <f t="shared" si="302"/>
        <v>RHG/*8X14-Shetland</v>
      </c>
      <c r="B1405" s="6" t="s">
        <v>6</v>
      </c>
      <c r="C1405" s="24" t="s">
        <v>227</v>
      </c>
      <c r="D1405" s="24" t="s">
        <v>98</v>
      </c>
      <c r="E1405" s="21">
        <v>0.1</v>
      </c>
      <c r="F1405" s="19">
        <f>SUMIFS(UK!I:I,UK!B:B,'Special condition stocks'!D1405,UK!D:D,'Special condition stocks'!B1405)</f>
        <v>6.9</v>
      </c>
      <c r="G1405" s="21">
        <f t="shared" si="309"/>
        <v>0.69</v>
      </c>
      <c r="H1405" s="21">
        <v>0</v>
      </c>
      <c r="I1405" s="21">
        <v>0</v>
      </c>
      <c r="J1405" s="21">
        <f t="shared" si="310"/>
        <v>0.69</v>
      </c>
    </row>
    <row r="1406" spans="1:10" x14ac:dyDescent="0.2">
      <c r="A1406" s="6" t="str">
        <f t="shared" si="302"/>
        <v>RHG/*8X14-South West</v>
      </c>
      <c r="B1406" s="6" t="s">
        <v>19</v>
      </c>
      <c r="C1406" s="24" t="s">
        <v>227</v>
      </c>
      <c r="D1406" s="24" t="s">
        <v>98</v>
      </c>
      <c r="E1406" s="21">
        <v>0.1</v>
      </c>
      <c r="F1406" s="19">
        <f>SUMIFS(UK!I:I,UK!B:B,'Special condition stocks'!D1406,UK!D:D,'Special condition stocks'!B1406)</f>
        <v>0</v>
      </c>
      <c r="G1406" s="21">
        <f t="shared" si="309"/>
        <v>0</v>
      </c>
      <c r="H1406" s="21">
        <v>0</v>
      </c>
      <c r="I1406" s="21">
        <v>0</v>
      </c>
      <c r="J1406" s="21">
        <f t="shared" si="310"/>
        <v>0</v>
      </c>
    </row>
    <row r="1407" spans="1:10" x14ac:dyDescent="0.2">
      <c r="A1407" s="6" t="str">
        <f t="shared" ref="A1407" si="311">CONCATENATE(C1407,B1407)</f>
        <v>RHG/*8X14-Unallocated</v>
      </c>
      <c r="B1407" s="60" t="s">
        <v>33</v>
      </c>
      <c r="C1407" s="61" t="s">
        <v>227</v>
      </c>
      <c r="D1407" s="61" t="s">
        <v>98</v>
      </c>
      <c r="E1407" s="21">
        <v>0.1</v>
      </c>
      <c r="F1407" s="19">
        <f>SUMIFS(UK!I:I,UK!B:B,'Special condition stocks'!D1407,UK!D:D,'Special condition stocks'!B1407)</f>
        <v>0</v>
      </c>
      <c r="G1407" s="21">
        <f t="shared" ref="G1407" si="312">ROUND(F1407*E1407,3)</f>
        <v>0</v>
      </c>
      <c r="H1407" s="21">
        <v>0</v>
      </c>
      <c r="I1407" s="21">
        <v>0</v>
      </c>
      <c r="J1407" s="21">
        <f t="shared" ref="J1407" si="313">G1407+H1407-I1407</f>
        <v>0</v>
      </c>
    </row>
    <row r="1408" spans="1:10" x14ac:dyDescent="0.2">
      <c r="A1408" s="6" t="str">
        <f t="shared" si="302"/>
        <v>RHG/*8X14-W. Scotland</v>
      </c>
      <c r="B1408" s="6" t="s">
        <v>8</v>
      </c>
      <c r="C1408" s="24" t="s">
        <v>227</v>
      </c>
      <c r="D1408" s="24" t="s">
        <v>98</v>
      </c>
      <c r="E1408" s="21">
        <v>0.1</v>
      </c>
      <c r="F1408" s="19">
        <f>SUMIFS(UK!I:I,UK!B:B,'Special condition stocks'!D1408,UK!D:D,'Special condition stocks'!B1408)</f>
        <v>0</v>
      </c>
      <c r="G1408" s="21">
        <f t="shared" si="309"/>
        <v>0</v>
      </c>
      <c r="H1408" s="21">
        <v>0</v>
      </c>
      <c r="I1408" s="21">
        <v>0</v>
      </c>
      <c r="J1408" s="21">
        <f t="shared" si="310"/>
        <v>0</v>
      </c>
    </row>
    <row r="1409" spans="1:10" x14ac:dyDescent="0.2">
      <c r="A1409" s="6" t="str">
        <f t="shared" si="302"/>
        <v>RHG/*8X14-Wales &amp; WC</v>
      </c>
      <c r="B1409" s="6" t="s">
        <v>22</v>
      </c>
      <c r="C1409" s="24" t="s">
        <v>227</v>
      </c>
      <c r="D1409" s="24" t="s">
        <v>98</v>
      </c>
      <c r="E1409" s="21">
        <v>0.1</v>
      </c>
      <c r="F1409" s="19">
        <f>SUMIFS(UK!I:I,UK!B:B,'Special condition stocks'!D1409,UK!D:D,'Special condition stocks'!B1409)</f>
        <v>0</v>
      </c>
      <c r="G1409" s="21">
        <f t="shared" si="309"/>
        <v>0</v>
      </c>
      <c r="H1409" s="21">
        <v>0</v>
      </c>
      <c r="I1409" s="21">
        <v>0</v>
      </c>
      <c r="J1409" s="21">
        <f t="shared" si="310"/>
        <v>0</v>
      </c>
    </row>
    <row r="1410" spans="1:10" x14ac:dyDescent="0.2">
      <c r="A1410" s="6" t="str">
        <f t="shared" si="302"/>
        <v>RHG/*8X14-Western</v>
      </c>
      <c r="B1410" s="6" t="s">
        <v>107</v>
      </c>
      <c r="C1410" s="24" t="s">
        <v>227</v>
      </c>
      <c r="D1410" s="24" t="s">
        <v>98</v>
      </c>
      <c r="E1410" s="21">
        <v>0.1</v>
      </c>
      <c r="F1410" s="19">
        <f>SUMIFS(UK!I:I,UK!B:B,'Special condition stocks'!D1410,UK!D:D,'Special condition stocks'!B1410)</f>
        <v>0</v>
      </c>
      <c r="G1410" s="21">
        <f t="shared" si="309"/>
        <v>0</v>
      </c>
      <c r="H1410" s="21">
        <v>0</v>
      </c>
      <c r="I1410" s="21">
        <v>0</v>
      </c>
      <c r="J1410" s="21">
        <f t="shared" si="310"/>
        <v>0</v>
      </c>
    </row>
    <row r="1411" spans="1:10" x14ac:dyDescent="0.2">
      <c r="A1411" s="6" t="str">
        <f t="shared" ref="A1411:A1412" si="314">CONCATENATE(C1411,B1411)</f>
        <v>RHG/*8X14-QAM - sector</v>
      </c>
      <c r="B1411" s="60" t="s">
        <v>302</v>
      </c>
      <c r="C1411" s="61" t="s">
        <v>227</v>
      </c>
      <c r="D1411" s="61" t="s">
        <v>98</v>
      </c>
      <c r="E1411" s="21">
        <v>0.1</v>
      </c>
      <c r="F1411" s="19">
        <f>SUMIFS(UK!I:I,UK!B:B,'Special condition stocks'!D1411,UK!D:D,'Special condition stocks'!B1411)</f>
        <v>0</v>
      </c>
      <c r="G1411" s="21">
        <f t="shared" ref="G1411:G1412" si="315">ROUND(F1411*E1411,3)</f>
        <v>0</v>
      </c>
      <c r="H1411" s="21">
        <v>0</v>
      </c>
      <c r="I1411" s="21">
        <v>0</v>
      </c>
      <c r="J1411" s="21">
        <f t="shared" ref="J1411:J1412" si="316">G1411+H1411-I1411</f>
        <v>0</v>
      </c>
    </row>
    <row r="1412" spans="1:10" x14ac:dyDescent="0.2">
      <c r="A1412" s="6" t="str">
        <f t="shared" si="314"/>
        <v>RHG/*8X14-QAM - non-sector</v>
      </c>
      <c r="B1412" s="60" t="s">
        <v>303</v>
      </c>
      <c r="C1412" s="61" t="s">
        <v>227</v>
      </c>
      <c r="D1412" s="61" t="s">
        <v>98</v>
      </c>
      <c r="E1412" s="21">
        <v>0.1</v>
      </c>
      <c r="F1412" s="19">
        <f>SUMIFS(UK!I:I,UK!B:B,'Special condition stocks'!D1412,UK!D:D,'Special condition stocks'!B1412)</f>
        <v>0</v>
      </c>
      <c r="G1412" s="21">
        <f t="shared" si="315"/>
        <v>0</v>
      </c>
      <c r="H1412" s="21">
        <v>0</v>
      </c>
      <c r="I1412" s="21">
        <v>0</v>
      </c>
      <c r="J1412" s="21">
        <f t="shared" si="316"/>
        <v>0</v>
      </c>
    </row>
    <row r="1413" spans="1:10" x14ac:dyDescent="0.2">
      <c r="A1413" s="6" t="str">
        <f t="shared" si="302"/>
        <v>RNG/*8X14-10m and under (pool) - England</v>
      </c>
      <c r="B1413" s="6" t="s">
        <v>29</v>
      </c>
      <c r="C1413" s="24" t="s">
        <v>226</v>
      </c>
      <c r="D1413" s="24" t="s">
        <v>98</v>
      </c>
      <c r="E1413" s="21">
        <v>0.1</v>
      </c>
      <c r="F1413" s="19">
        <f>SUMIFS(UK!I:I,UK!B:B,'Special condition stocks'!D1413,UK!D:D,'Special condition stocks'!B1413)</f>
        <v>0</v>
      </c>
      <c r="G1413" s="21">
        <f t="shared" si="309"/>
        <v>0</v>
      </c>
      <c r="H1413" s="21">
        <v>0</v>
      </c>
      <c r="I1413" s="21">
        <v>0</v>
      </c>
      <c r="J1413" s="21">
        <f t="shared" si="310"/>
        <v>0</v>
      </c>
    </row>
    <row r="1414" spans="1:10" x14ac:dyDescent="0.2">
      <c r="A1414" s="6" t="str">
        <f t="shared" si="302"/>
        <v>RNG/*8X14-10m and under (pool) - Northern Ireland</v>
      </c>
      <c r="B1414" s="6" t="s">
        <v>32</v>
      </c>
      <c r="C1414" s="24" t="s">
        <v>226</v>
      </c>
      <c r="D1414" s="24" t="s">
        <v>98</v>
      </c>
      <c r="E1414" s="21">
        <v>0.1</v>
      </c>
      <c r="F1414" s="19">
        <f>SUMIFS(UK!I:I,UK!B:B,'Special condition stocks'!D1414,UK!D:D,'Special condition stocks'!B1414)</f>
        <v>0</v>
      </c>
      <c r="G1414" s="21">
        <f t="shared" si="309"/>
        <v>0</v>
      </c>
      <c r="H1414" s="21">
        <v>0</v>
      </c>
      <c r="I1414" s="21">
        <v>0</v>
      </c>
      <c r="J1414" s="21">
        <f t="shared" si="310"/>
        <v>0</v>
      </c>
    </row>
    <row r="1415" spans="1:10" x14ac:dyDescent="0.2">
      <c r="A1415" s="6" t="str">
        <f t="shared" si="302"/>
        <v>RNG/*8X14-10m and under (pool) - Scotland</v>
      </c>
      <c r="B1415" s="6" t="s">
        <v>31</v>
      </c>
      <c r="C1415" s="24" t="s">
        <v>226</v>
      </c>
      <c r="D1415" s="24" t="s">
        <v>98</v>
      </c>
      <c r="E1415" s="21">
        <v>0.1</v>
      </c>
      <c r="F1415" s="19">
        <f>SUMIFS(UK!I:I,UK!B:B,'Special condition stocks'!D1415,UK!D:D,'Special condition stocks'!B1415)</f>
        <v>0</v>
      </c>
      <c r="G1415" s="21">
        <f t="shared" si="309"/>
        <v>0</v>
      </c>
      <c r="H1415" s="21">
        <v>0</v>
      </c>
      <c r="I1415" s="21">
        <v>0</v>
      </c>
      <c r="J1415" s="21">
        <f t="shared" si="310"/>
        <v>0</v>
      </c>
    </row>
    <row r="1416" spans="1:10" x14ac:dyDescent="0.2">
      <c r="A1416" s="6" t="str">
        <f t="shared" si="302"/>
        <v>RNG/*8X14-10m and under (pool) - Wales</v>
      </c>
      <c r="B1416" s="6" t="s">
        <v>30</v>
      </c>
      <c r="C1416" s="24" t="s">
        <v>226</v>
      </c>
      <c r="D1416" s="24" t="s">
        <v>98</v>
      </c>
      <c r="E1416" s="21">
        <v>0.1</v>
      </c>
      <c r="F1416" s="19">
        <f>SUMIFS(UK!I:I,UK!B:B,'Special condition stocks'!D1416,UK!D:D,'Special condition stocks'!B1416)</f>
        <v>0</v>
      </c>
      <c r="G1416" s="21">
        <f t="shared" si="309"/>
        <v>0</v>
      </c>
      <c r="H1416" s="21">
        <v>0</v>
      </c>
      <c r="I1416" s="21">
        <v>0</v>
      </c>
      <c r="J1416" s="21">
        <f t="shared" si="310"/>
        <v>0</v>
      </c>
    </row>
    <row r="1417" spans="1:10" x14ac:dyDescent="0.2">
      <c r="A1417" s="6" t="str">
        <f t="shared" si="302"/>
        <v>RNG/*8X14-Aberdeen</v>
      </c>
      <c r="B1417" s="6" t="s">
        <v>4</v>
      </c>
      <c r="C1417" s="24" t="s">
        <v>226</v>
      </c>
      <c r="D1417" s="24" t="s">
        <v>98</v>
      </c>
      <c r="E1417" s="21">
        <v>0.1</v>
      </c>
      <c r="F1417" s="19">
        <f>SUMIFS(UK!I:I,UK!B:B,'Special condition stocks'!D1417,UK!D:D,'Special condition stocks'!B1417)</f>
        <v>1.3919999999999999</v>
      </c>
      <c r="G1417" s="21">
        <f t="shared" si="309"/>
        <v>0.13900000000000001</v>
      </c>
      <c r="H1417" s="21">
        <v>0</v>
      </c>
      <c r="I1417" s="21">
        <v>0</v>
      </c>
      <c r="J1417" s="21">
        <f t="shared" si="310"/>
        <v>0.13900000000000001</v>
      </c>
    </row>
    <row r="1418" spans="1:10" x14ac:dyDescent="0.2">
      <c r="A1418" s="6" t="str">
        <f t="shared" si="302"/>
        <v>RNG/*8X14-Anglo Scot.</v>
      </c>
      <c r="B1418" s="6" t="s">
        <v>13</v>
      </c>
      <c r="C1418" s="24" t="s">
        <v>226</v>
      </c>
      <c r="D1418" s="24" t="s">
        <v>98</v>
      </c>
      <c r="E1418" s="21">
        <v>0.1</v>
      </c>
      <c r="F1418" s="19">
        <f>SUMIFS(UK!I:I,UK!B:B,'Special condition stocks'!D1418,UK!D:D,'Special condition stocks'!B1418)</f>
        <v>3.427</v>
      </c>
      <c r="G1418" s="21">
        <f t="shared" si="309"/>
        <v>0.34300000000000003</v>
      </c>
      <c r="H1418" s="21">
        <v>0</v>
      </c>
      <c r="I1418" s="21">
        <v>0</v>
      </c>
      <c r="J1418" s="21">
        <f t="shared" si="310"/>
        <v>0.34300000000000003</v>
      </c>
    </row>
    <row r="1419" spans="1:10" x14ac:dyDescent="0.2">
      <c r="A1419" s="6" t="str">
        <f t="shared" si="302"/>
        <v>RNG/*8X14-ANIFPO</v>
      </c>
      <c r="B1419" s="6" t="s">
        <v>17</v>
      </c>
      <c r="C1419" s="24" t="s">
        <v>226</v>
      </c>
      <c r="D1419" s="24" t="s">
        <v>98</v>
      </c>
      <c r="E1419" s="21">
        <v>0.1</v>
      </c>
      <c r="F1419" s="19">
        <f>SUMIFS(UK!I:I,UK!B:B,'Special condition stocks'!D1419,UK!D:D,'Special condition stocks'!B1419)</f>
        <v>0</v>
      </c>
      <c r="G1419" s="21">
        <f t="shared" si="309"/>
        <v>0</v>
      </c>
      <c r="H1419" s="21">
        <v>0</v>
      </c>
      <c r="I1419" s="21">
        <v>0</v>
      </c>
      <c r="J1419" s="21">
        <f t="shared" si="310"/>
        <v>0</v>
      </c>
    </row>
    <row r="1420" spans="1:10" x14ac:dyDescent="0.2">
      <c r="A1420" s="6" t="str">
        <f t="shared" si="302"/>
        <v>RNG/*8X14-Cornish</v>
      </c>
      <c r="B1420" s="6" t="s">
        <v>18</v>
      </c>
      <c r="C1420" s="24" t="s">
        <v>226</v>
      </c>
      <c r="D1420" s="24" t="s">
        <v>98</v>
      </c>
      <c r="E1420" s="21">
        <v>0.1</v>
      </c>
      <c r="F1420" s="19">
        <f>SUMIFS(UK!I:I,UK!B:B,'Special condition stocks'!D1420,UK!D:D,'Special condition stocks'!B1420)</f>
        <v>0</v>
      </c>
      <c r="G1420" s="21">
        <f t="shared" si="309"/>
        <v>0</v>
      </c>
      <c r="H1420" s="21">
        <v>0</v>
      </c>
      <c r="I1420" s="21">
        <v>0</v>
      </c>
      <c r="J1420" s="21">
        <f t="shared" si="310"/>
        <v>0</v>
      </c>
    </row>
    <row r="1421" spans="1:10" x14ac:dyDescent="0.2">
      <c r="A1421" s="6" t="str">
        <f t="shared" si="302"/>
        <v>RNG/*8X14-EEFPO</v>
      </c>
      <c r="B1421" s="6" t="s">
        <v>14</v>
      </c>
      <c r="C1421" s="24" t="s">
        <v>226</v>
      </c>
      <c r="D1421" s="24" t="s">
        <v>98</v>
      </c>
      <c r="E1421" s="21">
        <v>0.1</v>
      </c>
      <c r="F1421" s="19">
        <f>SUMIFS(UK!I:I,UK!B:B,'Special condition stocks'!D1421,UK!D:D,'Special condition stocks'!B1421)</f>
        <v>12.250999999999999</v>
      </c>
      <c r="G1421" s="21">
        <f t="shared" si="309"/>
        <v>1.2250000000000001</v>
      </c>
      <c r="H1421" s="21">
        <v>0</v>
      </c>
      <c r="I1421" s="21">
        <v>0</v>
      </c>
      <c r="J1421" s="21">
        <f t="shared" si="310"/>
        <v>1.2250000000000001</v>
      </c>
    </row>
    <row r="1422" spans="1:10" x14ac:dyDescent="0.2">
      <c r="A1422" s="6" t="str">
        <f t="shared" si="302"/>
        <v>RNG/*8X14-Fife</v>
      </c>
      <c r="B1422" s="6" t="s">
        <v>7</v>
      </c>
      <c r="C1422" s="24" t="s">
        <v>226</v>
      </c>
      <c r="D1422" s="24" t="s">
        <v>98</v>
      </c>
      <c r="E1422" s="21">
        <v>0.1</v>
      </c>
      <c r="F1422" s="19">
        <f>SUMIFS(UK!I:I,UK!B:B,'Special condition stocks'!D1422,UK!D:D,'Special condition stocks'!B1422)</f>
        <v>0</v>
      </c>
      <c r="G1422" s="21">
        <f t="shared" si="309"/>
        <v>0</v>
      </c>
      <c r="H1422" s="21">
        <v>0</v>
      </c>
      <c r="I1422" s="21">
        <v>0</v>
      </c>
      <c r="J1422" s="21">
        <f t="shared" si="310"/>
        <v>0</v>
      </c>
    </row>
    <row r="1423" spans="1:10" x14ac:dyDescent="0.2">
      <c r="A1423" s="6" t="str">
        <f t="shared" si="302"/>
        <v>RNG/*8X14-FPO</v>
      </c>
      <c r="B1423" s="6" t="s">
        <v>15</v>
      </c>
      <c r="C1423" s="24" t="s">
        <v>226</v>
      </c>
      <c r="D1423" s="24" t="s">
        <v>98</v>
      </c>
      <c r="E1423" s="21">
        <v>0.1</v>
      </c>
      <c r="F1423" s="19">
        <f>SUMIFS(UK!I:I,UK!B:B,'Special condition stocks'!D1423,UK!D:D,'Special condition stocks'!B1423)</f>
        <v>1.139</v>
      </c>
      <c r="G1423" s="21">
        <f t="shared" si="309"/>
        <v>0.114</v>
      </c>
      <c r="H1423" s="21">
        <v>0</v>
      </c>
      <c r="I1423" s="21">
        <v>0</v>
      </c>
      <c r="J1423" s="21">
        <f t="shared" si="310"/>
        <v>0.114</v>
      </c>
    </row>
    <row r="1424" spans="1:10" x14ac:dyDescent="0.2">
      <c r="A1424" s="6" t="str">
        <f t="shared" si="302"/>
        <v>RNG/*8X14-Handliners</v>
      </c>
      <c r="B1424" s="6" t="s">
        <v>66</v>
      </c>
      <c r="C1424" s="24" t="s">
        <v>226</v>
      </c>
      <c r="D1424" s="24" t="s">
        <v>98</v>
      </c>
      <c r="E1424" s="21">
        <v>0.1</v>
      </c>
      <c r="F1424" s="19">
        <f>SUMIFS(UK!I:I,UK!B:B,'Special condition stocks'!D1424,UK!D:D,'Special condition stocks'!B1424)</f>
        <v>0</v>
      </c>
      <c r="G1424" s="21">
        <f t="shared" si="309"/>
        <v>0</v>
      </c>
      <c r="H1424" s="21">
        <v>0</v>
      </c>
      <c r="I1424" s="21">
        <v>0</v>
      </c>
      <c r="J1424" s="21">
        <f t="shared" si="310"/>
        <v>0</v>
      </c>
    </row>
    <row r="1425" spans="1:10" x14ac:dyDescent="0.2">
      <c r="A1425" s="6" t="str">
        <f t="shared" si="302"/>
        <v>RNG/*8X14-Interfish</v>
      </c>
      <c r="B1425" s="6" t="s">
        <v>23</v>
      </c>
      <c r="C1425" s="24" t="s">
        <v>226</v>
      </c>
      <c r="D1425" s="24" t="s">
        <v>98</v>
      </c>
      <c r="E1425" s="21">
        <v>0.1</v>
      </c>
      <c r="F1425" s="19">
        <f>SUMIFS(UK!I:I,UK!B:B,'Special condition stocks'!D1425,UK!D:D,'Special condition stocks'!B1425)</f>
        <v>0</v>
      </c>
      <c r="G1425" s="21">
        <f t="shared" si="309"/>
        <v>0</v>
      </c>
      <c r="H1425" s="21">
        <v>0</v>
      </c>
      <c r="I1425" s="21">
        <v>0</v>
      </c>
      <c r="J1425" s="21">
        <f t="shared" si="310"/>
        <v>0</v>
      </c>
    </row>
    <row r="1426" spans="1:10" x14ac:dyDescent="0.2">
      <c r="A1426" s="6" t="str">
        <f t="shared" si="302"/>
        <v>RNG/*8X14-IOM</v>
      </c>
      <c r="B1426" s="6" t="s">
        <v>24</v>
      </c>
      <c r="C1426" s="24" t="s">
        <v>226</v>
      </c>
      <c r="D1426" s="24" t="s">
        <v>98</v>
      </c>
      <c r="E1426" s="21">
        <v>0.1</v>
      </c>
      <c r="F1426" s="19">
        <f>SUMIFS(UK!I:I,UK!B:B,'Special condition stocks'!D1426,UK!D:D,'Special condition stocks'!B1426)</f>
        <v>0</v>
      </c>
      <c r="G1426" s="21">
        <f t="shared" si="309"/>
        <v>0</v>
      </c>
      <c r="H1426" s="21">
        <v>0</v>
      </c>
      <c r="I1426" s="21">
        <v>0</v>
      </c>
      <c r="J1426" s="21">
        <f t="shared" si="310"/>
        <v>0</v>
      </c>
    </row>
    <row r="1427" spans="1:10" x14ac:dyDescent="0.2">
      <c r="A1427" s="6" t="str">
        <f t="shared" si="302"/>
        <v>RNG/*8X14-Klondyke</v>
      </c>
      <c r="B1427" s="6" t="s">
        <v>11</v>
      </c>
      <c r="C1427" s="24" t="s">
        <v>226</v>
      </c>
      <c r="D1427" s="24" t="s">
        <v>98</v>
      </c>
      <c r="E1427" s="21">
        <v>0.1</v>
      </c>
      <c r="F1427" s="19">
        <f>SUMIFS(UK!I:I,UK!B:B,'Special condition stocks'!D1427,UK!D:D,'Special condition stocks'!B1427)</f>
        <v>0</v>
      </c>
      <c r="G1427" s="21">
        <f t="shared" si="309"/>
        <v>0</v>
      </c>
      <c r="H1427" s="21">
        <v>0</v>
      </c>
      <c r="I1427" s="21">
        <v>0</v>
      </c>
      <c r="J1427" s="21">
        <f t="shared" si="310"/>
        <v>0</v>
      </c>
    </row>
    <row r="1428" spans="1:10" x14ac:dyDescent="0.2">
      <c r="A1428" s="6" t="str">
        <f t="shared" si="302"/>
        <v>RNG/*8X14-Lowestoft</v>
      </c>
      <c r="B1428" s="6" t="s">
        <v>21</v>
      </c>
      <c r="C1428" s="24" t="s">
        <v>226</v>
      </c>
      <c r="D1428" s="24" t="s">
        <v>98</v>
      </c>
      <c r="E1428" s="21">
        <v>0.1</v>
      </c>
      <c r="F1428" s="19">
        <f>SUMIFS(UK!I:I,UK!B:B,'Special condition stocks'!D1428,UK!D:D,'Special condition stocks'!B1428)</f>
        <v>0</v>
      </c>
      <c r="G1428" s="21">
        <f t="shared" si="309"/>
        <v>0</v>
      </c>
      <c r="H1428" s="21">
        <v>0</v>
      </c>
      <c r="I1428" s="21">
        <v>0</v>
      </c>
      <c r="J1428" s="21">
        <f t="shared" si="310"/>
        <v>0</v>
      </c>
    </row>
    <row r="1429" spans="1:10" x14ac:dyDescent="0.2">
      <c r="A1429" s="6" t="str">
        <f t="shared" si="302"/>
        <v>RNG/*8X14-Lunar</v>
      </c>
      <c r="B1429" s="6" t="s">
        <v>12</v>
      </c>
      <c r="C1429" s="24" t="s">
        <v>226</v>
      </c>
      <c r="D1429" s="24" t="s">
        <v>98</v>
      </c>
      <c r="E1429" s="21">
        <v>0.1</v>
      </c>
      <c r="F1429" s="19">
        <f>SUMIFS(UK!I:I,UK!B:B,'Special condition stocks'!D1429,UK!D:D,'Special condition stocks'!B1429)</f>
        <v>0</v>
      </c>
      <c r="G1429" s="21">
        <f t="shared" si="309"/>
        <v>0</v>
      </c>
      <c r="H1429" s="21">
        <v>0</v>
      </c>
      <c r="I1429" s="21">
        <v>0</v>
      </c>
      <c r="J1429" s="21">
        <f t="shared" si="310"/>
        <v>0</v>
      </c>
    </row>
    <row r="1430" spans="1:10" x14ac:dyDescent="0.2">
      <c r="A1430" s="6" t="str">
        <f t="shared" si="302"/>
        <v>RNG/*8X14-Mourne</v>
      </c>
      <c r="B1430" s="6" t="s">
        <v>49</v>
      </c>
      <c r="C1430" s="24" t="s">
        <v>226</v>
      </c>
      <c r="D1430" s="24" t="s">
        <v>98</v>
      </c>
      <c r="E1430" s="21">
        <v>0.1</v>
      </c>
      <c r="F1430" s="19">
        <f>SUMIFS(UK!I:I,UK!B:B,'Special condition stocks'!D1430,UK!D:D,'Special condition stocks'!B1430)</f>
        <v>0</v>
      </c>
      <c r="G1430" s="21">
        <f t="shared" si="309"/>
        <v>0</v>
      </c>
      <c r="H1430" s="21">
        <v>0</v>
      </c>
      <c r="I1430" s="21">
        <v>0</v>
      </c>
      <c r="J1430" s="21">
        <f t="shared" si="310"/>
        <v>0</v>
      </c>
    </row>
    <row r="1431" spans="1:10" x14ac:dyDescent="0.2">
      <c r="A1431" s="6" t="str">
        <f t="shared" si="302"/>
        <v>RNG/*8X14-NESFO</v>
      </c>
      <c r="B1431" s="6" t="s">
        <v>5</v>
      </c>
      <c r="C1431" s="24" t="s">
        <v>226</v>
      </c>
      <c r="D1431" s="24" t="s">
        <v>98</v>
      </c>
      <c r="E1431" s="21">
        <v>0.1</v>
      </c>
      <c r="F1431" s="19">
        <f>SUMIFS(UK!I:I,UK!B:B,'Special condition stocks'!D1431,UK!D:D,'Special condition stocks'!B1431)</f>
        <v>0.5</v>
      </c>
      <c r="G1431" s="21">
        <f t="shared" si="309"/>
        <v>0.05</v>
      </c>
      <c r="H1431" s="21">
        <v>0</v>
      </c>
      <c r="I1431" s="21">
        <v>0</v>
      </c>
      <c r="J1431" s="21">
        <f t="shared" si="310"/>
        <v>0.05</v>
      </c>
    </row>
    <row r="1432" spans="1:10" x14ac:dyDescent="0.2">
      <c r="A1432" s="6" t="str">
        <f t="shared" si="302"/>
        <v>RNG/*8X14-NIFPO</v>
      </c>
      <c r="B1432" s="6" t="s">
        <v>16</v>
      </c>
      <c r="C1432" s="24" t="s">
        <v>226</v>
      </c>
      <c r="D1432" s="24" t="s">
        <v>98</v>
      </c>
      <c r="E1432" s="21">
        <v>0.1</v>
      </c>
      <c r="F1432" s="19">
        <f>SUMIFS(UK!I:I,UK!B:B,'Special condition stocks'!D1432,UK!D:D,'Special condition stocks'!B1432)</f>
        <v>0.1</v>
      </c>
      <c r="G1432" s="21">
        <f t="shared" si="309"/>
        <v>0.01</v>
      </c>
      <c r="H1432" s="21">
        <v>0</v>
      </c>
      <c r="I1432" s="21">
        <v>0</v>
      </c>
      <c r="J1432" s="21">
        <f t="shared" si="310"/>
        <v>0.01</v>
      </c>
    </row>
    <row r="1433" spans="1:10" x14ac:dyDescent="0.2">
      <c r="A1433" s="6" t="str">
        <f t="shared" si="302"/>
        <v>RNG/*8X14-Non Sector - England</v>
      </c>
      <c r="B1433" s="6" t="s">
        <v>25</v>
      </c>
      <c r="C1433" s="24" t="s">
        <v>226</v>
      </c>
      <c r="D1433" s="24" t="s">
        <v>98</v>
      </c>
      <c r="E1433" s="21">
        <v>0.1</v>
      </c>
      <c r="F1433" s="19">
        <f>SUMIFS(UK!I:I,UK!B:B,'Special condition stocks'!D1433,UK!D:D,'Special condition stocks'!B1433)</f>
        <v>0</v>
      </c>
      <c r="G1433" s="21">
        <f t="shared" si="309"/>
        <v>0</v>
      </c>
      <c r="H1433" s="21">
        <v>0</v>
      </c>
      <c r="I1433" s="21">
        <v>0</v>
      </c>
      <c r="J1433" s="21">
        <f t="shared" si="310"/>
        <v>0</v>
      </c>
    </row>
    <row r="1434" spans="1:10" x14ac:dyDescent="0.2">
      <c r="A1434" s="6" t="str">
        <f t="shared" si="302"/>
        <v>RNG/*8X14-Non Sector - Northern Ireland</v>
      </c>
      <c r="B1434" s="6" t="s">
        <v>28</v>
      </c>
      <c r="C1434" s="24" t="s">
        <v>226</v>
      </c>
      <c r="D1434" s="24" t="s">
        <v>98</v>
      </c>
      <c r="E1434" s="21">
        <v>0.1</v>
      </c>
      <c r="F1434" s="19">
        <f>SUMIFS(UK!I:I,UK!B:B,'Special condition stocks'!D1434,UK!D:D,'Special condition stocks'!B1434)</f>
        <v>0</v>
      </c>
      <c r="G1434" s="21">
        <f t="shared" si="309"/>
        <v>0</v>
      </c>
      <c r="H1434" s="21">
        <v>0</v>
      </c>
      <c r="I1434" s="21">
        <v>0</v>
      </c>
      <c r="J1434" s="21">
        <f t="shared" si="310"/>
        <v>0</v>
      </c>
    </row>
    <row r="1435" spans="1:10" x14ac:dyDescent="0.2">
      <c r="A1435" s="6" t="str">
        <f t="shared" si="302"/>
        <v>RNG/*8X14-Non Sector - Scotland</v>
      </c>
      <c r="B1435" s="6" t="s">
        <v>27</v>
      </c>
      <c r="C1435" s="24" t="s">
        <v>226</v>
      </c>
      <c r="D1435" s="24" t="s">
        <v>98</v>
      </c>
      <c r="E1435" s="21">
        <v>0.1</v>
      </c>
      <c r="F1435" s="19">
        <f>SUMIFS(UK!I:I,UK!B:B,'Special condition stocks'!D1435,UK!D:D,'Special condition stocks'!B1435)</f>
        <v>0</v>
      </c>
      <c r="G1435" s="21">
        <f t="shared" si="309"/>
        <v>0</v>
      </c>
      <c r="H1435" s="21">
        <v>0</v>
      </c>
      <c r="I1435" s="21">
        <v>0</v>
      </c>
      <c r="J1435" s="21">
        <f t="shared" si="310"/>
        <v>0</v>
      </c>
    </row>
    <row r="1436" spans="1:10" x14ac:dyDescent="0.2">
      <c r="A1436" s="6" t="str">
        <f t="shared" ref="A1436:A1505" si="317">CONCATENATE(C1436,B1436)</f>
        <v>RNG/*8X14-Non Sector - Wales</v>
      </c>
      <c r="B1436" s="6" t="s">
        <v>26</v>
      </c>
      <c r="C1436" s="24" t="s">
        <v>226</v>
      </c>
      <c r="D1436" s="24" t="s">
        <v>98</v>
      </c>
      <c r="E1436" s="21">
        <v>0.1</v>
      </c>
      <c r="F1436" s="19">
        <f>SUMIFS(UK!I:I,UK!B:B,'Special condition stocks'!D1436,UK!D:D,'Special condition stocks'!B1436)</f>
        <v>0</v>
      </c>
      <c r="G1436" s="21">
        <f t="shared" si="309"/>
        <v>0</v>
      </c>
      <c r="H1436" s="21">
        <v>0</v>
      </c>
      <c r="I1436" s="21">
        <v>0</v>
      </c>
      <c r="J1436" s="21">
        <f t="shared" si="310"/>
        <v>0</v>
      </c>
    </row>
    <row r="1437" spans="1:10" x14ac:dyDescent="0.2">
      <c r="A1437" s="6" t="str">
        <f t="shared" si="317"/>
        <v>RNG/*8X14-Humberside</v>
      </c>
      <c r="B1437" s="6" t="s">
        <v>288</v>
      </c>
      <c r="C1437" s="24" t="s">
        <v>226</v>
      </c>
      <c r="D1437" s="24" t="s">
        <v>98</v>
      </c>
      <c r="E1437" s="21">
        <v>0.1</v>
      </c>
      <c r="F1437" s="19">
        <f>SUMIFS(UK!I:I,UK!B:B,'Special condition stocks'!D1437,UK!D:D,'Special condition stocks'!B1437)</f>
        <v>0</v>
      </c>
      <c r="G1437" s="21">
        <f t="shared" si="309"/>
        <v>0</v>
      </c>
      <c r="H1437" s="21">
        <v>0</v>
      </c>
      <c r="I1437" s="21">
        <v>0</v>
      </c>
      <c r="J1437" s="21">
        <f t="shared" si="310"/>
        <v>0</v>
      </c>
    </row>
    <row r="1438" spans="1:10" x14ac:dyDescent="0.2">
      <c r="A1438" s="6" t="str">
        <f t="shared" si="317"/>
        <v>RNG/*8X14-North Sea</v>
      </c>
      <c r="B1438" s="6" t="s">
        <v>20</v>
      </c>
      <c r="C1438" s="24" t="s">
        <v>226</v>
      </c>
      <c r="D1438" s="24" t="s">
        <v>98</v>
      </c>
      <c r="E1438" s="21">
        <v>0.1</v>
      </c>
      <c r="F1438" s="19">
        <f>SUMIFS(UK!I:I,UK!B:B,'Special condition stocks'!D1438,UK!D:D,'Special condition stocks'!B1438)</f>
        <v>0</v>
      </c>
      <c r="G1438" s="21">
        <f t="shared" si="309"/>
        <v>0</v>
      </c>
      <c r="H1438" s="21">
        <v>0</v>
      </c>
      <c r="I1438" s="21">
        <v>0</v>
      </c>
      <c r="J1438" s="21">
        <f t="shared" si="310"/>
        <v>0</v>
      </c>
    </row>
    <row r="1439" spans="1:10" x14ac:dyDescent="0.2">
      <c r="A1439" s="6" t="str">
        <f t="shared" si="317"/>
        <v>RNG/*8X14-Northern</v>
      </c>
      <c r="B1439" s="6" t="s">
        <v>10</v>
      </c>
      <c r="C1439" s="24" t="s">
        <v>226</v>
      </c>
      <c r="D1439" s="24" t="s">
        <v>98</v>
      </c>
      <c r="E1439" s="21">
        <v>0.1</v>
      </c>
      <c r="F1439" s="19">
        <f>SUMIFS(UK!I:I,UK!B:B,'Special condition stocks'!D1439,UK!D:D,'Special condition stocks'!B1439)</f>
        <v>0</v>
      </c>
      <c r="G1439" s="21">
        <f t="shared" si="309"/>
        <v>0</v>
      </c>
      <c r="H1439" s="21">
        <v>0</v>
      </c>
      <c r="I1439" s="21">
        <v>0</v>
      </c>
      <c r="J1439" s="21">
        <f t="shared" si="310"/>
        <v>0</v>
      </c>
    </row>
    <row r="1440" spans="1:10" x14ac:dyDescent="0.2">
      <c r="A1440" s="6" t="str">
        <f t="shared" si="317"/>
        <v>RNG/*8X14-Orkney</v>
      </c>
      <c r="B1440" s="6" t="s">
        <v>9</v>
      </c>
      <c r="C1440" s="24" t="s">
        <v>226</v>
      </c>
      <c r="D1440" s="24" t="s">
        <v>98</v>
      </c>
      <c r="E1440" s="21">
        <v>0.1</v>
      </c>
      <c r="F1440" s="19">
        <f>SUMIFS(UK!I:I,UK!B:B,'Special condition stocks'!D1440,UK!D:D,'Special condition stocks'!B1440)</f>
        <v>0</v>
      </c>
      <c r="G1440" s="21">
        <f t="shared" si="309"/>
        <v>0</v>
      </c>
      <c r="H1440" s="21">
        <v>0</v>
      </c>
      <c r="I1440" s="21">
        <v>0</v>
      </c>
      <c r="J1440" s="21">
        <f t="shared" si="310"/>
        <v>0</v>
      </c>
    </row>
    <row r="1441" spans="1:10" x14ac:dyDescent="0.2">
      <c r="A1441" s="6" t="str">
        <f t="shared" si="317"/>
        <v>RNG/*8X14-SFO</v>
      </c>
      <c r="B1441" s="6" t="s">
        <v>2</v>
      </c>
      <c r="C1441" s="24" t="s">
        <v>226</v>
      </c>
      <c r="D1441" s="24" t="s">
        <v>98</v>
      </c>
      <c r="E1441" s="21">
        <v>0.1</v>
      </c>
      <c r="F1441" s="19">
        <f>SUMIFS(UK!I:I,UK!B:B,'Special condition stocks'!D1441,UK!D:D,'Special condition stocks'!B1441)</f>
        <v>38.299999999999997</v>
      </c>
      <c r="G1441" s="21">
        <f t="shared" si="309"/>
        <v>3.83</v>
      </c>
      <c r="H1441" s="21">
        <v>0</v>
      </c>
      <c r="I1441" s="21">
        <v>0</v>
      </c>
      <c r="J1441" s="21">
        <f t="shared" si="310"/>
        <v>3.83</v>
      </c>
    </row>
    <row r="1442" spans="1:10" x14ac:dyDescent="0.2">
      <c r="A1442" s="6" t="str">
        <f t="shared" si="317"/>
        <v>RNG/*8X14-Shetland</v>
      </c>
      <c r="B1442" s="6" t="s">
        <v>6</v>
      </c>
      <c r="C1442" s="24" t="s">
        <v>226</v>
      </c>
      <c r="D1442" s="24" t="s">
        <v>98</v>
      </c>
      <c r="E1442" s="21">
        <v>0.1</v>
      </c>
      <c r="F1442" s="19">
        <f>SUMIFS(UK!I:I,UK!B:B,'Special condition stocks'!D1442,UK!D:D,'Special condition stocks'!B1442)</f>
        <v>6.9</v>
      </c>
      <c r="G1442" s="21">
        <f t="shared" si="309"/>
        <v>0.69</v>
      </c>
      <c r="H1442" s="21">
        <v>0</v>
      </c>
      <c r="I1442" s="21">
        <v>0</v>
      </c>
      <c r="J1442" s="21">
        <f t="shared" si="310"/>
        <v>0.69</v>
      </c>
    </row>
    <row r="1443" spans="1:10" x14ac:dyDescent="0.2">
      <c r="A1443" s="6" t="str">
        <f t="shared" si="317"/>
        <v>RNG/*8X14-South West</v>
      </c>
      <c r="B1443" s="6" t="s">
        <v>19</v>
      </c>
      <c r="C1443" s="24" t="s">
        <v>226</v>
      </c>
      <c r="D1443" s="24" t="s">
        <v>98</v>
      </c>
      <c r="E1443" s="21">
        <v>0.1</v>
      </c>
      <c r="F1443" s="19">
        <f>SUMIFS(UK!I:I,UK!B:B,'Special condition stocks'!D1443,UK!D:D,'Special condition stocks'!B1443)</f>
        <v>0</v>
      </c>
      <c r="G1443" s="21">
        <f t="shared" si="309"/>
        <v>0</v>
      </c>
      <c r="H1443" s="21">
        <v>0</v>
      </c>
      <c r="I1443" s="21">
        <v>0</v>
      </c>
      <c r="J1443" s="21">
        <f t="shared" si="310"/>
        <v>0</v>
      </c>
    </row>
    <row r="1444" spans="1:10" x14ac:dyDescent="0.2">
      <c r="A1444" s="6" t="str">
        <f t="shared" ref="A1444" si="318">CONCATENATE(C1444,B1444)</f>
        <v>RNG/*8X14-Unallocated</v>
      </c>
      <c r="B1444" s="60" t="s">
        <v>33</v>
      </c>
      <c r="C1444" s="61" t="s">
        <v>226</v>
      </c>
      <c r="D1444" s="61" t="s">
        <v>98</v>
      </c>
      <c r="E1444" s="21">
        <v>0.1</v>
      </c>
      <c r="F1444" s="19">
        <f>SUMIFS(UK!I:I,UK!B:B,'Special condition stocks'!D1444,UK!D:D,'Special condition stocks'!B1444)</f>
        <v>0</v>
      </c>
      <c r="G1444" s="21">
        <f t="shared" ref="G1444" si="319">ROUND(F1444*E1444,3)</f>
        <v>0</v>
      </c>
      <c r="H1444" s="21">
        <v>0</v>
      </c>
      <c r="I1444" s="21">
        <v>0</v>
      </c>
      <c r="J1444" s="21">
        <f t="shared" ref="J1444" si="320">G1444+H1444-I1444</f>
        <v>0</v>
      </c>
    </row>
    <row r="1445" spans="1:10" x14ac:dyDescent="0.2">
      <c r="A1445" s="6" t="str">
        <f t="shared" si="317"/>
        <v>RNG/*8X14-W. Scotland</v>
      </c>
      <c r="B1445" s="6" t="s">
        <v>8</v>
      </c>
      <c r="C1445" s="24" t="s">
        <v>226</v>
      </c>
      <c r="D1445" s="24" t="s">
        <v>98</v>
      </c>
      <c r="E1445" s="21">
        <v>0.1</v>
      </c>
      <c r="F1445" s="19">
        <f>SUMIFS(UK!I:I,UK!B:B,'Special condition stocks'!D1445,UK!D:D,'Special condition stocks'!B1445)</f>
        <v>0</v>
      </c>
      <c r="G1445" s="21">
        <f t="shared" si="309"/>
        <v>0</v>
      </c>
      <c r="H1445" s="21">
        <v>0</v>
      </c>
      <c r="I1445" s="21">
        <v>0</v>
      </c>
      <c r="J1445" s="21">
        <f t="shared" si="310"/>
        <v>0</v>
      </c>
    </row>
    <row r="1446" spans="1:10" x14ac:dyDescent="0.2">
      <c r="A1446" s="6" t="str">
        <f t="shared" si="317"/>
        <v>RNG/*8X14-Wales &amp; WC</v>
      </c>
      <c r="B1446" s="6" t="s">
        <v>22</v>
      </c>
      <c r="C1446" s="24" t="s">
        <v>226</v>
      </c>
      <c r="D1446" s="24" t="s">
        <v>98</v>
      </c>
      <c r="E1446" s="21">
        <v>0.1</v>
      </c>
      <c r="F1446" s="19">
        <f>SUMIFS(UK!I:I,UK!B:B,'Special condition stocks'!D1446,UK!D:D,'Special condition stocks'!B1446)</f>
        <v>0</v>
      </c>
      <c r="G1446" s="21">
        <f t="shared" si="309"/>
        <v>0</v>
      </c>
      <c r="H1446" s="21">
        <v>0</v>
      </c>
      <c r="I1446" s="21">
        <v>0</v>
      </c>
      <c r="J1446" s="21">
        <f t="shared" si="310"/>
        <v>0</v>
      </c>
    </row>
    <row r="1447" spans="1:10" x14ac:dyDescent="0.2">
      <c r="A1447" s="6" t="str">
        <f t="shared" si="317"/>
        <v>RNG/*8X14-Western</v>
      </c>
      <c r="B1447" s="6" t="s">
        <v>107</v>
      </c>
      <c r="C1447" s="24" t="s">
        <v>226</v>
      </c>
      <c r="D1447" s="24" t="s">
        <v>98</v>
      </c>
      <c r="E1447" s="21">
        <v>0.1</v>
      </c>
      <c r="F1447" s="19">
        <f>SUMIFS(UK!I:I,UK!B:B,'Special condition stocks'!D1447,UK!D:D,'Special condition stocks'!B1447)</f>
        <v>0</v>
      </c>
      <c r="G1447" s="21">
        <f t="shared" si="309"/>
        <v>0</v>
      </c>
      <c r="H1447" s="21">
        <v>0</v>
      </c>
      <c r="I1447" s="21">
        <v>0</v>
      </c>
      <c r="J1447" s="21">
        <f t="shared" si="310"/>
        <v>0</v>
      </c>
    </row>
    <row r="1448" spans="1:10" x14ac:dyDescent="0.2">
      <c r="A1448" s="6" t="str">
        <f t="shared" ref="A1448:A1449" si="321">CONCATENATE(C1448,B1448)</f>
        <v>RNG/*8X14-QAM - sector</v>
      </c>
      <c r="B1448" s="60" t="s">
        <v>302</v>
      </c>
      <c r="C1448" s="61" t="s">
        <v>226</v>
      </c>
      <c r="D1448" s="61" t="s">
        <v>98</v>
      </c>
      <c r="E1448" s="21">
        <v>0.1</v>
      </c>
      <c r="F1448" s="19">
        <f>SUMIFS(UK!I:I,UK!B:B,'Special condition stocks'!D1448,UK!D:D,'Special condition stocks'!B1448)</f>
        <v>0</v>
      </c>
      <c r="G1448" s="21">
        <f t="shared" ref="G1448:G1449" si="322">ROUND(F1448*E1448,3)</f>
        <v>0</v>
      </c>
      <c r="H1448" s="21">
        <v>0</v>
      </c>
      <c r="I1448" s="21">
        <v>0</v>
      </c>
      <c r="J1448" s="21">
        <f t="shared" ref="J1448:J1449" si="323">G1448+H1448-I1448</f>
        <v>0</v>
      </c>
    </row>
    <row r="1449" spans="1:10" x14ac:dyDescent="0.2">
      <c r="A1449" s="6" t="str">
        <f t="shared" si="321"/>
        <v>RNG/*8X14-QAM - non-sector</v>
      </c>
      <c r="B1449" s="60" t="s">
        <v>303</v>
      </c>
      <c r="C1449" s="61" t="s">
        <v>226</v>
      </c>
      <c r="D1449" s="61" t="s">
        <v>98</v>
      </c>
      <c r="E1449" s="21">
        <v>0.1</v>
      </c>
      <c r="F1449" s="19">
        <f>SUMIFS(UK!I:I,UK!B:B,'Special condition stocks'!D1449,UK!D:D,'Special condition stocks'!B1449)</f>
        <v>0</v>
      </c>
      <c r="G1449" s="21">
        <f t="shared" si="322"/>
        <v>0</v>
      </c>
      <c r="H1449" s="21">
        <v>0</v>
      </c>
      <c r="I1449" s="21">
        <v>0</v>
      </c>
      <c r="J1449" s="21">
        <f t="shared" si="323"/>
        <v>0</v>
      </c>
    </row>
    <row r="1450" spans="1:10" x14ac:dyDescent="0.2">
      <c r="A1450" s="6" t="str">
        <f t="shared" si="317"/>
        <v>RNG/*5B67-10m and under (pool) - England</v>
      </c>
      <c r="B1450" s="6" t="s">
        <v>29</v>
      </c>
      <c r="C1450" s="24" t="s">
        <v>277</v>
      </c>
      <c r="D1450" s="24" t="s">
        <v>276</v>
      </c>
      <c r="E1450" s="21">
        <v>0.1</v>
      </c>
      <c r="F1450" s="19">
        <f>SUMIFS(UK!I:I,UK!B:B,'Special condition stocks'!D1450,UK!D:D,'Special condition stocks'!B1450)</f>
        <v>0</v>
      </c>
      <c r="G1450" s="21">
        <f t="shared" si="309"/>
        <v>0</v>
      </c>
      <c r="H1450" s="21">
        <v>0</v>
      </c>
      <c r="I1450" s="21">
        <v>0</v>
      </c>
      <c r="J1450" s="21">
        <f t="shared" si="310"/>
        <v>0</v>
      </c>
    </row>
    <row r="1451" spans="1:10" x14ac:dyDescent="0.2">
      <c r="A1451" s="6" t="str">
        <f t="shared" si="317"/>
        <v>RNG/*5B67-10m and under (pool) - Northern Ireland</v>
      </c>
      <c r="B1451" s="6" t="s">
        <v>32</v>
      </c>
      <c r="C1451" s="24" t="s">
        <v>277</v>
      </c>
      <c r="D1451" s="24" t="s">
        <v>276</v>
      </c>
      <c r="E1451" s="21">
        <v>0.1</v>
      </c>
      <c r="F1451" s="19">
        <f>SUMIFS(UK!I:I,UK!B:B,'Special condition stocks'!D1451,UK!D:D,'Special condition stocks'!B1451)</f>
        <v>0</v>
      </c>
      <c r="G1451" s="21">
        <f t="shared" si="309"/>
        <v>0</v>
      </c>
      <c r="H1451" s="21">
        <v>0</v>
      </c>
      <c r="I1451" s="21">
        <v>0</v>
      </c>
      <c r="J1451" s="21">
        <f t="shared" si="310"/>
        <v>0</v>
      </c>
    </row>
    <row r="1452" spans="1:10" x14ac:dyDescent="0.2">
      <c r="A1452" s="6" t="str">
        <f t="shared" si="317"/>
        <v>RNG/*5B67-10m and under (pool) - Scotland</v>
      </c>
      <c r="B1452" s="6" t="s">
        <v>31</v>
      </c>
      <c r="C1452" s="24" t="s">
        <v>277</v>
      </c>
      <c r="D1452" s="24" t="s">
        <v>276</v>
      </c>
      <c r="E1452" s="21">
        <v>0.1</v>
      </c>
      <c r="F1452" s="19">
        <f>SUMIFS(UK!I:I,UK!B:B,'Special condition stocks'!D1452,UK!D:D,'Special condition stocks'!B1452)</f>
        <v>0</v>
      </c>
      <c r="G1452" s="21">
        <f t="shared" si="309"/>
        <v>0</v>
      </c>
      <c r="H1452" s="21">
        <v>0</v>
      </c>
      <c r="I1452" s="21">
        <v>0</v>
      </c>
      <c r="J1452" s="21">
        <f t="shared" si="310"/>
        <v>0</v>
      </c>
    </row>
    <row r="1453" spans="1:10" x14ac:dyDescent="0.2">
      <c r="A1453" s="6" t="str">
        <f t="shared" si="317"/>
        <v>RNG/*5B67-10m and under (pool) - Wales</v>
      </c>
      <c r="B1453" s="6" t="s">
        <v>30</v>
      </c>
      <c r="C1453" s="24" t="s">
        <v>277</v>
      </c>
      <c r="D1453" s="24" t="s">
        <v>276</v>
      </c>
      <c r="E1453" s="21">
        <v>0.1</v>
      </c>
      <c r="F1453" s="19">
        <f>SUMIFS(UK!I:I,UK!B:B,'Special condition stocks'!D1453,UK!D:D,'Special condition stocks'!B1453)</f>
        <v>0</v>
      </c>
      <c r="G1453" s="21">
        <f t="shared" si="309"/>
        <v>0</v>
      </c>
      <c r="H1453" s="21">
        <v>0</v>
      </c>
      <c r="I1453" s="21">
        <v>0</v>
      </c>
      <c r="J1453" s="21">
        <f t="shared" si="310"/>
        <v>0</v>
      </c>
    </row>
    <row r="1454" spans="1:10" x14ac:dyDescent="0.2">
      <c r="A1454" s="6" t="str">
        <f t="shared" si="317"/>
        <v>RNG/*5B67-Aberdeen</v>
      </c>
      <c r="B1454" s="6" t="s">
        <v>4</v>
      </c>
      <c r="C1454" s="24" t="s">
        <v>277</v>
      </c>
      <c r="D1454" s="24" t="s">
        <v>276</v>
      </c>
      <c r="E1454" s="21">
        <v>0.1</v>
      </c>
      <c r="F1454" s="19">
        <f>SUMIFS(UK!I:I,UK!B:B,'Special condition stocks'!D1454,UK!D:D,'Special condition stocks'!B1454)</f>
        <v>0</v>
      </c>
      <c r="G1454" s="21">
        <f t="shared" si="309"/>
        <v>0</v>
      </c>
      <c r="H1454" s="21">
        <v>0</v>
      </c>
      <c r="I1454" s="21">
        <v>0</v>
      </c>
      <c r="J1454" s="21">
        <f t="shared" si="310"/>
        <v>0</v>
      </c>
    </row>
    <row r="1455" spans="1:10" x14ac:dyDescent="0.2">
      <c r="A1455" s="6" t="str">
        <f t="shared" si="317"/>
        <v>RNG/*5B67-Anglo Scot.</v>
      </c>
      <c r="B1455" s="6" t="s">
        <v>13</v>
      </c>
      <c r="C1455" s="24" t="s">
        <v>277</v>
      </c>
      <c r="D1455" s="24" t="s">
        <v>276</v>
      </c>
      <c r="E1455" s="21">
        <v>0.1</v>
      </c>
      <c r="F1455" s="19">
        <f>SUMIFS(UK!I:I,UK!B:B,'Special condition stocks'!D1455,UK!D:D,'Special condition stocks'!B1455)</f>
        <v>0</v>
      </c>
      <c r="G1455" s="21">
        <f t="shared" si="309"/>
        <v>0</v>
      </c>
      <c r="H1455" s="21">
        <v>0</v>
      </c>
      <c r="I1455" s="21">
        <v>0</v>
      </c>
      <c r="J1455" s="21">
        <f t="shared" si="310"/>
        <v>0</v>
      </c>
    </row>
    <row r="1456" spans="1:10" x14ac:dyDescent="0.2">
      <c r="A1456" s="6" t="str">
        <f t="shared" si="317"/>
        <v>RNG/*5B67-ANIFPO</v>
      </c>
      <c r="B1456" s="6" t="s">
        <v>17</v>
      </c>
      <c r="C1456" s="24" t="s">
        <v>277</v>
      </c>
      <c r="D1456" s="24" t="s">
        <v>276</v>
      </c>
      <c r="E1456" s="21">
        <v>0.1</v>
      </c>
      <c r="F1456" s="19">
        <f>SUMIFS(UK!I:I,UK!B:B,'Special condition stocks'!D1456,UK!D:D,'Special condition stocks'!B1456)</f>
        <v>0</v>
      </c>
      <c r="G1456" s="21">
        <f t="shared" si="309"/>
        <v>0</v>
      </c>
      <c r="H1456" s="21">
        <v>0</v>
      </c>
      <c r="I1456" s="21">
        <v>0</v>
      </c>
      <c r="J1456" s="21">
        <f t="shared" si="310"/>
        <v>0</v>
      </c>
    </row>
    <row r="1457" spans="1:10" x14ac:dyDescent="0.2">
      <c r="A1457" s="6" t="str">
        <f t="shared" si="317"/>
        <v>RNG/*5B67-Cornish</v>
      </c>
      <c r="B1457" s="6" t="s">
        <v>18</v>
      </c>
      <c r="C1457" s="24" t="s">
        <v>277</v>
      </c>
      <c r="D1457" s="24" t="s">
        <v>276</v>
      </c>
      <c r="E1457" s="21">
        <v>0.1</v>
      </c>
      <c r="F1457" s="19">
        <f>SUMIFS(UK!I:I,UK!B:B,'Special condition stocks'!D1457,UK!D:D,'Special condition stocks'!B1457)</f>
        <v>0</v>
      </c>
      <c r="G1457" s="21">
        <f t="shared" si="309"/>
        <v>0</v>
      </c>
      <c r="H1457" s="21">
        <v>0</v>
      </c>
      <c r="I1457" s="21">
        <v>0</v>
      </c>
      <c r="J1457" s="21">
        <f t="shared" si="310"/>
        <v>0</v>
      </c>
    </row>
    <row r="1458" spans="1:10" x14ac:dyDescent="0.2">
      <c r="A1458" s="6" t="str">
        <f t="shared" si="317"/>
        <v>RNG/*5B67-EEFPO</v>
      </c>
      <c r="B1458" s="6" t="s">
        <v>14</v>
      </c>
      <c r="C1458" s="24" t="s">
        <v>277</v>
      </c>
      <c r="D1458" s="24" t="s">
        <v>276</v>
      </c>
      <c r="E1458" s="21">
        <v>0.1</v>
      </c>
      <c r="F1458" s="19">
        <f>SUMIFS(UK!I:I,UK!B:B,'Special condition stocks'!D1458,UK!D:D,'Special condition stocks'!B1458)</f>
        <v>0</v>
      </c>
      <c r="G1458" s="21">
        <f t="shared" si="309"/>
        <v>0</v>
      </c>
      <c r="H1458" s="21">
        <v>0</v>
      </c>
      <c r="I1458" s="21">
        <v>0</v>
      </c>
      <c r="J1458" s="21">
        <f t="shared" si="310"/>
        <v>0</v>
      </c>
    </row>
    <row r="1459" spans="1:10" x14ac:dyDescent="0.2">
      <c r="A1459" s="6" t="str">
        <f t="shared" si="317"/>
        <v>RNG/*5B67-Fife</v>
      </c>
      <c r="B1459" s="6" t="s">
        <v>7</v>
      </c>
      <c r="C1459" s="24" t="s">
        <v>277</v>
      </c>
      <c r="D1459" s="24" t="s">
        <v>276</v>
      </c>
      <c r="E1459" s="21">
        <v>0.1</v>
      </c>
      <c r="F1459" s="19">
        <f>SUMIFS(UK!I:I,UK!B:B,'Special condition stocks'!D1459,UK!D:D,'Special condition stocks'!B1459)</f>
        <v>0</v>
      </c>
      <c r="G1459" s="21">
        <f t="shared" si="309"/>
        <v>0</v>
      </c>
      <c r="H1459" s="21">
        <v>0</v>
      </c>
      <c r="I1459" s="21">
        <v>0</v>
      </c>
      <c r="J1459" s="21">
        <f t="shared" si="310"/>
        <v>0</v>
      </c>
    </row>
    <row r="1460" spans="1:10" x14ac:dyDescent="0.2">
      <c r="A1460" s="6" t="str">
        <f t="shared" si="317"/>
        <v>RNG/*5B67-FPO</v>
      </c>
      <c r="B1460" s="6" t="s">
        <v>15</v>
      </c>
      <c r="C1460" s="24" t="s">
        <v>277</v>
      </c>
      <c r="D1460" s="24" t="s">
        <v>276</v>
      </c>
      <c r="E1460" s="21">
        <v>0.1</v>
      </c>
      <c r="F1460" s="19">
        <f>SUMIFS(UK!I:I,UK!B:B,'Special condition stocks'!D1460,UK!D:D,'Special condition stocks'!B1460)</f>
        <v>0</v>
      </c>
      <c r="G1460" s="21">
        <f t="shared" si="309"/>
        <v>0</v>
      </c>
      <c r="H1460" s="21">
        <v>0</v>
      </c>
      <c r="I1460" s="21">
        <v>0</v>
      </c>
      <c r="J1460" s="21">
        <f t="shared" si="310"/>
        <v>0</v>
      </c>
    </row>
    <row r="1461" spans="1:10" x14ac:dyDescent="0.2">
      <c r="A1461" s="6" t="str">
        <f t="shared" si="317"/>
        <v>RNG/*5B67-Handliners</v>
      </c>
      <c r="B1461" s="6" t="s">
        <v>66</v>
      </c>
      <c r="C1461" s="24" t="s">
        <v>277</v>
      </c>
      <c r="D1461" s="24" t="s">
        <v>276</v>
      </c>
      <c r="E1461" s="21">
        <v>0.1</v>
      </c>
      <c r="F1461" s="19">
        <f>SUMIFS(UK!I:I,UK!B:B,'Special condition stocks'!D1461,UK!D:D,'Special condition stocks'!B1461)</f>
        <v>0</v>
      </c>
      <c r="G1461" s="21">
        <f t="shared" si="309"/>
        <v>0</v>
      </c>
      <c r="H1461" s="21">
        <v>0</v>
      </c>
      <c r="I1461" s="21">
        <v>0</v>
      </c>
      <c r="J1461" s="21">
        <f t="shared" si="310"/>
        <v>0</v>
      </c>
    </row>
    <row r="1462" spans="1:10" x14ac:dyDescent="0.2">
      <c r="A1462" s="6" t="str">
        <f t="shared" si="317"/>
        <v>RNG/*5B67-Interfish</v>
      </c>
      <c r="B1462" s="6" t="s">
        <v>23</v>
      </c>
      <c r="C1462" s="24" t="s">
        <v>277</v>
      </c>
      <c r="D1462" s="24" t="s">
        <v>276</v>
      </c>
      <c r="E1462" s="21">
        <v>0.1</v>
      </c>
      <c r="F1462" s="19">
        <f>SUMIFS(UK!I:I,UK!B:B,'Special condition stocks'!D1462,UK!D:D,'Special condition stocks'!B1462)</f>
        <v>0</v>
      </c>
      <c r="G1462" s="21">
        <f t="shared" si="309"/>
        <v>0</v>
      </c>
      <c r="H1462" s="21">
        <v>0</v>
      </c>
      <c r="I1462" s="21">
        <v>0</v>
      </c>
      <c r="J1462" s="21">
        <f t="shared" si="310"/>
        <v>0</v>
      </c>
    </row>
    <row r="1463" spans="1:10" x14ac:dyDescent="0.2">
      <c r="A1463" s="6" t="str">
        <f t="shared" si="317"/>
        <v>RNG/*5B67-IOM</v>
      </c>
      <c r="B1463" s="6" t="s">
        <v>24</v>
      </c>
      <c r="C1463" s="24" t="s">
        <v>277</v>
      </c>
      <c r="D1463" s="24" t="s">
        <v>276</v>
      </c>
      <c r="E1463" s="21">
        <v>0.1</v>
      </c>
      <c r="F1463" s="19">
        <f>SUMIFS(UK!I:I,UK!B:B,'Special condition stocks'!D1463,UK!D:D,'Special condition stocks'!B1463)</f>
        <v>0</v>
      </c>
      <c r="G1463" s="21">
        <f t="shared" si="309"/>
        <v>0</v>
      </c>
      <c r="H1463" s="21">
        <v>0</v>
      </c>
      <c r="I1463" s="21">
        <v>0</v>
      </c>
      <c r="J1463" s="21">
        <f t="shared" si="310"/>
        <v>0</v>
      </c>
    </row>
    <row r="1464" spans="1:10" x14ac:dyDescent="0.2">
      <c r="A1464" s="6" t="str">
        <f t="shared" si="317"/>
        <v>RNG/*5B67-Klondyke</v>
      </c>
      <c r="B1464" s="6" t="s">
        <v>11</v>
      </c>
      <c r="C1464" s="24" t="s">
        <v>277</v>
      </c>
      <c r="D1464" s="24" t="s">
        <v>276</v>
      </c>
      <c r="E1464" s="21">
        <v>0.1</v>
      </c>
      <c r="F1464" s="19">
        <f>SUMIFS(UK!I:I,UK!B:B,'Special condition stocks'!D1464,UK!D:D,'Special condition stocks'!B1464)</f>
        <v>0</v>
      </c>
      <c r="G1464" s="21">
        <f t="shared" ref="G1464:G1570" si="324">ROUND(F1464*E1464,3)</f>
        <v>0</v>
      </c>
      <c r="H1464" s="21">
        <v>0</v>
      </c>
      <c r="I1464" s="21">
        <v>0</v>
      </c>
      <c r="J1464" s="21">
        <f t="shared" ref="J1464:J1570" si="325">G1464+H1464-I1464</f>
        <v>0</v>
      </c>
    </row>
    <row r="1465" spans="1:10" x14ac:dyDescent="0.2">
      <c r="A1465" s="6" t="str">
        <f t="shared" si="317"/>
        <v>RNG/*5B67-Lowestoft</v>
      </c>
      <c r="B1465" s="6" t="s">
        <v>21</v>
      </c>
      <c r="C1465" s="24" t="s">
        <v>277</v>
      </c>
      <c r="D1465" s="24" t="s">
        <v>276</v>
      </c>
      <c r="E1465" s="21">
        <v>0.1</v>
      </c>
      <c r="F1465" s="19">
        <f>SUMIFS(UK!I:I,UK!B:B,'Special condition stocks'!D1465,UK!D:D,'Special condition stocks'!B1465)</f>
        <v>0</v>
      </c>
      <c r="G1465" s="21">
        <f t="shared" si="324"/>
        <v>0</v>
      </c>
      <c r="H1465" s="21">
        <v>0</v>
      </c>
      <c r="I1465" s="21">
        <v>0</v>
      </c>
      <c r="J1465" s="21">
        <f t="shared" si="325"/>
        <v>0</v>
      </c>
    </row>
    <row r="1466" spans="1:10" x14ac:dyDescent="0.2">
      <c r="A1466" s="6" t="str">
        <f t="shared" si="317"/>
        <v>RNG/*5B67-Lunar</v>
      </c>
      <c r="B1466" s="6" t="s">
        <v>12</v>
      </c>
      <c r="C1466" s="24" t="s">
        <v>277</v>
      </c>
      <c r="D1466" s="24" t="s">
        <v>276</v>
      </c>
      <c r="E1466" s="21">
        <v>0.1</v>
      </c>
      <c r="F1466" s="19">
        <f>SUMIFS(UK!I:I,UK!B:B,'Special condition stocks'!D1466,UK!D:D,'Special condition stocks'!B1466)</f>
        <v>0</v>
      </c>
      <c r="G1466" s="21">
        <f t="shared" si="324"/>
        <v>0</v>
      </c>
      <c r="H1466" s="21">
        <v>0</v>
      </c>
      <c r="I1466" s="21">
        <v>0</v>
      </c>
      <c r="J1466" s="21">
        <f t="shared" si="325"/>
        <v>0</v>
      </c>
    </row>
    <row r="1467" spans="1:10" x14ac:dyDescent="0.2">
      <c r="A1467" s="6" t="str">
        <f t="shared" si="317"/>
        <v>RNG/*5B67-Mourne</v>
      </c>
      <c r="B1467" s="6" t="s">
        <v>49</v>
      </c>
      <c r="C1467" s="24" t="s">
        <v>277</v>
      </c>
      <c r="D1467" s="24" t="s">
        <v>276</v>
      </c>
      <c r="E1467" s="21">
        <v>0.1</v>
      </c>
      <c r="F1467" s="19">
        <f>SUMIFS(UK!I:I,UK!B:B,'Special condition stocks'!D1467,UK!D:D,'Special condition stocks'!B1467)</f>
        <v>0</v>
      </c>
      <c r="G1467" s="21">
        <f t="shared" si="324"/>
        <v>0</v>
      </c>
      <c r="H1467" s="21">
        <v>0</v>
      </c>
      <c r="I1467" s="21">
        <v>0</v>
      </c>
      <c r="J1467" s="21">
        <f t="shared" si="325"/>
        <v>0</v>
      </c>
    </row>
    <row r="1468" spans="1:10" x14ac:dyDescent="0.2">
      <c r="A1468" s="6" t="str">
        <f t="shared" si="317"/>
        <v>RNG/*5B67-NESFO</v>
      </c>
      <c r="B1468" s="6" t="s">
        <v>5</v>
      </c>
      <c r="C1468" s="24" t="s">
        <v>277</v>
      </c>
      <c r="D1468" s="24" t="s">
        <v>276</v>
      </c>
      <c r="E1468" s="21">
        <v>0.1</v>
      </c>
      <c r="F1468" s="19">
        <f>SUMIFS(UK!I:I,UK!B:B,'Special condition stocks'!D1468,UK!D:D,'Special condition stocks'!B1468)</f>
        <v>0</v>
      </c>
      <c r="G1468" s="21">
        <f t="shared" si="324"/>
        <v>0</v>
      </c>
      <c r="H1468" s="21">
        <v>0</v>
      </c>
      <c r="I1468" s="21">
        <v>0</v>
      </c>
      <c r="J1468" s="21">
        <f t="shared" si="325"/>
        <v>0</v>
      </c>
    </row>
    <row r="1469" spans="1:10" x14ac:dyDescent="0.2">
      <c r="A1469" s="6" t="str">
        <f t="shared" si="317"/>
        <v>RNG/*5B67-NIFPO</v>
      </c>
      <c r="B1469" s="6" t="s">
        <v>16</v>
      </c>
      <c r="C1469" s="24" t="s">
        <v>277</v>
      </c>
      <c r="D1469" s="24" t="s">
        <v>276</v>
      </c>
      <c r="E1469" s="21">
        <v>0.1</v>
      </c>
      <c r="F1469" s="19">
        <f>SUMIFS(UK!I:I,UK!B:B,'Special condition stocks'!D1469,UK!D:D,'Special condition stocks'!B1469)</f>
        <v>0</v>
      </c>
      <c r="G1469" s="21">
        <f t="shared" si="324"/>
        <v>0</v>
      </c>
      <c r="H1469" s="21">
        <v>0</v>
      </c>
      <c r="I1469" s="21">
        <v>0</v>
      </c>
      <c r="J1469" s="21">
        <f t="shared" si="325"/>
        <v>0</v>
      </c>
    </row>
    <row r="1470" spans="1:10" x14ac:dyDescent="0.2">
      <c r="A1470" s="6" t="str">
        <f t="shared" si="317"/>
        <v>RNG/*5B67-Non Sector - England</v>
      </c>
      <c r="B1470" s="6" t="s">
        <v>25</v>
      </c>
      <c r="C1470" s="24" t="s">
        <v>277</v>
      </c>
      <c r="D1470" s="24" t="s">
        <v>276</v>
      </c>
      <c r="E1470" s="21">
        <v>0.1</v>
      </c>
      <c r="F1470" s="19">
        <f>SUMIFS(UK!I:I,UK!B:B,'Special condition stocks'!D1470,UK!D:D,'Special condition stocks'!B1470)</f>
        <v>0</v>
      </c>
      <c r="G1470" s="21">
        <f t="shared" si="324"/>
        <v>0</v>
      </c>
      <c r="H1470" s="21">
        <v>0</v>
      </c>
      <c r="I1470" s="21">
        <v>0</v>
      </c>
      <c r="J1470" s="21">
        <f t="shared" si="325"/>
        <v>0</v>
      </c>
    </row>
    <row r="1471" spans="1:10" x14ac:dyDescent="0.2">
      <c r="A1471" s="6" t="str">
        <f t="shared" si="317"/>
        <v>RNG/*5B67-Non Sector - Northern Ireland</v>
      </c>
      <c r="B1471" s="6" t="s">
        <v>28</v>
      </c>
      <c r="C1471" s="24" t="s">
        <v>277</v>
      </c>
      <c r="D1471" s="24" t="s">
        <v>276</v>
      </c>
      <c r="E1471" s="21">
        <v>0.1</v>
      </c>
      <c r="F1471" s="19">
        <f>SUMIFS(UK!I:I,UK!B:B,'Special condition stocks'!D1471,UK!D:D,'Special condition stocks'!B1471)</f>
        <v>0</v>
      </c>
      <c r="G1471" s="21">
        <f t="shared" si="324"/>
        <v>0</v>
      </c>
      <c r="H1471" s="21">
        <v>0</v>
      </c>
      <c r="I1471" s="21">
        <v>0</v>
      </c>
      <c r="J1471" s="21">
        <f t="shared" si="325"/>
        <v>0</v>
      </c>
    </row>
    <row r="1472" spans="1:10" x14ac:dyDescent="0.2">
      <c r="A1472" s="6" t="str">
        <f t="shared" si="317"/>
        <v>RNG/*5B67-Non Sector - Scotland</v>
      </c>
      <c r="B1472" s="6" t="s">
        <v>27</v>
      </c>
      <c r="C1472" s="24" t="s">
        <v>277</v>
      </c>
      <c r="D1472" s="24" t="s">
        <v>276</v>
      </c>
      <c r="E1472" s="21">
        <v>0.1</v>
      </c>
      <c r="F1472" s="19">
        <f>SUMIFS(UK!I:I,UK!B:B,'Special condition stocks'!D1472,UK!D:D,'Special condition stocks'!B1472)</f>
        <v>0</v>
      </c>
      <c r="G1472" s="21">
        <f t="shared" si="324"/>
        <v>0</v>
      </c>
      <c r="H1472" s="21">
        <v>0</v>
      </c>
      <c r="I1472" s="21">
        <v>0</v>
      </c>
      <c r="J1472" s="21">
        <f t="shared" si="325"/>
        <v>0</v>
      </c>
    </row>
    <row r="1473" spans="1:10" x14ac:dyDescent="0.2">
      <c r="A1473" s="6" t="str">
        <f t="shared" si="317"/>
        <v>RNG/*5B67-Non Sector - Wales</v>
      </c>
      <c r="B1473" s="6" t="s">
        <v>26</v>
      </c>
      <c r="C1473" s="24" t="s">
        <v>277</v>
      </c>
      <c r="D1473" s="24" t="s">
        <v>276</v>
      </c>
      <c r="E1473" s="21">
        <v>0.1</v>
      </c>
      <c r="F1473" s="19">
        <f>SUMIFS(UK!I:I,UK!B:B,'Special condition stocks'!D1473,UK!D:D,'Special condition stocks'!B1473)</f>
        <v>0</v>
      </c>
      <c r="G1473" s="21">
        <f t="shared" si="324"/>
        <v>0</v>
      </c>
      <c r="H1473" s="21">
        <v>0</v>
      </c>
      <c r="I1473" s="21">
        <v>0</v>
      </c>
      <c r="J1473" s="21">
        <f t="shared" si="325"/>
        <v>0</v>
      </c>
    </row>
    <row r="1474" spans="1:10" x14ac:dyDescent="0.2">
      <c r="A1474" s="6" t="str">
        <f t="shared" si="317"/>
        <v>RNG/*5B67-Humberside</v>
      </c>
      <c r="B1474" s="6" t="s">
        <v>288</v>
      </c>
      <c r="C1474" s="24" t="s">
        <v>277</v>
      </c>
      <c r="D1474" s="24" t="s">
        <v>276</v>
      </c>
      <c r="E1474" s="21">
        <v>0.1</v>
      </c>
      <c r="F1474" s="19">
        <f>SUMIFS(UK!I:I,UK!B:B,'Special condition stocks'!D1474,UK!D:D,'Special condition stocks'!B1474)</f>
        <v>0</v>
      </c>
      <c r="G1474" s="21">
        <f t="shared" si="324"/>
        <v>0</v>
      </c>
      <c r="H1474" s="21">
        <v>0</v>
      </c>
      <c r="I1474" s="21">
        <v>0</v>
      </c>
      <c r="J1474" s="21">
        <f t="shared" si="325"/>
        <v>0</v>
      </c>
    </row>
    <row r="1475" spans="1:10" x14ac:dyDescent="0.2">
      <c r="A1475" s="6" t="str">
        <f t="shared" si="317"/>
        <v>RNG/*5B67-North Sea</v>
      </c>
      <c r="B1475" s="6" t="s">
        <v>20</v>
      </c>
      <c r="C1475" s="24" t="s">
        <v>277</v>
      </c>
      <c r="D1475" s="24" t="s">
        <v>276</v>
      </c>
      <c r="E1475" s="21">
        <v>0.1</v>
      </c>
      <c r="F1475" s="19">
        <f>SUMIFS(UK!I:I,UK!B:B,'Special condition stocks'!D1475,UK!D:D,'Special condition stocks'!B1475)</f>
        <v>0</v>
      </c>
      <c r="G1475" s="21">
        <f t="shared" si="324"/>
        <v>0</v>
      </c>
      <c r="H1475" s="21">
        <v>0</v>
      </c>
      <c r="I1475" s="21">
        <v>0</v>
      </c>
      <c r="J1475" s="21">
        <f t="shared" si="325"/>
        <v>0</v>
      </c>
    </row>
    <row r="1476" spans="1:10" x14ac:dyDescent="0.2">
      <c r="A1476" s="6" t="str">
        <f t="shared" si="317"/>
        <v>RNG/*5B67-Northern</v>
      </c>
      <c r="B1476" s="6" t="s">
        <v>10</v>
      </c>
      <c r="C1476" s="24" t="s">
        <v>277</v>
      </c>
      <c r="D1476" s="24" t="s">
        <v>276</v>
      </c>
      <c r="E1476" s="21">
        <v>0.1</v>
      </c>
      <c r="F1476" s="19">
        <f>SUMIFS(UK!I:I,UK!B:B,'Special condition stocks'!D1476,UK!D:D,'Special condition stocks'!B1476)</f>
        <v>0</v>
      </c>
      <c r="G1476" s="21">
        <f t="shared" si="324"/>
        <v>0</v>
      </c>
      <c r="H1476" s="21">
        <v>0</v>
      </c>
      <c r="I1476" s="21">
        <v>0</v>
      </c>
      <c r="J1476" s="21">
        <f t="shared" si="325"/>
        <v>0</v>
      </c>
    </row>
    <row r="1477" spans="1:10" x14ac:dyDescent="0.2">
      <c r="A1477" s="6" t="str">
        <f t="shared" si="317"/>
        <v>RNG/*5B67-Orkney</v>
      </c>
      <c r="B1477" s="6" t="s">
        <v>9</v>
      </c>
      <c r="C1477" s="24" t="s">
        <v>277</v>
      </c>
      <c r="D1477" s="24" t="s">
        <v>276</v>
      </c>
      <c r="E1477" s="21">
        <v>0.1</v>
      </c>
      <c r="F1477" s="19">
        <f>SUMIFS(UK!I:I,UK!B:B,'Special condition stocks'!D1477,UK!D:D,'Special condition stocks'!B1477)</f>
        <v>0</v>
      </c>
      <c r="G1477" s="21">
        <f t="shared" si="324"/>
        <v>0</v>
      </c>
      <c r="H1477" s="21">
        <v>0</v>
      </c>
      <c r="I1477" s="21">
        <v>0</v>
      </c>
      <c r="J1477" s="21">
        <f t="shared" si="325"/>
        <v>0</v>
      </c>
    </row>
    <row r="1478" spans="1:10" x14ac:dyDescent="0.2">
      <c r="A1478" s="6" t="str">
        <f t="shared" si="317"/>
        <v>RNG/*5B67-SFO</v>
      </c>
      <c r="B1478" s="6" t="s">
        <v>2</v>
      </c>
      <c r="C1478" s="24" t="s">
        <v>277</v>
      </c>
      <c r="D1478" s="24" t="s">
        <v>276</v>
      </c>
      <c r="E1478" s="21">
        <v>0.1</v>
      </c>
      <c r="F1478" s="19">
        <f>SUMIFS(UK!I:I,UK!B:B,'Special condition stocks'!D1478,UK!D:D,'Special condition stocks'!B1478)</f>
        <v>0</v>
      </c>
      <c r="G1478" s="21">
        <f t="shared" si="324"/>
        <v>0</v>
      </c>
      <c r="H1478" s="21">
        <v>0</v>
      </c>
      <c r="I1478" s="21">
        <v>0</v>
      </c>
      <c r="J1478" s="21">
        <f t="shared" si="325"/>
        <v>0</v>
      </c>
    </row>
    <row r="1479" spans="1:10" x14ac:dyDescent="0.2">
      <c r="A1479" s="6" t="str">
        <f t="shared" si="317"/>
        <v>RNG/*5B67-Shetland</v>
      </c>
      <c r="B1479" s="6" t="s">
        <v>6</v>
      </c>
      <c r="C1479" s="24" t="s">
        <v>277</v>
      </c>
      <c r="D1479" s="24" t="s">
        <v>276</v>
      </c>
      <c r="E1479" s="21">
        <v>0.1</v>
      </c>
      <c r="F1479" s="19">
        <f>SUMIFS(UK!I:I,UK!B:B,'Special condition stocks'!D1479,UK!D:D,'Special condition stocks'!B1479)</f>
        <v>0</v>
      </c>
      <c r="G1479" s="21">
        <f t="shared" si="324"/>
        <v>0</v>
      </c>
      <c r="H1479" s="21">
        <v>0</v>
      </c>
      <c r="I1479" s="21">
        <v>0</v>
      </c>
      <c r="J1479" s="21">
        <f t="shared" si="325"/>
        <v>0</v>
      </c>
    </row>
    <row r="1480" spans="1:10" x14ac:dyDescent="0.2">
      <c r="A1480" s="6" t="str">
        <f t="shared" si="317"/>
        <v>RNG/*5B67-South West</v>
      </c>
      <c r="B1480" s="6" t="s">
        <v>19</v>
      </c>
      <c r="C1480" s="24" t="s">
        <v>277</v>
      </c>
      <c r="D1480" s="24" t="s">
        <v>276</v>
      </c>
      <c r="E1480" s="21">
        <v>0.1</v>
      </c>
      <c r="F1480" s="19">
        <f>SUMIFS(UK!I:I,UK!B:B,'Special condition stocks'!D1480,UK!D:D,'Special condition stocks'!B1480)</f>
        <v>0</v>
      </c>
      <c r="G1480" s="21">
        <f t="shared" si="324"/>
        <v>0</v>
      </c>
      <c r="H1480" s="21">
        <v>0</v>
      </c>
      <c r="I1480" s="21">
        <v>0</v>
      </c>
      <c r="J1480" s="21">
        <f t="shared" si="325"/>
        <v>0</v>
      </c>
    </row>
    <row r="1481" spans="1:10" x14ac:dyDescent="0.2">
      <c r="A1481" s="6" t="str">
        <f t="shared" ref="A1481" si="326">CONCATENATE(C1481,B1481)</f>
        <v>RNG/*5B67-Unallocated</v>
      </c>
      <c r="B1481" s="60" t="s">
        <v>33</v>
      </c>
      <c r="C1481" s="61" t="s">
        <v>277</v>
      </c>
      <c r="D1481" s="61" t="s">
        <v>276</v>
      </c>
      <c r="E1481" s="21">
        <v>0.1</v>
      </c>
      <c r="F1481" s="19">
        <f>SUMIFS(UK!I:I,UK!B:B,'Special condition stocks'!D1481,UK!D:D,'Special condition stocks'!B1481)</f>
        <v>0</v>
      </c>
      <c r="G1481" s="21">
        <f t="shared" ref="G1481" si="327">ROUND(F1481*E1481,3)</f>
        <v>0</v>
      </c>
      <c r="H1481" s="21">
        <v>0</v>
      </c>
      <c r="I1481" s="21">
        <v>0</v>
      </c>
      <c r="J1481" s="21">
        <f t="shared" ref="J1481" si="328">G1481+H1481-I1481</f>
        <v>0</v>
      </c>
    </row>
    <row r="1482" spans="1:10" x14ac:dyDescent="0.2">
      <c r="A1482" s="6" t="str">
        <f t="shared" si="317"/>
        <v>RNG/*5B67-W. Scotland</v>
      </c>
      <c r="B1482" s="6" t="s">
        <v>8</v>
      </c>
      <c r="C1482" s="24" t="s">
        <v>277</v>
      </c>
      <c r="D1482" s="24" t="s">
        <v>276</v>
      </c>
      <c r="E1482" s="21">
        <v>0.1</v>
      </c>
      <c r="F1482" s="19">
        <f>SUMIFS(UK!I:I,UK!B:B,'Special condition stocks'!D1482,UK!D:D,'Special condition stocks'!B1482)</f>
        <v>0</v>
      </c>
      <c r="G1482" s="21">
        <f t="shared" si="324"/>
        <v>0</v>
      </c>
      <c r="H1482" s="21">
        <v>0</v>
      </c>
      <c r="I1482" s="21">
        <v>0</v>
      </c>
      <c r="J1482" s="21">
        <f t="shared" si="325"/>
        <v>0</v>
      </c>
    </row>
    <row r="1483" spans="1:10" x14ac:dyDescent="0.2">
      <c r="A1483" s="6" t="str">
        <f t="shared" si="317"/>
        <v>RNG/*5B67-Wales &amp; WC</v>
      </c>
      <c r="B1483" s="6" t="s">
        <v>22</v>
      </c>
      <c r="C1483" s="24" t="s">
        <v>277</v>
      </c>
      <c r="D1483" s="24" t="s">
        <v>276</v>
      </c>
      <c r="E1483" s="21">
        <v>0.1</v>
      </c>
      <c r="F1483" s="19">
        <f>SUMIFS(UK!I:I,UK!B:B,'Special condition stocks'!D1483,UK!D:D,'Special condition stocks'!B1483)</f>
        <v>0</v>
      </c>
      <c r="G1483" s="21">
        <f t="shared" si="324"/>
        <v>0</v>
      </c>
      <c r="H1483" s="21">
        <v>0</v>
      </c>
      <c r="I1483" s="21">
        <v>0</v>
      </c>
      <c r="J1483" s="21">
        <f t="shared" si="325"/>
        <v>0</v>
      </c>
    </row>
    <row r="1484" spans="1:10" x14ac:dyDescent="0.2">
      <c r="A1484" s="6" t="str">
        <f t="shared" si="317"/>
        <v>RNG/*5B67-Western</v>
      </c>
      <c r="B1484" s="6" t="s">
        <v>107</v>
      </c>
      <c r="C1484" s="24" t="s">
        <v>277</v>
      </c>
      <c r="D1484" s="24" t="s">
        <v>276</v>
      </c>
      <c r="E1484" s="21">
        <v>0.1</v>
      </c>
      <c r="F1484" s="19">
        <f>SUMIFS(UK!I:I,UK!B:B,'Special condition stocks'!D1484,UK!D:D,'Special condition stocks'!B1484)</f>
        <v>0</v>
      </c>
      <c r="G1484" s="21">
        <f t="shared" si="324"/>
        <v>0</v>
      </c>
      <c r="H1484" s="21">
        <v>0</v>
      </c>
      <c r="I1484" s="21">
        <v>0</v>
      </c>
      <c r="J1484" s="21">
        <f t="shared" si="325"/>
        <v>0</v>
      </c>
    </row>
    <row r="1485" spans="1:10" x14ac:dyDescent="0.2">
      <c r="A1485" s="6" t="str">
        <f t="shared" ref="A1485:A1486" si="329">CONCATENATE(C1485,B1485)</f>
        <v>RNG/*5B67-QAM - sector</v>
      </c>
      <c r="B1485" s="60" t="s">
        <v>302</v>
      </c>
      <c r="C1485" s="61" t="s">
        <v>277</v>
      </c>
      <c r="D1485" s="61" t="s">
        <v>276</v>
      </c>
      <c r="E1485" s="21">
        <v>0.1</v>
      </c>
      <c r="F1485" s="19">
        <f>SUMIFS(UK!I:I,UK!B:B,'Special condition stocks'!D1485,UK!D:D,'Special condition stocks'!B1485)</f>
        <v>0</v>
      </c>
      <c r="G1485" s="21">
        <f t="shared" ref="G1485:G1486" si="330">ROUND(F1485*E1485,3)</f>
        <v>0</v>
      </c>
      <c r="H1485" s="21">
        <v>0</v>
      </c>
      <c r="I1485" s="21">
        <v>0</v>
      </c>
      <c r="J1485" s="21">
        <f t="shared" ref="J1485:J1486" si="331">G1485+H1485-I1485</f>
        <v>0</v>
      </c>
    </row>
    <row r="1486" spans="1:10" x14ac:dyDescent="0.2">
      <c r="A1486" s="6" t="str">
        <f t="shared" si="329"/>
        <v>RNG/*5B67-QAM - non-sector</v>
      </c>
      <c r="B1486" s="60" t="s">
        <v>303</v>
      </c>
      <c r="C1486" s="61" t="s">
        <v>277</v>
      </c>
      <c r="D1486" s="61" t="s">
        <v>276</v>
      </c>
      <c r="E1486" s="21">
        <v>0.1</v>
      </c>
      <c r="F1486" s="19">
        <f>SUMIFS(UK!I:I,UK!B:B,'Special condition stocks'!D1486,UK!D:D,'Special condition stocks'!B1486)</f>
        <v>0</v>
      </c>
      <c r="G1486" s="21">
        <f t="shared" si="330"/>
        <v>0</v>
      </c>
      <c r="H1486" s="21">
        <v>0</v>
      </c>
      <c r="I1486" s="21">
        <v>0</v>
      </c>
      <c r="J1486" s="21">
        <f t="shared" si="331"/>
        <v>0</v>
      </c>
    </row>
    <row r="1487" spans="1:10" x14ac:dyDescent="0.2">
      <c r="A1487" s="6" t="str">
        <f t="shared" si="317"/>
        <v>RHG/*5B67-10m and under (pool) - England</v>
      </c>
      <c r="B1487" s="6" t="s">
        <v>29</v>
      </c>
      <c r="C1487" s="24" t="s">
        <v>287</v>
      </c>
      <c r="D1487" s="24" t="s">
        <v>276</v>
      </c>
      <c r="E1487" s="21">
        <v>0.1</v>
      </c>
      <c r="F1487" s="19">
        <f>SUMIFS(UK!I:I,UK!B:B,'Special condition stocks'!D1487,UK!D:D,'Special condition stocks'!B1487)</f>
        <v>0</v>
      </c>
      <c r="G1487" s="21">
        <f t="shared" si="324"/>
        <v>0</v>
      </c>
      <c r="H1487" s="21">
        <v>0</v>
      </c>
      <c r="I1487" s="21">
        <v>0</v>
      </c>
      <c r="J1487" s="21">
        <f t="shared" si="325"/>
        <v>0</v>
      </c>
    </row>
    <row r="1488" spans="1:10" x14ac:dyDescent="0.2">
      <c r="A1488" s="6" t="str">
        <f t="shared" si="317"/>
        <v>RHG/*5B67-10m and under (pool) - Northern Ireland</v>
      </c>
      <c r="B1488" s="6" t="s">
        <v>32</v>
      </c>
      <c r="C1488" s="24" t="s">
        <v>287</v>
      </c>
      <c r="D1488" s="24" t="s">
        <v>276</v>
      </c>
      <c r="E1488" s="21">
        <v>0.1</v>
      </c>
      <c r="F1488" s="19">
        <f>SUMIFS(UK!I:I,UK!B:B,'Special condition stocks'!D1488,UK!D:D,'Special condition stocks'!B1488)</f>
        <v>0</v>
      </c>
      <c r="G1488" s="21">
        <f t="shared" si="324"/>
        <v>0</v>
      </c>
      <c r="H1488" s="21">
        <v>0</v>
      </c>
      <c r="I1488" s="21">
        <v>0</v>
      </c>
      <c r="J1488" s="21">
        <f t="shared" si="325"/>
        <v>0</v>
      </c>
    </row>
    <row r="1489" spans="1:10" x14ac:dyDescent="0.2">
      <c r="A1489" s="6" t="str">
        <f t="shared" si="317"/>
        <v>RHG/*5B67-10m and under (pool) - Scotland</v>
      </c>
      <c r="B1489" s="6" t="s">
        <v>31</v>
      </c>
      <c r="C1489" s="24" t="s">
        <v>287</v>
      </c>
      <c r="D1489" s="24" t="s">
        <v>276</v>
      </c>
      <c r="E1489" s="21">
        <v>0.1</v>
      </c>
      <c r="F1489" s="19">
        <f>SUMIFS(UK!I:I,UK!B:B,'Special condition stocks'!D1489,UK!D:D,'Special condition stocks'!B1489)</f>
        <v>0</v>
      </c>
      <c r="G1489" s="21">
        <f t="shared" si="324"/>
        <v>0</v>
      </c>
      <c r="H1489" s="21">
        <v>0</v>
      </c>
      <c r="I1489" s="21">
        <v>0</v>
      </c>
      <c r="J1489" s="21">
        <f t="shared" si="325"/>
        <v>0</v>
      </c>
    </row>
    <row r="1490" spans="1:10" x14ac:dyDescent="0.2">
      <c r="A1490" s="6" t="str">
        <f t="shared" si="317"/>
        <v>RHG/*5B67-10m and under (pool) - Wales</v>
      </c>
      <c r="B1490" s="6" t="s">
        <v>30</v>
      </c>
      <c r="C1490" s="24" t="s">
        <v>287</v>
      </c>
      <c r="D1490" s="24" t="s">
        <v>276</v>
      </c>
      <c r="E1490" s="21">
        <v>0.1</v>
      </c>
      <c r="F1490" s="19">
        <f>SUMIFS(UK!I:I,UK!B:B,'Special condition stocks'!D1490,UK!D:D,'Special condition stocks'!B1490)</f>
        <v>0</v>
      </c>
      <c r="G1490" s="21">
        <f t="shared" si="324"/>
        <v>0</v>
      </c>
      <c r="H1490" s="21">
        <v>0</v>
      </c>
      <c r="I1490" s="21">
        <v>0</v>
      </c>
      <c r="J1490" s="21">
        <f t="shared" si="325"/>
        <v>0</v>
      </c>
    </row>
    <row r="1491" spans="1:10" x14ac:dyDescent="0.2">
      <c r="A1491" s="6" t="str">
        <f t="shared" si="317"/>
        <v>RHG/*5B67-Aberdeen</v>
      </c>
      <c r="B1491" s="6" t="s">
        <v>4</v>
      </c>
      <c r="C1491" s="24" t="s">
        <v>287</v>
      </c>
      <c r="D1491" s="24" t="s">
        <v>276</v>
      </c>
      <c r="E1491" s="21">
        <v>0.1</v>
      </c>
      <c r="F1491" s="19">
        <f>SUMIFS(UK!I:I,UK!B:B,'Special condition stocks'!D1491,UK!D:D,'Special condition stocks'!B1491)</f>
        <v>0</v>
      </c>
      <c r="G1491" s="21">
        <f t="shared" si="324"/>
        <v>0</v>
      </c>
      <c r="H1491" s="21">
        <v>0</v>
      </c>
      <c r="I1491" s="21">
        <v>0</v>
      </c>
      <c r="J1491" s="21">
        <f t="shared" si="325"/>
        <v>0</v>
      </c>
    </row>
    <row r="1492" spans="1:10" x14ac:dyDescent="0.2">
      <c r="A1492" s="6" t="str">
        <f t="shared" si="317"/>
        <v>RHG/*5B67-Anglo Scot.</v>
      </c>
      <c r="B1492" s="6" t="s">
        <v>13</v>
      </c>
      <c r="C1492" s="24" t="s">
        <v>287</v>
      </c>
      <c r="D1492" s="24" t="s">
        <v>276</v>
      </c>
      <c r="E1492" s="21">
        <v>0.1</v>
      </c>
      <c r="F1492" s="19">
        <f>SUMIFS(UK!I:I,UK!B:B,'Special condition stocks'!D1492,UK!D:D,'Special condition stocks'!B1492)</f>
        <v>0</v>
      </c>
      <c r="G1492" s="21">
        <f t="shared" si="324"/>
        <v>0</v>
      </c>
      <c r="H1492" s="21">
        <v>0</v>
      </c>
      <c r="I1492" s="21">
        <v>0</v>
      </c>
      <c r="J1492" s="21">
        <f t="shared" si="325"/>
        <v>0</v>
      </c>
    </row>
    <row r="1493" spans="1:10" x14ac:dyDescent="0.2">
      <c r="A1493" s="6" t="str">
        <f t="shared" si="317"/>
        <v>RHG/*5B67-ANIFPO</v>
      </c>
      <c r="B1493" s="6" t="s">
        <v>17</v>
      </c>
      <c r="C1493" s="24" t="s">
        <v>287</v>
      </c>
      <c r="D1493" s="24" t="s">
        <v>276</v>
      </c>
      <c r="E1493" s="21">
        <v>0.1</v>
      </c>
      <c r="F1493" s="19">
        <f>SUMIFS(UK!I:I,UK!B:B,'Special condition stocks'!D1493,UK!D:D,'Special condition stocks'!B1493)</f>
        <v>0</v>
      </c>
      <c r="G1493" s="21">
        <f t="shared" si="324"/>
        <v>0</v>
      </c>
      <c r="H1493" s="21">
        <v>0</v>
      </c>
      <c r="I1493" s="21">
        <v>0</v>
      </c>
      <c r="J1493" s="21">
        <f t="shared" si="325"/>
        <v>0</v>
      </c>
    </row>
    <row r="1494" spans="1:10" x14ac:dyDescent="0.2">
      <c r="A1494" s="6" t="str">
        <f t="shared" si="317"/>
        <v>RHG/*5B67-Cornish</v>
      </c>
      <c r="B1494" s="6" t="s">
        <v>18</v>
      </c>
      <c r="C1494" s="24" t="s">
        <v>287</v>
      </c>
      <c r="D1494" s="24" t="s">
        <v>276</v>
      </c>
      <c r="E1494" s="21">
        <v>0.1</v>
      </c>
      <c r="F1494" s="19">
        <f>SUMIFS(UK!I:I,UK!B:B,'Special condition stocks'!D1494,UK!D:D,'Special condition stocks'!B1494)</f>
        <v>0</v>
      </c>
      <c r="G1494" s="21">
        <f t="shared" si="324"/>
        <v>0</v>
      </c>
      <c r="H1494" s="21">
        <v>0</v>
      </c>
      <c r="I1494" s="21">
        <v>0</v>
      </c>
      <c r="J1494" s="21">
        <f t="shared" si="325"/>
        <v>0</v>
      </c>
    </row>
    <row r="1495" spans="1:10" x14ac:dyDescent="0.2">
      <c r="A1495" s="6" t="str">
        <f t="shared" si="317"/>
        <v>RHG/*5B67-EEFPO</v>
      </c>
      <c r="B1495" s="6" t="s">
        <v>14</v>
      </c>
      <c r="C1495" s="24" t="s">
        <v>287</v>
      </c>
      <c r="D1495" s="24" t="s">
        <v>276</v>
      </c>
      <c r="E1495" s="21">
        <v>0.1</v>
      </c>
      <c r="F1495" s="19">
        <f>SUMIFS(UK!I:I,UK!B:B,'Special condition stocks'!D1495,UK!D:D,'Special condition stocks'!B1495)</f>
        <v>0</v>
      </c>
      <c r="G1495" s="21">
        <f t="shared" si="324"/>
        <v>0</v>
      </c>
      <c r="H1495" s="21">
        <v>0</v>
      </c>
      <c r="I1495" s="21">
        <v>0</v>
      </c>
      <c r="J1495" s="21">
        <f t="shared" si="325"/>
        <v>0</v>
      </c>
    </row>
    <row r="1496" spans="1:10" x14ac:dyDescent="0.2">
      <c r="A1496" s="6" t="str">
        <f t="shared" si="317"/>
        <v>RHG/*5B67-Fife</v>
      </c>
      <c r="B1496" s="6" t="s">
        <v>7</v>
      </c>
      <c r="C1496" s="24" t="s">
        <v>287</v>
      </c>
      <c r="D1496" s="24" t="s">
        <v>276</v>
      </c>
      <c r="E1496" s="21">
        <v>0.1</v>
      </c>
      <c r="F1496" s="19">
        <f>SUMIFS(UK!I:I,UK!B:B,'Special condition stocks'!D1496,UK!D:D,'Special condition stocks'!B1496)</f>
        <v>0</v>
      </c>
      <c r="G1496" s="21">
        <f t="shared" si="324"/>
        <v>0</v>
      </c>
      <c r="H1496" s="21">
        <v>0</v>
      </c>
      <c r="I1496" s="21">
        <v>0</v>
      </c>
      <c r="J1496" s="21">
        <f t="shared" si="325"/>
        <v>0</v>
      </c>
    </row>
    <row r="1497" spans="1:10" x14ac:dyDescent="0.2">
      <c r="A1497" s="6" t="str">
        <f t="shared" si="317"/>
        <v>RHG/*5B67-FPO</v>
      </c>
      <c r="B1497" s="6" t="s">
        <v>15</v>
      </c>
      <c r="C1497" s="24" t="s">
        <v>287</v>
      </c>
      <c r="D1497" s="24" t="s">
        <v>276</v>
      </c>
      <c r="E1497" s="21">
        <v>0.1</v>
      </c>
      <c r="F1497" s="19">
        <f>SUMIFS(UK!I:I,UK!B:B,'Special condition stocks'!D1497,UK!D:D,'Special condition stocks'!B1497)</f>
        <v>0</v>
      </c>
      <c r="G1497" s="21">
        <f t="shared" si="324"/>
        <v>0</v>
      </c>
      <c r="H1497" s="21">
        <v>0</v>
      </c>
      <c r="I1497" s="21">
        <v>0</v>
      </c>
      <c r="J1497" s="21">
        <f t="shared" si="325"/>
        <v>0</v>
      </c>
    </row>
    <row r="1498" spans="1:10" x14ac:dyDescent="0.2">
      <c r="A1498" s="6" t="str">
        <f t="shared" si="317"/>
        <v>RHG/*5B67-Handliners</v>
      </c>
      <c r="B1498" s="6" t="s">
        <v>66</v>
      </c>
      <c r="C1498" s="24" t="s">
        <v>287</v>
      </c>
      <c r="D1498" s="24" t="s">
        <v>276</v>
      </c>
      <c r="E1498" s="21">
        <v>0.1</v>
      </c>
      <c r="F1498" s="19">
        <f>SUMIFS(UK!I:I,UK!B:B,'Special condition stocks'!D1498,UK!D:D,'Special condition stocks'!B1498)</f>
        <v>0</v>
      </c>
      <c r="G1498" s="21">
        <f t="shared" si="324"/>
        <v>0</v>
      </c>
      <c r="H1498" s="21">
        <v>0</v>
      </c>
      <c r="I1498" s="21">
        <v>0</v>
      </c>
      <c r="J1498" s="21">
        <f t="shared" si="325"/>
        <v>0</v>
      </c>
    </row>
    <row r="1499" spans="1:10" x14ac:dyDescent="0.2">
      <c r="A1499" s="6" t="str">
        <f t="shared" si="317"/>
        <v>RHG/*5B67-Interfish</v>
      </c>
      <c r="B1499" s="6" t="s">
        <v>23</v>
      </c>
      <c r="C1499" s="24" t="s">
        <v>287</v>
      </c>
      <c r="D1499" s="24" t="s">
        <v>276</v>
      </c>
      <c r="E1499" s="21">
        <v>0.1</v>
      </c>
      <c r="F1499" s="19">
        <f>SUMIFS(UK!I:I,UK!B:B,'Special condition stocks'!D1499,UK!D:D,'Special condition stocks'!B1499)</f>
        <v>0</v>
      </c>
      <c r="G1499" s="21">
        <f t="shared" si="324"/>
        <v>0</v>
      </c>
      <c r="H1499" s="21">
        <v>0</v>
      </c>
      <c r="I1499" s="21">
        <v>0</v>
      </c>
      <c r="J1499" s="21">
        <f t="shared" si="325"/>
        <v>0</v>
      </c>
    </row>
    <row r="1500" spans="1:10" x14ac:dyDescent="0.2">
      <c r="A1500" s="6" t="str">
        <f t="shared" si="317"/>
        <v>RHG/*5B67-IOM</v>
      </c>
      <c r="B1500" s="6" t="s">
        <v>24</v>
      </c>
      <c r="C1500" s="24" t="s">
        <v>287</v>
      </c>
      <c r="D1500" s="24" t="s">
        <v>276</v>
      </c>
      <c r="E1500" s="21">
        <v>0.1</v>
      </c>
      <c r="F1500" s="19">
        <f>SUMIFS(UK!I:I,UK!B:B,'Special condition stocks'!D1500,UK!D:D,'Special condition stocks'!B1500)</f>
        <v>0</v>
      </c>
      <c r="G1500" s="21">
        <f t="shared" si="324"/>
        <v>0</v>
      </c>
      <c r="H1500" s="21">
        <v>0</v>
      </c>
      <c r="I1500" s="21">
        <v>0</v>
      </c>
      <c r="J1500" s="21">
        <f t="shared" si="325"/>
        <v>0</v>
      </c>
    </row>
    <row r="1501" spans="1:10" x14ac:dyDescent="0.2">
      <c r="A1501" s="6" t="str">
        <f t="shared" si="317"/>
        <v>RHG/*5B67-Klondyke</v>
      </c>
      <c r="B1501" s="6" t="s">
        <v>11</v>
      </c>
      <c r="C1501" s="24" t="s">
        <v>287</v>
      </c>
      <c r="D1501" s="24" t="s">
        <v>276</v>
      </c>
      <c r="E1501" s="21">
        <v>0.1</v>
      </c>
      <c r="F1501" s="19">
        <f>SUMIFS(UK!I:I,UK!B:B,'Special condition stocks'!D1501,UK!D:D,'Special condition stocks'!B1501)</f>
        <v>0</v>
      </c>
      <c r="G1501" s="21">
        <f t="shared" si="324"/>
        <v>0</v>
      </c>
      <c r="H1501" s="21">
        <v>0</v>
      </c>
      <c r="I1501" s="21">
        <v>0</v>
      </c>
      <c r="J1501" s="21">
        <f t="shared" si="325"/>
        <v>0</v>
      </c>
    </row>
    <row r="1502" spans="1:10" x14ac:dyDescent="0.2">
      <c r="A1502" s="6" t="str">
        <f t="shared" si="317"/>
        <v>RHG/*5B67-Lowestoft</v>
      </c>
      <c r="B1502" s="6" t="s">
        <v>21</v>
      </c>
      <c r="C1502" s="24" t="s">
        <v>287</v>
      </c>
      <c r="D1502" s="24" t="s">
        <v>276</v>
      </c>
      <c r="E1502" s="21">
        <v>0.1</v>
      </c>
      <c r="F1502" s="19">
        <f>SUMIFS(UK!I:I,UK!B:B,'Special condition stocks'!D1502,UK!D:D,'Special condition stocks'!B1502)</f>
        <v>0</v>
      </c>
      <c r="G1502" s="21">
        <f t="shared" si="324"/>
        <v>0</v>
      </c>
      <c r="H1502" s="21">
        <v>0</v>
      </c>
      <c r="I1502" s="21">
        <v>0</v>
      </c>
      <c r="J1502" s="21">
        <f t="shared" si="325"/>
        <v>0</v>
      </c>
    </row>
    <row r="1503" spans="1:10" x14ac:dyDescent="0.2">
      <c r="A1503" s="6" t="str">
        <f t="shared" si="317"/>
        <v>RHG/*5B67-Lunar</v>
      </c>
      <c r="B1503" s="6" t="s">
        <v>12</v>
      </c>
      <c r="C1503" s="24" t="s">
        <v>287</v>
      </c>
      <c r="D1503" s="24" t="s">
        <v>276</v>
      </c>
      <c r="E1503" s="21">
        <v>0.1</v>
      </c>
      <c r="F1503" s="19">
        <f>SUMIFS(UK!I:I,UK!B:B,'Special condition stocks'!D1503,UK!D:D,'Special condition stocks'!B1503)</f>
        <v>0</v>
      </c>
      <c r="G1503" s="21">
        <f t="shared" si="324"/>
        <v>0</v>
      </c>
      <c r="H1503" s="21">
        <v>0</v>
      </c>
      <c r="I1503" s="21">
        <v>0</v>
      </c>
      <c r="J1503" s="21">
        <f t="shared" si="325"/>
        <v>0</v>
      </c>
    </row>
    <row r="1504" spans="1:10" x14ac:dyDescent="0.2">
      <c r="A1504" s="6" t="str">
        <f t="shared" si="317"/>
        <v>RHG/*5B67-Mourne</v>
      </c>
      <c r="B1504" s="6" t="s">
        <v>49</v>
      </c>
      <c r="C1504" s="24" t="s">
        <v>287</v>
      </c>
      <c r="D1504" s="24" t="s">
        <v>276</v>
      </c>
      <c r="E1504" s="21">
        <v>0.1</v>
      </c>
      <c r="F1504" s="19">
        <f>SUMIFS(UK!I:I,UK!B:B,'Special condition stocks'!D1504,UK!D:D,'Special condition stocks'!B1504)</f>
        <v>0</v>
      </c>
      <c r="G1504" s="21">
        <f t="shared" si="324"/>
        <v>0</v>
      </c>
      <c r="H1504" s="21">
        <v>0</v>
      </c>
      <c r="I1504" s="21">
        <v>0</v>
      </c>
      <c r="J1504" s="21">
        <f t="shared" si="325"/>
        <v>0</v>
      </c>
    </row>
    <row r="1505" spans="1:10" x14ac:dyDescent="0.2">
      <c r="A1505" s="6" t="str">
        <f t="shared" si="317"/>
        <v>RHG/*5B67-NESFO</v>
      </c>
      <c r="B1505" s="6" t="s">
        <v>5</v>
      </c>
      <c r="C1505" s="24" t="s">
        <v>287</v>
      </c>
      <c r="D1505" s="24" t="s">
        <v>276</v>
      </c>
      <c r="E1505" s="21">
        <v>0.1</v>
      </c>
      <c r="F1505" s="19">
        <f>SUMIFS(UK!I:I,UK!B:B,'Special condition stocks'!D1505,UK!D:D,'Special condition stocks'!B1505)</f>
        <v>0</v>
      </c>
      <c r="G1505" s="21">
        <f t="shared" si="324"/>
        <v>0</v>
      </c>
      <c r="H1505" s="21">
        <v>0</v>
      </c>
      <c r="I1505" s="21">
        <v>0</v>
      </c>
      <c r="J1505" s="21">
        <f t="shared" si="325"/>
        <v>0</v>
      </c>
    </row>
    <row r="1506" spans="1:10" x14ac:dyDescent="0.2">
      <c r="A1506" s="6" t="str">
        <f t="shared" ref="A1506:A1612" si="332">CONCATENATE(C1506,B1506)</f>
        <v>RHG/*5B67-NIFPO</v>
      </c>
      <c r="B1506" s="6" t="s">
        <v>16</v>
      </c>
      <c r="C1506" s="24" t="s">
        <v>287</v>
      </c>
      <c r="D1506" s="24" t="s">
        <v>276</v>
      </c>
      <c r="E1506" s="21">
        <v>0.1</v>
      </c>
      <c r="F1506" s="19">
        <f>SUMIFS(UK!I:I,UK!B:B,'Special condition stocks'!D1506,UK!D:D,'Special condition stocks'!B1506)</f>
        <v>0</v>
      </c>
      <c r="G1506" s="21">
        <f t="shared" si="324"/>
        <v>0</v>
      </c>
      <c r="H1506" s="21">
        <v>0</v>
      </c>
      <c r="I1506" s="21">
        <v>0</v>
      </c>
      <c r="J1506" s="21">
        <f t="shared" si="325"/>
        <v>0</v>
      </c>
    </row>
    <row r="1507" spans="1:10" x14ac:dyDescent="0.2">
      <c r="A1507" s="6" t="str">
        <f t="shared" si="332"/>
        <v>RHG/*5B67-Non Sector - England</v>
      </c>
      <c r="B1507" s="6" t="s">
        <v>25</v>
      </c>
      <c r="C1507" s="24" t="s">
        <v>287</v>
      </c>
      <c r="D1507" s="24" t="s">
        <v>276</v>
      </c>
      <c r="E1507" s="21">
        <v>0.1</v>
      </c>
      <c r="F1507" s="19">
        <f>SUMIFS(UK!I:I,UK!B:B,'Special condition stocks'!D1507,UK!D:D,'Special condition stocks'!B1507)</f>
        <v>0</v>
      </c>
      <c r="G1507" s="21">
        <f t="shared" si="324"/>
        <v>0</v>
      </c>
      <c r="H1507" s="21">
        <v>0</v>
      </c>
      <c r="I1507" s="21">
        <v>0</v>
      </c>
      <c r="J1507" s="21">
        <f t="shared" si="325"/>
        <v>0</v>
      </c>
    </row>
    <row r="1508" spans="1:10" x14ac:dyDescent="0.2">
      <c r="A1508" s="6" t="str">
        <f t="shared" si="332"/>
        <v>RHG/*5B67-Non Sector - Northern Ireland</v>
      </c>
      <c r="B1508" s="6" t="s">
        <v>28</v>
      </c>
      <c r="C1508" s="24" t="s">
        <v>287</v>
      </c>
      <c r="D1508" s="24" t="s">
        <v>276</v>
      </c>
      <c r="E1508" s="21">
        <v>0.1</v>
      </c>
      <c r="F1508" s="19">
        <f>SUMIFS(UK!I:I,UK!B:B,'Special condition stocks'!D1508,UK!D:D,'Special condition stocks'!B1508)</f>
        <v>0</v>
      </c>
      <c r="G1508" s="21">
        <f t="shared" si="324"/>
        <v>0</v>
      </c>
      <c r="H1508" s="21">
        <v>0</v>
      </c>
      <c r="I1508" s="21">
        <v>0</v>
      </c>
      <c r="J1508" s="21">
        <f t="shared" si="325"/>
        <v>0</v>
      </c>
    </row>
    <row r="1509" spans="1:10" x14ac:dyDescent="0.2">
      <c r="A1509" s="6" t="str">
        <f t="shared" si="332"/>
        <v>RHG/*5B67-Non Sector - Scotland</v>
      </c>
      <c r="B1509" s="6" t="s">
        <v>27</v>
      </c>
      <c r="C1509" s="24" t="s">
        <v>287</v>
      </c>
      <c r="D1509" s="24" t="s">
        <v>276</v>
      </c>
      <c r="E1509" s="21">
        <v>0.1</v>
      </c>
      <c r="F1509" s="19">
        <f>SUMIFS(UK!I:I,UK!B:B,'Special condition stocks'!D1509,UK!D:D,'Special condition stocks'!B1509)</f>
        <v>0</v>
      </c>
      <c r="G1509" s="21">
        <f t="shared" si="324"/>
        <v>0</v>
      </c>
      <c r="H1509" s="21">
        <v>0</v>
      </c>
      <c r="I1509" s="21">
        <v>0</v>
      </c>
      <c r="J1509" s="21">
        <f t="shared" si="325"/>
        <v>0</v>
      </c>
    </row>
    <row r="1510" spans="1:10" x14ac:dyDescent="0.2">
      <c r="A1510" s="6" t="str">
        <f t="shared" si="332"/>
        <v>RHG/*5B67-Non Sector - Wales</v>
      </c>
      <c r="B1510" s="6" t="s">
        <v>26</v>
      </c>
      <c r="C1510" s="24" t="s">
        <v>287</v>
      </c>
      <c r="D1510" s="24" t="s">
        <v>276</v>
      </c>
      <c r="E1510" s="21">
        <v>0.1</v>
      </c>
      <c r="F1510" s="19">
        <f>SUMIFS(UK!I:I,UK!B:B,'Special condition stocks'!D1510,UK!D:D,'Special condition stocks'!B1510)</f>
        <v>0</v>
      </c>
      <c r="G1510" s="21">
        <f t="shared" si="324"/>
        <v>0</v>
      </c>
      <c r="H1510" s="21">
        <v>0</v>
      </c>
      <c r="I1510" s="21">
        <v>0</v>
      </c>
      <c r="J1510" s="21">
        <f t="shared" si="325"/>
        <v>0</v>
      </c>
    </row>
    <row r="1511" spans="1:10" x14ac:dyDescent="0.2">
      <c r="A1511" s="6" t="str">
        <f t="shared" si="332"/>
        <v>RHG/*5B67-Humberside</v>
      </c>
      <c r="B1511" s="6" t="s">
        <v>288</v>
      </c>
      <c r="C1511" s="24" t="s">
        <v>287</v>
      </c>
      <c r="D1511" s="24" t="s">
        <v>276</v>
      </c>
      <c r="E1511" s="21">
        <v>0.1</v>
      </c>
      <c r="F1511" s="19">
        <f>SUMIFS(UK!I:I,UK!B:B,'Special condition stocks'!D1511,UK!D:D,'Special condition stocks'!B1511)</f>
        <v>0</v>
      </c>
      <c r="G1511" s="21">
        <f t="shared" si="324"/>
        <v>0</v>
      </c>
      <c r="H1511" s="21">
        <v>0</v>
      </c>
      <c r="I1511" s="21">
        <v>0</v>
      </c>
      <c r="J1511" s="21">
        <f t="shared" si="325"/>
        <v>0</v>
      </c>
    </row>
    <row r="1512" spans="1:10" x14ac:dyDescent="0.2">
      <c r="A1512" s="6" t="str">
        <f t="shared" si="332"/>
        <v>RHG/*5B67-North Sea</v>
      </c>
      <c r="B1512" s="6" t="s">
        <v>20</v>
      </c>
      <c r="C1512" s="24" t="s">
        <v>287</v>
      </c>
      <c r="D1512" s="24" t="s">
        <v>276</v>
      </c>
      <c r="E1512" s="21">
        <v>0.1</v>
      </c>
      <c r="F1512" s="19">
        <f>SUMIFS(UK!I:I,UK!B:B,'Special condition stocks'!D1512,UK!D:D,'Special condition stocks'!B1512)</f>
        <v>0</v>
      </c>
      <c r="G1512" s="21">
        <f t="shared" si="324"/>
        <v>0</v>
      </c>
      <c r="H1512" s="21">
        <v>0</v>
      </c>
      <c r="I1512" s="21">
        <v>0</v>
      </c>
      <c r="J1512" s="21">
        <f t="shared" si="325"/>
        <v>0</v>
      </c>
    </row>
    <row r="1513" spans="1:10" x14ac:dyDescent="0.2">
      <c r="A1513" s="6" t="str">
        <f t="shared" si="332"/>
        <v>RHG/*5B67-Northern</v>
      </c>
      <c r="B1513" s="6" t="s">
        <v>10</v>
      </c>
      <c r="C1513" s="24" t="s">
        <v>287</v>
      </c>
      <c r="D1513" s="24" t="s">
        <v>276</v>
      </c>
      <c r="E1513" s="21">
        <v>0.1</v>
      </c>
      <c r="F1513" s="19">
        <f>SUMIFS(UK!I:I,UK!B:B,'Special condition stocks'!D1513,UK!D:D,'Special condition stocks'!B1513)</f>
        <v>0</v>
      </c>
      <c r="G1513" s="21">
        <f t="shared" si="324"/>
        <v>0</v>
      </c>
      <c r="H1513" s="21">
        <v>0</v>
      </c>
      <c r="I1513" s="21">
        <v>0</v>
      </c>
      <c r="J1513" s="21">
        <f t="shared" si="325"/>
        <v>0</v>
      </c>
    </row>
    <row r="1514" spans="1:10" x14ac:dyDescent="0.2">
      <c r="A1514" s="6" t="str">
        <f t="shared" si="332"/>
        <v>RHG/*5B67-Orkney</v>
      </c>
      <c r="B1514" s="6" t="s">
        <v>9</v>
      </c>
      <c r="C1514" s="24" t="s">
        <v>287</v>
      </c>
      <c r="D1514" s="24" t="s">
        <v>276</v>
      </c>
      <c r="E1514" s="21">
        <v>0.1</v>
      </c>
      <c r="F1514" s="19">
        <f>SUMIFS(UK!I:I,UK!B:B,'Special condition stocks'!D1514,UK!D:D,'Special condition stocks'!B1514)</f>
        <v>0</v>
      </c>
      <c r="G1514" s="21">
        <f t="shared" si="324"/>
        <v>0</v>
      </c>
      <c r="H1514" s="21">
        <v>0</v>
      </c>
      <c r="I1514" s="21">
        <v>0</v>
      </c>
      <c r="J1514" s="21">
        <f t="shared" si="325"/>
        <v>0</v>
      </c>
    </row>
    <row r="1515" spans="1:10" x14ac:dyDescent="0.2">
      <c r="A1515" s="6" t="str">
        <f t="shared" si="332"/>
        <v>RHG/*5B67-SFO</v>
      </c>
      <c r="B1515" s="6" t="s">
        <v>2</v>
      </c>
      <c r="C1515" s="24" t="s">
        <v>287</v>
      </c>
      <c r="D1515" s="24" t="s">
        <v>276</v>
      </c>
      <c r="E1515" s="21">
        <v>0.1</v>
      </c>
      <c r="F1515" s="19">
        <f>SUMIFS(UK!I:I,UK!B:B,'Special condition stocks'!D1515,UK!D:D,'Special condition stocks'!B1515)</f>
        <v>0</v>
      </c>
      <c r="G1515" s="21">
        <f t="shared" si="324"/>
        <v>0</v>
      </c>
      <c r="H1515" s="21">
        <v>0</v>
      </c>
      <c r="I1515" s="21">
        <v>0</v>
      </c>
      <c r="J1515" s="21">
        <f t="shared" si="325"/>
        <v>0</v>
      </c>
    </row>
    <row r="1516" spans="1:10" x14ac:dyDescent="0.2">
      <c r="A1516" s="6" t="str">
        <f t="shared" si="332"/>
        <v>RHG/*5B67-Shetland</v>
      </c>
      <c r="B1516" s="6" t="s">
        <v>6</v>
      </c>
      <c r="C1516" s="24" t="s">
        <v>287</v>
      </c>
      <c r="D1516" s="24" t="s">
        <v>276</v>
      </c>
      <c r="E1516" s="21">
        <v>0.1</v>
      </c>
      <c r="F1516" s="19">
        <f>SUMIFS(UK!I:I,UK!B:B,'Special condition stocks'!D1516,UK!D:D,'Special condition stocks'!B1516)</f>
        <v>0</v>
      </c>
      <c r="G1516" s="21">
        <f t="shared" si="324"/>
        <v>0</v>
      </c>
      <c r="H1516" s="21">
        <v>0</v>
      </c>
      <c r="I1516" s="21">
        <v>0</v>
      </c>
      <c r="J1516" s="21">
        <f t="shared" si="325"/>
        <v>0</v>
      </c>
    </row>
    <row r="1517" spans="1:10" x14ac:dyDescent="0.2">
      <c r="A1517" s="6" t="str">
        <f t="shared" si="332"/>
        <v>RHG/*5B67-South West</v>
      </c>
      <c r="B1517" s="6" t="s">
        <v>19</v>
      </c>
      <c r="C1517" s="24" t="s">
        <v>287</v>
      </c>
      <c r="D1517" s="24" t="s">
        <v>276</v>
      </c>
      <c r="E1517" s="21">
        <v>0.1</v>
      </c>
      <c r="F1517" s="19">
        <f>SUMIFS(UK!I:I,UK!B:B,'Special condition stocks'!D1517,UK!D:D,'Special condition stocks'!B1517)</f>
        <v>0</v>
      </c>
      <c r="G1517" s="21">
        <f t="shared" si="324"/>
        <v>0</v>
      </c>
      <c r="H1517" s="21">
        <v>0</v>
      </c>
      <c r="I1517" s="21">
        <v>0</v>
      </c>
      <c r="J1517" s="21">
        <f t="shared" si="325"/>
        <v>0</v>
      </c>
    </row>
    <row r="1518" spans="1:10" x14ac:dyDescent="0.2">
      <c r="A1518" s="6" t="str">
        <f t="shared" ref="A1518" si="333">CONCATENATE(C1518,B1518)</f>
        <v>RHG/*5B67-Unallocated</v>
      </c>
      <c r="B1518" s="60" t="s">
        <v>33</v>
      </c>
      <c r="C1518" s="61" t="s">
        <v>287</v>
      </c>
      <c r="D1518" s="61" t="s">
        <v>276</v>
      </c>
      <c r="E1518" s="21">
        <v>0.1</v>
      </c>
      <c r="F1518" s="19">
        <f>SUMIFS(UK!I:I,UK!B:B,'Special condition stocks'!D1518,UK!D:D,'Special condition stocks'!B1518)</f>
        <v>0</v>
      </c>
      <c r="G1518" s="21">
        <f t="shared" ref="G1518" si="334">ROUND(F1518*E1518,3)</f>
        <v>0</v>
      </c>
      <c r="H1518" s="21">
        <v>0</v>
      </c>
      <c r="I1518" s="21">
        <v>0</v>
      </c>
      <c r="J1518" s="21">
        <f t="shared" ref="J1518" si="335">G1518+H1518-I1518</f>
        <v>0</v>
      </c>
    </row>
    <row r="1519" spans="1:10" x14ac:dyDescent="0.2">
      <c r="A1519" s="6" t="str">
        <f t="shared" si="332"/>
        <v>RHG/*5B67-W. Scotland</v>
      </c>
      <c r="B1519" s="6" t="s">
        <v>8</v>
      </c>
      <c r="C1519" s="24" t="s">
        <v>287</v>
      </c>
      <c r="D1519" s="24" t="s">
        <v>276</v>
      </c>
      <c r="E1519" s="21">
        <v>0.1</v>
      </c>
      <c r="F1519" s="19">
        <f>SUMIFS(UK!I:I,UK!B:B,'Special condition stocks'!D1519,UK!D:D,'Special condition stocks'!B1519)</f>
        <v>0</v>
      </c>
      <c r="G1519" s="21">
        <f t="shared" si="324"/>
        <v>0</v>
      </c>
      <c r="H1519" s="21">
        <v>0</v>
      </c>
      <c r="I1519" s="21">
        <v>0</v>
      </c>
      <c r="J1519" s="21">
        <f t="shared" si="325"/>
        <v>0</v>
      </c>
    </row>
    <row r="1520" spans="1:10" x14ac:dyDescent="0.2">
      <c r="A1520" s="6" t="str">
        <f t="shared" si="332"/>
        <v>RHG/*5B67-Wales &amp; WC</v>
      </c>
      <c r="B1520" s="6" t="s">
        <v>22</v>
      </c>
      <c r="C1520" s="24" t="s">
        <v>287</v>
      </c>
      <c r="D1520" s="24" t="s">
        <v>276</v>
      </c>
      <c r="E1520" s="21">
        <v>0.1</v>
      </c>
      <c r="F1520" s="19">
        <f>SUMIFS(UK!I:I,UK!B:B,'Special condition stocks'!D1520,UK!D:D,'Special condition stocks'!B1520)</f>
        <v>0</v>
      </c>
      <c r="G1520" s="21">
        <f t="shared" si="324"/>
        <v>0</v>
      </c>
      <c r="H1520" s="21">
        <v>0</v>
      </c>
      <c r="I1520" s="21">
        <v>0</v>
      </c>
      <c r="J1520" s="21">
        <f t="shared" si="325"/>
        <v>0</v>
      </c>
    </row>
    <row r="1521" spans="1:10" x14ac:dyDescent="0.2">
      <c r="A1521" s="6" t="str">
        <f t="shared" si="332"/>
        <v>RHG/*5B67-Western</v>
      </c>
      <c r="B1521" s="6" t="s">
        <v>107</v>
      </c>
      <c r="C1521" s="24" t="s">
        <v>287</v>
      </c>
      <c r="D1521" s="24" t="s">
        <v>276</v>
      </c>
      <c r="E1521" s="21">
        <v>0.1</v>
      </c>
      <c r="F1521" s="19">
        <f>SUMIFS(UK!I:I,UK!B:B,'Special condition stocks'!D1521,UK!D:D,'Special condition stocks'!B1521)</f>
        <v>0</v>
      </c>
      <c r="G1521" s="21">
        <f t="shared" si="324"/>
        <v>0</v>
      </c>
      <c r="H1521" s="21">
        <v>0</v>
      </c>
      <c r="I1521" s="21">
        <v>0</v>
      </c>
      <c r="J1521" s="21">
        <f t="shared" si="325"/>
        <v>0</v>
      </c>
    </row>
    <row r="1522" spans="1:10" x14ac:dyDescent="0.2">
      <c r="A1522" s="6" t="str">
        <f t="shared" ref="A1522:A1523" si="336">CONCATENATE(C1522,B1522)</f>
        <v>RHG/*5B67-QAM - sector</v>
      </c>
      <c r="B1522" s="60" t="s">
        <v>302</v>
      </c>
      <c r="C1522" s="61" t="s">
        <v>287</v>
      </c>
      <c r="D1522" s="61" t="s">
        <v>276</v>
      </c>
      <c r="E1522" s="21">
        <v>0.1</v>
      </c>
      <c r="F1522" s="19">
        <f>SUMIFS(UK!I:I,UK!B:B,'Special condition stocks'!D1522,UK!D:D,'Special condition stocks'!B1522)</f>
        <v>0</v>
      </c>
      <c r="G1522" s="21">
        <f t="shared" ref="G1522:G1523" si="337">ROUND(F1522*E1522,3)</f>
        <v>0</v>
      </c>
      <c r="H1522" s="21">
        <v>0</v>
      </c>
      <c r="I1522" s="21">
        <v>0</v>
      </c>
      <c r="J1522" s="21">
        <f t="shared" ref="J1522:J1523" si="338">G1522+H1522-I1522</f>
        <v>0</v>
      </c>
    </row>
    <row r="1523" spans="1:10" x14ac:dyDescent="0.2">
      <c r="A1523" s="6" t="str">
        <f t="shared" si="336"/>
        <v>RHG/*5B67-QAM - non-sector</v>
      </c>
      <c r="B1523" s="60" t="s">
        <v>303</v>
      </c>
      <c r="C1523" s="61" t="s">
        <v>287</v>
      </c>
      <c r="D1523" s="61" t="s">
        <v>276</v>
      </c>
      <c r="E1523" s="21">
        <v>0.1</v>
      </c>
      <c r="F1523" s="19">
        <f>SUMIFS(UK!I:I,UK!B:B,'Special condition stocks'!D1523,UK!D:D,'Special condition stocks'!B1523)</f>
        <v>0</v>
      </c>
      <c r="G1523" s="21">
        <f t="shared" si="337"/>
        <v>0</v>
      </c>
      <c r="H1523" s="21">
        <v>0</v>
      </c>
      <c r="I1523" s="21">
        <v>0</v>
      </c>
      <c r="J1523" s="21">
        <f t="shared" si="338"/>
        <v>0</v>
      </c>
    </row>
    <row r="1524" spans="1:10" x14ac:dyDescent="0.2">
      <c r="A1524" s="6" t="str">
        <f t="shared" si="332"/>
        <v>SOL/*07H10m and under (pool) - England</v>
      </c>
      <c r="B1524" s="60" t="s">
        <v>29</v>
      </c>
      <c r="C1524" s="61" t="s">
        <v>312</v>
      </c>
      <c r="D1524" s="61" t="s">
        <v>83</v>
      </c>
      <c r="E1524" s="21">
        <v>0.03</v>
      </c>
      <c r="F1524" s="19">
        <f>SUMIFS(UK!I:I,UK!B:B,'Special condition stocks'!D1524,UK!D:D,'Special condition stocks'!B1524)</f>
        <v>59.485999999999997</v>
      </c>
      <c r="G1524" s="21">
        <f t="shared" ref="G1524:G1558" si="339">ROUND(F1524*E1524,3)</f>
        <v>1.7849999999999999</v>
      </c>
      <c r="H1524" s="21">
        <v>0</v>
      </c>
      <c r="I1524" s="21">
        <v>0</v>
      </c>
      <c r="J1524" s="21">
        <f t="shared" ref="J1524:J1558" si="340">G1524+H1524-I1524</f>
        <v>1.7849999999999999</v>
      </c>
    </row>
    <row r="1525" spans="1:10" x14ac:dyDescent="0.2">
      <c r="A1525" s="6" t="str">
        <f t="shared" si="332"/>
        <v>SOL/*07H10m and under (pool) - Northern Ireland</v>
      </c>
      <c r="B1525" s="60" t="s">
        <v>32</v>
      </c>
      <c r="C1525" s="61" t="s">
        <v>312</v>
      </c>
      <c r="D1525" s="61" t="s">
        <v>83</v>
      </c>
      <c r="E1525" s="21">
        <v>0.03</v>
      </c>
      <c r="F1525" s="19">
        <f>SUMIFS(UK!I:I,UK!B:B,'Special condition stocks'!D1525,UK!D:D,'Special condition stocks'!B1525)</f>
        <v>0</v>
      </c>
      <c r="G1525" s="21">
        <f t="shared" si="339"/>
        <v>0</v>
      </c>
      <c r="H1525" s="21">
        <v>0</v>
      </c>
      <c r="I1525" s="21">
        <v>0</v>
      </c>
      <c r="J1525" s="21">
        <f t="shared" si="340"/>
        <v>0</v>
      </c>
    </row>
    <row r="1526" spans="1:10" x14ac:dyDescent="0.2">
      <c r="A1526" s="6" t="str">
        <f t="shared" si="332"/>
        <v>SOL/*07H10m and under (pool) - Scotland</v>
      </c>
      <c r="B1526" s="60" t="s">
        <v>31</v>
      </c>
      <c r="C1526" s="61" t="s">
        <v>312</v>
      </c>
      <c r="D1526" s="61" t="s">
        <v>83</v>
      </c>
      <c r="E1526" s="21">
        <v>0.03</v>
      </c>
      <c r="F1526" s="19">
        <f>SUMIFS(UK!I:I,UK!B:B,'Special condition stocks'!D1526,UK!D:D,'Special condition stocks'!B1526)</f>
        <v>0.6</v>
      </c>
      <c r="G1526" s="21">
        <f t="shared" si="339"/>
        <v>1.7999999999999999E-2</v>
      </c>
      <c r="H1526" s="21">
        <v>0</v>
      </c>
      <c r="I1526" s="21">
        <v>0</v>
      </c>
      <c r="J1526" s="21">
        <f t="shared" si="340"/>
        <v>1.7999999999999999E-2</v>
      </c>
    </row>
    <row r="1527" spans="1:10" x14ac:dyDescent="0.2">
      <c r="A1527" s="6" t="str">
        <f t="shared" si="332"/>
        <v>SOL/*07H10m and under (pool) - Wales</v>
      </c>
      <c r="B1527" s="60" t="s">
        <v>30</v>
      </c>
      <c r="C1527" s="61" t="s">
        <v>312</v>
      </c>
      <c r="D1527" s="61" t="s">
        <v>83</v>
      </c>
      <c r="E1527" s="21">
        <v>0.03</v>
      </c>
      <c r="F1527" s="19">
        <f>SUMIFS(UK!I:I,UK!B:B,'Special condition stocks'!D1527,UK!D:D,'Special condition stocks'!B1527)</f>
        <v>0.41799999999999998</v>
      </c>
      <c r="G1527" s="21">
        <f t="shared" si="339"/>
        <v>1.2999999999999999E-2</v>
      </c>
      <c r="H1527" s="21">
        <v>0</v>
      </c>
      <c r="I1527" s="21">
        <v>0</v>
      </c>
      <c r="J1527" s="21">
        <f t="shared" si="340"/>
        <v>1.2999999999999999E-2</v>
      </c>
    </row>
    <row r="1528" spans="1:10" x14ac:dyDescent="0.2">
      <c r="A1528" s="6" t="str">
        <f t="shared" si="332"/>
        <v>SOL/*07HAberdeen</v>
      </c>
      <c r="B1528" s="60" t="s">
        <v>4</v>
      </c>
      <c r="C1528" s="61" t="s">
        <v>312</v>
      </c>
      <c r="D1528" s="61" t="s">
        <v>83</v>
      </c>
      <c r="E1528" s="21">
        <v>0.03</v>
      </c>
      <c r="F1528" s="19">
        <f>SUMIFS(UK!I:I,UK!B:B,'Special condition stocks'!D1528,UK!D:D,'Special condition stocks'!B1528)</f>
        <v>1.131</v>
      </c>
      <c r="G1528" s="21">
        <f t="shared" si="339"/>
        <v>3.4000000000000002E-2</v>
      </c>
      <c r="H1528" s="21">
        <v>0</v>
      </c>
      <c r="I1528" s="21">
        <v>0</v>
      </c>
      <c r="J1528" s="21">
        <f t="shared" si="340"/>
        <v>3.4000000000000002E-2</v>
      </c>
    </row>
    <row r="1529" spans="1:10" x14ac:dyDescent="0.2">
      <c r="A1529" s="6" t="str">
        <f t="shared" si="332"/>
        <v>SOL/*07HAnglo Scot.</v>
      </c>
      <c r="B1529" s="60" t="s">
        <v>13</v>
      </c>
      <c r="C1529" s="61" t="s">
        <v>312</v>
      </c>
      <c r="D1529" s="61" t="s">
        <v>83</v>
      </c>
      <c r="E1529" s="21">
        <v>0.03</v>
      </c>
      <c r="F1529" s="19">
        <f>SUMIFS(UK!I:I,UK!B:B,'Special condition stocks'!D1529,UK!D:D,'Special condition stocks'!B1529)</f>
        <v>0</v>
      </c>
      <c r="G1529" s="21">
        <f t="shared" si="339"/>
        <v>0</v>
      </c>
      <c r="H1529" s="21">
        <v>0</v>
      </c>
      <c r="I1529" s="21">
        <v>0</v>
      </c>
      <c r="J1529" s="21">
        <f t="shared" si="340"/>
        <v>0</v>
      </c>
    </row>
    <row r="1530" spans="1:10" x14ac:dyDescent="0.2">
      <c r="A1530" s="6" t="str">
        <f t="shared" si="332"/>
        <v>SOL/*07HANIFPO</v>
      </c>
      <c r="B1530" s="60" t="s">
        <v>17</v>
      </c>
      <c r="C1530" s="61" t="s">
        <v>312</v>
      </c>
      <c r="D1530" s="61" t="s">
        <v>83</v>
      </c>
      <c r="E1530" s="21">
        <v>0.03</v>
      </c>
      <c r="F1530" s="19">
        <f>SUMIFS(UK!I:I,UK!B:B,'Special condition stocks'!D1530,UK!D:D,'Special condition stocks'!B1530)</f>
        <v>0.13300000000000001</v>
      </c>
      <c r="G1530" s="21">
        <f t="shared" si="339"/>
        <v>4.0000000000000001E-3</v>
      </c>
      <c r="H1530" s="21">
        <v>0</v>
      </c>
      <c r="I1530" s="21">
        <v>0</v>
      </c>
      <c r="J1530" s="21">
        <f t="shared" si="340"/>
        <v>4.0000000000000001E-3</v>
      </c>
    </row>
    <row r="1531" spans="1:10" x14ac:dyDescent="0.2">
      <c r="A1531" s="6" t="str">
        <f t="shared" si="332"/>
        <v>SOL/*07HCornish</v>
      </c>
      <c r="B1531" s="60" t="s">
        <v>18</v>
      </c>
      <c r="C1531" s="61" t="s">
        <v>312</v>
      </c>
      <c r="D1531" s="61" t="s">
        <v>83</v>
      </c>
      <c r="E1531" s="21">
        <v>0.03</v>
      </c>
      <c r="F1531" s="19">
        <f>SUMIFS(UK!I:I,UK!B:B,'Special condition stocks'!D1531,UK!D:D,'Special condition stocks'!B1531)</f>
        <v>121.846</v>
      </c>
      <c r="G1531" s="21">
        <f t="shared" si="339"/>
        <v>3.6549999999999998</v>
      </c>
      <c r="H1531" s="21">
        <v>0</v>
      </c>
      <c r="I1531" s="21">
        <v>0</v>
      </c>
      <c r="J1531" s="21">
        <f t="shared" si="340"/>
        <v>3.6549999999999998</v>
      </c>
    </row>
    <row r="1532" spans="1:10" x14ac:dyDescent="0.2">
      <c r="A1532" s="6" t="str">
        <f t="shared" si="332"/>
        <v>SOL/*07HEEFPO</v>
      </c>
      <c r="B1532" s="60" t="s">
        <v>14</v>
      </c>
      <c r="C1532" s="61" t="s">
        <v>312</v>
      </c>
      <c r="D1532" s="61" t="s">
        <v>83</v>
      </c>
      <c r="E1532" s="21">
        <v>0.03</v>
      </c>
      <c r="F1532" s="19">
        <f>SUMIFS(UK!I:I,UK!B:B,'Special condition stocks'!D1532,UK!D:D,'Special condition stocks'!B1532)</f>
        <v>0.65600000000000003</v>
      </c>
      <c r="G1532" s="21">
        <f t="shared" si="339"/>
        <v>0.02</v>
      </c>
      <c r="H1532" s="21">
        <v>0</v>
      </c>
      <c r="I1532" s="21">
        <v>0</v>
      </c>
      <c r="J1532" s="21">
        <f t="shared" si="340"/>
        <v>0.02</v>
      </c>
    </row>
    <row r="1533" spans="1:10" x14ac:dyDescent="0.2">
      <c r="A1533" s="6" t="str">
        <f t="shared" si="332"/>
        <v>SOL/*07HFife</v>
      </c>
      <c r="B1533" s="60" t="s">
        <v>7</v>
      </c>
      <c r="C1533" s="61" t="s">
        <v>312</v>
      </c>
      <c r="D1533" s="61" t="s">
        <v>83</v>
      </c>
      <c r="E1533" s="21">
        <v>0.03</v>
      </c>
      <c r="F1533" s="19">
        <f>SUMIFS(UK!I:I,UK!B:B,'Special condition stocks'!D1533,UK!D:D,'Special condition stocks'!B1533)</f>
        <v>0.1</v>
      </c>
      <c r="G1533" s="21">
        <f t="shared" si="339"/>
        <v>3.0000000000000001E-3</v>
      </c>
      <c r="H1533" s="21">
        <v>0</v>
      </c>
      <c r="I1533" s="21">
        <v>0</v>
      </c>
      <c r="J1533" s="21">
        <f t="shared" si="340"/>
        <v>3.0000000000000001E-3</v>
      </c>
    </row>
    <row r="1534" spans="1:10" x14ac:dyDescent="0.2">
      <c r="A1534" s="6" t="str">
        <f t="shared" si="332"/>
        <v>SOL/*07HFPO</v>
      </c>
      <c r="B1534" s="60" t="s">
        <v>15</v>
      </c>
      <c r="C1534" s="61" t="s">
        <v>312</v>
      </c>
      <c r="D1534" s="61" t="s">
        <v>83</v>
      </c>
      <c r="E1534" s="21">
        <v>0.03</v>
      </c>
      <c r="F1534" s="19">
        <f>SUMIFS(UK!I:I,UK!B:B,'Special condition stocks'!D1534,UK!D:D,'Special condition stocks'!B1534)</f>
        <v>0</v>
      </c>
      <c r="G1534" s="21">
        <f t="shared" si="339"/>
        <v>0</v>
      </c>
      <c r="H1534" s="21">
        <v>0</v>
      </c>
      <c r="I1534" s="21">
        <v>0</v>
      </c>
      <c r="J1534" s="21">
        <f t="shared" si="340"/>
        <v>0</v>
      </c>
    </row>
    <row r="1535" spans="1:10" x14ac:dyDescent="0.2">
      <c r="A1535" s="6" t="str">
        <f t="shared" si="332"/>
        <v>SOL/*07HHandliners</v>
      </c>
      <c r="B1535" s="60" t="s">
        <v>66</v>
      </c>
      <c r="C1535" s="61" t="s">
        <v>312</v>
      </c>
      <c r="D1535" s="61" t="s">
        <v>83</v>
      </c>
      <c r="E1535" s="21">
        <v>0.03</v>
      </c>
      <c r="F1535" s="19">
        <f>SUMIFS(UK!I:I,UK!B:B,'Special condition stocks'!D1535,UK!D:D,'Special condition stocks'!B1535)</f>
        <v>0</v>
      </c>
      <c r="G1535" s="21">
        <f t="shared" si="339"/>
        <v>0</v>
      </c>
      <c r="H1535" s="21">
        <v>0</v>
      </c>
      <c r="I1535" s="21">
        <v>0</v>
      </c>
      <c r="J1535" s="21">
        <f t="shared" si="340"/>
        <v>0</v>
      </c>
    </row>
    <row r="1536" spans="1:10" x14ac:dyDescent="0.2">
      <c r="A1536" s="6" t="str">
        <f t="shared" si="332"/>
        <v>SOL/*07HInterfish</v>
      </c>
      <c r="B1536" s="60" t="s">
        <v>23</v>
      </c>
      <c r="C1536" s="61" t="s">
        <v>312</v>
      </c>
      <c r="D1536" s="61" t="s">
        <v>83</v>
      </c>
      <c r="E1536" s="21">
        <v>0.03</v>
      </c>
      <c r="F1536" s="19">
        <f>SUMIFS(UK!I:I,UK!B:B,'Special condition stocks'!D1536,UK!D:D,'Special condition stocks'!B1536)</f>
        <v>64.266999999999996</v>
      </c>
      <c r="G1536" s="21">
        <f t="shared" si="339"/>
        <v>1.9279999999999999</v>
      </c>
      <c r="H1536" s="21">
        <v>0</v>
      </c>
      <c r="I1536" s="21">
        <v>0</v>
      </c>
      <c r="J1536" s="21">
        <f t="shared" si="340"/>
        <v>1.9279999999999999</v>
      </c>
    </row>
    <row r="1537" spans="1:10" x14ac:dyDescent="0.2">
      <c r="A1537" s="6" t="str">
        <f t="shared" si="332"/>
        <v>SOL/*07HIOM</v>
      </c>
      <c r="B1537" s="60" t="s">
        <v>24</v>
      </c>
      <c r="C1537" s="61" t="s">
        <v>312</v>
      </c>
      <c r="D1537" s="61" t="s">
        <v>83</v>
      </c>
      <c r="E1537" s="21">
        <v>0.03</v>
      </c>
      <c r="F1537" s="19">
        <f>SUMIFS(UK!I:I,UK!B:B,'Special condition stocks'!D1537,UK!D:D,'Special condition stocks'!B1537)</f>
        <v>0.26200000000000001</v>
      </c>
      <c r="G1537" s="21">
        <f t="shared" si="339"/>
        <v>8.0000000000000002E-3</v>
      </c>
      <c r="H1537" s="21">
        <v>0</v>
      </c>
      <c r="I1537" s="21">
        <v>0</v>
      </c>
      <c r="J1537" s="21">
        <f t="shared" si="340"/>
        <v>8.0000000000000002E-3</v>
      </c>
    </row>
    <row r="1538" spans="1:10" x14ac:dyDescent="0.2">
      <c r="A1538" s="6" t="str">
        <f t="shared" si="332"/>
        <v>SOL/*07HKlondyke</v>
      </c>
      <c r="B1538" s="60" t="s">
        <v>11</v>
      </c>
      <c r="C1538" s="61" t="s">
        <v>312</v>
      </c>
      <c r="D1538" s="61" t="s">
        <v>83</v>
      </c>
      <c r="E1538" s="21">
        <v>0.03</v>
      </c>
      <c r="F1538" s="19">
        <f>SUMIFS(UK!I:I,UK!B:B,'Special condition stocks'!D1538,UK!D:D,'Special condition stocks'!B1538)</f>
        <v>0</v>
      </c>
      <c r="G1538" s="21">
        <f t="shared" si="339"/>
        <v>0</v>
      </c>
      <c r="H1538" s="21">
        <v>0</v>
      </c>
      <c r="I1538" s="21">
        <v>0</v>
      </c>
      <c r="J1538" s="21">
        <f t="shared" si="340"/>
        <v>0</v>
      </c>
    </row>
    <row r="1539" spans="1:10" x14ac:dyDescent="0.2">
      <c r="A1539" s="6" t="str">
        <f t="shared" si="332"/>
        <v>SOL/*07HLowestoft</v>
      </c>
      <c r="B1539" s="60" t="s">
        <v>21</v>
      </c>
      <c r="C1539" s="61" t="s">
        <v>312</v>
      </c>
      <c r="D1539" s="61" t="s">
        <v>83</v>
      </c>
      <c r="E1539" s="21">
        <v>0.03</v>
      </c>
      <c r="F1539" s="19">
        <f>SUMIFS(UK!I:I,UK!B:B,'Special condition stocks'!D1539,UK!D:D,'Special condition stocks'!B1539)</f>
        <v>0</v>
      </c>
      <c r="G1539" s="21">
        <f t="shared" si="339"/>
        <v>0</v>
      </c>
      <c r="H1539" s="21">
        <v>0</v>
      </c>
      <c r="I1539" s="21">
        <v>0</v>
      </c>
      <c r="J1539" s="21">
        <f t="shared" si="340"/>
        <v>0</v>
      </c>
    </row>
    <row r="1540" spans="1:10" x14ac:dyDescent="0.2">
      <c r="A1540" s="6" t="str">
        <f t="shared" si="332"/>
        <v>SOL/*07HLunar</v>
      </c>
      <c r="B1540" s="60" t="s">
        <v>12</v>
      </c>
      <c r="C1540" s="61" t="s">
        <v>312</v>
      </c>
      <c r="D1540" s="61" t="s">
        <v>83</v>
      </c>
      <c r="E1540" s="21">
        <v>0.03</v>
      </c>
      <c r="F1540" s="19">
        <f>SUMIFS(UK!I:I,UK!B:B,'Special condition stocks'!D1540,UK!D:D,'Special condition stocks'!B1540)</f>
        <v>0</v>
      </c>
      <c r="G1540" s="21">
        <f t="shared" si="339"/>
        <v>0</v>
      </c>
      <c r="H1540" s="21">
        <v>0</v>
      </c>
      <c r="I1540" s="21">
        <v>0</v>
      </c>
      <c r="J1540" s="21">
        <f t="shared" si="340"/>
        <v>0</v>
      </c>
    </row>
    <row r="1541" spans="1:10" x14ac:dyDescent="0.2">
      <c r="A1541" s="6" t="str">
        <f t="shared" si="332"/>
        <v>SOL/*07HMourne</v>
      </c>
      <c r="B1541" s="60" t="s">
        <v>49</v>
      </c>
      <c r="C1541" s="61" t="s">
        <v>312</v>
      </c>
      <c r="D1541" s="61" t="s">
        <v>83</v>
      </c>
      <c r="E1541" s="21">
        <v>0.03</v>
      </c>
      <c r="F1541" s="19">
        <f>SUMIFS(UK!I:I,UK!B:B,'Special condition stocks'!D1541,UK!D:D,'Special condition stocks'!B1541)</f>
        <v>0</v>
      </c>
      <c r="G1541" s="21">
        <f t="shared" si="339"/>
        <v>0</v>
      </c>
      <c r="H1541" s="21">
        <v>0</v>
      </c>
      <c r="I1541" s="21">
        <v>0</v>
      </c>
      <c r="J1541" s="21">
        <f t="shared" si="340"/>
        <v>0</v>
      </c>
    </row>
    <row r="1542" spans="1:10" x14ac:dyDescent="0.2">
      <c r="A1542" s="6" t="str">
        <f t="shared" si="332"/>
        <v>SOL/*07HNESFO</v>
      </c>
      <c r="B1542" s="60" t="s">
        <v>5</v>
      </c>
      <c r="C1542" s="61" t="s">
        <v>312</v>
      </c>
      <c r="D1542" s="61" t="s">
        <v>83</v>
      </c>
      <c r="E1542" s="21">
        <v>0.03</v>
      </c>
      <c r="F1542" s="19">
        <f>SUMIFS(UK!I:I,UK!B:B,'Special condition stocks'!D1542,UK!D:D,'Special condition stocks'!B1542)</f>
        <v>0</v>
      </c>
      <c r="G1542" s="21">
        <f t="shared" si="339"/>
        <v>0</v>
      </c>
      <c r="H1542" s="21">
        <v>0</v>
      </c>
      <c r="I1542" s="21">
        <v>0</v>
      </c>
      <c r="J1542" s="21">
        <f t="shared" si="340"/>
        <v>0</v>
      </c>
    </row>
    <row r="1543" spans="1:10" x14ac:dyDescent="0.2">
      <c r="A1543" s="6" t="str">
        <f t="shared" si="332"/>
        <v>SOL/*07HNIFPO</v>
      </c>
      <c r="B1543" s="60" t="s">
        <v>16</v>
      </c>
      <c r="C1543" s="61" t="s">
        <v>312</v>
      </c>
      <c r="D1543" s="61" t="s">
        <v>83</v>
      </c>
      <c r="E1543" s="21">
        <v>0.03</v>
      </c>
      <c r="F1543" s="19">
        <f>SUMIFS(UK!I:I,UK!B:B,'Special condition stocks'!D1543,UK!D:D,'Special condition stocks'!B1543)</f>
        <v>1.0670000000000002</v>
      </c>
      <c r="G1543" s="21">
        <f t="shared" si="339"/>
        <v>3.2000000000000001E-2</v>
      </c>
      <c r="H1543" s="21">
        <v>0</v>
      </c>
      <c r="I1543" s="21">
        <v>0</v>
      </c>
      <c r="J1543" s="21">
        <f t="shared" si="340"/>
        <v>3.2000000000000001E-2</v>
      </c>
    </row>
    <row r="1544" spans="1:10" x14ac:dyDescent="0.2">
      <c r="A1544" s="6" t="str">
        <f t="shared" si="332"/>
        <v>SOL/*07HNon Sector - England</v>
      </c>
      <c r="B1544" s="60" t="s">
        <v>25</v>
      </c>
      <c r="C1544" s="61" t="s">
        <v>312</v>
      </c>
      <c r="D1544" s="61" t="s">
        <v>83</v>
      </c>
      <c r="E1544" s="21">
        <v>0.03</v>
      </c>
      <c r="F1544" s="19">
        <f>SUMIFS(UK!I:I,UK!B:B,'Special condition stocks'!D1544,UK!D:D,'Special condition stocks'!B1544)</f>
        <v>22.411999999999999</v>
      </c>
      <c r="G1544" s="21">
        <f t="shared" si="339"/>
        <v>0.67200000000000004</v>
      </c>
      <c r="H1544" s="21">
        <v>0</v>
      </c>
      <c r="I1544" s="21">
        <v>0</v>
      </c>
      <c r="J1544" s="21">
        <f t="shared" si="340"/>
        <v>0.67200000000000004</v>
      </c>
    </row>
    <row r="1545" spans="1:10" x14ac:dyDescent="0.2">
      <c r="A1545" s="6" t="str">
        <f t="shared" si="332"/>
        <v>SOL/*07HNon Sector - Northern Ireland</v>
      </c>
      <c r="B1545" s="60" t="s">
        <v>28</v>
      </c>
      <c r="C1545" s="61" t="s">
        <v>312</v>
      </c>
      <c r="D1545" s="61" t="s">
        <v>83</v>
      </c>
      <c r="E1545" s="21">
        <v>0.03</v>
      </c>
      <c r="F1545" s="19">
        <f>SUMIFS(UK!I:I,UK!B:B,'Special condition stocks'!D1545,UK!D:D,'Special condition stocks'!B1545)</f>
        <v>0</v>
      </c>
      <c r="G1545" s="21">
        <f t="shared" si="339"/>
        <v>0</v>
      </c>
      <c r="H1545" s="21">
        <v>0</v>
      </c>
      <c r="I1545" s="21">
        <v>0</v>
      </c>
      <c r="J1545" s="21">
        <f t="shared" si="340"/>
        <v>0</v>
      </c>
    </row>
    <row r="1546" spans="1:10" x14ac:dyDescent="0.2">
      <c r="A1546" s="6" t="str">
        <f t="shared" si="332"/>
        <v>SOL/*07HNon Sector - Scotland</v>
      </c>
      <c r="B1546" s="60" t="s">
        <v>27</v>
      </c>
      <c r="C1546" s="61" t="s">
        <v>312</v>
      </c>
      <c r="D1546" s="61" t="s">
        <v>83</v>
      </c>
      <c r="E1546" s="21">
        <v>0.03</v>
      </c>
      <c r="F1546" s="19">
        <f>SUMIFS(UK!I:I,UK!B:B,'Special condition stocks'!D1546,UK!D:D,'Special condition stocks'!B1546)</f>
        <v>0.3</v>
      </c>
      <c r="G1546" s="21">
        <f t="shared" si="339"/>
        <v>8.9999999999999993E-3</v>
      </c>
      <c r="H1546" s="21">
        <v>0</v>
      </c>
      <c r="I1546" s="21">
        <v>0</v>
      </c>
      <c r="J1546" s="21">
        <f t="shared" si="340"/>
        <v>8.9999999999999993E-3</v>
      </c>
    </row>
    <row r="1547" spans="1:10" x14ac:dyDescent="0.2">
      <c r="A1547" s="6" t="str">
        <f t="shared" si="332"/>
        <v>SOL/*07HNon Sector - Wales</v>
      </c>
      <c r="B1547" s="60" t="s">
        <v>26</v>
      </c>
      <c r="C1547" s="61" t="s">
        <v>312</v>
      </c>
      <c r="D1547" s="61" t="s">
        <v>83</v>
      </c>
      <c r="E1547" s="21">
        <v>0.03</v>
      </c>
      <c r="F1547" s="19">
        <f>SUMIFS(UK!I:I,UK!B:B,'Special condition stocks'!D1547,UK!D:D,'Special condition stocks'!B1547)</f>
        <v>0</v>
      </c>
      <c r="G1547" s="21">
        <f t="shared" si="339"/>
        <v>0</v>
      </c>
      <c r="H1547" s="21">
        <v>0</v>
      </c>
      <c r="I1547" s="21">
        <v>0</v>
      </c>
      <c r="J1547" s="21">
        <f t="shared" si="340"/>
        <v>0</v>
      </c>
    </row>
    <row r="1548" spans="1:10" x14ac:dyDescent="0.2">
      <c r="A1548" s="6" t="str">
        <f t="shared" si="332"/>
        <v>SOL/*07HHumberside</v>
      </c>
      <c r="B1548" s="60" t="s">
        <v>288</v>
      </c>
      <c r="C1548" s="61" t="s">
        <v>312</v>
      </c>
      <c r="D1548" s="61" t="s">
        <v>83</v>
      </c>
      <c r="E1548" s="21">
        <v>0.03</v>
      </c>
      <c r="F1548" s="19">
        <f>SUMIFS(UK!I:I,UK!B:B,'Special condition stocks'!D1548,UK!D:D,'Special condition stocks'!B1548)</f>
        <v>0</v>
      </c>
      <c r="G1548" s="21">
        <f t="shared" si="339"/>
        <v>0</v>
      </c>
      <c r="H1548" s="21">
        <v>0</v>
      </c>
      <c r="I1548" s="21">
        <v>0</v>
      </c>
      <c r="J1548" s="21">
        <f t="shared" si="340"/>
        <v>0</v>
      </c>
    </row>
    <row r="1549" spans="1:10" x14ac:dyDescent="0.2">
      <c r="A1549" s="6" t="str">
        <f t="shared" si="332"/>
        <v>SOL/*07HNorth Sea</v>
      </c>
      <c r="B1549" s="60" t="s">
        <v>20</v>
      </c>
      <c r="C1549" s="61" t="s">
        <v>312</v>
      </c>
      <c r="D1549" s="61" t="s">
        <v>83</v>
      </c>
      <c r="E1549" s="21">
        <v>0.03</v>
      </c>
      <c r="F1549" s="19">
        <f>SUMIFS(UK!I:I,UK!B:B,'Special condition stocks'!D1549,UK!D:D,'Special condition stocks'!B1549)</f>
        <v>0.1</v>
      </c>
      <c r="G1549" s="21">
        <f t="shared" si="339"/>
        <v>3.0000000000000001E-3</v>
      </c>
      <c r="H1549" s="21">
        <v>0</v>
      </c>
      <c r="I1549" s="21">
        <v>0</v>
      </c>
      <c r="J1549" s="21">
        <f t="shared" si="340"/>
        <v>3.0000000000000001E-3</v>
      </c>
    </row>
    <row r="1550" spans="1:10" x14ac:dyDescent="0.2">
      <c r="A1550" s="6" t="str">
        <f t="shared" si="332"/>
        <v>SOL/*07HNorthern</v>
      </c>
      <c r="B1550" s="60" t="s">
        <v>10</v>
      </c>
      <c r="C1550" s="61" t="s">
        <v>312</v>
      </c>
      <c r="D1550" s="61" t="s">
        <v>83</v>
      </c>
      <c r="E1550" s="21">
        <v>0.03</v>
      </c>
      <c r="F1550" s="19">
        <f>SUMIFS(UK!I:I,UK!B:B,'Special condition stocks'!D1550,UK!D:D,'Special condition stocks'!B1550)</f>
        <v>0</v>
      </c>
      <c r="G1550" s="21">
        <f t="shared" si="339"/>
        <v>0</v>
      </c>
      <c r="H1550" s="21">
        <v>0</v>
      </c>
      <c r="I1550" s="21">
        <v>0</v>
      </c>
      <c r="J1550" s="21">
        <f t="shared" si="340"/>
        <v>0</v>
      </c>
    </row>
    <row r="1551" spans="1:10" x14ac:dyDescent="0.2">
      <c r="A1551" s="6" t="str">
        <f t="shared" si="332"/>
        <v>SOL/*07HOrkney</v>
      </c>
      <c r="B1551" s="60" t="s">
        <v>9</v>
      </c>
      <c r="C1551" s="61" t="s">
        <v>312</v>
      </c>
      <c r="D1551" s="61" t="s">
        <v>83</v>
      </c>
      <c r="E1551" s="21">
        <v>0.03</v>
      </c>
      <c r="F1551" s="19">
        <f>SUMIFS(UK!I:I,UK!B:B,'Special condition stocks'!D1551,UK!D:D,'Special condition stocks'!B1551)</f>
        <v>0</v>
      </c>
      <c r="G1551" s="21">
        <f t="shared" si="339"/>
        <v>0</v>
      </c>
      <c r="H1551" s="21">
        <v>0</v>
      </c>
      <c r="I1551" s="21">
        <v>0</v>
      </c>
      <c r="J1551" s="21">
        <f t="shared" si="340"/>
        <v>0</v>
      </c>
    </row>
    <row r="1552" spans="1:10" x14ac:dyDescent="0.2">
      <c r="A1552" s="6" t="str">
        <f t="shared" si="332"/>
        <v>SOL/*07HSFO</v>
      </c>
      <c r="B1552" s="60" t="s">
        <v>2</v>
      </c>
      <c r="C1552" s="61" t="s">
        <v>312</v>
      </c>
      <c r="D1552" s="61" t="s">
        <v>83</v>
      </c>
      <c r="E1552" s="21">
        <v>0.03</v>
      </c>
      <c r="F1552" s="19">
        <f>SUMIFS(UK!I:I,UK!B:B,'Special condition stocks'!D1552,UK!D:D,'Special condition stocks'!B1552)</f>
        <v>0.6</v>
      </c>
      <c r="G1552" s="21">
        <f t="shared" si="339"/>
        <v>1.7999999999999999E-2</v>
      </c>
      <c r="H1552" s="21">
        <v>0</v>
      </c>
      <c r="I1552" s="21">
        <v>0</v>
      </c>
      <c r="J1552" s="21">
        <f t="shared" si="340"/>
        <v>1.7999999999999999E-2</v>
      </c>
    </row>
    <row r="1553" spans="1:10" x14ac:dyDescent="0.2">
      <c r="A1553" s="6" t="str">
        <f t="shared" si="332"/>
        <v>SOL/*07HShetland</v>
      </c>
      <c r="B1553" s="60" t="s">
        <v>6</v>
      </c>
      <c r="C1553" s="61" t="s">
        <v>312</v>
      </c>
      <c r="D1553" s="61" t="s">
        <v>83</v>
      </c>
      <c r="E1553" s="21">
        <v>0.03</v>
      </c>
      <c r="F1553" s="19">
        <f>SUMIFS(UK!I:I,UK!B:B,'Special condition stocks'!D1553,UK!D:D,'Special condition stocks'!B1553)</f>
        <v>0.1</v>
      </c>
      <c r="G1553" s="21">
        <f t="shared" si="339"/>
        <v>3.0000000000000001E-3</v>
      </c>
      <c r="H1553" s="21">
        <v>0</v>
      </c>
      <c r="I1553" s="21">
        <v>0</v>
      </c>
      <c r="J1553" s="21">
        <f t="shared" si="340"/>
        <v>3.0000000000000001E-3</v>
      </c>
    </row>
    <row r="1554" spans="1:10" x14ac:dyDescent="0.2">
      <c r="A1554" s="6" t="str">
        <f t="shared" si="332"/>
        <v>SOL/*07HSouth West</v>
      </c>
      <c r="B1554" s="60" t="s">
        <v>19</v>
      </c>
      <c r="C1554" s="61" t="s">
        <v>312</v>
      </c>
      <c r="D1554" s="61" t="s">
        <v>83</v>
      </c>
      <c r="E1554" s="21">
        <v>0.03</v>
      </c>
      <c r="F1554" s="19">
        <f>SUMIFS(UK!I:I,UK!B:B,'Special condition stocks'!D1554,UK!D:D,'Special condition stocks'!B1554)</f>
        <v>112.21499999999999</v>
      </c>
      <c r="G1554" s="21">
        <f t="shared" si="339"/>
        <v>3.3660000000000001</v>
      </c>
      <c r="H1554" s="21">
        <v>0</v>
      </c>
      <c r="I1554" s="21">
        <v>0</v>
      </c>
      <c r="J1554" s="21">
        <f t="shared" si="340"/>
        <v>3.3660000000000001</v>
      </c>
    </row>
    <row r="1555" spans="1:10" x14ac:dyDescent="0.2">
      <c r="A1555" s="6" t="str">
        <f t="shared" ref="A1555" si="341">CONCATENATE(C1555,B1555)</f>
        <v>SOL/*07HUnallocated</v>
      </c>
      <c r="B1555" s="60" t="s">
        <v>33</v>
      </c>
      <c r="C1555" s="61" t="s">
        <v>312</v>
      </c>
      <c r="D1555" s="61" t="s">
        <v>83</v>
      </c>
      <c r="E1555" s="21">
        <v>0.03</v>
      </c>
      <c r="F1555" s="19">
        <f>SUMIFS(UK!I:I,UK!B:B,'Special condition stocks'!D1555,UK!D:D,'Special condition stocks'!B1555)</f>
        <v>16.350000000000001</v>
      </c>
      <c r="G1555" s="21">
        <f t="shared" ref="G1555" si="342">ROUND(F1555*E1555,3)</f>
        <v>0.49099999999999999</v>
      </c>
      <c r="H1555" s="21">
        <v>0</v>
      </c>
      <c r="I1555" s="21">
        <v>0</v>
      </c>
      <c r="J1555" s="21">
        <f t="shared" ref="J1555" si="343">G1555+H1555-I1555</f>
        <v>0.49099999999999999</v>
      </c>
    </row>
    <row r="1556" spans="1:10" x14ac:dyDescent="0.2">
      <c r="A1556" s="6" t="str">
        <f t="shared" si="332"/>
        <v>SOL/*07HW. Scotland</v>
      </c>
      <c r="B1556" s="60" t="s">
        <v>8</v>
      </c>
      <c r="C1556" s="61" t="s">
        <v>312</v>
      </c>
      <c r="D1556" s="61" t="s">
        <v>83</v>
      </c>
      <c r="E1556" s="21">
        <v>0.03</v>
      </c>
      <c r="F1556" s="19">
        <f>SUMIFS(UK!I:I,UK!B:B,'Special condition stocks'!D1556,UK!D:D,'Special condition stocks'!B1556)</f>
        <v>0</v>
      </c>
      <c r="G1556" s="21">
        <f t="shared" si="339"/>
        <v>0</v>
      </c>
      <c r="H1556" s="21">
        <v>0</v>
      </c>
      <c r="I1556" s="21">
        <v>0</v>
      </c>
      <c r="J1556" s="21">
        <f t="shared" si="340"/>
        <v>0</v>
      </c>
    </row>
    <row r="1557" spans="1:10" x14ac:dyDescent="0.2">
      <c r="A1557" s="6" t="str">
        <f t="shared" si="332"/>
        <v>SOL/*07HWales &amp; WC</v>
      </c>
      <c r="B1557" s="60" t="s">
        <v>22</v>
      </c>
      <c r="C1557" s="61" t="s">
        <v>312</v>
      </c>
      <c r="D1557" s="61" t="s">
        <v>83</v>
      </c>
      <c r="E1557" s="21">
        <v>0.03</v>
      </c>
      <c r="F1557" s="19">
        <f>SUMIFS(UK!I:I,UK!B:B,'Special condition stocks'!D1557,UK!D:D,'Special condition stocks'!B1557)</f>
        <v>0</v>
      </c>
      <c r="G1557" s="21">
        <f t="shared" si="339"/>
        <v>0</v>
      </c>
      <c r="H1557" s="21">
        <v>0</v>
      </c>
      <c r="I1557" s="21">
        <v>0</v>
      </c>
      <c r="J1557" s="21">
        <f t="shared" si="340"/>
        <v>0</v>
      </c>
    </row>
    <row r="1558" spans="1:10" x14ac:dyDescent="0.2">
      <c r="A1558" s="6" t="str">
        <f t="shared" si="332"/>
        <v>SOL/*07HWestern</v>
      </c>
      <c r="B1558" s="60" t="s">
        <v>107</v>
      </c>
      <c r="C1558" s="61" t="s">
        <v>312</v>
      </c>
      <c r="D1558" s="61" t="s">
        <v>83</v>
      </c>
      <c r="E1558" s="21">
        <v>0.03</v>
      </c>
      <c r="F1558" s="19">
        <f>SUMIFS(UK!I:I,UK!B:B,'Special condition stocks'!D1558,UK!D:D,'Special condition stocks'!B1558)</f>
        <v>336.94499999999999</v>
      </c>
      <c r="G1558" s="21">
        <f t="shared" si="339"/>
        <v>10.108000000000001</v>
      </c>
      <c r="H1558" s="21">
        <v>0</v>
      </c>
      <c r="I1558" s="21">
        <v>0</v>
      </c>
      <c r="J1558" s="21">
        <f t="shared" si="340"/>
        <v>10.108000000000001</v>
      </c>
    </row>
    <row r="1559" spans="1:10" x14ac:dyDescent="0.2">
      <c r="A1559" s="6" t="str">
        <f t="shared" ref="A1559:A1560" si="344">CONCATENATE(C1559,B1559)</f>
        <v>SOL/*07HQAM - sector</v>
      </c>
      <c r="B1559" s="60" t="s">
        <v>302</v>
      </c>
      <c r="C1559" s="61" t="s">
        <v>312</v>
      </c>
      <c r="D1559" s="61" t="s">
        <v>83</v>
      </c>
      <c r="E1559" s="21">
        <v>0.03</v>
      </c>
      <c r="F1559" s="19">
        <f>SUMIFS(UK!I:I,UK!B:B,'Special condition stocks'!D1559,UK!D:D,'Special condition stocks'!B1559)</f>
        <v>0</v>
      </c>
      <c r="G1559" s="21">
        <f t="shared" ref="G1559:G1560" si="345">ROUND(F1559*E1559,3)</f>
        <v>0</v>
      </c>
      <c r="H1559" s="21">
        <v>0</v>
      </c>
      <c r="I1559" s="21">
        <v>0</v>
      </c>
      <c r="J1559" s="21">
        <f t="shared" ref="J1559:J1560" si="346">G1559+H1559-I1559</f>
        <v>0</v>
      </c>
    </row>
    <row r="1560" spans="1:10" x14ac:dyDescent="0.2">
      <c r="A1560" s="6" t="str">
        <f t="shared" si="344"/>
        <v>SOL/*07HQAM - non-sector</v>
      </c>
      <c r="B1560" s="60" t="s">
        <v>303</v>
      </c>
      <c r="C1560" s="61" t="s">
        <v>312</v>
      </c>
      <c r="D1560" s="61" t="s">
        <v>83</v>
      </c>
      <c r="E1560" s="21">
        <v>0.03</v>
      </c>
      <c r="F1560" s="19">
        <f>SUMIFS(UK!I:I,UK!B:B,'Special condition stocks'!D1560,UK!D:D,'Special condition stocks'!B1560)</f>
        <v>0</v>
      </c>
      <c r="G1560" s="21">
        <f t="shared" si="345"/>
        <v>0</v>
      </c>
      <c r="H1560" s="21">
        <v>0</v>
      </c>
      <c r="I1560" s="21">
        <v>0</v>
      </c>
      <c r="J1560" s="21">
        <f t="shared" si="346"/>
        <v>0</v>
      </c>
    </row>
    <row r="1561" spans="1:10" x14ac:dyDescent="0.2">
      <c r="A1561" s="6" t="str">
        <f t="shared" si="332"/>
        <v>SRX/*2AC4C10m and under (pool) - England</v>
      </c>
      <c r="B1561" s="6" t="s">
        <v>29</v>
      </c>
      <c r="C1561" s="24" t="s">
        <v>229</v>
      </c>
      <c r="D1561" s="24" t="s">
        <v>101</v>
      </c>
      <c r="E1561" s="21">
        <v>0.1</v>
      </c>
      <c r="F1561" s="19">
        <f>SUMIFS(UK!I:I,UK!B:B,'Special condition stocks'!D1561,UK!D:D,'Special condition stocks'!B1561)</f>
        <v>333.61599999999999</v>
      </c>
      <c r="G1561" s="21">
        <f t="shared" si="324"/>
        <v>33.362000000000002</v>
      </c>
      <c r="H1561" s="21">
        <v>0</v>
      </c>
      <c r="I1561" s="21">
        <v>0</v>
      </c>
      <c r="J1561" s="21">
        <f t="shared" si="325"/>
        <v>33.362000000000002</v>
      </c>
    </row>
    <row r="1562" spans="1:10" x14ac:dyDescent="0.2">
      <c r="A1562" s="6" t="str">
        <f t="shared" si="332"/>
        <v>SRX/*2AC4C10m and under (pool) - Northern Ireland</v>
      </c>
      <c r="B1562" s="6" t="s">
        <v>32</v>
      </c>
      <c r="C1562" s="24" t="s">
        <v>229</v>
      </c>
      <c r="D1562" s="24" t="s">
        <v>101</v>
      </c>
      <c r="E1562" s="21">
        <v>0.1</v>
      </c>
      <c r="F1562" s="19">
        <f>SUMIFS(UK!I:I,UK!B:B,'Special condition stocks'!D1562,UK!D:D,'Special condition stocks'!B1562)</f>
        <v>0</v>
      </c>
      <c r="G1562" s="21">
        <f t="shared" si="324"/>
        <v>0</v>
      </c>
      <c r="H1562" s="21">
        <v>0</v>
      </c>
      <c r="I1562" s="21">
        <v>0</v>
      </c>
      <c r="J1562" s="21">
        <f t="shared" si="325"/>
        <v>0</v>
      </c>
    </row>
    <row r="1563" spans="1:10" x14ac:dyDescent="0.2">
      <c r="A1563" s="6" t="str">
        <f t="shared" si="332"/>
        <v>SRX/*2AC4C10m and under (pool) - Scotland</v>
      </c>
      <c r="B1563" s="6" t="s">
        <v>31</v>
      </c>
      <c r="C1563" s="24" t="s">
        <v>229</v>
      </c>
      <c r="D1563" s="24" t="s">
        <v>101</v>
      </c>
      <c r="E1563" s="21">
        <v>0.1</v>
      </c>
      <c r="F1563" s="19">
        <f>SUMIFS(UK!I:I,UK!B:B,'Special condition stocks'!D1563,UK!D:D,'Special condition stocks'!B1563)</f>
        <v>1.8</v>
      </c>
      <c r="G1563" s="21">
        <f t="shared" si="324"/>
        <v>0.18</v>
      </c>
      <c r="H1563" s="21">
        <v>0</v>
      </c>
      <c r="I1563" s="21">
        <v>0</v>
      </c>
      <c r="J1563" s="21">
        <f t="shared" si="325"/>
        <v>0.18</v>
      </c>
    </row>
    <row r="1564" spans="1:10" x14ac:dyDescent="0.2">
      <c r="A1564" s="6" t="str">
        <f t="shared" si="332"/>
        <v>SRX/*2AC4C10m and under (pool) - Wales</v>
      </c>
      <c r="B1564" s="6" t="s">
        <v>30</v>
      </c>
      <c r="C1564" s="24" t="s">
        <v>229</v>
      </c>
      <c r="D1564" s="24" t="s">
        <v>101</v>
      </c>
      <c r="E1564" s="21">
        <v>0.1</v>
      </c>
      <c r="F1564" s="19">
        <f>SUMIFS(UK!I:I,UK!B:B,'Special condition stocks'!D1564,UK!D:D,'Special condition stocks'!B1564)</f>
        <v>5.1130000000000004</v>
      </c>
      <c r="G1564" s="21">
        <f t="shared" si="324"/>
        <v>0.51100000000000001</v>
      </c>
      <c r="H1564" s="21">
        <v>0</v>
      </c>
      <c r="I1564" s="21">
        <v>0</v>
      </c>
      <c r="J1564" s="21">
        <f t="shared" si="325"/>
        <v>0.51100000000000001</v>
      </c>
    </row>
    <row r="1565" spans="1:10" x14ac:dyDescent="0.2">
      <c r="A1565" s="6" t="str">
        <f t="shared" si="332"/>
        <v>SRX/*2AC4CAberdeen</v>
      </c>
      <c r="B1565" s="6" t="s">
        <v>4</v>
      </c>
      <c r="C1565" s="24" t="s">
        <v>229</v>
      </c>
      <c r="D1565" s="24" t="s">
        <v>101</v>
      </c>
      <c r="E1565" s="21">
        <v>0.1</v>
      </c>
      <c r="F1565" s="19">
        <f>SUMIFS(UK!I:I,UK!B:B,'Special condition stocks'!D1565,UK!D:D,'Special condition stocks'!B1565)</f>
        <v>0</v>
      </c>
      <c r="G1565" s="21">
        <f t="shared" si="324"/>
        <v>0</v>
      </c>
      <c r="H1565" s="21">
        <v>0</v>
      </c>
      <c r="I1565" s="21">
        <v>0</v>
      </c>
      <c r="J1565" s="21">
        <f t="shared" si="325"/>
        <v>0</v>
      </c>
    </row>
    <row r="1566" spans="1:10" x14ac:dyDescent="0.2">
      <c r="A1566" s="6" t="str">
        <f t="shared" si="332"/>
        <v>SRX/*2AC4CAnglo Scot.</v>
      </c>
      <c r="B1566" s="6" t="s">
        <v>13</v>
      </c>
      <c r="C1566" s="24" t="s">
        <v>229</v>
      </c>
      <c r="D1566" s="24" t="s">
        <v>101</v>
      </c>
      <c r="E1566" s="21">
        <v>0.1</v>
      </c>
      <c r="F1566" s="19">
        <f>SUMIFS(UK!I:I,UK!B:B,'Special condition stocks'!D1566,UK!D:D,'Special condition stocks'!B1566)</f>
        <v>0</v>
      </c>
      <c r="G1566" s="21">
        <f t="shared" si="324"/>
        <v>0</v>
      </c>
      <c r="H1566" s="21">
        <v>0</v>
      </c>
      <c r="I1566" s="21">
        <v>0</v>
      </c>
      <c r="J1566" s="21">
        <f t="shared" si="325"/>
        <v>0</v>
      </c>
    </row>
    <row r="1567" spans="1:10" x14ac:dyDescent="0.2">
      <c r="A1567" s="6" t="str">
        <f t="shared" si="332"/>
        <v>SRX/*2AC4CANIFPO</v>
      </c>
      <c r="B1567" s="6" t="s">
        <v>17</v>
      </c>
      <c r="C1567" s="24" t="s">
        <v>229</v>
      </c>
      <c r="D1567" s="24" t="s">
        <v>101</v>
      </c>
      <c r="E1567" s="21">
        <v>0.1</v>
      </c>
      <c r="F1567" s="19">
        <f>SUMIFS(UK!I:I,UK!B:B,'Special condition stocks'!D1567,UK!D:D,'Special condition stocks'!B1567)</f>
        <v>0</v>
      </c>
      <c r="G1567" s="21">
        <f t="shared" si="324"/>
        <v>0</v>
      </c>
      <c r="H1567" s="21">
        <v>0</v>
      </c>
      <c r="I1567" s="21">
        <v>0</v>
      </c>
      <c r="J1567" s="21">
        <f t="shared" si="325"/>
        <v>0</v>
      </c>
    </row>
    <row r="1568" spans="1:10" x14ac:dyDescent="0.2">
      <c r="A1568" s="6" t="str">
        <f t="shared" si="332"/>
        <v>SRX/*2AC4CCornish</v>
      </c>
      <c r="B1568" s="6" t="s">
        <v>18</v>
      </c>
      <c r="C1568" s="24" t="s">
        <v>229</v>
      </c>
      <c r="D1568" s="24" t="s">
        <v>101</v>
      </c>
      <c r="E1568" s="21">
        <v>0.1</v>
      </c>
      <c r="F1568" s="19">
        <f>SUMIFS(UK!I:I,UK!B:B,'Special condition stocks'!D1568,UK!D:D,'Special condition stocks'!B1568)</f>
        <v>4.6820000000000004</v>
      </c>
      <c r="G1568" s="21">
        <f t="shared" si="324"/>
        <v>0.46800000000000003</v>
      </c>
      <c r="H1568" s="21">
        <v>0</v>
      </c>
      <c r="I1568" s="21">
        <v>0</v>
      </c>
      <c r="J1568" s="21">
        <f t="shared" si="325"/>
        <v>0.46800000000000003</v>
      </c>
    </row>
    <row r="1569" spans="1:10" x14ac:dyDescent="0.2">
      <c r="A1569" s="6" t="str">
        <f t="shared" si="332"/>
        <v>SRX/*2AC4CEEFPO</v>
      </c>
      <c r="B1569" s="6" t="s">
        <v>14</v>
      </c>
      <c r="C1569" s="24" t="s">
        <v>229</v>
      </c>
      <c r="D1569" s="24" t="s">
        <v>101</v>
      </c>
      <c r="E1569" s="21">
        <v>0.1</v>
      </c>
      <c r="F1569" s="19">
        <f>SUMIFS(UK!I:I,UK!B:B,'Special condition stocks'!D1569,UK!D:D,'Special condition stocks'!B1569)</f>
        <v>1.7170000000000001</v>
      </c>
      <c r="G1569" s="21">
        <f t="shared" si="324"/>
        <v>0.17199999999999999</v>
      </c>
      <c r="H1569" s="21">
        <v>0</v>
      </c>
      <c r="I1569" s="21">
        <v>0</v>
      </c>
      <c r="J1569" s="21">
        <f t="shared" si="325"/>
        <v>0.17199999999999999</v>
      </c>
    </row>
    <row r="1570" spans="1:10" x14ac:dyDescent="0.2">
      <c r="A1570" s="6" t="str">
        <f t="shared" si="332"/>
        <v>SRX/*2AC4CFife</v>
      </c>
      <c r="B1570" s="6" t="s">
        <v>7</v>
      </c>
      <c r="C1570" s="24" t="s">
        <v>229</v>
      </c>
      <c r="D1570" s="24" t="s">
        <v>101</v>
      </c>
      <c r="E1570" s="21">
        <v>0.1</v>
      </c>
      <c r="F1570" s="19">
        <f>SUMIFS(UK!I:I,UK!B:B,'Special condition stocks'!D1570,UK!D:D,'Special condition stocks'!B1570)</f>
        <v>7.8820000000000006</v>
      </c>
      <c r="G1570" s="21">
        <f t="shared" si="324"/>
        <v>0.78800000000000003</v>
      </c>
      <c r="H1570" s="21">
        <v>0</v>
      </c>
      <c r="I1570" s="21">
        <v>0</v>
      </c>
      <c r="J1570" s="21">
        <f t="shared" si="325"/>
        <v>0.78800000000000003</v>
      </c>
    </row>
    <row r="1571" spans="1:10" x14ac:dyDescent="0.2">
      <c r="A1571" s="6" t="str">
        <f t="shared" si="332"/>
        <v>SRX/*2AC4CFPO</v>
      </c>
      <c r="B1571" s="6" t="s">
        <v>15</v>
      </c>
      <c r="C1571" s="24" t="s">
        <v>229</v>
      </c>
      <c r="D1571" s="24" t="s">
        <v>101</v>
      </c>
      <c r="E1571" s="21">
        <v>0.1</v>
      </c>
      <c r="F1571" s="19">
        <f>SUMIFS(UK!I:I,UK!B:B,'Special condition stocks'!D1571,UK!D:D,'Special condition stocks'!B1571)</f>
        <v>16.594999999999999</v>
      </c>
      <c r="G1571" s="21">
        <f t="shared" ref="G1571:G1640" si="347">ROUND(F1571*E1571,3)</f>
        <v>1.66</v>
      </c>
      <c r="H1571" s="21">
        <v>0</v>
      </c>
      <c r="I1571" s="21">
        <v>0</v>
      </c>
      <c r="J1571" s="21">
        <f t="shared" ref="J1571:J1640" si="348">G1571+H1571-I1571</f>
        <v>1.66</v>
      </c>
    </row>
    <row r="1572" spans="1:10" x14ac:dyDescent="0.2">
      <c r="A1572" s="6" t="str">
        <f t="shared" si="332"/>
        <v>SRX/*2AC4CHandliners</v>
      </c>
      <c r="B1572" s="6" t="s">
        <v>66</v>
      </c>
      <c r="C1572" s="24" t="s">
        <v>229</v>
      </c>
      <c r="D1572" s="24" t="s">
        <v>101</v>
      </c>
      <c r="E1572" s="21">
        <v>0.1</v>
      </c>
      <c r="F1572" s="19">
        <f>SUMIFS(UK!I:I,UK!B:B,'Special condition stocks'!D1572,UK!D:D,'Special condition stocks'!B1572)</f>
        <v>0</v>
      </c>
      <c r="G1572" s="21">
        <f t="shared" si="347"/>
        <v>0</v>
      </c>
      <c r="H1572" s="21">
        <v>0</v>
      </c>
      <c r="I1572" s="21">
        <v>0</v>
      </c>
      <c r="J1572" s="21">
        <f t="shared" si="348"/>
        <v>0</v>
      </c>
    </row>
    <row r="1573" spans="1:10" x14ac:dyDescent="0.2">
      <c r="A1573" s="6" t="str">
        <f t="shared" si="332"/>
        <v>SRX/*2AC4CInterfish</v>
      </c>
      <c r="B1573" s="6" t="s">
        <v>23</v>
      </c>
      <c r="C1573" s="24" t="s">
        <v>229</v>
      </c>
      <c r="D1573" s="24" t="s">
        <v>101</v>
      </c>
      <c r="E1573" s="21">
        <v>0.1</v>
      </c>
      <c r="F1573" s="19">
        <f>SUMIFS(UK!I:I,UK!B:B,'Special condition stocks'!D1573,UK!D:D,'Special condition stocks'!B1573)</f>
        <v>0</v>
      </c>
      <c r="G1573" s="21">
        <f t="shared" si="347"/>
        <v>0</v>
      </c>
      <c r="H1573" s="21">
        <v>0</v>
      </c>
      <c r="I1573" s="21">
        <v>0</v>
      </c>
      <c r="J1573" s="21">
        <f t="shared" si="348"/>
        <v>0</v>
      </c>
    </row>
    <row r="1574" spans="1:10" x14ac:dyDescent="0.2">
      <c r="A1574" s="6" t="str">
        <f t="shared" si="332"/>
        <v>SRX/*2AC4CIOM</v>
      </c>
      <c r="B1574" s="6" t="s">
        <v>24</v>
      </c>
      <c r="C1574" s="24" t="s">
        <v>229</v>
      </c>
      <c r="D1574" s="24" t="s">
        <v>101</v>
      </c>
      <c r="E1574" s="21">
        <v>0.1</v>
      </c>
      <c r="F1574" s="19">
        <f>SUMIFS(UK!I:I,UK!B:B,'Special condition stocks'!D1574,UK!D:D,'Special condition stocks'!B1574)</f>
        <v>0</v>
      </c>
      <c r="G1574" s="21">
        <f t="shared" si="347"/>
        <v>0</v>
      </c>
      <c r="H1574" s="21">
        <v>0</v>
      </c>
      <c r="I1574" s="21">
        <v>0</v>
      </c>
      <c r="J1574" s="21">
        <f t="shared" si="348"/>
        <v>0</v>
      </c>
    </row>
    <row r="1575" spans="1:10" x14ac:dyDescent="0.2">
      <c r="A1575" s="6" t="str">
        <f t="shared" si="332"/>
        <v>SRX/*2AC4CKlondyke</v>
      </c>
      <c r="B1575" s="6" t="s">
        <v>11</v>
      </c>
      <c r="C1575" s="24" t="s">
        <v>229</v>
      </c>
      <c r="D1575" s="24" t="s">
        <v>101</v>
      </c>
      <c r="E1575" s="21">
        <v>0.1</v>
      </c>
      <c r="F1575" s="19">
        <f>SUMIFS(UK!I:I,UK!B:B,'Special condition stocks'!D1575,UK!D:D,'Special condition stocks'!B1575)</f>
        <v>0</v>
      </c>
      <c r="G1575" s="21">
        <f t="shared" si="347"/>
        <v>0</v>
      </c>
      <c r="H1575" s="21">
        <v>0</v>
      </c>
      <c r="I1575" s="21">
        <v>0</v>
      </c>
      <c r="J1575" s="21">
        <f t="shared" si="348"/>
        <v>0</v>
      </c>
    </row>
    <row r="1576" spans="1:10" x14ac:dyDescent="0.2">
      <c r="A1576" s="6" t="str">
        <f t="shared" si="332"/>
        <v>SRX/*2AC4CLowestoft</v>
      </c>
      <c r="B1576" s="6" t="s">
        <v>21</v>
      </c>
      <c r="C1576" s="24" t="s">
        <v>229</v>
      </c>
      <c r="D1576" s="24" t="s">
        <v>101</v>
      </c>
      <c r="E1576" s="21">
        <v>0.1</v>
      </c>
      <c r="F1576" s="19">
        <f>SUMIFS(UK!I:I,UK!B:B,'Special condition stocks'!D1576,UK!D:D,'Special condition stocks'!B1576)</f>
        <v>0</v>
      </c>
      <c r="G1576" s="21">
        <f t="shared" si="347"/>
        <v>0</v>
      </c>
      <c r="H1576" s="21">
        <v>0</v>
      </c>
      <c r="I1576" s="21">
        <v>0</v>
      </c>
      <c r="J1576" s="21">
        <f t="shared" si="348"/>
        <v>0</v>
      </c>
    </row>
    <row r="1577" spans="1:10" x14ac:dyDescent="0.2">
      <c r="A1577" s="6" t="str">
        <f t="shared" si="332"/>
        <v>SRX/*2AC4CLunar</v>
      </c>
      <c r="B1577" s="6" t="s">
        <v>12</v>
      </c>
      <c r="C1577" s="24" t="s">
        <v>229</v>
      </c>
      <c r="D1577" s="24" t="s">
        <v>101</v>
      </c>
      <c r="E1577" s="21">
        <v>0.1</v>
      </c>
      <c r="F1577" s="19">
        <f>SUMIFS(UK!I:I,UK!B:B,'Special condition stocks'!D1577,UK!D:D,'Special condition stocks'!B1577)</f>
        <v>0</v>
      </c>
      <c r="G1577" s="21">
        <f t="shared" si="347"/>
        <v>0</v>
      </c>
      <c r="H1577" s="21">
        <v>0</v>
      </c>
      <c r="I1577" s="21">
        <v>0</v>
      </c>
      <c r="J1577" s="21">
        <f t="shared" si="348"/>
        <v>0</v>
      </c>
    </row>
    <row r="1578" spans="1:10" x14ac:dyDescent="0.2">
      <c r="A1578" s="6" t="str">
        <f t="shared" si="332"/>
        <v>SRX/*2AC4CMourne</v>
      </c>
      <c r="B1578" s="6" t="s">
        <v>49</v>
      </c>
      <c r="C1578" s="24" t="s">
        <v>229</v>
      </c>
      <c r="D1578" s="24" t="s">
        <v>101</v>
      </c>
      <c r="E1578" s="21">
        <v>0.1</v>
      </c>
      <c r="F1578" s="19">
        <f>SUMIFS(UK!I:I,UK!B:B,'Special condition stocks'!D1578,UK!D:D,'Special condition stocks'!B1578)</f>
        <v>0</v>
      </c>
      <c r="G1578" s="21">
        <f t="shared" si="347"/>
        <v>0</v>
      </c>
      <c r="H1578" s="21">
        <v>0</v>
      </c>
      <c r="I1578" s="21">
        <v>0</v>
      </c>
      <c r="J1578" s="21">
        <f t="shared" si="348"/>
        <v>0</v>
      </c>
    </row>
    <row r="1579" spans="1:10" x14ac:dyDescent="0.2">
      <c r="A1579" s="6" t="str">
        <f t="shared" si="332"/>
        <v>SRX/*2AC4CNESFO</v>
      </c>
      <c r="B1579" s="6" t="s">
        <v>5</v>
      </c>
      <c r="C1579" s="24" t="s">
        <v>229</v>
      </c>
      <c r="D1579" s="24" t="s">
        <v>101</v>
      </c>
      <c r="E1579" s="21">
        <v>0.1</v>
      </c>
      <c r="F1579" s="19">
        <f>SUMIFS(UK!I:I,UK!B:B,'Special condition stocks'!D1579,UK!D:D,'Special condition stocks'!B1579)</f>
        <v>0</v>
      </c>
      <c r="G1579" s="21">
        <f t="shared" si="347"/>
        <v>0</v>
      </c>
      <c r="H1579" s="21">
        <v>0</v>
      </c>
      <c r="I1579" s="21">
        <v>0</v>
      </c>
      <c r="J1579" s="21">
        <f t="shared" si="348"/>
        <v>0</v>
      </c>
    </row>
    <row r="1580" spans="1:10" x14ac:dyDescent="0.2">
      <c r="A1580" s="6" t="str">
        <f t="shared" si="332"/>
        <v>SRX/*2AC4CNIFPO</v>
      </c>
      <c r="B1580" s="6" t="s">
        <v>16</v>
      </c>
      <c r="C1580" s="24" t="s">
        <v>229</v>
      </c>
      <c r="D1580" s="24" t="s">
        <v>101</v>
      </c>
      <c r="E1580" s="21">
        <v>0.1</v>
      </c>
      <c r="F1580" s="19">
        <f>SUMIFS(UK!I:I,UK!B:B,'Special condition stocks'!D1580,UK!D:D,'Special condition stocks'!B1580)</f>
        <v>0</v>
      </c>
      <c r="G1580" s="21">
        <f t="shared" si="347"/>
        <v>0</v>
      </c>
      <c r="H1580" s="21">
        <v>0</v>
      </c>
      <c r="I1580" s="21">
        <v>0</v>
      </c>
      <c r="J1580" s="21">
        <f t="shared" si="348"/>
        <v>0</v>
      </c>
    </row>
    <row r="1581" spans="1:10" x14ac:dyDescent="0.2">
      <c r="A1581" s="6" t="str">
        <f t="shared" si="332"/>
        <v>SRX/*2AC4CNon Sector - England</v>
      </c>
      <c r="B1581" s="6" t="s">
        <v>25</v>
      </c>
      <c r="C1581" s="24" t="s">
        <v>229</v>
      </c>
      <c r="D1581" s="24" t="s">
        <v>101</v>
      </c>
      <c r="E1581" s="21">
        <v>0.1</v>
      </c>
      <c r="F1581" s="19">
        <f>SUMIFS(UK!I:I,UK!B:B,'Special condition stocks'!D1581,UK!D:D,'Special condition stocks'!B1581)</f>
        <v>43.057000000000002</v>
      </c>
      <c r="G1581" s="21">
        <f t="shared" si="347"/>
        <v>4.306</v>
      </c>
      <c r="H1581" s="21">
        <v>0</v>
      </c>
      <c r="I1581" s="21">
        <v>0</v>
      </c>
      <c r="J1581" s="21">
        <f t="shared" si="348"/>
        <v>4.306</v>
      </c>
    </row>
    <row r="1582" spans="1:10" x14ac:dyDescent="0.2">
      <c r="A1582" s="6" t="str">
        <f t="shared" si="332"/>
        <v>SRX/*2AC4CNon Sector - Northern Ireland</v>
      </c>
      <c r="B1582" s="6" t="s">
        <v>28</v>
      </c>
      <c r="C1582" s="24" t="s">
        <v>229</v>
      </c>
      <c r="D1582" s="24" t="s">
        <v>101</v>
      </c>
      <c r="E1582" s="21">
        <v>0.1</v>
      </c>
      <c r="F1582" s="19">
        <f>SUMIFS(UK!I:I,UK!B:B,'Special condition stocks'!D1582,UK!D:D,'Special condition stocks'!B1582)</f>
        <v>0</v>
      </c>
      <c r="G1582" s="21">
        <f t="shared" si="347"/>
        <v>0</v>
      </c>
      <c r="H1582" s="21">
        <v>0</v>
      </c>
      <c r="I1582" s="21">
        <v>0</v>
      </c>
      <c r="J1582" s="21">
        <f t="shared" si="348"/>
        <v>0</v>
      </c>
    </row>
    <row r="1583" spans="1:10" x14ac:dyDescent="0.2">
      <c r="A1583" s="6" t="str">
        <f t="shared" si="332"/>
        <v>SRX/*2AC4CNon Sector - Scotland</v>
      </c>
      <c r="B1583" s="6" t="s">
        <v>27</v>
      </c>
      <c r="C1583" s="24" t="s">
        <v>229</v>
      </c>
      <c r="D1583" s="24" t="s">
        <v>101</v>
      </c>
      <c r="E1583" s="21">
        <v>0.1</v>
      </c>
      <c r="F1583" s="19">
        <f>SUMIFS(UK!I:I,UK!B:B,'Special condition stocks'!D1583,UK!D:D,'Special condition stocks'!B1583)</f>
        <v>0.4</v>
      </c>
      <c r="G1583" s="21">
        <f t="shared" si="347"/>
        <v>0.04</v>
      </c>
      <c r="H1583" s="21">
        <v>0</v>
      </c>
      <c r="I1583" s="21">
        <v>0</v>
      </c>
      <c r="J1583" s="21">
        <f t="shared" si="348"/>
        <v>0.04</v>
      </c>
    </row>
    <row r="1584" spans="1:10" x14ac:dyDescent="0.2">
      <c r="A1584" s="6" t="str">
        <f t="shared" si="332"/>
        <v>SRX/*2AC4CNon Sector - Wales</v>
      </c>
      <c r="B1584" s="6" t="s">
        <v>26</v>
      </c>
      <c r="C1584" s="24" t="s">
        <v>229</v>
      </c>
      <c r="D1584" s="24" t="s">
        <v>101</v>
      </c>
      <c r="E1584" s="21">
        <v>0.1</v>
      </c>
      <c r="F1584" s="19">
        <f>SUMIFS(UK!I:I,UK!B:B,'Special condition stocks'!D1584,UK!D:D,'Special condition stocks'!B1584)</f>
        <v>0</v>
      </c>
      <c r="G1584" s="21">
        <f t="shared" si="347"/>
        <v>0</v>
      </c>
      <c r="H1584" s="21">
        <v>0</v>
      </c>
      <c r="I1584" s="21">
        <v>0</v>
      </c>
      <c r="J1584" s="21">
        <f t="shared" si="348"/>
        <v>0</v>
      </c>
    </row>
    <row r="1585" spans="1:10" x14ac:dyDescent="0.2">
      <c r="A1585" s="6" t="str">
        <f t="shared" si="332"/>
        <v>SRX/*2AC4CHumberside</v>
      </c>
      <c r="B1585" s="6" t="s">
        <v>288</v>
      </c>
      <c r="C1585" s="24" t="s">
        <v>229</v>
      </c>
      <c r="D1585" s="24" t="s">
        <v>101</v>
      </c>
      <c r="E1585" s="21">
        <v>0.1</v>
      </c>
      <c r="F1585" s="19">
        <f>SUMIFS(UK!I:I,UK!B:B,'Special condition stocks'!D1585,UK!D:D,'Special condition stocks'!B1585)</f>
        <v>0</v>
      </c>
      <c r="G1585" s="21">
        <f t="shared" si="347"/>
        <v>0</v>
      </c>
      <c r="H1585" s="21">
        <v>0</v>
      </c>
      <c r="I1585" s="21">
        <v>0</v>
      </c>
      <c r="J1585" s="21">
        <f t="shared" si="348"/>
        <v>0</v>
      </c>
    </row>
    <row r="1586" spans="1:10" x14ac:dyDescent="0.2">
      <c r="A1586" s="6" t="str">
        <f t="shared" si="332"/>
        <v>SRX/*2AC4CNorth Sea</v>
      </c>
      <c r="B1586" s="6" t="s">
        <v>20</v>
      </c>
      <c r="C1586" s="24" t="s">
        <v>229</v>
      </c>
      <c r="D1586" s="24" t="s">
        <v>101</v>
      </c>
      <c r="E1586" s="21">
        <v>0.1</v>
      </c>
      <c r="F1586" s="19">
        <f>SUMIFS(UK!I:I,UK!B:B,'Special condition stocks'!D1586,UK!D:D,'Special condition stocks'!B1586)</f>
        <v>13.709</v>
      </c>
      <c r="G1586" s="21">
        <f t="shared" si="347"/>
        <v>1.371</v>
      </c>
      <c r="H1586" s="21">
        <v>0</v>
      </c>
      <c r="I1586" s="21">
        <v>0</v>
      </c>
      <c r="J1586" s="21">
        <f t="shared" si="348"/>
        <v>1.371</v>
      </c>
    </row>
    <row r="1587" spans="1:10" x14ac:dyDescent="0.2">
      <c r="A1587" s="6" t="str">
        <f t="shared" si="332"/>
        <v>SRX/*2AC4CNorthern</v>
      </c>
      <c r="B1587" s="6" t="s">
        <v>10</v>
      </c>
      <c r="C1587" s="24" t="s">
        <v>229</v>
      </c>
      <c r="D1587" s="24" t="s">
        <v>101</v>
      </c>
      <c r="E1587" s="21">
        <v>0.1</v>
      </c>
      <c r="F1587" s="19">
        <f>SUMIFS(UK!I:I,UK!B:B,'Special condition stocks'!D1587,UK!D:D,'Special condition stocks'!B1587)</f>
        <v>0</v>
      </c>
      <c r="G1587" s="21">
        <f t="shared" si="347"/>
        <v>0</v>
      </c>
      <c r="H1587" s="21">
        <v>0</v>
      </c>
      <c r="I1587" s="21">
        <v>0</v>
      </c>
      <c r="J1587" s="21">
        <f t="shared" si="348"/>
        <v>0</v>
      </c>
    </row>
    <row r="1588" spans="1:10" x14ac:dyDescent="0.2">
      <c r="A1588" s="6" t="str">
        <f t="shared" si="332"/>
        <v>SRX/*2AC4COrkney</v>
      </c>
      <c r="B1588" s="6" t="s">
        <v>9</v>
      </c>
      <c r="C1588" s="24" t="s">
        <v>229</v>
      </c>
      <c r="D1588" s="24" t="s">
        <v>101</v>
      </c>
      <c r="E1588" s="21">
        <v>0.1</v>
      </c>
      <c r="F1588" s="19">
        <f>SUMIFS(UK!I:I,UK!B:B,'Special condition stocks'!D1588,UK!D:D,'Special condition stocks'!B1588)</f>
        <v>0</v>
      </c>
      <c r="G1588" s="21">
        <f t="shared" si="347"/>
        <v>0</v>
      </c>
      <c r="H1588" s="21">
        <v>0</v>
      </c>
      <c r="I1588" s="21">
        <v>0</v>
      </c>
      <c r="J1588" s="21">
        <f t="shared" si="348"/>
        <v>0</v>
      </c>
    </row>
    <row r="1589" spans="1:10" x14ac:dyDescent="0.2">
      <c r="A1589" s="6" t="str">
        <f t="shared" si="332"/>
        <v>SRX/*2AC4CSFO</v>
      </c>
      <c r="B1589" s="6" t="s">
        <v>2</v>
      </c>
      <c r="C1589" s="24" t="s">
        <v>229</v>
      </c>
      <c r="D1589" s="24" t="s">
        <v>101</v>
      </c>
      <c r="E1589" s="21">
        <v>0.1</v>
      </c>
      <c r="F1589" s="19">
        <f>SUMIFS(UK!I:I,UK!B:B,'Special condition stocks'!D1589,UK!D:D,'Special condition stocks'!B1589)</f>
        <v>0</v>
      </c>
      <c r="G1589" s="21">
        <f t="shared" si="347"/>
        <v>0</v>
      </c>
      <c r="H1589" s="21">
        <v>0</v>
      </c>
      <c r="I1589" s="21">
        <v>0</v>
      </c>
      <c r="J1589" s="21">
        <f t="shared" si="348"/>
        <v>0</v>
      </c>
    </row>
    <row r="1590" spans="1:10" x14ac:dyDescent="0.2">
      <c r="A1590" s="6" t="str">
        <f t="shared" si="332"/>
        <v>SRX/*2AC4CShetland</v>
      </c>
      <c r="B1590" s="6" t="s">
        <v>6</v>
      </c>
      <c r="C1590" s="24" t="s">
        <v>229</v>
      </c>
      <c r="D1590" s="24" t="s">
        <v>101</v>
      </c>
      <c r="E1590" s="21">
        <v>0.1</v>
      </c>
      <c r="F1590" s="19">
        <f>SUMIFS(UK!I:I,UK!B:B,'Special condition stocks'!D1590,UK!D:D,'Special condition stocks'!B1590)</f>
        <v>0</v>
      </c>
      <c r="G1590" s="21">
        <f t="shared" si="347"/>
        <v>0</v>
      </c>
      <c r="H1590" s="21">
        <v>0</v>
      </c>
      <c r="I1590" s="21">
        <v>0</v>
      </c>
      <c r="J1590" s="21">
        <f t="shared" si="348"/>
        <v>0</v>
      </c>
    </row>
    <row r="1591" spans="1:10" x14ac:dyDescent="0.2">
      <c r="A1591" s="6" t="str">
        <f t="shared" si="332"/>
        <v>SRX/*2AC4CSouth West</v>
      </c>
      <c r="B1591" s="6" t="s">
        <v>19</v>
      </c>
      <c r="C1591" s="24" t="s">
        <v>229</v>
      </c>
      <c r="D1591" s="24" t="s">
        <v>101</v>
      </c>
      <c r="E1591" s="21">
        <v>0.1</v>
      </c>
      <c r="F1591" s="19">
        <f>SUMIFS(UK!I:I,UK!B:B,'Special condition stocks'!D1591,UK!D:D,'Special condition stocks'!B1591)</f>
        <v>100.209</v>
      </c>
      <c r="G1591" s="21">
        <f t="shared" si="347"/>
        <v>10.021000000000001</v>
      </c>
      <c r="H1591" s="21">
        <v>0</v>
      </c>
      <c r="I1591" s="21">
        <v>0</v>
      </c>
      <c r="J1591" s="21">
        <f t="shared" si="348"/>
        <v>10.021000000000001</v>
      </c>
    </row>
    <row r="1592" spans="1:10" x14ac:dyDescent="0.2">
      <c r="A1592" s="6" t="str">
        <f t="shared" ref="A1592" si="349">CONCATENATE(C1592,B1592)</f>
        <v>SRX/*2AC4CUnallocated</v>
      </c>
      <c r="B1592" s="60" t="s">
        <v>33</v>
      </c>
      <c r="C1592" s="61" t="s">
        <v>229</v>
      </c>
      <c r="D1592" s="61" t="s">
        <v>101</v>
      </c>
      <c r="E1592" s="21">
        <v>0.1</v>
      </c>
      <c r="F1592" s="19">
        <f>SUMIFS(UK!I:I,UK!B:B,'Special condition stocks'!D1592,UK!D:D,'Special condition stocks'!B1592)</f>
        <v>0.3</v>
      </c>
      <c r="G1592" s="21">
        <f t="shared" ref="G1592" si="350">ROUND(F1592*E1592,3)</f>
        <v>0.03</v>
      </c>
      <c r="H1592" s="21">
        <v>0</v>
      </c>
      <c r="I1592" s="21">
        <v>0</v>
      </c>
      <c r="J1592" s="21">
        <f t="shared" ref="J1592" si="351">G1592+H1592-I1592</f>
        <v>0.03</v>
      </c>
    </row>
    <row r="1593" spans="1:10" x14ac:dyDescent="0.2">
      <c r="A1593" s="6" t="str">
        <f t="shared" si="332"/>
        <v>SRX/*2AC4CW. Scotland</v>
      </c>
      <c r="B1593" s="6" t="s">
        <v>8</v>
      </c>
      <c r="C1593" s="24" t="s">
        <v>229</v>
      </c>
      <c r="D1593" s="24" t="s">
        <v>101</v>
      </c>
      <c r="E1593" s="21">
        <v>0.1</v>
      </c>
      <c r="F1593" s="19">
        <f>SUMIFS(UK!I:I,UK!B:B,'Special condition stocks'!D1593,UK!D:D,'Special condition stocks'!B1593)</f>
        <v>0</v>
      </c>
      <c r="G1593" s="21">
        <f t="shared" si="347"/>
        <v>0</v>
      </c>
      <c r="H1593" s="21">
        <v>0</v>
      </c>
      <c r="I1593" s="21">
        <v>0</v>
      </c>
      <c r="J1593" s="21">
        <f t="shared" si="348"/>
        <v>0</v>
      </c>
    </row>
    <row r="1594" spans="1:10" x14ac:dyDescent="0.2">
      <c r="A1594" s="6" t="str">
        <f t="shared" si="332"/>
        <v>SRX/*2AC4CWales &amp; WC</v>
      </c>
      <c r="B1594" s="6" t="s">
        <v>22</v>
      </c>
      <c r="C1594" s="24" t="s">
        <v>229</v>
      </c>
      <c r="D1594" s="24" t="s">
        <v>101</v>
      </c>
      <c r="E1594" s="21">
        <v>0.1</v>
      </c>
      <c r="F1594" s="19">
        <f>SUMIFS(UK!I:I,UK!B:B,'Special condition stocks'!D1594,UK!D:D,'Special condition stocks'!B1594)</f>
        <v>0</v>
      </c>
      <c r="G1594" s="21">
        <f t="shared" si="347"/>
        <v>0</v>
      </c>
      <c r="H1594" s="21">
        <v>0</v>
      </c>
      <c r="I1594" s="21">
        <v>0</v>
      </c>
      <c r="J1594" s="21">
        <f t="shared" si="348"/>
        <v>0</v>
      </c>
    </row>
    <row r="1595" spans="1:10" x14ac:dyDescent="0.2">
      <c r="A1595" s="6" t="str">
        <f t="shared" si="332"/>
        <v>SRX/*2AC4CWestern</v>
      </c>
      <c r="B1595" s="6" t="s">
        <v>107</v>
      </c>
      <c r="C1595" s="24" t="s">
        <v>229</v>
      </c>
      <c r="D1595" s="24" t="s">
        <v>101</v>
      </c>
      <c r="E1595" s="21">
        <v>0.1</v>
      </c>
      <c r="F1595" s="19">
        <f>SUMIFS(UK!I:I,UK!B:B,'Special condition stocks'!D1595,UK!D:D,'Special condition stocks'!B1595)</f>
        <v>0</v>
      </c>
      <c r="G1595" s="21">
        <f t="shared" si="347"/>
        <v>0</v>
      </c>
      <c r="H1595" s="21">
        <v>0</v>
      </c>
      <c r="I1595" s="21">
        <v>0</v>
      </c>
      <c r="J1595" s="21">
        <f t="shared" si="348"/>
        <v>0</v>
      </c>
    </row>
    <row r="1596" spans="1:10" x14ac:dyDescent="0.2">
      <c r="A1596" s="6" t="str">
        <f t="shared" ref="A1596:A1597" si="352">CONCATENATE(C1596,B1596)</f>
        <v>SRX/*2AC4CQAM - sector</v>
      </c>
      <c r="B1596" s="60" t="s">
        <v>302</v>
      </c>
      <c r="C1596" s="61" t="s">
        <v>229</v>
      </c>
      <c r="D1596" s="61" t="s">
        <v>101</v>
      </c>
      <c r="E1596" s="21">
        <v>0.1</v>
      </c>
      <c r="F1596" s="19">
        <f>SUMIFS(UK!I:I,UK!B:B,'Special condition stocks'!D1596,UK!D:D,'Special condition stocks'!B1596)</f>
        <v>0</v>
      </c>
      <c r="G1596" s="21">
        <f t="shared" ref="G1596:G1597" si="353">ROUND(F1596*E1596,3)</f>
        <v>0</v>
      </c>
      <c r="H1596" s="21">
        <v>0</v>
      </c>
      <c r="I1596" s="21">
        <v>0</v>
      </c>
      <c r="J1596" s="21">
        <f t="shared" ref="J1596:J1597" si="354">G1596+H1596-I1596</f>
        <v>0</v>
      </c>
    </row>
    <row r="1597" spans="1:10" x14ac:dyDescent="0.2">
      <c r="A1597" s="6" t="str">
        <f t="shared" si="352"/>
        <v>SRX/*2AC4CQAM - non-sector</v>
      </c>
      <c r="B1597" s="60" t="s">
        <v>303</v>
      </c>
      <c r="C1597" s="61" t="s">
        <v>229</v>
      </c>
      <c r="D1597" s="61" t="s">
        <v>101</v>
      </c>
      <c r="E1597" s="21">
        <v>0.1</v>
      </c>
      <c r="F1597" s="19">
        <f>SUMIFS(UK!I:I,UK!B:B,'Special condition stocks'!D1597,UK!D:D,'Special condition stocks'!B1597)</f>
        <v>0</v>
      </c>
      <c r="G1597" s="21">
        <f t="shared" si="353"/>
        <v>0</v>
      </c>
      <c r="H1597" s="21">
        <v>0</v>
      </c>
      <c r="I1597" s="21">
        <v>0</v>
      </c>
      <c r="J1597" s="21">
        <f t="shared" si="354"/>
        <v>0</v>
      </c>
    </row>
    <row r="1598" spans="1:10" x14ac:dyDescent="0.2">
      <c r="A1598" s="6" t="str">
        <f t="shared" si="332"/>
        <v>SRX/*67AKD10m and under (pool) - England</v>
      </c>
      <c r="B1598" s="6" t="s">
        <v>29</v>
      </c>
      <c r="C1598" s="24" t="s">
        <v>228</v>
      </c>
      <c r="D1598" s="24" t="s">
        <v>101</v>
      </c>
      <c r="E1598" s="21">
        <v>0.05</v>
      </c>
      <c r="F1598" s="19">
        <f>SUMIFS(UK!I:I,UK!B:B,'Special condition stocks'!D1598,UK!D:D,'Special condition stocks'!B1598)</f>
        <v>333.61599999999999</v>
      </c>
      <c r="G1598" s="21">
        <f t="shared" si="347"/>
        <v>16.681000000000001</v>
      </c>
      <c r="H1598" s="21">
        <v>0</v>
      </c>
      <c r="I1598" s="21">
        <v>0</v>
      </c>
      <c r="J1598" s="21">
        <f t="shared" si="348"/>
        <v>16.681000000000001</v>
      </c>
    </row>
    <row r="1599" spans="1:10" x14ac:dyDescent="0.2">
      <c r="A1599" s="6" t="str">
        <f t="shared" si="332"/>
        <v>SRX/*67AKD10m and under (pool) - Northern Ireland</v>
      </c>
      <c r="B1599" s="6" t="s">
        <v>32</v>
      </c>
      <c r="C1599" s="24" t="s">
        <v>228</v>
      </c>
      <c r="D1599" s="24" t="s">
        <v>101</v>
      </c>
      <c r="E1599" s="21">
        <v>0.05</v>
      </c>
      <c r="F1599" s="19">
        <f>SUMIFS(UK!I:I,UK!B:B,'Special condition stocks'!D1599,UK!D:D,'Special condition stocks'!B1599)</f>
        <v>0</v>
      </c>
      <c r="G1599" s="21">
        <f t="shared" si="347"/>
        <v>0</v>
      </c>
      <c r="H1599" s="21">
        <v>0</v>
      </c>
      <c r="I1599" s="21">
        <v>0</v>
      </c>
      <c r="J1599" s="21">
        <f t="shared" si="348"/>
        <v>0</v>
      </c>
    </row>
    <row r="1600" spans="1:10" x14ac:dyDescent="0.2">
      <c r="A1600" s="6" t="str">
        <f t="shared" si="332"/>
        <v>SRX/*67AKD10m and under (pool) - Scotland</v>
      </c>
      <c r="B1600" s="6" t="s">
        <v>31</v>
      </c>
      <c r="C1600" s="24" t="s">
        <v>228</v>
      </c>
      <c r="D1600" s="24" t="s">
        <v>101</v>
      </c>
      <c r="E1600" s="21">
        <v>0.05</v>
      </c>
      <c r="F1600" s="19">
        <f>SUMIFS(UK!I:I,UK!B:B,'Special condition stocks'!D1600,UK!D:D,'Special condition stocks'!B1600)</f>
        <v>1.8</v>
      </c>
      <c r="G1600" s="21">
        <f t="shared" si="347"/>
        <v>0.09</v>
      </c>
      <c r="H1600" s="21">
        <v>0</v>
      </c>
      <c r="I1600" s="21">
        <v>0</v>
      </c>
      <c r="J1600" s="21">
        <f t="shared" si="348"/>
        <v>0.09</v>
      </c>
    </row>
    <row r="1601" spans="1:10" x14ac:dyDescent="0.2">
      <c r="A1601" s="6" t="str">
        <f t="shared" si="332"/>
        <v>SRX/*67AKD10m and under (pool) - Wales</v>
      </c>
      <c r="B1601" s="6" t="s">
        <v>30</v>
      </c>
      <c r="C1601" s="24" t="s">
        <v>228</v>
      </c>
      <c r="D1601" s="24" t="s">
        <v>101</v>
      </c>
      <c r="E1601" s="21">
        <v>0.05</v>
      </c>
      <c r="F1601" s="19">
        <f>SUMIFS(UK!I:I,UK!B:B,'Special condition stocks'!D1601,UK!D:D,'Special condition stocks'!B1601)</f>
        <v>5.1130000000000004</v>
      </c>
      <c r="G1601" s="21">
        <f t="shared" si="347"/>
        <v>0.25600000000000001</v>
      </c>
      <c r="H1601" s="21">
        <v>0</v>
      </c>
      <c r="I1601" s="21">
        <v>0</v>
      </c>
      <c r="J1601" s="21">
        <f t="shared" si="348"/>
        <v>0.25600000000000001</v>
      </c>
    </row>
    <row r="1602" spans="1:10" x14ac:dyDescent="0.2">
      <c r="A1602" s="6" t="str">
        <f t="shared" si="332"/>
        <v>SRX/*67AKDAberdeen</v>
      </c>
      <c r="B1602" s="6" t="s">
        <v>4</v>
      </c>
      <c r="C1602" s="24" t="s">
        <v>228</v>
      </c>
      <c r="D1602" s="24" t="s">
        <v>101</v>
      </c>
      <c r="E1602" s="21">
        <v>0.05</v>
      </c>
      <c r="F1602" s="19">
        <f>SUMIFS(UK!I:I,UK!B:B,'Special condition stocks'!D1602,UK!D:D,'Special condition stocks'!B1602)</f>
        <v>0</v>
      </c>
      <c r="G1602" s="21">
        <f t="shared" si="347"/>
        <v>0</v>
      </c>
      <c r="H1602" s="21">
        <v>0</v>
      </c>
      <c r="I1602" s="21">
        <v>0</v>
      </c>
      <c r="J1602" s="21">
        <f t="shared" si="348"/>
        <v>0</v>
      </c>
    </row>
    <row r="1603" spans="1:10" x14ac:dyDescent="0.2">
      <c r="A1603" s="6" t="str">
        <f t="shared" si="332"/>
        <v>SRX/*67AKDAnglo Scot.</v>
      </c>
      <c r="B1603" s="6" t="s">
        <v>13</v>
      </c>
      <c r="C1603" s="24" t="s">
        <v>228</v>
      </c>
      <c r="D1603" s="24" t="s">
        <v>101</v>
      </c>
      <c r="E1603" s="21">
        <v>0.05</v>
      </c>
      <c r="F1603" s="19">
        <f>SUMIFS(UK!I:I,UK!B:B,'Special condition stocks'!D1603,UK!D:D,'Special condition stocks'!B1603)</f>
        <v>0</v>
      </c>
      <c r="G1603" s="21">
        <f t="shared" si="347"/>
        <v>0</v>
      </c>
      <c r="H1603" s="21">
        <v>0</v>
      </c>
      <c r="I1603" s="21">
        <v>0</v>
      </c>
      <c r="J1603" s="21">
        <f t="shared" si="348"/>
        <v>0</v>
      </c>
    </row>
    <row r="1604" spans="1:10" x14ac:dyDescent="0.2">
      <c r="A1604" s="6" t="str">
        <f t="shared" si="332"/>
        <v>SRX/*67AKDANIFPO</v>
      </c>
      <c r="B1604" s="6" t="s">
        <v>17</v>
      </c>
      <c r="C1604" s="24" t="s">
        <v>228</v>
      </c>
      <c r="D1604" s="24" t="s">
        <v>101</v>
      </c>
      <c r="E1604" s="21">
        <v>0.05</v>
      </c>
      <c r="F1604" s="19">
        <f>SUMIFS(UK!I:I,UK!B:B,'Special condition stocks'!D1604,UK!D:D,'Special condition stocks'!B1604)</f>
        <v>0</v>
      </c>
      <c r="G1604" s="21">
        <f t="shared" si="347"/>
        <v>0</v>
      </c>
      <c r="H1604" s="21">
        <v>0</v>
      </c>
      <c r="I1604" s="21">
        <v>0</v>
      </c>
      <c r="J1604" s="21">
        <f t="shared" si="348"/>
        <v>0</v>
      </c>
    </row>
    <row r="1605" spans="1:10" x14ac:dyDescent="0.2">
      <c r="A1605" s="6" t="str">
        <f t="shared" si="332"/>
        <v>SRX/*67AKDCornish</v>
      </c>
      <c r="B1605" s="6" t="s">
        <v>18</v>
      </c>
      <c r="C1605" s="24" t="s">
        <v>228</v>
      </c>
      <c r="D1605" s="24" t="s">
        <v>101</v>
      </c>
      <c r="E1605" s="21">
        <v>0.05</v>
      </c>
      <c r="F1605" s="19">
        <f>SUMIFS(UK!I:I,UK!B:B,'Special condition stocks'!D1605,UK!D:D,'Special condition stocks'!B1605)</f>
        <v>4.6820000000000004</v>
      </c>
      <c r="G1605" s="21">
        <f t="shared" si="347"/>
        <v>0.23400000000000001</v>
      </c>
      <c r="H1605" s="21">
        <v>0</v>
      </c>
      <c r="I1605" s="21">
        <v>0</v>
      </c>
      <c r="J1605" s="21">
        <f t="shared" si="348"/>
        <v>0.23400000000000001</v>
      </c>
    </row>
    <row r="1606" spans="1:10" x14ac:dyDescent="0.2">
      <c r="A1606" s="6" t="str">
        <f t="shared" si="332"/>
        <v>SRX/*67AKDEEFPO</v>
      </c>
      <c r="B1606" s="6" t="s">
        <v>14</v>
      </c>
      <c r="C1606" s="24" t="s">
        <v>228</v>
      </c>
      <c r="D1606" s="24" t="s">
        <v>101</v>
      </c>
      <c r="E1606" s="21">
        <v>0.05</v>
      </c>
      <c r="F1606" s="19">
        <f>SUMIFS(UK!I:I,UK!B:B,'Special condition stocks'!D1606,UK!D:D,'Special condition stocks'!B1606)</f>
        <v>1.7170000000000001</v>
      </c>
      <c r="G1606" s="21">
        <f t="shared" si="347"/>
        <v>8.5999999999999993E-2</v>
      </c>
      <c r="H1606" s="21">
        <v>0</v>
      </c>
      <c r="I1606" s="21">
        <v>0</v>
      </c>
      <c r="J1606" s="21">
        <f t="shared" si="348"/>
        <v>8.5999999999999993E-2</v>
      </c>
    </row>
    <row r="1607" spans="1:10" x14ac:dyDescent="0.2">
      <c r="A1607" s="6" t="str">
        <f t="shared" si="332"/>
        <v>SRX/*67AKDFife</v>
      </c>
      <c r="B1607" s="6" t="s">
        <v>7</v>
      </c>
      <c r="C1607" s="24" t="s">
        <v>228</v>
      </c>
      <c r="D1607" s="24" t="s">
        <v>101</v>
      </c>
      <c r="E1607" s="21">
        <v>0.05</v>
      </c>
      <c r="F1607" s="19">
        <f>SUMIFS(UK!I:I,UK!B:B,'Special condition stocks'!D1607,UK!D:D,'Special condition stocks'!B1607)</f>
        <v>7.8820000000000006</v>
      </c>
      <c r="G1607" s="21">
        <f t="shared" si="347"/>
        <v>0.39400000000000002</v>
      </c>
      <c r="H1607" s="21">
        <v>0</v>
      </c>
      <c r="I1607" s="21">
        <v>0</v>
      </c>
      <c r="J1607" s="21">
        <f t="shared" si="348"/>
        <v>0.39400000000000002</v>
      </c>
    </row>
    <row r="1608" spans="1:10" x14ac:dyDescent="0.2">
      <c r="A1608" s="6" t="str">
        <f t="shared" si="332"/>
        <v>SRX/*67AKDFPO</v>
      </c>
      <c r="B1608" s="6" t="s">
        <v>15</v>
      </c>
      <c r="C1608" s="24" t="s">
        <v>228</v>
      </c>
      <c r="D1608" s="24" t="s">
        <v>101</v>
      </c>
      <c r="E1608" s="21">
        <v>0.05</v>
      </c>
      <c r="F1608" s="19">
        <f>SUMIFS(UK!I:I,UK!B:B,'Special condition stocks'!D1608,UK!D:D,'Special condition stocks'!B1608)</f>
        <v>16.594999999999999</v>
      </c>
      <c r="G1608" s="21">
        <f t="shared" si="347"/>
        <v>0.83</v>
      </c>
      <c r="H1608" s="21">
        <v>0</v>
      </c>
      <c r="I1608" s="21">
        <v>0</v>
      </c>
      <c r="J1608" s="21">
        <f t="shared" si="348"/>
        <v>0.83</v>
      </c>
    </row>
    <row r="1609" spans="1:10" x14ac:dyDescent="0.2">
      <c r="A1609" s="6" t="str">
        <f t="shared" si="332"/>
        <v>SRX/*67AKDHandliners</v>
      </c>
      <c r="B1609" s="6" t="s">
        <v>66</v>
      </c>
      <c r="C1609" s="24" t="s">
        <v>228</v>
      </c>
      <c r="D1609" s="24" t="s">
        <v>101</v>
      </c>
      <c r="E1609" s="21">
        <v>0.05</v>
      </c>
      <c r="F1609" s="19">
        <f>SUMIFS(UK!I:I,UK!B:B,'Special condition stocks'!D1609,UK!D:D,'Special condition stocks'!B1609)</f>
        <v>0</v>
      </c>
      <c r="G1609" s="21">
        <f t="shared" si="347"/>
        <v>0</v>
      </c>
      <c r="H1609" s="21">
        <v>0</v>
      </c>
      <c r="I1609" s="21">
        <v>0</v>
      </c>
      <c r="J1609" s="21">
        <f t="shared" si="348"/>
        <v>0</v>
      </c>
    </row>
    <row r="1610" spans="1:10" x14ac:dyDescent="0.2">
      <c r="A1610" s="6" t="str">
        <f t="shared" si="332"/>
        <v>SRX/*67AKDInterfish</v>
      </c>
      <c r="B1610" s="6" t="s">
        <v>23</v>
      </c>
      <c r="C1610" s="24" t="s">
        <v>228</v>
      </c>
      <c r="D1610" s="24" t="s">
        <v>101</v>
      </c>
      <c r="E1610" s="21">
        <v>0.05</v>
      </c>
      <c r="F1610" s="19">
        <f>SUMIFS(UK!I:I,UK!B:B,'Special condition stocks'!D1610,UK!D:D,'Special condition stocks'!B1610)</f>
        <v>0</v>
      </c>
      <c r="G1610" s="21">
        <f t="shared" si="347"/>
        <v>0</v>
      </c>
      <c r="H1610" s="21">
        <v>0</v>
      </c>
      <c r="I1610" s="21">
        <v>0</v>
      </c>
      <c r="J1610" s="21">
        <f t="shared" si="348"/>
        <v>0</v>
      </c>
    </row>
    <row r="1611" spans="1:10" x14ac:dyDescent="0.2">
      <c r="A1611" s="6" t="str">
        <f t="shared" si="332"/>
        <v>SRX/*67AKDIOM</v>
      </c>
      <c r="B1611" s="6" t="s">
        <v>24</v>
      </c>
      <c r="C1611" s="24" t="s">
        <v>228</v>
      </c>
      <c r="D1611" s="24" t="s">
        <v>101</v>
      </c>
      <c r="E1611" s="21">
        <v>0.05</v>
      </c>
      <c r="F1611" s="19">
        <f>SUMIFS(UK!I:I,UK!B:B,'Special condition stocks'!D1611,UK!D:D,'Special condition stocks'!B1611)</f>
        <v>0</v>
      </c>
      <c r="G1611" s="21">
        <f t="shared" si="347"/>
        <v>0</v>
      </c>
      <c r="H1611" s="21">
        <v>0</v>
      </c>
      <c r="I1611" s="21">
        <v>0</v>
      </c>
      <c r="J1611" s="21">
        <f t="shared" si="348"/>
        <v>0</v>
      </c>
    </row>
    <row r="1612" spans="1:10" x14ac:dyDescent="0.2">
      <c r="A1612" s="6" t="str">
        <f t="shared" si="332"/>
        <v>SRX/*67AKDKlondyke</v>
      </c>
      <c r="B1612" s="6" t="s">
        <v>11</v>
      </c>
      <c r="C1612" s="24" t="s">
        <v>228</v>
      </c>
      <c r="D1612" s="24" t="s">
        <v>101</v>
      </c>
      <c r="E1612" s="21">
        <v>0.05</v>
      </c>
      <c r="F1612" s="19">
        <f>SUMIFS(UK!I:I,UK!B:B,'Special condition stocks'!D1612,UK!D:D,'Special condition stocks'!B1612)</f>
        <v>0</v>
      </c>
      <c r="G1612" s="21">
        <f t="shared" si="347"/>
        <v>0</v>
      </c>
      <c r="H1612" s="21">
        <v>0</v>
      </c>
      <c r="I1612" s="21">
        <v>0</v>
      </c>
      <c r="J1612" s="21">
        <f t="shared" si="348"/>
        <v>0</v>
      </c>
    </row>
    <row r="1613" spans="1:10" x14ac:dyDescent="0.2">
      <c r="A1613" s="6" t="str">
        <f t="shared" ref="A1613:A1682" si="355">CONCATENATE(C1613,B1613)</f>
        <v>SRX/*67AKDLowestoft</v>
      </c>
      <c r="B1613" s="6" t="s">
        <v>21</v>
      </c>
      <c r="C1613" s="24" t="s">
        <v>228</v>
      </c>
      <c r="D1613" s="24" t="s">
        <v>101</v>
      </c>
      <c r="E1613" s="21">
        <v>0.05</v>
      </c>
      <c r="F1613" s="19">
        <f>SUMIFS(UK!I:I,UK!B:B,'Special condition stocks'!D1613,UK!D:D,'Special condition stocks'!B1613)</f>
        <v>0</v>
      </c>
      <c r="G1613" s="21">
        <f t="shared" si="347"/>
        <v>0</v>
      </c>
      <c r="H1613" s="21">
        <v>0</v>
      </c>
      <c r="I1613" s="21">
        <v>0</v>
      </c>
      <c r="J1613" s="21">
        <f t="shared" si="348"/>
        <v>0</v>
      </c>
    </row>
    <row r="1614" spans="1:10" x14ac:dyDescent="0.2">
      <c r="A1614" s="6" t="str">
        <f t="shared" si="355"/>
        <v>SRX/*67AKDLunar</v>
      </c>
      <c r="B1614" s="6" t="s">
        <v>12</v>
      </c>
      <c r="C1614" s="24" t="s">
        <v>228</v>
      </c>
      <c r="D1614" s="24" t="s">
        <v>101</v>
      </c>
      <c r="E1614" s="21">
        <v>0.05</v>
      </c>
      <c r="F1614" s="19">
        <f>SUMIFS(UK!I:I,UK!B:B,'Special condition stocks'!D1614,UK!D:D,'Special condition stocks'!B1614)</f>
        <v>0</v>
      </c>
      <c r="G1614" s="21">
        <f t="shared" si="347"/>
        <v>0</v>
      </c>
      <c r="H1614" s="21">
        <v>0</v>
      </c>
      <c r="I1614" s="21">
        <v>0</v>
      </c>
      <c r="J1614" s="21">
        <f t="shared" si="348"/>
        <v>0</v>
      </c>
    </row>
    <row r="1615" spans="1:10" x14ac:dyDescent="0.2">
      <c r="A1615" s="6" t="str">
        <f t="shared" si="355"/>
        <v>SRX/*67AKDMourne</v>
      </c>
      <c r="B1615" s="6" t="s">
        <v>49</v>
      </c>
      <c r="C1615" s="24" t="s">
        <v>228</v>
      </c>
      <c r="D1615" s="24" t="s">
        <v>101</v>
      </c>
      <c r="E1615" s="21">
        <v>0.05</v>
      </c>
      <c r="F1615" s="19">
        <f>SUMIFS(UK!I:I,UK!B:B,'Special condition stocks'!D1615,UK!D:D,'Special condition stocks'!B1615)</f>
        <v>0</v>
      </c>
      <c r="G1615" s="21">
        <f t="shared" si="347"/>
        <v>0</v>
      </c>
      <c r="H1615" s="21">
        <v>0</v>
      </c>
      <c r="I1615" s="21">
        <v>0</v>
      </c>
      <c r="J1615" s="21">
        <f t="shared" si="348"/>
        <v>0</v>
      </c>
    </row>
    <row r="1616" spans="1:10" x14ac:dyDescent="0.2">
      <c r="A1616" s="6" t="str">
        <f t="shared" si="355"/>
        <v>SRX/*67AKDNESFO</v>
      </c>
      <c r="B1616" s="6" t="s">
        <v>5</v>
      </c>
      <c r="C1616" s="24" t="s">
        <v>228</v>
      </c>
      <c r="D1616" s="24" t="s">
        <v>101</v>
      </c>
      <c r="E1616" s="21">
        <v>0.05</v>
      </c>
      <c r="F1616" s="19">
        <f>SUMIFS(UK!I:I,UK!B:B,'Special condition stocks'!D1616,UK!D:D,'Special condition stocks'!B1616)</f>
        <v>0</v>
      </c>
      <c r="G1616" s="21">
        <f t="shared" si="347"/>
        <v>0</v>
      </c>
      <c r="H1616" s="21">
        <v>0</v>
      </c>
      <c r="I1616" s="21">
        <v>0</v>
      </c>
      <c r="J1616" s="21">
        <f t="shared" si="348"/>
        <v>0</v>
      </c>
    </row>
    <row r="1617" spans="1:10" x14ac:dyDescent="0.2">
      <c r="A1617" s="6" t="str">
        <f t="shared" si="355"/>
        <v>SRX/*67AKDNIFPO</v>
      </c>
      <c r="B1617" s="6" t="s">
        <v>16</v>
      </c>
      <c r="C1617" s="24" t="s">
        <v>228</v>
      </c>
      <c r="D1617" s="24" t="s">
        <v>101</v>
      </c>
      <c r="E1617" s="21">
        <v>0.05</v>
      </c>
      <c r="F1617" s="19">
        <f>SUMIFS(UK!I:I,UK!B:B,'Special condition stocks'!D1617,UK!D:D,'Special condition stocks'!B1617)</f>
        <v>0</v>
      </c>
      <c r="G1617" s="21">
        <f t="shared" si="347"/>
        <v>0</v>
      </c>
      <c r="H1617" s="21">
        <v>0</v>
      </c>
      <c r="I1617" s="21">
        <v>0</v>
      </c>
      <c r="J1617" s="21">
        <f t="shared" si="348"/>
        <v>0</v>
      </c>
    </row>
    <row r="1618" spans="1:10" x14ac:dyDescent="0.2">
      <c r="A1618" s="6" t="str">
        <f t="shared" si="355"/>
        <v>SRX/*67AKDNon Sector - England</v>
      </c>
      <c r="B1618" s="6" t="s">
        <v>25</v>
      </c>
      <c r="C1618" s="24" t="s">
        <v>228</v>
      </c>
      <c r="D1618" s="24" t="s">
        <v>101</v>
      </c>
      <c r="E1618" s="21">
        <v>0.05</v>
      </c>
      <c r="F1618" s="19">
        <f>SUMIFS(UK!I:I,UK!B:B,'Special condition stocks'!D1618,UK!D:D,'Special condition stocks'!B1618)</f>
        <v>43.057000000000002</v>
      </c>
      <c r="G1618" s="21">
        <f t="shared" si="347"/>
        <v>2.153</v>
      </c>
      <c r="H1618" s="21">
        <v>0</v>
      </c>
      <c r="I1618" s="21">
        <v>0</v>
      </c>
      <c r="J1618" s="21">
        <f t="shared" si="348"/>
        <v>2.153</v>
      </c>
    </row>
    <row r="1619" spans="1:10" x14ac:dyDescent="0.2">
      <c r="A1619" s="6" t="str">
        <f t="shared" si="355"/>
        <v>SRX/*67AKDNon Sector - Northern Ireland</v>
      </c>
      <c r="B1619" s="6" t="s">
        <v>28</v>
      </c>
      <c r="C1619" s="24" t="s">
        <v>228</v>
      </c>
      <c r="D1619" s="24" t="s">
        <v>101</v>
      </c>
      <c r="E1619" s="21">
        <v>0.05</v>
      </c>
      <c r="F1619" s="19">
        <f>SUMIFS(UK!I:I,UK!B:B,'Special condition stocks'!D1619,UK!D:D,'Special condition stocks'!B1619)</f>
        <v>0</v>
      </c>
      <c r="G1619" s="21">
        <f t="shared" si="347"/>
        <v>0</v>
      </c>
      <c r="H1619" s="21">
        <v>0</v>
      </c>
      <c r="I1619" s="21">
        <v>0</v>
      </c>
      <c r="J1619" s="21">
        <f t="shared" si="348"/>
        <v>0</v>
      </c>
    </row>
    <row r="1620" spans="1:10" x14ac:dyDescent="0.2">
      <c r="A1620" s="6" t="str">
        <f t="shared" si="355"/>
        <v>SRX/*67AKDNon Sector - Scotland</v>
      </c>
      <c r="B1620" s="6" t="s">
        <v>27</v>
      </c>
      <c r="C1620" s="24" t="s">
        <v>228</v>
      </c>
      <c r="D1620" s="24" t="s">
        <v>101</v>
      </c>
      <c r="E1620" s="21">
        <v>0.05</v>
      </c>
      <c r="F1620" s="19">
        <f>SUMIFS(UK!I:I,UK!B:B,'Special condition stocks'!D1620,UK!D:D,'Special condition stocks'!B1620)</f>
        <v>0.4</v>
      </c>
      <c r="G1620" s="21">
        <f t="shared" si="347"/>
        <v>0.02</v>
      </c>
      <c r="H1620" s="21">
        <v>0</v>
      </c>
      <c r="I1620" s="21">
        <v>0</v>
      </c>
      <c r="J1620" s="21">
        <f t="shared" si="348"/>
        <v>0.02</v>
      </c>
    </row>
    <row r="1621" spans="1:10" x14ac:dyDescent="0.2">
      <c r="A1621" s="6" t="str">
        <f t="shared" si="355"/>
        <v>SRX/*67AKDNon Sector - Wales</v>
      </c>
      <c r="B1621" s="6" t="s">
        <v>26</v>
      </c>
      <c r="C1621" s="24" t="s">
        <v>228</v>
      </c>
      <c r="D1621" s="24" t="s">
        <v>101</v>
      </c>
      <c r="E1621" s="21">
        <v>0.05</v>
      </c>
      <c r="F1621" s="19">
        <f>SUMIFS(UK!I:I,UK!B:B,'Special condition stocks'!D1621,UK!D:D,'Special condition stocks'!B1621)</f>
        <v>0</v>
      </c>
      <c r="G1621" s="21">
        <f t="shared" si="347"/>
        <v>0</v>
      </c>
      <c r="H1621" s="21">
        <v>0</v>
      </c>
      <c r="I1621" s="21">
        <v>0</v>
      </c>
      <c r="J1621" s="21">
        <f t="shared" si="348"/>
        <v>0</v>
      </c>
    </row>
    <row r="1622" spans="1:10" x14ac:dyDescent="0.2">
      <c r="A1622" s="6" t="str">
        <f t="shared" si="355"/>
        <v>SRX/*67AKDHumberside</v>
      </c>
      <c r="B1622" s="6" t="s">
        <v>288</v>
      </c>
      <c r="C1622" s="24" t="s">
        <v>228</v>
      </c>
      <c r="D1622" s="24" t="s">
        <v>101</v>
      </c>
      <c r="E1622" s="21">
        <v>0.05</v>
      </c>
      <c r="F1622" s="19">
        <f>SUMIFS(UK!I:I,UK!B:B,'Special condition stocks'!D1622,UK!D:D,'Special condition stocks'!B1622)</f>
        <v>0</v>
      </c>
      <c r="G1622" s="21">
        <f t="shared" si="347"/>
        <v>0</v>
      </c>
      <c r="H1622" s="21">
        <v>0</v>
      </c>
      <c r="I1622" s="21">
        <v>0</v>
      </c>
      <c r="J1622" s="21">
        <f t="shared" si="348"/>
        <v>0</v>
      </c>
    </row>
    <row r="1623" spans="1:10" x14ac:dyDescent="0.2">
      <c r="A1623" s="6" t="str">
        <f t="shared" si="355"/>
        <v>SRX/*67AKDNorth Sea</v>
      </c>
      <c r="B1623" s="6" t="s">
        <v>20</v>
      </c>
      <c r="C1623" s="24" t="s">
        <v>228</v>
      </c>
      <c r="D1623" s="24" t="s">
        <v>101</v>
      </c>
      <c r="E1623" s="21">
        <v>0.05</v>
      </c>
      <c r="F1623" s="19">
        <f>SUMIFS(UK!I:I,UK!B:B,'Special condition stocks'!D1623,UK!D:D,'Special condition stocks'!B1623)</f>
        <v>13.709</v>
      </c>
      <c r="G1623" s="21">
        <f t="shared" si="347"/>
        <v>0.68500000000000005</v>
      </c>
      <c r="H1623" s="21">
        <v>0</v>
      </c>
      <c r="I1623" s="21">
        <v>0</v>
      </c>
      <c r="J1623" s="21">
        <f t="shared" si="348"/>
        <v>0.68500000000000005</v>
      </c>
    </row>
    <row r="1624" spans="1:10" x14ac:dyDescent="0.2">
      <c r="A1624" s="6" t="str">
        <f t="shared" si="355"/>
        <v>SRX/*67AKDNorthern</v>
      </c>
      <c r="B1624" s="6" t="s">
        <v>10</v>
      </c>
      <c r="C1624" s="24" t="s">
        <v>228</v>
      </c>
      <c r="D1624" s="24" t="s">
        <v>101</v>
      </c>
      <c r="E1624" s="21">
        <v>0.05</v>
      </c>
      <c r="F1624" s="19">
        <f>SUMIFS(UK!I:I,UK!B:B,'Special condition stocks'!D1624,UK!D:D,'Special condition stocks'!B1624)</f>
        <v>0</v>
      </c>
      <c r="G1624" s="21">
        <f t="shared" si="347"/>
        <v>0</v>
      </c>
      <c r="H1624" s="21">
        <v>0</v>
      </c>
      <c r="I1624" s="21">
        <v>0</v>
      </c>
      <c r="J1624" s="21">
        <f t="shared" si="348"/>
        <v>0</v>
      </c>
    </row>
    <row r="1625" spans="1:10" x14ac:dyDescent="0.2">
      <c r="A1625" s="6" t="str">
        <f t="shared" si="355"/>
        <v>SRX/*67AKDOrkney</v>
      </c>
      <c r="B1625" s="6" t="s">
        <v>9</v>
      </c>
      <c r="C1625" s="24" t="s">
        <v>228</v>
      </c>
      <c r="D1625" s="24" t="s">
        <v>101</v>
      </c>
      <c r="E1625" s="21">
        <v>0.05</v>
      </c>
      <c r="F1625" s="19">
        <f>SUMIFS(UK!I:I,UK!B:B,'Special condition stocks'!D1625,UK!D:D,'Special condition stocks'!B1625)</f>
        <v>0</v>
      </c>
      <c r="G1625" s="21">
        <f t="shared" si="347"/>
        <v>0</v>
      </c>
      <c r="H1625" s="21">
        <v>0</v>
      </c>
      <c r="I1625" s="21">
        <v>0</v>
      </c>
      <c r="J1625" s="21">
        <f t="shared" si="348"/>
        <v>0</v>
      </c>
    </row>
    <row r="1626" spans="1:10" x14ac:dyDescent="0.2">
      <c r="A1626" s="6" t="str">
        <f t="shared" si="355"/>
        <v>SRX/*67AKDSFO</v>
      </c>
      <c r="B1626" s="6" t="s">
        <v>2</v>
      </c>
      <c r="C1626" s="24" t="s">
        <v>228</v>
      </c>
      <c r="D1626" s="24" t="s">
        <v>101</v>
      </c>
      <c r="E1626" s="21">
        <v>0.05</v>
      </c>
      <c r="F1626" s="19">
        <f>SUMIFS(UK!I:I,UK!B:B,'Special condition stocks'!D1626,UK!D:D,'Special condition stocks'!B1626)</f>
        <v>0</v>
      </c>
      <c r="G1626" s="21">
        <f t="shared" si="347"/>
        <v>0</v>
      </c>
      <c r="H1626" s="21">
        <v>0</v>
      </c>
      <c r="I1626" s="21">
        <v>0</v>
      </c>
      <c r="J1626" s="21">
        <f t="shared" si="348"/>
        <v>0</v>
      </c>
    </row>
    <row r="1627" spans="1:10" x14ac:dyDescent="0.2">
      <c r="A1627" s="6" t="str">
        <f t="shared" si="355"/>
        <v>SRX/*67AKDShetland</v>
      </c>
      <c r="B1627" s="6" t="s">
        <v>6</v>
      </c>
      <c r="C1627" s="24" t="s">
        <v>228</v>
      </c>
      <c r="D1627" s="24" t="s">
        <v>101</v>
      </c>
      <c r="E1627" s="21">
        <v>0.05</v>
      </c>
      <c r="F1627" s="19">
        <f>SUMIFS(UK!I:I,UK!B:B,'Special condition stocks'!D1627,UK!D:D,'Special condition stocks'!B1627)</f>
        <v>0</v>
      </c>
      <c r="G1627" s="21">
        <f t="shared" si="347"/>
        <v>0</v>
      </c>
      <c r="H1627" s="21">
        <v>0</v>
      </c>
      <c r="I1627" s="21">
        <v>0</v>
      </c>
      <c r="J1627" s="21">
        <f t="shared" si="348"/>
        <v>0</v>
      </c>
    </row>
    <row r="1628" spans="1:10" x14ac:dyDescent="0.2">
      <c r="A1628" s="6" t="str">
        <f t="shared" si="355"/>
        <v>SRX/*67AKDSouth West</v>
      </c>
      <c r="B1628" s="6" t="s">
        <v>19</v>
      </c>
      <c r="C1628" s="24" t="s">
        <v>228</v>
      </c>
      <c r="D1628" s="24" t="s">
        <v>101</v>
      </c>
      <c r="E1628" s="21">
        <v>0.05</v>
      </c>
      <c r="F1628" s="19">
        <f>SUMIFS(UK!I:I,UK!B:B,'Special condition stocks'!D1628,UK!D:D,'Special condition stocks'!B1628)</f>
        <v>100.209</v>
      </c>
      <c r="G1628" s="21">
        <f t="shared" si="347"/>
        <v>5.01</v>
      </c>
      <c r="H1628" s="21">
        <v>0</v>
      </c>
      <c r="I1628" s="21">
        <v>0</v>
      </c>
      <c r="J1628" s="21">
        <f t="shared" si="348"/>
        <v>5.01</v>
      </c>
    </row>
    <row r="1629" spans="1:10" x14ac:dyDescent="0.2">
      <c r="A1629" s="6" t="str">
        <f t="shared" ref="A1629" si="356">CONCATENATE(C1629,B1629)</f>
        <v>SRX/*67AKDUnallocated</v>
      </c>
      <c r="B1629" s="60" t="s">
        <v>33</v>
      </c>
      <c r="C1629" s="61" t="s">
        <v>228</v>
      </c>
      <c r="D1629" s="61" t="s">
        <v>101</v>
      </c>
      <c r="E1629" s="21">
        <v>0.05</v>
      </c>
      <c r="F1629" s="19">
        <f>SUMIFS(UK!I:I,UK!B:B,'Special condition stocks'!D1629,UK!D:D,'Special condition stocks'!B1629)</f>
        <v>0.3</v>
      </c>
      <c r="G1629" s="21">
        <f t="shared" ref="G1629" si="357">ROUND(F1629*E1629,3)</f>
        <v>1.4999999999999999E-2</v>
      </c>
      <c r="H1629" s="21">
        <v>0</v>
      </c>
      <c r="I1629" s="21">
        <v>0</v>
      </c>
      <c r="J1629" s="21">
        <f t="shared" ref="J1629" si="358">G1629+H1629-I1629</f>
        <v>1.4999999999999999E-2</v>
      </c>
    </row>
    <row r="1630" spans="1:10" x14ac:dyDescent="0.2">
      <c r="A1630" s="6" t="str">
        <f t="shared" si="355"/>
        <v>SRX/*67AKDW. Scotland</v>
      </c>
      <c r="B1630" s="6" t="s">
        <v>8</v>
      </c>
      <c r="C1630" s="24" t="s">
        <v>228</v>
      </c>
      <c r="D1630" s="24" t="s">
        <v>101</v>
      </c>
      <c r="E1630" s="21">
        <v>0.05</v>
      </c>
      <c r="F1630" s="19">
        <f>SUMIFS(UK!I:I,UK!B:B,'Special condition stocks'!D1630,UK!D:D,'Special condition stocks'!B1630)</f>
        <v>0</v>
      </c>
      <c r="G1630" s="21">
        <f t="shared" si="347"/>
        <v>0</v>
      </c>
      <c r="H1630" s="21">
        <v>0</v>
      </c>
      <c r="I1630" s="21">
        <v>0</v>
      </c>
      <c r="J1630" s="21">
        <f t="shared" si="348"/>
        <v>0</v>
      </c>
    </row>
    <row r="1631" spans="1:10" x14ac:dyDescent="0.2">
      <c r="A1631" s="6" t="str">
        <f t="shared" si="355"/>
        <v>SRX/*67AKDWales &amp; WC</v>
      </c>
      <c r="B1631" s="6" t="s">
        <v>22</v>
      </c>
      <c r="C1631" s="24" t="s">
        <v>228</v>
      </c>
      <c r="D1631" s="24" t="s">
        <v>101</v>
      </c>
      <c r="E1631" s="21">
        <v>0.05</v>
      </c>
      <c r="F1631" s="19">
        <f>SUMIFS(UK!I:I,UK!B:B,'Special condition stocks'!D1631,UK!D:D,'Special condition stocks'!B1631)</f>
        <v>0</v>
      </c>
      <c r="G1631" s="21">
        <f t="shared" si="347"/>
        <v>0</v>
      </c>
      <c r="H1631" s="21">
        <v>0</v>
      </c>
      <c r="I1631" s="21">
        <v>0</v>
      </c>
      <c r="J1631" s="21">
        <f t="shared" si="348"/>
        <v>0</v>
      </c>
    </row>
    <row r="1632" spans="1:10" x14ac:dyDescent="0.2">
      <c r="A1632" s="6" t="str">
        <f t="shared" si="355"/>
        <v>SRX/*67AKDWestern</v>
      </c>
      <c r="B1632" s="6" t="s">
        <v>107</v>
      </c>
      <c r="C1632" s="24" t="s">
        <v>228</v>
      </c>
      <c r="D1632" s="24" t="s">
        <v>101</v>
      </c>
      <c r="E1632" s="21">
        <v>0.05</v>
      </c>
      <c r="F1632" s="19">
        <f>SUMIFS(UK!I:I,UK!B:B,'Special condition stocks'!D1632,UK!D:D,'Special condition stocks'!B1632)</f>
        <v>0</v>
      </c>
      <c r="G1632" s="21">
        <f t="shared" si="347"/>
        <v>0</v>
      </c>
      <c r="H1632" s="21">
        <v>0</v>
      </c>
      <c r="I1632" s="21">
        <v>0</v>
      </c>
      <c r="J1632" s="21">
        <f t="shared" si="348"/>
        <v>0</v>
      </c>
    </row>
    <row r="1633" spans="1:10" x14ac:dyDescent="0.2">
      <c r="A1633" s="6" t="str">
        <f t="shared" ref="A1633:A1634" si="359">CONCATENATE(C1633,B1633)</f>
        <v>SRX/*67AKDQAM - sector</v>
      </c>
      <c r="B1633" s="60" t="s">
        <v>302</v>
      </c>
      <c r="C1633" s="61" t="s">
        <v>228</v>
      </c>
      <c r="D1633" s="61" t="s">
        <v>101</v>
      </c>
      <c r="E1633" s="21">
        <v>0.05</v>
      </c>
      <c r="F1633" s="19">
        <f>SUMIFS(UK!I:I,UK!B:B,'Special condition stocks'!D1633,UK!D:D,'Special condition stocks'!B1633)</f>
        <v>0</v>
      </c>
      <c r="G1633" s="21">
        <f t="shared" ref="G1633:G1634" si="360">ROUND(F1633*E1633,3)</f>
        <v>0</v>
      </c>
      <c r="H1633" s="21">
        <v>0</v>
      </c>
      <c r="I1633" s="21">
        <v>0</v>
      </c>
      <c r="J1633" s="21">
        <f t="shared" ref="J1633:J1634" si="361">G1633+H1633-I1633</f>
        <v>0</v>
      </c>
    </row>
    <row r="1634" spans="1:10" x14ac:dyDescent="0.2">
      <c r="A1634" s="6" t="str">
        <f t="shared" si="359"/>
        <v>SRX/*67AKDQAM - non-sector</v>
      </c>
      <c r="B1634" s="60" t="s">
        <v>303</v>
      </c>
      <c r="C1634" s="61" t="s">
        <v>228</v>
      </c>
      <c r="D1634" s="61" t="s">
        <v>101</v>
      </c>
      <c r="E1634" s="21">
        <v>0.05</v>
      </c>
      <c r="F1634" s="19">
        <f>SUMIFS(UK!I:I,UK!B:B,'Special condition stocks'!D1634,UK!D:D,'Special condition stocks'!B1634)</f>
        <v>0</v>
      </c>
      <c r="G1634" s="21">
        <f t="shared" si="360"/>
        <v>0</v>
      </c>
      <c r="H1634" s="21">
        <v>0</v>
      </c>
      <c r="I1634" s="21">
        <v>0</v>
      </c>
      <c r="J1634" s="21">
        <f t="shared" si="361"/>
        <v>0</v>
      </c>
    </row>
    <row r="1635" spans="1:10" x14ac:dyDescent="0.2">
      <c r="A1635" s="6" t="str">
        <f t="shared" si="355"/>
        <v>SRX/*07D2.10m and under (pool) - England</v>
      </c>
      <c r="B1635" s="6" t="s">
        <v>29</v>
      </c>
      <c r="C1635" s="24" t="s">
        <v>230</v>
      </c>
      <c r="D1635" s="24" t="s">
        <v>99</v>
      </c>
      <c r="E1635" s="21">
        <v>0.1</v>
      </c>
      <c r="F1635" s="19">
        <f>SUMIFS(UK!I:I,UK!B:B,'Special condition stocks'!D1635,UK!D:D,'Special condition stocks'!B1635)</f>
        <v>219.16800000000001</v>
      </c>
      <c r="G1635" s="21">
        <f t="shared" si="347"/>
        <v>21.917000000000002</v>
      </c>
      <c r="H1635" s="21">
        <v>0</v>
      </c>
      <c r="I1635" s="21">
        <v>0</v>
      </c>
      <c r="J1635" s="21">
        <f t="shared" si="348"/>
        <v>21.917000000000002</v>
      </c>
    </row>
    <row r="1636" spans="1:10" x14ac:dyDescent="0.2">
      <c r="A1636" s="6" t="str">
        <f t="shared" si="355"/>
        <v>SRX/*07D2.10m and under (pool) - Northern Ireland</v>
      </c>
      <c r="B1636" s="6" t="s">
        <v>32</v>
      </c>
      <c r="C1636" s="24" t="s">
        <v>230</v>
      </c>
      <c r="D1636" s="24" t="s">
        <v>99</v>
      </c>
      <c r="E1636" s="21">
        <v>0.1</v>
      </c>
      <c r="F1636" s="19">
        <f>SUMIFS(UK!I:I,UK!B:B,'Special condition stocks'!D1636,UK!D:D,'Special condition stocks'!B1636)</f>
        <v>0.5</v>
      </c>
      <c r="G1636" s="21">
        <f t="shared" si="347"/>
        <v>0.05</v>
      </c>
      <c r="H1636" s="21">
        <v>0</v>
      </c>
      <c r="I1636" s="21">
        <v>0</v>
      </c>
      <c r="J1636" s="21">
        <f t="shared" si="348"/>
        <v>0.05</v>
      </c>
    </row>
    <row r="1637" spans="1:10" x14ac:dyDescent="0.2">
      <c r="A1637" s="6" t="str">
        <f t="shared" si="355"/>
        <v>SRX/*07D2.10m and under (pool) - Scotland</v>
      </c>
      <c r="B1637" s="6" t="s">
        <v>31</v>
      </c>
      <c r="C1637" s="24" t="s">
        <v>230</v>
      </c>
      <c r="D1637" s="24" t="s">
        <v>99</v>
      </c>
      <c r="E1637" s="21">
        <v>0.1</v>
      </c>
      <c r="F1637" s="19">
        <f>SUMIFS(UK!I:I,UK!B:B,'Special condition stocks'!D1637,UK!D:D,'Special condition stocks'!B1637)</f>
        <v>10</v>
      </c>
      <c r="G1637" s="21">
        <f t="shared" si="347"/>
        <v>1</v>
      </c>
      <c r="H1637" s="21">
        <v>0</v>
      </c>
      <c r="I1637" s="21">
        <v>0</v>
      </c>
      <c r="J1637" s="21">
        <f t="shared" si="348"/>
        <v>1</v>
      </c>
    </row>
    <row r="1638" spans="1:10" x14ac:dyDescent="0.2">
      <c r="A1638" s="6" t="str">
        <f t="shared" si="355"/>
        <v>SRX/*07D2.10m and under (pool) - Wales</v>
      </c>
      <c r="B1638" s="6" t="s">
        <v>30</v>
      </c>
      <c r="C1638" s="24" t="s">
        <v>230</v>
      </c>
      <c r="D1638" s="24" t="s">
        <v>99</v>
      </c>
      <c r="E1638" s="21">
        <v>0.1</v>
      </c>
      <c r="F1638" s="19">
        <f>SUMIFS(UK!I:I,UK!B:B,'Special condition stocks'!D1638,UK!D:D,'Special condition stocks'!B1638)</f>
        <v>1.0329999999999999</v>
      </c>
      <c r="G1638" s="21">
        <f t="shared" si="347"/>
        <v>0.10299999999999999</v>
      </c>
      <c r="H1638" s="21">
        <v>0</v>
      </c>
      <c r="I1638" s="21">
        <v>0</v>
      </c>
      <c r="J1638" s="21">
        <f t="shared" si="348"/>
        <v>0.10299999999999999</v>
      </c>
    </row>
    <row r="1639" spans="1:10" x14ac:dyDescent="0.2">
      <c r="A1639" s="6" t="str">
        <f t="shared" si="355"/>
        <v>SRX/*07D2.Aberdeen</v>
      </c>
      <c r="B1639" s="6" t="s">
        <v>4</v>
      </c>
      <c r="C1639" s="24" t="s">
        <v>230</v>
      </c>
      <c r="D1639" s="24" t="s">
        <v>99</v>
      </c>
      <c r="E1639" s="21">
        <v>0.1</v>
      </c>
      <c r="F1639" s="19">
        <f>SUMIFS(UK!I:I,UK!B:B,'Special condition stocks'!D1639,UK!D:D,'Special condition stocks'!B1639)</f>
        <v>86.561000000000007</v>
      </c>
      <c r="G1639" s="21">
        <f t="shared" si="347"/>
        <v>8.6560000000000006</v>
      </c>
      <c r="H1639" s="21">
        <v>0</v>
      </c>
      <c r="I1639" s="21">
        <v>0</v>
      </c>
      <c r="J1639" s="21">
        <f t="shared" si="348"/>
        <v>8.6560000000000006</v>
      </c>
    </row>
    <row r="1640" spans="1:10" x14ac:dyDescent="0.2">
      <c r="A1640" s="6" t="str">
        <f t="shared" si="355"/>
        <v>SRX/*07D2.Anglo Scot.</v>
      </c>
      <c r="B1640" s="6" t="s">
        <v>13</v>
      </c>
      <c r="C1640" s="24" t="s">
        <v>230</v>
      </c>
      <c r="D1640" s="24" t="s">
        <v>99</v>
      </c>
      <c r="E1640" s="21">
        <v>0.1</v>
      </c>
      <c r="F1640" s="19">
        <f>SUMIFS(UK!I:I,UK!B:B,'Special condition stocks'!D1640,UK!D:D,'Special condition stocks'!B1640)</f>
        <v>56.59</v>
      </c>
      <c r="G1640" s="21">
        <f t="shared" si="347"/>
        <v>5.6589999999999998</v>
      </c>
      <c r="H1640" s="21">
        <v>0</v>
      </c>
      <c r="I1640" s="21">
        <v>0</v>
      </c>
      <c r="J1640" s="21">
        <f t="shared" si="348"/>
        <v>5.6589999999999998</v>
      </c>
    </row>
    <row r="1641" spans="1:10" x14ac:dyDescent="0.2">
      <c r="A1641" s="6" t="str">
        <f t="shared" si="355"/>
        <v>SRX/*07D2.ANIFPO</v>
      </c>
      <c r="B1641" s="6" t="s">
        <v>17</v>
      </c>
      <c r="C1641" s="24" t="s">
        <v>230</v>
      </c>
      <c r="D1641" s="24" t="s">
        <v>99</v>
      </c>
      <c r="E1641" s="21">
        <v>0.1</v>
      </c>
      <c r="F1641" s="19">
        <f>SUMIFS(UK!I:I,UK!B:B,'Special condition stocks'!D1641,UK!D:D,'Special condition stocks'!B1641)</f>
        <v>30.429000000000002</v>
      </c>
      <c r="G1641" s="21">
        <f t="shared" ref="G1641:G1710" si="362">ROUND(F1641*E1641,3)</f>
        <v>3.0430000000000001</v>
      </c>
      <c r="H1641" s="21">
        <v>0</v>
      </c>
      <c r="I1641" s="21">
        <v>0</v>
      </c>
      <c r="J1641" s="21">
        <f t="shared" ref="J1641:J1710" si="363">G1641+H1641-I1641</f>
        <v>3.0430000000000001</v>
      </c>
    </row>
    <row r="1642" spans="1:10" x14ac:dyDescent="0.2">
      <c r="A1642" s="6" t="str">
        <f t="shared" si="355"/>
        <v>SRX/*07D2.Cornish</v>
      </c>
      <c r="B1642" s="6" t="s">
        <v>18</v>
      </c>
      <c r="C1642" s="24" t="s">
        <v>230</v>
      </c>
      <c r="D1642" s="24" t="s">
        <v>99</v>
      </c>
      <c r="E1642" s="21">
        <v>0.1</v>
      </c>
      <c r="F1642" s="19">
        <f>SUMIFS(UK!I:I,UK!B:B,'Special condition stocks'!D1642,UK!D:D,'Special condition stocks'!B1642)</f>
        <v>70.878999999999991</v>
      </c>
      <c r="G1642" s="21">
        <f t="shared" si="362"/>
        <v>7.0880000000000001</v>
      </c>
      <c r="H1642" s="21">
        <v>0</v>
      </c>
      <c r="I1642" s="21">
        <v>0</v>
      </c>
      <c r="J1642" s="21">
        <f t="shared" si="363"/>
        <v>7.0880000000000001</v>
      </c>
    </row>
    <row r="1643" spans="1:10" x14ac:dyDescent="0.2">
      <c r="A1643" s="6" t="str">
        <f t="shared" si="355"/>
        <v>SRX/*07D2.EEFPO</v>
      </c>
      <c r="B1643" s="6" t="s">
        <v>14</v>
      </c>
      <c r="C1643" s="24" t="s">
        <v>230</v>
      </c>
      <c r="D1643" s="24" t="s">
        <v>99</v>
      </c>
      <c r="E1643" s="21">
        <v>0.1</v>
      </c>
      <c r="F1643" s="19">
        <f>SUMIFS(UK!I:I,UK!B:B,'Special condition stocks'!D1643,UK!D:D,'Special condition stocks'!B1643)</f>
        <v>372.34800000000001</v>
      </c>
      <c r="G1643" s="21">
        <f t="shared" si="362"/>
        <v>37.234999999999999</v>
      </c>
      <c r="H1643" s="21">
        <v>0</v>
      </c>
      <c r="I1643" s="21">
        <v>0</v>
      </c>
      <c r="J1643" s="21">
        <f t="shared" si="363"/>
        <v>37.234999999999999</v>
      </c>
    </row>
    <row r="1644" spans="1:10" x14ac:dyDescent="0.2">
      <c r="A1644" s="6" t="str">
        <f t="shared" si="355"/>
        <v>SRX/*07D2.Fife</v>
      </c>
      <c r="B1644" s="6" t="s">
        <v>7</v>
      </c>
      <c r="C1644" s="24" t="s">
        <v>230</v>
      </c>
      <c r="D1644" s="24" t="s">
        <v>99</v>
      </c>
      <c r="E1644" s="21">
        <v>0.1</v>
      </c>
      <c r="F1644" s="19">
        <f>SUMIFS(UK!I:I,UK!B:B,'Special condition stocks'!D1644,UK!D:D,'Special condition stocks'!B1644)</f>
        <v>31.863</v>
      </c>
      <c r="G1644" s="21">
        <f t="shared" si="362"/>
        <v>3.1859999999999999</v>
      </c>
      <c r="H1644" s="21">
        <v>0</v>
      </c>
      <c r="I1644" s="21">
        <v>0</v>
      </c>
      <c r="J1644" s="21">
        <f t="shared" si="363"/>
        <v>3.1859999999999999</v>
      </c>
    </row>
    <row r="1645" spans="1:10" x14ac:dyDescent="0.2">
      <c r="A1645" s="6" t="str">
        <f t="shared" si="355"/>
        <v>SRX/*07D2.FPO</v>
      </c>
      <c r="B1645" s="6" t="s">
        <v>15</v>
      </c>
      <c r="C1645" s="24" t="s">
        <v>230</v>
      </c>
      <c r="D1645" s="24" t="s">
        <v>99</v>
      </c>
      <c r="E1645" s="21">
        <v>0.1</v>
      </c>
      <c r="F1645" s="19">
        <f>SUMIFS(UK!I:I,UK!B:B,'Special condition stocks'!D1645,UK!D:D,'Special condition stocks'!B1645)</f>
        <v>20.785</v>
      </c>
      <c r="G1645" s="21">
        <f t="shared" si="362"/>
        <v>2.0790000000000002</v>
      </c>
      <c r="H1645" s="21">
        <v>0</v>
      </c>
      <c r="I1645" s="21">
        <v>0</v>
      </c>
      <c r="J1645" s="21">
        <f t="shared" si="363"/>
        <v>2.0790000000000002</v>
      </c>
    </row>
    <row r="1646" spans="1:10" x14ac:dyDescent="0.2">
      <c r="A1646" s="6" t="str">
        <f t="shared" si="355"/>
        <v>SRX/*07D2.Handliners</v>
      </c>
      <c r="B1646" s="6" t="s">
        <v>66</v>
      </c>
      <c r="C1646" s="24" t="s">
        <v>230</v>
      </c>
      <c r="D1646" s="24" t="s">
        <v>99</v>
      </c>
      <c r="E1646" s="21">
        <v>0.1</v>
      </c>
      <c r="F1646" s="19">
        <f>SUMIFS(UK!I:I,UK!B:B,'Special condition stocks'!D1646,UK!D:D,'Special condition stocks'!B1646)</f>
        <v>0</v>
      </c>
      <c r="G1646" s="21">
        <f t="shared" si="362"/>
        <v>0</v>
      </c>
      <c r="H1646" s="21">
        <v>0</v>
      </c>
      <c r="I1646" s="21">
        <v>0</v>
      </c>
      <c r="J1646" s="21">
        <f t="shared" si="363"/>
        <v>0</v>
      </c>
    </row>
    <row r="1647" spans="1:10" x14ac:dyDescent="0.2">
      <c r="A1647" s="6" t="str">
        <f t="shared" si="355"/>
        <v>SRX/*07D2.Interfish</v>
      </c>
      <c r="B1647" s="6" t="s">
        <v>23</v>
      </c>
      <c r="C1647" s="24" t="s">
        <v>230</v>
      </c>
      <c r="D1647" s="24" t="s">
        <v>99</v>
      </c>
      <c r="E1647" s="21">
        <v>0.1</v>
      </c>
      <c r="F1647" s="19">
        <f>SUMIFS(UK!I:I,UK!B:B,'Special condition stocks'!D1647,UK!D:D,'Special condition stocks'!B1647)</f>
        <v>28.832999999999998</v>
      </c>
      <c r="G1647" s="21">
        <f t="shared" si="362"/>
        <v>2.883</v>
      </c>
      <c r="H1647" s="21">
        <v>0</v>
      </c>
      <c r="I1647" s="21">
        <v>0</v>
      </c>
      <c r="J1647" s="21">
        <f t="shared" si="363"/>
        <v>2.883</v>
      </c>
    </row>
    <row r="1648" spans="1:10" x14ac:dyDescent="0.2">
      <c r="A1648" s="6" t="str">
        <f t="shared" si="355"/>
        <v>SRX/*07D2.IOM</v>
      </c>
      <c r="B1648" s="6" t="s">
        <v>24</v>
      </c>
      <c r="C1648" s="24" t="s">
        <v>230</v>
      </c>
      <c r="D1648" s="24" t="s">
        <v>99</v>
      </c>
      <c r="E1648" s="21">
        <v>0.1</v>
      </c>
      <c r="F1648" s="19">
        <f>SUMIFS(UK!I:I,UK!B:B,'Special condition stocks'!D1648,UK!D:D,'Special condition stocks'!B1648)</f>
        <v>0.35399999999999998</v>
      </c>
      <c r="G1648" s="21">
        <f t="shared" si="362"/>
        <v>3.5000000000000003E-2</v>
      </c>
      <c r="H1648" s="21">
        <v>0</v>
      </c>
      <c r="I1648" s="21">
        <v>0</v>
      </c>
      <c r="J1648" s="21">
        <f t="shared" si="363"/>
        <v>3.5000000000000003E-2</v>
      </c>
    </row>
    <row r="1649" spans="1:10" x14ac:dyDescent="0.2">
      <c r="A1649" s="6" t="str">
        <f t="shared" si="355"/>
        <v>SRX/*07D2.Klondyke</v>
      </c>
      <c r="B1649" s="6" t="s">
        <v>11</v>
      </c>
      <c r="C1649" s="24" t="s">
        <v>230</v>
      </c>
      <c r="D1649" s="24" t="s">
        <v>99</v>
      </c>
      <c r="E1649" s="21">
        <v>0.1</v>
      </c>
      <c r="F1649" s="19">
        <f>SUMIFS(UK!I:I,UK!B:B,'Special condition stocks'!D1649,UK!D:D,'Special condition stocks'!B1649)</f>
        <v>1</v>
      </c>
      <c r="G1649" s="21">
        <f t="shared" si="362"/>
        <v>0.1</v>
      </c>
      <c r="H1649" s="21">
        <v>0</v>
      </c>
      <c r="I1649" s="21">
        <v>0</v>
      </c>
      <c r="J1649" s="21">
        <f t="shared" si="363"/>
        <v>0.1</v>
      </c>
    </row>
    <row r="1650" spans="1:10" x14ac:dyDescent="0.2">
      <c r="A1650" s="6" t="str">
        <f t="shared" si="355"/>
        <v>SRX/*07D2.Lowestoft</v>
      </c>
      <c r="B1650" s="6" t="s">
        <v>21</v>
      </c>
      <c r="C1650" s="24" t="s">
        <v>230</v>
      </c>
      <c r="D1650" s="24" t="s">
        <v>99</v>
      </c>
      <c r="E1650" s="21">
        <v>0.1</v>
      </c>
      <c r="F1650" s="19">
        <f>SUMIFS(UK!I:I,UK!B:B,'Special condition stocks'!D1650,UK!D:D,'Special condition stocks'!B1650)</f>
        <v>0</v>
      </c>
      <c r="G1650" s="21">
        <f t="shared" si="362"/>
        <v>0</v>
      </c>
      <c r="H1650" s="21">
        <v>0</v>
      </c>
      <c r="I1650" s="21">
        <v>0</v>
      </c>
      <c r="J1650" s="21">
        <f t="shared" si="363"/>
        <v>0</v>
      </c>
    </row>
    <row r="1651" spans="1:10" x14ac:dyDescent="0.2">
      <c r="A1651" s="6" t="str">
        <f t="shared" si="355"/>
        <v>SRX/*07D2.Lunar</v>
      </c>
      <c r="B1651" s="6" t="s">
        <v>12</v>
      </c>
      <c r="C1651" s="24" t="s">
        <v>230</v>
      </c>
      <c r="D1651" s="24" t="s">
        <v>99</v>
      </c>
      <c r="E1651" s="21">
        <v>0.1</v>
      </c>
      <c r="F1651" s="19">
        <f>SUMIFS(UK!I:I,UK!B:B,'Special condition stocks'!D1651,UK!D:D,'Special condition stocks'!B1651)</f>
        <v>50.5</v>
      </c>
      <c r="G1651" s="21">
        <f t="shared" si="362"/>
        <v>5.05</v>
      </c>
      <c r="H1651" s="21">
        <v>0</v>
      </c>
      <c r="I1651" s="21">
        <v>0</v>
      </c>
      <c r="J1651" s="21">
        <f t="shared" si="363"/>
        <v>5.05</v>
      </c>
    </row>
    <row r="1652" spans="1:10" x14ac:dyDescent="0.2">
      <c r="A1652" s="6" t="str">
        <f t="shared" si="355"/>
        <v>SRX/*07D2.Mourne</v>
      </c>
      <c r="B1652" s="6" t="s">
        <v>49</v>
      </c>
      <c r="C1652" s="24" t="s">
        <v>230</v>
      </c>
      <c r="D1652" s="24" t="s">
        <v>99</v>
      </c>
      <c r="E1652" s="21">
        <v>0.1</v>
      </c>
      <c r="F1652" s="19">
        <f>SUMIFS(UK!I:I,UK!B:B,'Special condition stocks'!D1652,UK!D:D,'Special condition stocks'!B1652)</f>
        <v>0</v>
      </c>
      <c r="G1652" s="21">
        <f t="shared" si="362"/>
        <v>0</v>
      </c>
      <c r="H1652" s="21">
        <v>0</v>
      </c>
      <c r="I1652" s="21">
        <v>0</v>
      </c>
      <c r="J1652" s="21">
        <f t="shared" si="363"/>
        <v>0</v>
      </c>
    </row>
    <row r="1653" spans="1:10" x14ac:dyDescent="0.2">
      <c r="A1653" s="6" t="str">
        <f t="shared" si="355"/>
        <v>SRX/*07D2.NESFO</v>
      </c>
      <c r="B1653" s="6" t="s">
        <v>5</v>
      </c>
      <c r="C1653" s="24" t="s">
        <v>230</v>
      </c>
      <c r="D1653" s="24" t="s">
        <v>99</v>
      </c>
      <c r="E1653" s="21">
        <v>0.1</v>
      </c>
      <c r="F1653" s="19">
        <f>SUMIFS(UK!I:I,UK!B:B,'Special condition stocks'!D1653,UK!D:D,'Special condition stocks'!B1653)</f>
        <v>105.10000000000001</v>
      </c>
      <c r="G1653" s="21">
        <f t="shared" si="362"/>
        <v>10.51</v>
      </c>
      <c r="H1653" s="21">
        <v>0</v>
      </c>
      <c r="I1653" s="21">
        <v>0</v>
      </c>
      <c r="J1653" s="21">
        <f t="shared" si="363"/>
        <v>10.51</v>
      </c>
    </row>
    <row r="1654" spans="1:10" x14ac:dyDescent="0.2">
      <c r="A1654" s="6" t="str">
        <f t="shared" si="355"/>
        <v>SRX/*07D2.NIFPO</v>
      </c>
      <c r="B1654" s="6" t="s">
        <v>16</v>
      </c>
      <c r="C1654" s="24" t="s">
        <v>230</v>
      </c>
      <c r="D1654" s="24" t="s">
        <v>99</v>
      </c>
      <c r="E1654" s="21">
        <v>0.1</v>
      </c>
      <c r="F1654" s="19">
        <f>SUMIFS(UK!I:I,UK!B:B,'Special condition stocks'!D1654,UK!D:D,'Special condition stocks'!B1654)</f>
        <v>20.436</v>
      </c>
      <c r="G1654" s="21">
        <f t="shared" si="362"/>
        <v>2.044</v>
      </c>
      <c r="H1654" s="21">
        <v>0</v>
      </c>
      <c r="I1654" s="21">
        <v>0</v>
      </c>
      <c r="J1654" s="21">
        <f t="shared" si="363"/>
        <v>2.044</v>
      </c>
    </row>
    <row r="1655" spans="1:10" x14ac:dyDescent="0.2">
      <c r="A1655" s="6" t="str">
        <f t="shared" si="355"/>
        <v>SRX/*07D2.Non Sector - England</v>
      </c>
      <c r="B1655" s="6" t="s">
        <v>25</v>
      </c>
      <c r="C1655" s="24" t="s">
        <v>230</v>
      </c>
      <c r="D1655" s="24" t="s">
        <v>99</v>
      </c>
      <c r="E1655" s="21">
        <v>0.1</v>
      </c>
      <c r="F1655" s="19">
        <f>SUMIFS(UK!I:I,UK!B:B,'Special condition stocks'!D1655,UK!D:D,'Special condition stocks'!B1655)</f>
        <v>55.399000000000001</v>
      </c>
      <c r="G1655" s="21">
        <f t="shared" si="362"/>
        <v>5.54</v>
      </c>
      <c r="H1655" s="21">
        <v>0</v>
      </c>
      <c r="I1655" s="21">
        <v>0</v>
      </c>
      <c r="J1655" s="21">
        <f t="shared" si="363"/>
        <v>5.54</v>
      </c>
    </row>
    <row r="1656" spans="1:10" x14ac:dyDescent="0.2">
      <c r="A1656" s="6" t="str">
        <f t="shared" si="355"/>
        <v>SRX/*07D2.Non Sector - Northern Ireland</v>
      </c>
      <c r="B1656" s="6" t="s">
        <v>28</v>
      </c>
      <c r="C1656" s="24" t="s">
        <v>230</v>
      </c>
      <c r="D1656" s="24" t="s">
        <v>99</v>
      </c>
      <c r="E1656" s="21">
        <v>0.1</v>
      </c>
      <c r="F1656" s="19">
        <f>SUMIFS(UK!I:I,UK!B:B,'Special condition stocks'!D1656,UK!D:D,'Special condition stocks'!B1656)</f>
        <v>0</v>
      </c>
      <c r="G1656" s="21">
        <f t="shared" si="362"/>
        <v>0</v>
      </c>
      <c r="H1656" s="21">
        <v>0</v>
      </c>
      <c r="I1656" s="21">
        <v>0</v>
      </c>
      <c r="J1656" s="21">
        <f t="shared" si="363"/>
        <v>0</v>
      </c>
    </row>
    <row r="1657" spans="1:10" x14ac:dyDescent="0.2">
      <c r="A1657" s="6" t="str">
        <f t="shared" si="355"/>
        <v>SRX/*07D2.Non Sector - Scotland</v>
      </c>
      <c r="B1657" s="6" t="s">
        <v>27</v>
      </c>
      <c r="C1657" s="24" t="s">
        <v>230</v>
      </c>
      <c r="D1657" s="24" t="s">
        <v>99</v>
      </c>
      <c r="E1657" s="21">
        <v>0.1</v>
      </c>
      <c r="F1657" s="19">
        <f>SUMIFS(UK!I:I,UK!B:B,'Special condition stocks'!D1657,UK!D:D,'Special condition stocks'!B1657)</f>
        <v>1.9</v>
      </c>
      <c r="G1657" s="21">
        <f t="shared" si="362"/>
        <v>0.19</v>
      </c>
      <c r="H1657" s="21">
        <v>0</v>
      </c>
      <c r="I1657" s="21">
        <v>0</v>
      </c>
      <c r="J1657" s="21">
        <f t="shared" si="363"/>
        <v>0.19</v>
      </c>
    </row>
    <row r="1658" spans="1:10" x14ac:dyDescent="0.2">
      <c r="A1658" s="6" t="str">
        <f t="shared" si="355"/>
        <v>SRX/*07D2.Non Sector - Wales</v>
      </c>
      <c r="B1658" s="6" t="s">
        <v>26</v>
      </c>
      <c r="C1658" s="24" t="s">
        <v>230</v>
      </c>
      <c r="D1658" s="24" t="s">
        <v>99</v>
      </c>
      <c r="E1658" s="21">
        <v>0.1</v>
      </c>
      <c r="F1658" s="19">
        <f>SUMIFS(UK!I:I,UK!B:B,'Special condition stocks'!D1658,UK!D:D,'Special condition stocks'!B1658)</f>
        <v>0</v>
      </c>
      <c r="G1658" s="21">
        <f t="shared" si="362"/>
        <v>0</v>
      </c>
      <c r="H1658" s="21">
        <v>0</v>
      </c>
      <c r="I1658" s="21">
        <v>0</v>
      </c>
      <c r="J1658" s="21">
        <f t="shared" si="363"/>
        <v>0</v>
      </c>
    </row>
    <row r="1659" spans="1:10" x14ac:dyDescent="0.2">
      <c r="A1659" s="6" t="str">
        <f t="shared" si="355"/>
        <v>SRX/*07D2.Humberside</v>
      </c>
      <c r="B1659" s="6" t="s">
        <v>288</v>
      </c>
      <c r="C1659" s="24" t="s">
        <v>230</v>
      </c>
      <c r="D1659" s="24" t="s">
        <v>99</v>
      </c>
      <c r="E1659" s="21">
        <v>0.1</v>
      </c>
      <c r="F1659" s="19">
        <f>SUMIFS(UK!I:I,UK!B:B,'Special condition stocks'!D1659,UK!D:D,'Special condition stocks'!B1659)</f>
        <v>49.529000000000003</v>
      </c>
      <c r="G1659" s="21">
        <f t="shared" si="362"/>
        <v>4.9530000000000003</v>
      </c>
      <c r="H1659" s="21">
        <v>0</v>
      </c>
      <c r="I1659" s="21">
        <v>0</v>
      </c>
      <c r="J1659" s="21">
        <f t="shared" si="363"/>
        <v>4.9530000000000003</v>
      </c>
    </row>
    <row r="1660" spans="1:10" x14ac:dyDescent="0.2">
      <c r="A1660" s="6" t="str">
        <f t="shared" si="355"/>
        <v>SRX/*07D2.North Sea</v>
      </c>
      <c r="B1660" s="6" t="s">
        <v>20</v>
      </c>
      <c r="C1660" s="24" t="s">
        <v>230</v>
      </c>
      <c r="D1660" s="24" t="s">
        <v>99</v>
      </c>
      <c r="E1660" s="21">
        <v>0.1</v>
      </c>
      <c r="F1660" s="19">
        <f>SUMIFS(UK!I:I,UK!B:B,'Special condition stocks'!D1660,UK!D:D,'Special condition stocks'!B1660)</f>
        <v>341.37900000000002</v>
      </c>
      <c r="G1660" s="21">
        <f t="shared" si="362"/>
        <v>34.137999999999998</v>
      </c>
      <c r="H1660" s="21">
        <v>0</v>
      </c>
      <c r="I1660" s="21">
        <v>0</v>
      </c>
      <c r="J1660" s="21">
        <f t="shared" si="363"/>
        <v>34.137999999999998</v>
      </c>
    </row>
    <row r="1661" spans="1:10" x14ac:dyDescent="0.2">
      <c r="A1661" s="6" t="str">
        <f t="shared" si="355"/>
        <v>SRX/*07D2.Northern</v>
      </c>
      <c r="B1661" s="6" t="s">
        <v>10</v>
      </c>
      <c r="C1661" s="24" t="s">
        <v>230</v>
      </c>
      <c r="D1661" s="24" t="s">
        <v>99</v>
      </c>
      <c r="E1661" s="21">
        <v>0.1</v>
      </c>
      <c r="F1661" s="19">
        <f>SUMIFS(UK!I:I,UK!B:B,'Special condition stocks'!D1661,UK!D:D,'Special condition stocks'!B1661)</f>
        <v>0</v>
      </c>
      <c r="G1661" s="21">
        <f t="shared" si="362"/>
        <v>0</v>
      </c>
      <c r="H1661" s="21">
        <v>0</v>
      </c>
      <c r="I1661" s="21">
        <v>0</v>
      </c>
      <c r="J1661" s="21">
        <f t="shared" si="363"/>
        <v>0</v>
      </c>
    </row>
    <row r="1662" spans="1:10" x14ac:dyDescent="0.2">
      <c r="A1662" s="6" t="str">
        <f t="shared" si="355"/>
        <v>SRX/*07D2.Orkney</v>
      </c>
      <c r="B1662" s="6" t="s">
        <v>9</v>
      </c>
      <c r="C1662" s="24" t="s">
        <v>230</v>
      </c>
      <c r="D1662" s="24" t="s">
        <v>99</v>
      </c>
      <c r="E1662" s="21">
        <v>0.1</v>
      </c>
      <c r="F1662" s="19">
        <f>SUMIFS(UK!I:I,UK!B:B,'Special condition stocks'!D1662,UK!D:D,'Special condition stocks'!B1662)</f>
        <v>3.0999999999999996</v>
      </c>
      <c r="G1662" s="21">
        <f t="shared" si="362"/>
        <v>0.31</v>
      </c>
      <c r="H1662" s="21">
        <v>0</v>
      </c>
      <c r="I1662" s="21">
        <v>0</v>
      </c>
      <c r="J1662" s="21">
        <f t="shared" si="363"/>
        <v>0.31</v>
      </c>
    </row>
    <row r="1663" spans="1:10" x14ac:dyDescent="0.2">
      <c r="A1663" s="6" t="str">
        <f t="shared" si="355"/>
        <v>SRX/*07D2.SFO</v>
      </c>
      <c r="B1663" s="6" t="s">
        <v>2</v>
      </c>
      <c r="C1663" s="24" t="s">
        <v>230</v>
      </c>
      <c r="D1663" s="24" t="s">
        <v>99</v>
      </c>
      <c r="E1663" s="21">
        <v>0.1</v>
      </c>
      <c r="F1663" s="19">
        <f>SUMIFS(UK!I:I,UK!B:B,'Special condition stocks'!D1663,UK!D:D,'Special condition stocks'!B1663)</f>
        <v>566.22400000000005</v>
      </c>
      <c r="G1663" s="21">
        <f t="shared" si="362"/>
        <v>56.622</v>
      </c>
      <c r="H1663" s="21">
        <v>0</v>
      </c>
      <c r="I1663" s="21">
        <v>0</v>
      </c>
      <c r="J1663" s="21">
        <f t="shared" si="363"/>
        <v>56.622</v>
      </c>
    </row>
    <row r="1664" spans="1:10" x14ac:dyDescent="0.2">
      <c r="A1664" s="6" t="str">
        <f t="shared" si="355"/>
        <v>SRX/*07D2.Shetland</v>
      </c>
      <c r="B1664" s="6" t="s">
        <v>6</v>
      </c>
      <c r="C1664" s="24" t="s">
        <v>230</v>
      </c>
      <c r="D1664" s="24" t="s">
        <v>99</v>
      </c>
      <c r="E1664" s="21">
        <v>0.1</v>
      </c>
      <c r="F1664" s="19">
        <f>SUMIFS(UK!I:I,UK!B:B,'Special condition stocks'!D1664,UK!D:D,'Special condition stocks'!B1664)</f>
        <v>547.53700000000003</v>
      </c>
      <c r="G1664" s="21">
        <f t="shared" si="362"/>
        <v>54.753999999999998</v>
      </c>
      <c r="H1664" s="21">
        <v>0</v>
      </c>
      <c r="I1664" s="21">
        <v>0</v>
      </c>
      <c r="J1664" s="21">
        <f t="shared" si="363"/>
        <v>54.753999999999998</v>
      </c>
    </row>
    <row r="1665" spans="1:10" x14ac:dyDescent="0.2">
      <c r="A1665" s="6" t="str">
        <f t="shared" si="355"/>
        <v>SRX/*07D2.South West</v>
      </c>
      <c r="B1665" s="6" t="s">
        <v>19</v>
      </c>
      <c r="C1665" s="24" t="s">
        <v>230</v>
      </c>
      <c r="D1665" s="24" t="s">
        <v>99</v>
      </c>
      <c r="E1665" s="21">
        <v>0.1</v>
      </c>
      <c r="F1665" s="19">
        <f>SUMIFS(UK!I:I,UK!B:B,'Special condition stocks'!D1665,UK!D:D,'Special condition stocks'!B1665)</f>
        <v>0.47699999999999998</v>
      </c>
      <c r="G1665" s="21">
        <f t="shared" si="362"/>
        <v>4.8000000000000001E-2</v>
      </c>
      <c r="H1665" s="21">
        <v>0</v>
      </c>
      <c r="I1665" s="21">
        <v>0</v>
      </c>
      <c r="J1665" s="21">
        <f t="shared" si="363"/>
        <v>4.8000000000000001E-2</v>
      </c>
    </row>
    <row r="1666" spans="1:10" x14ac:dyDescent="0.2">
      <c r="A1666" s="6" t="str">
        <f t="shared" ref="A1666" si="364">CONCATENATE(C1666,B1666)</f>
        <v>SRX/*07D2.Unallocated</v>
      </c>
      <c r="B1666" s="60" t="s">
        <v>33</v>
      </c>
      <c r="C1666" s="61" t="s">
        <v>230</v>
      </c>
      <c r="D1666" s="61" t="s">
        <v>99</v>
      </c>
      <c r="E1666" s="21">
        <v>0.1</v>
      </c>
      <c r="F1666" s="19">
        <f>SUMIFS(UK!I:I,UK!B:B,'Special condition stocks'!D1666,UK!D:D,'Special condition stocks'!B1666)</f>
        <v>0.3</v>
      </c>
      <c r="G1666" s="21">
        <f t="shared" ref="G1666" si="365">ROUND(F1666*E1666,3)</f>
        <v>0.03</v>
      </c>
      <c r="H1666" s="21">
        <v>0</v>
      </c>
      <c r="I1666" s="21">
        <v>0</v>
      </c>
      <c r="J1666" s="21">
        <f t="shared" ref="J1666" si="366">G1666+H1666-I1666</f>
        <v>0.03</v>
      </c>
    </row>
    <row r="1667" spans="1:10" x14ac:dyDescent="0.2">
      <c r="A1667" s="6" t="str">
        <f t="shared" si="355"/>
        <v>SRX/*07D2.W. Scotland</v>
      </c>
      <c r="B1667" s="6" t="s">
        <v>8</v>
      </c>
      <c r="C1667" s="24" t="s">
        <v>230</v>
      </c>
      <c r="D1667" s="24" t="s">
        <v>99</v>
      </c>
      <c r="E1667" s="21">
        <v>0.1</v>
      </c>
      <c r="F1667" s="19">
        <f>SUMIFS(UK!I:I,UK!B:B,'Special condition stocks'!D1667,UK!D:D,'Special condition stocks'!B1667)</f>
        <v>35.033000000000001</v>
      </c>
      <c r="G1667" s="21">
        <f t="shared" si="362"/>
        <v>3.5030000000000001</v>
      </c>
      <c r="H1667" s="21">
        <v>0</v>
      </c>
      <c r="I1667" s="21">
        <v>0</v>
      </c>
      <c r="J1667" s="21">
        <f t="shared" si="363"/>
        <v>3.5030000000000001</v>
      </c>
    </row>
    <row r="1668" spans="1:10" x14ac:dyDescent="0.2">
      <c r="A1668" s="6" t="str">
        <f t="shared" si="355"/>
        <v>SRX/*07D2.Wales &amp; WC</v>
      </c>
      <c r="B1668" s="6" t="s">
        <v>22</v>
      </c>
      <c r="C1668" s="24" t="s">
        <v>230</v>
      </c>
      <c r="D1668" s="24" t="s">
        <v>99</v>
      </c>
      <c r="E1668" s="21">
        <v>0.1</v>
      </c>
      <c r="F1668" s="19">
        <f>SUMIFS(UK!I:I,UK!B:B,'Special condition stocks'!D1668,UK!D:D,'Special condition stocks'!B1668)</f>
        <v>0.1</v>
      </c>
      <c r="G1668" s="21">
        <f t="shared" si="362"/>
        <v>0.01</v>
      </c>
      <c r="H1668" s="21">
        <v>0</v>
      </c>
      <c r="I1668" s="21">
        <v>0</v>
      </c>
      <c r="J1668" s="21">
        <f t="shared" si="363"/>
        <v>0.01</v>
      </c>
    </row>
    <row r="1669" spans="1:10" x14ac:dyDescent="0.2">
      <c r="A1669" s="6" t="str">
        <f t="shared" si="355"/>
        <v>SRX/*07D2.Western</v>
      </c>
      <c r="B1669" s="6" t="s">
        <v>107</v>
      </c>
      <c r="C1669" s="24" t="s">
        <v>230</v>
      </c>
      <c r="D1669" s="24" t="s">
        <v>99</v>
      </c>
      <c r="E1669" s="21">
        <v>0.1</v>
      </c>
      <c r="F1669" s="19">
        <f>SUMIFS(UK!I:I,UK!B:B,'Special condition stocks'!D1669,UK!D:D,'Special condition stocks'!B1669)</f>
        <v>19.545999999999999</v>
      </c>
      <c r="G1669" s="21">
        <f t="shared" si="362"/>
        <v>1.9550000000000001</v>
      </c>
      <c r="H1669" s="21">
        <v>0</v>
      </c>
      <c r="I1669" s="21">
        <v>0</v>
      </c>
      <c r="J1669" s="21">
        <f t="shared" si="363"/>
        <v>1.9550000000000001</v>
      </c>
    </row>
    <row r="1670" spans="1:10" x14ac:dyDescent="0.2">
      <c r="A1670" s="6" t="str">
        <f t="shared" ref="A1670:A1671" si="367">CONCATENATE(C1670,B1670)</f>
        <v>SRX/*07D2.QAM - sector</v>
      </c>
      <c r="B1670" s="60" t="s">
        <v>302</v>
      </c>
      <c r="C1670" s="61" t="s">
        <v>230</v>
      </c>
      <c r="D1670" s="61" t="s">
        <v>99</v>
      </c>
      <c r="E1670" s="21">
        <v>0.1</v>
      </c>
      <c r="F1670" s="19">
        <f>SUMIFS(UK!I:I,UK!B:B,'Special condition stocks'!D1670,UK!D:D,'Special condition stocks'!B1670)</f>
        <v>0</v>
      </c>
      <c r="G1670" s="21">
        <f t="shared" ref="G1670:G1671" si="368">ROUND(F1670*E1670,3)</f>
        <v>0</v>
      </c>
      <c r="H1670" s="21">
        <v>0</v>
      </c>
      <c r="I1670" s="21">
        <v>0</v>
      </c>
      <c r="J1670" s="21">
        <f t="shared" ref="J1670:J1671" si="369">G1670+H1670-I1670</f>
        <v>0</v>
      </c>
    </row>
    <row r="1671" spans="1:10" x14ac:dyDescent="0.2">
      <c r="A1671" s="6" t="str">
        <f t="shared" si="367"/>
        <v>SRX/*07D2.QAM - non-sector</v>
      </c>
      <c r="B1671" s="60" t="s">
        <v>303</v>
      </c>
      <c r="C1671" s="61" t="s">
        <v>230</v>
      </c>
      <c r="D1671" s="61" t="s">
        <v>99</v>
      </c>
      <c r="E1671" s="21">
        <v>0.1</v>
      </c>
      <c r="F1671" s="19">
        <f>SUMIFS(UK!I:I,UK!B:B,'Special condition stocks'!D1671,UK!D:D,'Special condition stocks'!B1671)</f>
        <v>0</v>
      </c>
      <c r="G1671" s="21">
        <f t="shared" si="368"/>
        <v>0</v>
      </c>
      <c r="H1671" s="21">
        <v>0</v>
      </c>
      <c r="I1671" s="21">
        <v>0</v>
      </c>
      <c r="J1671" s="21">
        <f t="shared" si="369"/>
        <v>0</v>
      </c>
    </row>
    <row r="1672" spans="1:10" x14ac:dyDescent="0.2">
      <c r="A1672" s="6" t="str">
        <f t="shared" si="355"/>
        <v>SRX/*07D.10m and under (pool) - England</v>
      </c>
      <c r="B1672" s="6" t="s">
        <v>29</v>
      </c>
      <c r="C1672" s="24" t="s">
        <v>231</v>
      </c>
      <c r="D1672" s="24" t="s">
        <v>100</v>
      </c>
      <c r="E1672" s="21">
        <v>0.05</v>
      </c>
      <c r="F1672" s="19">
        <f>SUMIFS(UK!I:I,UK!B:B,'Special condition stocks'!D1672,UK!D:D,'Special condition stocks'!B1672)</f>
        <v>524.97799999999995</v>
      </c>
      <c r="G1672" s="21">
        <f t="shared" si="362"/>
        <v>26.248999999999999</v>
      </c>
      <c r="H1672" s="21">
        <v>0</v>
      </c>
      <c r="I1672" s="21">
        <v>0</v>
      </c>
      <c r="J1672" s="21">
        <f t="shared" si="363"/>
        <v>26.248999999999999</v>
      </c>
    </row>
    <row r="1673" spans="1:10" x14ac:dyDescent="0.2">
      <c r="A1673" s="6" t="str">
        <f t="shared" si="355"/>
        <v>SRX/*07D.10m and under (pool) - Northern Ireland</v>
      </c>
      <c r="B1673" s="6" t="s">
        <v>32</v>
      </c>
      <c r="C1673" s="24" t="s">
        <v>231</v>
      </c>
      <c r="D1673" s="24" t="s">
        <v>100</v>
      </c>
      <c r="E1673" s="21">
        <v>0.05</v>
      </c>
      <c r="F1673" s="19">
        <f>SUMIFS(UK!I:I,UK!B:B,'Special condition stocks'!D1673,UK!D:D,'Special condition stocks'!B1673)</f>
        <v>5.3</v>
      </c>
      <c r="G1673" s="21">
        <f t="shared" si="362"/>
        <v>0.26500000000000001</v>
      </c>
      <c r="H1673" s="21">
        <v>0</v>
      </c>
      <c r="I1673" s="21">
        <v>0</v>
      </c>
      <c r="J1673" s="21">
        <f t="shared" si="363"/>
        <v>0.26500000000000001</v>
      </c>
    </row>
    <row r="1674" spans="1:10" x14ac:dyDescent="0.2">
      <c r="A1674" s="6" t="str">
        <f t="shared" si="355"/>
        <v>SRX/*07D.10m and under (pool) - Scotland</v>
      </c>
      <c r="B1674" s="6" t="s">
        <v>31</v>
      </c>
      <c r="C1674" s="24" t="s">
        <v>231</v>
      </c>
      <c r="D1674" s="24" t="s">
        <v>100</v>
      </c>
      <c r="E1674" s="21">
        <v>0.05</v>
      </c>
      <c r="F1674" s="19">
        <f>SUMIFS(UK!I:I,UK!B:B,'Special condition stocks'!D1674,UK!D:D,'Special condition stocks'!B1674)</f>
        <v>25</v>
      </c>
      <c r="G1674" s="21">
        <f t="shared" si="362"/>
        <v>1.25</v>
      </c>
      <c r="H1674" s="21">
        <v>0</v>
      </c>
      <c r="I1674" s="21">
        <v>0</v>
      </c>
      <c r="J1674" s="21">
        <f t="shared" si="363"/>
        <v>1.25</v>
      </c>
    </row>
    <row r="1675" spans="1:10" x14ac:dyDescent="0.2">
      <c r="A1675" s="6" t="str">
        <f t="shared" si="355"/>
        <v>SRX/*07D.10m and under (pool) - Wales</v>
      </c>
      <c r="B1675" s="6" t="s">
        <v>30</v>
      </c>
      <c r="C1675" s="24" t="s">
        <v>231</v>
      </c>
      <c r="D1675" s="24" t="s">
        <v>100</v>
      </c>
      <c r="E1675" s="21">
        <v>0.05</v>
      </c>
      <c r="F1675" s="19">
        <f>SUMIFS(UK!I:I,UK!B:B,'Special condition stocks'!D1675,UK!D:D,'Special condition stocks'!B1675)</f>
        <v>75.007000000000005</v>
      </c>
      <c r="G1675" s="21">
        <f t="shared" si="362"/>
        <v>3.75</v>
      </c>
      <c r="H1675" s="21">
        <v>0</v>
      </c>
      <c r="I1675" s="21">
        <v>0</v>
      </c>
      <c r="J1675" s="21">
        <f t="shared" si="363"/>
        <v>3.75</v>
      </c>
    </row>
    <row r="1676" spans="1:10" x14ac:dyDescent="0.2">
      <c r="A1676" s="6" t="str">
        <f t="shared" si="355"/>
        <v>SRX/*07D.Aberdeen</v>
      </c>
      <c r="B1676" s="6" t="s">
        <v>4</v>
      </c>
      <c r="C1676" s="24" t="s">
        <v>231</v>
      </c>
      <c r="D1676" s="24" t="s">
        <v>100</v>
      </c>
      <c r="E1676" s="21">
        <v>0.05</v>
      </c>
      <c r="F1676" s="19">
        <f>SUMIFS(UK!I:I,UK!B:B,'Special condition stocks'!D1676,UK!D:D,'Special condition stocks'!B1676)</f>
        <v>3.7</v>
      </c>
      <c r="G1676" s="21">
        <f t="shared" si="362"/>
        <v>0.185</v>
      </c>
      <c r="H1676" s="21">
        <v>0</v>
      </c>
      <c r="I1676" s="21">
        <v>0</v>
      </c>
      <c r="J1676" s="21">
        <f t="shared" si="363"/>
        <v>0.185</v>
      </c>
    </row>
    <row r="1677" spans="1:10" x14ac:dyDescent="0.2">
      <c r="A1677" s="6" t="str">
        <f t="shared" si="355"/>
        <v>SRX/*07D.Anglo Scot.</v>
      </c>
      <c r="B1677" s="6" t="s">
        <v>13</v>
      </c>
      <c r="C1677" s="24" t="s">
        <v>231</v>
      </c>
      <c r="D1677" s="24" t="s">
        <v>100</v>
      </c>
      <c r="E1677" s="21">
        <v>0.05</v>
      </c>
      <c r="F1677" s="19">
        <f>SUMIFS(UK!I:I,UK!B:B,'Special condition stocks'!D1677,UK!D:D,'Special condition stocks'!B1677)</f>
        <v>5.55</v>
      </c>
      <c r="G1677" s="21">
        <f t="shared" si="362"/>
        <v>0.27800000000000002</v>
      </c>
      <c r="H1677" s="21">
        <v>0</v>
      </c>
      <c r="I1677" s="21">
        <v>0</v>
      </c>
      <c r="J1677" s="21">
        <f t="shared" si="363"/>
        <v>0.27800000000000002</v>
      </c>
    </row>
    <row r="1678" spans="1:10" x14ac:dyDescent="0.2">
      <c r="A1678" s="6" t="str">
        <f t="shared" si="355"/>
        <v>SRX/*07D.ANIFPO</v>
      </c>
      <c r="B1678" s="6" t="s">
        <v>17</v>
      </c>
      <c r="C1678" s="24" t="s">
        <v>231</v>
      </c>
      <c r="D1678" s="24" t="s">
        <v>100</v>
      </c>
      <c r="E1678" s="21">
        <v>0.05</v>
      </c>
      <c r="F1678" s="19">
        <f>SUMIFS(UK!I:I,UK!B:B,'Special condition stocks'!D1678,UK!D:D,'Special condition stocks'!B1678)</f>
        <v>42.931999999999995</v>
      </c>
      <c r="G1678" s="21">
        <f t="shared" si="362"/>
        <v>2.1469999999999998</v>
      </c>
      <c r="H1678" s="21">
        <v>0</v>
      </c>
      <c r="I1678" s="21">
        <v>0</v>
      </c>
      <c r="J1678" s="21">
        <f t="shared" si="363"/>
        <v>2.1469999999999998</v>
      </c>
    </row>
    <row r="1679" spans="1:10" x14ac:dyDescent="0.2">
      <c r="A1679" s="6" t="str">
        <f t="shared" si="355"/>
        <v>SRX/*07D.Cornish</v>
      </c>
      <c r="B1679" s="6" t="s">
        <v>18</v>
      </c>
      <c r="C1679" s="24" t="s">
        <v>231</v>
      </c>
      <c r="D1679" s="24" t="s">
        <v>100</v>
      </c>
      <c r="E1679" s="21">
        <v>0.05</v>
      </c>
      <c r="F1679" s="19">
        <f>SUMIFS(UK!I:I,UK!B:B,'Special condition stocks'!D1679,UK!D:D,'Special condition stocks'!B1679)</f>
        <v>646.75300000000004</v>
      </c>
      <c r="G1679" s="21">
        <f t="shared" si="362"/>
        <v>32.338000000000001</v>
      </c>
      <c r="H1679" s="21">
        <v>0</v>
      </c>
      <c r="I1679" s="21">
        <v>0</v>
      </c>
      <c r="J1679" s="21">
        <f t="shared" si="363"/>
        <v>32.338000000000001</v>
      </c>
    </row>
    <row r="1680" spans="1:10" x14ac:dyDescent="0.2">
      <c r="A1680" s="6" t="str">
        <f t="shared" si="355"/>
        <v>SRX/*07D.EEFPO</v>
      </c>
      <c r="B1680" s="6" t="s">
        <v>14</v>
      </c>
      <c r="C1680" s="24" t="s">
        <v>231</v>
      </c>
      <c r="D1680" s="24" t="s">
        <v>100</v>
      </c>
      <c r="E1680" s="21">
        <v>0.05</v>
      </c>
      <c r="F1680" s="19">
        <f>SUMIFS(UK!I:I,UK!B:B,'Special condition stocks'!D1680,UK!D:D,'Special condition stocks'!B1680)</f>
        <v>134.66400000000002</v>
      </c>
      <c r="G1680" s="21">
        <f t="shared" si="362"/>
        <v>6.7329999999999997</v>
      </c>
      <c r="H1680" s="21">
        <v>0</v>
      </c>
      <c r="I1680" s="21">
        <v>0</v>
      </c>
      <c r="J1680" s="21">
        <f t="shared" si="363"/>
        <v>6.7329999999999997</v>
      </c>
    </row>
    <row r="1681" spans="1:10" x14ac:dyDescent="0.2">
      <c r="A1681" s="6" t="str">
        <f t="shared" si="355"/>
        <v>SRX/*07D.Fife</v>
      </c>
      <c r="B1681" s="6" t="s">
        <v>7</v>
      </c>
      <c r="C1681" s="24" t="s">
        <v>231</v>
      </c>
      <c r="D1681" s="24" t="s">
        <v>100</v>
      </c>
      <c r="E1681" s="21">
        <v>0.05</v>
      </c>
      <c r="F1681" s="19">
        <f>SUMIFS(UK!I:I,UK!B:B,'Special condition stocks'!D1681,UK!D:D,'Special condition stocks'!B1681)</f>
        <v>3.6949999999999998</v>
      </c>
      <c r="G1681" s="21">
        <f t="shared" si="362"/>
        <v>0.185</v>
      </c>
      <c r="H1681" s="21">
        <v>0</v>
      </c>
      <c r="I1681" s="21">
        <v>0</v>
      </c>
      <c r="J1681" s="21">
        <f t="shared" si="363"/>
        <v>0.185</v>
      </c>
    </row>
    <row r="1682" spans="1:10" x14ac:dyDescent="0.2">
      <c r="A1682" s="6" t="str">
        <f t="shared" si="355"/>
        <v>SRX/*07D.FPO</v>
      </c>
      <c r="B1682" s="6" t="s">
        <v>15</v>
      </c>
      <c r="C1682" s="24" t="s">
        <v>231</v>
      </c>
      <c r="D1682" s="24" t="s">
        <v>100</v>
      </c>
      <c r="E1682" s="21">
        <v>0.05</v>
      </c>
      <c r="F1682" s="19">
        <f>SUMIFS(UK!I:I,UK!B:B,'Special condition stocks'!D1682,UK!D:D,'Special condition stocks'!B1682)</f>
        <v>5.7000000000000002E-2</v>
      </c>
      <c r="G1682" s="21">
        <f t="shared" si="362"/>
        <v>3.0000000000000001E-3</v>
      </c>
      <c r="H1682" s="21">
        <v>0</v>
      </c>
      <c r="I1682" s="21">
        <v>0</v>
      </c>
      <c r="J1682" s="21">
        <f t="shared" si="363"/>
        <v>3.0000000000000001E-3</v>
      </c>
    </row>
    <row r="1683" spans="1:10" x14ac:dyDescent="0.2">
      <c r="A1683" s="6" t="str">
        <f t="shared" ref="A1683:A1752" si="370">CONCATENATE(C1683,B1683)</f>
        <v>SRX/*07D.Handliners</v>
      </c>
      <c r="B1683" s="6" t="s">
        <v>66</v>
      </c>
      <c r="C1683" s="24" t="s">
        <v>231</v>
      </c>
      <c r="D1683" s="24" t="s">
        <v>100</v>
      </c>
      <c r="E1683" s="21">
        <v>0.05</v>
      </c>
      <c r="F1683" s="19">
        <f>SUMIFS(UK!I:I,UK!B:B,'Special condition stocks'!D1683,UK!D:D,'Special condition stocks'!B1683)</f>
        <v>0</v>
      </c>
      <c r="G1683" s="21">
        <f t="shared" si="362"/>
        <v>0</v>
      </c>
      <c r="H1683" s="21">
        <v>0</v>
      </c>
      <c r="I1683" s="21">
        <v>0</v>
      </c>
      <c r="J1683" s="21">
        <f t="shared" si="363"/>
        <v>0</v>
      </c>
    </row>
    <row r="1684" spans="1:10" x14ac:dyDescent="0.2">
      <c r="A1684" s="6" t="str">
        <f t="shared" si="370"/>
        <v>SRX/*07D.Interfish</v>
      </c>
      <c r="B1684" s="6" t="s">
        <v>23</v>
      </c>
      <c r="C1684" s="24" t="s">
        <v>231</v>
      </c>
      <c r="D1684" s="24" t="s">
        <v>100</v>
      </c>
      <c r="E1684" s="21">
        <v>0.05</v>
      </c>
      <c r="F1684" s="19">
        <f>SUMIFS(UK!I:I,UK!B:B,'Special condition stocks'!D1684,UK!D:D,'Special condition stocks'!B1684)</f>
        <v>0</v>
      </c>
      <c r="G1684" s="21">
        <f t="shared" si="362"/>
        <v>0</v>
      </c>
      <c r="H1684" s="21">
        <v>0</v>
      </c>
      <c r="I1684" s="21">
        <v>0</v>
      </c>
      <c r="J1684" s="21">
        <f t="shared" si="363"/>
        <v>0</v>
      </c>
    </row>
    <row r="1685" spans="1:10" x14ac:dyDescent="0.2">
      <c r="A1685" s="6" t="str">
        <f t="shared" si="370"/>
        <v>SRX/*07D.IOM</v>
      </c>
      <c r="B1685" s="6" t="s">
        <v>24</v>
      </c>
      <c r="C1685" s="24" t="s">
        <v>231</v>
      </c>
      <c r="D1685" s="24" t="s">
        <v>100</v>
      </c>
      <c r="E1685" s="21">
        <v>0.05</v>
      </c>
      <c r="F1685" s="19">
        <f>SUMIFS(UK!I:I,UK!B:B,'Special condition stocks'!D1685,UK!D:D,'Special condition stocks'!B1685)</f>
        <v>1.2E-2</v>
      </c>
      <c r="G1685" s="21">
        <f t="shared" si="362"/>
        <v>1E-3</v>
      </c>
      <c r="H1685" s="21">
        <v>0</v>
      </c>
      <c r="I1685" s="21">
        <v>0</v>
      </c>
      <c r="J1685" s="21">
        <f t="shared" si="363"/>
        <v>1E-3</v>
      </c>
    </row>
    <row r="1686" spans="1:10" x14ac:dyDescent="0.2">
      <c r="A1686" s="6" t="str">
        <f t="shared" si="370"/>
        <v>SRX/*07D.Klondyke</v>
      </c>
      <c r="B1686" s="6" t="s">
        <v>11</v>
      </c>
      <c r="C1686" s="24" t="s">
        <v>231</v>
      </c>
      <c r="D1686" s="24" t="s">
        <v>100</v>
      </c>
      <c r="E1686" s="21">
        <v>0.05</v>
      </c>
      <c r="F1686" s="19">
        <f>SUMIFS(UK!I:I,UK!B:B,'Special condition stocks'!D1686,UK!D:D,'Special condition stocks'!B1686)</f>
        <v>0</v>
      </c>
      <c r="G1686" s="21">
        <f t="shared" si="362"/>
        <v>0</v>
      </c>
      <c r="H1686" s="21">
        <v>0</v>
      </c>
      <c r="I1686" s="21">
        <v>0</v>
      </c>
      <c r="J1686" s="21">
        <f t="shared" si="363"/>
        <v>0</v>
      </c>
    </row>
    <row r="1687" spans="1:10" x14ac:dyDescent="0.2">
      <c r="A1687" s="6" t="str">
        <f t="shared" si="370"/>
        <v>SRX/*07D.Lowestoft</v>
      </c>
      <c r="B1687" s="6" t="s">
        <v>21</v>
      </c>
      <c r="C1687" s="24" t="s">
        <v>231</v>
      </c>
      <c r="D1687" s="24" t="s">
        <v>100</v>
      </c>
      <c r="E1687" s="21">
        <v>0.05</v>
      </c>
      <c r="F1687" s="19">
        <f>SUMIFS(UK!I:I,UK!B:B,'Special condition stocks'!D1687,UK!D:D,'Special condition stocks'!B1687)</f>
        <v>0</v>
      </c>
      <c r="G1687" s="21">
        <f t="shared" si="362"/>
        <v>0</v>
      </c>
      <c r="H1687" s="21">
        <v>0</v>
      </c>
      <c r="I1687" s="21">
        <v>0</v>
      </c>
      <c r="J1687" s="21">
        <f t="shared" si="363"/>
        <v>0</v>
      </c>
    </row>
    <row r="1688" spans="1:10" x14ac:dyDescent="0.2">
      <c r="A1688" s="6" t="str">
        <f t="shared" si="370"/>
        <v>SRX/*07D.Lunar</v>
      </c>
      <c r="B1688" s="6" t="s">
        <v>12</v>
      </c>
      <c r="C1688" s="24" t="s">
        <v>231</v>
      </c>
      <c r="D1688" s="24" t="s">
        <v>100</v>
      </c>
      <c r="E1688" s="21">
        <v>0.05</v>
      </c>
      <c r="F1688" s="19">
        <f>SUMIFS(UK!I:I,UK!B:B,'Special condition stocks'!D1688,UK!D:D,'Special condition stocks'!B1688)</f>
        <v>0</v>
      </c>
      <c r="G1688" s="21">
        <f t="shared" si="362"/>
        <v>0</v>
      </c>
      <c r="H1688" s="21">
        <v>0</v>
      </c>
      <c r="I1688" s="21">
        <v>0</v>
      </c>
      <c r="J1688" s="21">
        <f t="shared" si="363"/>
        <v>0</v>
      </c>
    </row>
    <row r="1689" spans="1:10" x14ac:dyDescent="0.2">
      <c r="A1689" s="6" t="str">
        <f t="shared" si="370"/>
        <v>SRX/*07D.Mourne</v>
      </c>
      <c r="B1689" s="6" t="s">
        <v>49</v>
      </c>
      <c r="C1689" s="24" t="s">
        <v>231</v>
      </c>
      <c r="D1689" s="24" t="s">
        <v>100</v>
      </c>
      <c r="E1689" s="21">
        <v>0.05</v>
      </c>
      <c r="F1689" s="19">
        <f>SUMIFS(UK!I:I,UK!B:B,'Special condition stocks'!D1689,UK!D:D,'Special condition stocks'!B1689)</f>
        <v>0</v>
      </c>
      <c r="G1689" s="21">
        <f t="shared" si="362"/>
        <v>0</v>
      </c>
      <c r="H1689" s="21">
        <v>0</v>
      </c>
      <c r="I1689" s="21">
        <v>0</v>
      </c>
      <c r="J1689" s="21">
        <f t="shared" si="363"/>
        <v>0</v>
      </c>
    </row>
    <row r="1690" spans="1:10" x14ac:dyDescent="0.2">
      <c r="A1690" s="6" t="str">
        <f t="shared" si="370"/>
        <v>SRX/*07D.NESFO</v>
      </c>
      <c r="B1690" s="6" t="s">
        <v>5</v>
      </c>
      <c r="C1690" s="24" t="s">
        <v>231</v>
      </c>
      <c r="D1690" s="24" t="s">
        <v>100</v>
      </c>
      <c r="E1690" s="21">
        <v>0.05</v>
      </c>
      <c r="F1690" s="19">
        <f>SUMIFS(UK!I:I,UK!B:B,'Special condition stocks'!D1690,UK!D:D,'Special condition stocks'!B1690)</f>
        <v>35.951000000000001</v>
      </c>
      <c r="G1690" s="21">
        <f t="shared" si="362"/>
        <v>1.798</v>
      </c>
      <c r="H1690" s="21">
        <v>0</v>
      </c>
      <c r="I1690" s="21">
        <v>0</v>
      </c>
      <c r="J1690" s="21">
        <f t="shared" si="363"/>
        <v>1.798</v>
      </c>
    </row>
    <row r="1691" spans="1:10" x14ac:dyDescent="0.2">
      <c r="A1691" s="6" t="str">
        <f t="shared" si="370"/>
        <v>SRX/*07D.NIFPO</v>
      </c>
      <c r="B1691" s="6" t="s">
        <v>16</v>
      </c>
      <c r="C1691" s="24" t="s">
        <v>231</v>
      </c>
      <c r="D1691" s="24" t="s">
        <v>100</v>
      </c>
      <c r="E1691" s="21">
        <v>0.05</v>
      </c>
      <c r="F1691" s="19">
        <f>SUMIFS(UK!I:I,UK!B:B,'Special condition stocks'!D1691,UK!D:D,'Special condition stocks'!B1691)</f>
        <v>176.07</v>
      </c>
      <c r="G1691" s="21">
        <f t="shared" si="362"/>
        <v>8.8040000000000003</v>
      </c>
      <c r="H1691" s="21">
        <v>0</v>
      </c>
      <c r="I1691" s="21">
        <v>0</v>
      </c>
      <c r="J1691" s="21">
        <f t="shared" si="363"/>
        <v>8.8040000000000003</v>
      </c>
    </row>
    <row r="1692" spans="1:10" x14ac:dyDescent="0.2">
      <c r="A1692" s="6" t="str">
        <f t="shared" si="370"/>
        <v>SRX/*07D.Non Sector - England</v>
      </c>
      <c r="B1692" s="6" t="s">
        <v>25</v>
      </c>
      <c r="C1692" s="24" t="s">
        <v>231</v>
      </c>
      <c r="D1692" s="24" t="s">
        <v>100</v>
      </c>
      <c r="E1692" s="21">
        <v>0.05</v>
      </c>
      <c r="F1692" s="19">
        <f>SUMIFS(UK!I:I,UK!B:B,'Special condition stocks'!D1692,UK!D:D,'Special condition stocks'!B1692)</f>
        <v>87.555000000000007</v>
      </c>
      <c r="G1692" s="21">
        <f t="shared" si="362"/>
        <v>4.3780000000000001</v>
      </c>
      <c r="H1692" s="21">
        <v>0</v>
      </c>
      <c r="I1692" s="21">
        <v>0</v>
      </c>
      <c r="J1692" s="21">
        <f t="shared" si="363"/>
        <v>4.3780000000000001</v>
      </c>
    </row>
    <row r="1693" spans="1:10" x14ac:dyDescent="0.2">
      <c r="A1693" s="6" t="str">
        <f t="shared" si="370"/>
        <v>SRX/*07D.Non Sector - Northern Ireland</v>
      </c>
      <c r="B1693" s="6" t="s">
        <v>28</v>
      </c>
      <c r="C1693" s="24" t="s">
        <v>231</v>
      </c>
      <c r="D1693" s="24" t="s">
        <v>100</v>
      </c>
      <c r="E1693" s="21">
        <v>0.05</v>
      </c>
      <c r="F1693" s="19">
        <f>SUMIFS(UK!I:I,UK!B:B,'Special condition stocks'!D1693,UK!D:D,'Special condition stocks'!B1693)</f>
        <v>0</v>
      </c>
      <c r="G1693" s="21">
        <f t="shared" si="362"/>
        <v>0</v>
      </c>
      <c r="H1693" s="21">
        <v>0</v>
      </c>
      <c r="I1693" s="21">
        <v>0</v>
      </c>
      <c r="J1693" s="21">
        <f t="shared" si="363"/>
        <v>0</v>
      </c>
    </row>
    <row r="1694" spans="1:10" x14ac:dyDescent="0.2">
      <c r="A1694" s="6" t="str">
        <f t="shared" si="370"/>
        <v>SRX/*07D.Non Sector - Scotland</v>
      </c>
      <c r="B1694" s="6" t="s">
        <v>27</v>
      </c>
      <c r="C1694" s="24" t="s">
        <v>231</v>
      </c>
      <c r="D1694" s="24" t="s">
        <v>100</v>
      </c>
      <c r="E1694" s="21">
        <v>0.05</v>
      </c>
      <c r="F1694" s="19">
        <f>SUMIFS(UK!I:I,UK!B:B,'Special condition stocks'!D1694,UK!D:D,'Special condition stocks'!B1694)</f>
        <v>5</v>
      </c>
      <c r="G1694" s="21">
        <f t="shared" si="362"/>
        <v>0.25</v>
      </c>
      <c r="H1694" s="21">
        <v>0</v>
      </c>
      <c r="I1694" s="21">
        <v>0</v>
      </c>
      <c r="J1694" s="21">
        <f t="shared" si="363"/>
        <v>0.25</v>
      </c>
    </row>
    <row r="1695" spans="1:10" x14ac:dyDescent="0.2">
      <c r="A1695" s="6" t="str">
        <f t="shared" si="370"/>
        <v>SRX/*07D.Non Sector - Wales</v>
      </c>
      <c r="B1695" s="6" t="s">
        <v>26</v>
      </c>
      <c r="C1695" s="24" t="s">
        <v>231</v>
      </c>
      <c r="D1695" s="24" t="s">
        <v>100</v>
      </c>
      <c r="E1695" s="21">
        <v>0.05</v>
      </c>
      <c r="F1695" s="19">
        <f>SUMIFS(UK!I:I,UK!B:B,'Special condition stocks'!D1695,UK!D:D,'Special condition stocks'!B1695)</f>
        <v>0.86599999999999999</v>
      </c>
      <c r="G1695" s="21">
        <f t="shared" si="362"/>
        <v>4.2999999999999997E-2</v>
      </c>
      <c r="H1695" s="21">
        <v>0</v>
      </c>
      <c r="I1695" s="21">
        <v>0</v>
      </c>
      <c r="J1695" s="21">
        <f t="shared" si="363"/>
        <v>4.2999999999999997E-2</v>
      </c>
    </row>
    <row r="1696" spans="1:10" x14ac:dyDescent="0.2">
      <c r="A1696" s="6" t="str">
        <f t="shared" si="370"/>
        <v>SRX/*07D.Humberside</v>
      </c>
      <c r="B1696" s="6" t="s">
        <v>288</v>
      </c>
      <c r="C1696" s="24" t="s">
        <v>231</v>
      </c>
      <c r="D1696" s="24" t="s">
        <v>100</v>
      </c>
      <c r="E1696" s="21">
        <v>0.05</v>
      </c>
      <c r="F1696" s="19">
        <f>SUMIFS(UK!I:I,UK!B:B,'Special condition stocks'!D1696,UK!D:D,'Special condition stocks'!B1696)</f>
        <v>0</v>
      </c>
      <c r="G1696" s="21">
        <f t="shared" si="362"/>
        <v>0</v>
      </c>
      <c r="H1696" s="21">
        <v>0</v>
      </c>
      <c r="I1696" s="21">
        <v>0</v>
      </c>
      <c r="J1696" s="21">
        <f t="shared" si="363"/>
        <v>0</v>
      </c>
    </row>
    <row r="1697" spans="1:10" x14ac:dyDescent="0.2">
      <c r="A1697" s="6" t="str">
        <f t="shared" si="370"/>
        <v>SRX/*07D.North Sea</v>
      </c>
      <c r="B1697" s="6" t="s">
        <v>20</v>
      </c>
      <c r="C1697" s="24" t="s">
        <v>231</v>
      </c>
      <c r="D1697" s="24" t="s">
        <v>100</v>
      </c>
      <c r="E1697" s="21">
        <v>0.05</v>
      </c>
      <c r="F1697" s="19">
        <f>SUMIFS(UK!I:I,UK!B:B,'Special condition stocks'!D1697,UK!D:D,'Special condition stocks'!B1697)</f>
        <v>36.738999999999997</v>
      </c>
      <c r="G1697" s="21">
        <f t="shared" si="362"/>
        <v>1.837</v>
      </c>
      <c r="H1697" s="21">
        <v>0</v>
      </c>
      <c r="I1697" s="21">
        <v>0</v>
      </c>
      <c r="J1697" s="21">
        <f t="shared" si="363"/>
        <v>1.837</v>
      </c>
    </row>
    <row r="1698" spans="1:10" x14ac:dyDescent="0.2">
      <c r="A1698" s="6" t="str">
        <f t="shared" si="370"/>
        <v>SRX/*07D.Northern</v>
      </c>
      <c r="B1698" s="6" t="s">
        <v>10</v>
      </c>
      <c r="C1698" s="24" t="s">
        <v>231</v>
      </c>
      <c r="D1698" s="24" t="s">
        <v>100</v>
      </c>
      <c r="E1698" s="21">
        <v>0.05</v>
      </c>
      <c r="F1698" s="19">
        <f>SUMIFS(UK!I:I,UK!B:B,'Special condition stocks'!D1698,UK!D:D,'Special condition stocks'!B1698)</f>
        <v>0</v>
      </c>
      <c r="G1698" s="21">
        <f t="shared" si="362"/>
        <v>0</v>
      </c>
      <c r="H1698" s="21">
        <v>0</v>
      </c>
      <c r="I1698" s="21">
        <v>0</v>
      </c>
      <c r="J1698" s="21">
        <f t="shared" si="363"/>
        <v>0</v>
      </c>
    </row>
    <row r="1699" spans="1:10" x14ac:dyDescent="0.2">
      <c r="A1699" s="6" t="str">
        <f t="shared" si="370"/>
        <v>SRX/*07D.Orkney</v>
      </c>
      <c r="B1699" s="6" t="s">
        <v>9</v>
      </c>
      <c r="C1699" s="24" t="s">
        <v>231</v>
      </c>
      <c r="D1699" s="24" t="s">
        <v>100</v>
      </c>
      <c r="E1699" s="21">
        <v>0.05</v>
      </c>
      <c r="F1699" s="19">
        <f>SUMIFS(UK!I:I,UK!B:B,'Special condition stocks'!D1699,UK!D:D,'Special condition stocks'!B1699)</f>
        <v>7</v>
      </c>
      <c r="G1699" s="21">
        <f t="shared" si="362"/>
        <v>0.35</v>
      </c>
      <c r="H1699" s="21">
        <v>0</v>
      </c>
      <c r="I1699" s="21">
        <v>0</v>
      </c>
      <c r="J1699" s="21">
        <f t="shared" si="363"/>
        <v>0.35</v>
      </c>
    </row>
    <row r="1700" spans="1:10" x14ac:dyDescent="0.2">
      <c r="A1700" s="6" t="str">
        <f t="shared" si="370"/>
        <v>SRX/*07D.SFO</v>
      </c>
      <c r="B1700" s="6" t="s">
        <v>2</v>
      </c>
      <c r="C1700" s="24" t="s">
        <v>231</v>
      </c>
      <c r="D1700" s="24" t="s">
        <v>100</v>
      </c>
      <c r="E1700" s="21">
        <v>0.05</v>
      </c>
      <c r="F1700" s="19">
        <f>SUMIFS(UK!I:I,UK!B:B,'Special condition stocks'!D1700,UK!D:D,'Special condition stocks'!B1700)</f>
        <v>284.03899999999993</v>
      </c>
      <c r="G1700" s="21">
        <f t="shared" si="362"/>
        <v>14.202</v>
      </c>
      <c r="H1700" s="21">
        <v>0</v>
      </c>
      <c r="I1700" s="21">
        <v>0</v>
      </c>
      <c r="J1700" s="21">
        <f t="shared" si="363"/>
        <v>14.202</v>
      </c>
    </row>
    <row r="1701" spans="1:10" x14ac:dyDescent="0.2">
      <c r="A1701" s="6" t="str">
        <f t="shared" si="370"/>
        <v>SRX/*07D.Shetland</v>
      </c>
      <c r="B1701" s="6" t="s">
        <v>6</v>
      </c>
      <c r="C1701" s="24" t="s">
        <v>231</v>
      </c>
      <c r="D1701" s="24" t="s">
        <v>100</v>
      </c>
      <c r="E1701" s="21">
        <v>0.05</v>
      </c>
      <c r="F1701" s="19">
        <f>SUMIFS(UK!I:I,UK!B:B,'Special condition stocks'!D1701,UK!D:D,'Special condition stocks'!B1701)</f>
        <v>2.7</v>
      </c>
      <c r="G1701" s="21">
        <f t="shared" si="362"/>
        <v>0.13500000000000001</v>
      </c>
      <c r="H1701" s="21">
        <v>0</v>
      </c>
      <c r="I1701" s="21">
        <v>0</v>
      </c>
      <c r="J1701" s="21">
        <f t="shared" si="363"/>
        <v>0.13500000000000001</v>
      </c>
    </row>
    <row r="1702" spans="1:10" x14ac:dyDescent="0.2">
      <c r="A1702" s="6" t="str">
        <f t="shared" si="370"/>
        <v>SRX/*07D.South West</v>
      </c>
      <c r="B1702" s="6" t="s">
        <v>19</v>
      </c>
      <c r="C1702" s="24" t="s">
        <v>231</v>
      </c>
      <c r="D1702" s="24" t="s">
        <v>100</v>
      </c>
      <c r="E1702" s="21">
        <v>0.05</v>
      </c>
      <c r="F1702" s="19">
        <f>SUMIFS(UK!I:I,UK!B:B,'Special condition stocks'!D1702,UK!D:D,'Special condition stocks'!B1702)</f>
        <v>271.13999999999993</v>
      </c>
      <c r="G1702" s="21">
        <f t="shared" si="362"/>
        <v>13.557</v>
      </c>
      <c r="H1702" s="21">
        <v>0</v>
      </c>
      <c r="I1702" s="21">
        <v>0</v>
      </c>
      <c r="J1702" s="21">
        <f t="shared" si="363"/>
        <v>13.557</v>
      </c>
    </row>
    <row r="1703" spans="1:10" x14ac:dyDescent="0.2">
      <c r="A1703" s="6" t="str">
        <f t="shared" ref="A1703" si="371">CONCATENATE(C1703,B1703)</f>
        <v>SRX/*07D.Unallocated</v>
      </c>
      <c r="B1703" s="60" t="s">
        <v>33</v>
      </c>
      <c r="C1703" s="61" t="s">
        <v>231</v>
      </c>
      <c r="D1703" s="61" t="s">
        <v>100</v>
      </c>
      <c r="E1703" s="21">
        <v>0.05</v>
      </c>
      <c r="F1703" s="19">
        <f>SUMIFS(UK!I:I,UK!B:B,'Special condition stocks'!D1703,UK!D:D,'Special condition stocks'!B1703)</f>
        <v>115.6</v>
      </c>
      <c r="G1703" s="21">
        <f t="shared" ref="G1703" si="372">ROUND(F1703*E1703,3)</f>
        <v>5.78</v>
      </c>
      <c r="H1703" s="21">
        <v>0</v>
      </c>
      <c r="I1703" s="21">
        <v>0</v>
      </c>
      <c r="J1703" s="21">
        <f t="shared" ref="J1703" si="373">G1703+H1703-I1703</f>
        <v>5.78</v>
      </c>
    </row>
    <row r="1704" spans="1:10" x14ac:dyDescent="0.2">
      <c r="A1704" s="6" t="str">
        <f t="shared" si="370"/>
        <v>SRX/*07D.W. Scotland</v>
      </c>
      <c r="B1704" s="6" t="s">
        <v>8</v>
      </c>
      <c r="C1704" s="24" t="s">
        <v>231</v>
      </c>
      <c r="D1704" s="24" t="s">
        <v>100</v>
      </c>
      <c r="E1704" s="21">
        <v>0.05</v>
      </c>
      <c r="F1704" s="19">
        <f>SUMIFS(UK!I:I,UK!B:B,'Special condition stocks'!D1704,UK!D:D,'Special condition stocks'!B1704)</f>
        <v>11.905000000000001</v>
      </c>
      <c r="G1704" s="21">
        <f t="shared" si="362"/>
        <v>0.59499999999999997</v>
      </c>
      <c r="H1704" s="21">
        <v>0</v>
      </c>
      <c r="I1704" s="21">
        <v>0</v>
      </c>
      <c r="J1704" s="21">
        <f t="shared" si="363"/>
        <v>0.59499999999999997</v>
      </c>
    </row>
    <row r="1705" spans="1:10" x14ac:dyDescent="0.2">
      <c r="A1705" s="6" t="str">
        <f t="shared" si="370"/>
        <v>SRX/*07D.Wales &amp; WC</v>
      </c>
      <c r="B1705" s="6" t="s">
        <v>22</v>
      </c>
      <c r="C1705" s="24" t="s">
        <v>231</v>
      </c>
      <c r="D1705" s="24" t="s">
        <v>100</v>
      </c>
      <c r="E1705" s="21">
        <v>0.05</v>
      </c>
      <c r="F1705" s="19">
        <f>SUMIFS(UK!I:I,UK!B:B,'Special condition stocks'!D1705,UK!D:D,'Special condition stocks'!B1705)</f>
        <v>226.78300000000002</v>
      </c>
      <c r="G1705" s="21">
        <f t="shared" si="362"/>
        <v>11.339</v>
      </c>
      <c r="H1705" s="21">
        <v>0</v>
      </c>
      <c r="I1705" s="21">
        <v>0</v>
      </c>
      <c r="J1705" s="21">
        <f t="shared" si="363"/>
        <v>11.339</v>
      </c>
    </row>
    <row r="1706" spans="1:10" x14ac:dyDescent="0.2">
      <c r="A1706" s="6" t="str">
        <f t="shared" si="370"/>
        <v>SRX/*07D.Western</v>
      </c>
      <c r="B1706" s="6" t="s">
        <v>107</v>
      </c>
      <c r="C1706" s="24" t="s">
        <v>231</v>
      </c>
      <c r="D1706" s="24" t="s">
        <v>100</v>
      </c>
      <c r="E1706" s="21">
        <v>0.05</v>
      </c>
      <c r="F1706" s="19">
        <f>SUMIFS(UK!I:I,UK!B:B,'Special condition stocks'!D1706,UK!D:D,'Special condition stocks'!B1706)</f>
        <v>0</v>
      </c>
      <c r="G1706" s="21">
        <f t="shared" si="362"/>
        <v>0</v>
      </c>
      <c r="H1706" s="21">
        <v>0</v>
      </c>
      <c r="I1706" s="21">
        <v>0</v>
      </c>
      <c r="J1706" s="21">
        <f t="shared" si="363"/>
        <v>0</v>
      </c>
    </row>
    <row r="1707" spans="1:10" x14ac:dyDescent="0.2">
      <c r="A1707" s="6" t="str">
        <f t="shared" ref="A1707:A1708" si="374">CONCATENATE(C1707,B1707)</f>
        <v>SRX/*07D.QAM - sector</v>
      </c>
      <c r="B1707" s="60" t="s">
        <v>302</v>
      </c>
      <c r="C1707" s="61" t="s">
        <v>231</v>
      </c>
      <c r="D1707" s="61" t="s">
        <v>100</v>
      </c>
      <c r="E1707" s="21">
        <v>0.05</v>
      </c>
      <c r="F1707" s="19">
        <f>SUMIFS(UK!I:I,UK!B:B,'Special condition stocks'!D1707,UK!D:D,'Special condition stocks'!B1707)</f>
        <v>118</v>
      </c>
      <c r="G1707" s="21">
        <f t="shared" ref="G1707:G1708" si="375">ROUND(F1707*E1707,3)</f>
        <v>5.9</v>
      </c>
      <c r="H1707" s="21">
        <v>0</v>
      </c>
      <c r="I1707" s="21">
        <v>0</v>
      </c>
      <c r="J1707" s="21">
        <f t="shared" ref="J1707:J1708" si="376">G1707+H1707-I1707</f>
        <v>5.9</v>
      </c>
    </row>
    <row r="1708" spans="1:10" x14ac:dyDescent="0.2">
      <c r="A1708" s="6" t="str">
        <f t="shared" si="374"/>
        <v>SRX/*07D.QAM - non-sector</v>
      </c>
      <c r="B1708" s="60" t="s">
        <v>303</v>
      </c>
      <c r="C1708" s="61" t="s">
        <v>231</v>
      </c>
      <c r="D1708" s="61" t="s">
        <v>100</v>
      </c>
      <c r="E1708" s="21">
        <v>0.05</v>
      </c>
      <c r="F1708" s="19">
        <f>SUMIFS(UK!I:I,UK!B:B,'Special condition stocks'!D1708,UK!D:D,'Special condition stocks'!B1708)</f>
        <v>43</v>
      </c>
      <c r="G1708" s="21">
        <f t="shared" si="375"/>
        <v>2.15</v>
      </c>
      <c r="H1708" s="21">
        <v>0</v>
      </c>
      <c r="I1708" s="21">
        <v>0</v>
      </c>
      <c r="J1708" s="21">
        <f t="shared" si="376"/>
        <v>2.15</v>
      </c>
    </row>
    <row r="1709" spans="1:10" x14ac:dyDescent="0.2">
      <c r="A1709" s="6" t="str">
        <f t="shared" si="370"/>
        <v>BLL/*2AC4-C10m and under (pool) - England</v>
      </c>
      <c r="B1709" s="6" t="s">
        <v>29</v>
      </c>
      <c r="C1709" s="24" t="s">
        <v>266</v>
      </c>
      <c r="D1709" s="24" t="s">
        <v>89</v>
      </c>
      <c r="E1709" s="21">
        <f>394/1048</f>
        <v>0.37595419847328243</v>
      </c>
      <c r="F1709" s="19">
        <f>SUMIFS(UK!I:I,UK!B:B,'Special condition stocks'!D1709,UK!D:D,'Special condition stocks'!B1709)</f>
        <v>91.551000000000002</v>
      </c>
      <c r="G1709" s="21">
        <f t="shared" si="362"/>
        <v>34.418999999999997</v>
      </c>
      <c r="H1709" s="63">
        <v>1.0549999999999999</v>
      </c>
      <c r="I1709" s="21">
        <v>0</v>
      </c>
      <c r="J1709" s="21">
        <f t="shared" si="363"/>
        <v>35.473999999999997</v>
      </c>
    </row>
    <row r="1710" spans="1:10" x14ac:dyDescent="0.2">
      <c r="A1710" s="6" t="str">
        <f t="shared" si="370"/>
        <v>BLL/*2AC4-C10m and under (pool) - Northern Ireland</v>
      </c>
      <c r="B1710" s="6" t="s">
        <v>32</v>
      </c>
      <c r="C1710" s="24" t="s">
        <v>266</v>
      </c>
      <c r="D1710" s="24" t="s">
        <v>89</v>
      </c>
      <c r="E1710" s="21">
        <f t="shared" ref="E1710:E1777" si="377">394/1048</f>
        <v>0.37595419847328243</v>
      </c>
      <c r="F1710" s="19">
        <f>SUMIFS(UK!I:I,UK!B:B,'Special condition stocks'!D1710,UK!D:D,'Special condition stocks'!B1710)</f>
        <v>0</v>
      </c>
      <c r="G1710" s="21">
        <f t="shared" si="362"/>
        <v>0</v>
      </c>
      <c r="H1710" s="63">
        <v>0</v>
      </c>
      <c r="I1710" s="21">
        <v>0</v>
      </c>
      <c r="J1710" s="21">
        <f t="shared" si="363"/>
        <v>0</v>
      </c>
    </row>
    <row r="1711" spans="1:10" x14ac:dyDescent="0.2">
      <c r="A1711" s="6" t="str">
        <f t="shared" si="370"/>
        <v>BLL/*2AC4-C10m and under (pool) - Scotland</v>
      </c>
      <c r="B1711" s="6" t="s">
        <v>31</v>
      </c>
      <c r="C1711" s="24" t="s">
        <v>266</v>
      </c>
      <c r="D1711" s="24" t="s">
        <v>89</v>
      </c>
      <c r="E1711" s="21">
        <f t="shared" si="377"/>
        <v>0.37595419847328243</v>
      </c>
      <c r="F1711" s="19">
        <f>SUMIFS(UK!I:I,UK!B:B,'Special condition stocks'!D1711,UK!D:D,'Special condition stocks'!B1711)</f>
        <v>0.1</v>
      </c>
      <c r="G1711" s="21">
        <f t="shared" ref="G1711:G1778" si="378">ROUND(F1711*E1711,3)</f>
        <v>3.7999999999999999E-2</v>
      </c>
      <c r="H1711" s="63">
        <v>4.0000000000000001E-3</v>
      </c>
      <c r="I1711" s="21">
        <v>0</v>
      </c>
      <c r="J1711" s="21">
        <f t="shared" ref="J1711:J1778" si="379">G1711+H1711-I1711</f>
        <v>4.1999999999999996E-2</v>
      </c>
    </row>
    <row r="1712" spans="1:10" x14ac:dyDescent="0.2">
      <c r="A1712" s="6" t="str">
        <f t="shared" si="370"/>
        <v>BLL/*2AC4-C10m and under (pool) - Wales</v>
      </c>
      <c r="B1712" s="6" t="s">
        <v>30</v>
      </c>
      <c r="C1712" s="24" t="s">
        <v>266</v>
      </c>
      <c r="D1712" s="24" t="s">
        <v>89</v>
      </c>
      <c r="E1712" s="21">
        <f t="shared" si="377"/>
        <v>0.37595419847328243</v>
      </c>
      <c r="F1712" s="19">
        <f>SUMIFS(UK!I:I,UK!B:B,'Special condition stocks'!D1712,UK!D:D,'Special condition stocks'!B1712)</f>
        <v>2.5000000000000001E-2</v>
      </c>
      <c r="G1712" s="21">
        <f t="shared" si="378"/>
        <v>8.9999999999999993E-3</v>
      </c>
      <c r="H1712" s="63">
        <v>0</v>
      </c>
      <c r="I1712" s="21">
        <v>0</v>
      </c>
      <c r="J1712" s="21">
        <f t="shared" si="379"/>
        <v>8.9999999999999993E-3</v>
      </c>
    </row>
    <row r="1713" spans="1:10" x14ac:dyDescent="0.2">
      <c r="A1713" s="6" t="str">
        <f t="shared" si="370"/>
        <v>BLL/*2AC4-CAberdeen</v>
      </c>
      <c r="B1713" s="6" t="s">
        <v>4</v>
      </c>
      <c r="C1713" s="24" t="s">
        <v>266</v>
      </c>
      <c r="D1713" s="24" t="s">
        <v>89</v>
      </c>
      <c r="E1713" s="21">
        <f t="shared" si="377"/>
        <v>0.37595419847328243</v>
      </c>
      <c r="F1713" s="19">
        <f>SUMIFS(UK!I:I,UK!B:B,'Special condition stocks'!D1713,UK!D:D,'Special condition stocks'!B1713)</f>
        <v>7.7</v>
      </c>
      <c r="G1713" s="21">
        <f t="shared" si="378"/>
        <v>2.895</v>
      </c>
      <c r="H1713" s="63">
        <v>8.4000000000000005E-2</v>
      </c>
      <c r="I1713" s="21">
        <v>0</v>
      </c>
      <c r="J1713" s="21">
        <f t="shared" si="379"/>
        <v>2.9790000000000001</v>
      </c>
    </row>
    <row r="1714" spans="1:10" x14ac:dyDescent="0.2">
      <c r="A1714" s="6" t="str">
        <f t="shared" si="370"/>
        <v>BLL/*2AC4-CAnglo Scot.</v>
      </c>
      <c r="B1714" s="6" t="s">
        <v>13</v>
      </c>
      <c r="C1714" s="24" t="s">
        <v>266</v>
      </c>
      <c r="D1714" s="24" t="s">
        <v>89</v>
      </c>
      <c r="E1714" s="21">
        <f t="shared" si="377"/>
        <v>0.37595419847328243</v>
      </c>
      <c r="F1714" s="19">
        <f>SUMIFS(UK!I:I,UK!B:B,'Special condition stocks'!D1714,UK!D:D,'Special condition stocks'!B1714)</f>
        <v>27.769000000000002</v>
      </c>
      <c r="G1714" s="21">
        <f t="shared" si="378"/>
        <v>10.44</v>
      </c>
      <c r="H1714" s="63">
        <v>0.28199999999999997</v>
      </c>
      <c r="I1714" s="21">
        <v>0</v>
      </c>
      <c r="J1714" s="21">
        <f t="shared" si="379"/>
        <v>10.722</v>
      </c>
    </row>
    <row r="1715" spans="1:10" x14ac:dyDescent="0.2">
      <c r="A1715" s="6" t="str">
        <f t="shared" si="370"/>
        <v>BLL/*2AC4-CANIFPO</v>
      </c>
      <c r="B1715" s="6" t="s">
        <v>17</v>
      </c>
      <c r="C1715" s="24" t="s">
        <v>266</v>
      </c>
      <c r="D1715" s="24" t="s">
        <v>89</v>
      </c>
      <c r="E1715" s="21">
        <f t="shared" si="377"/>
        <v>0.37595419847328243</v>
      </c>
      <c r="F1715" s="19">
        <f>SUMIFS(UK!I:I,UK!B:B,'Special condition stocks'!D1715,UK!D:D,'Special condition stocks'!B1715)</f>
        <v>2.4359999999999999</v>
      </c>
      <c r="G1715" s="21">
        <f t="shared" si="378"/>
        <v>0.91600000000000004</v>
      </c>
      <c r="H1715" s="63">
        <v>4.1000000000000002E-2</v>
      </c>
      <c r="I1715" s="21">
        <v>0</v>
      </c>
      <c r="J1715" s="21">
        <f t="shared" si="379"/>
        <v>0.95700000000000007</v>
      </c>
    </row>
    <row r="1716" spans="1:10" x14ac:dyDescent="0.2">
      <c r="A1716" s="6" t="str">
        <f t="shared" si="370"/>
        <v>BLL/*2AC4-CCornish</v>
      </c>
      <c r="B1716" s="6" t="s">
        <v>18</v>
      </c>
      <c r="C1716" s="24" t="s">
        <v>266</v>
      </c>
      <c r="D1716" s="24" t="s">
        <v>89</v>
      </c>
      <c r="E1716" s="21">
        <f t="shared" si="377"/>
        <v>0.37595419847328243</v>
      </c>
      <c r="F1716" s="19">
        <f>SUMIFS(UK!I:I,UK!B:B,'Special condition stocks'!D1716,UK!D:D,'Special condition stocks'!B1716)</f>
        <v>95.442999999999998</v>
      </c>
      <c r="G1716" s="21">
        <f t="shared" si="378"/>
        <v>35.881999999999998</v>
      </c>
      <c r="H1716" s="63">
        <v>0</v>
      </c>
      <c r="I1716" s="21">
        <v>0</v>
      </c>
      <c r="J1716" s="21">
        <f t="shared" si="379"/>
        <v>35.881999999999998</v>
      </c>
    </row>
    <row r="1717" spans="1:10" x14ac:dyDescent="0.2">
      <c r="A1717" s="6" t="str">
        <f t="shared" si="370"/>
        <v>BLL/*2AC4-CEEFPO</v>
      </c>
      <c r="B1717" s="6" t="s">
        <v>14</v>
      </c>
      <c r="C1717" s="24" t="s">
        <v>266</v>
      </c>
      <c r="D1717" s="24" t="s">
        <v>89</v>
      </c>
      <c r="E1717" s="21">
        <f t="shared" si="377"/>
        <v>0.37595419847328243</v>
      </c>
      <c r="F1717" s="19">
        <f>SUMIFS(UK!I:I,UK!B:B,'Special condition stocks'!D1717,UK!D:D,'Special condition stocks'!B1717)</f>
        <v>56.481999999999999</v>
      </c>
      <c r="G1717" s="21">
        <f t="shared" si="378"/>
        <v>21.234999999999999</v>
      </c>
      <c r="H1717" s="63">
        <v>1E-3</v>
      </c>
      <c r="I1717" s="21">
        <v>0</v>
      </c>
      <c r="J1717" s="21">
        <f t="shared" si="379"/>
        <v>21.236000000000001</v>
      </c>
    </row>
    <row r="1718" spans="1:10" x14ac:dyDescent="0.2">
      <c r="A1718" s="6" t="str">
        <f t="shared" si="370"/>
        <v>BLL/*2AC4-CFife</v>
      </c>
      <c r="B1718" s="6" t="s">
        <v>7</v>
      </c>
      <c r="C1718" s="24" t="s">
        <v>266</v>
      </c>
      <c r="D1718" s="24" t="s">
        <v>89</v>
      </c>
      <c r="E1718" s="21">
        <f t="shared" si="377"/>
        <v>0.37595419847328243</v>
      </c>
      <c r="F1718" s="19">
        <f>SUMIFS(UK!I:I,UK!B:B,'Special condition stocks'!D1718,UK!D:D,'Special condition stocks'!B1718)</f>
        <v>138.41300000000001</v>
      </c>
      <c r="G1718" s="21">
        <f t="shared" si="378"/>
        <v>52.036999999999999</v>
      </c>
      <c r="H1718" s="63">
        <v>12.029</v>
      </c>
      <c r="I1718" s="21">
        <v>0</v>
      </c>
      <c r="J1718" s="21">
        <f t="shared" si="379"/>
        <v>64.066000000000003</v>
      </c>
    </row>
    <row r="1719" spans="1:10" x14ac:dyDescent="0.2">
      <c r="A1719" s="6" t="str">
        <f t="shared" si="370"/>
        <v>BLL/*2AC4-CFPO</v>
      </c>
      <c r="B1719" s="6" t="s">
        <v>15</v>
      </c>
      <c r="C1719" s="24" t="s">
        <v>266</v>
      </c>
      <c r="D1719" s="24" t="s">
        <v>89</v>
      </c>
      <c r="E1719" s="21">
        <f t="shared" si="377"/>
        <v>0.37595419847328243</v>
      </c>
      <c r="F1719" s="19">
        <f>SUMIFS(UK!I:I,UK!B:B,'Special condition stocks'!D1719,UK!D:D,'Special condition stocks'!B1719)</f>
        <v>2.145</v>
      </c>
      <c r="G1719" s="21">
        <f t="shared" si="378"/>
        <v>0.80600000000000005</v>
      </c>
      <c r="H1719" s="63">
        <v>0</v>
      </c>
      <c r="I1719" s="21">
        <v>0</v>
      </c>
      <c r="J1719" s="21">
        <f t="shared" si="379"/>
        <v>0.80600000000000005</v>
      </c>
    </row>
    <row r="1720" spans="1:10" x14ac:dyDescent="0.2">
      <c r="A1720" s="6" t="str">
        <f t="shared" si="370"/>
        <v>BLL/*2AC4-CHandliners</v>
      </c>
      <c r="B1720" s="6" t="s">
        <v>66</v>
      </c>
      <c r="C1720" s="24" t="s">
        <v>266</v>
      </c>
      <c r="D1720" s="24" t="s">
        <v>89</v>
      </c>
      <c r="E1720" s="21">
        <f t="shared" si="377"/>
        <v>0.37595419847328243</v>
      </c>
      <c r="F1720" s="19">
        <f>SUMIFS(UK!I:I,UK!B:B,'Special condition stocks'!D1720,UK!D:D,'Special condition stocks'!B1720)</f>
        <v>0</v>
      </c>
      <c r="G1720" s="21">
        <f t="shared" si="378"/>
        <v>0</v>
      </c>
      <c r="H1720" s="63">
        <v>0</v>
      </c>
      <c r="I1720" s="21">
        <v>0</v>
      </c>
      <c r="J1720" s="21">
        <f t="shared" si="379"/>
        <v>0</v>
      </c>
    </row>
    <row r="1721" spans="1:10" x14ac:dyDescent="0.2">
      <c r="A1721" s="6" t="str">
        <f t="shared" si="370"/>
        <v>BLL/*2AC4-CInterfish</v>
      </c>
      <c r="B1721" s="6" t="s">
        <v>23</v>
      </c>
      <c r="C1721" s="24" t="s">
        <v>266</v>
      </c>
      <c r="D1721" s="24" t="s">
        <v>89</v>
      </c>
      <c r="E1721" s="21">
        <f t="shared" si="377"/>
        <v>0.37595419847328243</v>
      </c>
      <c r="F1721" s="19">
        <f>SUMIFS(UK!I:I,UK!B:B,'Special condition stocks'!D1721,UK!D:D,'Special condition stocks'!B1721)</f>
        <v>50.514000000000003</v>
      </c>
      <c r="G1721" s="21">
        <f t="shared" si="378"/>
        <v>18.991</v>
      </c>
      <c r="H1721" s="63">
        <v>1.4E-2</v>
      </c>
      <c r="I1721" s="21">
        <v>0</v>
      </c>
      <c r="J1721" s="21">
        <f t="shared" si="379"/>
        <v>19.004999999999999</v>
      </c>
    </row>
    <row r="1722" spans="1:10" x14ac:dyDescent="0.2">
      <c r="A1722" s="6" t="str">
        <f t="shared" si="370"/>
        <v>BLL/*2AC4-CIOM</v>
      </c>
      <c r="B1722" s="6" t="s">
        <v>24</v>
      </c>
      <c r="C1722" s="24" t="s">
        <v>266</v>
      </c>
      <c r="D1722" s="24" t="s">
        <v>89</v>
      </c>
      <c r="E1722" s="21">
        <f t="shared" si="377"/>
        <v>0.37595419847328243</v>
      </c>
      <c r="F1722" s="19">
        <f>SUMIFS(UK!I:I,UK!B:B,'Special condition stocks'!D1722,UK!D:D,'Special condition stocks'!B1722)</f>
        <v>0</v>
      </c>
      <c r="G1722" s="21">
        <f t="shared" si="378"/>
        <v>0</v>
      </c>
      <c r="H1722" s="63">
        <v>0</v>
      </c>
      <c r="I1722" s="21">
        <v>0</v>
      </c>
      <c r="J1722" s="21">
        <f t="shared" si="379"/>
        <v>0</v>
      </c>
    </row>
    <row r="1723" spans="1:10" x14ac:dyDescent="0.2">
      <c r="A1723" s="6" t="str">
        <f t="shared" si="370"/>
        <v>BLL/*2AC4-CKlondyke</v>
      </c>
      <c r="B1723" s="6" t="s">
        <v>11</v>
      </c>
      <c r="C1723" s="24" t="s">
        <v>266</v>
      </c>
      <c r="D1723" s="24" t="s">
        <v>89</v>
      </c>
      <c r="E1723" s="21">
        <f t="shared" si="377"/>
        <v>0.37595419847328243</v>
      </c>
      <c r="F1723" s="19">
        <f>SUMIFS(UK!I:I,UK!B:B,'Special condition stocks'!D1723,UK!D:D,'Special condition stocks'!B1723)</f>
        <v>0</v>
      </c>
      <c r="G1723" s="21">
        <f t="shared" si="378"/>
        <v>0</v>
      </c>
      <c r="H1723" s="63">
        <v>0</v>
      </c>
      <c r="I1723" s="21">
        <v>0</v>
      </c>
      <c r="J1723" s="21">
        <f t="shared" si="379"/>
        <v>0</v>
      </c>
    </row>
    <row r="1724" spans="1:10" x14ac:dyDescent="0.2">
      <c r="A1724" s="6" t="str">
        <f t="shared" si="370"/>
        <v>BLL/*2AC4-CLowestoft</v>
      </c>
      <c r="B1724" s="6" t="s">
        <v>21</v>
      </c>
      <c r="C1724" s="24" t="s">
        <v>266</v>
      </c>
      <c r="D1724" s="24" t="s">
        <v>89</v>
      </c>
      <c r="E1724" s="21">
        <f t="shared" si="377"/>
        <v>0.37595419847328243</v>
      </c>
      <c r="F1724" s="19">
        <f>SUMIFS(UK!I:I,UK!B:B,'Special condition stocks'!D1724,UK!D:D,'Special condition stocks'!B1724)</f>
        <v>0</v>
      </c>
      <c r="G1724" s="21">
        <f t="shared" si="378"/>
        <v>0</v>
      </c>
      <c r="H1724" s="63">
        <v>0</v>
      </c>
      <c r="I1724" s="21">
        <v>0</v>
      </c>
      <c r="J1724" s="21">
        <f t="shared" si="379"/>
        <v>0</v>
      </c>
    </row>
    <row r="1725" spans="1:10" x14ac:dyDescent="0.2">
      <c r="A1725" s="6" t="str">
        <f t="shared" si="370"/>
        <v>BLL/*2AC4-CLunar</v>
      </c>
      <c r="B1725" s="6" t="s">
        <v>12</v>
      </c>
      <c r="C1725" s="24" t="s">
        <v>266</v>
      </c>
      <c r="D1725" s="24" t="s">
        <v>89</v>
      </c>
      <c r="E1725" s="21">
        <f t="shared" si="377"/>
        <v>0.37595419847328243</v>
      </c>
      <c r="F1725" s="19">
        <f>SUMIFS(UK!I:I,UK!B:B,'Special condition stocks'!D1725,UK!D:D,'Special condition stocks'!B1725)</f>
        <v>2.4</v>
      </c>
      <c r="G1725" s="21">
        <f t="shared" si="378"/>
        <v>0.90200000000000002</v>
      </c>
      <c r="H1725" s="63">
        <v>6.5000000000000002E-2</v>
      </c>
      <c r="I1725" s="21">
        <v>0</v>
      </c>
      <c r="J1725" s="21">
        <f t="shared" si="379"/>
        <v>0.96700000000000008</v>
      </c>
    </row>
    <row r="1726" spans="1:10" x14ac:dyDescent="0.2">
      <c r="A1726" s="6" t="str">
        <f t="shared" si="370"/>
        <v>BLL/*2AC4-CMourne</v>
      </c>
      <c r="B1726" s="6" t="s">
        <v>49</v>
      </c>
      <c r="C1726" s="24" t="s">
        <v>266</v>
      </c>
      <c r="D1726" s="24" t="s">
        <v>89</v>
      </c>
      <c r="E1726" s="21">
        <f t="shared" si="377"/>
        <v>0.37595419847328243</v>
      </c>
      <c r="F1726" s="19">
        <f>SUMIFS(UK!I:I,UK!B:B,'Special condition stocks'!D1726,UK!D:D,'Special condition stocks'!B1726)</f>
        <v>0</v>
      </c>
      <c r="G1726" s="21">
        <f t="shared" si="378"/>
        <v>0</v>
      </c>
      <c r="H1726" s="63">
        <v>0</v>
      </c>
      <c r="I1726" s="21">
        <v>0</v>
      </c>
      <c r="J1726" s="21">
        <f t="shared" si="379"/>
        <v>0</v>
      </c>
    </row>
    <row r="1727" spans="1:10" x14ac:dyDescent="0.2">
      <c r="A1727" s="6" t="str">
        <f t="shared" si="370"/>
        <v>BLL/*2AC4-CNESFO</v>
      </c>
      <c r="B1727" s="6" t="s">
        <v>5</v>
      </c>
      <c r="C1727" s="24" t="s">
        <v>266</v>
      </c>
      <c r="D1727" s="24" t="s">
        <v>89</v>
      </c>
      <c r="E1727" s="21">
        <f t="shared" si="377"/>
        <v>0.37595419847328243</v>
      </c>
      <c r="F1727" s="19">
        <f>SUMIFS(UK!I:I,UK!B:B,'Special condition stocks'!D1727,UK!D:D,'Special condition stocks'!B1727)</f>
        <v>10.7</v>
      </c>
      <c r="G1727" s="21">
        <f t="shared" si="378"/>
        <v>4.0229999999999997</v>
      </c>
      <c r="H1727" s="63">
        <v>1.4999999999999999E-2</v>
      </c>
      <c r="I1727" s="21">
        <v>0</v>
      </c>
      <c r="J1727" s="21">
        <f t="shared" si="379"/>
        <v>4.0379999999999994</v>
      </c>
    </row>
    <row r="1728" spans="1:10" x14ac:dyDescent="0.2">
      <c r="A1728" s="6" t="str">
        <f t="shared" si="370"/>
        <v>BLL/*2AC4-CNIFPO</v>
      </c>
      <c r="B1728" s="6" t="s">
        <v>16</v>
      </c>
      <c r="C1728" s="24" t="s">
        <v>266</v>
      </c>
      <c r="D1728" s="24" t="s">
        <v>89</v>
      </c>
      <c r="E1728" s="21">
        <f t="shared" si="377"/>
        <v>0.37595419847328243</v>
      </c>
      <c r="F1728" s="19">
        <f>SUMIFS(UK!I:I,UK!B:B,'Special condition stocks'!D1728,UK!D:D,'Special condition stocks'!B1728)</f>
        <v>6.2639999999999993</v>
      </c>
      <c r="G1728" s="21">
        <f t="shared" si="378"/>
        <v>2.355</v>
      </c>
      <c r="H1728" s="63">
        <v>4.3999999999999997E-2</v>
      </c>
      <c r="I1728" s="21">
        <v>0</v>
      </c>
      <c r="J1728" s="21">
        <f t="shared" si="379"/>
        <v>2.399</v>
      </c>
    </row>
    <row r="1729" spans="1:10" x14ac:dyDescent="0.2">
      <c r="A1729" s="6" t="str">
        <f t="shared" si="370"/>
        <v>BLL/*2AC4-CNon Sector - England</v>
      </c>
      <c r="B1729" s="6" t="s">
        <v>25</v>
      </c>
      <c r="C1729" s="24" t="s">
        <v>266</v>
      </c>
      <c r="D1729" s="24" t="s">
        <v>89</v>
      </c>
      <c r="E1729" s="21">
        <f t="shared" si="377"/>
        <v>0.37595419847328243</v>
      </c>
      <c r="F1729" s="19">
        <f>SUMIFS(UK!I:I,UK!B:B,'Special condition stocks'!D1729,UK!D:D,'Special condition stocks'!B1729)</f>
        <v>27.581</v>
      </c>
      <c r="G1729" s="21">
        <f t="shared" si="378"/>
        <v>10.369</v>
      </c>
      <c r="H1729" s="63">
        <v>6.9370000000000003</v>
      </c>
      <c r="I1729" s="21">
        <v>0</v>
      </c>
      <c r="J1729" s="21">
        <f t="shared" si="379"/>
        <v>17.306000000000001</v>
      </c>
    </row>
    <row r="1730" spans="1:10" x14ac:dyDescent="0.2">
      <c r="A1730" s="6" t="str">
        <f t="shared" si="370"/>
        <v>BLL/*2AC4-CNon Sector - Northern Ireland</v>
      </c>
      <c r="B1730" s="6" t="s">
        <v>28</v>
      </c>
      <c r="C1730" s="24" t="s">
        <v>266</v>
      </c>
      <c r="D1730" s="24" t="s">
        <v>89</v>
      </c>
      <c r="E1730" s="21">
        <f t="shared" si="377"/>
        <v>0.37595419847328243</v>
      </c>
      <c r="F1730" s="19">
        <f>SUMIFS(UK!I:I,UK!B:B,'Special condition stocks'!D1730,UK!D:D,'Special condition stocks'!B1730)</f>
        <v>0</v>
      </c>
      <c r="G1730" s="21">
        <f t="shared" si="378"/>
        <v>0</v>
      </c>
      <c r="H1730" s="63">
        <v>0</v>
      </c>
      <c r="I1730" s="21">
        <v>0</v>
      </c>
      <c r="J1730" s="21">
        <f t="shared" si="379"/>
        <v>0</v>
      </c>
    </row>
    <row r="1731" spans="1:10" x14ac:dyDescent="0.2">
      <c r="A1731" s="6" t="str">
        <f t="shared" si="370"/>
        <v>BLL/*2AC4-CNon Sector - Scotland</v>
      </c>
      <c r="B1731" s="6" t="s">
        <v>27</v>
      </c>
      <c r="C1731" s="24" t="s">
        <v>266</v>
      </c>
      <c r="D1731" s="24" t="s">
        <v>89</v>
      </c>
      <c r="E1731" s="21">
        <f t="shared" si="377"/>
        <v>0.37595419847328243</v>
      </c>
      <c r="F1731" s="19">
        <f>SUMIFS(UK!I:I,UK!B:B,'Special condition stocks'!D1731,UK!D:D,'Special condition stocks'!B1731)</f>
        <v>0.1</v>
      </c>
      <c r="G1731" s="21">
        <f t="shared" si="378"/>
        <v>3.7999999999999999E-2</v>
      </c>
      <c r="H1731" s="63">
        <v>0</v>
      </c>
      <c r="I1731" s="21">
        <v>0</v>
      </c>
      <c r="J1731" s="21">
        <f t="shared" si="379"/>
        <v>3.7999999999999999E-2</v>
      </c>
    </row>
    <row r="1732" spans="1:10" x14ac:dyDescent="0.2">
      <c r="A1732" s="6" t="str">
        <f t="shared" si="370"/>
        <v>BLL/*2AC4-CNon Sector - Wales</v>
      </c>
      <c r="B1732" s="6" t="s">
        <v>26</v>
      </c>
      <c r="C1732" s="24" t="s">
        <v>266</v>
      </c>
      <c r="D1732" s="24" t="s">
        <v>89</v>
      </c>
      <c r="E1732" s="21">
        <f t="shared" si="377"/>
        <v>0.37595419847328243</v>
      </c>
      <c r="F1732" s="19">
        <f>SUMIFS(UK!I:I,UK!B:B,'Special condition stocks'!D1732,UK!D:D,'Special condition stocks'!B1732)</f>
        <v>0</v>
      </c>
      <c r="G1732" s="21">
        <f t="shared" si="378"/>
        <v>0</v>
      </c>
      <c r="H1732" s="63">
        <v>0</v>
      </c>
      <c r="I1732" s="21">
        <v>0</v>
      </c>
      <c r="J1732" s="21">
        <f t="shared" si="379"/>
        <v>0</v>
      </c>
    </row>
    <row r="1733" spans="1:10" x14ac:dyDescent="0.2">
      <c r="A1733" s="6" t="str">
        <f t="shared" si="370"/>
        <v>BLL/*2AC4-CHumberside</v>
      </c>
      <c r="B1733" s="6" t="s">
        <v>288</v>
      </c>
      <c r="C1733" s="24" t="s">
        <v>266</v>
      </c>
      <c r="D1733" s="24" t="s">
        <v>89</v>
      </c>
      <c r="E1733" s="21">
        <f t="shared" si="377"/>
        <v>0.37595419847328243</v>
      </c>
      <c r="F1733" s="19">
        <f>SUMIFS(UK!I:I,UK!B:B,'Special condition stocks'!D1733,UK!D:D,'Special condition stocks'!B1733)</f>
        <v>121.405</v>
      </c>
      <c r="G1733" s="21">
        <f t="shared" si="378"/>
        <v>45.643000000000001</v>
      </c>
      <c r="H1733" s="63">
        <v>0.13400000000000001</v>
      </c>
      <c r="I1733" s="21">
        <v>0</v>
      </c>
      <c r="J1733" s="21">
        <f t="shared" si="379"/>
        <v>45.777000000000001</v>
      </c>
    </row>
    <row r="1734" spans="1:10" x14ac:dyDescent="0.2">
      <c r="A1734" s="6" t="str">
        <f t="shared" si="370"/>
        <v>BLL/*2AC4-CNorth Sea</v>
      </c>
      <c r="B1734" s="6" t="s">
        <v>20</v>
      </c>
      <c r="C1734" s="24" t="s">
        <v>266</v>
      </c>
      <c r="D1734" s="24" t="s">
        <v>89</v>
      </c>
      <c r="E1734" s="21">
        <f t="shared" si="377"/>
        <v>0.37595419847328243</v>
      </c>
      <c r="F1734" s="19">
        <f>SUMIFS(UK!I:I,UK!B:B,'Special condition stocks'!D1734,UK!D:D,'Special condition stocks'!B1734)</f>
        <v>286.23099999999999</v>
      </c>
      <c r="G1734" s="21">
        <f t="shared" si="378"/>
        <v>107.61</v>
      </c>
      <c r="H1734" s="63">
        <v>19.638999999999999</v>
      </c>
      <c r="I1734" s="21">
        <v>0</v>
      </c>
      <c r="J1734" s="21">
        <f t="shared" si="379"/>
        <v>127.249</v>
      </c>
    </row>
    <row r="1735" spans="1:10" x14ac:dyDescent="0.2">
      <c r="A1735" s="6" t="str">
        <f t="shared" si="370"/>
        <v>BLL/*2AC4-CNorthern</v>
      </c>
      <c r="B1735" s="6" t="s">
        <v>10</v>
      </c>
      <c r="C1735" s="24" t="s">
        <v>266</v>
      </c>
      <c r="D1735" s="24" t="s">
        <v>89</v>
      </c>
      <c r="E1735" s="21">
        <f t="shared" si="377"/>
        <v>0.37595419847328243</v>
      </c>
      <c r="F1735" s="19">
        <f>SUMIFS(UK!I:I,UK!B:B,'Special condition stocks'!D1735,UK!D:D,'Special condition stocks'!B1735)</f>
        <v>0</v>
      </c>
      <c r="G1735" s="21">
        <f t="shared" si="378"/>
        <v>0</v>
      </c>
      <c r="H1735" s="63">
        <v>0</v>
      </c>
      <c r="I1735" s="21">
        <v>0</v>
      </c>
      <c r="J1735" s="21">
        <f t="shared" si="379"/>
        <v>0</v>
      </c>
    </row>
    <row r="1736" spans="1:10" x14ac:dyDescent="0.2">
      <c r="A1736" s="6" t="str">
        <f t="shared" si="370"/>
        <v>BLL/*2AC4-COrkney</v>
      </c>
      <c r="B1736" s="6" t="s">
        <v>9</v>
      </c>
      <c r="C1736" s="24" t="s">
        <v>266</v>
      </c>
      <c r="D1736" s="24" t="s">
        <v>89</v>
      </c>
      <c r="E1736" s="21">
        <f t="shared" si="377"/>
        <v>0.37595419847328243</v>
      </c>
      <c r="F1736" s="19">
        <f>SUMIFS(UK!I:I,UK!B:B,'Special condition stocks'!D1736,UK!D:D,'Special condition stocks'!B1736)</f>
        <v>0.2</v>
      </c>
      <c r="G1736" s="21">
        <f t="shared" si="378"/>
        <v>7.4999999999999997E-2</v>
      </c>
      <c r="H1736" s="63">
        <v>0</v>
      </c>
      <c r="I1736" s="21">
        <v>0</v>
      </c>
      <c r="J1736" s="21">
        <f t="shared" si="379"/>
        <v>7.4999999999999997E-2</v>
      </c>
    </row>
    <row r="1737" spans="1:10" x14ac:dyDescent="0.2">
      <c r="A1737" s="6" t="str">
        <f t="shared" si="370"/>
        <v>BLL/*2AC4-CSFO</v>
      </c>
      <c r="B1737" s="6" t="s">
        <v>2</v>
      </c>
      <c r="C1737" s="24" t="s">
        <v>266</v>
      </c>
      <c r="D1737" s="24" t="s">
        <v>89</v>
      </c>
      <c r="E1737" s="21">
        <f t="shared" si="377"/>
        <v>0.37595419847328243</v>
      </c>
      <c r="F1737" s="19">
        <f>SUMIFS(UK!I:I,UK!B:B,'Special condition stocks'!D1737,UK!D:D,'Special condition stocks'!B1737)</f>
        <v>63.625</v>
      </c>
      <c r="G1737" s="21">
        <f t="shared" si="378"/>
        <v>23.92</v>
      </c>
      <c r="H1737" s="63">
        <v>0.314</v>
      </c>
      <c r="I1737" s="21">
        <v>0</v>
      </c>
      <c r="J1737" s="21">
        <f t="shared" si="379"/>
        <v>24.234000000000002</v>
      </c>
    </row>
    <row r="1738" spans="1:10" x14ac:dyDescent="0.2">
      <c r="A1738" s="6" t="str">
        <f t="shared" si="370"/>
        <v>BLL/*2AC4-CShetland</v>
      </c>
      <c r="B1738" s="6" t="s">
        <v>6</v>
      </c>
      <c r="C1738" s="24" t="s">
        <v>266</v>
      </c>
      <c r="D1738" s="24" t="s">
        <v>89</v>
      </c>
      <c r="E1738" s="21">
        <f t="shared" si="377"/>
        <v>0.37595419847328243</v>
      </c>
      <c r="F1738" s="19">
        <f>SUMIFS(UK!I:I,UK!B:B,'Special condition stocks'!D1738,UK!D:D,'Special condition stocks'!B1738)</f>
        <v>27.571999999999999</v>
      </c>
      <c r="G1738" s="21">
        <f t="shared" si="378"/>
        <v>10.366</v>
      </c>
      <c r="H1738" s="63">
        <v>0.61199999999999999</v>
      </c>
      <c r="I1738" s="21">
        <v>0</v>
      </c>
      <c r="J1738" s="21">
        <f t="shared" si="379"/>
        <v>10.978</v>
      </c>
    </row>
    <row r="1739" spans="1:10" x14ac:dyDescent="0.2">
      <c r="A1739" s="6" t="str">
        <f t="shared" si="370"/>
        <v>BLL/*2AC4-CSouth West</v>
      </c>
      <c r="B1739" s="6" t="s">
        <v>19</v>
      </c>
      <c r="C1739" s="24" t="s">
        <v>266</v>
      </c>
      <c r="D1739" s="24" t="s">
        <v>89</v>
      </c>
      <c r="E1739" s="21">
        <f t="shared" si="377"/>
        <v>0.37595419847328243</v>
      </c>
      <c r="F1739" s="19">
        <f>SUMIFS(UK!I:I,UK!B:B,'Special condition stocks'!D1739,UK!D:D,'Special condition stocks'!B1739)</f>
        <v>1.472</v>
      </c>
      <c r="G1739" s="21">
        <f t="shared" si="378"/>
        <v>0.55300000000000005</v>
      </c>
      <c r="H1739" s="63">
        <v>2.8000000000000001E-2</v>
      </c>
      <c r="I1739" s="21">
        <v>0</v>
      </c>
      <c r="J1739" s="21">
        <f t="shared" si="379"/>
        <v>0.58100000000000007</v>
      </c>
    </row>
    <row r="1740" spans="1:10" x14ac:dyDescent="0.2">
      <c r="A1740" s="6" t="str">
        <f t="shared" ref="A1740" si="380">CONCATENATE(C1740,B1740)</f>
        <v>BLL/*2AC4-CUnallocated</v>
      </c>
      <c r="B1740" s="60" t="s">
        <v>33</v>
      </c>
      <c r="C1740" s="61" t="s">
        <v>266</v>
      </c>
      <c r="D1740" s="61" t="s">
        <v>89</v>
      </c>
      <c r="E1740" s="21">
        <f t="shared" si="377"/>
        <v>0.37595419847328243</v>
      </c>
      <c r="F1740" s="19">
        <f>SUMIFS(UK!I:I,UK!B:B,'Special condition stocks'!D1740,UK!D:D,'Special condition stocks'!B1740)</f>
        <v>0</v>
      </c>
      <c r="G1740" s="21">
        <f t="shared" ref="G1740" si="381">ROUND(F1740*E1740,3)</f>
        <v>0</v>
      </c>
      <c r="H1740" s="56">
        <v>0</v>
      </c>
      <c r="I1740" s="21">
        <v>0</v>
      </c>
      <c r="J1740" s="21">
        <f t="shared" ref="J1740" si="382">G1740+H1740-I1740</f>
        <v>0</v>
      </c>
    </row>
    <row r="1741" spans="1:10" x14ac:dyDescent="0.2">
      <c r="A1741" s="6" t="str">
        <f t="shared" si="370"/>
        <v>BLL/*2AC4-CW. Scotland</v>
      </c>
      <c r="B1741" s="6" t="s">
        <v>8</v>
      </c>
      <c r="C1741" s="24" t="s">
        <v>266</v>
      </c>
      <c r="D1741" s="24" t="s">
        <v>89</v>
      </c>
      <c r="E1741" s="21">
        <f t="shared" si="377"/>
        <v>0.37595419847328243</v>
      </c>
      <c r="F1741" s="19">
        <f>SUMIFS(UK!I:I,UK!B:B,'Special condition stocks'!D1741,UK!D:D,'Special condition stocks'!B1741)</f>
        <v>9.4290000000000003</v>
      </c>
      <c r="G1741" s="21">
        <f t="shared" si="378"/>
        <v>3.5449999999999999</v>
      </c>
      <c r="H1741" s="63">
        <v>0</v>
      </c>
      <c r="I1741" s="21">
        <v>0</v>
      </c>
      <c r="J1741" s="21">
        <f t="shared" si="379"/>
        <v>3.5449999999999999</v>
      </c>
    </row>
    <row r="1742" spans="1:10" x14ac:dyDescent="0.2">
      <c r="A1742" s="6" t="str">
        <f t="shared" si="370"/>
        <v>BLL/*2AC4-CWales &amp; WC</v>
      </c>
      <c r="B1742" s="6" t="s">
        <v>22</v>
      </c>
      <c r="C1742" s="24" t="s">
        <v>266</v>
      </c>
      <c r="D1742" s="24" t="s">
        <v>89</v>
      </c>
      <c r="E1742" s="21">
        <f t="shared" si="377"/>
        <v>0.37595419847328243</v>
      </c>
      <c r="F1742" s="19">
        <f>SUMIFS(UK!I:I,UK!B:B,'Special condition stocks'!D1742,UK!D:D,'Special condition stocks'!B1742)</f>
        <v>0</v>
      </c>
      <c r="G1742" s="21">
        <f t="shared" si="378"/>
        <v>0</v>
      </c>
      <c r="H1742" s="63">
        <v>0</v>
      </c>
      <c r="I1742" s="21">
        <v>0</v>
      </c>
      <c r="J1742" s="21">
        <f t="shared" si="379"/>
        <v>0</v>
      </c>
    </row>
    <row r="1743" spans="1:10" x14ac:dyDescent="0.2">
      <c r="A1743" s="6" t="str">
        <f t="shared" si="370"/>
        <v>BLL/*2AC4-CWestern</v>
      </c>
      <c r="B1743" s="6" t="s">
        <v>107</v>
      </c>
      <c r="C1743" s="24" t="s">
        <v>266</v>
      </c>
      <c r="D1743" s="24" t="s">
        <v>89</v>
      </c>
      <c r="E1743" s="21">
        <f t="shared" si="377"/>
        <v>0.37595419847328243</v>
      </c>
      <c r="F1743" s="19">
        <f>SUMIFS(UK!I:I,UK!B:B,'Special condition stocks'!D1743,UK!D:D,'Special condition stocks'!B1743)</f>
        <v>18.446999999999999</v>
      </c>
      <c r="G1743" s="21">
        <f t="shared" si="378"/>
        <v>6.9349999999999996</v>
      </c>
      <c r="H1743" s="63">
        <v>1E-3</v>
      </c>
      <c r="I1743" s="21">
        <v>0</v>
      </c>
      <c r="J1743" s="21">
        <f t="shared" si="379"/>
        <v>6.9359999999999999</v>
      </c>
    </row>
    <row r="1744" spans="1:10" x14ac:dyDescent="0.2">
      <c r="A1744" s="6" t="str">
        <f t="shared" ref="A1744:A1745" si="383">CONCATENATE(C1744,B1744)</f>
        <v>BLL/*2AC4-CQAM - sector</v>
      </c>
      <c r="B1744" s="60" t="s">
        <v>302</v>
      </c>
      <c r="C1744" s="61" t="s">
        <v>266</v>
      </c>
      <c r="D1744" s="61" t="s">
        <v>89</v>
      </c>
      <c r="E1744" s="21">
        <f t="shared" si="377"/>
        <v>0.37595419847328243</v>
      </c>
      <c r="F1744" s="19">
        <f>SUMIFS(UK!I:I,UK!B:B,'Special condition stocks'!D1744,UK!D:D,'Special condition stocks'!B1744)</f>
        <v>0</v>
      </c>
      <c r="G1744" s="21">
        <f t="shared" ref="G1744:G1745" si="384">ROUND(F1744*E1744,3)</f>
        <v>0</v>
      </c>
      <c r="H1744" s="63">
        <v>1E-3</v>
      </c>
      <c r="I1744" s="21">
        <v>0</v>
      </c>
      <c r="J1744" s="21">
        <f t="shared" ref="J1744:J1745" si="385">G1744+H1744-I1744</f>
        <v>1E-3</v>
      </c>
    </row>
    <row r="1745" spans="1:10" x14ac:dyDescent="0.2">
      <c r="A1745" s="6" t="str">
        <f t="shared" si="383"/>
        <v>BLL/*2AC4-CQAM - non-sector</v>
      </c>
      <c r="B1745" s="60" t="s">
        <v>303</v>
      </c>
      <c r="C1745" s="61" t="s">
        <v>266</v>
      </c>
      <c r="D1745" s="61" t="s">
        <v>89</v>
      </c>
      <c r="E1745" s="21">
        <f t="shared" si="377"/>
        <v>0.37595419847328243</v>
      </c>
      <c r="F1745" s="19">
        <f>SUMIFS(UK!I:I,UK!B:B,'Special condition stocks'!D1745,UK!D:D,'Special condition stocks'!B1745)</f>
        <v>0</v>
      </c>
      <c r="G1745" s="21">
        <f t="shared" si="384"/>
        <v>0</v>
      </c>
      <c r="H1745" s="63">
        <v>1E-3</v>
      </c>
      <c r="I1745" s="21">
        <v>0</v>
      </c>
      <c r="J1745" s="21">
        <f t="shared" si="385"/>
        <v>1E-3</v>
      </c>
    </row>
    <row r="1746" spans="1:10" x14ac:dyDescent="0.2">
      <c r="A1746" s="6" t="str">
        <f t="shared" si="370"/>
        <v>BLL/*7DE10m and under (pool) - England</v>
      </c>
      <c r="B1746" s="6" t="s">
        <v>29</v>
      </c>
      <c r="C1746" s="24" t="s">
        <v>267</v>
      </c>
      <c r="D1746" s="24" t="s">
        <v>89</v>
      </c>
      <c r="E1746" s="21">
        <f t="shared" si="377"/>
        <v>0.37595419847328243</v>
      </c>
      <c r="F1746" s="19">
        <f>SUMIFS(UK!I:I,UK!B:B,'Special condition stocks'!D1746,UK!D:D,'Special condition stocks'!B1746)</f>
        <v>91.551000000000002</v>
      </c>
      <c r="G1746" s="21">
        <f t="shared" si="378"/>
        <v>34.418999999999997</v>
      </c>
      <c r="H1746" s="56">
        <f>ROUND(SUMIFS(UK!K:K,UK!B:B,'Special condition stocks'!D1746,UK!D:D,'Special condition stocks'!B1746)*E1746,3)</f>
        <v>0.47799999999999998</v>
      </c>
      <c r="I1746" s="21">
        <v>0</v>
      </c>
      <c r="J1746" s="21">
        <f t="shared" si="379"/>
        <v>34.896999999999998</v>
      </c>
    </row>
    <row r="1747" spans="1:10" x14ac:dyDescent="0.2">
      <c r="A1747" s="6" t="str">
        <f t="shared" si="370"/>
        <v>BLL/*7DE10m and under (pool) - Northern Ireland</v>
      </c>
      <c r="B1747" s="6" t="s">
        <v>32</v>
      </c>
      <c r="C1747" s="24" t="s">
        <v>267</v>
      </c>
      <c r="D1747" s="24" t="s">
        <v>89</v>
      </c>
      <c r="E1747" s="21">
        <f t="shared" si="377"/>
        <v>0.37595419847328243</v>
      </c>
      <c r="F1747" s="19">
        <f>SUMIFS(UK!I:I,UK!B:B,'Special condition stocks'!D1747,UK!D:D,'Special condition stocks'!B1747)</f>
        <v>0</v>
      </c>
      <c r="G1747" s="21">
        <f t="shared" si="378"/>
        <v>0</v>
      </c>
      <c r="H1747" s="56">
        <f>ROUND(SUMIFS(UK!K:K,UK!B:B,'Special condition stocks'!D1747,UK!D:D,'Special condition stocks'!B1747)*E1747,3)</f>
        <v>0</v>
      </c>
      <c r="I1747" s="21">
        <v>0</v>
      </c>
      <c r="J1747" s="21">
        <f t="shared" si="379"/>
        <v>0</v>
      </c>
    </row>
    <row r="1748" spans="1:10" x14ac:dyDescent="0.2">
      <c r="A1748" s="6" t="str">
        <f t="shared" si="370"/>
        <v>BLL/*7DE10m and under (pool) - Scotland</v>
      </c>
      <c r="B1748" s="6" t="s">
        <v>31</v>
      </c>
      <c r="C1748" s="24" t="s">
        <v>267</v>
      </c>
      <c r="D1748" s="24" t="s">
        <v>89</v>
      </c>
      <c r="E1748" s="21">
        <f t="shared" si="377"/>
        <v>0.37595419847328243</v>
      </c>
      <c r="F1748" s="19">
        <f>SUMIFS(UK!I:I,UK!B:B,'Special condition stocks'!D1748,UK!D:D,'Special condition stocks'!B1748)</f>
        <v>0.1</v>
      </c>
      <c r="G1748" s="21">
        <f t="shared" si="378"/>
        <v>3.7999999999999999E-2</v>
      </c>
      <c r="H1748" s="56">
        <f>ROUND(SUMIFS(UK!K:K,UK!B:B,'Special condition stocks'!D1748,UK!D:D,'Special condition stocks'!B1748)*E1748,3)</f>
        <v>1.9E-2</v>
      </c>
      <c r="I1748" s="21">
        <v>0</v>
      </c>
      <c r="J1748" s="21">
        <f t="shared" si="379"/>
        <v>5.6999999999999995E-2</v>
      </c>
    </row>
    <row r="1749" spans="1:10" x14ac:dyDescent="0.2">
      <c r="A1749" s="6" t="str">
        <f t="shared" si="370"/>
        <v>BLL/*7DE10m and under (pool) - Wales</v>
      </c>
      <c r="B1749" s="6" t="s">
        <v>30</v>
      </c>
      <c r="C1749" s="24" t="s">
        <v>267</v>
      </c>
      <c r="D1749" s="24" t="s">
        <v>89</v>
      </c>
      <c r="E1749" s="21">
        <f t="shared" si="377"/>
        <v>0.37595419847328243</v>
      </c>
      <c r="F1749" s="19">
        <f>SUMIFS(UK!I:I,UK!B:B,'Special condition stocks'!D1749,UK!D:D,'Special condition stocks'!B1749)</f>
        <v>2.5000000000000001E-2</v>
      </c>
      <c r="G1749" s="21">
        <f t="shared" si="378"/>
        <v>8.9999999999999993E-3</v>
      </c>
      <c r="H1749" s="56">
        <f>ROUND(SUMIFS(UK!K:K,UK!B:B,'Special condition stocks'!D1749,UK!D:D,'Special condition stocks'!B1749)*E1749,3)</f>
        <v>0</v>
      </c>
      <c r="I1749" s="21">
        <v>0</v>
      </c>
      <c r="J1749" s="21">
        <f t="shared" si="379"/>
        <v>8.9999999999999993E-3</v>
      </c>
    </row>
    <row r="1750" spans="1:10" x14ac:dyDescent="0.2">
      <c r="A1750" s="6" t="str">
        <f t="shared" si="370"/>
        <v>BLL/*7DEAberdeen</v>
      </c>
      <c r="B1750" s="6" t="s">
        <v>4</v>
      </c>
      <c r="C1750" s="24" t="s">
        <v>267</v>
      </c>
      <c r="D1750" s="24" t="s">
        <v>89</v>
      </c>
      <c r="E1750" s="21">
        <f t="shared" si="377"/>
        <v>0.37595419847328243</v>
      </c>
      <c r="F1750" s="19">
        <f>SUMIFS(UK!I:I,UK!B:B,'Special condition stocks'!D1750,UK!D:D,'Special condition stocks'!B1750)</f>
        <v>7.7</v>
      </c>
      <c r="G1750" s="21">
        <f t="shared" si="378"/>
        <v>2.895</v>
      </c>
      <c r="H1750" s="56">
        <f>ROUND(SUMIFS(UK!K:K,UK!B:B,'Special condition stocks'!D1750,UK!D:D,'Special condition stocks'!B1750)*E1750,3)</f>
        <v>0.437</v>
      </c>
      <c r="I1750" s="21">
        <v>0</v>
      </c>
      <c r="J1750" s="21">
        <f t="shared" si="379"/>
        <v>3.3319999999999999</v>
      </c>
    </row>
    <row r="1751" spans="1:10" x14ac:dyDescent="0.2">
      <c r="A1751" s="6" t="str">
        <f t="shared" si="370"/>
        <v>BLL/*7DEAnglo Scot.</v>
      </c>
      <c r="B1751" s="6" t="s">
        <v>13</v>
      </c>
      <c r="C1751" s="24" t="s">
        <v>267</v>
      </c>
      <c r="D1751" s="24" t="s">
        <v>89</v>
      </c>
      <c r="E1751" s="21">
        <f t="shared" si="377"/>
        <v>0.37595419847328243</v>
      </c>
      <c r="F1751" s="19">
        <f>SUMIFS(UK!I:I,UK!B:B,'Special condition stocks'!D1751,UK!D:D,'Special condition stocks'!B1751)</f>
        <v>27.769000000000002</v>
      </c>
      <c r="G1751" s="21">
        <f t="shared" si="378"/>
        <v>10.44</v>
      </c>
      <c r="H1751" s="56">
        <f>ROUND(SUMIFS(UK!K:K,UK!B:B,'Special condition stocks'!D1751,UK!D:D,'Special condition stocks'!B1751)*E1751,3)</f>
        <v>0.28799999999999998</v>
      </c>
      <c r="I1751" s="21">
        <v>0</v>
      </c>
      <c r="J1751" s="21">
        <f t="shared" si="379"/>
        <v>10.728</v>
      </c>
    </row>
    <row r="1752" spans="1:10" x14ac:dyDescent="0.2">
      <c r="A1752" s="6" t="str">
        <f t="shared" si="370"/>
        <v>BLL/*7DEANIFPO</v>
      </c>
      <c r="B1752" s="6" t="s">
        <v>17</v>
      </c>
      <c r="C1752" s="24" t="s">
        <v>267</v>
      </c>
      <c r="D1752" s="24" t="s">
        <v>89</v>
      </c>
      <c r="E1752" s="21">
        <f t="shared" si="377"/>
        <v>0.37595419847328243</v>
      </c>
      <c r="F1752" s="19">
        <f>SUMIFS(UK!I:I,UK!B:B,'Special condition stocks'!D1752,UK!D:D,'Special condition stocks'!B1752)</f>
        <v>2.4359999999999999</v>
      </c>
      <c r="G1752" s="21">
        <f t="shared" si="378"/>
        <v>0.91600000000000004</v>
      </c>
      <c r="H1752" s="56">
        <f>ROUND(SUMIFS(UK!K:K,UK!B:B,'Special condition stocks'!D1752,UK!D:D,'Special condition stocks'!B1752)*E1752,3)</f>
        <v>4.9000000000000002E-2</v>
      </c>
      <c r="I1752" s="21">
        <v>0</v>
      </c>
      <c r="J1752" s="21">
        <f t="shared" si="379"/>
        <v>0.96500000000000008</v>
      </c>
    </row>
    <row r="1753" spans="1:10" x14ac:dyDescent="0.2">
      <c r="A1753" s="6" t="str">
        <f t="shared" ref="A1753:A1822" si="386">CONCATENATE(C1753,B1753)</f>
        <v>BLL/*7DECornish</v>
      </c>
      <c r="B1753" s="6" t="s">
        <v>18</v>
      </c>
      <c r="C1753" s="24" t="s">
        <v>267</v>
      </c>
      <c r="D1753" s="24" t="s">
        <v>89</v>
      </c>
      <c r="E1753" s="21">
        <f t="shared" si="377"/>
        <v>0.37595419847328243</v>
      </c>
      <c r="F1753" s="19">
        <f>SUMIFS(UK!I:I,UK!B:B,'Special condition stocks'!D1753,UK!D:D,'Special condition stocks'!B1753)</f>
        <v>95.442999999999998</v>
      </c>
      <c r="G1753" s="21">
        <f t="shared" si="378"/>
        <v>35.881999999999998</v>
      </c>
      <c r="H1753" s="56">
        <f>ROUND(SUMIFS(UK!K:K,UK!B:B,'Special condition stocks'!D1753,UK!D:D,'Special condition stocks'!B1753)*E1753,3)</f>
        <v>0</v>
      </c>
      <c r="I1753" s="21">
        <v>0</v>
      </c>
      <c r="J1753" s="21">
        <f t="shared" si="379"/>
        <v>35.881999999999998</v>
      </c>
    </row>
    <row r="1754" spans="1:10" x14ac:dyDescent="0.2">
      <c r="A1754" s="6" t="str">
        <f t="shared" si="386"/>
        <v>BLL/*7DEEEFPO</v>
      </c>
      <c r="B1754" s="6" t="s">
        <v>14</v>
      </c>
      <c r="C1754" s="24" t="s">
        <v>267</v>
      </c>
      <c r="D1754" s="24" t="s">
        <v>89</v>
      </c>
      <c r="E1754" s="21">
        <f t="shared" si="377"/>
        <v>0.37595419847328243</v>
      </c>
      <c r="F1754" s="19">
        <f>SUMIFS(UK!I:I,UK!B:B,'Special condition stocks'!D1754,UK!D:D,'Special condition stocks'!B1754)</f>
        <v>56.481999999999999</v>
      </c>
      <c r="G1754" s="21">
        <f t="shared" si="378"/>
        <v>21.234999999999999</v>
      </c>
      <c r="H1754" s="56">
        <f>ROUND(SUMIFS(UK!K:K,UK!B:B,'Special condition stocks'!D1754,UK!D:D,'Special condition stocks'!B1754)*E1754,3)</f>
        <v>6.2E-2</v>
      </c>
      <c r="I1754" s="21">
        <v>0</v>
      </c>
      <c r="J1754" s="21">
        <f t="shared" si="379"/>
        <v>21.297000000000001</v>
      </c>
    </row>
    <row r="1755" spans="1:10" x14ac:dyDescent="0.2">
      <c r="A1755" s="6" t="str">
        <f t="shared" si="386"/>
        <v>BLL/*7DEFife</v>
      </c>
      <c r="B1755" s="6" t="s">
        <v>7</v>
      </c>
      <c r="C1755" s="24" t="s">
        <v>267</v>
      </c>
      <c r="D1755" s="24" t="s">
        <v>89</v>
      </c>
      <c r="E1755" s="21">
        <f t="shared" si="377"/>
        <v>0.37595419847328243</v>
      </c>
      <c r="F1755" s="19">
        <f>SUMIFS(UK!I:I,UK!B:B,'Special condition stocks'!D1755,UK!D:D,'Special condition stocks'!B1755)</f>
        <v>138.41300000000001</v>
      </c>
      <c r="G1755" s="21">
        <f t="shared" si="378"/>
        <v>52.036999999999999</v>
      </c>
      <c r="H1755" s="56">
        <f>ROUND(SUMIFS(UK!K:K,UK!B:B,'Special condition stocks'!D1755,UK!D:D,'Special condition stocks'!B1755)*E1755,3)</f>
        <v>11.19</v>
      </c>
      <c r="I1755" s="21">
        <v>0</v>
      </c>
      <c r="J1755" s="21">
        <f t="shared" si="379"/>
        <v>63.226999999999997</v>
      </c>
    </row>
    <row r="1756" spans="1:10" x14ac:dyDescent="0.2">
      <c r="A1756" s="6" t="str">
        <f t="shared" si="386"/>
        <v>BLL/*7DEFPO</v>
      </c>
      <c r="B1756" s="6" t="s">
        <v>15</v>
      </c>
      <c r="C1756" s="24" t="s">
        <v>267</v>
      </c>
      <c r="D1756" s="24" t="s">
        <v>89</v>
      </c>
      <c r="E1756" s="21">
        <f t="shared" si="377"/>
        <v>0.37595419847328243</v>
      </c>
      <c r="F1756" s="19">
        <f>SUMIFS(UK!I:I,UK!B:B,'Special condition stocks'!D1756,UK!D:D,'Special condition stocks'!B1756)</f>
        <v>2.145</v>
      </c>
      <c r="G1756" s="21">
        <f t="shared" si="378"/>
        <v>0.80600000000000005</v>
      </c>
      <c r="H1756" s="56">
        <f>ROUND(SUMIFS(UK!K:K,UK!B:B,'Special condition stocks'!D1756,UK!D:D,'Special condition stocks'!B1756)*E1756,3)</f>
        <v>0</v>
      </c>
      <c r="I1756" s="21">
        <v>0</v>
      </c>
      <c r="J1756" s="21">
        <f t="shared" si="379"/>
        <v>0.80600000000000005</v>
      </c>
    </row>
    <row r="1757" spans="1:10" x14ac:dyDescent="0.2">
      <c r="A1757" s="6" t="str">
        <f t="shared" si="386"/>
        <v>BLL/*7DEHandliners</v>
      </c>
      <c r="B1757" s="6" t="s">
        <v>66</v>
      </c>
      <c r="C1757" s="24" t="s">
        <v>267</v>
      </c>
      <c r="D1757" s="24" t="s">
        <v>89</v>
      </c>
      <c r="E1757" s="21">
        <f t="shared" si="377"/>
        <v>0.37595419847328243</v>
      </c>
      <c r="F1757" s="19">
        <f>SUMIFS(UK!I:I,UK!B:B,'Special condition stocks'!D1757,UK!D:D,'Special condition stocks'!B1757)</f>
        <v>0</v>
      </c>
      <c r="G1757" s="21">
        <f t="shared" si="378"/>
        <v>0</v>
      </c>
      <c r="H1757" s="56">
        <f>ROUND(SUMIFS(UK!K:K,UK!B:B,'Special condition stocks'!D1757,UK!D:D,'Special condition stocks'!B1757)*E1757,3)</f>
        <v>0</v>
      </c>
      <c r="I1757" s="21">
        <v>0</v>
      </c>
      <c r="J1757" s="21">
        <f t="shared" si="379"/>
        <v>0</v>
      </c>
    </row>
    <row r="1758" spans="1:10" x14ac:dyDescent="0.2">
      <c r="A1758" s="6" t="str">
        <f t="shared" si="386"/>
        <v>BLL/*7DEInterfish</v>
      </c>
      <c r="B1758" s="6" t="s">
        <v>23</v>
      </c>
      <c r="C1758" s="24" t="s">
        <v>267</v>
      </c>
      <c r="D1758" s="24" t="s">
        <v>89</v>
      </c>
      <c r="E1758" s="21">
        <f t="shared" si="377"/>
        <v>0.37595419847328243</v>
      </c>
      <c r="F1758" s="19">
        <f>SUMIFS(UK!I:I,UK!B:B,'Special condition stocks'!D1758,UK!D:D,'Special condition stocks'!B1758)</f>
        <v>50.514000000000003</v>
      </c>
      <c r="G1758" s="21">
        <f t="shared" si="378"/>
        <v>18.991</v>
      </c>
      <c r="H1758" s="56">
        <f>ROUND(SUMIFS(UK!K:K,UK!B:B,'Special condition stocks'!D1758,UK!D:D,'Special condition stocks'!B1758)*E1758,3)</f>
        <v>6.0000000000000001E-3</v>
      </c>
      <c r="I1758" s="21">
        <v>0</v>
      </c>
      <c r="J1758" s="21">
        <f t="shared" si="379"/>
        <v>18.997</v>
      </c>
    </row>
    <row r="1759" spans="1:10" x14ac:dyDescent="0.2">
      <c r="A1759" s="6" t="str">
        <f t="shared" si="386"/>
        <v>BLL/*7DEIOM</v>
      </c>
      <c r="B1759" s="6" t="s">
        <v>24</v>
      </c>
      <c r="C1759" s="24" t="s">
        <v>267</v>
      </c>
      <c r="D1759" s="24" t="s">
        <v>89</v>
      </c>
      <c r="E1759" s="21">
        <f t="shared" si="377"/>
        <v>0.37595419847328243</v>
      </c>
      <c r="F1759" s="19">
        <f>SUMIFS(UK!I:I,UK!B:B,'Special condition stocks'!D1759,UK!D:D,'Special condition stocks'!B1759)</f>
        <v>0</v>
      </c>
      <c r="G1759" s="21">
        <f t="shared" si="378"/>
        <v>0</v>
      </c>
      <c r="H1759" s="56">
        <f>ROUND(SUMIFS(UK!K:K,UK!B:B,'Special condition stocks'!D1759,UK!D:D,'Special condition stocks'!B1759)*E1759,3)</f>
        <v>0</v>
      </c>
      <c r="I1759" s="21">
        <v>0</v>
      </c>
      <c r="J1759" s="21">
        <f t="shared" si="379"/>
        <v>0</v>
      </c>
    </row>
    <row r="1760" spans="1:10" x14ac:dyDescent="0.2">
      <c r="A1760" s="6" t="str">
        <f t="shared" si="386"/>
        <v>BLL/*7DEKlondyke</v>
      </c>
      <c r="B1760" s="6" t="s">
        <v>11</v>
      </c>
      <c r="C1760" s="24" t="s">
        <v>267</v>
      </c>
      <c r="D1760" s="24" t="s">
        <v>89</v>
      </c>
      <c r="E1760" s="21">
        <f t="shared" si="377"/>
        <v>0.37595419847328243</v>
      </c>
      <c r="F1760" s="19">
        <f>SUMIFS(UK!I:I,UK!B:B,'Special condition stocks'!D1760,UK!D:D,'Special condition stocks'!B1760)</f>
        <v>0</v>
      </c>
      <c r="G1760" s="21">
        <f t="shared" si="378"/>
        <v>0</v>
      </c>
      <c r="H1760" s="56">
        <f>ROUND(SUMIFS(UK!K:K,UK!B:B,'Special condition stocks'!D1760,UK!D:D,'Special condition stocks'!B1760)*E1760,3)</f>
        <v>0</v>
      </c>
      <c r="I1760" s="21">
        <v>0</v>
      </c>
      <c r="J1760" s="21">
        <f t="shared" si="379"/>
        <v>0</v>
      </c>
    </row>
    <row r="1761" spans="1:10" x14ac:dyDescent="0.2">
      <c r="A1761" s="6" t="str">
        <f t="shared" si="386"/>
        <v>BLL/*7DELowestoft</v>
      </c>
      <c r="B1761" s="6" t="s">
        <v>21</v>
      </c>
      <c r="C1761" s="24" t="s">
        <v>267</v>
      </c>
      <c r="D1761" s="24" t="s">
        <v>89</v>
      </c>
      <c r="E1761" s="21">
        <f t="shared" si="377"/>
        <v>0.37595419847328243</v>
      </c>
      <c r="F1761" s="19">
        <f>SUMIFS(UK!I:I,UK!B:B,'Special condition stocks'!D1761,UK!D:D,'Special condition stocks'!B1761)</f>
        <v>0</v>
      </c>
      <c r="G1761" s="21">
        <f t="shared" si="378"/>
        <v>0</v>
      </c>
      <c r="H1761" s="56">
        <f>ROUND(SUMIFS(UK!K:K,UK!B:B,'Special condition stocks'!D1761,UK!D:D,'Special condition stocks'!B1761)*E1761,3)</f>
        <v>0</v>
      </c>
      <c r="I1761" s="21">
        <v>0</v>
      </c>
      <c r="J1761" s="21">
        <f t="shared" si="379"/>
        <v>0</v>
      </c>
    </row>
    <row r="1762" spans="1:10" x14ac:dyDescent="0.2">
      <c r="A1762" s="6" t="str">
        <f t="shared" si="386"/>
        <v>BLL/*7DELunar</v>
      </c>
      <c r="B1762" s="6" t="s">
        <v>12</v>
      </c>
      <c r="C1762" s="24" t="s">
        <v>267</v>
      </c>
      <c r="D1762" s="24" t="s">
        <v>89</v>
      </c>
      <c r="E1762" s="21">
        <f t="shared" si="377"/>
        <v>0.37595419847328243</v>
      </c>
      <c r="F1762" s="19">
        <f>SUMIFS(UK!I:I,UK!B:B,'Special condition stocks'!D1762,UK!D:D,'Special condition stocks'!B1762)</f>
        <v>2.4</v>
      </c>
      <c r="G1762" s="21">
        <f t="shared" si="378"/>
        <v>0.90200000000000002</v>
      </c>
      <c r="H1762" s="56">
        <f>ROUND(SUMIFS(UK!K:K,UK!B:B,'Special condition stocks'!D1762,UK!D:D,'Special condition stocks'!B1762)*E1762,3)</f>
        <v>0.107</v>
      </c>
      <c r="I1762" s="21">
        <v>0</v>
      </c>
      <c r="J1762" s="21">
        <f t="shared" si="379"/>
        <v>1.0090000000000001</v>
      </c>
    </row>
    <row r="1763" spans="1:10" x14ac:dyDescent="0.2">
      <c r="A1763" s="6" t="str">
        <f t="shared" si="386"/>
        <v>BLL/*7DEMourne</v>
      </c>
      <c r="B1763" s="6" t="s">
        <v>49</v>
      </c>
      <c r="C1763" s="24" t="s">
        <v>267</v>
      </c>
      <c r="D1763" s="24" t="s">
        <v>89</v>
      </c>
      <c r="E1763" s="21">
        <f t="shared" si="377"/>
        <v>0.37595419847328243</v>
      </c>
      <c r="F1763" s="19">
        <f>SUMIFS(UK!I:I,UK!B:B,'Special condition stocks'!D1763,UK!D:D,'Special condition stocks'!B1763)</f>
        <v>0</v>
      </c>
      <c r="G1763" s="21">
        <f t="shared" si="378"/>
        <v>0</v>
      </c>
      <c r="H1763" s="56">
        <f>ROUND(SUMIFS(UK!K:K,UK!B:B,'Special condition stocks'!D1763,UK!D:D,'Special condition stocks'!B1763)*E1763,3)</f>
        <v>0</v>
      </c>
      <c r="I1763" s="21">
        <v>0</v>
      </c>
      <c r="J1763" s="21">
        <f t="shared" si="379"/>
        <v>0</v>
      </c>
    </row>
    <row r="1764" spans="1:10" x14ac:dyDescent="0.2">
      <c r="A1764" s="6" t="str">
        <f t="shared" si="386"/>
        <v>BLL/*7DENESFO</v>
      </c>
      <c r="B1764" s="6" t="s">
        <v>5</v>
      </c>
      <c r="C1764" s="24" t="s">
        <v>267</v>
      </c>
      <c r="D1764" s="24" t="s">
        <v>89</v>
      </c>
      <c r="E1764" s="21">
        <f t="shared" si="377"/>
        <v>0.37595419847328243</v>
      </c>
      <c r="F1764" s="19">
        <f>SUMIFS(UK!I:I,UK!B:B,'Special condition stocks'!D1764,UK!D:D,'Special condition stocks'!B1764)</f>
        <v>10.7</v>
      </c>
      <c r="G1764" s="21">
        <f t="shared" si="378"/>
        <v>4.0229999999999997</v>
      </c>
      <c r="H1764" s="56">
        <f>ROUND(SUMIFS(UK!K:K,UK!B:B,'Special condition stocks'!D1764,UK!D:D,'Special condition stocks'!B1764)*E1764,3)</f>
        <v>0.23899999999999999</v>
      </c>
      <c r="I1764" s="21">
        <v>0</v>
      </c>
      <c r="J1764" s="21">
        <f t="shared" si="379"/>
        <v>4.2619999999999996</v>
      </c>
    </row>
    <row r="1765" spans="1:10" x14ac:dyDescent="0.2">
      <c r="A1765" s="6" t="str">
        <f t="shared" si="386"/>
        <v>BLL/*7DENIFPO</v>
      </c>
      <c r="B1765" s="6" t="s">
        <v>16</v>
      </c>
      <c r="C1765" s="24" t="s">
        <v>267</v>
      </c>
      <c r="D1765" s="24" t="s">
        <v>89</v>
      </c>
      <c r="E1765" s="21">
        <f t="shared" si="377"/>
        <v>0.37595419847328243</v>
      </c>
      <c r="F1765" s="19">
        <f>SUMIFS(UK!I:I,UK!B:B,'Special condition stocks'!D1765,UK!D:D,'Special condition stocks'!B1765)</f>
        <v>6.2639999999999993</v>
      </c>
      <c r="G1765" s="21">
        <f t="shared" si="378"/>
        <v>2.355</v>
      </c>
      <c r="H1765" s="56">
        <f>ROUND(SUMIFS(UK!K:K,UK!B:B,'Special condition stocks'!D1765,UK!D:D,'Special condition stocks'!B1765)*E1765,3)</f>
        <v>0.13600000000000001</v>
      </c>
      <c r="I1765" s="21">
        <v>0</v>
      </c>
      <c r="J1765" s="21">
        <f t="shared" si="379"/>
        <v>2.4910000000000001</v>
      </c>
    </row>
    <row r="1766" spans="1:10" x14ac:dyDescent="0.2">
      <c r="A1766" s="6" t="str">
        <f t="shared" si="386"/>
        <v>BLL/*7DENon Sector - England</v>
      </c>
      <c r="B1766" s="6" t="s">
        <v>25</v>
      </c>
      <c r="C1766" s="24" t="s">
        <v>267</v>
      </c>
      <c r="D1766" s="24" t="s">
        <v>89</v>
      </c>
      <c r="E1766" s="21">
        <f t="shared" si="377"/>
        <v>0.37595419847328243</v>
      </c>
      <c r="F1766" s="19">
        <f>SUMIFS(UK!I:I,UK!B:B,'Special condition stocks'!D1766,UK!D:D,'Special condition stocks'!B1766)</f>
        <v>27.581</v>
      </c>
      <c r="G1766" s="21">
        <f t="shared" si="378"/>
        <v>10.369</v>
      </c>
      <c r="H1766" s="56">
        <f>ROUND(SUMIFS(UK!K:K,UK!B:B,'Special condition stocks'!D1766,UK!D:D,'Special condition stocks'!B1766)*E1766,3)</f>
        <v>2.6259999999999999</v>
      </c>
      <c r="I1766" s="21">
        <v>0</v>
      </c>
      <c r="J1766" s="21">
        <f t="shared" si="379"/>
        <v>12.994999999999999</v>
      </c>
    </row>
    <row r="1767" spans="1:10" x14ac:dyDescent="0.2">
      <c r="A1767" s="6" t="str">
        <f t="shared" si="386"/>
        <v>BLL/*7DENon Sector - Northern Ireland</v>
      </c>
      <c r="B1767" s="6" t="s">
        <v>28</v>
      </c>
      <c r="C1767" s="24" t="s">
        <v>267</v>
      </c>
      <c r="D1767" s="24" t="s">
        <v>89</v>
      </c>
      <c r="E1767" s="21">
        <f t="shared" si="377"/>
        <v>0.37595419847328243</v>
      </c>
      <c r="F1767" s="19">
        <f>SUMIFS(UK!I:I,UK!B:B,'Special condition stocks'!D1767,UK!D:D,'Special condition stocks'!B1767)</f>
        <v>0</v>
      </c>
      <c r="G1767" s="21">
        <f t="shared" si="378"/>
        <v>0</v>
      </c>
      <c r="H1767" s="56">
        <f>ROUND(SUMIFS(UK!K:K,UK!B:B,'Special condition stocks'!D1767,UK!D:D,'Special condition stocks'!B1767)*E1767,3)</f>
        <v>0</v>
      </c>
      <c r="I1767" s="21">
        <v>0</v>
      </c>
      <c r="J1767" s="21">
        <f t="shared" si="379"/>
        <v>0</v>
      </c>
    </row>
    <row r="1768" spans="1:10" x14ac:dyDescent="0.2">
      <c r="A1768" s="6" t="str">
        <f t="shared" si="386"/>
        <v>BLL/*7DENon Sector - Scotland</v>
      </c>
      <c r="B1768" s="6" t="s">
        <v>27</v>
      </c>
      <c r="C1768" s="24" t="s">
        <v>267</v>
      </c>
      <c r="D1768" s="24" t="s">
        <v>89</v>
      </c>
      <c r="E1768" s="21">
        <f t="shared" si="377"/>
        <v>0.37595419847328243</v>
      </c>
      <c r="F1768" s="19">
        <f>SUMIFS(UK!I:I,UK!B:B,'Special condition stocks'!D1768,UK!D:D,'Special condition stocks'!B1768)</f>
        <v>0.1</v>
      </c>
      <c r="G1768" s="21">
        <f t="shared" si="378"/>
        <v>3.7999999999999999E-2</v>
      </c>
      <c r="H1768" s="56">
        <f>ROUND(SUMIFS(UK!K:K,UK!B:B,'Special condition stocks'!D1768,UK!D:D,'Special condition stocks'!B1768)*E1768,3)</f>
        <v>0</v>
      </c>
      <c r="I1768" s="21">
        <v>0</v>
      </c>
      <c r="J1768" s="21">
        <f t="shared" si="379"/>
        <v>3.7999999999999999E-2</v>
      </c>
    </row>
    <row r="1769" spans="1:10" x14ac:dyDescent="0.2">
      <c r="A1769" s="6" t="str">
        <f t="shared" si="386"/>
        <v>BLL/*7DENon Sector - Wales</v>
      </c>
      <c r="B1769" s="6" t="s">
        <v>26</v>
      </c>
      <c r="C1769" s="24" t="s">
        <v>267</v>
      </c>
      <c r="D1769" s="24" t="s">
        <v>89</v>
      </c>
      <c r="E1769" s="21">
        <f t="shared" si="377"/>
        <v>0.37595419847328243</v>
      </c>
      <c r="F1769" s="19">
        <f>SUMIFS(UK!I:I,UK!B:B,'Special condition stocks'!D1769,UK!D:D,'Special condition stocks'!B1769)</f>
        <v>0</v>
      </c>
      <c r="G1769" s="21">
        <f t="shared" si="378"/>
        <v>0</v>
      </c>
      <c r="H1769" s="56">
        <f>ROUND(SUMIFS(UK!K:K,UK!B:B,'Special condition stocks'!D1769,UK!D:D,'Special condition stocks'!B1769)*E1769,3)</f>
        <v>0</v>
      </c>
      <c r="I1769" s="21">
        <v>0</v>
      </c>
      <c r="J1769" s="21">
        <f t="shared" si="379"/>
        <v>0</v>
      </c>
    </row>
    <row r="1770" spans="1:10" x14ac:dyDescent="0.2">
      <c r="A1770" s="6" t="str">
        <f t="shared" si="386"/>
        <v>BLL/*7DEHumberside</v>
      </c>
      <c r="B1770" s="6" t="s">
        <v>288</v>
      </c>
      <c r="C1770" s="24" t="s">
        <v>267</v>
      </c>
      <c r="D1770" s="24" t="s">
        <v>89</v>
      </c>
      <c r="E1770" s="21">
        <f t="shared" si="377"/>
        <v>0.37595419847328243</v>
      </c>
      <c r="F1770" s="19">
        <f>SUMIFS(UK!I:I,UK!B:B,'Special condition stocks'!D1770,UK!D:D,'Special condition stocks'!B1770)</f>
        <v>121.405</v>
      </c>
      <c r="G1770" s="21">
        <f t="shared" si="378"/>
        <v>45.643000000000001</v>
      </c>
      <c r="H1770" s="56">
        <f>ROUND(SUMIFS(UK!K:K,UK!B:B,'Special condition stocks'!D1770,UK!D:D,'Special condition stocks'!B1770)*E1770,3)</f>
        <v>7.1999999999999995E-2</v>
      </c>
      <c r="I1770" s="21">
        <v>0</v>
      </c>
      <c r="J1770" s="21">
        <f t="shared" si="379"/>
        <v>45.715000000000003</v>
      </c>
    </row>
    <row r="1771" spans="1:10" x14ac:dyDescent="0.2">
      <c r="A1771" s="6" t="str">
        <f t="shared" si="386"/>
        <v>BLL/*7DENorth Sea</v>
      </c>
      <c r="B1771" s="6" t="s">
        <v>20</v>
      </c>
      <c r="C1771" s="24" t="s">
        <v>267</v>
      </c>
      <c r="D1771" s="24" t="s">
        <v>89</v>
      </c>
      <c r="E1771" s="21">
        <f t="shared" si="377"/>
        <v>0.37595419847328243</v>
      </c>
      <c r="F1771" s="19">
        <f>SUMIFS(UK!I:I,UK!B:B,'Special condition stocks'!D1771,UK!D:D,'Special condition stocks'!B1771)</f>
        <v>286.23099999999999</v>
      </c>
      <c r="G1771" s="21">
        <f t="shared" si="378"/>
        <v>107.61</v>
      </c>
      <c r="H1771" s="56">
        <f>ROUND(SUMIFS(UK!K:K,UK!B:B,'Special condition stocks'!D1771,UK!D:D,'Special condition stocks'!B1771)*E1771,3)</f>
        <v>15.901999999999999</v>
      </c>
      <c r="I1771" s="21">
        <v>0</v>
      </c>
      <c r="J1771" s="21">
        <f t="shared" si="379"/>
        <v>123.512</v>
      </c>
    </row>
    <row r="1772" spans="1:10" x14ac:dyDescent="0.2">
      <c r="A1772" s="6" t="str">
        <f t="shared" si="386"/>
        <v>BLL/*7DENorthern</v>
      </c>
      <c r="B1772" s="6" t="s">
        <v>10</v>
      </c>
      <c r="C1772" s="24" t="s">
        <v>267</v>
      </c>
      <c r="D1772" s="24" t="s">
        <v>89</v>
      </c>
      <c r="E1772" s="21">
        <f t="shared" si="377"/>
        <v>0.37595419847328243</v>
      </c>
      <c r="F1772" s="19">
        <f>SUMIFS(UK!I:I,UK!B:B,'Special condition stocks'!D1772,UK!D:D,'Special condition stocks'!B1772)</f>
        <v>0</v>
      </c>
      <c r="G1772" s="21">
        <f t="shared" si="378"/>
        <v>0</v>
      </c>
      <c r="H1772" s="56">
        <f>ROUND(SUMIFS(UK!K:K,UK!B:B,'Special condition stocks'!D1772,UK!D:D,'Special condition stocks'!B1772)*E1772,3)</f>
        <v>0.154</v>
      </c>
      <c r="I1772" s="21">
        <v>0</v>
      </c>
      <c r="J1772" s="21">
        <f t="shared" si="379"/>
        <v>0.154</v>
      </c>
    </row>
    <row r="1773" spans="1:10" x14ac:dyDescent="0.2">
      <c r="A1773" s="6" t="str">
        <f t="shared" si="386"/>
        <v>BLL/*7DEOrkney</v>
      </c>
      <c r="B1773" s="6" t="s">
        <v>9</v>
      </c>
      <c r="C1773" s="24" t="s">
        <v>267</v>
      </c>
      <c r="D1773" s="24" t="s">
        <v>89</v>
      </c>
      <c r="E1773" s="21">
        <f t="shared" si="377"/>
        <v>0.37595419847328243</v>
      </c>
      <c r="F1773" s="19">
        <f>SUMIFS(UK!I:I,UK!B:B,'Special condition stocks'!D1773,UK!D:D,'Special condition stocks'!B1773)</f>
        <v>0.2</v>
      </c>
      <c r="G1773" s="21">
        <f t="shared" si="378"/>
        <v>7.4999999999999997E-2</v>
      </c>
      <c r="H1773" s="56">
        <f>ROUND(SUMIFS(UK!K:K,UK!B:B,'Special condition stocks'!D1773,UK!D:D,'Special condition stocks'!B1773)*E1773,3)</f>
        <v>0</v>
      </c>
      <c r="I1773" s="21">
        <v>0</v>
      </c>
      <c r="J1773" s="21">
        <f t="shared" si="379"/>
        <v>7.4999999999999997E-2</v>
      </c>
    </row>
    <row r="1774" spans="1:10" x14ac:dyDescent="0.2">
      <c r="A1774" s="6" t="str">
        <f t="shared" si="386"/>
        <v>BLL/*7DESFO</v>
      </c>
      <c r="B1774" s="6" t="s">
        <v>2</v>
      </c>
      <c r="C1774" s="24" t="s">
        <v>267</v>
      </c>
      <c r="D1774" s="24" t="s">
        <v>89</v>
      </c>
      <c r="E1774" s="21">
        <f t="shared" si="377"/>
        <v>0.37595419847328243</v>
      </c>
      <c r="F1774" s="19">
        <f>SUMIFS(UK!I:I,UK!B:B,'Special condition stocks'!D1774,UK!D:D,'Special condition stocks'!B1774)</f>
        <v>63.625</v>
      </c>
      <c r="G1774" s="21">
        <f t="shared" si="378"/>
        <v>23.92</v>
      </c>
      <c r="H1774" s="56">
        <f>ROUND(SUMIFS(UK!K:K,UK!B:B,'Special condition stocks'!D1774,UK!D:D,'Special condition stocks'!B1774)*E1774,3)</f>
        <v>1.0660000000000001</v>
      </c>
      <c r="I1774" s="21">
        <v>0</v>
      </c>
      <c r="J1774" s="21">
        <f t="shared" si="379"/>
        <v>24.986000000000001</v>
      </c>
    </row>
    <row r="1775" spans="1:10" x14ac:dyDescent="0.2">
      <c r="A1775" s="6" t="str">
        <f t="shared" si="386"/>
        <v>BLL/*7DEShetland</v>
      </c>
      <c r="B1775" s="6" t="s">
        <v>6</v>
      </c>
      <c r="C1775" s="24" t="s">
        <v>267</v>
      </c>
      <c r="D1775" s="24" t="s">
        <v>89</v>
      </c>
      <c r="E1775" s="21">
        <f t="shared" si="377"/>
        <v>0.37595419847328243</v>
      </c>
      <c r="F1775" s="19">
        <f>SUMIFS(UK!I:I,UK!B:B,'Special condition stocks'!D1775,UK!D:D,'Special condition stocks'!B1775)</f>
        <v>27.571999999999999</v>
      </c>
      <c r="G1775" s="21">
        <f t="shared" si="378"/>
        <v>10.366</v>
      </c>
      <c r="H1775" s="56">
        <f>ROUND(SUMIFS(UK!K:K,UK!B:B,'Special condition stocks'!D1775,UK!D:D,'Special condition stocks'!B1775)*E1775,3)</f>
        <v>1.5449999999999999</v>
      </c>
      <c r="I1775" s="21">
        <v>0</v>
      </c>
      <c r="J1775" s="21">
        <f t="shared" si="379"/>
        <v>11.911</v>
      </c>
    </row>
    <row r="1776" spans="1:10" x14ac:dyDescent="0.2">
      <c r="A1776" s="6" t="str">
        <f t="shared" si="386"/>
        <v>BLL/*7DESouth West</v>
      </c>
      <c r="B1776" s="6" t="s">
        <v>19</v>
      </c>
      <c r="C1776" s="24" t="s">
        <v>267</v>
      </c>
      <c r="D1776" s="24" t="s">
        <v>89</v>
      </c>
      <c r="E1776" s="21">
        <f t="shared" si="377"/>
        <v>0.37595419847328243</v>
      </c>
      <c r="F1776" s="19">
        <f>SUMIFS(UK!I:I,UK!B:B,'Special condition stocks'!D1776,UK!D:D,'Special condition stocks'!B1776)</f>
        <v>1.472</v>
      </c>
      <c r="G1776" s="21">
        <f t="shared" si="378"/>
        <v>0.55300000000000005</v>
      </c>
      <c r="H1776" s="56">
        <f>ROUND(SUMIFS(UK!K:K,UK!B:B,'Special condition stocks'!D1776,UK!D:D,'Special condition stocks'!B1776)*E1776,3)</f>
        <v>1.0999999999999999E-2</v>
      </c>
      <c r="I1776" s="21">
        <v>0</v>
      </c>
      <c r="J1776" s="21">
        <f t="shared" si="379"/>
        <v>0.56400000000000006</v>
      </c>
    </row>
    <row r="1777" spans="1:10" x14ac:dyDescent="0.2">
      <c r="A1777" s="6" t="str">
        <f t="shared" ref="A1777" si="387">CONCATENATE(C1777,B1777)</f>
        <v>BLL/*7DEUnallocated</v>
      </c>
      <c r="B1777" s="60" t="s">
        <v>33</v>
      </c>
      <c r="C1777" s="61" t="s">
        <v>267</v>
      </c>
      <c r="D1777" s="61" t="s">
        <v>89</v>
      </c>
      <c r="E1777" s="21">
        <f t="shared" si="377"/>
        <v>0.37595419847328243</v>
      </c>
      <c r="F1777" s="19">
        <f>SUMIFS(UK!I:I,UK!B:B,'Special condition stocks'!D1777,UK!D:D,'Special condition stocks'!B1777)</f>
        <v>0</v>
      </c>
      <c r="G1777" s="21">
        <f t="shared" ref="G1777" si="388">ROUND(F1777*E1777,3)</f>
        <v>0</v>
      </c>
      <c r="H1777" s="56">
        <v>0</v>
      </c>
      <c r="I1777" s="21">
        <v>0</v>
      </c>
      <c r="J1777" s="21">
        <f t="shared" ref="J1777" si="389">G1777+H1777-I1777</f>
        <v>0</v>
      </c>
    </row>
    <row r="1778" spans="1:10" x14ac:dyDescent="0.2">
      <c r="A1778" s="6" t="str">
        <f t="shared" si="386"/>
        <v>BLL/*7DEW. Scotland</v>
      </c>
      <c r="B1778" s="6" t="s">
        <v>8</v>
      </c>
      <c r="C1778" s="24" t="s">
        <v>267</v>
      </c>
      <c r="D1778" s="24" t="s">
        <v>89</v>
      </c>
      <c r="E1778" s="21">
        <f t="shared" ref="E1778:E1782" si="390">394/1048</f>
        <v>0.37595419847328243</v>
      </c>
      <c r="F1778" s="19">
        <f>SUMIFS(UK!I:I,UK!B:B,'Special condition stocks'!D1778,UK!D:D,'Special condition stocks'!B1778)</f>
        <v>9.4290000000000003</v>
      </c>
      <c r="G1778" s="21">
        <f t="shared" si="378"/>
        <v>3.5449999999999999</v>
      </c>
      <c r="H1778" s="56">
        <f>ROUND(SUMIFS(UK!K:K,UK!B:B,'Special condition stocks'!D1778,UK!D:D,'Special condition stocks'!B1778)*E1778,3)</f>
        <v>0</v>
      </c>
      <c r="I1778" s="21">
        <v>0</v>
      </c>
      <c r="J1778" s="21">
        <f t="shared" si="379"/>
        <v>3.5449999999999999</v>
      </c>
    </row>
    <row r="1779" spans="1:10" x14ac:dyDescent="0.2">
      <c r="A1779" s="6" t="str">
        <f t="shared" si="386"/>
        <v>BLL/*7DEWales &amp; WC</v>
      </c>
      <c r="B1779" s="6" t="s">
        <v>22</v>
      </c>
      <c r="C1779" s="24" t="s">
        <v>267</v>
      </c>
      <c r="D1779" s="24" t="s">
        <v>89</v>
      </c>
      <c r="E1779" s="21">
        <f t="shared" si="390"/>
        <v>0.37595419847328243</v>
      </c>
      <c r="F1779" s="19">
        <f>SUMIFS(UK!I:I,UK!B:B,'Special condition stocks'!D1779,UK!D:D,'Special condition stocks'!B1779)</f>
        <v>0</v>
      </c>
      <c r="G1779" s="21">
        <f t="shared" ref="G1779:G1847" si="391">ROUND(F1779*E1779,3)</f>
        <v>0</v>
      </c>
      <c r="H1779" s="56">
        <f>ROUND(SUMIFS(UK!K:K,UK!B:B,'Special condition stocks'!D1779,UK!D:D,'Special condition stocks'!B1779)*E1779,3)</f>
        <v>0</v>
      </c>
      <c r="I1779" s="21">
        <v>0</v>
      </c>
      <c r="J1779" s="21">
        <f t="shared" ref="J1779:J1847" si="392">G1779+H1779-I1779</f>
        <v>0</v>
      </c>
    </row>
    <row r="1780" spans="1:10" x14ac:dyDescent="0.2">
      <c r="A1780" s="6" t="str">
        <f t="shared" si="386"/>
        <v>BLL/*7DEWestern</v>
      </c>
      <c r="B1780" s="6" t="s">
        <v>107</v>
      </c>
      <c r="C1780" s="24" t="s">
        <v>267</v>
      </c>
      <c r="D1780" s="24" t="s">
        <v>89</v>
      </c>
      <c r="E1780" s="21">
        <f t="shared" si="390"/>
        <v>0.37595419847328243</v>
      </c>
      <c r="F1780" s="19">
        <f>SUMIFS(UK!I:I,UK!B:B,'Special condition stocks'!D1780,UK!D:D,'Special condition stocks'!B1780)</f>
        <v>18.446999999999999</v>
      </c>
      <c r="G1780" s="21">
        <f t="shared" si="391"/>
        <v>6.9349999999999996</v>
      </c>
      <c r="H1780" s="56">
        <f>ROUND(SUMIFS(UK!K:K,UK!B:B,'Special condition stocks'!D1780,UK!D:D,'Special condition stocks'!B1780)*E1780,3)</f>
        <v>1E-3</v>
      </c>
      <c r="I1780" s="21">
        <v>0</v>
      </c>
      <c r="J1780" s="21">
        <f t="shared" si="392"/>
        <v>6.9359999999999999</v>
      </c>
    </row>
    <row r="1781" spans="1:10" x14ac:dyDescent="0.2">
      <c r="A1781" s="6" t="str">
        <f t="shared" ref="A1781:A1782" si="393">CONCATENATE(C1781,B1781)</f>
        <v>BLL/*7DEQAM - sector</v>
      </c>
      <c r="B1781" s="60" t="s">
        <v>302</v>
      </c>
      <c r="C1781" s="61" t="s">
        <v>267</v>
      </c>
      <c r="D1781" s="61" t="s">
        <v>89</v>
      </c>
      <c r="E1781" s="21">
        <f t="shared" si="390"/>
        <v>0.37595419847328243</v>
      </c>
      <c r="F1781" s="19">
        <f>SUMIFS(UK!I:I,UK!B:B,'Special condition stocks'!D1781,UK!D:D,'Special condition stocks'!B1781)</f>
        <v>0</v>
      </c>
      <c r="G1781" s="21">
        <f t="shared" ref="G1781:G1782" si="394">ROUND(F1781*E1781,3)</f>
        <v>0</v>
      </c>
      <c r="H1781" s="56">
        <f>ROUND(SUMIFS(UK!K:K,UK!B:B,'Special condition stocks'!D1781,UK!D:D,'Special condition stocks'!B1781)*E1781,3)</f>
        <v>0</v>
      </c>
      <c r="I1781" s="21">
        <v>0</v>
      </c>
      <c r="J1781" s="21">
        <f t="shared" ref="J1781:J1782" si="395">G1781+H1781-I1781</f>
        <v>0</v>
      </c>
    </row>
    <row r="1782" spans="1:10" x14ac:dyDescent="0.2">
      <c r="A1782" s="6" t="str">
        <f t="shared" si="393"/>
        <v>BLL/*7DEQAM - non-sector</v>
      </c>
      <c r="B1782" s="60" t="s">
        <v>303</v>
      </c>
      <c r="C1782" s="61" t="s">
        <v>267</v>
      </c>
      <c r="D1782" s="61" t="s">
        <v>89</v>
      </c>
      <c r="E1782" s="21">
        <f t="shared" si="390"/>
        <v>0.37595419847328243</v>
      </c>
      <c r="F1782" s="19">
        <f>SUMIFS(UK!I:I,UK!B:B,'Special condition stocks'!D1782,UK!D:D,'Special condition stocks'!B1782)</f>
        <v>0</v>
      </c>
      <c r="G1782" s="21">
        <f t="shared" si="394"/>
        <v>0</v>
      </c>
      <c r="H1782" s="56">
        <f>ROUND(SUMIFS(UK!K:K,UK!B:B,'Special condition stocks'!D1782,UK!D:D,'Special condition stocks'!B1782)*E1782,3)</f>
        <v>0</v>
      </c>
      <c r="I1782" s="21">
        <v>0</v>
      </c>
      <c r="J1782" s="21">
        <f t="shared" si="395"/>
        <v>0</v>
      </c>
    </row>
    <row r="1783" spans="1:10" x14ac:dyDescent="0.2">
      <c r="A1783" s="6" t="str">
        <f t="shared" si="386"/>
        <v>TUR/*2AC4-C10m and under (pool) - England</v>
      </c>
      <c r="B1783" s="6" t="s">
        <v>29</v>
      </c>
      <c r="C1783" s="24" t="s">
        <v>265</v>
      </c>
      <c r="D1783" s="24" t="s">
        <v>89</v>
      </c>
      <c r="E1783" s="21">
        <f>654/1048</f>
        <v>0.62404580152671751</v>
      </c>
      <c r="F1783" s="19">
        <f>SUMIFS(UK!I:I,UK!B:B,'Special condition stocks'!D1783,UK!D:D,'Special condition stocks'!B1783)</f>
        <v>91.551000000000002</v>
      </c>
      <c r="G1783" s="21">
        <f t="shared" si="391"/>
        <v>57.131999999999998</v>
      </c>
      <c r="H1783" s="63">
        <v>0.216</v>
      </c>
      <c r="I1783" s="21">
        <v>0</v>
      </c>
      <c r="J1783" s="21">
        <f t="shared" si="392"/>
        <v>57.347999999999999</v>
      </c>
    </row>
    <row r="1784" spans="1:10" x14ac:dyDescent="0.2">
      <c r="A1784" s="6" t="str">
        <f t="shared" si="386"/>
        <v>TUR/*2AC4-C10m and under (pool) - Northern Ireland</v>
      </c>
      <c r="B1784" s="6" t="s">
        <v>32</v>
      </c>
      <c r="C1784" s="24" t="s">
        <v>265</v>
      </c>
      <c r="D1784" s="24" t="s">
        <v>89</v>
      </c>
      <c r="E1784" s="21">
        <f t="shared" ref="E1784:E1819" si="396">654/1048</f>
        <v>0.62404580152671751</v>
      </c>
      <c r="F1784" s="19">
        <f>SUMIFS(UK!I:I,UK!B:B,'Special condition stocks'!D1784,UK!D:D,'Special condition stocks'!B1784)</f>
        <v>0</v>
      </c>
      <c r="G1784" s="21">
        <f t="shared" si="391"/>
        <v>0</v>
      </c>
      <c r="H1784" s="63">
        <v>0</v>
      </c>
      <c r="I1784" s="21">
        <v>0</v>
      </c>
      <c r="J1784" s="21">
        <f t="shared" si="392"/>
        <v>0</v>
      </c>
    </row>
    <row r="1785" spans="1:10" x14ac:dyDescent="0.2">
      <c r="A1785" s="6" t="str">
        <f t="shared" si="386"/>
        <v>TUR/*2AC4-C10m and under (pool) - Scotland</v>
      </c>
      <c r="B1785" s="6" t="s">
        <v>31</v>
      </c>
      <c r="C1785" s="24" t="s">
        <v>265</v>
      </c>
      <c r="D1785" s="24" t="s">
        <v>89</v>
      </c>
      <c r="E1785" s="21">
        <f t="shared" si="396"/>
        <v>0.62404580152671751</v>
      </c>
      <c r="F1785" s="19">
        <f>SUMIFS(UK!I:I,UK!B:B,'Special condition stocks'!D1785,UK!D:D,'Special condition stocks'!B1785)</f>
        <v>0.1</v>
      </c>
      <c r="G1785" s="21">
        <f t="shared" si="391"/>
        <v>6.2E-2</v>
      </c>
      <c r="H1785" s="63">
        <v>4.5999999999999999E-2</v>
      </c>
      <c r="I1785" s="21">
        <v>0</v>
      </c>
      <c r="J1785" s="21">
        <f t="shared" si="392"/>
        <v>0.108</v>
      </c>
    </row>
    <row r="1786" spans="1:10" x14ac:dyDescent="0.2">
      <c r="A1786" s="6" t="str">
        <f t="shared" si="386"/>
        <v>TUR/*2AC4-C10m and under (pool) - Wales</v>
      </c>
      <c r="B1786" s="6" t="s">
        <v>30</v>
      </c>
      <c r="C1786" s="24" t="s">
        <v>265</v>
      </c>
      <c r="D1786" s="24" t="s">
        <v>89</v>
      </c>
      <c r="E1786" s="21">
        <f t="shared" si="396"/>
        <v>0.62404580152671751</v>
      </c>
      <c r="F1786" s="19">
        <f>SUMIFS(UK!I:I,UK!B:B,'Special condition stocks'!D1786,UK!D:D,'Special condition stocks'!B1786)</f>
        <v>2.5000000000000001E-2</v>
      </c>
      <c r="G1786" s="21">
        <f t="shared" si="391"/>
        <v>1.6E-2</v>
      </c>
      <c r="H1786" s="63">
        <v>0</v>
      </c>
      <c r="I1786" s="21">
        <v>0</v>
      </c>
      <c r="J1786" s="21">
        <f t="shared" si="392"/>
        <v>1.6E-2</v>
      </c>
    </row>
    <row r="1787" spans="1:10" x14ac:dyDescent="0.2">
      <c r="A1787" s="6" t="str">
        <f t="shared" si="386"/>
        <v>TUR/*2AC4-CAberdeen</v>
      </c>
      <c r="B1787" s="6" t="s">
        <v>4</v>
      </c>
      <c r="C1787" s="24" t="s">
        <v>265</v>
      </c>
      <c r="D1787" s="24" t="s">
        <v>89</v>
      </c>
      <c r="E1787" s="21">
        <f t="shared" si="396"/>
        <v>0.62404580152671751</v>
      </c>
      <c r="F1787" s="19">
        <f>SUMIFS(UK!I:I,UK!B:B,'Special condition stocks'!D1787,UK!D:D,'Special condition stocks'!B1787)</f>
        <v>7.7</v>
      </c>
      <c r="G1787" s="21">
        <f t="shared" si="391"/>
        <v>4.8049999999999997</v>
      </c>
      <c r="H1787" s="63">
        <v>1.0780000000000001</v>
      </c>
      <c r="I1787" s="21">
        <v>0</v>
      </c>
      <c r="J1787" s="21">
        <f t="shared" si="392"/>
        <v>5.883</v>
      </c>
    </row>
    <row r="1788" spans="1:10" x14ac:dyDescent="0.2">
      <c r="A1788" s="6" t="str">
        <f t="shared" si="386"/>
        <v>TUR/*2AC4-CAnglo Scot.</v>
      </c>
      <c r="B1788" s="6" t="s">
        <v>13</v>
      </c>
      <c r="C1788" s="24" t="s">
        <v>265</v>
      </c>
      <c r="D1788" s="24" t="s">
        <v>89</v>
      </c>
      <c r="E1788" s="21">
        <f t="shared" si="396"/>
        <v>0.62404580152671751</v>
      </c>
      <c r="F1788" s="19">
        <f>SUMIFS(UK!I:I,UK!B:B,'Special condition stocks'!D1788,UK!D:D,'Special condition stocks'!B1788)</f>
        <v>27.769000000000002</v>
      </c>
      <c r="G1788" s="21">
        <f t="shared" si="391"/>
        <v>17.329000000000001</v>
      </c>
      <c r="H1788" s="63">
        <v>0.48299999999999998</v>
      </c>
      <c r="I1788" s="21">
        <v>0</v>
      </c>
      <c r="J1788" s="21">
        <f t="shared" si="392"/>
        <v>17.812000000000001</v>
      </c>
    </row>
    <row r="1789" spans="1:10" x14ac:dyDescent="0.2">
      <c r="A1789" s="6" t="str">
        <f t="shared" si="386"/>
        <v>TUR/*2AC4-CANIFPO</v>
      </c>
      <c r="B1789" s="6" t="s">
        <v>17</v>
      </c>
      <c r="C1789" s="24" t="s">
        <v>265</v>
      </c>
      <c r="D1789" s="24" t="s">
        <v>89</v>
      </c>
      <c r="E1789" s="21">
        <f t="shared" si="396"/>
        <v>0.62404580152671751</v>
      </c>
      <c r="F1789" s="19">
        <f>SUMIFS(UK!I:I,UK!B:B,'Special condition stocks'!D1789,UK!D:D,'Special condition stocks'!B1789)</f>
        <v>2.4359999999999999</v>
      </c>
      <c r="G1789" s="21">
        <f t="shared" si="391"/>
        <v>1.52</v>
      </c>
      <c r="H1789" s="63">
        <v>8.8999999999999996E-2</v>
      </c>
      <c r="I1789" s="21">
        <v>0</v>
      </c>
      <c r="J1789" s="21">
        <f t="shared" si="392"/>
        <v>1.609</v>
      </c>
    </row>
    <row r="1790" spans="1:10" x14ac:dyDescent="0.2">
      <c r="A1790" s="6" t="str">
        <f t="shared" si="386"/>
        <v>TUR/*2AC4-CCornish</v>
      </c>
      <c r="B1790" s="6" t="s">
        <v>18</v>
      </c>
      <c r="C1790" s="24" t="s">
        <v>265</v>
      </c>
      <c r="D1790" s="24" t="s">
        <v>89</v>
      </c>
      <c r="E1790" s="21">
        <f t="shared" si="396"/>
        <v>0.62404580152671751</v>
      </c>
      <c r="F1790" s="19">
        <f>SUMIFS(UK!I:I,UK!B:B,'Special condition stocks'!D1790,UK!D:D,'Special condition stocks'!B1790)</f>
        <v>95.442999999999998</v>
      </c>
      <c r="G1790" s="21">
        <f t="shared" si="391"/>
        <v>59.561</v>
      </c>
      <c r="H1790" s="63">
        <v>0</v>
      </c>
      <c r="I1790" s="21">
        <v>0</v>
      </c>
      <c r="J1790" s="21">
        <f t="shared" si="392"/>
        <v>59.561</v>
      </c>
    </row>
    <row r="1791" spans="1:10" x14ac:dyDescent="0.2">
      <c r="A1791" s="6" t="str">
        <f t="shared" si="386"/>
        <v>TUR/*2AC4-CEEFPO</v>
      </c>
      <c r="B1791" s="6" t="s">
        <v>14</v>
      </c>
      <c r="C1791" s="24" t="s">
        <v>265</v>
      </c>
      <c r="D1791" s="24" t="s">
        <v>89</v>
      </c>
      <c r="E1791" s="21">
        <f t="shared" si="396"/>
        <v>0.62404580152671751</v>
      </c>
      <c r="F1791" s="19">
        <f>SUMIFS(UK!I:I,UK!B:B,'Special condition stocks'!D1791,UK!D:D,'Special condition stocks'!B1791)</f>
        <v>56.481999999999999</v>
      </c>
      <c r="G1791" s="21">
        <f t="shared" si="391"/>
        <v>35.247</v>
      </c>
      <c r="H1791" s="63">
        <v>0.16300000000000001</v>
      </c>
      <c r="I1791" s="21">
        <v>0</v>
      </c>
      <c r="J1791" s="21">
        <f t="shared" si="392"/>
        <v>35.409999999999997</v>
      </c>
    </row>
    <row r="1792" spans="1:10" x14ac:dyDescent="0.2">
      <c r="A1792" s="6" t="str">
        <f t="shared" si="386"/>
        <v>TUR/*2AC4-CFife</v>
      </c>
      <c r="B1792" s="6" t="s">
        <v>7</v>
      </c>
      <c r="C1792" s="24" t="s">
        <v>265</v>
      </c>
      <c r="D1792" s="24" t="s">
        <v>89</v>
      </c>
      <c r="E1792" s="21">
        <f t="shared" si="396"/>
        <v>0.62404580152671751</v>
      </c>
      <c r="F1792" s="19">
        <f>SUMIFS(UK!I:I,UK!B:B,'Special condition stocks'!D1792,UK!D:D,'Special condition stocks'!B1792)</f>
        <v>138.41300000000001</v>
      </c>
      <c r="G1792" s="21">
        <f t="shared" si="391"/>
        <v>86.376000000000005</v>
      </c>
      <c r="H1792" s="63">
        <v>17.736000000000001</v>
      </c>
      <c r="I1792" s="21">
        <v>0</v>
      </c>
      <c r="J1792" s="21">
        <f t="shared" si="392"/>
        <v>104.11200000000001</v>
      </c>
    </row>
    <row r="1793" spans="1:10" x14ac:dyDescent="0.2">
      <c r="A1793" s="6" t="str">
        <f t="shared" si="386"/>
        <v>TUR/*2AC4-CFPO</v>
      </c>
      <c r="B1793" s="6" t="s">
        <v>15</v>
      </c>
      <c r="C1793" s="24" t="s">
        <v>265</v>
      </c>
      <c r="D1793" s="24" t="s">
        <v>89</v>
      </c>
      <c r="E1793" s="21">
        <f t="shared" si="396"/>
        <v>0.62404580152671751</v>
      </c>
      <c r="F1793" s="19">
        <f>SUMIFS(UK!I:I,UK!B:B,'Special condition stocks'!D1793,UK!D:D,'Special condition stocks'!B1793)</f>
        <v>2.145</v>
      </c>
      <c r="G1793" s="21">
        <f t="shared" si="391"/>
        <v>1.339</v>
      </c>
      <c r="H1793" s="63">
        <v>1E-3</v>
      </c>
      <c r="I1793" s="21">
        <v>0</v>
      </c>
      <c r="J1793" s="21">
        <f t="shared" si="392"/>
        <v>1.3399999999999999</v>
      </c>
    </row>
    <row r="1794" spans="1:10" x14ac:dyDescent="0.2">
      <c r="A1794" s="6" t="str">
        <f t="shared" si="386"/>
        <v>TUR/*2AC4-CHandliners</v>
      </c>
      <c r="B1794" s="6" t="s">
        <v>66</v>
      </c>
      <c r="C1794" s="24" t="s">
        <v>265</v>
      </c>
      <c r="D1794" s="24" t="s">
        <v>89</v>
      </c>
      <c r="E1794" s="21">
        <f t="shared" si="396"/>
        <v>0.62404580152671751</v>
      </c>
      <c r="F1794" s="19">
        <f>SUMIFS(UK!I:I,UK!B:B,'Special condition stocks'!D1794,UK!D:D,'Special condition stocks'!B1794)</f>
        <v>0</v>
      </c>
      <c r="G1794" s="21">
        <f t="shared" si="391"/>
        <v>0</v>
      </c>
      <c r="H1794" s="63">
        <v>0</v>
      </c>
      <c r="I1794" s="21">
        <v>0</v>
      </c>
      <c r="J1794" s="21">
        <f t="shared" si="392"/>
        <v>0</v>
      </c>
    </row>
    <row r="1795" spans="1:10" x14ac:dyDescent="0.2">
      <c r="A1795" s="6" t="str">
        <f t="shared" si="386"/>
        <v>TUR/*2AC4-CInterfish</v>
      </c>
      <c r="B1795" s="6" t="s">
        <v>23</v>
      </c>
      <c r="C1795" s="24" t="s">
        <v>265</v>
      </c>
      <c r="D1795" s="24" t="s">
        <v>89</v>
      </c>
      <c r="E1795" s="21">
        <f t="shared" si="396"/>
        <v>0.62404580152671751</v>
      </c>
      <c r="F1795" s="19">
        <f>SUMIFS(UK!I:I,UK!B:B,'Special condition stocks'!D1795,UK!D:D,'Special condition stocks'!B1795)</f>
        <v>50.514000000000003</v>
      </c>
      <c r="G1795" s="21">
        <f t="shared" si="391"/>
        <v>31.523</v>
      </c>
      <c r="H1795" s="63">
        <v>3.0000000000000001E-3</v>
      </c>
      <c r="I1795" s="21">
        <v>0</v>
      </c>
      <c r="J1795" s="21">
        <f t="shared" si="392"/>
        <v>31.526</v>
      </c>
    </row>
    <row r="1796" spans="1:10" x14ac:dyDescent="0.2">
      <c r="A1796" s="6" t="str">
        <f t="shared" si="386"/>
        <v>TUR/*2AC4-CIOM</v>
      </c>
      <c r="B1796" s="6" t="s">
        <v>24</v>
      </c>
      <c r="C1796" s="24" t="s">
        <v>265</v>
      </c>
      <c r="D1796" s="24" t="s">
        <v>89</v>
      </c>
      <c r="E1796" s="21">
        <f t="shared" si="396"/>
        <v>0.62404580152671751</v>
      </c>
      <c r="F1796" s="19">
        <f>SUMIFS(UK!I:I,UK!B:B,'Special condition stocks'!D1796,UK!D:D,'Special condition stocks'!B1796)</f>
        <v>0</v>
      </c>
      <c r="G1796" s="21">
        <f t="shared" si="391"/>
        <v>0</v>
      </c>
      <c r="H1796" s="63">
        <v>0</v>
      </c>
      <c r="I1796" s="21">
        <v>0</v>
      </c>
      <c r="J1796" s="21">
        <f t="shared" si="392"/>
        <v>0</v>
      </c>
    </row>
    <row r="1797" spans="1:10" x14ac:dyDescent="0.2">
      <c r="A1797" s="6" t="str">
        <f t="shared" si="386"/>
        <v>TUR/*2AC4-CKlondyke</v>
      </c>
      <c r="B1797" s="6" t="s">
        <v>11</v>
      </c>
      <c r="C1797" s="24" t="s">
        <v>265</v>
      </c>
      <c r="D1797" s="24" t="s">
        <v>89</v>
      </c>
      <c r="E1797" s="21">
        <f t="shared" si="396"/>
        <v>0.62404580152671751</v>
      </c>
      <c r="F1797" s="19">
        <f>SUMIFS(UK!I:I,UK!B:B,'Special condition stocks'!D1797,UK!D:D,'Special condition stocks'!B1797)</f>
        <v>0</v>
      </c>
      <c r="G1797" s="21">
        <f t="shared" si="391"/>
        <v>0</v>
      </c>
      <c r="H1797" s="63">
        <v>0</v>
      </c>
      <c r="I1797" s="21">
        <v>0</v>
      </c>
      <c r="J1797" s="21">
        <f t="shared" si="392"/>
        <v>0</v>
      </c>
    </row>
    <row r="1798" spans="1:10" x14ac:dyDescent="0.2">
      <c r="A1798" s="6" t="str">
        <f t="shared" si="386"/>
        <v>TUR/*2AC4-CLowestoft</v>
      </c>
      <c r="B1798" s="6" t="s">
        <v>21</v>
      </c>
      <c r="C1798" s="24" t="s">
        <v>265</v>
      </c>
      <c r="D1798" s="24" t="s">
        <v>89</v>
      </c>
      <c r="E1798" s="21">
        <f t="shared" si="396"/>
        <v>0.62404580152671751</v>
      </c>
      <c r="F1798" s="19">
        <f>SUMIFS(UK!I:I,UK!B:B,'Special condition stocks'!D1798,UK!D:D,'Special condition stocks'!B1798)</f>
        <v>0</v>
      </c>
      <c r="G1798" s="21">
        <f t="shared" si="391"/>
        <v>0</v>
      </c>
      <c r="H1798" s="63">
        <v>0</v>
      </c>
      <c r="I1798" s="21">
        <v>0</v>
      </c>
      <c r="J1798" s="21">
        <f t="shared" si="392"/>
        <v>0</v>
      </c>
    </row>
    <row r="1799" spans="1:10" x14ac:dyDescent="0.2">
      <c r="A1799" s="6" t="str">
        <f t="shared" si="386"/>
        <v>TUR/*2AC4-CLunar</v>
      </c>
      <c r="B1799" s="6" t="s">
        <v>12</v>
      </c>
      <c r="C1799" s="24" t="s">
        <v>265</v>
      </c>
      <c r="D1799" s="24" t="s">
        <v>89</v>
      </c>
      <c r="E1799" s="21">
        <f t="shared" si="396"/>
        <v>0.62404580152671751</v>
      </c>
      <c r="F1799" s="19">
        <f>SUMIFS(UK!I:I,UK!B:B,'Special condition stocks'!D1799,UK!D:D,'Special condition stocks'!B1799)</f>
        <v>2.4</v>
      </c>
      <c r="G1799" s="21">
        <f t="shared" si="391"/>
        <v>1.498</v>
      </c>
      <c r="H1799" s="63">
        <v>0.22</v>
      </c>
      <c r="I1799" s="21">
        <v>0</v>
      </c>
      <c r="J1799" s="21">
        <f t="shared" si="392"/>
        <v>1.718</v>
      </c>
    </row>
    <row r="1800" spans="1:10" x14ac:dyDescent="0.2">
      <c r="A1800" s="6" t="str">
        <f t="shared" si="386"/>
        <v>TUR/*2AC4-CMourne</v>
      </c>
      <c r="B1800" s="6" t="s">
        <v>49</v>
      </c>
      <c r="C1800" s="24" t="s">
        <v>265</v>
      </c>
      <c r="D1800" s="24" t="s">
        <v>89</v>
      </c>
      <c r="E1800" s="21">
        <f t="shared" si="396"/>
        <v>0.62404580152671751</v>
      </c>
      <c r="F1800" s="19">
        <f>SUMIFS(UK!I:I,UK!B:B,'Special condition stocks'!D1800,UK!D:D,'Special condition stocks'!B1800)</f>
        <v>0</v>
      </c>
      <c r="G1800" s="21">
        <f t="shared" si="391"/>
        <v>0</v>
      </c>
      <c r="H1800" s="63">
        <v>0</v>
      </c>
      <c r="I1800" s="21">
        <v>0</v>
      </c>
      <c r="J1800" s="21">
        <f t="shared" si="392"/>
        <v>0</v>
      </c>
    </row>
    <row r="1801" spans="1:10" x14ac:dyDescent="0.2">
      <c r="A1801" s="6" t="str">
        <f t="shared" si="386"/>
        <v>TUR/*2AC4-CNESFO</v>
      </c>
      <c r="B1801" s="6" t="s">
        <v>5</v>
      </c>
      <c r="C1801" s="24" t="s">
        <v>265</v>
      </c>
      <c r="D1801" s="24" t="s">
        <v>89</v>
      </c>
      <c r="E1801" s="21">
        <f t="shared" si="396"/>
        <v>0.62404580152671751</v>
      </c>
      <c r="F1801" s="19">
        <f>SUMIFS(UK!I:I,UK!B:B,'Special condition stocks'!D1801,UK!D:D,'Special condition stocks'!B1801)</f>
        <v>10.7</v>
      </c>
      <c r="G1801" s="21">
        <f t="shared" si="391"/>
        <v>6.6769999999999996</v>
      </c>
      <c r="H1801" s="63">
        <v>0.62</v>
      </c>
      <c r="I1801" s="21">
        <v>0</v>
      </c>
      <c r="J1801" s="21">
        <f t="shared" si="392"/>
        <v>7.2969999999999997</v>
      </c>
    </row>
    <row r="1802" spans="1:10" x14ac:dyDescent="0.2">
      <c r="A1802" s="6" t="str">
        <f t="shared" si="386"/>
        <v>TUR/*2AC4-CNIFPO</v>
      </c>
      <c r="B1802" s="6" t="s">
        <v>16</v>
      </c>
      <c r="C1802" s="24" t="s">
        <v>265</v>
      </c>
      <c r="D1802" s="24" t="s">
        <v>89</v>
      </c>
      <c r="E1802" s="21">
        <f t="shared" si="396"/>
        <v>0.62404580152671751</v>
      </c>
      <c r="F1802" s="19">
        <f>SUMIFS(UK!I:I,UK!B:B,'Special condition stocks'!D1802,UK!D:D,'Special condition stocks'!B1802)</f>
        <v>6.2639999999999993</v>
      </c>
      <c r="G1802" s="21">
        <f t="shared" si="391"/>
        <v>3.9089999999999998</v>
      </c>
      <c r="H1802" s="63">
        <v>0.31900000000000001</v>
      </c>
      <c r="I1802" s="21">
        <v>0</v>
      </c>
      <c r="J1802" s="21">
        <f t="shared" si="392"/>
        <v>4.2279999999999998</v>
      </c>
    </row>
    <row r="1803" spans="1:10" x14ac:dyDescent="0.2">
      <c r="A1803" s="6" t="str">
        <f t="shared" si="386"/>
        <v>TUR/*2AC4-CNon Sector - England</v>
      </c>
      <c r="B1803" s="6" t="s">
        <v>25</v>
      </c>
      <c r="C1803" s="24" t="s">
        <v>265</v>
      </c>
      <c r="D1803" s="24" t="s">
        <v>89</v>
      </c>
      <c r="E1803" s="21">
        <f t="shared" si="396"/>
        <v>0.62404580152671751</v>
      </c>
      <c r="F1803" s="19">
        <f>SUMIFS(UK!I:I,UK!B:B,'Special condition stocks'!D1803,UK!D:D,'Special condition stocks'!B1803)</f>
        <v>27.581</v>
      </c>
      <c r="G1803" s="21">
        <f t="shared" si="391"/>
        <v>17.212</v>
      </c>
      <c r="H1803" s="63">
        <v>4.7E-2</v>
      </c>
      <c r="I1803" s="21">
        <v>0</v>
      </c>
      <c r="J1803" s="21">
        <f t="shared" si="392"/>
        <v>17.259</v>
      </c>
    </row>
    <row r="1804" spans="1:10" x14ac:dyDescent="0.2">
      <c r="A1804" s="6" t="str">
        <f t="shared" si="386"/>
        <v>TUR/*2AC4-CNon Sector - Northern Ireland</v>
      </c>
      <c r="B1804" s="6" t="s">
        <v>28</v>
      </c>
      <c r="C1804" s="24" t="s">
        <v>265</v>
      </c>
      <c r="D1804" s="24" t="s">
        <v>89</v>
      </c>
      <c r="E1804" s="21">
        <f t="shared" si="396"/>
        <v>0.62404580152671751</v>
      </c>
      <c r="F1804" s="19">
        <f>SUMIFS(UK!I:I,UK!B:B,'Special condition stocks'!D1804,UK!D:D,'Special condition stocks'!B1804)</f>
        <v>0</v>
      </c>
      <c r="G1804" s="21">
        <f t="shared" si="391"/>
        <v>0</v>
      </c>
      <c r="H1804" s="63">
        <v>0</v>
      </c>
      <c r="I1804" s="21">
        <v>0</v>
      </c>
      <c r="J1804" s="21">
        <f t="shared" si="392"/>
        <v>0</v>
      </c>
    </row>
    <row r="1805" spans="1:10" x14ac:dyDescent="0.2">
      <c r="A1805" s="6" t="str">
        <f t="shared" si="386"/>
        <v>TUR/*2AC4-CNon Sector - Scotland</v>
      </c>
      <c r="B1805" s="6" t="s">
        <v>27</v>
      </c>
      <c r="C1805" s="24" t="s">
        <v>265</v>
      </c>
      <c r="D1805" s="24" t="s">
        <v>89</v>
      </c>
      <c r="E1805" s="21">
        <f t="shared" si="396"/>
        <v>0.62404580152671751</v>
      </c>
      <c r="F1805" s="19">
        <f>SUMIFS(UK!I:I,UK!B:B,'Special condition stocks'!D1805,UK!D:D,'Special condition stocks'!B1805)</f>
        <v>0.1</v>
      </c>
      <c r="G1805" s="21">
        <f t="shared" si="391"/>
        <v>6.2E-2</v>
      </c>
      <c r="H1805" s="63">
        <v>0</v>
      </c>
      <c r="I1805" s="21">
        <v>0</v>
      </c>
      <c r="J1805" s="21">
        <f t="shared" si="392"/>
        <v>6.2E-2</v>
      </c>
    </row>
    <row r="1806" spans="1:10" x14ac:dyDescent="0.2">
      <c r="A1806" s="6" t="str">
        <f t="shared" si="386"/>
        <v>TUR/*2AC4-CNon Sector - Wales</v>
      </c>
      <c r="B1806" s="6" t="s">
        <v>26</v>
      </c>
      <c r="C1806" s="24" t="s">
        <v>265</v>
      </c>
      <c r="D1806" s="24" t="s">
        <v>89</v>
      </c>
      <c r="E1806" s="21">
        <f t="shared" si="396"/>
        <v>0.62404580152671751</v>
      </c>
      <c r="F1806" s="19">
        <f>SUMIFS(UK!I:I,UK!B:B,'Special condition stocks'!D1806,UK!D:D,'Special condition stocks'!B1806)</f>
        <v>0</v>
      </c>
      <c r="G1806" s="21">
        <f t="shared" si="391"/>
        <v>0</v>
      </c>
      <c r="H1806" s="63">
        <v>0</v>
      </c>
      <c r="I1806" s="21">
        <v>0</v>
      </c>
      <c r="J1806" s="21">
        <f t="shared" si="392"/>
        <v>0</v>
      </c>
    </row>
    <row r="1807" spans="1:10" x14ac:dyDescent="0.2">
      <c r="A1807" s="6" t="str">
        <f t="shared" si="386"/>
        <v>TUR/*2AC4-CHumberside</v>
      </c>
      <c r="B1807" s="6" t="s">
        <v>288</v>
      </c>
      <c r="C1807" s="24" t="s">
        <v>265</v>
      </c>
      <c r="D1807" s="24" t="s">
        <v>89</v>
      </c>
      <c r="E1807" s="21">
        <f t="shared" si="396"/>
        <v>0.62404580152671751</v>
      </c>
      <c r="F1807" s="19">
        <f>SUMIFS(UK!I:I,UK!B:B,'Special condition stocks'!D1807,UK!D:D,'Special condition stocks'!B1807)</f>
        <v>121.405</v>
      </c>
      <c r="G1807" s="21">
        <f t="shared" si="391"/>
        <v>75.762</v>
      </c>
      <c r="H1807" s="63">
        <v>5.8000000000000003E-2</v>
      </c>
      <c r="I1807" s="21">
        <v>0</v>
      </c>
      <c r="J1807" s="21">
        <f t="shared" si="392"/>
        <v>75.820000000000007</v>
      </c>
    </row>
    <row r="1808" spans="1:10" x14ac:dyDescent="0.2">
      <c r="A1808" s="6" t="str">
        <f t="shared" si="386"/>
        <v>TUR/*2AC4-CNorth Sea</v>
      </c>
      <c r="B1808" s="6" t="s">
        <v>20</v>
      </c>
      <c r="C1808" s="24" t="s">
        <v>265</v>
      </c>
      <c r="D1808" s="24" t="s">
        <v>89</v>
      </c>
      <c r="E1808" s="21">
        <f t="shared" si="396"/>
        <v>0.62404580152671751</v>
      </c>
      <c r="F1808" s="19">
        <f>SUMIFS(UK!I:I,UK!B:B,'Special condition stocks'!D1808,UK!D:D,'Special condition stocks'!B1808)</f>
        <v>286.23099999999999</v>
      </c>
      <c r="G1808" s="21">
        <f t="shared" si="391"/>
        <v>178.62100000000001</v>
      </c>
      <c r="H1808" s="63">
        <v>22.658999999999999</v>
      </c>
      <c r="I1808" s="21">
        <v>0</v>
      </c>
      <c r="J1808" s="21">
        <f t="shared" si="392"/>
        <v>201.28</v>
      </c>
    </row>
    <row r="1809" spans="1:10" x14ac:dyDescent="0.2">
      <c r="A1809" s="6" t="str">
        <f t="shared" si="386"/>
        <v>TUR/*2AC4-CNorthern</v>
      </c>
      <c r="B1809" s="6" t="s">
        <v>10</v>
      </c>
      <c r="C1809" s="24" t="s">
        <v>265</v>
      </c>
      <c r="D1809" s="24" t="s">
        <v>89</v>
      </c>
      <c r="E1809" s="21">
        <f t="shared" si="396"/>
        <v>0.62404580152671751</v>
      </c>
      <c r="F1809" s="19">
        <f>SUMIFS(UK!I:I,UK!B:B,'Special condition stocks'!D1809,UK!D:D,'Special condition stocks'!B1809)</f>
        <v>0</v>
      </c>
      <c r="G1809" s="21">
        <f t="shared" si="391"/>
        <v>0</v>
      </c>
      <c r="H1809" s="63">
        <v>0.40899999999999997</v>
      </c>
      <c r="I1809" s="21">
        <v>0</v>
      </c>
      <c r="J1809" s="21">
        <f t="shared" si="392"/>
        <v>0.40899999999999997</v>
      </c>
    </row>
    <row r="1810" spans="1:10" x14ac:dyDescent="0.2">
      <c r="A1810" s="6" t="str">
        <f t="shared" si="386"/>
        <v>TUR/*2AC4-COrkney</v>
      </c>
      <c r="B1810" s="6" t="s">
        <v>9</v>
      </c>
      <c r="C1810" s="24" t="s">
        <v>265</v>
      </c>
      <c r="D1810" s="24" t="s">
        <v>89</v>
      </c>
      <c r="E1810" s="21">
        <f t="shared" si="396"/>
        <v>0.62404580152671751</v>
      </c>
      <c r="F1810" s="19">
        <f>SUMIFS(UK!I:I,UK!B:B,'Special condition stocks'!D1810,UK!D:D,'Special condition stocks'!B1810)</f>
        <v>0.2</v>
      </c>
      <c r="G1810" s="21">
        <f t="shared" si="391"/>
        <v>0.125</v>
      </c>
      <c r="H1810" s="63">
        <v>0</v>
      </c>
      <c r="I1810" s="21">
        <v>0</v>
      </c>
      <c r="J1810" s="21">
        <f t="shared" si="392"/>
        <v>0.125</v>
      </c>
    </row>
    <row r="1811" spans="1:10" x14ac:dyDescent="0.2">
      <c r="A1811" s="6" t="str">
        <f t="shared" si="386"/>
        <v>TUR/*2AC4-CSFO</v>
      </c>
      <c r="B1811" s="6" t="s">
        <v>2</v>
      </c>
      <c r="C1811" s="24" t="s">
        <v>265</v>
      </c>
      <c r="D1811" s="24" t="s">
        <v>89</v>
      </c>
      <c r="E1811" s="21">
        <f t="shared" si="396"/>
        <v>0.62404580152671751</v>
      </c>
      <c r="F1811" s="19">
        <f>SUMIFS(UK!I:I,UK!B:B,'Special condition stocks'!D1811,UK!D:D,'Special condition stocks'!B1811)</f>
        <v>63.625</v>
      </c>
      <c r="G1811" s="21">
        <f t="shared" si="391"/>
        <v>39.704999999999998</v>
      </c>
      <c r="H1811" s="63">
        <v>2.5219999999999998</v>
      </c>
      <c r="I1811" s="21">
        <v>0</v>
      </c>
      <c r="J1811" s="21">
        <f t="shared" si="392"/>
        <v>42.226999999999997</v>
      </c>
    </row>
    <row r="1812" spans="1:10" x14ac:dyDescent="0.2">
      <c r="A1812" s="6" t="str">
        <f t="shared" si="386"/>
        <v>TUR/*2AC4-CShetland</v>
      </c>
      <c r="B1812" s="6" t="s">
        <v>6</v>
      </c>
      <c r="C1812" s="24" t="s">
        <v>265</v>
      </c>
      <c r="D1812" s="24" t="s">
        <v>89</v>
      </c>
      <c r="E1812" s="21">
        <f t="shared" si="396"/>
        <v>0.62404580152671751</v>
      </c>
      <c r="F1812" s="19">
        <f>SUMIFS(UK!I:I,UK!B:B,'Special condition stocks'!D1812,UK!D:D,'Special condition stocks'!B1812)</f>
        <v>27.571999999999999</v>
      </c>
      <c r="G1812" s="21">
        <f t="shared" si="391"/>
        <v>17.206</v>
      </c>
      <c r="H1812" s="63">
        <v>3.4969999999999999</v>
      </c>
      <c r="I1812" s="21">
        <v>0</v>
      </c>
      <c r="J1812" s="21">
        <f t="shared" si="392"/>
        <v>20.702999999999999</v>
      </c>
    </row>
    <row r="1813" spans="1:10" x14ac:dyDescent="0.2">
      <c r="A1813" s="6" t="str">
        <f t="shared" si="386"/>
        <v>TUR/*2AC4-CSouth West</v>
      </c>
      <c r="B1813" s="6" t="s">
        <v>19</v>
      </c>
      <c r="C1813" s="24" t="s">
        <v>265</v>
      </c>
      <c r="D1813" s="24" t="s">
        <v>89</v>
      </c>
      <c r="E1813" s="21">
        <f t="shared" si="396"/>
        <v>0.62404580152671751</v>
      </c>
      <c r="F1813" s="19">
        <f>SUMIFS(UK!I:I,UK!B:B,'Special condition stocks'!D1813,UK!D:D,'Special condition stocks'!B1813)</f>
        <v>1.472</v>
      </c>
      <c r="G1813" s="21">
        <f t="shared" si="391"/>
        <v>0.91900000000000004</v>
      </c>
      <c r="H1813" s="63">
        <v>1E-3</v>
      </c>
      <c r="I1813" s="21">
        <v>0</v>
      </c>
      <c r="J1813" s="21">
        <f t="shared" si="392"/>
        <v>0.92</v>
      </c>
    </row>
    <row r="1814" spans="1:10" x14ac:dyDescent="0.2">
      <c r="A1814" s="6" t="str">
        <f t="shared" ref="A1814" si="397">CONCATENATE(C1814,B1814)</f>
        <v>TUR/*2AC4-CUnallocated</v>
      </c>
      <c r="B1814" s="60" t="s">
        <v>33</v>
      </c>
      <c r="C1814" s="61" t="s">
        <v>265</v>
      </c>
      <c r="D1814" s="61" t="s">
        <v>89</v>
      </c>
      <c r="E1814" s="21">
        <f t="shared" si="396"/>
        <v>0.62404580152671751</v>
      </c>
      <c r="F1814" s="19">
        <f>SUMIFS(UK!I:I,UK!B:B,'Special condition stocks'!D1814,UK!D:D,'Special condition stocks'!B1814)</f>
        <v>0</v>
      </c>
      <c r="G1814" s="21">
        <f t="shared" ref="G1814" si="398">ROUND(F1814*E1814,3)</f>
        <v>0</v>
      </c>
      <c r="H1814" s="63">
        <v>1E-3</v>
      </c>
      <c r="I1814" s="21">
        <v>0</v>
      </c>
      <c r="J1814" s="21">
        <f t="shared" ref="J1814" si="399">G1814+H1814-I1814</f>
        <v>1E-3</v>
      </c>
    </row>
    <row r="1815" spans="1:10" x14ac:dyDescent="0.2">
      <c r="A1815" s="6" t="str">
        <f t="shared" si="386"/>
        <v>TUR/*2AC4-CW. Scotland</v>
      </c>
      <c r="B1815" s="6" t="s">
        <v>8</v>
      </c>
      <c r="C1815" s="24" t="s">
        <v>265</v>
      </c>
      <c r="D1815" s="24" t="s">
        <v>89</v>
      </c>
      <c r="E1815" s="21">
        <f t="shared" si="396"/>
        <v>0.62404580152671751</v>
      </c>
      <c r="F1815" s="19">
        <f>SUMIFS(UK!I:I,UK!B:B,'Special condition stocks'!D1815,UK!D:D,'Special condition stocks'!B1815)</f>
        <v>9.4290000000000003</v>
      </c>
      <c r="G1815" s="21">
        <f t="shared" si="391"/>
        <v>5.8840000000000003</v>
      </c>
      <c r="H1815" s="63">
        <v>1E-3</v>
      </c>
      <c r="I1815" s="21">
        <v>0</v>
      </c>
      <c r="J1815" s="21">
        <f t="shared" si="392"/>
        <v>5.8850000000000007</v>
      </c>
    </row>
    <row r="1816" spans="1:10" x14ac:dyDescent="0.2">
      <c r="A1816" s="6" t="str">
        <f t="shared" si="386"/>
        <v>TUR/*2AC4-CWales &amp; WC</v>
      </c>
      <c r="B1816" s="6" t="s">
        <v>22</v>
      </c>
      <c r="C1816" s="24" t="s">
        <v>265</v>
      </c>
      <c r="D1816" s="24" t="s">
        <v>89</v>
      </c>
      <c r="E1816" s="21">
        <f t="shared" si="396"/>
        <v>0.62404580152671751</v>
      </c>
      <c r="F1816" s="19">
        <f>SUMIFS(UK!I:I,UK!B:B,'Special condition stocks'!D1816,UK!D:D,'Special condition stocks'!B1816)</f>
        <v>0</v>
      </c>
      <c r="G1816" s="21">
        <f t="shared" si="391"/>
        <v>0</v>
      </c>
      <c r="H1816" s="63">
        <v>0</v>
      </c>
      <c r="I1816" s="21">
        <v>0</v>
      </c>
      <c r="J1816" s="21">
        <f t="shared" si="392"/>
        <v>0</v>
      </c>
    </row>
    <row r="1817" spans="1:10" x14ac:dyDescent="0.2">
      <c r="A1817" s="6" t="str">
        <f t="shared" si="386"/>
        <v>TUR/*2AC4-CWestern</v>
      </c>
      <c r="B1817" s="6" t="s">
        <v>107</v>
      </c>
      <c r="C1817" s="24" t="s">
        <v>265</v>
      </c>
      <c r="D1817" s="24" t="s">
        <v>89</v>
      </c>
      <c r="E1817" s="21">
        <f t="shared" si="396"/>
        <v>0.62404580152671751</v>
      </c>
      <c r="F1817" s="19">
        <f>SUMIFS(UK!I:I,UK!B:B,'Special condition stocks'!D1817,UK!D:D,'Special condition stocks'!B1817)</f>
        <v>18.446999999999999</v>
      </c>
      <c r="G1817" s="21">
        <f t="shared" si="391"/>
        <v>11.512</v>
      </c>
      <c r="H1817" s="63">
        <v>1E-3</v>
      </c>
      <c r="I1817" s="21">
        <v>0</v>
      </c>
      <c r="J1817" s="21">
        <f t="shared" si="392"/>
        <v>11.513</v>
      </c>
    </row>
    <row r="1818" spans="1:10" x14ac:dyDescent="0.2">
      <c r="A1818" s="6" t="str">
        <f t="shared" ref="A1818:A1819" si="400">CONCATENATE(C1818,B1818)</f>
        <v>TUR/*2AC4-CQAM - sector</v>
      </c>
      <c r="B1818" s="60" t="s">
        <v>302</v>
      </c>
      <c r="C1818" s="61" t="s">
        <v>265</v>
      </c>
      <c r="D1818" s="61" t="s">
        <v>89</v>
      </c>
      <c r="E1818" s="21">
        <f t="shared" si="396"/>
        <v>0.62404580152671751</v>
      </c>
      <c r="F1818" s="19">
        <f>SUMIFS(UK!I:I,UK!B:B,'Special condition stocks'!D1818,UK!D:D,'Special condition stocks'!B1818)</f>
        <v>0</v>
      </c>
      <c r="G1818" s="21">
        <f t="shared" ref="G1818:G1819" si="401">ROUND(F1818*E1818,3)</f>
        <v>0</v>
      </c>
      <c r="H1818" s="63">
        <v>1E-3</v>
      </c>
      <c r="I1818" s="21">
        <v>0</v>
      </c>
      <c r="J1818" s="21">
        <f t="shared" ref="J1818:J1819" si="402">G1818+H1818-I1818</f>
        <v>1E-3</v>
      </c>
    </row>
    <row r="1819" spans="1:10" x14ac:dyDescent="0.2">
      <c r="A1819" s="6" t="str">
        <f t="shared" si="400"/>
        <v>TUR/*2AC4-CQAM - non-sector</v>
      </c>
      <c r="B1819" s="60" t="s">
        <v>303</v>
      </c>
      <c r="C1819" s="61" t="s">
        <v>265</v>
      </c>
      <c r="D1819" s="61" t="s">
        <v>89</v>
      </c>
      <c r="E1819" s="21">
        <f t="shared" si="396"/>
        <v>0.62404580152671751</v>
      </c>
      <c r="F1819" s="19">
        <f>SUMIFS(UK!I:I,UK!B:B,'Special condition stocks'!D1819,UK!D:D,'Special condition stocks'!B1819)</f>
        <v>0</v>
      </c>
      <c r="G1819" s="21">
        <f t="shared" si="401"/>
        <v>0</v>
      </c>
      <c r="H1819" s="63">
        <v>1E-3</v>
      </c>
      <c r="I1819" s="21">
        <v>0</v>
      </c>
      <c r="J1819" s="21">
        <f t="shared" si="402"/>
        <v>1E-3</v>
      </c>
    </row>
    <row r="1820" spans="1:10" x14ac:dyDescent="0.2">
      <c r="A1820" s="6" t="str">
        <f t="shared" si="386"/>
        <v>USK/*6AN5810m and under (pool) - England</v>
      </c>
      <c r="B1820" s="6" t="s">
        <v>29</v>
      </c>
      <c r="C1820" s="24" t="s">
        <v>246</v>
      </c>
      <c r="D1820" s="24" t="s">
        <v>90</v>
      </c>
      <c r="E1820" s="21">
        <v>0.25</v>
      </c>
      <c r="F1820" s="19">
        <f>SUMIFS(UK!I:I,UK!B:B,'Special condition stocks'!D1820,UK!D:D,'Special condition stocks'!B1820)</f>
        <v>0.05</v>
      </c>
      <c r="G1820" s="21">
        <f t="shared" si="391"/>
        <v>1.2999999999999999E-2</v>
      </c>
      <c r="H1820" s="21">
        <v>0</v>
      </c>
      <c r="I1820" s="21">
        <v>0</v>
      </c>
      <c r="J1820" s="21">
        <f t="shared" si="392"/>
        <v>1.2999999999999999E-2</v>
      </c>
    </row>
    <row r="1821" spans="1:10" x14ac:dyDescent="0.2">
      <c r="A1821" s="6" t="str">
        <f t="shared" si="386"/>
        <v>USK/*6AN5810m and under (pool) - Northern Ireland</v>
      </c>
      <c r="B1821" s="6" t="s">
        <v>32</v>
      </c>
      <c r="C1821" s="24" t="s">
        <v>246</v>
      </c>
      <c r="D1821" s="24" t="s">
        <v>90</v>
      </c>
      <c r="E1821" s="21">
        <v>0.25</v>
      </c>
      <c r="F1821" s="19">
        <f>SUMIFS(UK!I:I,UK!B:B,'Special condition stocks'!D1821,UK!D:D,'Special condition stocks'!B1821)</f>
        <v>0</v>
      </c>
      <c r="G1821" s="21">
        <f t="shared" si="391"/>
        <v>0</v>
      </c>
      <c r="H1821" s="21">
        <v>0</v>
      </c>
      <c r="I1821" s="21">
        <v>0</v>
      </c>
      <c r="J1821" s="21">
        <f t="shared" si="392"/>
        <v>0</v>
      </c>
    </row>
    <row r="1822" spans="1:10" x14ac:dyDescent="0.2">
      <c r="A1822" s="6" t="str">
        <f t="shared" si="386"/>
        <v>USK/*6AN5810m and under (pool) - Scotland</v>
      </c>
      <c r="B1822" s="6" t="s">
        <v>31</v>
      </c>
      <c r="C1822" s="24" t="s">
        <v>246</v>
      </c>
      <c r="D1822" s="24" t="s">
        <v>90</v>
      </c>
      <c r="E1822" s="21">
        <v>0.25</v>
      </c>
      <c r="F1822" s="19">
        <f>SUMIFS(UK!I:I,UK!B:B,'Special condition stocks'!D1822,UK!D:D,'Special condition stocks'!B1822)</f>
        <v>0.1</v>
      </c>
      <c r="G1822" s="21">
        <f t="shared" si="391"/>
        <v>2.5000000000000001E-2</v>
      </c>
      <c r="H1822" s="21">
        <v>0</v>
      </c>
      <c r="I1822" s="21">
        <v>0</v>
      </c>
      <c r="J1822" s="21">
        <f t="shared" si="392"/>
        <v>2.5000000000000001E-2</v>
      </c>
    </row>
    <row r="1823" spans="1:10" x14ac:dyDescent="0.2">
      <c r="A1823" s="6" t="str">
        <f t="shared" ref="A1823:A1890" si="403">CONCATENATE(C1823,B1823)</f>
        <v>USK/*6AN5810m and under (pool) - Wales</v>
      </c>
      <c r="B1823" s="6" t="s">
        <v>30</v>
      </c>
      <c r="C1823" s="24" t="s">
        <v>246</v>
      </c>
      <c r="D1823" s="24" t="s">
        <v>90</v>
      </c>
      <c r="E1823" s="21">
        <v>0.25</v>
      </c>
      <c r="F1823" s="19">
        <f>SUMIFS(UK!I:I,UK!B:B,'Special condition stocks'!D1823,UK!D:D,'Special condition stocks'!B1823)</f>
        <v>0.05</v>
      </c>
      <c r="G1823" s="21">
        <f t="shared" si="391"/>
        <v>1.2999999999999999E-2</v>
      </c>
      <c r="H1823" s="21">
        <v>0</v>
      </c>
      <c r="I1823" s="21">
        <v>0</v>
      </c>
      <c r="J1823" s="21">
        <f t="shared" si="392"/>
        <v>1.2999999999999999E-2</v>
      </c>
    </row>
    <row r="1824" spans="1:10" x14ac:dyDescent="0.2">
      <c r="A1824" s="6" t="str">
        <f t="shared" si="403"/>
        <v>USK/*6AN58Aberdeen</v>
      </c>
      <c r="B1824" s="6" t="s">
        <v>4</v>
      </c>
      <c r="C1824" s="24" t="s">
        <v>246</v>
      </c>
      <c r="D1824" s="24" t="s">
        <v>90</v>
      </c>
      <c r="E1824" s="21">
        <v>0.25</v>
      </c>
      <c r="F1824" s="19">
        <f>SUMIFS(UK!I:I,UK!B:B,'Special condition stocks'!D1824,UK!D:D,'Special condition stocks'!B1824)</f>
        <v>2.9889999999999999</v>
      </c>
      <c r="G1824" s="21">
        <f t="shared" si="391"/>
        <v>0.747</v>
      </c>
      <c r="H1824" s="21">
        <v>0</v>
      </c>
      <c r="I1824" s="21">
        <v>0</v>
      </c>
      <c r="J1824" s="21">
        <f t="shared" si="392"/>
        <v>0.747</v>
      </c>
    </row>
    <row r="1825" spans="1:10" x14ac:dyDescent="0.2">
      <c r="A1825" s="6" t="str">
        <f t="shared" si="403"/>
        <v>USK/*6AN58Anglo Scot.</v>
      </c>
      <c r="B1825" s="6" t="s">
        <v>13</v>
      </c>
      <c r="C1825" s="24" t="s">
        <v>246</v>
      </c>
      <c r="D1825" s="24" t="s">
        <v>90</v>
      </c>
      <c r="E1825" s="21">
        <v>0.25</v>
      </c>
      <c r="F1825" s="19">
        <f>SUMIFS(UK!I:I,UK!B:B,'Special condition stocks'!D1825,UK!D:D,'Special condition stocks'!B1825)</f>
        <v>0.33300000000000002</v>
      </c>
      <c r="G1825" s="21">
        <f t="shared" si="391"/>
        <v>8.3000000000000004E-2</v>
      </c>
      <c r="H1825" s="21">
        <v>0</v>
      </c>
      <c r="I1825" s="21">
        <v>0</v>
      </c>
      <c r="J1825" s="21">
        <f t="shared" si="392"/>
        <v>8.3000000000000004E-2</v>
      </c>
    </row>
    <row r="1826" spans="1:10" x14ac:dyDescent="0.2">
      <c r="A1826" s="6" t="str">
        <f t="shared" si="403"/>
        <v>USK/*6AN58ANIFPO</v>
      </c>
      <c r="B1826" s="6" t="s">
        <v>17</v>
      </c>
      <c r="C1826" s="24" t="s">
        <v>246</v>
      </c>
      <c r="D1826" s="24" t="s">
        <v>90</v>
      </c>
      <c r="E1826" s="21">
        <v>0.25</v>
      </c>
      <c r="F1826" s="19">
        <f>SUMIFS(UK!I:I,UK!B:B,'Special condition stocks'!D1826,UK!D:D,'Special condition stocks'!B1826)</f>
        <v>0.13300000000000001</v>
      </c>
      <c r="G1826" s="21">
        <f t="shared" si="391"/>
        <v>3.3000000000000002E-2</v>
      </c>
      <c r="H1826" s="21">
        <v>0</v>
      </c>
      <c r="I1826" s="21">
        <v>0</v>
      </c>
      <c r="J1826" s="21">
        <f t="shared" si="392"/>
        <v>3.3000000000000002E-2</v>
      </c>
    </row>
    <row r="1827" spans="1:10" x14ac:dyDescent="0.2">
      <c r="A1827" s="6" t="str">
        <f t="shared" si="403"/>
        <v>USK/*6AN58Cornish</v>
      </c>
      <c r="B1827" s="6" t="s">
        <v>18</v>
      </c>
      <c r="C1827" s="24" t="s">
        <v>246</v>
      </c>
      <c r="D1827" s="24" t="s">
        <v>90</v>
      </c>
      <c r="E1827" s="21">
        <v>0.25</v>
      </c>
      <c r="F1827" s="19">
        <f>SUMIFS(UK!I:I,UK!B:B,'Special condition stocks'!D1827,UK!D:D,'Special condition stocks'!B1827)</f>
        <v>1.379</v>
      </c>
      <c r="G1827" s="21">
        <f t="shared" si="391"/>
        <v>0.34499999999999997</v>
      </c>
      <c r="H1827" s="21">
        <v>0</v>
      </c>
      <c r="I1827" s="21">
        <v>0</v>
      </c>
      <c r="J1827" s="21">
        <f t="shared" si="392"/>
        <v>0.34499999999999997</v>
      </c>
    </row>
    <row r="1828" spans="1:10" x14ac:dyDescent="0.2">
      <c r="A1828" s="6" t="str">
        <f t="shared" si="403"/>
        <v>USK/*6AN58EEFPO</v>
      </c>
      <c r="B1828" s="6" t="s">
        <v>14</v>
      </c>
      <c r="C1828" s="24" t="s">
        <v>246</v>
      </c>
      <c r="D1828" s="24" t="s">
        <v>90</v>
      </c>
      <c r="E1828" s="21">
        <v>0.25</v>
      </c>
      <c r="F1828" s="19">
        <f>SUMIFS(UK!I:I,UK!B:B,'Special condition stocks'!D1828,UK!D:D,'Special condition stocks'!B1828)</f>
        <v>11.273999999999999</v>
      </c>
      <c r="G1828" s="21">
        <f t="shared" si="391"/>
        <v>2.819</v>
      </c>
      <c r="H1828" s="21">
        <v>0</v>
      </c>
      <c r="I1828" s="21">
        <v>0</v>
      </c>
      <c r="J1828" s="21">
        <f t="shared" si="392"/>
        <v>2.819</v>
      </c>
    </row>
    <row r="1829" spans="1:10" x14ac:dyDescent="0.2">
      <c r="A1829" s="6" t="str">
        <f t="shared" si="403"/>
        <v>USK/*6AN58Fife</v>
      </c>
      <c r="B1829" s="6" t="s">
        <v>7</v>
      </c>
      <c r="C1829" s="24" t="s">
        <v>246</v>
      </c>
      <c r="D1829" s="24" t="s">
        <v>90</v>
      </c>
      <c r="E1829" s="21">
        <v>0.25</v>
      </c>
      <c r="F1829" s="19">
        <f>SUMIFS(UK!I:I,UK!B:B,'Special condition stocks'!D1829,UK!D:D,'Special condition stocks'!B1829)</f>
        <v>0</v>
      </c>
      <c r="G1829" s="21">
        <f t="shared" si="391"/>
        <v>0</v>
      </c>
      <c r="H1829" s="21">
        <v>0</v>
      </c>
      <c r="I1829" s="21">
        <v>0</v>
      </c>
      <c r="J1829" s="21">
        <f t="shared" si="392"/>
        <v>0</v>
      </c>
    </row>
    <row r="1830" spans="1:10" x14ac:dyDescent="0.2">
      <c r="A1830" s="6" t="str">
        <f t="shared" si="403"/>
        <v>USK/*6AN58FPO</v>
      </c>
      <c r="B1830" s="6" t="s">
        <v>15</v>
      </c>
      <c r="C1830" s="24" t="s">
        <v>246</v>
      </c>
      <c r="D1830" s="24" t="s">
        <v>90</v>
      </c>
      <c r="E1830" s="21">
        <v>0.25</v>
      </c>
      <c r="F1830" s="19">
        <f>SUMIFS(UK!I:I,UK!B:B,'Special condition stocks'!D1830,UK!D:D,'Special condition stocks'!B1830)</f>
        <v>3.0470000000000002</v>
      </c>
      <c r="G1830" s="21">
        <f t="shared" si="391"/>
        <v>0.76200000000000001</v>
      </c>
      <c r="H1830" s="21">
        <v>0</v>
      </c>
      <c r="I1830" s="21">
        <v>0</v>
      </c>
      <c r="J1830" s="21">
        <f t="shared" si="392"/>
        <v>0.76200000000000001</v>
      </c>
    </row>
    <row r="1831" spans="1:10" x14ac:dyDescent="0.2">
      <c r="A1831" s="6" t="str">
        <f t="shared" si="403"/>
        <v>USK/*6AN58Handliners</v>
      </c>
      <c r="B1831" s="6" t="s">
        <v>66</v>
      </c>
      <c r="C1831" s="24" t="s">
        <v>246</v>
      </c>
      <c r="D1831" s="24" t="s">
        <v>90</v>
      </c>
      <c r="E1831" s="21">
        <v>0.25</v>
      </c>
      <c r="F1831" s="19">
        <f>SUMIFS(UK!I:I,UK!B:B,'Special condition stocks'!D1831,UK!D:D,'Special condition stocks'!B1831)</f>
        <v>0</v>
      </c>
      <c r="G1831" s="21">
        <f t="shared" si="391"/>
        <v>0</v>
      </c>
      <c r="H1831" s="21">
        <v>0</v>
      </c>
      <c r="I1831" s="21">
        <v>0</v>
      </c>
      <c r="J1831" s="21">
        <f t="shared" si="392"/>
        <v>0</v>
      </c>
    </row>
    <row r="1832" spans="1:10" x14ac:dyDescent="0.2">
      <c r="A1832" s="6" t="str">
        <f t="shared" si="403"/>
        <v>USK/*6AN58Interfish</v>
      </c>
      <c r="B1832" s="6" t="s">
        <v>23</v>
      </c>
      <c r="C1832" s="24" t="s">
        <v>246</v>
      </c>
      <c r="D1832" s="24" t="s">
        <v>90</v>
      </c>
      <c r="E1832" s="21">
        <v>0.25</v>
      </c>
      <c r="F1832" s="19">
        <f>SUMIFS(UK!I:I,UK!B:B,'Special condition stocks'!D1832,UK!D:D,'Special condition stocks'!B1832)</f>
        <v>0</v>
      </c>
      <c r="G1832" s="21">
        <f t="shared" si="391"/>
        <v>0</v>
      </c>
      <c r="H1832" s="21">
        <v>0</v>
      </c>
      <c r="I1832" s="21">
        <v>0</v>
      </c>
      <c r="J1832" s="21">
        <f t="shared" si="392"/>
        <v>0</v>
      </c>
    </row>
    <row r="1833" spans="1:10" x14ac:dyDescent="0.2">
      <c r="A1833" s="6" t="str">
        <f t="shared" si="403"/>
        <v>USK/*6AN58IOM</v>
      </c>
      <c r="B1833" s="6" t="s">
        <v>24</v>
      </c>
      <c r="C1833" s="24" t="s">
        <v>246</v>
      </c>
      <c r="D1833" s="24" t="s">
        <v>90</v>
      </c>
      <c r="E1833" s="21">
        <v>0.25</v>
      </c>
      <c r="F1833" s="19">
        <f>SUMIFS(UK!I:I,UK!B:B,'Special condition stocks'!D1833,UK!D:D,'Special condition stocks'!B1833)</f>
        <v>0</v>
      </c>
      <c r="G1833" s="21">
        <f t="shared" si="391"/>
        <v>0</v>
      </c>
      <c r="H1833" s="21">
        <v>0</v>
      </c>
      <c r="I1833" s="21">
        <v>0</v>
      </c>
      <c r="J1833" s="21">
        <f t="shared" si="392"/>
        <v>0</v>
      </c>
    </row>
    <row r="1834" spans="1:10" x14ac:dyDescent="0.2">
      <c r="A1834" s="6" t="str">
        <f t="shared" si="403"/>
        <v>USK/*6AN58Klondyke</v>
      </c>
      <c r="B1834" s="6" t="s">
        <v>11</v>
      </c>
      <c r="C1834" s="24" t="s">
        <v>246</v>
      </c>
      <c r="D1834" s="24" t="s">
        <v>90</v>
      </c>
      <c r="E1834" s="21">
        <v>0.25</v>
      </c>
      <c r="F1834" s="19">
        <f>SUMIFS(UK!I:I,UK!B:B,'Special condition stocks'!D1834,UK!D:D,'Special condition stocks'!B1834)</f>
        <v>0</v>
      </c>
      <c r="G1834" s="21">
        <f t="shared" si="391"/>
        <v>0</v>
      </c>
      <c r="H1834" s="21">
        <v>0</v>
      </c>
      <c r="I1834" s="21">
        <v>0</v>
      </c>
      <c r="J1834" s="21">
        <f t="shared" si="392"/>
        <v>0</v>
      </c>
    </row>
    <row r="1835" spans="1:10" x14ac:dyDescent="0.2">
      <c r="A1835" s="6" t="str">
        <f t="shared" si="403"/>
        <v>USK/*6AN58Lowestoft</v>
      </c>
      <c r="B1835" s="6" t="s">
        <v>21</v>
      </c>
      <c r="C1835" s="24" t="s">
        <v>246</v>
      </c>
      <c r="D1835" s="24" t="s">
        <v>90</v>
      </c>
      <c r="E1835" s="21">
        <v>0.25</v>
      </c>
      <c r="F1835" s="19">
        <f>SUMIFS(UK!I:I,UK!B:B,'Special condition stocks'!D1835,UK!D:D,'Special condition stocks'!B1835)</f>
        <v>0</v>
      </c>
      <c r="G1835" s="21">
        <f t="shared" si="391"/>
        <v>0</v>
      </c>
      <c r="H1835" s="21">
        <v>0</v>
      </c>
      <c r="I1835" s="21">
        <v>0</v>
      </c>
      <c r="J1835" s="21">
        <f t="shared" si="392"/>
        <v>0</v>
      </c>
    </row>
    <row r="1836" spans="1:10" x14ac:dyDescent="0.2">
      <c r="A1836" s="6" t="str">
        <f t="shared" si="403"/>
        <v>USK/*6AN58Lunar</v>
      </c>
      <c r="B1836" s="6" t="s">
        <v>12</v>
      </c>
      <c r="C1836" s="24" t="s">
        <v>246</v>
      </c>
      <c r="D1836" s="24" t="s">
        <v>90</v>
      </c>
      <c r="E1836" s="21">
        <v>0.25</v>
      </c>
      <c r="F1836" s="19">
        <f>SUMIFS(UK!I:I,UK!B:B,'Special condition stocks'!D1836,UK!D:D,'Special condition stocks'!B1836)</f>
        <v>1.1000000000000001</v>
      </c>
      <c r="G1836" s="21">
        <f t="shared" si="391"/>
        <v>0.27500000000000002</v>
      </c>
      <c r="H1836" s="21">
        <v>0</v>
      </c>
      <c r="I1836" s="21">
        <v>0</v>
      </c>
      <c r="J1836" s="21">
        <f t="shared" si="392"/>
        <v>0.27500000000000002</v>
      </c>
    </row>
    <row r="1837" spans="1:10" x14ac:dyDescent="0.2">
      <c r="A1837" s="6" t="str">
        <f t="shared" si="403"/>
        <v>USK/*6AN58Mourne</v>
      </c>
      <c r="B1837" s="6" t="s">
        <v>49</v>
      </c>
      <c r="C1837" s="24" t="s">
        <v>246</v>
      </c>
      <c r="D1837" s="24" t="s">
        <v>90</v>
      </c>
      <c r="E1837" s="21">
        <v>0.25</v>
      </c>
      <c r="F1837" s="19">
        <f>SUMIFS(UK!I:I,UK!B:B,'Special condition stocks'!D1837,UK!D:D,'Special condition stocks'!B1837)</f>
        <v>0</v>
      </c>
      <c r="G1837" s="21">
        <f t="shared" si="391"/>
        <v>0</v>
      </c>
      <c r="H1837" s="21">
        <v>0</v>
      </c>
      <c r="I1837" s="21">
        <v>0</v>
      </c>
      <c r="J1837" s="21">
        <f t="shared" si="392"/>
        <v>0</v>
      </c>
    </row>
    <row r="1838" spans="1:10" x14ac:dyDescent="0.2">
      <c r="A1838" s="6" t="str">
        <f t="shared" si="403"/>
        <v>USK/*6AN58NESFO</v>
      </c>
      <c r="B1838" s="6" t="s">
        <v>5</v>
      </c>
      <c r="C1838" s="24" t="s">
        <v>246</v>
      </c>
      <c r="D1838" s="24" t="s">
        <v>90</v>
      </c>
      <c r="E1838" s="21">
        <v>0.25</v>
      </c>
      <c r="F1838" s="19">
        <f>SUMIFS(UK!I:I,UK!B:B,'Special condition stocks'!D1838,UK!D:D,'Special condition stocks'!B1838)</f>
        <v>6.2</v>
      </c>
      <c r="G1838" s="21">
        <f t="shared" si="391"/>
        <v>1.55</v>
      </c>
      <c r="H1838" s="21">
        <v>0</v>
      </c>
      <c r="I1838" s="21">
        <v>0</v>
      </c>
      <c r="J1838" s="21">
        <f t="shared" si="392"/>
        <v>1.55</v>
      </c>
    </row>
    <row r="1839" spans="1:10" x14ac:dyDescent="0.2">
      <c r="A1839" s="6" t="str">
        <f t="shared" si="403"/>
        <v>USK/*6AN58NIFPO</v>
      </c>
      <c r="B1839" s="6" t="s">
        <v>16</v>
      </c>
      <c r="C1839" s="24" t="s">
        <v>246</v>
      </c>
      <c r="D1839" s="24" t="s">
        <v>90</v>
      </c>
      <c r="E1839" s="21">
        <v>0.25</v>
      </c>
      <c r="F1839" s="19">
        <f>SUMIFS(UK!I:I,UK!B:B,'Special condition stocks'!D1839,UK!D:D,'Special condition stocks'!B1839)</f>
        <v>1.1559999999999999</v>
      </c>
      <c r="G1839" s="21">
        <f t="shared" si="391"/>
        <v>0.28899999999999998</v>
      </c>
      <c r="H1839" s="21">
        <v>0</v>
      </c>
      <c r="I1839" s="21">
        <v>0</v>
      </c>
      <c r="J1839" s="21">
        <f t="shared" si="392"/>
        <v>0.28899999999999998</v>
      </c>
    </row>
    <row r="1840" spans="1:10" x14ac:dyDescent="0.2">
      <c r="A1840" s="6" t="str">
        <f t="shared" si="403"/>
        <v>USK/*6AN58Non Sector - England</v>
      </c>
      <c r="B1840" s="6" t="s">
        <v>25</v>
      </c>
      <c r="C1840" s="24" t="s">
        <v>246</v>
      </c>
      <c r="D1840" s="24" t="s">
        <v>90</v>
      </c>
      <c r="E1840" s="21">
        <v>0.25</v>
      </c>
      <c r="F1840" s="19">
        <f>SUMIFS(UK!I:I,UK!B:B,'Special condition stocks'!D1840,UK!D:D,'Special condition stocks'!B1840)</f>
        <v>2.1999999999999999E-2</v>
      </c>
      <c r="G1840" s="21">
        <f t="shared" si="391"/>
        <v>6.0000000000000001E-3</v>
      </c>
      <c r="H1840" s="21">
        <v>0</v>
      </c>
      <c r="I1840" s="21">
        <v>0</v>
      </c>
      <c r="J1840" s="21">
        <f t="shared" si="392"/>
        <v>6.0000000000000001E-3</v>
      </c>
    </row>
    <row r="1841" spans="1:10" x14ac:dyDescent="0.2">
      <c r="A1841" s="6" t="str">
        <f t="shared" si="403"/>
        <v>USK/*6AN58Non Sector - Northern Ireland</v>
      </c>
      <c r="B1841" s="6" t="s">
        <v>28</v>
      </c>
      <c r="C1841" s="24" t="s">
        <v>246</v>
      </c>
      <c r="D1841" s="24" t="s">
        <v>90</v>
      </c>
      <c r="E1841" s="21">
        <v>0.25</v>
      </c>
      <c r="F1841" s="19">
        <f>SUMIFS(UK!I:I,UK!B:B,'Special condition stocks'!D1841,UK!D:D,'Special condition stocks'!B1841)</f>
        <v>0</v>
      </c>
      <c r="G1841" s="21">
        <f t="shared" si="391"/>
        <v>0</v>
      </c>
      <c r="H1841" s="21">
        <v>0</v>
      </c>
      <c r="I1841" s="21">
        <v>0</v>
      </c>
      <c r="J1841" s="21">
        <f t="shared" si="392"/>
        <v>0</v>
      </c>
    </row>
    <row r="1842" spans="1:10" x14ac:dyDescent="0.2">
      <c r="A1842" s="6" t="str">
        <f t="shared" si="403"/>
        <v>USK/*6AN58Non Sector - Scotland</v>
      </c>
      <c r="B1842" s="6" t="s">
        <v>27</v>
      </c>
      <c r="C1842" s="24" t="s">
        <v>246</v>
      </c>
      <c r="D1842" s="24" t="s">
        <v>90</v>
      </c>
      <c r="E1842" s="21">
        <v>0.25</v>
      </c>
      <c r="F1842" s="19">
        <f>SUMIFS(UK!I:I,UK!B:B,'Special condition stocks'!D1842,UK!D:D,'Special condition stocks'!B1842)</f>
        <v>0</v>
      </c>
      <c r="G1842" s="21">
        <f t="shared" si="391"/>
        <v>0</v>
      </c>
      <c r="H1842" s="21">
        <v>0</v>
      </c>
      <c r="I1842" s="21">
        <v>0</v>
      </c>
      <c r="J1842" s="21">
        <f t="shared" si="392"/>
        <v>0</v>
      </c>
    </row>
    <row r="1843" spans="1:10" x14ac:dyDescent="0.2">
      <c r="A1843" s="6" t="str">
        <f t="shared" si="403"/>
        <v>USK/*6AN58Non Sector - Wales</v>
      </c>
      <c r="B1843" s="6" t="s">
        <v>26</v>
      </c>
      <c r="C1843" s="24" t="s">
        <v>246</v>
      </c>
      <c r="D1843" s="24" t="s">
        <v>90</v>
      </c>
      <c r="E1843" s="21">
        <v>0.25</v>
      </c>
      <c r="F1843" s="19">
        <f>SUMIFS(UK!I:I,UK!B:B,'Special condition stocks'!D1843,UK!D:D,'Special condition stocks'!B1843)</f>
        <v>0</v>
      </c>
      <c r="G1843" s="21">
        <f t="shared" si="391"/>
        <v>0</v>
      </c>
      <c r="H1843" s="21">
        <v>0</v>
      </c>
      <c r="I1843" s="21">
        <v>0</v>
      </c>
      <c r="J1843" s="21">
        <f t="shared" si="392"/>
        <v>0</v>
      </c>
    </row>
    <row r="1844" spans="1:10" x14ac:dyDescent="0.2">
      <c r="A1844" s="6" t="str">
        <f t="shared" si="403"/>
        <v>USK/*6AN58Humberside</v>
      </c>
      <c r="B1844" s="6" t="s">
        <v>288</v>
      </c>
      <c r="C1844" s="24" t="s">
        <v>246</v>
      </c>
      <c r="D1844" s="24" t="s">
        <v>90</v>
      </c>
      <c r="E1844" s="21">
        <v>0.25</v>
      </c>
      <c r="F1844" s="19">
        <f>SUMIFS(UK!I:I,UK!B:B,'Special condition stocks'!D1844,UK!D:D,'Special condition stocks'!B1844)</f>
        <v>4.3999999999999997E-2</v>
      </c>
      <c r="G1844" s="21">
        <f t="shared" si="391"/>
        <v>1.0999999999999999E-2</v>
      </c>
      <c r="H1844" s="21">
        <v>0</v>
      </c>
      <c r="I1844" s="21">
        <v>0</v>
      </c>
      <c r="J1844" s="21">
        <f t="shared" si="392"/>
        <v>1.0999999999999999E-2</v>
      </c>
    </row>
    <row r="1845" spans="1:10" x14ac:dyDescent="0.2">
      <c r="A1845" s="6" t="str">
        <f t="shared" si="403"/>
        <v>USK/*6AN58North Sea</v>
      </c>
      <c r="B1845" s="6" t="s">
        <v>20</v>
      </c>
      <c r="C1845" s="24" t="s">
        <v>246</v>
      </c>
      <c r="D1845" s="24" t="s">
        <v>90</v>
      </c>
      <c r="E1845" s="21">
        <v>0.25</v>
      </c>
      <c r="F1845" s="19">
        <f>SUMIFS(UK!I:I,UK!B:B,'Special condition stocks'!D1845,UK!D:D,'Special condition stocks'!B1845)</f>
        <v>2.1999999999999999E-2</v>
      </c>
      <c r="G1845" s="21">
        <f t="shared" si="391"/>
        <v>6.0000000000000001E-3</v>
      </c>
      <c r="H1845" s="21">
        <v>0</v>
      </c>
      <c r="I1845" s="21">
        <v>0</v>
      </c>
      <c r="J1845" s="21">
        <f t="shared" si="392"/>
        <v>6.0000000000000001E-3</v>
      </c>
    </row>
    <row r="1846" spans="1:10" x14ac:dyDescent="0.2">
      <c r="A1846" s="6" t="str">
        <f t="shared" si="403"/>
        <v>USK/*6AN58Northern</v>
      </c>
      <c r="B1846" s="6" t="s">
        <v>10</v>
      </c>
      <c r="C1846" s="24" t="s">
        <v>246</v>
      </c>
      <c r="D1846" s="24" t="s">
        <v>90</v>
      </c>
      <c r="E1846" s="21">
        <v>0.25</v>
      </c>
      <c r="F1846" s="19">
        <f>SUMIFS(UK!I:I,UK!B:B,'Special condition stocks'!D1846,UK!D:D,'Special condition stocks'!B1846)</f>
        <v>0</v>
      </c>
      <c r="G1846" s="21">
        <f t="shared" si="391"/>
        <v>0</v>
      </c>
      <c r="H1846" s="21">
        <v>0</v>
      </c>
      <c r="I1846" s="21">
        <v>0</v>
      </c>
      <c r="J1846" s="21">
        <f t="shared" si="392"/>
        <v>0</v>
      </c>
    </row>
    <row r="1847" spans="1:10" x14ac:dyDescent="0.2">
      <c r="A1847" s="6" t="str">
        <f t="shared" si="403"/>
        <v>USK/*6AN58Orkney</v>
      </c>
      <c r="B1847" s="6" t="s">
        <v>9</v>
      </c>
      <c r="C1847" s="24" t="s">
        <v>246</v>
      </c>
      <c r="D1847" s="24" t="s">
        <v>90</v>
      </c>
      <c r="E1847" s="21">
        <v>0.25</v>
      </c>
      <c r="F1847" s="19">
        <f>SUMIFS(UK!I:I,UK!B:B,'Special condition stocks'!D1847,UK!D:D,'Special condition stocks'!B1847)</f>
        <v>0</v>
      </c>
      <c r="G1847" s="21">
        <f t="shared" si="391"/>
        <v>0</v>
      </c>
      <c r="H1847" s="21">
        <v>0</v>
      </c>
      <c r="I1847" s="21">
        <v>0</v>
      </c>
      <c r="J1847" s="21">
        <f t="shared" si="392"/>
        <v>0</v>
      </c>
    </row>
    <row r="1848" spans="1:10" x14ac:dyDescent="0.2">
      <c r="A1848" s="6" t="str">
        <f t="shared" si="403"/>
        <v>USK/*6AN58SFO</v>
      </c>
      <c r="B1848" s="6" t="s">
        <v>2</v>
      </c>
      <c r="C1848" s="24" t="s">
        <v>246</v>
      </c>
      <c r="D1848" s="24" t="s">
        <v>90</v>
      </c>
      <c r="E1848" s="21">
        <v>0.25</v>
      </c>
      <c r="F1848" s="19">
        <f>SUMIFS(UK!I:I,UK!B:B,'Special condition stocks'!D1848,UK!D:D,'Special condition stocks'!B1848)</f>
        <v>22.400000000000002</v>
      </c>
      <c r="G1848" s="21">
        <f t="shared" ref="G1848:G1917" si="404">ROUND(F1848*E1848,3)</f>
        <v>5.6</v>
      </c>
      <c r="H1848" s="21">
        <v>0</v>
      </c>
      <c r="I1848" s="21">
        <v>0</v>
      </c>
      <c r="J1848" s="21">
        <f t="shared" ref="J1848:J1917" si="405">G1848+H1848-I1848</f>
        <v>5.6</v>
      </c>
    </row>
    <row r="1849" spans="1:10" x14ac:dyDescent="0.2">
      <c r="A1849" s="6" t="str">
        <f t="shared" si="403"/>
        <v>USK/*6AN58Shetland</v>
      </c>
      <c r="B1849" s="6" t="s">
        <v>6</v>
      </c>
      <c r="C1849" s="24" t="s">
        <v>246</v>
      </c>
      <c r="D1849" s="24" t="s">
        <v>90</v>
      </c>
      <c r="E1849" s="21">
        <v>0.25</v>
      </c>
      <c r="F1849" s="19">
        <f>SUMIFS(UK!I:I,UK!B:B,'Special condition stocks'!D1849,UK!D:D,'Special condition stocks'!B1849)</f>
        <v>12.1</v>
      </c>
      <c r="G1849" s="21">
        <f t="shared" si="404"/>
        <v>3.0249999999999999</v>
      </c>
      <c r="H1849" s="21">
        <v>0</v>
      </c>
      <c r="I1849" s="21">
        <v>0</v>
      </c>
      <c r="J1849" s="21">
        <f t="shared" si="405"/>
        <v>3.0249999999999999</v>
      </c>
    </row>
    <row r="1850" spans="1:10" x14ac:dyDescent="0.2">
      <c r="A1850" s="6" t="str">
        <f t="shared" si="403"/>
        <v>USK/*6AN58South West</v>
      </c>
      <c r="B1850" s="6" t="s">
        <v>19</v>
      </c>
      <c r="C1850" s="24" t="s">
        <v>246</v>
      </c>
      <c r="D1850" s="24" t="s">
        <v>90</v>
      </c>
      <c r="E1850" s="21">
        <v>0.25</v>
      </c>
      <c r="F1850" s="19">
        <f>SUMIFS(UK!I:I,UK!B:B,'Special condition stocks'!D1850,UK!D:D,'Special condition stocks'!B1850)</f>
        <v>0</v>
      </c>
      <c r="G1850" s="21">
        <f t="shared" si="404"/>
        <v>0</v>
      </c>
      <c r="H1850" s="21">
        <v>0</v>
      </c>
      <c r="I1850" s="21">
        <v>0</v>
      </c>
      <c r="J1850" s="21">
        <f t="shared" si="405"/>
        <v>0</v>
      </c>
    </row>
    <row r="1851" spans="1:10" x14ac:dyDescent="0.2">
      <c r="A1851" s="6" t="str">
        <f t="shared" ref="A1851" si="406">CONCATENATE(C1851,B1851)</f>
        <v>USK/*6AN58Unallocated</v>
      </c>
      <c r="B1851" s="60" t="s">
        <v>33</v>
      </c>
      <c r="C1851" s="61" t="s">
        <v>246</v>
      </c>
      <c r="D1851" s="61" t="s">
        <v>90</v>
      </c>
      <c r="E1851" s="21">
        <v>0.25</v>
      </c>
      <c r="F1851" s="19">
        <f>SUMIFS(UK!I:I,UK!B:B,'Special condition stocks'!D1851,UK!D:D,'Special condition stocks'!B1851)</f>
        <v>0</v>
      </c>
      <c r="G1851" s="21">
        <f t="shared" ref="G1851" si="407">ROUND(F1851*E1851,3)</f>
        <v>0</v>
      </c>
      <c r="H1851" s="21">
        <v>0</v>
      </c>
      <c r="I1851" s="21">
        <v>0</v>
      </c>
      <c r="J1851" s="21">
        <f t="shared" ref="J1851" si="408">G1851+H1851-I1851</f>
        <v>0</v>
      </c>
    </row>
    <row r="1852" spans="1:10" x14ac:dyDescent="0.2">
      <c r="A1852" s="6" t="str">
        <f t="shared" si="403"/>
        <v>USK/*6AN58W. Scotland</v>
      </c>
      <c r="B1852" s="6" t="s">
        <v>8</v>
      </c>
      <c r="C1852" s="24" t="s">
        <v>246</v>
      </c>
      <c r="D1852" s="24" t="s">
        <v>90</v>
      </c>
      <c r="E1852" s="21">
        <v>0.25</v>
      </c>
      <c r="F1852" s="19">
        <f>SUMIFS(UK!I:I,UK!B:B,'Special condition stocks'!D1852,UK!D:D,'Special condition stocks'!B1852)</f>
        <v>0</v>
      </c>
      <c r="G1852" s="21">
        <f t="shared" si="404"/>
        <v>0</v>
      </c>
      <c r="H1852" s="21">
        <v>0</v>
      </c>
      <c r="I1852" s="21">
        <v>0</v>
      </c>
      <c r="J1852" s="21">
        <f t="shared" si="405"/>
        <v>0</v>
      </c>
    </row>
    <row r="1853" spans="1:10" x14ac:dyDescent="0.2">
      <c r="A1853" s="6" t="str">
        <f t="shared" si="403"/>
        <v>USK/*6AN58Wales &amp; WC</v>
      </c>
      <c r="B1853" s="6" t="s">
        <v>22</v>
      </c>
      <c r="C1853" s="24" t="s">
        <v>246</v>
      </c>
      <c r="D1853" s="24" t="s">
        <v>90</v>
      </c>
      <c r="E1853" s="21">
        <v>0.25</v>
      </c>
      <c r="F1853" s="19">
        <f>SUMIFS(UK!I:I,UK!B:B,'Special condition stocks'!D1853,UK!D:D,'Special condition stocks'!B1853)</f>
        <v>0.6</v>
      </c>
      <c r="G1853" s="21">
        <f t="shared" si="404"/>
        <v>0.15</v>
      </c>
      <c r="H1853" s="21">
        <v>0</v>
      </c>
      <c r="I1853" s="21">
        <v>0</v>
      </c>
      <c r="J1853" s="21">
        <f t="shared" si="405"/>
        <v>0.15</v>
      </c>
    </row>
    <row r="1854" spans="1:10" x14ac:dyDescent="0.2">
      <c r="A1854" s="6" t="str">
        <f t="shared" si="403"/>
        <v>USK/*6AN58Western</v>
      </c>
      <c r="B1854" s="6" t="s">
        <v>107</v>
      </c>
      <c r="C1854" s="24" t="s">
        <v>246</v>
      </c>
      <c r="D1854" s="24" t="s">
        <v>90</v>
      </c>
      <c r="E1854" s="21">
        <v>0.25</v>
      </c>
      <c r="F1854" s="19">
        <f>SUMIFS(UK!I:I,UK!B:B,'Special condition stocks'!D1854,UK!D:D,'Special condition stocks'!B1854)</f>
        <v>2.1999999999999999E-2</v>
      </c>
      <c r="G1854" s="21">
        <f t="shared" si="404"/>
        <v>6.0000000000000001E-3</v>
      </c>
      <c r="H1854" s="21">
        <v>0</v>
      </c>
      <c r="I1854" s="21">
        <v>0</v>
      </c>
      <c r="J1854" s="21">
        <f t="shared" si="405"/>
        <v>6.0000000000000001E-3</v>
      </c>
    </row>
    <row r="1855" spans="1:10" x14ac:dyDescent="0.2">
      <c r="A1855" s="6" t="str">
        <f t="shared" ref="A1855:A1856" si="409">CONCATENATE(C1855,B1855)</f>
        <v>USK/*6AN58QAM - sector</v>
      </c>
      <c r="B1855" s="60" t="s">
        <v>302</v>
      </c>
      <c r="C1855" s="61" t="s">
        <v>246</v>
      </c>
      <c r="D1855" s="61" t="s">
        <v>90</v>
      </c>
      <c r="E1855" s="21">
        <v>0.25</v>
      </c>
      <c r="F1855" s="19">
        <f>SUMIFS(UK!I:I,UK!B:B,'Special condition stocks'!D1855,UK!D:D,'Special condition stocks'!B1855)</f>
        <v>0</v>
      </c>
      <c r="G1855" s="21">
        <f t="shared" ref="G1855:G1856" si="410">ROUND(F1855*E1855,3)</f>
        <v>0</v>
      </c>
      <c r="H1855" s="21">
        <v>0</v>
      </c>
      <c r="I1855" s="21">
        <v>0</v>
      </c>
      <c r="J1855" s="21">
        <f t="shared" ref="J1855:J1856" si="411">G1855+H1855-I1855</f>
        <v>0</v>
      </c>
    </row>
    <row r="1856" spans="1:10" x14ac:dyDescent="0.2">
      <c r="A1856" s="6" t="str">
        <f t="shared" si="409"/>
        <v>USK/*6AN58QAM - non-sector</v>
      </c>
      <c r="B1856" s="60" t="s">
        <v>303</v>
      </c>
      <c r="C1856" s="61" t="s">
        <v>246</v>
      </c>
      <c r="D1856" s="61" t="s">
        <v>90</v>
      </c>
      <c r="E1856" s="21">
        <v>0.25</v>
      </c>
      <c r="F1856" s="19">
        <f>SUMIFS(UK!I:I,UK!B:B,'Special condition stocks'!D1856,UK!D:D,'Special condition stocks'!B1856)</f>
        <v>0</v>
      </c>
      <c r="G1856" s="21">
        <f t="shared" si="410"/>
        <v>0</v>
      </c>
      <c r="H1856" s="21">
        <v>0</v>
      </c>
      <c r="I1856" s="21">
        <v>0</v>
      </c>
      <c r="J1856" s="21">
        <f t="shared" si="411"/>
        <v>0</v>
      </c>
    </row>
    <row r="1857" spans="1:10" x14ac:dyDescent="0.2">
      <c r="A1857" s="6" t="str">
        <f t="shared" si="403"/>
        <v>USK/*04-C.10m and under (pool) - England</v>
      </c>
      <c r="B1857" s="6" t="s">
        <v>29</v>
      </c>
      <c r="C1857" s="24" t="s">
        <v>232</v>
      </c>
      <c r="D1857" s="24" t="s">
        <v>91</v>
      </c>
      <c r="E1857" s="21">
        <v>0.1</v>
      </c>
      <c r="F1857" s="19">
        <f>SUMIFS(UK!I:I,UK!B:B,'Special condition stocks'!D1857,UK!D:D,'Special condition stocks'!B1857)</f>
        <v>0</v>
      </c>
      <c r="G1857" s="21">
        <f t="shared" si="404"/>
        <v>0</v>
      </c>
      <c r="H1857" s="21">
        <v>0</v>
      </c>
      <c r="I1857" s="21">
        <v>0</v>
      </c>
      <c r="J1857" s="21">
        <f t="shared" si="405"/>
        <v>0</v>
      </c>
    </row>
    <row r="1858" spans="1:10" x14ac:dyDescent="0.2">
      <c r="A1858" s="6" t="str">
        <f t="shared" si="403"/>
        <v>USK/*04-C.10m and under (pool) - Northern Ireland</v>
      </c>
      <c r="B1858" s="6" t="s">
        <v>32</v>
      </c>
      <c r="C1858" s="24" t="s">
        <v>232</v>
      </c>
      <c r="D1858" s="24" t="s">
        <v>91</v>
      </c>
      <c r="E1858" s="21">
        <v>0.1</v>
      </c>
      <c r="F1858" s="19">
        <f>SUMIFS(UK!I:I,UK!B:B,'Special condition stocks'!D1858,UK!D:D,'Special condition stocks'!B1858)</f>
        <v>0</v>
      </c>
      <c r="G1858" s="21">
        <f t="shared" si="404"/>
        <v>0</v>
      </c>
      <c r="H1858" s="21">
        <v>0</v>
      </c>
      <c r="I1858" s="21">
        <v>0</v>
      </c>
      <c r="J1858" s="21">
        <f t="shared" si="405"/>
        <v>0</v>
      </c>
    </row>
    <row r="1859" spans="1:10" x14ac:dyDescent="0.2">
      <c r="A1859" s="6" t="str">
        <f t="shared" si="403"/>
        <v>USK/*04-C.10m and under (pool) - Scotland</v>
      </c>
      <c r="B1859" s="6" t="s">
        <v>31</v>
      </c>
      <c r="C1859" s="24" t="s">
        <v>232</v>
      </c>
      <c r="D1859" s="24" t="s">
        <v>91</v>
      </c>
      <c r="E1859" s="21">
        <v>0.1</v>
      </c>
      <c r="F1859" s="19">
        <f>SUMIFS(UK!I:I,UK!B:B,'Special condition stocks'!D1859,UK!D:D,'Special condition stocks'!B1859)</f>
        <v>0</v>
      </c>
      <c r="G1859" s="21">
        <f t="shared" si="404"/>
        <v>0</v>
      </c>
      <c r="H1859" s="21">
        <v>0</v>
      </c>
      <c r="I1859" s="21">
        <v>0</v>
      </c>
      <c r="J1859" s="21">
        <f t="shared" si="405"/>
        <v>0</v>
      </c>
    </row>
    <row r="1860" spans="1:10" x14ac:dyDescent="0.2">
      <c r="A1860" s="6" t="str">
        <f t="shared" si="403"/>
        <v>USK/*04-C.10m and under (pool) - Wales</v>
      </c>
      <c r="B1860" s="6" t="s">
        <v>30</v>
      </c>
      <c r="C1860" s="24" t="s">
        <v>232</v>
      </c>
      <c r="D1860" s="24" t="s">
        <v>91</v>
      </c>
      <c r="E1860" s="21">
        <v>0.1</v>
      </c>
      <c r="F1860" s="19">
        <f>SUMIFS(UK!I:I,UK!B:B,'Special condition stocks'!D1860,UK!D:D,'Special condition stocks'!B1860)</f>
        <v>0</v>
      </c>
      <c r="G1860" s="21">
        <f t="shared" si="404"/>
        <v>0</v>
      </c>
      <c r="H1860" s="21">
        <v>0</v>
      </c>
      <c r="I1860" s="21">
        <v>0</v>
      </c>
      <c r="J1860" s="21">
        <f t="shared" si="405"/>
        <v>0</v>
      </c>
    </row>
    <row r="1861" spans="1:10" x14ac:dyDescent="0.2">
      <c r="A1861" s="6" t="str">
        <f t="shared" si="403"/>
        <v>USK/*04-C.Aberdeen</v>
      </c>
      <c r="B1861" s="6" t="s">
        <v>4</v>
      </c>
      <c r="C1861" s="24" t="s">
        <v>232</v>
      </c>
      <c r="D1861" s="24" t="s">
        <v>91</v>
      </c>
      <c r="E1861" s="21">
        <v>0.1</v>
      </c>
      <c r="F1861" s="19">
        <f>SUMIFS(UK!I:I,UK!B:B,'Special condition stocks'!D1861,UK!D:D,'Special condition stocks'!B1861)</f>
        <v>23.97</v>
      </c>
      <c r="G1861" s="21">
        <f t="shared" si="404"/>
        <v>2.3969999999999998</v>
      </c>
      <c r="H1861" s="21">
        <v>0</v>
      </c>
      <c r="I1861" s="21">
        <v>0</v>
      </c>
      <c r="J1861" s="21">
        <f t="shared" si="405"/>
        <v>2.3969999999999998</v>
      </c>
    </row>
    <row r="1862" spans="1:10" x14ac:dyDescent="0.2">
      <c r="A1862" s="6" t="str">
        <f t="shared" si="403"/>
        <v>USK/*04-C.Anglo Scot.</v>
      </c>
      <c r="B1862" s="6" t="s">
        <v>13</v>
      </c>
      <c r="C1862" s="24" t="s">
        <v>232</v>
      </c>
      <c r="D1862" s="24" t="s">
        <v>91</v>
      </c>
      <c r="E1862" s="21">
        <v>0.1</v>
      </c>
      <c r="F1862" s="19">
        <f>SUMIFS(UK!I:I,UK!B:B,'Special condition stocks'!D1862,UK!D:D,'Special condition stocks'!B1862)</f>
        <v>1.1850000000000001</v>
      </c>
      <c r="G1862" s="21">
        <f t="shared" si="404"/>
        <v>0.11899999999999999</v>
      </c>
      <c r="H1862" s="21">
        <v>0</v>
      </c>
      <c r="I1862" s="21">
        <v>0</v>
      </c>
      <c r="J1862" s="21">
        <f t="shared" si="405"/>
        <v>0.11899999999999999</v>
      </c>
    </row>
    <row r="1863" spans="1:10" x14ac:dyDescent="0.2">
      <c r="A1863" s="6" t="str">
        <f t="shared" si="403"/>
        <v>USK/*04-C.ANIFPO</v>
      </c>
      <c r="B1863" s="6" t="s">
        <v>17</v>
      </c>
      <c r="C1863" s="24" t="s">
        <v>232</v>
      </c>
      <c r="D1863" s="24" t="s">
        <v>91</v>
      </c>
      <c r="E1863" s="21">
        <v>0.1</v>
      </c>
      <c r="F1863" s="19">
        <f>SUMIFS(UK!I:I,UK!B:B,'Special condition stocks'!D1863,UK!D:D,'Special condition stocks'!B1863)</f>
        <v>2.16</v>
      </c>
      <c r="G1863" s="21">
        <f t="shared" si="404"/>
        <v>0.216</v>
      </c>
      <c r="H1863" s="21">
        <v>0</v>
      </c>
      <c r="I1863" s="21">
        <v>0</v>
      </c>
      <c r="J1863" s="21">
        <f t="shared" si="405"/>
        <v>0.216</v>
      </c>
    </row>
    <row r="1864" spans="1:10" x14ac:dyDescent="0.2">
      <c r="A1864" s="6" t="str">
        <f t="shared" si="403"/>
        <v>USK/*04-C.Cornish</v>
      </c>
      <c r="B1864" s="6" t="s">
        <v>18</v>
      </c>
      <c r="C1864" s="24" t="s">
        <v>232</v>
      </c>
      <c r="D1864" s="24" t="s">
        <v>91</v>
      </c>
      <c r="E1864" s="21">
        <v>0.1</v>
      </c>
      <c r="F1864" s="19">
        <f>SUMIFS(UK!I:I,UK!B:B,'Special condition stocks'!D1864,UK!D:D,'Special condition stocks'!B1864)</f>
        <v>12.367000000000001</v>
      </c>
      <c r="G1864" s="21">
        <f t="shared" si="404"/>
        <v>1.2370000000000001</v>
      </c>
      <c r="H1864" s="21">
        <v>0</v>
      </c>
      <c r="I1864" s="21">
        <v>0</v>
      </c>
      <c r="J1864" s="21">
        <f t="shared" si="405"/>
        <v>1.2370000000000001</v>
      </c>
    </row>
    <row r="1865" spans="1:10" x14ac:dyDescent="0.2">
      <c r="A1865" s="6" t="str">
        <f t="shared" si="403"/>
        <v>USK/*04-C.EEFPO</v>
      </c>
      <c r="B1865" s="6" t="s">
        <v>14</v>
      </c>
      <c r="C1865" s="24" t="s">
        <v>232</v>
      </c>
      <c r="D1865" s="24" t="s">
        <v>91</v>
      </c>
      <c r="E1865" s="21">
        <v>0.1</v>
      </c>
      <c r="F1865" s="19">
        <f>SUMIFS(UK!I:I,UK!B:B,'Special condition stocks'!D1865,UK!D:D,'Special condition stocks'!B1865)</f>
        <v>261.62899999999996</v>
      </c>
      <c r="G1865" s="21">
        <f t="shared" si="404"/>
        <v>26.163</v>
      </c>
      <c r="H1865" s="21">
        <v>0</v>
      </c>
      <c r="I1865" s="21">
        <v>0</v>
      </c>
      <c r="J1865" s="21">
        <f t="shared" si="405"/>
        <v>26.163</v>
      </c>
    </row>
    <row r="1866" spans="1:10" x14ac:dyDescent="0.2">
      <c r="A1866" s="6" t="str">
        <f t="shared" si="403"/>
        <v>USK/*04-C.Fife</v>
      </c>
      <c r="B1866" s="6" t="s">
        <v>7</v>
      </c>
      <c r="C1866" s="24" t="s">
        <v>232</v>
      </c>
      <c r="D1866" s="24" t="s">
        <v>91</v>
      </c>
      <c r="E1866" s="21">
        <v>0.1</v>
      </c>
      <c r="F1866" s="19">
        <f>SUMIFS(UK!I:I,UK!B:B,'Special condition stocks'!D1866,UK!D:D,'Special condition stocks'!B1866)</f>
        <v>0</v>
      </c>
      <c r="G1866" s="21">
        <f t="shared" si="404"/>
        <v>0</v>
      </c>
      <c r="H1866" s="21">
        <v>0</v>
      </c>
      <c r="I1866" s="21">
        <v>0</v>
      </c>
      <c r="J1866" s="21">
        <f t="shared" si="405"/>
        <v>0</v>
      </c>
    </row>
    <row r="1867" spans="1:10" x14ac:dyDescent="0.2">
      <c r="A1867" s="6" t="str">
        <f t="shared" si="403"/>
        <v>USK/*04-C.FPO</v>
      </c>
      <c r="B1867" s="6" t="s">
        <v>15</v>
      </c>
      <c r="C1867" s="24" t="s">
        <v>232</v>
      </c>
      <c r="D1867" s="24" t="s">
        <v>91</v>
      </c>
      <c r="E1867" s="21">
        <v>0.1</v>
      </c>
      <c r="F1867" s="19">
        <f>SUMIFS(UK!I:I,UK!B:B,'Special condition stocks'!D1867,UK!D:D,'Special condition stocks'!B1867)</f>
        <v>15.762</v>
      </c>
      <c r="G1867" s="21">
        <f t="shared" si="404"/>
        <v>1.5760000000000001</v>
      </c>
      <c r="H1867" s="21">
        <v>0</v>
      </c>
      <c r="I1867" s="21">
        <v>0</v>
      </c>
      <c r="J1867" s="21">
        <f t="shared" si="405"/>
        <v>1.5760000000000001</v>
      </c>
    </row>
    <row r="1868" spans="1:10" x14ac:dyDescent="0.2">
      <c r="A1868" s="6" t="str">
        <f t="shared" si="403"/>
        <v>USK/*04-C.Handliners</v>
      </c>
      <c r="B1868" s="6" t="s">
        <v>66</v>
      </c>
      <c r="C1868" s="24" t="s">
        <v>232</v>
      </c>
      <c r="D1868" s="24" t="s">
        <v>91</v>
      </c>
      <c r="E1868" s="21">
        <v>0.1</v>
      </c>
      <c r="F1868" s="19">
        <f>SUMIFS(UK!I:I,UK!B:B,'Special condition stocks'!D1868,UK!D:D,'Special condition stocks'!B1868)</f>
        <v>0</v>
      </c>
      <c r="G1868" s="21">
        <f t="shared" si="404"/>
        <v>0</v>
      </c>
      <c r="H1868" s="21">
        <v>0</v>
      </c>
      <c r="I1868" s="21">
        <v>0</v>
      </c>
      <c r="J1868" s="21">
        <f t="shared" si="405"/>
        <v>0</v>
      </c>
    </row>
    <row r="1869" spans="1:10" x14ac:dyDescent="0.2">
      <c r="A1869" s="6" t="str">
        <f t="shared" si="403"/>
        <v>USK/*04-C.Interfish</v>
      </c>
      <c r="B1869" s="6" t="s">
        <v>23</v>
      </c>
      <c r="C1869" s="24" t="s">
        <v>232</v>
      </c>
      <c r="D1869" s="24" t="s">
        <v>91</v>
      </c>
      <c r="E1869" s="21">
        <v>0.1</v>
      </c>
      <c r="F1869" s="19">
        <f>SUMIFS(UK!I:I,UK!B:B,'Special condition stocks'!D1869,UK!D:D,'Special condition stocks'!B1869)</f>
        <v>0</v>
      </c>
      <c r="G1869" s="21">
        <f t="shared" si="404"/>
        <v>0</v>
      </c>
      <c r="H1869" s="21">
        <v>0</v>
      </c>
      <c r="I1869" s="21">
        <v>0</v>
      </c>
      <c r="J1869" s="21">
        <f t="shared" si="405"/>
        <v>0</v>
      </c>
    </row>
    <row r="1870" spans="1:10" x14ac:dyDescent="0.2">
      <c r="A1870" s="6" t="str">
        <f t="shared" si="403"/>
        <v>USK/*04-C.IOM</v>
      </c>
      <c r="B1870" s="6" t="s">
        <v>24</v>
      </c>
      <c r="C1870" s="24" t="s">
        <v>232</v>
      </c>
      <c r="D1870" s="24" t="s">
        <v>91</v>
      </c>
      <c r="E1870" s="21">
        <v>0.1</v>
      </c>
      <c r="F1870" s="19">
        <f>SUMIFS(UK!I:I,UK!B:B,'Special condition stocks'!D1870,UK!D:D,'Special condition stocks'!B1870)</f>
        <v>0</v>
      </c>
      <c r="G1870" s="21">
        <f t="shared" si="404"/>
        <v>0</v>
      </c>
      <c r="H1870" s="21">
        <v>0</v>
      </c>
      <c r="I1870" s="21">
        <v>0</v>
      </c>
      <c r="J1870" s="21">
        <f t="shared" si="405"/>
        <v>0</v>
      </c>
    </row>
    <row r="1871" spans="1:10" x14ac:dyDescent="0.2">
      <c r="A1871" s="6" t="str">
        <f t="shared" si="403"/>
        <v>USK/*04-C.Klondyke</v>
      </c>
      <c r="B1871" s="6" t="s">
        <v>11</v>
      </c>
      <c r="C1871" s="24" t="s">
        <v>232</v>
      </c>
      <c r="D1871" s="24" t="s">
        <v>91</v>
      </c>
      <c r="E1871" s="21">
        <v>0.1</v>
      </c>
      <c r="F1871" s="19">
        <f>SUMIFS(UK!I:I,UK!B:B,'Special condition stocks'!D1871,UK!D:D,'Special condition stocks'!B1871)</f>
        <v>0</v>
      </c>
      <c r="G1871" s="21">
        <f t="shared" si="404"/>
        <v>0</v>
      </c>
      <c r="H1871" s="21">
        <v>0</v>
      </c>
      <c r="I1871" s="21">
        <v>0</v>
      </c>
      <c r="J1871" s="21">
        <f t="shared" si="405"/>
        <v>0</v>
      </c>
    </row>
    <row r="1872" spans="1:10" x14ac:dyDescent="0.2">
      <c r="A1872" s="6" t="str">
        <f t="shared" si="403"/>
        <v>USK/*04-C.Lowestoft</v>
      </c>
      <c r="B1872" s="6" t="s">
        <v>21</v>
      </c>
      <c r="C1872" s="24" t="s">
        <v>232</v>
      </c>
      <c r="D1872" s="24" t="s">
        <v>91</v>
      </c>
      <c r="E1872" s="21">
        <v>0.1</v>
      </c>
      <c r="F1872" s="19">
        <f>SUMIFS(UK!I:I,UK!B:B,'Special condition stocks'!D1872,UK!D:D,'Special condition stocks'!B1872)</f>
        <v>0</v>
      </c>
      <c r="G1872" s="21">
        <f t="shared" si="404"/>
        <v>0</v>
      </c>
      <c r="H1872" s="21">
        <v>0</v>
      </c>
      <c r="I1872" s="21">
        <v>0</v>
      </c>
      <c r="J1872" s="21">
        <f t="shared" si="405"/>
        <v>0</v>
      </c>
    </row>
    <row r="1873" spans="1:10" x14ac:dyDescent="0.2">
      <c r="A1873" s="6" t="str">
        <f t="shared" si="403"/>
        <v>USK/*04-C.Lunar</v>
      </c>
      <c r="B1873" s="6" t="s">
        <v>12</v>
      </c>
      <c r="C1873" s="24" t="s">
        <v>232</v>
      </c>
      <c r="D1873" s="24" t="s">
        <v>91</v>
      </c>
      <c r="E1873" s="21">
        <v>0.1</v>
      </c>
      <c r="F1873" s="19">
        <f>SUMIFS(UK!I:I,UK!B:B,'Special condition stocks'!D1873,UK!D:D,'Special condition stocks'!B1873)</f>
        <v>23.8</v>
      </c>
      <c r="G1873" s="21">
        <f t="shared" si="404"/>
        <v>2.38</v>
      </c>
      <c r="H1873" s="21">
        <v>0</v>
      </c>
      <c r="I1873" s="21">
        <v>0</v>
      </c>
      <c r="J1873" s="21">
        <f t="shared" si="405"/>
        <v>2.38</v>
      </c>
    </row>
    <row r="1874" spans="1:10" x14ac:dyDescent="0.2">
      <c r="A1874" s="6" t="str">
        <f t="shared" si="403"/>
        <v>USK/*04-C.Mourne</v>
      </c>
      <c r="B1874" s="6" t="s">
        <v>49</v>
      </c>
      <c r="C1874" s="24" t="s">
        <v>232</v>
      </c>
      <c r="D1874" s="24" t="s">
        <v>91</v>
      </c>
      <c r="E1874" s="21">
        <v>0.1</v>
      </c>
      <c r="F1874" s="19">
        <f>SUMIFS(UK!I:I,UK!B:B,'Special condition stocks'!D1874,UK!D:D,'Special condition stocks'!B1874)</f>
        <v>0</v>
      </c>
      <c r="G1874" s="21">
        <f t="shared" si="404"/>
        <v>0</v>
      </c>
      <c r="H1874" s="21">
        <v>0</v>
      </c>
      <c r="I1874" s="21">
        <v>0</v>
      </c>
      <c r="J1874" s="21">
        <f t="shared" si="405"/>
        <v>0</v>
      </c>
    </row>
    <row r="1875" spans="1:10" x14ac:dyDescent="0.2">
      <c r="A1875" s="6" t="str">
        <f t="shared" si="403"/>
        <v>USK/*04-C.NESFO</v>
      </c>
      <c r="B1875" s="6" t="s">
        <v>5</v>
      </c>
      <c r="C1875" s="24" t="s">
        <v>232</v>
      </c>
      <c r="D1875" s="24" t="s">
        <v>91</v>
      </c>
      <c r="E1875" s="21">
        <v>0.1</v>
      </c>
      <c r="F1875" s="19">
        <f>SUMIFS(UK!I:I,UK!B:B,'Special condition stocks'!D1875,UK!D:D,'Special condition stocks'!B1875)</f>
        <v>11.6</v>
      </c>
      <c r="G1875" s="21">
        <f t="shared" si="404"/>
        <v>1.1599999999999999</v>
      </c>
      <c r="H1875" s="21">
        <v>0</v>
      </c>
      <c r="I1875" s="21">
        <v>0</v>
      </c>
      <c r="J1875" s="21">
        <f t="shared" si="405"/>
        <v>1.1599999999999999</v>
      </c>
    </row>
    <row r="1876" spans="1:10" x14ac:dyDescent="0.2">
      <c r="A1876" s="6" t="str">
        <f t="shared" si="403"/>
        <v>USK/*04-C.NIFPO</v>
      </c>
      <c r="B1876" s="6" t="s">
        <v>16</v>
      </c>
      <c r="C1876" s="24" t="s">
        <v>232</v>
      </c>
      <c r="D1876" s="24" t="s">
        <v>91</v>
      </c>
      <c r="E1876" s="21">
        <v>0.1</v>
      </c>
      <c r="F1876" s="19">
        <f>SUMIFS(UK!I:I,UK!B:B,'Special condition stocks'!D1876,UK!D:D,'Special condition stocks'!B1876)</f>
        <v>50.440000000000005</v>
      </c>
      <c r="G1876" s="21">
        <f t="shared" si="404"/>
        <v>5.0439999999999996</v>
      </c>
      <c r="H1876" s="21">
        <v>0</v>
      </c>
      <c r="I1876" s="21">
        <v>0</v>
      </c>
      <c r="J1876" s="21">
        <f t="shared" si="405"/>
        <v>5.0439999999999996</v>
      </c>
    </row>
    <row r="1877" spans="1:10" x14ac:dyDescent="0.2">
      <c r="A1877" s="6" t="str">
        <f t="shared" si="403"/>
        <v>USK/*04-C.Non Sector - England</v>
      </c>
      <c r="B1877" s="6" t="s">
        <v>25</v>
      </c>
      <c r="C1877" s="24" t="s">
        <v>232</v>
      </c>
      <c r="D1877" s="24" t="s">
        <v>91</v>
      </c>
      <c r="E1877" s="21">
        <v>0.1</v>
      </c>
      <c r="F1877" s="19">
        <f>SUMIFS(UK!I:I,UK!B:B,'Special condition stocks'!D1877,UK!D:D,'Special condition stocks'!B1877)</f>
        <v>0</v>
      </c>
      <c r="G1877" s="21">
        <f t="shared" si="404"/>
        <v>0</v>
      </c>
      <c r="H1877" s="21">
        <v>0</v>
      </c>
      <c r="I1877" s="21">
        <v>0</v>
      </c>
      <c r="J1877" s="21">
        <f t="shared" si="405"/>
        <v>0</v>
      </c>
    </row>
    <row r="1878" spans="1:10" x14ac:dyDescent="0.2">
      <c r="A1878" s="6" t="str">
        <f t="shared" si="403"/>
        <v>USK/*04-C.Non Sector - Northern Ireland</v>
      </c>
      <c r="B1878" s="6" t="s">
        <v>28</v>
      </c>
      <c r="C1878" s="24" t="s">
        <v>232</v>
      </c>
      <c r="D1878" s="24" t="s">
        <v>91</v>
      </c>
      <c r="E1878" s="21">
        <v>0.1</v>
      </c>
      <c r="F1878" s="19">
        <f>SUMIFS(UK!I:I,UK!B:B,'Special condition stocks'!D1878,UK!D:D,'Special condition stocks'!B1878)</f>
        <v>0</v>
      </c>
      <c r="G1878" s="21">
        <f t="shared" si="404"/>
        <v>0</v>
      </c>
      <c r="H1878" s="21">
        <v>0</v>
      </c>
      <c r="I1878" s="21">
        <v>0</v>
      </c>
      <c r="J1878" s="21">
        <f t="shared" si="405"/>
        <v>0</v>
      </c>
    </row>
    <row r="1879" spans="1:10" x14ac:dyDescent="0.2">
      <c r="A1879" s="6" t="str">
        <f t="shared" si="403"/>
        <v>USK/*04-C.Non Sector - Scotland</v>
      </c>
      <c r="B1879" s="6" t="s">
        <v>27</v>
      </c>
      <c r="C1879" s="24" t="s">
        <v>232</v>
      </c>
      <c r="D1879" s="24" t="s">
        <v>91</v>
      </c>
      <c r="E1879" s="21">
        <v>0.1</v>
      </c>
      <c r="F1879" s="19">
        <f>SUMIFS(UK!I:I,UK!B:B,'Special condition stocks'!D1879,UK!D:D,'Special condition stocks'!B1879)</f>
        <v>0</v>
      </c>
      <c r="G1879" s="21">
        <f t="shared" si="404"/>
        <v>0</v>
      </c>
      <c r="H1879" s="21">
        <v>0</v>
      </c>
      <c r="I1879" s="21">
        <v>0</v>
      </c>
      <c r="J1879" s="21">
        <f t="shared" si="405"/>
        <v>0</v>
      </c>
    </row>
    <row r="1880" spans="1:10" x14ac:dyDescent="0.2">
      <c r="A1880" s="6" t="str">
        <f t="shared" si="403"/>
        <v>USK/*04-C.Non Sector - Wales</v>
      </c>
      <c r="B1880" s="6" t="s">
        <v>26</v>
      </c>
      <c r="C1880" s="24" t="s">
        <v>232</v>
      </c>
      <c r="D1880" s="24" t="s">
        <v>91</v>
      </c>
      <c r="E1880" s="21">
        <v>0.1</v>
      </c>
      <c r="F1880" s="19">
        <f>SUMIFS(UK!I:I,UK!B:B,'Special condition stocks'!D1880,UK!D:D,'Special condition stocks'!B1880)</f>
        <v>0</v>
      </c>
      <c r="G1880" s="21">
        <f t="shared" si="404"/>
        <v>0</v>
      </c>
      <c r="H1880" s="21">
        <v>0</v>
      </c>
      <c r="I1880" s="21">
        <v>0</v>
      </c>
      <c r="J1880" s="21">
        <f t="shared" si="405"/>
        <v>0</v>
      </c>
    </row>
    <row r="1881" spans="1:10" x14ac:dyDescent="0.2">
      <c r="A1881" s="6" t="str">
        <f t="shared" si="403"/>
        <v>USK/*04-C.Humberside</v>
      </c>
      <c r="B1881" s="6" t="s">
        <v>288</v>
      </c>
      <c r="C1881" s="24" t="s">
        <v>232</v>
      </c>
      <c r="D1881" s="24" t="s">
        <v>91</v>
      </c>
      <c r="E1881" s="21">
        <v>0.1</v>
      </c>
      <c r="F1881" s="19">
        <f>SUMIFS(UK!I:I,UK!B:B,'Special condition stocks'!D1881,UK!D:D,'Special condition stocks'!B1881)</f>
        <v>0</v>
      </c>
      <c r="G1881" s="21">
        <f t="shared" si="404"/>
        <v>0</v>
      </c>
      <c r="H1881" s="21">
        <v>0</v>
      </c>
      <c r="I1881" s="21">
        <v>0</v>
      </c>
      <c r="J1881" s="21">
        <f t="shared" si="405"/>
        <v>0</v>
      </c>
    </row>
    <row r="1882" spans="1:10" x14ac:dyDescent="0.2">
      <c r="A1882" s="6" t="str">
        <f t="shared" si="403"/>
        <v>USK/*04-C.North Sea</v>
      </c>
      <c r="B1882" s="6" t="s">
        <v>20</v>
      </c>
      <c r="C1882" s="24" t="s">
        <v>232</v>
      </c>
      <c r="D1882" s="24" t="s">
        <v>91</v>
      </c>
      <c r="E1882" s="21">
        <v>0.1</v>
      </c>
      <c r="F1882" s="19">
        <f>SUMIFS(UK!I:I,UK!B:B,'Special condition stocks'!D1882,UK!D:D,'Special condition stocks'!B1882)</f>
        <v>0</v>
      </c>
      <c r="G1882" s="21">
        <f t="shared" si="404"/>
        <v>0</v>
      </c>
      <c r="H1882" s="21">
        <v>0</v>
      </c>
      <c r="I1882" s="21">
        <v>0</v>
      </c>
      <c r="J1882" s="21">
        <f t="shared" si="405"/>
        <v>0</v>
      </c>
    </row>
    <row r="1883" spans="1:10" x14ac:dyDescent="0.2">
      <c r="A1883" s="6" t="str">
        <f t="shared" si="403"/>
        <v>USK/*04-C.Northern</v>
      </c>
      <c r="B1883" s="6" t="s">
        <v>10</v>
      </c>
      <c r="C1883" s="24" t="s">
        <v>232</v>
      </c>
      <c r="D1883" s="24" t="s">
        <v>91</v>
      </c>
      <c r="E1883" s="21">
        <v>0.1</v>
      </c>
      <c r="F1883" s="19">
        <f>SUMIFS(UK!I:I,UK!B:B,'Special condition stocks'!D1883,UK!D:D,'Special condition stocks'!B1883)</f>
        <v>0</v>
      </c>
      <c r="G1883" s="21">
        <f t="shared" si="404"/>
        <v>0</v>
      </c>
      <c r="H1883" s="21">
        <v>0</v>
      </c>
      <c r="I1883" s="21">
        <v>0</v>
      </c>
      <c r="J1883" s="21">
        <f t="shared" si="405"/>
        <v>0</v>
      </c>
    </row>
    <row r="1884" spans="1:10" x14ac:dyDescent="0.2">
      <c r="A1884" s="6" t="str">
        <f t="shared" si="403"/>
        <v>USK/*04-C.Orkney</v>
      </c>
      <c r="B1884" s="6" t="s">
        <v>9</v>
      </c>
      <c r="C1884" s="24" t="s">
        <v>232</v>
      </c>
      <c r="D1884" s="24" t="s">
        <v>91</v>
      </c>
      <c r="E1884" s="21">
        <v>0.1</v>
      </c>
      <c r="F1884" s="19">
        <f>SUMIFS(UK!I:I,UK!B:B,'Special condition stocks'!D1884,UK!D:D,'Special condition stocks'!B1884)</f>
        <v>1.2</v>
      </c>
      <c r="G1884" s="21">
        <f t="shared" si="404"/>
        <v>0.12</v>
      </c>
      <c r="H1884" s="21">
        <v>0</v>
      </c>
      <c r="I1884" s="21">
        <v>0</v>
      </c>
      <c r="J1884" s="21">
        <f t="shared" si="405"/>
        <v>0.12</v>
      </c>
    </row>
    <row r="1885" spans="1:10" x14ac:dyDescent="0.2">
      <c r="A1885" s="6" t="str">
        <f t="shared" si="403"/>
        <v>USK/*04-C.SFO</v>
      </c>
      <c r="B1885" s="6" t="s">
        <v>2</v>
      </c>
      <c r="C1885" s="24" t="s">
        <v>232</v>
      </c>
      <c r="D1885" s="24" t="s">
        <v>91</v>
      </c>
      <c r="E1885" s="21">
        <v>0.1</v>
      </c>
      <c r="F1885" s="19">
        <f>SUMIFS(UK!I:I,UK!B:B,'Special condition stocks'!D1885,UK!D:D,'Special condition stocks'!B1885)</f>
        <v>843.7</v>
      </c>
      <c r="G1885" s="21">
        <f t="shared" si="404"/>
        <v>84.37</v>
      </c>
      <c r="H1885" s="21">
        <v>0</v>
      </c>
      <c r="I1885" s="21">
        <v>0</v>
      </c>
      <c r="J1885" s="21">
        <f t="shared" si="405"/>
        <v>84.37</v>
      </c>
    </row>
    <row r="1886" spans="1:10" x14ac:dyDescent="0.2">
      <c r="A1886" s="6" t="str">
        <f t="shared" si="403"/>
        <v>USK/*04-C.Shetland</v>
      </c>
      <c r="B1886" s="6" t="s">
        <v>6</v>
      </c>
      <c r="C1886" s="24" t="s">
        <v>232</v>
      </c>
      <c r="D1886" s="24" t="s">
        <v>91</v>
      </c>
      <c r="E1886" s="21">
        <v>0.1</v>
      </c>
      <c r="F1886" s="19">
        <f>SUMIFS(UK!I:I,UK!B:B,'Special condition stocks'!D1886,UK!D:D,'Special condition stocks'!B1886)</f>
        <v>46.1</v>
      </c>
      <c r="G1886" s="21">
        <f t="shared" si="404"/>
        <v>4.6100000000000003</v>
      </c>
      <c r="H1886" s="21">
        <v>0</v>
      </c>
      <c r="I1886" s="21">
        <v>0</v>
      </c>
      <c r="J1886" s="21">
        <f t="shared" si="405"/>
        <v>4.6100000000000003</v>
      </c>
    </row>
    <row r="1887" spans="1:10" x14ac:dyDescent="0.2">
      <c r="A1887" s="6" t="str">
        <f t="shared" si="403"/>
        <v>USK/*04-C.South West</v>
      </c>
      <c r="B1887" s="6" t="s">
        <v>19</v>
      </c>
      <c r="C1887" s="24" t="s">
        <v>232</v>
      </c>
      <c r="D1887" s="24" t="s">
        <v>91</v>
      </c>
      <c r="E1887" s="21">
        <v>0.1</v>
      </c>
      <c r="F1887" s="19">
        <f>SUMIFS(UK!I:I,UK!B:B,'Special condition stocks'!D1887,UK!D:D,'Special condition stocks'!B1887)</f>
        <v>0</v>
      </c>
      <c r="G1887" s="21">
        <f t="shared" si="404"/>
        <v>0</v>
      </c>
      <c r="H1887" s="21">
        <v>0</v>
      </c>
      <c r="I1887" s="21">
        <v>0</v>
      </c>
      <c r="J1887" s="21">
        <f t="shared" si="405"/>
        <v>0</v>
      </c>
    </row>
    <row r="1888" spans="1:10" x14ac:dyDescent="0.2">
      <c r="A1888" s="6" t="str">
        <f t="shared" ref="A1888" si="412">CONCATENATE(C1888,B1888)</f>
        <v>USK/*04-C.Unallocated</v>
      </c>
      <c r="B1888" s="60" t="s">
        <v>33</v>
      </c>
      <c r="C1888" s="61" t="s">
        <v>232</v>
      </c>
      <c r="D1888" s="61" t="s">
        <v>91</v>
      </c>
      <c r="E1888" s="21">
        <v>0.1</v>
      </c>
      <c r="F1888" s="19">
        <f>SUMIFS(UK!I:I,UK!B:B,'Special condition stocks'!D1888,UK!D:D,'Special condition stocks'!B1888)</f>
        <v>0</v>
      </c>
      <c r="G1888" s="21">
        <f t="shared" ref="G1888" si="413">ROUND(F1888*E1888,3)</f>
        <v>0</v>
      </c>
      <c r="H1888" s="21">
        <v>0</v>
      </c>
      <c r="I1888" s="21">
        <v>0</v>
      </c>
      <c r="J1888" s="21">
        <f t="shared" ref="J1888" si="414">G1888+H1888-I1888</f>
        <v>0</v>
      </c>
    </row>
    <row r="1889" spans="1:10" x14ac:dyDescent="0.2">
      <c r="A1889" s="6" t="str">
        <f t="shared" si="403"/>
        <v>USK/*04-C.W. Scotland</v>
      </c>
      <c r="B1889" s="6" t="s">
        <v>8</v>
      </c>
      <c r="C1889" s="24" t="s">
        <v>232</v>
      </c>
      <c r="D1889" s="24" t="s">
        <v>91</v>
      </c>
      <c r="E1889" s="21">
        <v>0.1</v>
      </c>
      <c r="F1889" s="19">
        <f>SUMIFS(UK!I:I,UK!B:B,'Special condition stocks'!D1889,UK!D:D,'Special condition stocks'!B1889)</f>
        <v>0</v>
      </c>
      <c r="G1889" s="21">
        <f t="shared" si="404"/>
        <v>0</v>
      </c>
      <c r="H1889" s="21">
        <v>0</v>
      </c>
      <c r="I1889" s="21">
        <v>0</v>
      </c>
      <c r="J1889" s="21">
        <f t="shared" si="405"/>
        <v>0</v>
      </c>
    </row>
    <row r="1890" spans="1:10" x14ac:dyDescent="0.2">
      <c r="A1890" s="6" t="str">
        <f t="shared" si="403"/>
        <v>USK/*04-C.Wales &amp; WC</v>
      </c>
      <c r="B1890" s="6" t="s">
        <v>22</v>
      </c>
      <c r="C1890" s="24" t="s">
        <v>232</v>
      </c>
      <c r="D1890" s="24" t="s">
        <v>91</v>
      </c>
      <c r="E1890" s="21">
        <v>0.1</v>
      </c>
      <c r="F1890" s="19">
        <f>SUMIFS(UK!I:I,UK!B:B,'Special condition stocks'!D1890,UK!D:D,'Special condition stocks'!B1890)</f>
        <v>88.051999999999992</v>
      </c>
      <c r="G1890" s="21">
        <f t="shared" si="404"/>
        <v>8.8049999999999997</v>
      </c>
      <c r="H1890" s="21">
        <v>0</v>
      </c>
      <c r="I1890" s="21">
        <v>0</v>
      </c>
      <c r="J1890" s="21">
        <f t="shared" si="405"/>
        <v>8.8049999999999997</v>
      </c>
    </row>
    <row r="1891" spans="1:10" x14ac:dyDescent="0.2">
      <c r="A1891" s="6" t="str">
        <f t="shared" ref="A1891:A1959" si="415">CONCATENATE(C1891,B1891)</f>
        <v>USK/*04-C.Western</v>
      </c>
      <c r="B1891" s="6" t="s">
        <v>107</v>
      </c>
      <c r="C1891" s="24" t="s">
        <v>232</v>
      </c>
      <c r="D1891" s="24" t="s">
        <v>91</v>
      </c>
      <c r="E1891" s="21">
        <v>0.1</v>
      </c>
      <c r="F1891" s="19">
        <f>SUMIFS(UK!I:I,UK!B:B,'Special condition stocks'!D1891,UK!D:D,'Special condition stocks'!B1891)</f>
        <v>0</v>
      </c>
      <c r="G1891" s="21">
        <f t="shared" si="404"/>
        <v>0</v>
      </c>
      <c r="H1891" s="21">
        <v>0</v>
      </c>
      <c r="I1891" s="21">
        <v>0</v>
      </c>
      <c r="J1891" s="21">
        <f t="shared" si="405"/>
        <v>0</v>
      </c>
    </row>
    <row r="1892" spans="1:10" x14ac:dyDescent="0.2">
      <c r="A1892" s="6" t="str">
        <f t="shared" ref="A1892:A1893" si="416">CONCATENATE(C1892,B1892)</f>
        <v>USK/*04-C.QAM - sector</v>
      </c>
      <c r="B1892" s="60" t="s">
        <v>302</v>
      </c>
      <c r="C1892" s="61" t="s">
        <v>232</v>
      </c>
      <c r="D1892" s="61" t="s">
        <v>91</v>
      </c>
      <c r="E1892" s="21">
        <v>0.1</v>
      </c>
      <c r="F1892" s="19">
        <f>SUMIFS(UK!I:I,UK!B:B,'Special condition stocks'!D1892,UK!D:D,'Special condition stocks'!B1892)</f>
        <v>0</v>
      </c>
      <c r="G1892" s="21">
        <f t="shared" ref="G1892:G1893" si="417">ROUND(F1892*E1892,3)</f>
        <v>0</v>
      </c>
      <c r="H1892" s="21">
        <v>0</v>
      </c>
      <c r="I1892" s="21">
        <v>0</v>
      </c>
      <c r="J1892" s="21">
        <f t="shared" ref="J1892:J1893" si="418">G1892+H1892-I1892</f>
        <v>0</v>
      </c>
    </row>
    <row r="1893" spans="1:10" x14ac:dyDescent="0.2">
      <c r="A1893" s="6" t="str">
        <f t="shared" si="416"/>
        <v>USK/*04-C.QAM - non-sector</v>
      </c>
      <c r="B1893" s="60" t="s">
        <v>303</v>
      </c>
      <c r="C1893" s="61" t="s">
        <v>232</v>
      </c>
      <c r="D1893" s="61" t="s">
        <v>91</v>
      </c>
      <c r="E1893" s="21">
        <v>0.1</v>
      </c>
      <c r="F1893" s="19">
        <f>SUMIFS(UK!I:I,UK!B:B,'Special condition stocks'!D1893,UK!D:D,'Special condition stocks'!B1893)</f>
        <v>0</v>
      </c>
      <c r="G1893" s="21">
        <f t="shared" si="417"/>
        <v>0</v>
      </c>
      <c r="H1893" s="21">
        <v>0</v>
      </c>
      <c r="I1893" s="21">
        <v>0</v>
      </c>
      <c r="J1893" s="21">
        <f t="shared" si="418"/>
        <v>0</v>
      </c>
    </row>
    <row r="1894" spans="1:10" x14ac:dyDescent="0.2">
      <c r="A1894" s="6" t="str">
        <f t="shared" si="415"/>
        <v>WHG/*7BKXAD10m and under (pool) - England</v>
      </c>
      <c r="B1894" s="6" t="s">
        <v>29</v>
      </c>
      <c r="C1894" s="24" t="s">
        <v>263</v>
      </c>
      <c r="D1894" s="24" t="s">
        <v>94</v>
      </c>
      <c r="E1894" s="21">
        <f>260/4685</f>
        <v>5.5496264674493062E-2</v>
      </c>
      <c r="F1894" s="19">
        <f>SUMIFS(UK!I:I,UK!B:B,'Special condition stocks'!D1894,UK!D:D,'Special condition stocks'!B1894)</f>
        <v>495.09100000000001</v>
      </c>
      <c r="G1894" s="21">
        <f t="shared" si="404"/>
        <v>27.475999999999999</v>
      </c>
      <c r="H1894" s="63">
        <v>6.2640000000000002</v>
      </c>
      <c r="I1894" s="21">
        <v>0</v>
      </c>
      <c r="J1894" s="21">
        <f t="shared" si="405"/>
        <v>33.74</v>
      </c>
    </row>
    <row r="1895" spans="1:10" x14ac:dyDescent="0.2">
      <c r="A1895" s="6" t="str">
        <f t="shared" si="415"/>
        <v>WHG/*7BKXAD10m and under (pool) - Northern Ireland</v>
      </c>
      <c r="B1895" s="6" t="s">
        <v>32</v>
      </c>
      <c r="C1895" s="24" t="s">
        <v>263</v>
      </c>
      <c r="D1895" s="24" t="s">
        <v>94</v>
      </c>
      <c r="E1895" s="21">
        <f t="shared" ref="E1895:E1930" si="419">260/4685</f>
        <v>5.5496264674493062E-2</v>
      </c>
      <c r="F1895" s="19">
        <f>SUMIFS(UK!I:I,UK!B:B,'Special condition stocks'!D1895,UK!D:D,'Special condition stocks'!B1895)</f>
        <v>3.4</v>
      </c>
      <c r="G1895" s="21">
        <f t="shared" si="404"/>
        <v>0.189</v>
      </c>
      <c r="H1895" s="63">
        <v>0</v>
      </c>
      <c r="I1895" s="21">
        <v>0</v>
      </c>
      <c r="J1895" s="21">
        <f t="shared" si="405"/>
        <v>0.189</v>
      </c>
    </row>
    <row r="1896" spans="1:10" x14ac:dyDescent="0.2">
      <c r="A1896" s="6" t="str">
        <f t="shared" si="415"/>
        <v>WHG/*7BKXAD10m and under (pool) - Scotland</v>
      </c>
      <c r="B1896" s="6" t="s">
        <v>31</v>
      </c>
      <c r="C1896" s="24" t="s">
        <v>263</v>
      </c>
      <c r="D1896" s="24" t="s">
        <v>94</v>
      </c>
      <c r="E1896" s="21">
        <f t="shared" si="419"/>
        <v>5.5496264674493062E-2</v>
      </c>
      <c r="F1896" s="19">
        <f>SUMIFS(UK!I:I,UK!B:B,'Special condition stocks'!D1896,UK!D:D,'Special condition stocks'!B1896)</f>
        <v>2.6</v>
      </c>
      <c r="G1896" s="21">
        <f t="shared" si="404"/>
        <v>0.14399999999999999</v>
      </c>
      <c r="H1896" s="63">
        <v>0</v>
      </c>
      <c r="I1896" s="21">
        <v>0</v>
      </c>
      <c r="J1896" s="21">
        <f t="shared" si="405"/>
        <v>0.14399999999999999</v>
      </c>
    </row>
    <row r="1897" spans="1:10" x14ac:dyDescent="0.2">
      <c r="A1897" s="6" t="str">
        <f t="shared" si="415"/>
        <v>WHG/*7BKXAD10m and under (pool) - Wales</v>
      </c>
      <c r="B1897" s="6" t="s">
        <v>30</v>
      </c>
      <c r="C1897" s="24" t="s">
        <v>263</v>
      </c>
      <c r="D1897" s="24" t="s">
        <v>94</v>
      </c>
      <c r="E1897" s="21">
        <f t="shared" si="419"/>
        <v>5.5496264674493062E-2</v>
      </c>
      <c r="F1897" s="19">
        <f>SUMIFS(UK!I:I,UK!B:B,'Special condition stocks'!D1897,UK!D:D,'Special condition stocks'!B1897)</f>
        <v>6.4130000000000003</v>
      </c>
      <c r="G1897" s="21">
        <f t="shared" si="404"/>
        <v>0.35599999999999998</v>
      </c>
      <c r="H1897" s="63">
        <v>0</v>
      </c>
      <c r="I1897" s="21">
        <v>0</v>
      </c>
      <c r="J1897" s="21">
        <f t="shared" si="405"/>
        <v>0.35599999999999998</v>
      </c>
    </row>
    <row r="1898" spans="1:10" x14ac:dyDescent="0.2">
      <c r="A1898" s="6" t="str">
        <f t="shared" si="415"/>
        <v>WHG/*7BKXADAberdeen</v>
      </c>
      <c r="B1898" s="6" t="s">
        <v>4</v>
      </c>
      <c r="C1898" s="24" t="s">
        <v>263</v>
      </c>
      <c r="D1898" s="24" t="s">
        <v>94</v>
      </c>
      <c r="E1898" s="21">
        <f t="shared" si="419"/>
        <v>5.5496264674493062E-2</v>
      </c>
      <c r="F1898" s="19">
        <f>SUMIFS(UK!I:I,UK!B:B,'Special condition stocks'!D1898,UK!D:D,'Special condition stocks'!B1898)</f>
        <v>69.387</v>
      </c>
      <c r="G1898" s="21">
        <f t="shared" si="404"/>
        <v>3.851</v>
      </c>
      <c r="H1898" s="63">
        <v>0</v>
      </c>
      <c r="I1898" s="21">
        <v>0</v>
      </c>
      <c r="J1898" s="21">
        <f t="shared" si="405"/>
        <v>3.851</v>
      </c>
    </row>
    <row r="1899" spans="1:10" x14ac:dyDescent="0.2">
      <c r="A1899" s="6" t="str">
        <f t="shared" si="415"/>
        <v>WHG/*7BKXADAnglo Scot.</v>
      </c>
      <c r="B1899" s="6" t="s">
        <v>13</v>
      </c>
      <c r="C1899" s="24" t="s">
        <v>263</v>
      </c>
      <c r="D1899" s="24" t="s">
        <v>94</v>
      </c>
      <c r="E1899" s="21">
        <f t="shared" si="419"/>
        <v>5.5496264674493062E-2</v>
      </c>
      <c r="F1899" s="19">
        <f>SUMIFS(UK!I:I,UK!B:B,'Special condition stocks'!D1899,UK!D:D,'Special condition stocks'!B1899)</f>
        <v>3.4119999999999999</v>
      </c>
      <c r="G1899" s="21">
        <f t="shared" si="404"/>
        <v>0.189</v>
      </c>
      <c r="H1899" s="63">
        <v>0.7</v>
      </c>
      <c r="I1899" s="21">
        <v>0</v>
      </c>
      <c r="J1899" s="21">
        <f t="shared" si="405"/>
        <v>0.88900000000000001</v>
      </c>
    </row>
    <row r="1900" spans="1:10" x14ac:dyDescent="0.2">
      <c r="A1900" s="6" t="str">
        <f t="shared" si="415"/>
        <v>WHG/*7BKXADANIFPO</v>
      </c>
      <c r="B1900" s="6" t="s">
        <v>17</v>
      </c>
      <c r="C1900" s="24" t="s">
        <v>263</v>
      </c>
      <c r="D1900" s="24" t="s">
        <v>94</v>
      </c>
      <c r="E1900" s="21">
        <f t="shared" si="419"/>
        <v>5.5496264674493062E-2</v>
      </c>
      <c r="F1900" s="19">
        <f>SUMIFS(UK!I:I,UK!B:B,'Special condition stocks'!D1900,UK!D:D,'Special condition stocks'!B1900)</f>
        <v>44.991</v>
      </c>
      <c r="G1900" s="21">
        <f t="shared" si="404"/>
        <v>2.4969999999999999</v>
      </c>
      <c r="H1900" s="63">
        <v>1.2150000000000001</v>
      </c>
      <c r="I1900" s="21">
        <v>0</v>
      </c>
      <c r="J1900" s="21">
        <f t="shared" si="405"/>
        <v>3.7119999999999997</v>
      </c>
    </row>
    <row r="1901" spans="1:10" x14ac:dyDescent="0.2">
      <c r="A1901" s="6" t="str">
        <f t="shared" si="415"/>
        <v>WHG/*7BKXADCornish</v>
      </c>
      <c r="B1901" s="6" t="s">
        <v>18</v>
      </c>
      <c r="C1901" s="24" t="s">
        <v>263</v>
      </c>
      <c r="D1901" s="24" t="s">
        <v>94</v>
      </c>
      <c r="E1901" s="21">
        <f t="shared" si="419"/>
        <v>5.5496264674493062E-2</v>
      </c>
      <c r="F1901" s="19">
        <f>SUMIFS(UK!I:I,UK!B:B,'Special condition stocks'!D1901,UK!D:D,'Special condition stocks'!B1901)</f>
        <v>1158.403</v>
      </c>
      <c r="G1901" s="21">
        <f t="shared" si="404"/>
        <v>64.287000000000006</v>
      </c>
      <c r="H1901" s="63">
        <v>13.317</v>
      </c>
      <c r="I1901" s="21">
        <v>0</v>
      </c>
      <c r="J1901" s="21">
        <f t="shared" si="405"/>
        <v>77.604000000000013</v>
      </c>
    </row>
    <row r="1902" spans="1:10" x14ac:dyDescent="0.2">
      <c r="A1902" s="6" t="str">
        <f t="shared" si="415"/>
        <v>WHG/*7BKXADEEFPO</v>
      </c>
      <c r="B1902" s="6" t="s">
        <v>14</v>
      </c>
      <c r="C1902" s="24" t="s">
        <v>263</v>
      </c>
      <c r="D1902" s="24" t="s">
        <v>94</v>
      </c>
      <c r="E1902" s="21">
        <f t="shared" si="419"/>
        <v>5.5496264674493062E-2</v>
      </c>
      <c r="F1902" s="19">
        <f>SUMIFS(UK!I:I,UK!B:B,'Special condition stocks'!D1902,UK!D:D,'Special condition stocks'!B1902)</f>
        <v>180.12700000000001</v>
      </c>
      <c r="G1902" s="21">
        <f t="shared" si="404"/>
        <v>9.9960000000000004</v>
      </c>
      <c r="H1902" s="63">
        <v>5.7000000000000002E-2</v>
      </c>
      <c r="I1902" s="21">
        <v>0</v>
      </c>
      <c r="J1902" s="21">
        <f t="shared" si="405"/>
        <v>10.053000000000001</v>
      </c>
    </row>
    <row r="1903" spans="1:10" x14ac:dyDescent="0.2">
      <c r="A1903" s="6" t="str">
        <f t="shared" si="415"/>
        <v>WHG/*7BKXADFife</v>
      </c>
      <c r="B1903" s="6" t="s">
        <v>7</v>
      </c>
      <c r="C1903" s="24" t="s">
        <v>263</v>
      </c>
      <c r="D1903" s="24" t="s">
        <v>94</v>
      </c>
      <c r="E1903" s="21">
        <f t="shared" si="419"/>
        <v>5.5496264674493062E-2</v>
      </c>
      <c r="F1903" s="19">
        <f>SUMIFS(UK!I:I,UK!B:B,'Special condition stocks'!D1903,UK!D:D,'Special condition stocks'!B1903)</f>
        <v>53.604999999999997</v>
      </c>
      <c r="G1903" s="21">
        <f t="shared" si="404"/>
        <v>2.9750000000000001</v>
      </c>
      <c r="H1903" s="63">
        <v>3.0000000000000001E-3</v>
      </c>
      <c r="I1903" s="21">
        <v>0</v>
      </c>
      <c r="J1903" s="21">
        <f t="shared" si="405"/>
        <v>2.9780000000000002</v>
      </c>
    </row>
    <row r="1904" spans="1:10" x14ac:dyDescent="0.2">
      <c r="A1904" s="6" t="str">
        <f t="shared" si="415"/>
        <v>WHG/*7BKXADFPO</v>
      </c>
      <c r="B1904" s="6" t="s">
        <v>15</v>
      </c>
      <c r="C1904" s="24" t="s">
        <v>263</v>
      </c>
      <c r="D1904" s="24" t="s">
        <v>94</v>
      </c>
      <c r="E1904" s="21">
        <f t="shared" si="419"/>
        <v>5.5496264674493062E-2</v>
      </c>
      <c r="F1904" s="19">
        <f>SUMIFS(UK!I:I,UK!B:B,'Special condition stocks'!D1904,UK!D:D,'Special condition stocks'!B1904)</f>
        <v>103.76900000000001</v>
      </c>
      <c r="G1904" s="21">
        <f t="shared" si="404"/>
        <v>5.7590000000000003</v>
      </c>
      <c r="H1904" s="63">
        <v>0</v>
      </c>
      <c r="I1904" s="21">
        <v>0</v>
      </c>
      <c r="J1904" s="21">
        <f t="shared" si="405"/>
        <v>5.7590000000000003</v>
      </c>
    </row>
    <row r="1905" spans="1:10" x14ac:dyDescent="0.2">
      <c r="A1905" s="6" t="str">
        <f t="shared" si="415"/>
        <v>WHG/*7BKXADHandliners</v>
      </c>
      <c r="B1905" s="6" t="s">
        <v>66</v>
      </c>
      <c r="C1905" s="24" t="s">
        <v>263</v>
      </c>
      <c r="D1905" s="24" t="s">
        <v>94</v>
      </c>
      <c r="E1905" s="21">
        <f t="shared" si="419"/>
        <v>5.5496264674493062E-2</v>
      </c>
      <c r="F1905" s="19">
        <f>SUMIFS(UK!I:I,UK!B:B,'Special condition stocks'!D1905,UK!D:D,'Special condition stocks'!B1905)</f>
        <v>0</v>
      </c>
      <c r="G1905" s="21">
        <f t="shared" si="404"/>
        <v>0</v>
      </c>
      <c r="H1905" s="63">
        <v>0</v>
      </c>
      <c r="I1905" s="21">
        <v>0</v>
      </c>
      <c r="J1905" s="21">
        <f t="shared" si="405"/>
        <v>0</v>
      </c>
    </row>
    <row r="1906" spans="1:10" x14ac:dyDescent="0.2">
      <c r="A1906" s="6" t="str">
        <f t="shared" si="415"/>
        <v>WHG/*7BKXADInterfish</v>
      </c>
      <c r="B1906" s="6" t="s">
        <v>23</v>
      </c>
      <c r="C1906" s="24" t="s">
        <v>263</v>
      </c>
      <c r="D1906" s="24" t="s">
        <v>94</v>
      </c>
      <c r="E1906" s="21">
        <f t="shared" si="419"/>
        <v>5.5496264674493062E-2</v>
      </c>
      <c r="F1906" s="19">
        <f>SUMIFS(UK!I:I,UK!B:B,'Special condition stocks'!D1906,UK!D:D,'Special condition stocks'!B1906)</f>
        <v>38.536999999999999</v>
      </c>
      <c r="G1906" s="21">
        <f t="shared" si="404"/>
        <v>2.1389999999999998</v>
      </c>
      <c r="H1906" s="63">
        <v>4.2009999999999996</v>
      </c>
      <c r="I1906" s="21">
        <v>0</v>
      </c>
      <c r="J1906" s="21">
        <f t="shared" si="405"/>
        <v>6.34</v>
      </c>
    </row>
    <row r="1907" spans="1:10" x14ac:dyDescent="0.2">
      <c r="A1907" s="6" t="str">
        <f t="shared" si="415"/>
        <v>WHG/*7BKXADIOM</v>
      </c>
      <c r="B1907" s="6" t="s">
        <v>24</v>
      </c>
      <c r="C1907" s="24" t="s">
        <v>263</v>
      </c>
      <c r="D1907" s="24" t="s">
        <v>94</v>
      </c>
      <c r="E1907" s="21">
        <f t="shared" si="419"/>
        <v>5.5496264674493062E-2</v>
      </c>
      <c r="F1907" s="19">
        <f>SUMIFS(UK!I:I,UK!B:B,'Special condition stocks'!D1907,UK!D:D,'Special condition stocks'!B1907)</f>
        <v>6.8239999999999998</v>
      </c>
      <c r="G1907" s="21">
        <f t="shared" si="404"/>
        <v>0.379</v>
      </c>
      <c r="H1907" s="63">
        <v>0</v>
      </c>
      <c r="I1907" s="21">
        <v>0</v>
      </c>
      <c r="J1907" s="21">
        <f t="shared" si="405"/>
        <v>0.379</v>
      </c>
    </row>
    <row r="1908" spans="1:10" x14ac:dyDescent="0.2">
      <c r="A1908" s="6" t="str">
        <f t="shared" si="415"/>
        <v>WHG/*7BKXADKlondyke</v>
      </c>
      <c r="B1908" s="6" t="s">
        <v>11</v>
      </c>
      <c r="C1908" s="24" t="s">
        <v>263</v>
      </c>
      <c r="D1908" s="24" t="s">
        <v>94</v>
      </c>
      <c r="E1908" s="21">
        <f t="shared" si="419"/>
        <v>5.5496264674493062E-2</v>
      </c>
      <c r="F1908" s="19">
        <f>SUMIFS(UK!I:I,UK!B:B,'Special condition stocks'!D1908,UK!D:D,'Special condition stocks'!B1908)</f>
        <v>0</v>
      </c>
      <c r="G1908" s="21">
        <f t="shared" si="404"/>
        <v>0</v>
      </c>
      <c r="H1908" s="63">
        <v>0</v>
      </c>
      <c r="I1908" s="21">
        <v>0</v>
      </c>
      <c r="J1908" s="21">
        <f t="shared" si="405"/>
        <v>0</v>
      </c>
    </row>
    <row r="1909" spans="1:10" x14ac:dyDescent="0.2">
      <c r="A1909" s="6" t="str">
        <f t="shared" si="415"/>
        <v>WHG/*7BKXADLowestoft</v>
      </c>
      <c r="B1909" s="6" t="s">
        <v>21</v>
      </c>
      <c r="C1909" s="24" t="s">
        <v>263</v>
      </c>
      <c r="D1909" s="24" t="s">
        <v>94</v>
      </c>
      <c r="E1909" s="21">
        <f t="shared" si="419"/>
        <v>5.5496264674493062E-2</v>
      </c>
      <c r="F1909" s="19">
        <f>SUMIFS(UK!I:I,UK!B:B,'Special condition stocks'!D1909,UK!D:D,'Special condition stocks'!B1909)</f>
        <v>0</v>
      </c>
      <c r="G1909" s="21">
        <f t="shared" si="404"/>
        <v>0</v>
      </c>
      <c r="H1909" s="63">
        <v>0</v>
      </c>
      <c r="I1909" s="21">
        <v>0</v>
      </c>
      <c r="J1909" s="21">
        <f t="shared" si="405"/>
        <v>0</v>
      </c>
    </row>
    <row r="1910" spans="1:10" x14ac:dyDescent="0.2">
      <c r="A1910" s="6" t="str">
        <f t="shared" si="415"/>
        <v>WHG/*7BKXADLunar</v>
      </c>
      <c r="B1910" s="6" t="s">
        <v>12</v>
      </c>
      <c r="C1910" s="24" t="s">
        <v>263</v>
      </c>
      <c r="D1910" s="24" t="s">
        <v>94</v>
      </c>
      <c r="E1910" s="21">
        <f t="shared" si="419"/>
        <v>5.5496264674493062E-2</v>
      </c>
      <c r="F1910" s="19">
        <f>SUMIFS(UK!I:I,UK!B:B,'Special condition stocks'!D1910,UK!D:D,'Special condition stocks'!B1910)</f>
        <v>39.200000000000003</v>
      </c>
      <c r="G1910" s="21">
        <f t="shared" si="404"/>
        <v>2.1749999999999998</v>
      </c>
      <c r="H1910" s="63">
        <v>0</v>
      </c>
      <c r="I1910" s="21">
        <v>0</v>
      </c>
      <c r="J1910" s="21">
        <f t="shared" si="405"/>
        <v>2.1749999999999998</v>
      </c>
    </row>
    <row r="1911" spans="1:10" x14ac:dyDescent="0.2">
      <c r="A1911" s="6" t="str">
        <f t="shared" si="415"/>
        <v>WHG/*7BKXADMourne</v>
      </c>
      <c r="B1911" s="6" t="s">
        <v>49</v>
      </c>
      <c r="C1911" s="24" t="s">
        <v>263</v>
      </c>
      <c r="D1911" s="24" t="s">
        <v>94</v>
      </c>
      <c r="E1911" s="21">
        <f t="shared" si="419"/>
        <v>5.5496264674493062E-2</v>
      </c>
      <c r="F1911" s="19">
        <f>SUMIFS(UK!I:I,UK!B:B,'Special condition stocks'!D1911,UK!D:D,'Special condition stocks'!B1911)</f>
        <v>0</v>
      </c>
      <c r="G1911" s="21">
        <f t="shared" si="404"/>
        <v>0</v>
      </c>
      <c r="H1911" s="63">
        <v>0</v>
      </c>
      <c r="I1911" s="21">
        <v>0</v>
      </c>
      <c r="J1911" s="21">
        <f t="shared" si="405"/>
        <v>0</v>
      </c>
    </row>
    <row r="1912" spans="1:10" x14ac:dyDescent="0.2">
      <c r="A1912" s="6" t="str">
        <f t="shared" si="415"/>
        <v>WHG/*7BKXADNESFO</v>
      </c>
      <c r="B1912" s="6" t="s">
        <v>5</v>
      </c>
      <c r="C1912" s="24" t="s">
        <v>263</v>
      </c>
      <c r="D1912" s="24" t="s">
        <v>94</v>
      </c>
      <c r="E1912" s="21">
        <f t="shared" si="419"/>
        <v>5.5496264674493062E-2</v>
      </c>
      <c r="F1912" s="19">
        <f>SUMIFS(UK!I:I,UK!B:B,'Special condition stocks'!D1912,UK!D:D,'Special condition stocks'!B1912)</f>
        <v>1</v>
      </c>
      <c r="G1912" s="21">
        <f t="shared" si="404"/>
        <v>5.5E-2</v>
      </c>
      <c r="H1912" s="63">
        <v>0</v>
      </c>
      <c r="I1912" s="21">
        <v>0</v>
      </c>
      <c r="J1912" s="21">
        <f t="shared" si="405"/>
        <v>5.5E-2</v>
      </c>
    </row>
    <row r="1913" spans="1:10" x14ac:dyDescent="0.2">
      <c r="A1913" s="6" t="str">
        <f t="shared" si="415"/>
        <v>WHG/*7BKXADNIFPO</v>
      </c>
      <c r="B1913" s="6" t="s">
        <v>16</v>
      </c>
      <c r="C1913" s="24" t="s">
        <v>263</v>
      </c>
      <c r="D1913" s="24" t="s">
        <v>94</v>
      </c>
      <c r="E1913" s="21">
        <f t="shared" si="419"/>
        <v>5.5496264674493062E-2</v>
      </c>
      <c r="F1913" s="19">
        <f>SUMIFS(UK!I:I,UK!B:B,'Special condition stocks'!D1913,UK!D:D,'Special condition stocks'!B1913)</f>
        <v>143.12899999999999</v>
      </c>
      <c r="G1913" s="21">
        <f t="shared" si="404"/>
        <v>7.9429999999999996</v>
      </c>
      <c r="H1913" s="63">
        <v>0.78900000000000003</v>
      </c>
      <c r="I1913" s="21">
        <v>0</v>
      </c>
      <c r="J1913" s="21">
        <f t="shared" si="405"/>
        <v>8.7319999999999993</v>
      </c>
    </row>
    <row r="1914" spans="1:10" x14ac:dyDescent="0.2">
      <c r="A1914" s="6" t="str">
        <f t="shared" si="415"/>
        <v>WHG/*7BKXADNon Sector - England</v>
      </c>
      <c r="B1914" s="6" t="s">
        <v>25</v>
      </c>
      <c r="C1914" s="24" t="s">
        <v>263</v>
      </c>
      <c r="D1914" s="24" t="s">
        <v>94</v>
      </c>
      <c r="E1914" s="21">
        <f t="shared" si="419"/>
        <v>5.5496264674493062E-2</v>
      </c>
      <c r="F1914" s="19">
        <f>SUMIFS(UK!I:I,UK!B:B,'Special condition stocks'!D1914,UK!D:D,'Special condition stocks'!B1914)</f>
        <v>331.89600000000002</v>
      </c>
      <c r="G1914" s="21">
        <f t="shared" si="404"/>
        <v>18.419</v>
      </c>
      <c r="H1914" s="63">
        <v>1.3660000000000001</v>
      </c>
      <c r="I1914" s="21">
        <v>0</v>
      </c>
      <c r="J1914" s="21">
        <f t="shared" si="405"/>
        <v>19.785</v>
      </c>
    </row>
    <row r="1915" spans="1:10" x14ac:dyDescent="0.2">
      <c r="A1915" s="6" t="str">
        <f t="shared" si="415"/>
        <v>WHG/*7BKXADNon Sector - Northern Ireland</v>
      </c>
      <c r="B1915" s="6" t="s">
        <v>28</v>
      </c>
      <c r="C1915" s="24" t="s">
        <v>263</v>
      </c>
      <c r="D1915" s="24" t="s">
        <v>94</v>
      </c>
      <c r="E1915" s="21">
        <f t="shared" si="419"/>
        <v>5.5496264674493062E-2</v>
      </c>
      <c r="F1915" s="19">
        <f>SUMIFS(UK!I:I,UK!B:B,'Special condition stocks'!D1915,UK!D:D,'Special condition stocks'!B1915)</f>
        <v>8.4</v>
      </c>
      <c r="G1915" s="21">
        <f t="shared" si="404"/>
        <v>0.46600000000000003</v>
      </c>
      <c r="H1915" s="63">
        <v>0</v>
      </c>
      <c r="I1915" s="21">
        <v>0</v>
      </c>
      <c r="J1915" s="21">
        <f t="shared" si="405"/>
        <v>0.46600000000000003</v>
      </c>
    </row>
    <row r="1916" spans="1:10" x14ac:dyDescent="0.2">
      <c r="A1916" s="6" t="str">
        <f t="shared" si="415"/>
        <v>WHG/*7BKXADNon Sector - Scotland</v>
      </c>
      <c r="B1916" s="6" t="s">
        <v>27</v>
      </c>
      <c r="C1916" s="24" t="s">
        <v>263</v>
      </c>
      <c r="D1916" s="24" t="s">
        <v>94</v>
      </c>
      <c r="E1916" s="21">
        <f t="shared" si="419"/>
        <v>5.5496264674493062E-2</v>
      </c>
      <c r="F1916" s="19">
        <f>SUMIFS(UK!I:I,UK!B:B,'Special condition stocks'!D1916,UK!D:D,'Special condition stocks'!B1916)</f>
        <v>9.1999999999999993</v>
      </c>
      <c r="G1916" s="21">
        <f t="shared" si="404"/>
        <v>0.51100000000000001</v>
      </c>
      <c r="H1916" s="63">
        <v>0</v>
      </c>
      <c r="I1916" s="21">
        <v>0</v>
      </c>
      <c r="J1916" s="21">
        <f t="shared" si="405"/>
        <v>0.51100000000000001</v>
      </c>
    </row>
    <row r="1917" spans="1:10" x14ac:dyDescent="0.2">
      <c r="A1917" s="6" t="str">
        <f t="shared" si="415"/>
        <v>WHG/*7BKXADNon Sector - Wales</v>
      </c>
      <c r="B1917" s="6" t="s">
        <v>26</v>
      </c>
      <c r="C1917" s="24" t="s">
        <v>263</v>
      </c>
      <c r="D1917" s="24" t="s">
        <v>94</v>
      </c>
      <c r="E1917" s="21">
        <f t="shared" si="419"/>
        <v>5.5496264674493062E-2</v>
      </c>
      <c r="F1917" s="19">
        <f>SUMIFS(UK!I:I,UK!B:B,'Special condition stocks'!D1917,UK!D:D,'Special condition stocks'!B1917)</f>
        <v>1.024</v>
      </c>
      <c r="G1917" s="21">
        <f t="shared" si="404"/>
        <v>5.7000000000000002E-2</v>
      </c>
      <c r="H1917" s="63">
        <v>0</v>
      </c>
      <c r="I1917" s="21">
        <v>0</v>
      </c>
      <c r="J1917" s="21">
        <f t="shared" si="405"/>
        <v>5.7000000000000002E-2</v>
      </c>
    </row>
    <row r="1918" spans="1:10" x14ac:dyDescent="0.2">
      <c r="A1918" s="6" t="str">
        <f t="shared" si="415"/>
        <v>WHG/*7BKXADHumberside</v>
      </c>
      <c r="B1918" s="6" t="s">
        <v>288</v>
      </c>
      <c r="C1918" s="24" t="s">
        <v>263</v>
      </c>
      <c r="D1918" s="24" t="s">
        <v>94</v>
      </c>
      <c r="E1918" s="21">
        <f t="shared" si="419"/>
        <v>5.5496264674493062E-2</v>
      </c>
      <c r="F1918" s="19">
        <f>SUMIFS(UK!I:I,UK!B:B,'Special condition stocks'!D1918,UK!D:D,'Special condition stocks'!B1918)</f>
        <v>1.6060000000000001</v>
      </c>
      <c r="G1918" s="21">
        <f t="shared" ref="G1918:G1965" si="420">ROUND(F1918*E1918,3)</f>
        <v>8.8999999999999996E-2</v>
      </c>
      <c r="H1918" s="63">
        <v>3.4340000000000002</v>
      </c>
      <c r="I1918" s="21">
        <v>0</v>
      </c>
      <c r="J1918" s="21">
        <f t="shared" ref="J1918:J1965" si="421">G1918+H1918-I1918</f>
        <v>3.5230000000000001</v>
      </c>
    </row>
    <row r="1919" spans="1:10" x14ac:dyDescent="0.2">
      <c r="A1919" s="6" t="str">
        <f t="shared" si="415"/>
        <v>WHG/*7BKXADNorth Sea</v>
      </c>
      <c r="B1919" s="6" t="s">
        <v>20</v>
      </c>
      <c r="C1919" s="24" t="s">
        <v>263</v>
      </c>
      <c r="D1919" s="24" t="s">
        <v>94</v>
      </c>
      <c r="E1919" s="21">
        <f t="shared" si="419"/>
        <v>5.5496264674493062E-2</v>
      </c>
      <c r="F1919" s="19">
        <f>SUMIFS(UK!I:I,UK!B:B,'Special condition stocks'!D1919,UK!D:D,'Special condition stocks'!B1919)</f>
        <v>8.6209999999999987</v>
      </c>
      <c r="G1919" s="21">
        <f t="shared" si="420"/>
        <v>0.47799999999999998</v>
      </c>
      <c r="H1919" s="63">
        <v>7.0000000000000001E-3</v>
      </c>
      <c r="I1919" s="21">
        <v>0</v>
      </c>
      <c r="J1919" s="21">
        <f t="shared" si="421"/>
        <v>0.48499999999999999</v>
      </c>
    </row>
    <row r="1920" spans="1:10" x14ac:dyDescent="0.2">
      <c r="A1920" s="6" t="str">
        <f t="shared" si="415"/>
        <v>WHG/*7BKXADNorthern</v>
      </c>
      <c r="B1920" s="6" t="s">
        <v>10</v>
      </c>
      <c r="C1920" s="24" t="s">
        <v>263</v>
      </c>
      <c r="D1920" s="24" t="s">
        <v>94</v>
      </c>
      <c r="E1920" s="21">
        <f t="shared" si="419"/>
        <v>5.5496264674493062E-2</v>
      </c>
      <c r="F1920" s="19">
        <f>SUMIFS(UK!I:I,UK!B:B,'Special condition stocks'!D1920,UK!D:D,'Special condition stocks'!B1920)</f>
        <v>0</v>
      </c>
      <c r="G1920" s="21">
        <f t="shared" si="420"/>
        <v>0</v>
      </c>
      <c r="H1920" s="63">
        <v>0</v>
      </c>
      <c r="I1920" s="21">
        <v>0</v>
      </c>
      <c r="J1920" s="21">
        <f t="shared" si="421"/>
        <v>0</v>
      </c>
    </row>
    <row r="1921" spans="1:10" x14ac:dyDescent="0.2">
      <c r="A1921" s="6" t="str">
        <f t="shared" si="415"/>
        <v>WHG/*7BKXADOrkney</v>
      </c>
      <c r="B1921" s="6" t="s">
        <v>9</v>
      </c>
      <c r="C1921" s="24" t="s">
        <v>263</v>
      </c>
      <c r="D1921" s="24" t="s">
        <v>94</v>
      </c>
      <c r="E1921" s="21">
        <f t="shared" si="419"/>
        <v>5.5496264674493062E-2</v>
      </c>
      <c r="F1921" s="19">
        <f>SUMIFS(UK!I:I,UK!B:B,'Special condition stocks'!D1921,UK!D:D,'Special condition stocks'!B1921)</f>
        <v>0</v>
      </c>
      <c r="G1921" s="21">
        <f t="shared" si="420"/>
        <v>0</v>
      </c>
      <c r="H1921" s="63">
        <v>0</v>
      </c>
      <c r="I1921" s="21">
        <v>0</v>
      </c>
      <c r="J1921" s="21">
        <f t="shared" si="421"/>
        <v>0</v>
      </c>
    </row>
    <row r="1922" spans="1:10" x14ac:dyDescent="0.2">
      <c r="A1922" s="6" t="str">
        <f t="shared" si="415"/>
        <v>WHG/*7BKXADSFO</v>
      </c>
      <c r="B1922" s="6" t="s">
        <v>2</v>
      </c>
      <c r="C1922" s="24" t="s">
        <v>263</v>
      </c>
      <c r="D1922" s="24" t="s">
        <v>94</v>
      </c>
      <c r="E1922" s="21">
        <f t="shared" si="419"/>
        <v>5.5496264674493062E-2</v>
      </c>
      <c r="F1922" s="19">
        <f>SUMIFS(UK!I:I,UK!B:B,'Special condition stocks'!D1922,UK!D:D,'Special condition stocks'!B1922)</f>
        <v>52.100999999999999</v>
      </c>
      <c r="G1922" s="21">
        <f t="shared" si="420"/>
        <v>2.891</v>
      </c>
      <c r="H1922" s="63">
        <v>6.0000000000000001E-3</v>
      </c>
      <c r="I1922" s="21">
        <v>0</v>
      </c>
      <c r="J1922" s="21">
        <f t="shared" si="421"/>
        <v>2.8969999999999998</v>
      </c>
    </row>
    <row r="1923" spans="1:10" x14ac:dyDescent="0.2">
      <c r="A1923" s="6" t="str">
        <f t="shared" si="415"/>
        <v>WHG/*7BKXADShetland</v>
      </c>
      <c r="B1923" s="6" t="s">
        <v>6</v>
      </c>
      <c r="C1923" s="24" t="s">
        <v>263</v>
      </c>
      <c r="D1923" s="24" t="s">
        <v>94</v>
      </c>
      <c r="E1923" s="21">
        <f t="shared" si="419"/>
        <v>5.5496264674493062E-2</v>
      </c>
      <c r="F1923" s="19">
        <f>SUMIFS(UK!I:I,UK!B:B,'Special condition stocks'!D1923,UK!D:D,'Special condition stocks'!B1923)</f>
        <v>36.1</v>
      </c>
      <c r="G1923" s="21">
        <f t="shared" si="420"/>
        <v>2.0030000000000001</v>
      </c>
      <c r="H1923" s="63">
        <v>0</v>
      </c>
      <c r="I1923" s="21">
        <v>0</v>
      </c>
      <c r="J1923" s="21">
        <f t="shared" si="421"/>
        <v>2.0030000000000001</v>
      </c>
    </row>
    <row r="1924" spans="1:10" x14ac:dyDescent="0.2">
      <c r="A1924" s="6" t="str">
        <f t="shared" si="415"/>
        <v>WHG/*7BKXADSouth West</v>
      </c>
      <c r="B1924" s="6" t="s">
        <v>19</v>
      </c>
      <c r="C1924" s="24" t="s">
        <v>263</v>
      </c>
      <c r="D1924" s="24" t="s">
        <v>94</v>
      </c>
      <c r="E1924" s="21">
        <f t="shared" si="419"/>
        <v>5.5496264674493062E-2</v>
      </c>
      <c r="F1924" s="19">
        <f>SUMIFS(UK!I:I,UK!B:B,'Special condition stocks'!D1924,UK!D:D,'Special condition stocks'!B1924)</f>
        <v>208.82499999999999</v>
      </c>
      <c r="G1924" s="21">
        <f t="shared" si="420"/>
        <v>11.589</v>
      </c>
      <c r="H1924" s="63">
        <v>4.5919999999999996</v>
      </c>
      <c r="I1924" s="21">
        <v>0</v>
      </c>
      <c r="J1924" s="21">
        <f t="shared" si="421"/>
        <v>16.181000000000001</v>
      </c>
    </row>
    <row r="1925" spans="1:10" x14ac:dyDescent="0.2">
      <c r="A1925" s="6" t="str">
        <f t="shared" ref="A1925" si="422">CONCATENATE(C1925,B1925)</f>
        <v>WHG/*7BKXADUnallocated</v>
      </c>
      <c r="B1925" s="60" t="s">
        <v>33</v>
      </c>
      <c r="C1925" s="61" t="s">
        <v>263</v>
      </c>
      <c r="D1925" s="61" t="s">
        <v>94</v>
      </c>
      <c r="E1925" s="21">
        <f t="shared" si="419"/>
        <v>5.5496264674493062E-2</v>
      </c>
      <c r="F1925" s="19">
        <f>SUMIFS(UK!I:I,UK!B:B,'Special condition stocks'!D1925,UK!D:D,'Special condition stocks'!B1925)</f>
        <v>97.84</v>
      </c>
      <c r="G1925" s="21">
        <f t="shared" ref="G1925" si="423">ROUND(F1925*E1925,3)</f>
        <v>5.43</v>
      </c>
      <c r="H1925" s="56">
        <v>0</v>
      </c>
      <c r="I1925" s="21">
        <v>0</v>
      </c>
      <c r="J1925" s="21">
        <f t="shared" ref="J1925" si="424">G1925+H1925-I1925</f>
        <v>5.43</v>
      </c>
    </row>
    <row r="1926" spans="1:10" x14ac:dyDescent="0.2">
      <c r="A1926" s="6" t="str">
        <f t="shared" si="415"/>
        <v>WHG/*7BKXADW. Scotland</v>
      </c>
      <c r="B1926" s="6" t="s">
        <v>8</v>
      </c>
      <c r="C1926" s="24" t="s">
        <v>263</v>
      </c>
      <c r="D1926" s="24" t="s">
        <v>94</v>
      </c>
      <c r="E1926" s="21">
        <f t="shared" si="419"/>
        <v>5.5496264674493062E-2</v>
      </c>
      <c r="F1926" s="19">
        <f>SUMIFS(UK!I:I,UK!B:B,'Special condition stocks'!D1926,UK!D:D,'Special condition stocks'!B1926)</f>
        <v>0.60099999999999998</v>
      </c>
      <c r="G1926" s="21">
        <f t="shared" si="420"/>
        <v>3.3000000000000002E-2</v>
      </c>
      <c r="H1926" s="63">
        <v>0</v>
      </c>
      <c r="I1926" s="21">
        <v>0</v>
      </c>
      <c r="J1926" s="21">
        <f t="shared" si="421"/>
        <v>3.3000000000000002E-2</v>
      </c>
    </row>
    <row r="1927" spans="1:10" x14ac:dyDescent="0.2">
      <c r="A1927" s="6" t="str">
        <f t="shared" si="415"/>
        <v>WHG/*7BKXADWales &amp; WC</v>
      </c>
      <c r="B1927" s="6" t="s">
        <v>22</v>
      </c>
      <c r="C1927" s="24" t="s">
        <v>263</v>
      </c>
      <c r="D1927" s="24" t="s">
        <v>94</v>
      </c>
      <c r="E1927" s="21">
        <f t="shared" si="419"/>
        <v>5.5496264674493062E-2</v>
      </c>
      <c r="F1927" s="19">
        <f>SUMIFS(UK!I:I,UK!B:B,'Special condition stocks'!D1927,UK!D:D,'Special condition stocks'!B1927)</f>
        <v>272.43299999999999</v>
      </c>
      <c r="G1927" s="21">
        <f t="shared" si="420"/>
        <v>15.119</v>
      </c>
      <c r="H1927" s="63">
        <v>0</v>
      </c>
      <c r="I1927" s="21">
        <v>0</v>
      </c>
      <c r="J1927" s="21">
        <f t="shared" si="421"/>
        <v>15.119</v>
      </c>
    </row>
    <row r="1928" spans="1:10" x14ac:dyDescent="0.2">
      <c r="A1928" s="6" t="str">
        <f t="shared" si="415"/>
        <v>WHG/*7BKXADWestern</v>
      </c>
      <c r="B1928" s="6" t="s">
        <v>107</v>
      </c>
      <c r="C1928" s="24" t="s">
        <v>263</v>
      </c>
      <c r="D1928" s="24" t="s">
        <v>94</v>
      </c>
      <c r="E1928" s="21">
        <f t="shared" si="419"/>
        <v>5.5496264674493062E-2</v>
      </c>
      <c r="F1928" s="19">
        <f>SUMIFS(UK!I:I,UK!B:B,'Special condition stocks'!D1928,UK!D:D,'Special condition stocks'!B1928)</f>
        <v>1098.509</v>
      </c>
      <c r="G1928" s="21">
        <f t="shared" si="420"/>
        <v>60.963000000000001</v>
      </c>
      <c r="H1928" s="63">
        <v>17.274999999999999</v>
      </c>
      <c r="I1928" s="21">
        <v>0</v>
      </c>
      <c r="J1928" s="21">
        <f t="shared" si="421"/>
        <v>78.238</v>
      </c>
    </row>
    <row r="1929" spans="1:10" x14ac:dyDescent="0.2">
      <c r="A1929" s="6" t="str">
        <f t="shared" ref="A1929:A1930" si="425">CONCATENATE(C1929,B1929)</f>
        <v>WHG/*7BKXADQAM - sector</v>
      </c>
      <c r="B1929" s="60" t="s">
        <v>302</v>
      </c>
      <c r="C1929" s="61" t="s">
        <v>263</v>
      </c>
      <c r="D1929" s="61" t="s">
        <v>94</v>
      </c>
      <c r="E1929" s="21">
        <f t="shared" si="419"/>
        <v>5.5496264674493062E-2</v>
      </c>
      <c r="F1929" s="19">
        <f>SUMIFS(UK!I:I,UK!B:B,'Special condition stocks'!D1929,UK!D:D,'Special condition stocks'!B1929)</f>
        <v>0</v>
      </c>
      <c r="G1929" s="21">
        <f t="shared" ref="G1929:G1930" si="426">ROUND(F1929*E1929,3)</f>
        <v>0</v>
      </c>
      <c r="H1929" s="56">
        <v>0</v>
      </c>
      <c r="I1929" s="21">
        <v>0</v>
      </c>
      <c r="J1929" s="21">
        <f t="shared" ref="J1929:J1930" si="427">G1929+H1929-I1929</f>
        <v>0</v>
      </c>
    </row>
    <row r="1930" spans="1:10" x14ac:dyDescent="0.2">
      <c r="A1930" s="6" t="str">
        <f t="shared" si="425"/>
        <v>WHG/*7BKXADQAM - non-sector</v>
      </c>
      <c r="B1930" s="60" t="s">
        <v>303</v>
      </c>
      <c r="C1930" s="61" t="s">
        <v>263</v>
      </c>
      <c r="D1930" s="61" t="s">
        <v>94</v>
      </c>
      <c r="E1930" s="21">
        <f t="shared" si="419"/>
        <v>5.5496264674493062E-2</v>
      </c>
      <c r="F1930" s="19">
        <f>SUMIFS(UK!I:I,UK!B:B,'Special condition stocks'!D1930,UK!D:D,'Special condition stocks'!B1930)</f>
        <v>0</v>
      </c>
      <c r="G1930" s="21">
        <f t="shared" si="426"/>
        <v>0</v>
      </c>
      <c r="H1930" s="56">
        <v>0</v>
      </c>
      <c r="I1930" s="21">
        <v>0</v>
      </c>
      <c r="J1930" s="21">
        <f t="shared" si="427"/>
        <v>0</v>
      </c>
    </row>
    <row r="1931" spans="1:10" x14ac:dyDescent="0.2">
      <c r="A1931" s="6" t="str">
        <f t="shared" si="415"/>
        <v>WHG/*7D10m and under (pool) - England</v>
      </c>
      <c r="B1931" s="6" t="s">
        <v>29</v>
      </c>
      <c r="C1931" s="24" t="s">
        <v>268</v>
      </c>
      <c r="D1931" s="24" t="s">
        <v>94</v>
      </c>
      <c r="E1931" s="21">
        <f>4425/4685</f>
        <v>0.94450373532550691</v>
      </c>
      <c r="F1931" s="19">
        <f>SUMIFS(UK!I:I,UK!B:B,'Special condition stocks'!D1931,UK!D:D,'Special condition stocks'!B1931)</f>
        <v>495.09100000000001</v>
      </c>
      <c r="G1931" s="21">
        <f t="shared" si="420"/>
        <v>467.61500000000001</v>
      </c>
      <c r="H1931" s="63">
        <v>5.3999999999999999E-2</v>
      </c>
      <c r="I1931" s="21">
        <v>0</v>
      </c>
      <c r="J1931" s="21">
        <f t="shared" si="421"/>
        <v>467.66899999999998</v>
      </c>
    </row>
    <row r="1932" spans="1:10" x14ac:dyDescent="0.2">
      <c r="A1932" s="6" t="str">
        <f t="shared" si="415"/>
        <v>WHG/*7D10m and under (pool) - Northern Ireland</v>
      </c>
      <c r="B1932" s="6" t="s">
        <v>32</v>
      </c>
      <c r="C1932" s="24" t="s">
        <v>268</v>
      </c>
      <c r="D1932" s="24" t="s">
        <v>94</v>
      </c>
      <c r="E1932" s="21">
        <f t="shared" ref="E1932:E1967" si="428">4425/4685</f>
        <v>0.94450373532550691</v>
      </c>
      <c r="F1932" s="19">
        <f>SUMIFS(UK!I:I,UK!B:B,'Special condition stocks'!D1932,UK!D:D,'Special condition stocks'!B1932)</f>
        <v>3.4</v>
      </c>
      <c r="G1932" s="21">
        <f t="shared" si="420"/>
        <v>3.2109999999999999</v>
      </c>
      <c r="H1932" s="63">
        <v>0</v>
      </c>
      <c r="I1932" s="21">
        <v>0</v>
      </c>
      <c r="J1932" s="21">
        <f t="shared" si="421"/>
        <v>3.2109999999999999</v>
      </c>
    </row>
    <row r="1933" spans="1:10" x14ac:dyDescent="0.2">
      <c r="A1933" s="6" t="str">
        <f t="shared" si="415"/>
        <v>WHG/*7D10m and under (pool) - Scotland</v>
      </c>
      <c r="B1933" s="6" t="s">
        <v>31</v>
      </c>
      <c r="C1933" s="24" t="s">
        <v>268</v>
      </c>
      <c r="D1933" s="24" t="s">
        <v>94</v>
      </c>
      <c r="E1933" s="21">
        <f t="shared" si="428"/>
        <v>0.94450373532550691</v>
      </c>
      <c r="F1933" s="19">
        <f>SUMIFS(UK!I:I,UK!B:B,'Special condition stocks'!D1933,UK!D:D,'Special condition stocks'!B1933)</f>
        <v>2.6</v>
      </c>
      <c r="G1933" s="21">
        <f t="shared" si="420"/>
        <v>2.456</v>
      </c>
      <c r="H1933" s="63">
        <v>0</v>
      </c>
      <c r="I1933" s="21">
        <v>0</v>
      </c>
      <c r="J1933" s="21">
        <f t="shared" si="421"/>
        <v>2.456</v>
      </c>
    </row>
    <row r="1934" spans="1:10" x14ac:dyDescent="0.2">
      <c r="A1934" s="6" t="str">
        <f t="shared" si="415"/>
        <v>WHG/*7D10m and under (pool) - Wales</v>
      </c>
      <c r="B1934" s="6" t="s">
        <v>30</v>
      </c>
      <c r="C1934" s="24" t="s">
        <v>268</v>
      </c>
      <c r="D1934" s="24" t="s">
        <v>94</v>
      </c>
      <c r="E1934" s="21">
        <f t="shared" si="428"/>
        <v>0.94450373532550691</v>
      </c>
      <c r="F1934" s="19">
        <f>SUMIFS(UK!I:I,UK!B:B,'Special condition stocks'!D1934,UK!D:D,'Special condition stocks'!B1934)</f>
        <v>6.4130000000000003</v>
      </c>
      <c r="G1934" s="21">
        <f t="shared" si="420"/>
        <v>6.0570000000000004</v>
      </c>
      <c r="H1934" s="63">
        <v>0</v>
      </c>
      <c r="I1934" s="21">
        <v>0</v>
      </c>
      <c r="J1934" s="21">
        <f t="shared" si="421"/>
        <v>6.0570000000000004</v>
      </c>
    </row>
    <row r="1935" spans="1:10" x14ac:dyDescent="0.2">
      <c r="A1935" s="6" t="str">
        <f t="shared" si="415"/>
        <v>WHG/*7DAberdeen</v>
      </c>
      <c r="B1935" s="6" t="s">
        <v>4</v>
      </c>
      <c r="C1935" s="24" t="s">
        <v>268</v>
      </c>
      <c r="D1935" s="24" t="s">
        <v>94</v>
      </c>
      <c r="E1935" s="21">
        <f t="shared" si="428"/>
        <v>0.94450373532550691</v>
      </c>
      <c r="F1935" s="19">
        <f>SUMIFS(UK!I:I,UK!B:B,'Special condition stocks'!D1935,UK!D:D,'Special condition stocks'!B1935)</f>
        <v>69.387</v>
      </c>
      <c r="G1935" s="21">
        <f t="shared" si="420"/>
        <v>65.536000000000001</v>
      </c>
      <c r="H1935" s="63">
        <v>0</v>
      </c>
      <c r="I1935" s="21">
        <v>0</v>
      </c>
      <c r="J1935" s="21">
        <f t="shared" si="421"/>
        <v>65.536000000000001</v>
      </c>
    </row>
    <row r="1936" spans="1:10" x14ac:dyDescent="0.2">
      <c r="A1936" s="6" t="str">
        <f t="shared" si="415"/>
        <v>WHG/*7DAnglo Scot.</v>
      </c>
      <c r="B1936" s="6" t="s">
        <v>13</v>
      </c>
      <c r="C1936" s="24" t="s">
        <v>268</v>
      </c>
      <c r="D1936" s="24" t="s">
        <v>94</v>
      </c>
      <c r="E1936" s="21">
        <f t="shared" si="428"/>
        <v>0.94450373532550691</v>
      </c>
      <c r="F1936" s="19">
        <f>SUMIFS(UK!I:I,UK!B:B,'Special condition stocks'!D1936,UK!D:D,'Special condition stocks'!B1936)</f>
        <v>3.4119999999999999</v>
      </c>
      <c r="G1936" s="21">
        <f t="shared" si="420"/>
        <v>3.2229999999999999</v>
      </c>
      <c r="H1936" s="63">
        <v>0</v>
      </c>
      <c r="I1936" s="21">
        <v>0</v>
      </c>
      <c r="J1936" s="21">
        <f t="shared" si="421"/>
        <v>3.2229999999999999</v>
      </c>
    </row>
    <row r="1937" spans="1:10" x14ac:dyDescent="0.2">
      <c r="A1937" s="6" t="str">
        <f t="shared" si="415"/>
        <v>WHG/*7DANIFPO</v>
      </c>
      <c r="B1937" s="6" t="s">
        <v>17</v>
      </c>
      <c r="C1937" s="24" t="s">
        <v>268</v>
      </c>
      <c r="D1937" s="24" t="s">
        <v>94</v>
      </c>
      <c r="E1937" s="21">
        <f t="shared" si="428"/>
        <v>0.94450373532550691</v>
      </c>
      <c r="F1937" s="19">
        <f>SUMIFS(UK!I:I,UK!B:B,'Special condition stocks'!D1937,UK!D:D,'Special condition stocks'!B1937)</f>
        <v>44.991</v>
      </c>
      <c r="G1937" s="21">
        <f t="shared" si="420"/>
        <v>42.494</v>
      </c>
      <c r="H1937" s="63">
        <v>0</v>
      </c>
      <c r="I1937" s="21">
        <v>0</v>
      </c>
      <c r="J1937" s="21">
        <f t="shared" si="421"/>
        <v>42.494</v>
      </c>
    </row>
    <row r="1938" spans="1:10" x14ac:dyDescent="0.2">
      <c r="A1938" s="6" t="str">
        <f t="shared" si="415"/>
        <v>WHG/*7DCornish</v>
      </c>
      <c r="B1938" s="6" t="s">
        <v>18</v>
      </c>
      <c r="C1938" s="24" t="s">
        <v>268</v>
      </c>
      <c r="D1938" s="24" t="s">
        <v>94</v>
      </c>
      <c r="E1938" s="21">
        <f t="shared" si="428"/>
        <v>0.94450373532550691</v>
      </c>
      <c r="F1938" s="19">
        <f>SUMIFS(UK!I:I,UK!B:B,'Special condition stocks'!D1938,UK!D:D,'Special condition stocks'!B1938)</f>
        <v>1158.403</v>
      </c>
      <c r="G1938" s="21">
        <f t="shared" si="420"/>
        <v>1094.116</v>
      </c>
      <c r="H1938" s="63">
        <v>0</v>
      </c>
      <c r="I1938" s="21">
        <v>0</v>
      </c>
      <c r="J1938" s="21">
        <f t="shared" si="421"/>
        <v>1094.116</v>
      </c>
    </row>
    <row r="1939" spans="1:10" x14ac:dyDescent="0.2">
      <c r="A1939" s="6" t="str">
        <f t="shared" si="415"/>
        <v>WHG/*7DEEFPO</v>
      </c>
      <c r="B1939" s="6" t="s">
        <v>14</v>
      </c>
      <c r="C1939" s="24" t="s">
        <v>268</v>
      </c>
      <c r="D1939" s="24" t="s">
        <v>94</v>
      </c>
      <c r="E1939" s="21">
        <f t="shared" si="428"/>
        <v>0.94450373532550691</v>
      </c>
      <c r="F1939" s="19">
        <f>SUMIFS(UK!I:I,UK!B:B,'Special condition stocks'!D1939,UK!D:D,'Special condition stocks'!B1939)</f>
        <v>180.12700000000001</v>
      </c>
      <c r="G1939" s="21">
        <f t="shared" si="420"/>
        <v>170.131</v>
      </c>
      <c r="H1939" s="63">
        <v>0</v>
      </c>
      <c r="I1939" s="21">
        <v>0</v>
      </c>
      <c r="J1939" s="21">
        <f t="shared" si="421"/>
        <v>170.131</v>
      </c>
    </row>
    <row r="1940" spans="1:10" x14ac:dyDescent="0.2">
      <c r="A1940" s="6" t="str">
        <f t="shared" si="415"/>
        <v>WHG/*7DFife</v>
      </c>
      <c r="B1940" s="6" t="s">
        <v>7</v>
      </c>
      <c r="C1940" s="24" t="s">
        <v>268</v>
      </c>
      <c r="D1940" s="24" t="s">
        <v>94</v>
      </c>
      <c r="E1940" s="21">
        <f t="shared" si="428"/>
        <v>0.94450373532550691</v>
      </c>
      <c r="F1940" s="19">
        <f>SUMIFS(UK!I:I,UK!B:B,'Special condition stocks'!D1940,UK!D:D,'Special condition stocks'!B1940)</f>
        <v>53.604999999999997</v>
      </c>
      <c r="G1940" s="21">
        <f t="shared" si="420"/>
        <v>50.63</v>
      </c>
      <c r="H1940" s="63">
        <v>178.06100000000001</v>
      </c>
      <c r="I1940" s="21">
        <v>0</v>
      </c>
      <c r="J1940" s="21">
        <f t="shared" si="421"/>
        <v>228.691</v>
      </c>
    </row>
    <row r="1941" spans="1:10" x14ac:dyDescent="0.2">
      <c r="A1941" s="6" t="str">
        <f t="shared" si="415"/>
        <v>WHG/*7DFPO</v>
      </c>
      <c r="B1941" s="6" t="s">
        <v>15</v>
      </c>
      <c r="C1941" s="24" t="s">
        <v>268</v>
      </c>
      <c r="D1941" s="24" t="s">
        <v>94</v>
      </c>
      <c r="E1941" s="21">
        <f t="shared" si="428"/>
        <v>0.94450373532550691</v>
      </c>
      <c r="F1941" s="19">
        <f>SUMIFS(UK!I:I,UK!B:B,'Special condition stocks'!D1941,UK!D:D,'Special condition stocks'!B1941)</f>
        <v>103.76900000000001</v>
      </c>
      <c r="G1941" s="21">
        <f t="shared" si="420"/>
        <v>98.01</v>
      </c>
      <c r="H1941" s="63">
        <v>2.8000000000000001E-2</v>
      </c>
      <c r="I1941" s="21">
        <v>0</v>
      </c>
      <c r="J1941" s="21">
        <f t="shared" si="421"/>
        <v>98.038000000000011</v>
      </c>
    </row>
    <row r="1942" spans="1:10" x14ac:dyDescent="0.2">
      <c r="A1942" s="6" t="str">
        <f t="shared" si="415"/>
        <v>WHG/*7DHandliners</v>
      </c>
      <c r="B1942" s="6" t="s">
        <v>66</v>
      </c>
      <c r="C1942" s="24" t="s">
        <v>268</v>
      </c>
      <c r="D1942" s="24" t="s">
        <v>94</v>
      </c>
      <c r="E1942" s="21">
        <f t="shared" si="428"/>
        <v>0.94450373532550691</v>
      </c>
      <c r="F1942" s="19">
        <f>SUMIFS(UK!I:I,UK!B:B,'Special condition stocks'!D1942,UK!D:D,'Special condition stocks'!B1942)</f>
        <v>0</v>
      </c>
      <c r="G1942" s="21">
        <f t="shared" si="420"/>
        <v>0</v>
      </c>
      <c r="H1942" s="63">
        <v>0</v>
      </c>
      <c r="I1942" s="21">
        <v>0</v>
      </c>
      <c r="J1942" s="21">
        <f t="shared" si="421"/>
        <v>0</v>
      </c>
    </row>
    <row r="1943" spans="1:10" x14ac:dyDescent="0.2">
      <c r="A1943" s="6" t="str">
        <f t="shared" si="415"/>
        <v>WHG/*7DInterfish</v>
      </c>
      <c r="B1943" s="6" t="s">
        <v>23</v>
      </c>
      <c r="C1943" s="24" t="s">
        <v>268</v>
      </c>
      <c r="D1943" s="24" t="s">
        <v>94</v>
      </c>
      <c r="E1943" s="21">
        <f t="shared" si="428"/>
        <v>0.94450373532550691</v>
      </c>
      <c r="F1943" s="19">
        <f>SUMIFS(UK!I:I,UK!B:B,'Special condition stocks'!D1943,UK!D:D,'Special condition stocks'!B1943)</f>
        <v>38.536999999999999</v>
      </c>
      <c r="G1943" s="21">
        <f t="shared" si="420"/>
        <v>36.398000000000003</v>
      </c>
      <c r="H1943" s="63">
        <v>52.911000000000001</v>
      </c>
      <c r="I1943" s="21">
        <v>0</v>
      </c>
      <c r="J1943" s="21">
        <f t="shared" si="421"/>
        <v>89.308999999999997</v>
      </c>
    </row>
    <row r="1944" spans="1:10" x14ac:dyDescent="0.2">
      <c r="A1944" s="6" t="str">
        <f t="shared" si="415"/>
        <v>WHG/*7DIOM</v>
      </c>
      <c r="B1944" s="6" t="s">
        <v>24</v>
      </c>
      <c r="C1944" s="24" t="s">
        <v>268</v>
      </c>
      <c r="D1944" s="24" t="s">
        <v>94</v>
      </c>
      <c r="E1944" s="21">
        <f t="shared" si="428"/>
        <v>0.94450373532550691</v>
      </c>
      <c r="F1944" s="19">
        <f>SUMIFS(UK!I:I,UK!B:B,'Special condition stocks'!D1944,UK!D:D,'Special condition stocks'!B1944)</f>
        <v>6.8239999999999998</v>
      </c>
      <c r="G1944" s="21">
        <f t="shared" si="420"/>
        <v>6.4450000000000003</v>
      </c>
      <c r="H1944" s="63">
        <v>0</v>
      </c>
      <c r="I1944" s="21">
        <v>0</v>
      </c>
      <c r="J1944" s="21">
        <f t="shared" si="421"/>
        <v>6.4450000000000003</v>
      </c>
    </row>
    <row r="1945" spans="1:10" x14ac:dyDescent="0.2">
      <c r="A1945" s="6" t="str">
        <f t="shared" si="415"/>
        <v>WHG/*7DKlondyke</v>
      </c>
      <c r="B1945" s="6" t="s">
        <v>11</v>
      </c>
      <c r="C1945" s="24" t="s">
        <v>268</v>
      </c>
      <c r="D1945" s="24" t="s">
        <v>94</v>
      </c>
      <c r="E1945" s="21">
        <f t="shared" si="428"/>
        <v>0.94450373532550691</v>
      </c>
      <c r="F1945" s="19">
        <f>SUMIFS(UK!I:I,UK!B:B,'Special condition stocks'!D1945,UK!D:D,'Special condition stocks'!B1945)</f>
        <v>0</v>
      </c>
      <c r="G1945" s="21">
        <f t="shared" si="420"/>
        <v>0</v>
      </c>
      <c r="H1945" s="63">
        <v>0</v>
      </c>
      <c r="I1945" s="21">
        <v>0</v>
      </c>
      <c r="J1945" s="21">
        <f t="shared" si="421"/>
        <v>0</v>
      </c>
    </row>
    <row r="1946" spans="1:10" x14ac:dyDescent="0.2">
      <c r="A1946" s="6" t="str">
        <f t="shared" si="415"/>
        <v>WHG/*7DLowestoft</v>
      </c>
      <c r="B1946" s="6" t="s">
        <v>21</v>
      </c>
      <c r="C1946" s="24" t="s">
        <v>268</v>
      </c>
      <c r="D1946" s="24" t="s">
        <v>94</v>
      </c>
      <c r="E1946" s="21">
        <f t="shared" si="428"/>
        <v>0.94450373532550691</v>
      </c>
      <c r="F1946" s="19">
        <f>SUMIFS(UK!I:I,UK!B:B,'Special condition stocks'!D1946,UK!D:D,'Special condition stocks'!B1946)</f>
        <v>0</v>
      </c>
      <c r="G1946" s="21">
        <f t="shared" si="420"/>
        <v>0</v>
      </c>
      <c r="H1946" s="63">
        <v>0</v>
      </c>
      <c r="I1946" s="21">
        <v>0</v>
      </c>
      <c r="J1946" s="21">
        <f t="shared" si="421"/>
        <v>0</v>
      </c>
    </row>
    <row r="1947" spans="1:10" x14ac:dyDescent="0.2">
      <c r="A1947" s="6" t="str">
        <f t="shared" si="415"/>
        <v>WHG/*7DLunar</v>
      </c>
      <c r="B1947" s="6" t="s">
        <v>12</v>
      </c>
      <c r="C1947" s="24" t="s">
        <v>268</v>
      </c>
      <c r="D1947" s="24" t="s">
        <v>94</v>
      </c>
      <c r="E1947" s="21">
        <f t="shared" si="428"/>
        <v>0.94450373532550691</v>
      </c>
      <c r="F1947" s="19">
        <f>SUMIFS(UK!I:I,UK!B:B,'Special condition stocks'!D1947,UK!D:D,'Special condition stocks'!B1947)</f>
        <v>39.200000000000003</v>
      </c>
      <c r="G1947" s="21">
        <f t="shared" si="420"/>
        <v>37.024999999999999</v>
      </c>
      <c r="H1947" s="63">
        <v>0</v>
      </c>
      <c r="I1947" s="21">
        <v>0</v>
      </c>
      <c r="J1947" s="21">
        <f t="shared" si="421"/>
        <v>37.024999999999999</v>
      </c>
    </row>
    <row r="1948" spans="1:10" x14ac:dyDescent="0.2">
      <c r="A1948" s="6" t="str">
        <f t="shared" si="415"/>
        <v>WHG/*7DMourne</v>
      </c>
      <c r="B1948" s="6" t="s">
        <v>49</v>
      </c>
      <c r="C1948" s="24" t="s">
        <v>268</v>
      </c>
      <c r="D1948" s="24" t="s">
        <v>94</v>
      </c>
      <c r="E1948" s="21">
        <f t="shared" si="428"/>
        <v>0.94450373532550691</v>
      </c>
      <c r="F1948" s="19">
        <f>SUMIFS(UK!I:I,UK!B:B,'Special condition stocks'!D1948,UK!D:D,'Special condition stocks'!B1948)</f>
        <v>0</v>
      </c>
      <c r="G1948" s="21">
        <f t="shared" si="420"/>
        <v>0</v>
      </c>
      <c r="H1948" s="63">
        <v>0</v>
      </c>
      <c r="I1948" s="21">
        <v>0</v>
      </c>
      <c r="J1948" s="21">
        <f t="shared" si="421"/>
        <v>0</v>
      </c>
    </row>
    <row r="1949" spans="1:10" x14ac:dyDescent="0.2">
      <c r="A1949" s="6" t="str">
        <f t="shared" si="415"/>
        <v>WHG/*7DNESFO</v>
      </c>
      <c r="B1949" s="6" t="s">
        <v>5</v>
      </c>
      <c r="C1949" s="24" t="s">
        <v>268</v>
      </c>
      <c r="D1949" s="24" t="s">
        <v>94</v>
      </c>
      <c r="E1949" s="21">
        <f t="shared" si="428"/>
        <v>0.94450373532550691</v>
      </c>
      <c r="F1949" s="19">
        <f>SUMIFS(UK!I:I,UK!B:B,'Special condition stocks'!D1949,UK!D:D,'Special condition stocks'!B1949)</f>
        <v>1</v>
      </c>
      <c r="G1949" s="21">
        <f t="shared" si="420"/>
        <v>0.94499999999999995</v>
      </c>
      <c r="H1949" s="63">
        <v>0</v>
      </c>
      <c r="I1949" s="21">
        <v>0</v>
      </c>
      <c r="J1949" s="21">
        <f t="shared" si="421"/>
        <v>0.94499999999999995</v>
      </c>
    </row>
    <row r="1950" spans="1:10" x14ac:dyDescent="0.2">
      <c r="A1950" s="6" t="str">
        <f t="shared" si="415"/>
        <v>WHG/*7DNIFPO</v>
      </c>
      <c r="B1950" s="6" t="s">
        <v>16</v>
      </c>
      <c r="C1950" s="24" t="s">
        <v>268</v>
      </c>
      <c r="D1950" s="24" t="s">
        <v>94</v>
      </c>
      <c r="E1950" s="21">
        <f t="shared" si="428"/>
        <v>0.94450373532550691</v>
      </c>
      <c r="F1950" s="19">
        <f>SUMIFS(UK!I:I,UK!B:B,'Special condition stocks'!D1950,UK!D:D,'Special condition stocks'!B1950)</f>
        <v>143.12899999999999</v>
      </c>
      <c r="G1950" s="21">
        <f t="shared" si="420"/>
        <v>135.18600000000001</v>
      </c>
      <c r="H1950" s="63">
        <v>0</v>
      </c>
      <c r="I1950" s="21">
        <v>0</v>
      </c>
      <c r="J1950" s="21">
        <f t="shared" si="421"/>
        <v>135.18600000000001</v>
      </c>
    </row>
    <row r="1951" spans="1:10" x14ac:dyDescent="0.2">
      <c r="A1951" s="6" t="str">
        <f t="shared" si="415"/>
        <v>WHG/*7DNon Sector - England</v>
      </c>
      <c r="B1951" s="6" t="s">
        <v>25</v>
      </c>
      <c r="C1951" s="24" t="s">
        <v>268</v>
      </c>
      <c r="D1951" s="24" t="s">
        <v>94</v>
      </c>
      <c r="E1951" s="21">
        <f t="shared" si="428"/>
        <v>0.94450373532550691</v>
      </c>
      <c r="F1951" s="19">
        <f>SUMIFS(UK!I:I,UK!B:B,'Special condition stocks'!D1951,UK!D:D,'Special condition stocks'!B1951)</f>
        <v>331.89600000000002</v>
      </c>
      <c r="G1951" s="21">
        <f t="shared" si="420"/>
        <v>313.47699999999998</v>
      </c>
      <c r="H1951" s="63">
        <v>0</v>
      </c>
      <c r="I1951" s="21">
        <v>0</v>
      </c>
      <c r="J1951" s="21">
        <f t="shared" si="421"/>
        <v>313.47699999999998</v>
      </c>
    </row>
    <row r="1952" spans="1:10" x14ac:dyDescent="0.2">
      <c r="A1952" s="6" t="str">
        <f t="shared" si="415"/>
        <v>WHG/*7DNon Sector - Northern Ireland</v>
      </c>
      <c r="B1952" s="6" t="s">
        <v>28</v>
      </c>
      <c r="C1952" s="24" t="s">
        <v>268</v>
      </c>
      <c r="D1952" s="24" t="s">
        <v>94</v>
      </c>
      <c r="E1952" s="21">
        <f t="shared" si="428"/>
        <v>0.94450373532550691</v>
      </c>
      <c r="F1952" s="19">
        <f>SUMIFS(UK!I:I,UK!B:B,'Special condition stocks'!D1952,UK!D:D,'Special condition stocks'!B1952)</f>
        <v>8.4</v>
      </c>
      <c r="G1952" s="21">
        <f t="shared" si="420"/>
        <v>7.9340000000000002</v>
      </c>
      <c r="H1952" s="63">
        <v>0</v>
      </c>
      <c r="I1952" s="21">
        <v>0</v>
      </c>
      <c r="J1952" s="21">
        <f t="shared" si="421"/>
        <v>7.9340000000000002</v>
      </c>
    </row>
    <row r="1953" spans="1:10" x14ac:dyDescent="0.2">
      <c r="A1953" s="6" t="str">
        <f t="shared" si="415"/>
        <v>WHG/*7DNon Sector - Scotland</v>
      </c>
      <c r="B1953" s="6" t="s">
        <v>27</v>
      </c>
      <c r="C1953" s="24" t="s">
        <v>268</v>
      </c>
      <c r="D1953" s="24" t="s">
        <v>94</v>
      </c>
      <c r="E1953" s="21">
        <f t="shared" si="428"/>
        <v>0.94450373532550691</v>
      </c>
      <c r="F1953" s="19">
        <f>SUMIFS(UK!I:I,UK!B:B,'Special condition stocks'!D1953,UK!D:D,'Special condition stocks'!B1953)</f>
        <v>9.1999999999999993</v>
      </c>
      <c r="G1953" s="21">
        <f t="shared" si="420"/>
        <v>8.6890000000000001</v>
      </c>
      <c r="H1953" s="63">
        <v>0</v>
      </c>
      <c r="I1953" s="21">
        <v>0</v>
      </c>
      <c r="J1953" s="21">
        <f t="shared" si="421"/>
        <v>8.6890000000000001</v>
      </c>
    </row>
    <row r="1954" spans="1:10" x14ac:dyDescent="0.2">
      <c r="A1954" s="6" t="str">
        <f t="shared" si="415"/>
        <v>WHG/*7DNon Sector - Wales</v>
      </c>
      <c r="B1954" s="6" t="s">
        <v>26</v>
      </c>
      <c r="C1954" s="24" t="s">
        <v>268</v>
      </c>
      <c r="D1954" s="24" t="s">
        <v>94</v>
      </c>
      <c r="E1954" s="21">
        <f t="shared" si="428"/>
        <v>0.94450373532550691</v>
      </c>
      <c r="F1954" s="19">
        <f>SUMIFS(UK!I:I,UK!B:B,'Special condition stocks'!D1954,UK!D:D,'Special condition stocks'!B1954)</f>
        <v>1.024</v>
      </c>
      <c r="G1954" s="21">
        <f t="shared" si="420"/>
        <v>0.96699999999999997</v>
      </c>
      <c r="H1954" s="63">
        <v>0</v>
      </c>
      <c r="I1954" s="21">
        <v>0</v>
      </c>
      <c r="J1954" s="21">
        <f t="shared" si="421"/>
        <v>0.96699999999999997</v>
      </c>
    </row>
    <row r="1955" spans="1:10" x14ac:dyDescent="0.2">
      <c r="A1955" s="6" t="str">
        <f t="shared" si="415"/>
        <v>WHG/*7DHumberside</v>
      </c>
      <c r="B1955" s="6" t="s">
        <v>288</v>
      </c>
      <c r="C1955" s="24" t="s">
        <v>268</v>
      </c>
      <c r="D1955" s="24" t="s">
        <v>94</v>
      </c>
      <c r="E1955" s="21">
        <f t="shared" si="428"/>
        <v>0.94450373532550691</v>
      </c>
      <c r="F1955" s="19">
        <f>SUMIFS(UK!I:I,UK!B:B,'Special condition stocks'!D1955,UK!D:D,'Special condition stocks'!B1955)</f>
        <v>1.6060000000000001</v>
      </c>
      <c r="G1955" s="21">
        <f t="shared" si="420"/>
        <v>1.5169999999999999</v>
      </c>
      <c r="H1955" s="63">
        <v>73.665999999999997</v>
      </c>
      <c r="I1955" s="21">
        <v>0</v>
      </c>
      <c r="J1955" s="21">
        <f t="shared" si="421"/>
        <v>75.182999999999993</v>
      </c>
    </row>
    <row r="1956" spans="1:10" x14ac:dyDescent="0.2">
      <c r="A1956" s="6" t="str">
        <f t="shared" si="415"/>
        <v>WHG/*7DNorth Sea</v>
      </c>
      <c r="B1956" s="6" t="s">
        <v>20</v>
      </c>
      <c r="C1956" s="24" t="s">
        <v>268</v>
      </c>
      <c r="D1956" s="24" t="s">
        <v>94</v>
      </c>
      <c r="E1956" s="21">
        <f t="shared" si="428"/>
        <v>0.94450373532550691</v>
      </c>
      <c r="F1956" s="19">
        <f>SUMIFS(UK!I:I,UK!B:B,'Special condition stocks'!D1956,UK!D:D,'Special condition stocks'!B1956)</f>
        <v>8.6209999999999987</v>
      </c>
      <c r="G1956" s="21">
        <f t="shared" si="420"/>
        <v>8.1430000000000007</v>
      </c>
      <c r="H1956" s="63">
        <v>0.31900000000000001</v>
      </c>
      <c r="I1956" s="21">
        <v>0</v>
      </c>
      <c r="J1956" s="21">
        <f t="shared" si="421"/>
        <v>8.4620000000000015</v>
      </c>
    </row>
    <row r="1957" spans="1:10" x14ac:dyDescent="0.2">
      <c r="A1957" s="6" t="str">
        <f t="shared" si="415"/>
        <v>WHG/*7DNorthern</v>
      </c>
      <c r="B1957" s="6" t="s">
        <v>10</v>
      </c>
      <c r="C1957" s="24" t="s">
        <v>268</v>
      </c>
      <c r="D1957" s="24" t="s">
        <v>94</v>
      </c>
      <c r="E1957" s="21">
        <f t="shared" si="428"/>
        <v>0.94450373532550691</v>
      </c>
      <c r="F1957" s="19">
        <f>SUMIFS(UK!I:I,UK!B:B,'Special condition stocks'!D1957,UK!D:D,'Special condition stocks'!B1957)</f>
        <v>0</v>
      </c>
      <c r="G1957" s="21">
        <f t="shared" si="420"/>
        <v>0</v>
      </c>
      <c r="H1957" s="63">
        <v>0</v>
      </c>
      <c r="I1957" s="21">
        <v>0</v>
      </c>
      <c r="J1957" s="21">
        <f t="shared" si="421"/>
        <v>0</v>
      </c>
    </row>
    <row r="1958" spans="1:10" x14ac:dyDescent="0.2">
      <c r="A1958" s="6" t="str">
        <f t="shared" si="415"/>
        <v>WHG/*7DOrkney</v>
      </c>
      <c r="B1958" s="6" t="s">
        <v>9</v>
      </c>
      <c r="C1958" s="24" t="s">
        <v>268</v>
      </c>
      <c r="D1958" s="24" t="s">
        <v>94</v>
      </c>
      <c r="E1958" s="21">
        <f t="shared" si="428"/>
        <v>0.94450373532550691</v>
      </c>
      <c r="F1958" s="19">
        <f>SUMIFS(UK!I:I,UK!B:B,'Special condition stocks'!D1958,UK!D:D,'Special condition stocks'!B1958)</f>
        <v>0</v>
      </c>
      <c r="G1958" s="21">
        <f t="shared" si="420"/>
        <v>0</v>
      </c>
      <c r="H1958" s="63">
        <v>0</v>
      </c>
      <c r="I1958" s="21">
        <v>0</v>
      </c>
      <c r="J1958" s="21">
        <f t="shared" si="421"/>
        <v>0</v>
      </c>
    </row>
    <row r="1959" spans="1:10" x14ac:dyDescent="0.2">
      <c r="A1959" s="6" t="str">
        <f t="shared" si="415"/>
        <v>WHG/*7DSFO</v>
      </c>
      <c r="B1959" s="6" t="s">
        <v>2</v>
      </c>
      <c r="C1959" s="24" t="s">
        <v>268</v>
      </c>
      <c r="D1959" s="24" t="s">
        <v>94</v>
      </c>
      <c r="E1959" s="21">
        <f t="shared" si="428"/>
        <v>0.94450373532550691</v>
      </c>
      <c r="F1959" s="19">
        <f>SUMIFS(UK!I:I,UK!B:B,'Special condition stocks'!D1959,UK!D:D,'Special condition stocks'!B1959)</f>
        <v>52.100999999999999</v>
      </c>
      <c r="G1959" s="21">
        <f t="shared" si="420"/>
        <v>49.21</v>
      </c>
      <c r="H1959" s="63">
        <v>8.0000000000000002E-3</v>
      </c>
      <c r="I1959" s="21">
        <v>0</v>
      </c>
      <c r="J1959" s="21">
        <f t="shared" si="421"/>
        <v>49.218000000000004</v>
      </c>
    </row>
    <row r="1960" spans="1:10" x14ac:dyDescent="0.2">
      <c r="A1960" s="6" t="str">
        <f t="shared" ref="A1960:A2029" si="429">CONCATENATE(C1960,B1960)</f>
        <v>WHG/*7DShetland</v>
      </c>
      <c r="B1960" s="6" t="s">
        <v>6</v>
      </c>
      <c r="C1960" s="24" t="s">
        <v>268</v>
      </c>
      <c r="D1960" s="24" t="s">
        <v>94</v>
      </c>
      <c r="E1960" s="21">
        <f t="shared" si="428"/>
        <v>0.94450373532550691</v>
      </c>
      <c r="F1960" s="19">
        <f>SUMIFS(UK!I:I,UK!B:B,'Special condition stocks'!D1960,UK!D:D,'Special condition stocks'!B1960)</f>
        <v>36.1</v>
      </c>
      <c r="G1960" s="21">
        <f t="shared" si="420"/>
        <v>34.097000000000001</v>
      </c>
      <c r="H1960" s="63">
        <v>0</v>
      </c>
      <c r="I1960" s="21">
        <v>0</v>
      </c>
      <c r="J1960" s="21">
        <f t="shared" si="421"/>
        <v>34.097000000000001</v>
      </c>
    </row>
    <row r="1961" spans="1:10" x14ac:dyDescent="0.2">
      <c r="A1961" s="6" t="str">
        <f t="shared" si="429"/>
        <v>WHG/*7DSouth West</v>
      </c>
      <c r="B1961" s="6" t="s">
        <v>19</v>
      </c>
      <c r="C1961" s="24" t="s">
        <v>268</v>
      </c>
      <c r="D1961" s="24" t="s">
        <v>94</v>
      </c>
      <c r="E1961" s="21">
        <f t="shared" si="428"/>
        <v>0.94450373532550691</v>
      </c>
      <c r="F1961" s="19">
        <f>SUMIFS(UK!I:I,UK!B:B,'Special condition stocks'!D1961,UK!D:D,'Special condition stocks'!B1961)</f>
        <v>208.82499999999999</v>
      </c>
      <c r="G1961" s="21">
        <f t="shared" si="420"/>
        <v>197.23599999999999</v>
      </c>
      <c r="H1961" s="63">
        <v>0.45300000000000001</v>
      </c>
      <c r="I1961" s="21">
        <v>0</v>
      </c>
      <c r="J1961" s="21">
        <f t="shared" si="421"/>
        <v>197.68899999999999</v>
      </c>
    </row>
    <row r="1962" spans="1:10" x14ac:dyDescent="0.2">
      <c r="A1962" s="6" t="str">
        <f t="shared" ref="A1962" si="430">CONCATENATE(C1962,B1962)</f>
        <v>WHG/*7DUnallocated</v>
      </c>
      <c r="B1962" s="60" t="s">
        <v>33</v>
      </c>
      <c r="C1962" s="61" t="s">
        <v>268</v>
      </c>
      <c r="D1962" s="61" t="s">
        <v>94</v>
      </c>
      <c r="E1962" s="21">
        <f t="shared" si="428"/>
        <v>0.94450373532550691</v>
      </c>
      <c r="F1962" s="19">
        <f>SUMIFS(UK!I:I,UK!B:B,'Special condition stocks'!D1962,UK!D:D,'Special condition stocks'!B1962)</f>
        <v>97.84</v>
      </c>
      <c r="G1962" s="21">
        <f t="shared" ref="G1962" si="431">ROUND(F1962*E1962,3)</f>
        <v>92.41</v>
      </c>
      <c r="H1962" s="56">
        <v>0</v>
      </c>
      <c r="I1962" s="21">
        <v>0</v>
      </c>
      <c r="J1962" s="21">
        <f t="shared" ref="J1962" si="432">G1962+H1962-I1962</f>
        <v>92.41</v>
      </c>
    </row>
    <row r="1963" spans="1:10" x14ac:dyDescent="0.2">
      <c r="A1963" s="6" t="str">
        <f t="shared" si="429"/>
        <v>WHG/*7DW. Scotland</v>
      </c>
      <c r="B1963" s="6" t="s">
        <v>8</v>
      </c>
      <c r="C1963" s="24" t="s">
        <v>268</v>
      </c>
      <c r="D1963" s="24" t="s">
        <v>94</v>
      </c>
      <c r="E1963" s="21">
        <f t="shared" si="428"/>
        <v>0.94450373532550691</v>
      </c>
      <c r="F1963" s="19">
        <f>SUMIFS(UK!I:I,UK!B:B,'Special condition stocks'!D1963,UK!D:D,'Special condition stocks'!B1963)</f>
        <v>0.60099999999999998</v>
      </c>
      <c r="G1963" s="21">
        <f t="shared" si="420"/>
        <v>0.56799999999999995</v>
      </c>
      <c r="H1963" s="63">
        <v>0</v>
      </c>
      <c r="I1963" s="21">
        <v>0</v>
      </c>
      <c r="J1963" s="21">
        <f t="shared" si="421"/>
        <v>0.56799999999999995</v>
      </c>
    </row>
    <row r="1964" spans="1:10" x14ac:dyDescent="0.2">
      <c r="A1964" s="6" t="str">
        <f t="shared" si="429"/>
        <v>WHG/*7DWales &amp; WC</v>
      </c>
      <c r="B1964" s="6" t="s">
        <v>22</v>
      </c>
      <c r="C1964" s="24" t="s">
        <v>268</v>
      </c>
      <c r="D1964" s="24" t="s">
        <v>94</v>
      </c>
      <c r="E1964" s="21">
        <f t="shared" si="428"/>
        <v>0.94450373532550691</v>
      </c>
      <c r="F1964" s="19">
        <f>SUMIFS(UK!I:I,UK!B:B,'Special condition stocks'!D1964,UK!D:D,'Special condition stocks'!B1964)</f>
        <v>272.43299999999999</v>
      </c>
      <c r="G1964" s="21">
        <f t="shared" si="420"/>
        <v>257.31400000000002</v>
      </c>
      <c r="H1964" s="63">
        <v>0</v>
      </c>
      <c r="I1964" s="21">
        <v>0</v>
      </c>
      <c r="J1964" s="21">
        <f t="shared" si="421"/>
        <v>257.31400000000002</v>
      </c>
    </row>
    <row r="1965" spans="1:10" x14ac:dyDescent="0.2">
      <c r="A1965" s="6" t="str">
        <f t="shared" si="429"/>
        <v>WHG/*7DWestern</v>
      </c>
      <c r="B1965" s="6" t="s">
        <v>107</v>
      </c>
      <c r="C1965" s="24" t="s">
        <v>268</v>
      </c>
      <c r="D1965" s="24" t="s">
        <v>94</v>
      </c>
      <c r="E1965" s="21">
        <f t="shared" si="428"/>
        <v>0.94450373532550691</v>
      </c>
      <c r="F1965" s="19">
        <f>SUMIFS(UK!I:I,UK!B:B,'Special condition stocks'!D1965,UK!D:D,'Special condition stocks'!B1965)</f>
        <v>1098.509</v>
      </c>
      <c r="G1965" s="21">
        <f t="shared" si="420"/>
        <v>1037.546</v>
      </c>
      <c r="H1965" s="63">
        <v>0</v>
      </c>
      <c r="I1965" s="21">
        <v>0</v>
      </c>
      <c r="J1965" s="21">
        <f t="shared" si="421"/>
        <v>1037.546</v>
      </c>
    </row>
    <row r="1966" spans="1:10" x14ac:dyDescent="0.2">
      <c r="A1966" s="6" t="str">
        <f t="shared" ref="A1966:A1967" si="433">CONCATENATE(C1966,B1966)</f>
        <v>WHG/*7DQAM - sector</v>
      </c>
      <c r="B1966" s="60" t="s">
        <v>302</v>
      </c>
      <c r="C1966" s="61" t="s">
        <v>268</v>
      </c>
      <c r="D1966" s="61" t="s">
        <v>94</v>
      </c>
      <c r="E1966" s="21">
        <f t="shared" si="428"/>
        <v>0.94450373532550691</v>
      </c>
      <c r="F1966" s="19">
        <f>SUMIFS(UK!I:I,UK!B:B,'Special condition stocks'!D1966,UK!D:D,'Special condition stocks'!B1966)</f>
        <v>0</v>
      </c>
      <c r="G1966" s="21">
        <f t="shared" ref="G1966:G1967" si="434">ROUND(F1966*E1966,3)</f>
        <v>0</v>
      </c>
      <c r="H1966" s="63">
        <v>0</v>
      </c>
      <c r="I1966" s="21">
        <v>0</v>
      </c>
      <c r="J1966" s="21">
        <f t="shared" ref="J1966:J1967" si="435">G1966+H1966-I1966</f>
        <v>0</v>
      </c>
    </row>
    <row r="1967" spans="1:10" x14ac:dyDescent="0.2">
      <c r="A1967" s="6" t="str">
        <f t="shared" si="433"/>
        <v>WHG/*7DQAM - non-sector</v>
      </c>
      <c r="B1967" s="60" t="s">
        <v>303</v>
      </c>
      <c r="C1967" s="61" t="s">
        <v>268</v>
      </c>
      <c r="D1967" s="61" t="s">
        <v>94</v>
      </c>
      <c r="E1967" s="21">
        <f t="shared" si="428"/>
        <v>0.94450373532550691</v>
      </c>
      <c r="F1967" s="19">
        <f>SUMIFS(UK!I:I,UK!B:B,'Special condition stocks'!D1967,UK!D:D,'Special condition stocks'!B1967)</f>
        <v>0</v>
      </c>
      <c r="G1967" s="21">
        <f t="shared" si="434"/>
        <v>0</v>
      </c>
      <c r="H1967" s="63">
        <v>0</v>
      </c>
      <c r="I1967" s="21">
        <v>0</v>
      </c>
      <c r="J1967" s="21">
        <f t="shared" si="435"/>
        <v>0</v>
      </c>
    </row>
    <row r="1968" spans="1:10" x14ac:dyDescent="0.2">
      <c r="A1968" s="6" t="str">
        <f t="shared" si="429"/>
        <v>BLI/*05B-F.10m and under (pool) - England</v>
      </c>
      <c r="B1968" s="60" t="s">
        <v>29</v>
      </c>
      <c r="C1968" s="61" t="s">
        <v>309</v>
      </c>
      <c r="D1968" s="61" t="s">
        <v>242</v>
      </c>
      <c r="E1968" s="21">
        <f>80/160</f>
        <v>0.5</v>
      </c>
      <c r="F1968" s="19">
        <f>SUMIFS(UK!I:I,UK!B:B,'Special condition stocks'!D1968,UK!D:D,'Special condition stocks'!B1968)</f>
        <v>0</v>
      </c>
      <c r="G1968" s="21">
        <f t="shared" ref="G1968:G2002" si="436">ROUND(F1968*E1968,3)</f>
        <v>0</v>
      </c>
      <c r="H1968" s="63">
        <v>0</v>
      </c>
      <c r="I1968" s="21">
        <v>0</v>
      </c>
      <c r="J1968" s="21">
        <f t="shared" ref="J1968:J2002" si="437">G1968+H1968-I1968</f>
        <v>0</v>
      </c>
    </row>
    <row r="1969" spans="1:10" x14ac:dyDescent="0.2">
      <c r="A1969" s="6" t="str">
        <f t="shared" si="429"/>
        <v>BLI/*05B-F.10m and under (pool) - Northern Ireland</v>
      </c>
      <c r="B1969" s="60" t="s">
        <v>32</v>
      </c>
      <c r="C1969" s="61" t="s">
        <v>309</v>
      </c>
      <c r="D1969" s="61" t="s">
        <v>242</v>
      </c>
      <c r="E1969" s="21">
        <f t="shared" ref="E1969:E2004" si="438">80/160</f>
        <v>0.5</v>
      </c>
      <c r="F1969" s="19">
        <f>SUMIFS(UK!I:I,UK!B:B,'Special condition stocks'!D1969,UK!D:D,'Special condition stocks'!B1969)</f>
        <v>0</v>
      </c>
      <c r="G1969" s="21">
        <f t="shared" si="436"/>
        <v>0</v>
      </c>
      <c r="H1969" s="63">
        <v>0</v>
      </c>
      <c r="I1969" s="21">
        <v>0</v>
      </c>
      <c r="J1969" s="21">
        <f t="shared" si="437"/>
        <v>0</v>
      </c>
    </row>
    <row r="1970" spans="1:10" x14ac:dyDescent="0.2">
      <c r="A1970" s="6" t="str">
        <f t="shared" si="429"/>
        <v>BLI/*05B-F.10m and under (pool) - Scotland</v>
      </c>
      <c r="B1970" s="60" t="s">
        <v>31</v>
      </c>
      <c r="C1970" s="61" t="s">
        <v>309</v>
      </c>
      <c r="D1970" s="61" t="s">
        <v>242</v>
      </c>
      <c r="E1970" s="21">
        <f t="shared" si="438"/>
        <v>0.5</v>
      </c>
      <c r="F1970" s="19">
        <f>SUMIFS(UK!I:I,UK!B:B,'Special condition stocks'!D1970,UK!D:D,'Special condition stocks'!B1970)</f>
        <v>0</v>
      </c>
      <c r="G1970" s="21">
        <f t="shared" si="436"/>
        <v>0</v>
      </c>
      <c r="H1970" s="63">
        <v>0</v>
      </c>
      <c r="I1970" s="21">
        <v>0</v>
      </c>
      <c r="J1970" s="21">
        <f t="shared" si="437"/>
        <v>0</v>
      </c>
    </row>
    <row r="1971" spans="1:10" x14ac:dyDescent="0.2">
      <c r="A1971" s="6" t="str">
        <f t="shared" si="429"/>
        <v>BLI/*05B-F.10m and under (pool) - Wales</v>
      </c>
      <c r="B1971" s="60" t="s">
        <v>30</v>
      </c>
      <c r="C1971" s="61" t="s">
        <v>309</v>
      </c>
      <c r="D1971" s="61" t="s">
        <v>242</v>
      </c>
      <c r="E1971" s="21">
        <f t="shared" si="438"/>
        <v>0.5</v>
      </c>
      <c r="F1971" s="19">
        <f>SUMIFS(UK!I:I,UK!B:B,'Special condition stocks'!D1971,UK!D:D,'Special condition stocks'!B1971)</f>
        <v>0</v>
      </c>
      <c r="G1971" s="21">
        <f t="shared" si="436"/>
        <v>0</v>
      </c>
      <c r="H1971" s="63">
        <v>0</v>
      </c>
      <c r="I1971" s="21">
        <v>0</v>
      </c>
      <c r="J1971" s="21">
        <f t="shared" si="437"/>
        <v>0</v>
      </c>
    </row>
    <row r="1972" spans="1:10" x14ac:dyDescent="0.2">
      <c r="A1972" s="6" t="str">
        <f t="shared" si="429"/>
        <v>BLI/*05B-F.Aberdeen</v>
      </c>
      <c r="B1972" s="60" t="s">
        <v>4</v>
      </c>
      <c r="C1972" s="61" t="s">
        <v>309</v>
      </c>
      <c r="D1972" s="61" t="s">
        <v>242</v>
      </c>
      <c r="E1972" s="21">
        <f t="shared" si="438"/>
        <v>0.5</v>
      </c>
      <c r="F1972" s="19">
        <f>SUMIFS(UK!I:I,UK!B:B,'Special condition stocks'!D1972,UK!D:D,'Special condition stocks'!B1972)</f>
        <v>0.1</v>
      </c>
      <c r="G1972" s="21">
        <f t="shared" si="436"/>
        <v>0.05</v>
      </c>
      <c r="H1972" s="63">
        <v>0</v>
      </c>
      <c r="I1972" s="21">
        <v>0</v>
      </c>
      <c r="J1972" s="21">
        <f t="shared" si="437"/>
        <v>0.05</v>
      </c>
    </row>
    <row r="1973" spans="1:10" x14ac:dyDescent="0.2">
      <c r="A1973" s="6" t="str">
        <f t="shared" si="429"/>
        <v>BLI/*05B-F.Anglo Scot.</v>
      </c>
      <c r="B1973" s="60" t="s">
        <v>13</v>
      </c>
      <c r="C1973" s="61" t="s">
        <v>309</v>
      </c>
      <c r="D1973" s="61" t="s">
        <v>242</v>
      </c>
      <c r="E1973" s="21">
        <f t="shared" si="438"/>
        <v>0.5</v>
      </c>
      <c r="F1973" s="19">
        <f>SUMIFS(UK!I:I,UK!B:B,'Special condition stocks'!D1973,UK!D:D,'Special condition stocks'!B1973)</f>
        <v>16.969000000000001</v>
      </c>
      <c r="G1973" s="21">
        <f t="shared" si="436"/>
        <v>8.4849999999999994</v>
      </c>
      <c r="H1973" s="63">
        <v>0</v>
      </c>
      <c r="I1973" s="21">
        <v>0</v>
      </c>
      <c r="J1973" s="21">
        <f t="shared" si="437"/>
        <v>8.4849999999999994</v>
      </c>
    </row>
    <row r="1974" spans="1:10" x14ac:dyDescent="0.2">
      <c r="A1974" s="6" t="str">
        <f t="shared" si="429"/>
        <v>BLI/*05B-F.ANIFPO</v>
      </c>
      <c r="B1974" s="60" t="s">
        <v>17</v>
      </c>
      <c r="C1974" s="61" t="s">
        <v>309</v>
      </c>
      <c r="D1974" s="61" t="s">
        <v>242</v>
      </c>
      <c r="E1974" s="21">
        <f t="shared" si="438"/>
        <v>0.5</v>
      </c>
      <c r="F1974" s="19">
        <f>SUMIFS(UK!I:I,UK!B:B,'Special condition stocks'!D1974,UK!D:D,'Special condition stocks'!B1974)</f>
        <v>0</v>
      </c>
      <c r="G1974" s="21">
        <f t="shared" si="436"/>
        <v>0</v>
      </c>
      <c r="H1974" s="63">
        <v>0</v>
      </c>
      <c r="I1974" s="21">
        <v>0</v>
      </c>
      <c r="J1974" s="21">
        <f t="shared" si="437"/>
        <v>0</v>
      </c>
    </row>
    <row r="1975" spans="1:10" x14ac:dyDescent="0.2">
      <c r="A1975" s="6" t="str">
        <f t="shared" si="429"/>
        <v>BLI/*05B-F.Cornish</v>
      </c>
      <c r="B1975" s="60" t="s">
        <v>18</v>
      </c>
      <c r="C1975" s="61" t="s">
        <v>309</v>
      </c>
      <c r="D1975" s="61" t="s">
        <v>242</v>
      </c>
      <c r="E1975" s="21">
        <f t="shared" si="438"/>
        <v>0.5</v>
      </c>
      <c r="F1975" s="19">
        <f>SUMIFS(UK!I:I,UK!B:B,'Special condition stocks'!D1975,UK!D:D,'Special condition stocks'!B1975)</f>
        <v>0</v>
      </c>
      <c r="G1975" s="21">
        <f t="shared" si="436"/>
        <v>0</v>
      </c>
      <c r="H1975" s="63">
        <v>0</v>
      </c>
      <c r="I1975" s="21">
        <v>0</v>
      </c>
      <c r="J1975" s="21">
        <f t="shared" si="437"/>
        <v>0</v>
      </c>
    </row>
    <row r="1976" spans="1:10" x14ac:dyDescent="0.2">
      <c r="A1976" s="6" t="str">
        <f t="shared" si="429"/>
        <v>BLI/*05B-F.EEFPO</v>
      </c>
      <c r="B1976" s="60" t="s">
        <v>14</v>
      </c>
      <c r="C1976" s="61" t="s">
        <v>309</v>
      </c>
      <c r="D1976" s="61" t="s">
        <v>242</v>
      </c>
      <c r="E1976" s="21">
        <f t="shared" si="438"/>
        <v>0.5</v>
      </c>
      <c r="F1976" s="19">
        <f>SUMIFS(UK!I:I,UK!B:B,'Special condition stocks'!D1976,UK!D:D,'Special condition stocks'!B1976)</f>
        <v>8.5999999999999993E-2</v>
      </c>
      <c r="G1976" s="21">
        <f t="shared" si="436"/>
        <v>4.2999999999999997E-2</v>
      </c>
      <c r="H1976" s="63">
        <v>0</v>
      </c>
      <c r="I1976" s="21">
        <v>0</v>
      </c>
      <c r="J1976" s="21">
        <f t="shared" si="437"/>
        <v>4.2999999999999997E-2</v>
      </c>
    </row>
    <row r="1977" spans="1:10" x14ac:dyDescent="0.2">
      <c r="A1977" s="6" t="str">
        <f t="shared" si="429"/>
        <v>BLI/*05B-F.Fife</v>
      </c>
      <c r="B1977" s="60" t="s">
        <v>7</v>
      </c>
      <c r="C1977" s="61" t="s">
        <v>309</v>
      </c>
      <c r="D1977" s="61" t="s">
        <v>242</v>
      </c>
      <c r="E1977" s="21">
        <f t="shared" si="438"/>
        <v>0.5</v>
      </c>
      <c r="F1977" s="19">
        <f>SUMIFS(UK!I:I,UK!B:B,'Special condition stocks'!D1977,UK!D:D,'Special condition stocks'!B1977)</f>
        <v>0</v>
      </c>
      <c r="G1977" s="21">
        <f t="shared" si="436"/>
        <v>0</v>
      </c>
      <c r="H1977" s="63">
        <v>0</v>
      </c>
      <c r="I1977" s="21">
        <v>0</v>
      </c>
      <c r="J1977" s="21">
        <f t="shared" si="437"/>
        <v>0</v>
      </c>
    </row>
    <row r="1978" spans="1:10" x14ac:dyDescent="0.2">
      <c r="A1978" s="6" t="str">
        <f t="shared" si="429"/>
        <v>BLI/*05B-F.FPO</v>
      </c>
      <c r="B1978" s="60" t="s">
        <v>15</v>
      </c>
      <c r="C1978" s="61" t="s">
        <v>309</v>
      </c>
      <c r="D1978" s="61" t="s">
        <v>242</v>
      </c>
      <c r="E1978" s="21">
        <f t="shared" si="438"/>
        <v>0.5</v>
      </c>
      <c r="F1978" s="19">
        <f>SUMIFS(UK!I:I,UK!B:B,'Special condition stocks'!D1978,UK!D:D,'Special condition stocks'!B1978)</f>
        <v>8.64</v>
      </c>
      <c r="G1978" s="21">
        <f t="shared" si="436"/>
        <v>4.32</v>
      </c>
      <c r="H1978" s="63">
        <v>0</v>
      </c>
      <c r="I1978" s="21">
        <v>0</v>
      </c>
      <c r="J1978" s="21">
        <f t="shared" si="437"/>
        <v>4.32</v>
      </c>
    </row>
    <row r="1979" spans="1:10" x14ac:dyDescent="0.2">
      <c r="A1979" s="6" t="str">
        <f t="shared" si="429"/>
        <v>BLI/*05B-F.Handliners</v>
      </c>
      <c r="B1979" s="60" t="s">
        <v>66</v>
      </c>
      <c r="C1979" s="61" t="s">
        <v>309</v>
      </c>
      <c r="D1979" s="61" t="s">
        <v>242</v>
      </c>
      <c r="E1979" s="21">
        <f t="shared" si="438"/>
        <v>0.5</v>
      </c>
      <c r="F1979" s="19">
        <f>SUMIFS(UK!I:I,UK!B:B,'Special condition stocks'!D1979,UK!D:D,'Special condition stocks'!B1979)</f>
        <v>0</v>
      </c>
      <c r="G1979" s="21">
        <f t="shared" si="436"/>
        <v>0</v>
      </c>
      <c r="H1979" s="63">
        <v>0</v>
      </c>
      <c r="I1979" s="21">
        <v>0</v>
      </c>
      <c r="J1979" s="21">
        <f t="shared" si="437"/>
        <v>0</v>
      </c>
    </row>
    <row r="1980" spans="1:10" x14ac:dyDescent="0.2">
      <c r="A1980" s="6" t="str">
        <f t="shared" si="429"/>
        <v>BLI/*05B-F.Interfish</v>
      </c>
      <c r="B1980" s="60" t="s">
        <v>23</v>
      </c>
      <c r="C1980" s="61" t="s">
        <v>309</v>
      </c>
      <c r="D1980" s="61" t="s">
        <v>242</v>
      </c>
      <c r="E1980" s="21">
        <f t="shared" si="438"/>
        <v>0.5</v>
      </c>
      <c r="F1980" s="19">
        <f>SUMIFS(UK!I:I,UK!B:B,'Special condition stocks'!D1980,UK!D:D,'Special condition stocks'!B1980)</f>
        <v>0</v>
      </c>
      <c r="G1980" s="21">
        <f t="shared" si="436"/>
        <v>0</v>
      </c>
      <c r="H1980" s="63">
        <v>0</v>
      </c>
      <c r="I1980" s="21">
        <v>0</v>
      </c>
      <c r="J1980" s="21">
        <f t="shared" si="437"/>
        <v>0</v>
      </c>
    </row>
    <row r="1981" spans="1:10" x14ac:dyDescent="0.2">
      <c r="A1981" s="6" t="str">
        <f t="shared" si="429"/>
        <v>BLI/*05B-F.IOM</v>
      </c>
      <c r="B1981" s="60" t="s">
        <v>24</v>
      </c>
      <c r="C1981" s="61" t="s">
        <v>309</v>
      </c>
      <c r="D1981" s="61" t="s">
        <v>242</v>
      </c>
      <c r="E1981" s="21">
        <f t="shared" si="438"/>
        <v>0.5</v>
      </c>
      <c r="F1981" s="19">
        <f>SUMIFS(UK!I:I,UK!B:B,'Special condition stocks'!D1981,UK!D:D,'Special condition stocks'!B1981)</f>
        <v>0</v>
      </c>
      <c r="G1981" s="21">
        <f t="shared" si="436"/>
        <v>0</v>
      </c>
      <c r="H1981" s="63">
        <v>0</v>
      </c>
      <c r="I1981" s="21">
        <v>0</v>
      </c>
      <c r="J1981" s="21">
        <f t="shared" si="437"/>
        <v>0</v>
      </c>
    </row>
    <row r="1982" spans="1:10" x14ac:dyDescent="0.2">
      <c r="A1982" s="6" t="str">
        <f t="shared" si="429"/>
        <v>BLI/*05B-F.Klondyke</v>
      </c>
      <c r="B1982" s="60" t="s">
        <v>11</v>
      </c>
      <c r="C1982" s="61" t="s">
        <v>309</v>
      </c>
      <c r="D1982" s="61" t="s">
        <v>242</v>
      </c>
      <c r="E1982" s="21">
        <f t="shared" si="438"/>
        <v>0.5</v>
      </c>
      <c r="F1982" s="19">
        <f>SUMIFS(UK!I:I,UK!B:B,'Special condition stocks'!D1982,UK!D:D,'Special condition stocks'!B1982)</f>
        <v>0</v>
      </c>
      <c r="G1982" s="21">
        <f t="shared" si="436"/>
        <v>0</v>
      </c>
      <c r="H1982" s="63">
        <v>0</v>
      </c>
      <c r="I1982" s="21">
        <v>0</v>
      </c>
      <c r="J1982" s="21">
        <f t="shared" si="437"/>
        <v>0</v>
      </c>
    </row>
    <row r="1983" spans="1:10" x14ac:dyDescent="0.2">
      <c r="A1983" s="6" t="str">
        <f t="shared" si="429"/>
        <v>BLI/*05B-F.Lowestoft</v>
      </c>
      <c r="B1983" s="60" t="s">
        <v>21</v>
      </c>
      <c r="C1983" s="61" t="s">
        <v>309</v>
      </c>
      <c r="D1983" s="61" t="s">
        <v>242</v>
      </c>
      <c r="E1983" s="21">
        <f t="shared" si="438"/>
        <v>0.5</v>
      </c>
      <c r="F1983" s="19">
        <f>SUMIFS(UK!I:I,UK!B:B,'Special condition stocks'!D1983,UK!D:D,'Special condition stocks'!B1983)</f>
        <v>0</v>
      </c>
      <c r="G1983" s="21">
        <f t="shared" si="436"/>
        <v>0</v>
      </c>
      <c r="H1983" s="63">
        <v>0</v>
      </c>
      <c r="I1983" s="21">
        <v>0</v>
      </c>
      <c r="J1983" s="21">
        <f t="shared" si="437"/>
        <v>0</v>
      </c>
    </row>
    <row r="1984" spans="1:10" x14ac:dyDescent="0.2">
      <c r="A1984" s="6" t="str">
        <f t="shared" si="429"/>
        <v>BLI/*05B-F.Lunar</v>
      </c>
      <c r="B1984" s="60" t="s">
        <v>12</v>
      </c>
      <c r="C1984" s="61" t="s">
        <v>309</v>
      </c>
      <c r="D1984" s="61" t="s">
        <v>242</v>
      </c>
      <c r="E1984" s="21">
        <f t="shared" si="438"/>
        <v>0.5</v>
      </c>
      <c r="F1984" s="19">
        <f>SUMIFS(UK!I:I,UK!B:B,'Special condition stocks'!D1984,UK!D:D,'Special condition stocks'!B1984)</f>
        <v>0</v>
      </c>
      <c r="G1984" s="21">
        <f t="shared" si="436"/>
        <v>0</v>
      </c>
      <c r="H1984" s="63">
        <v>0</v>
      </c>
      <c r="I1984" s="21">
        <v>0</v>
      </c>
      <c r="J1984" s="21">
        <f t="shared" si="437"/>
        <v>0</v>
      </c>
    </row>
    <row r="1985" spans="1:10" x14ac:dyDescent="0.2">
      <c r="A1985" s="6" t="str">
        <f t="shared" si="429"/>
        <v>BLI/*05B-F.Mourne</v>
      </c>
      <c r="B1985" s="60" t="s">
        <v>49</v>
      </c>
      <c r="C1985" s="61" t="s">
        <v>309</v>
      </c>
      <c r="D1985" s="61" t="s">
        <v>242</v>
      </c>
      <c r="E1985" s="21">
        <f t="shared" si="438"/>
        <v>0.5</v>
      </c>
      <c r="F1985" s="19">
        <f>SUMIFS(UK!I:I,UK!B:B,'Special condition stocks'!D1985,UK!D:D,'Special condition stocks'!B1985)</f>
        <v>0</v>
      </c>
      <c r="G1985" s="21">
        <f t="shared" si="436"/>
        <v>0</v>
      </c>
      <c r="H1985" s="63">
        <v>0</v>
      </c>
      <c r="I1985" s="21">
        <v>0</v>
      </c>
      <c r="J1985" s="21">
        <f t="shared" si="437"/>
        <v>0</v>
      </c>
    </row>
    <row r="1986" spans="1:10" x14ac:dyDescent="0.2">
      <c r="A1986" s="6" t="str">
        <f t="shared" si="429"/>
        <v>BLI/*05B-F.NESFO</v>
      </c>
      <c r="B1986" s="60" t="s">
        <v>5</v>
      </c>
      <c r="C1986" s="61" t="s">
        <v>309</v>
      </c>
      <c r="D1986" s="61" t="s">
        <v>242</v>
      </c>
      <c r="E1986" s="21">
        <f t="shared" si="438"/>
        <v>0.5</v>
      </c>
      <c r="F1986" s="19">
        <f>SUMIFS(UK!I:I,UK!B:B,'Special condition stocks'!D1986,UK!D:D,'Special condition stocks'!B1986)</f>
        <v>0</v>
      </c>
      <c r="G1986" s="21">
        <f t="shared" si="436"/>
        <v>0</v>
      </c>
      <c r="H1986" s="63">
        <v>0</v>
      </c>
      <c r="I1986" s="21">
        <v>0</v>
      </c>
      <c r="J1986" s="21">
        <f t="shared" si="437"/>
        <v>0</v>
      </c>
    </row>
    <row r="1987" spans="1:10" x14ac:dyDescent="0.2">
      <c r="A1987" s="6" t="str">
        <f t="shared" si="429"/>
        <v>BLI/*05B-F.NIFPO</v>
      </c>
      <c r="B1987" s="60" t="s">
        <v>16</v>
      </c>
      <c r="C1987" s="61" t="s">
        <v>309</v>
      </c>
      <c r="D1987" s="61" t="s">
        <v>242</v>
      </c>
      <c r="E1987" s="21">
        <f t="shared" si="438"/>
        <v>0.5</v>
      </c>
      <c r="F1987" s="19">
        <f>SUMIFS(UK!I:I,UK!B:B,'Special condition stocks'!D1987,UK!D:D,'Special condition stocks'!B1987)</f>
        <v>0.2</v>
      </c>
      <c r="G1987" s="21">
        <f t="shared" si="436"/>
        <v>0.1</v>
      </c>
      <c r="H1987" s="63">
        <v>0</v>
      </c>
      <c r="I1987" s="21">
        <v>0</v>
      </c>
      <c r="J1987" s="21">
        <f t="shared" si="437"/>
        <v>0.1</v>
      </c>
    </row>
    <row r="1988" spans="1:10" x14ac:dyDescent="0.2">
      <c r="A1988" s="6" t="str">
        <f t="shared" si="429"/>
        <v>BLI/*05B-F.Non Sector - England</v>
      </c>
      <c r="B1988" s="60" t="s">
        <v>25</v>
      </c>
      <c r="C1988" s="61" t="s">
        <v>309</v>
      </c>
      <c r="D1988" s="61" t="s">
        <v>242</v>
      </c>
      <c r="E1988" s="21">
        <f t="shared" si="438"/>
        <v>0.5</v>
      </c>
      <c r="F1988" s="19">
        <f>SUMIFS(UK!I:I,UK!B:B,'Special condition stocks'!D1988,UK!D:D,'Special condition stocks'!B1988)</f>
        <v>0</v>
      </c>
      <c r="G1988" s="21">
        <f t="shared" si="436"/>
        <v>0</v>
      </c>
      <c r="H1988" s="63">
        <v>0</v>
      </c>
      <c r="I1988" s="21">
        <v>0</v>
      </c>
      <c r="J1988" s="21">
        <f t="shared" si="437"/>
        <v>0</v>
      </c>
    </row>
    <row r="1989" spans="1:10" x14ac:dyDescent="0.2">
      <c r="A1989" s="6" t="str">
        <f t="shared" si="429"/>
        <v>BLI/*05B-F.Non Sector - Northern Ireland</v>
      </c>
      <c r="B1989" s="60" t="s">
        <v>28</v>
      </c>
      <c r="C1989" s="61" t="s">
        <v>309</v>
      </c>
      <c r="D1989" s="61" t="s">
        <v>242</v>
      </c>
      <c r="E1989" s="21">
        <f t="shared" si="438"/>
        <v>0.5</v>
      </c>
      <c r="F1989" s="19">
        <f>SUMIFS(UK!I:I,UK!B:B,'Special condition stocks'!D1989,UK!D:D,'Special condition stocks'!B1989)</f>
        <v>0</v>
      </c>
      <c r="G1989" s="21">
        <f t="shared" si="436"/>
        <v>0</v>
      </c>
      <c r="H1989" s="63">
        <v>0</v>
      </c>
      <c r="I1989" s="21">
        <v>0</v>
      </c>
      <c r="J1989" s="21">
        <f t="shared" si="437"/>
        <v>0</v>
      </c>
    </row>
    <row r="1990" spans="1:10" x14ac:dyDescent="0.2">
      <c r="A1990" s="6" t="str">
        <f t="shared" si="429"/>
        <v>BLI/*05B-F.Non Sector - Scotland</v>
      </c>
      <c r="B1990" s="60" t="s">
        <v>27</v>
      </c>
      <c r="C1990" s="61" t="s">
        <v>309</v>
      </c>
      <c r="D1990" s="61" t="s">
        <v>242</v>
      </c>
      <c r="E1990" s="21">
        <f t="shared" si="438"/>
        <v>0.5</v>
      </c>
      <c r="F1990" s="19">
        <f>SUMIFS(UK!I:I,UK!B:B,'Special condition stocks'!D1990,UK!D:D,'Special condition stocks'!B1990)</f>
        <v>0</v>
      </c>
      <c r="G1990" s="21">
        <f t="shared" si="436"/>
        <v>0</v>
      </c>
      <c r="H1990" s="63">
        <v>0</v>
      </c>
      <c r="I1990" s="21">
        <v>0</v>
      </c>
      <c r="J1990" s="21">
        <f t="shared" si="437"/>
        <v>0</v>
      </c>
    </row>
    <row r="1991" spans="1:10" x14ac:dyDescent="0.2">
      <c r="A1991" s="6" t="str">
        <f t="shared" si="429"/>
        <v>BLI/*05B-F.Non Sector - Wales</v>
      </c>
      <c r="B1991" s="60" t="s">
        <v>26</v>
      </c>
      <c r="C1991" s="61" t="s">
        <v>309</v>
      </c>
      <c r="D1991" s="61" t="s">
        <v>242</v>
      </c>
      <c r="E1991" s="21">
        <f t="shared" si="438"/>
        <v>0.5</v>
      </c>
      <c r="F1991" s="19">
        <f>SUMIFS(UK!I:I,UK!B:B,'Special condition stocks'!D1991,UK!D:D,'Special condition stocks'!B1991)</f>
        <v>0</v>
      </c>
      <c r="G1991" s="21">
        <f t="shared" si="436"/>
        <v>0</v>
      </c>
      <c r="H1991" s="63">
        <v>0</v>
      </c>
      <c r="I1991" s="21">
        <v>0</v>
      </c>
      <c r="J1991" s="21">
        <f t="shared" si="437"/>
        <v>0</v>
      </c>
    </row>
    <row r="1992" spans="1:10" x14ac:dyDescent="0.2">
      <c r="A1992" s="6" t="str">
        <f t="shared" si="429"/>
        <v>BLI/*05B-F.Humberside</v>
      </c>
      <c r="B1992" s="60" t="s">
        <v>288</v>
      </c>
      <c r="C1992" s="61" t="s">
        <v>309</v>
      </c>
      <c r="D1992" s="61" t="s">
        <v>242</v>
      </c>
      <c r="E1992" s="21">
        <f t="shared" si="438"/>
        <v>0.5</v>
      </c>
      <c r="F1992" s="19">
        <f>SUMIFS(UK!I:I,UK!B:B,'Special condition stocks'!D1992,UK!D:D,'Special condition stocks'!B1992)</f>
        <v>0</v>
      </c>
      <c r="G1992" s="21">
        <f t="shared" si="436"/>
        <v>0</v>
      </c>
      <c r="H1992" s="63">
        <v>0</v>
      </c>
      <c r="I1992" s="21">
        <v>0</v>
      </c>
      <c r="J1992" s="21">
        <f t="shared" si="437"/>
        <v>0</v>
      </c>
    </row>
    <row r="1993" spans="1:10" x14ac:dyDescent="0.2">
      <c r="A1993" s="6" t="str">
        <f t="shared" si="429"/>
        <v>BLI/*05B-F.North Sea</v>
      </c>
      <c r="B1993" s="60" t="s">
        <v>20</v>
      </c>
      <c r="C1993" s="61" t="s">
        <v>309</v>
      </c>
      <c r="D1993" s="61" t="s">
        <v>242</v>
      </c>
      <c r="E1993" s="21">
        <f t="shared" si="438"/>
        <v>0.5</v>
      </c>
      <c r="F1993" s="19">
        <f>SUMIFS(UK!I:I,UK!B:B,'Special condition stocks'!D1993,UK!D:D,'Special condition stocks'!B1993)</f>
        <v>0</v>
      </c>
      <c r="G1993" s="21">
        <f t="shared" si="436"/>
        <v>0</v>
      </c>
      <c r="H1993" s="63">
        <v>0</v>
      </c>
      <c r="I1993" s="21">
        <v>0</v>
      </c>
      <c r="J1993" s="21">
        <f t="shared" si="437"/>
        <v>0</v>
      </c>
    </row>
    <row r="1994" spans="1:10" x14ac:dyDescent="0.2">
      <c r="A1994" s="6" t="str">
        <f t="shared" si="429"/>
        <v>BLI/*05B-F.Northern</v>
      </c>
      <c r="B1994" s="60" t="s">
        <v>10</v>
      </c>
      <c r="C1994" s="61" t="s">
        <v>309</v>
      </c>
      <c r="D1994" s="61" t="s">
        <v>242</v>
      </c>
      <c r="E1994" s="21">
        <f t="shared" si="438"/>
        <v>0.5</v>
      </c>
      <c r="F1994" s="19">
        <f>SUMIFS(UK!I:I,UK!B:B,'Special condition stocks'!D1994,UK!D:D,'Special condition stocks'!B1994)</f>
        <v>0</v>
      </c>
      <c r="G1994" s="21">
        <f t="shared" si="436"/>
        <v>0</v>
      </c>
      <c r="H1994" s="63">
        <v>0</v>
      </c>
      <c r="I1994" s="21">
        <v>0</v>
      </c>
      <c r="J1994" s="21">
        <f t="shared" si="437"/>
        <v>0</v>
      </c>
    </row>
    <row r="1995" spans="1:10" x14ac:dyDescent="0.2">
      <c r="A1995" s="6" t="str">
        <f t="shared" si="429"/>
        <v>BLI/*05B-F.Orkney</v>
      </c>
      <c r="B1995" s="60" t="s">
        <v>9</v>
      </c>
      <c r="C1995" s="61" t="s">
        <v>309</v>
      </c>
      <c r="D1995" s="61" t="s">
        <v>242</v>
      </c>
      <c r="E1995" s="21">
        <f t="shared" si="438"/>
        <v>0.5</v>
      </c>
      <c r="F1995" s="19">
        <f>SUMIFS(UK!I:I,UK!B:B,'Special condition stocks'!D1995,UK!D:D,'Special condition stocks'!B1995)</f>
        <v>0</v>
      </c>
      <c r="G1995" s="21">
        <f t="shared" si="436"/>
        <v>0</v>
      </c>
      <c r="H1995" s="63">
        <v>0</v>
      </c>
      <c r="I1995" s="21">
        <v>0</v>
      </c>
      <c r="J1995" s="21">
        <f t="shared" si="437"/>
        <v>0</v>
      </c>
    </row>
    <row r="1996" spans="1:10" x14ac:dyDescent="0.2">
      <c r="A1996" s="6" t="str">
        <f t="shared" si="429"/>
        <v>BLI/*05B-F.SFO</v>
      </c>
      <c r="B1996" s="60" t="s">
        <v>2</v>
      </c>
      <c r="C1996" s="61" t="s">
        <v>309</v>
      </c>
      <c r="D1996" s="61" t="s">
        <v>242</v>
      </c>
      <c r="E1996" s="21">
        <f t="shared" si="438"/>
        <v>0.5</v>
      </c>
      <c r="F1996" s="19">
        <f>SUMIFS(UK!I:I,UK!B:B,'Special condition stocks'!D1996,UK!D:D,'Special condition stocks'!B1996)</f>
        <v>101.4</v>
      </c>
      <c r="G1996" s="21">
        <f t="shared" si="436"/>
        <v>50.7</v>
      </c>
      <c r="H1996" s="63">
        <v>0</v>
      </c>
      <c r="I1996" s="21">
        <v>0</v>
      </c>
      <c r="J1996" s="21">
        <f t="shared" si="437"/>
        <v>50.7</v>
      </c>
    </row>
    <row r="1997" spans="1:10" x14ac:dyDescent="0.2">
      <c r="A1997" s="6" t="str">
        <f t="shared" si="429"/>
        <v>BLI/*05B-F.Shetland</v>
      </c>
      <c r="B1997" s="60" t="s">
        <v>6</v>
      </c>
      <c r="C1997" s="61" t="s">
        <v>309</v>
      </c>
      <c r="D1997" s="61" t="s">
        <v>242</v>
      </c>
      <c r="E1997" s="21">
        <f t="shared" si="438"/>
        <v>0.5</v>
      </c>
      <c r="F1997" s="19">
        <f>SUMIFS(UK!I:I,UK!B:B,'Special condition stocks'!D1997,UK!D:D,'Special condition stocks'!B1997)</f>
        <v>27.9</v>
      </c>
      <c r="G1997" s="21">
        <f t="shared" si="436"/>
        <v>13.95</v>
      </c>
      <c r="H1997" s="63">
        <v>0</v>
      </c>
      <c r="I1997" s="21">
        <v>0</v>
      </c>
      <c r="J1997" s="21">
        <f t="shared" si="437"/>
        <v>13.95</v>
      </c>
    </row>
    <row r="1998" spans="1:10" x14ac:dyDescent="0.2">
      <c r="A1998" s="6" t="str">
        <f t="shared" si="429"/>
        <v>BLI/*05B-F.South West</v>
      </c>
      <c r="B1998" s="60" t="s">
        <v>19</v>
      </c>
      <c r="C1998" s="61" t="s">
        <v>309</v>
      </c>
      <c r="D1998" s="61" t="s">
        <v>242</v>
      </c>
      <c r="E1998" s="21">
        <f t="shared" si="438"/>
        <v>0.5</v>
      </c>
      <c r="F1998" s="19">
        <f>SUMIFS(UK!I:I,UK!B:B,'Special condition stocks'!D1998,UK!D:D,'Special condition stocks'!B1998)</f>
        <v>0</v>
      </c>
      <c r="G1998" s="21">
        <f t="shared" si="436"/>
        <v>0</v>
      </c>
      <c r="H1998" s="63">
        <v>0</v>
      </c>
      <c r="I1998" s="21">
        <v>0</v>
      </c>
      <c r="J1998" s="21">
        <f t="shared" si="437"/>
        <v>0</v>
      </c>
    </row>
    <row r="1999" spans="1:10" x14ac:dyDescent="0.2">
      <c r="A1999" s="6" t="str">
        <f t="shared" ref="A1999" si="439">CONCATENATE(C1999,B1999)</f>
        <v>BLI/*05B-F.Unallocated</v>
      </c>
      <c r="B1999" s="60" t="s">
        <v>33</v>
      </c>
      <c r="C1999" s="61" t="s">
        <v>309</v>
      </c>
      <c r="D1999" s="61" t="s">
        <v>242</v>
      </c>
      <c r="E1999" s="21">
        <f t="shared" si="438"/>
        <v>0.5</v>
      </c>
      <c r="F1999" s="19">
        <f>SUMIFS(UK!I:I,UK!B:B,'Special condition stocks'!D1999,UK!D:D,'Special condition stocks'!B1999)</f>
        <v>4.7</v>
      </c>
      <c r="G1999" s="21">
        <f t="shared" ref="G1999" si="440">ROUND(F1999*E1999,3)</f>
        <v>2.35</v>
      </c>
      <c r="H1999" s="63">
        <v>0</v>
      </c>
      <c r="I1999" s="21">
        <v>0</v>
      </c>
      <c r="J1999" s="21">
        <f t="shared" ref="J1999" si="441">G1999+H1999-I1999</f>
        <v>2.35</v>
      </c>
    </row>
    <row r="2000" spans="1:10" x14ac:dyDescent="0.2">
      <c r="A2000" s="6" t="str">
        <f t="shared" si="429"/>
        <v>BLI/*05B-F.W. Scotland</v>
      </c>
      <c r="B2000" s="60" t="s">
        <v>8</v>
      </c>
      <c r="C2000" s="61" t="s">
        <v>309</v>
      </c>
      <c r="D2000" s="61" t="s">
        <v>242</v>
      </c>
      <c r="E2000" s="21">
        <f t="shared" si="438"/>
        <v>0.5</v>
      </c>
      <c r="F2000" s="19">
        <f>SUMIFS(UK!I:I,UK!B:B,'Special condition stocks'!D2000,UK!D:D,'Special condition stocks'!B2000)</f>
        <v>0</v>
      </c>
      <c r="G2000" s="21">
        <f t="shared" si="436"/>
        <v>0</v>
      </c>
      <c r="H2000" s="63">
        <v>0</v>
      </c>
      <c r="I2000" s="21">
        <v>0</v>
      </c>
      <c r="J2000" s="21">
        <f t="shared" si="437"/>
        <v>0</v>
      </c>
    </row>
    <row r="2001" spans="1:10" x14ac:dyDescent="0.2">
      <c r="A2001" s="6" t="str">
        <f t="shared" si="429"/>
        <v>BLI/*05B-F.Wales &amp; WC</v>
      </c>
      <c r="B2001" s="60" t="s">
        <v>22</v>
      </c>
      <c r="C2001" s="61" t="s">
        <v>309</v>
      </c>
      <c r="D2001" s="61" t="s">
        <v>242</v>
      </c>
      <c r="E2001" s="21">
        <f t="shared" si="438"/>
        <v>0.5</v>
      </c>
      <c r="F2001" s="19">
        <f>SUMIFS(UK!I:I,UK!B:B,'Special condition stocks'!D2001,UK!D:D,'Special condition stocks'!B2001)</f>
        <v>0</v>
      </c>
      <c r="G2001" s="21">
        <f t="shared" si="436"/>
        <v>0</v>
      </c>
      <c r="H2001" s="63">
        <v>0</v>
      </c>
      <c r="I2001" s="21">
        <v>0</v>
      </c>
      <c r="J2001" s="21">
        <f t="shared" si="437"/>
        <v>0</v>
      </c>
    </row>
    <row r="2002" spans="1:10" x14ac:dyDescent="0.2">
      <c r="A2002" s="6" t="str">
        <f t="shared" si="429"/>
        <v>BLI/*05B-F.Western</v>
      </c>
      <c r="B2002" s="60" t="s">
        <v>107</v>
      </c>
      <c r="C2002" s="61" t="s">
        <v>309</v>
      </c>
      <c r="D2002" s="61" t="s">
        <v>242</v>
      </c>
      <c r="E2002" s="21">
        <f t="shared" si="438"/>
        <v>0.5</v>
      </c>
      <c r="F2002" s="19">
        <f>SUMIFS(UK!I:I,UK!B:B,'Special condition stocks'!D2002,UK!D:D,'Special condition stocks'!B2002)</f>
        <v>0</v>
      </c>
      <c r="G2002" s="21">
        <f t="shared" si="436"/>
        <v>0</v>
      </c>
      <c r="H2002" s="63">
        <v>0</v>
      </c>
      <c r="I2002" s="21">
        <v>0</v>
      </c>
      <c r="J2002" s="21">
        <f t="shared" si="437"/>
        <v>0</v>
      </c>
    </row>
    <row r="2003" spans="1:10" x14ac:dyDescent="0.2">
      <c r="A2003" s="6" t="str">
        <f t="shared" ref="A2003:A2004" si="442">CONCATENATE(C2003,B2003)</f>
        <v>BLI/*05B-F.QAM - sector</v>
      </c>
      <c r="B2003" s="60" t="s">
        <v>302</v>
      </c>
      <c r="C2003" s="61" t="s">
        <v>309</v>
      </c>
      <c r="D2003" s="61" t="s">
        <v>242</v>
      </c>
      <c r="E2003" s="21">
        <f t="shared" si="438"/>
        <v>0.5</v>
      </c>
      <c r="F2003" s="19">
        <f>SUMIFS(UK!I:I,UK!B:B,'Special condition stocks'!D2003,UK!D:D,'Special condition stocks'!B2003)</f>
        <v>0</v>
      </c>
      <c r="G2003" s="21">
        <f t="shared" ref="G2003:G2004" si="443">ROUND(F2003*E2003,3)</f>
        <v>0</v>
      </c>
      <c r="H2003" s="63">
        <v>0</v>
      </c>
      <c r="I2003" s="21">
        <v>0</v>
      </c>
      <c r="J2003" s="21">
        <f t="shared" ref="J2003:J2004" si="444">G2003+H2003-I2003</f>
        <v>0</v>
      </c>
    </row>
    <row r="2004" spans="1:10" x14ac:dyDescent="0.2">
      <c r="A2004" s="6" t="str">
        <f t="shared" si="442"/>
        <v>BLI/*05B-F.QAM - non-sector</v>
      </c>
      <c r="B2004" s="60" t="s">
        <v>303</v>
      </c>
      <c r="C2004" s="61" t="s">
        <v>309</v>
      </c>
      <c r="D2004" s="61" t="s">
        <v>242</v>
      </c>
      <c r="E2004" s="21">
        <f t="shared" si="438"/>
        <v>0.5</v>
      </c>
      <c r="F2004" s="19">
        <f>SUMIFS(UK!I:I,UK!B:B,'Special condition stocks'!D2004,UK!D:D,'Special condition stocks'!B2004)</f>
        <v>0</v>
      </c>
      <c r="G2004" s="21">
        <f t="shared" si="443"/>
        <v>0</v>
      </c>
      <c r="H2004" s="63">
        <v>0</v>
      </c>
      <c r="I2004" s="21">
        <v>0</v>
      </c>
      <c r="J2004" s="21">
        <f t="shared" si="444"/>
        <v>0</v>
      </c>
    </row>
    <row r="2005" spans="1:10" x14ac:dyDescent="0.2">
      <c r="A2005" s="6" t="str">
        <f t="shared" si="429"/>
        <v>LIN/*05B-F.10m and under (pool) - England</v>
      </c>
      <c r="B2005" s="60" t="s">
        <v>29</v>
      </c>
      <c r="C2005" s="61" t="s">
        <v>310</v>
      </c>
      <c r="D2005" s="61" t="s">
        <v>242</v>
      </c>
      <c r="E2005" s="21">
        <f>80/160</f>
        <v>0.5</v>
      </c>
      <c r="F2005" s="19">
        <f>SUMIFS(UK!I:I,UK!B:B,'Special condition stocks'!D2005,UK!D:D,'Special condition stocks'!B2005)</f>
        <v>0</v>
      </c>
      <c r="G2005" s="21">
        <f t="shared" ref="G2005:G2039" si="445">ROUND(F2005*E2005,3)</f>
        <v>0</v>
      </c>
      <c r="H2005" s="63">
        <v>0</v>
      </c>
      <c r="I2005" s="21">
        <v>0</v>
      </c>
      <c r="J2005" s="21">
        <f t="shared" ref="J2005:J2039" si="446">G2005+H2005-I2005</f>
        <v>0</v>
      </c>
    </row>
    <row r="2006" spans="1:10" x14ac:dyDescent="0.2">
      <c r="A2006" s="6" t="str">
        <f t="shared" si="429"/>
        <v>LIN/*05B-F.10m and under (pool) - Northern Ireland</v>
      </c>
      <c r="B2006" s="60" t="s">
        <v>32</v>
      </c>
      <c r="C2006" s="61" t="s">
        <v>310</v>
      </c>
      <c r="D2006" s="61" t="s">
        <v>242</v>
      </c>
      <c r="E2006" s="21">
        <f t="shared" ref="E2006:E2041" si="447">80/160</f>
        <v>0.5</v>
      </c>
      <c r="F2006" s="19">
        <f>SUMIFS(UK!I:I,UK!B:B,'Special condition stocks'!D2006,UK!D:D,'Special condition stocks'!B2006)</f>
        <v>0</v>
      </c>
      <c r="G2006" s="21">
        <f t="shared" si="445"/>
        <v>0</v>
      </c>
      <c r="H2006" s="63">
        <v>0</v>
      </c>
      <c r="I2006" s="21">
        <v>0</v>
      </c>
      <c r="J2006" s="21">
        <f t="shared" si="446"/>
        <v>0</v>
      </c>
    </row>
    <row r="2007" spans="1:10" x14ac:dyDescent="0.2">
      <c r="A2007" s="6" t="str">
        <f t="shared" si="429"/>
        <v>LIN/*05B-F.10m and under (pool) - Scotland</v>
      </c>
      <c r="B2007" s="60" t="s">
        <v>31</v>
      </c>
      <c r="C2007" s="61" t="s">
        <v>310</v>
      </c>
      <c r="D2007" s="61" t="s">
        <v>242</v>
      </c>
      <c r="E2007" s="21">
        <f t="shared" si="447"/>
        <v>0.5</v>
      </c>
      <c r="F2007" s="19">
        <f>SUMIFS(UK!I:I,UK!B:B,'Special condition stocks'!D2007,UK!D:D,'Special condition stocks'!B2007)</f>
        <v>0</v>
      </c>
      <c r="G2007" s="21">
        <f t="shared" si="445"/>
        <v>0</v>
      </c>
      <c r="H2007" s="63">
        <v>0</v>
      </c>
      <c r="I2007" s="21">
        <v>0</v>
      </c>
      <c r="J2007" s="21">
        <f t="shared" si="446"/>
        <v>0</v>
      </c>
    </row>
    <row r="2008" spans="1:10" x14ac:dyDescent="0.2">
      <c r="A2008" s="6" t="str">
        <f t="shared" si="429"/>
        <v>LIN/*05B-F.10m and under (pool) - Wales</v>
      </c>
      <c r="B2008" s="60" t="s">
        <v>30</v>
      </c>
      <c r="C2008" s="61" t="s">
        <v>310</v>
      </c>
      <c r="D2008" s="61" t="s">
        <v>242</v>
      </c>
      <c r="E2008" s="21">
        <f t="shared" si="447"/>
        <v>0.5</v>
      </c>
      <c r="F2008" s="19">
        <f>SUMIFS(UK!I:I,UK!B:B,'Special condition stocks'!D2008,UK!D:D,'Special condition stocks'!B2008)</f>
        <v>0</v>
      </c>
      <c r="G2008" s="21">
        <f t="shared" si="445"/>
        <v>0</v>
      </c>
      <c r="H2008" s="63">
        <v>0</v>
      </c>
      <c r="I2008" s="21">
        <v>0</v>
      </c>
      <c r="J2008" s="21">
        <f t="shared" si="446"/>
        <v>0</v>
      </c>
    </row>
    <row r="2009" spans="1:10" x14ac:dyDescent="0.2">
      <c r="A2009" s="6" t="str">
        <f t="shared" si="429"/>
        <v>LIN/*05B-F.Aberdeen</v>
      </c>
      <c r="B2009" s="60" t="s">
        <v>4</v>
      </c>
      <c r="C2009" s="61" t="s">
        <v>310</v>
      </c>
      <c r="D2009" s="61" t="s">
        <v>242</v>
      </c>
      <c r="E2009" s="21">
        <f t="shared" si="447"/>
        <v>0.5</v>
      </c>
      <c r="F2009" s="19">
        <f>SUMIFS(UK!I:I,UK!B:B,'Special condition stocks'!D2009,UK!D:D,'Special condition stocks'!B2009)</f>
        <v>0.1</v>
      </c>
      <c r="G2009" s="21">
        <f t="shared" si="445"/>
        <v>0.05</v>
      </c>
      <c r="H2009" s="63">
        <v>0</v>
      </c>
      <c r="I2009" s="21">
        <v>0</v>
      </c>
      <c r="J2009" s="21">
        <f t="shared" si="446"/>
        <v>0.05</v>
      </c>
    </row>
    <row r="2010" spans="1:10" x14ac:dyDescent="0.2">
      <c r="A2010" s="6" t="str">
        <f t="shared" si="429"/>
        <v>LIN/*05B-F.Anglo Scot.</v>
      </c>
      <c r="B2010" s="60" t="s">
        <v>13</v>
      </c>
      <c r="C2010" s="61" t="s">
        <v>310</v>
      </c>
      <c r="D2010" s="61" t="s">
        <v>242</v>
      </c>
      <c r="E2010" s="21">
        <f t="shared" si="447"/>
        <v>0.5</v>
      </c>
      <c r="F2010" s="19">
        <f>SUMIFS(UK!I:I,UK!B:B,'Special condition stocks'!D2010,UK!D:D,'Special condition stocks'!B2010)</f>
        <v>16.969000000000001</v>
      </c>
      <c r="G2010" s="21">
        <f t="shared" si="445"/>
        <v>8.4849999999999994</v>
      </c>
      <c r="H2010" s="63">
        <v>0</v>
      </c>
      <c r="I2010" s="21">
        <v>0</v>
      </c>
      <c r="J2010" s="21">
        <f t="shared" si="446"/>
        <v>8.4849999999999994</v>
      </c>
    </row>
    <row r="2011" spans="1:10" x14ac:dyDescent="0.2">
      <c r="A2011" s="6" t="str">
        <f t="shared" si="429"/>
        <v>LIN/*05B-F.ANIFPO</v>
      </c>
      <c r="B2011" s="60" t="s">
        <v>17</v>
      </c>
      <c r="C2011" s="61" t="s">
        <v>310</v>
      </c>
      <c r="D2011" s="61" t="s">
        <v>242</v>
      </c>
      <c r="E2011" s="21">
        <f t="shared" si="447"/>
        <v>0.5</v>
      </c>
      <c r="F2011" s="19">
        <f>SUMIFS(UK!I:I,UK!B:B,'Special condition stocks'!D2011,UK!D:D,'Special condition stocks'!B2011)</f>
        <v>0</v>
      </c>
      <c r="G2011" s="21">
        <f t="shared" si="445"/>
        <v>0</v>
      </c>
      <c r="H2011" s="63">
        <v>0</v>
      </c>
      <c r="I2011" s="21">
        <v>0</v>
      </c>
      <c r="J2011" s="21">
        <f t="shared" si="446"/>
        <v>0</v>
      </c>
    </row>
    <row r="2012" spans="1:10" x14ac:dyDescent="0.2">
      <c r="A2012" s="6" t="str">
        <f t="shared" si="429"/>
        <v>LIN/*05B-F.Cornish</v>
      </c>
      <c r="B2012" s="60" t="s">
        <v>18</v>
      </c>
      <c r="C2012" s="61" t="s">
        <v>310</v>
      </c>
      <c r="D2012" s="61" t="s">
        <v>242</v>
      </c>
      <c r="E2012" s="21">
        <f t="shared" si="447"/>
        <v>0.5</v>
      </c>
      <c r="F2012" s="19">
        <f>SUMIFS(UK!I:I,UK!B:B,'Special condition stocks'!D2012,UK!D:D,'Special condition stocks'!B2012)</f>
        <v>0</v>
      </c>
      <c r="G2012" s="21">
        <f t="shared" si="445"/>
        <v>0</v>
      </c>
      <c r="H2012" s="63">
        <v>0</v>
      </c>
      <c r="I2012" s="21">
        <v>0</v>
      </c>
      <c r="J2012" s="21">
        <f t="shared" si="446"/>
        <v>0</v>
      </c>
    </row>
    <row r="2013" spans="1:10" x14ac:dyDescent="0.2">
      <c r="A2013" s="6" t="str">
        <f t="shared" si="429"/>
        <v>LIN/*05B-F.EEFPO</v>
      </c>
      <c r="B2013" s="60" t="s">
        <v>14</v>
      </c>
      <c r="C2013" s="61" t="s">
        <v>310</v>
      </c>
      <c r="D2013" s="61" t="s">
        <v>242</v>
      </c>
      <c r="E2013" s="21">
        <f t="shared" si="447"/>
        <v>0.5</v>
      </c>
      <c r="F2013" s="19">
        <f>SUMIFS(UK!I:I,UK!B:B,'Special condition stocks'!D2013,UK!D:D,'Special condition stocks'!B2013)</f>
        <v>8.5999999999999993E-2</v>
      </c>
      <c r="G2013" s="21">
        <f t="shared" si="445"/>
        <v>4.2999999999999997E-2</v>
      </c>
      <c r="H2013" s="63">
        <v>0</v>
      </c>
      <c r="I2013" s="21">
        <v>0</v>
      </c>
      <c r="J2013" s="21">
        <f t="shared" si="446"/>
        <v>4.2999999999999997E-2</v>
      </c>
    </row>
    <row r="2014" spans="1:10" x14ac:dyDescent="0.2">
      <c r="A2014" s="6" t="str">
        <f t="shared" si="429"/>
        <v>LIN/*05B-F.Fife</v>
      </c>
      <c r="B2014" s="60" t="s">
        <v>7</v>
      </c>
      <c r="C2014" s="61" t="s">
        <v>310</v>
      </c>
      <c r="D2014" s="61" t="s">
        <v>242</v>
      </c>
      <c r="E2014" s="21">
        <f t="shared" si="447"/>
        <v>0.5</v>
      </c>
      <c r="F2014" s="19">
        <f>SUMIFS(UK!I:I,UK!B:B,'Special condition stocks'!D2014,UK!D:D,'Special condition stocks'!B2014)</f>
        <v>0</v>
      </c>
      <c r="G2014" s="21">
        <f t="shared" si="445"/>
        <v>0</v>
      </c>
      <c r="H2014" s="63">
        <v>0</v>
      </c>
      <c r="I2014" s="21">
        <v>0</v>
      </c>
      <c r="J2014" s="21">
        <f t="shared" si="446"/>
        <v>0</v>
      </c>
    </row>
    <row r="2015" spans="1:10" x14ac:dyDescent="0.2">
      <c r="A2015" s="6" t="str">
        <f t="shared" si="429"/>
        <v>LIN/*05B-F.FPO</v>
      </c>
      <c r="B2015" s="60" t="s">
        <v>15</v>
      </c>
      <c r="C2015" s="61" t="s">
        <v>310</v>
      </c>
      <c r="D2015" s="61" t="s">
        <v>242</v>
      </c>
      <c r="E2015" s="21">
        <f t="shared" si="447"/>
        <v>0.5</v>
      </c>
      <c r="F2015" s="19">
        <f>SUMIFS(UK!I:I,UK!B:B,'Special condition stocks'!D2015,UK!D:D,'Special condition stocks'!B2015)</f>
        <v>8.64</v>
      </c>
      <c r="G2015" s="21">
        <f t="shared" si="445"/>
        <v>4.32</v>
      </c>
      <c r="H2015" s="63">
        <v>0</v>
      </c>
      <c r="I2015" s="21">
        <v>0</v>
      </c>
      <c r="J2015" s="21">
        <f t="shared" si="446"/>
        <v>4.32</v>
      </c>
    </row>
    <row r="2016" spans="1:10" x14ac:dyDescent="0.2">
      <c r="A2016" s="6" t="str">
        <f t="shared" si="429"/>
        <v>LIN/*05B-F.Handliners</v>
      </c>
      <c r="B2016" s="60" t="s">
        <v>66</v>
      </c>
      <c r="C2016" s="61" t="s">
        <v>310</v>
      </c>
      <c r="D2016" s="61" t="s">
        <v>242</v>
      </c>
      <c r="E2016" s="21">
        <f t="shared" si="447"/>
        <v>0.5</v>
      </c>
      <c r="F2016" s="19">
        <f>SUMIFS(UK!I:I,UK!B:B,'Special condition stocks'!D2016,UK!D:D,'Special condition stocks'!B2016)</f>
        <v>0</v>
      </c>
      <c r="G2016" s="21">
        <f t="shared" si="445"/>
        <v>0</v>
      </c>
      <c r="H2016" s="63">
        <v>0</v>
      </c>
      <c r="I2016" s="21">
        <v>0</v>
      </c>
      <c r="J2016" s="21">
        <f t="shared" si="446"/>
        <v>0</v>
      </c>
    </row>
    <row r="2017" spans="1:10" x14ac:dyDescent="0.2">
      <c r="A2017" s="6" t="str">
        <f t="shared" si="429"/>
        <v>LIN/*05B-F.Interfish</v>
      </c>
      <c r="B2017" s="60" t="s">
        <v>23</v>
      </c>
      <c r="C2017" s="61" t="s">
        <v>310</v>
      </c>
      <c r="D2017" s="61" t="s">
        <v>242</v>
      </c>
      <c r="E2017" s="21">
        <f t="shared" si="447"/>
        <v>0.5</v>
      </c>
      <c r="F2017" s="19">
        <f>SUMIFS(UK!I:I,UK!B:B,'Special condition stocks'!D2017,UK!D:D,'Special condition stocks'!B2017)</f>
        <v>0</v>
      </c>
      <c r="G2017" s="21">
        <f t="shared" si="445"/>
        <v>0</v>
      </c>
      <c r="H2017" s="63">
        <v>0</v>
      </c>
      <c r="I2017" s="21">
        <v>0</v>
      </c>
      <c r="J2017" s="21">
        <f t="shared" si="446"/>
        <v>0</v>
      </c>
    </row>
    <row r="2018" spans="1:10" x14ac:dyDescent="0.2">
      <c r="A2018" s="6" t="str">
        <f t="shared" si="429"/>
        <v>LIN/*05B-F.IOM</v>
      </c>
      <c r="B2018" s="60" t="s">
        <v>24</v>
      </c>
      <c r="C2018" s="61" t="s">
        <v>310</v>
      </c>
      <c r="D2018" s="61" t="s">
        <v>242</v>
      </c>
      <c r="E2018" s="21">
        <f t="shared" si="447"/>
        <v>0.5</v>
      </c>
      <c r="F2018" s="19">
        <f>SUMIFS(UK!I:I,UK!B:B,'Special condition stocks'!D2018,UK!D:D,'Special condition stocks'!B2018)</f>
        <v>0</v>
      </c>
      <c r="G2018" s="21">
        <f t="shared" si="445"/>
        <v>0</v>
      </c>
      <c r="H2018" s="63">
        <v>0</v>
      </c>
      <c r="I2018" s="21">
        <v>0</v>
      </c>
      <c r="J2018" s="21">
        <f t="shared" si="446"/>
        <v>0</v>
      </c>
    </row>
    <row r="2019" spans="1:10" x14ac:dyDescent="0.2">
      <c r="A2019" s="6" t="str">
        <f t="shared" si="429"/>
        <v>LIN/*05B-F.Klondyke</v>
      </c>
      <c r="B2019" s="60" t="s">
        <v>11</v>
      </c>
      <c r="C2019" s="61" t="s">
        <v>310</v>
      </c>
      <c r="D2019" s="61" t="s">
        <v>242</v>
      </c>
      <c r="E2019" s="21">
        <f t="shared" si="447"/>
        <v>0.5</v>
      </c>
      <c r="F2019" s="19">
        <f>SUMIFS(UK!I:I,UK!B:B,'Special condition stocks'!D2019,UK!D:D,'Special condition stocks'!B2019)</f>
        <v>0</v>
      </c>
      <c r="G2019" s="21">
        <f t="shared" si="445"/>
        <v>0</v>
      </c>
      <c r="H2019" s="63">
        <v>0</v>
      </c>
      <c r="I2019" s="21">
        <v>0</v>
      </c>
      <c r="J2019" s="21">
        <f t="shared" si="446"/>
        <v>0</v>
      </c>
    </row>
    <row r="2020" spans="1:10" x14ac:dyDescent="0.2">
      <c r="A2020" s="6" t="str">
        <f t="shared" si="429"/>
        <v>LIN/*05B-F.Lowestoft</v>
      </c>
      <c r="B2020" s="60" t="s">
        <v>21</v>
      </c>
      <c r="C2020" s="61" t="s">
        <v>310</v>
      </c>
      <c r="D2020" s="61" t="s">
        <v>242</v>
      </c>
      <c r="E2020" s="21">
        <f t="shared" si="447"/>
        <v>0.5</v>
      </c>
      <c r="F2020" s="19">
        <f>SUMIFS(UK!I:I,UK!B:B,'Special condition stocks'!D2020,UK!D:D,'Special condition stocks'!B2020)</f>
        <v>0</v>
      </c>
      <c r="G2020" s="21">
        <f t="shared" si="445"/>
        <v>0</v>
      </c>
      <c r="H2020" s="63">
        <v>0</v>
      </c>
      <c r="I2020" s="21">
        <v>0</v>
      </c>
      <c r="J2020" s="21">
        <f t="shared" si="446"/>
        <v>0</v>
      </c>
    </row>
    <row r="2021" spans="1:10" x14ac:dyDescent="0.2">
      <c r="A2021" s="6" t="str">
        <f t="shared" si="429"/>
        <v>LIN/*05B-F.Lunar</v>
      </c>
      <c r="B2021" s="60" t="s">
        <v>12</v>
      </c>
      <c r="C2021" s="61" t="s">
        <v>310</v>
      </c>
      <c r="D2021" s="61" t="s">
        <v>242</v>
      </c>
      <c r="E2021" s="21">
        <f t="shared" si="447"/>
        <v>0.5</v>
      </c>
      <c r="F2021" s="19">
        <f>SUMIFS(UK!I:I,UK!B:B,'Special condition stocks'!D2021,UK!D:D,'Special condition stocks'!B2021)</f>
        <v>0</v>
      </c>
      <c r="G2021" s="21">
        <f t="shared" si="445"/>
        <v>0</v>
      </c>
      <c r="H2021" s="63">
        <v>0</v>
      </c>
      <c r="I2021" s="21">
        <v>0</v>
      </c>
      <c r="J2021" s="21">
        <f t="shared" si="446"/>
        <v>0</v>
      </c>
    </row>
    <row r="2022" spans="1:10" x14ac:dyDescent="0.2">
      <c r="A2022" s="6" t="str">
        <f t="shared" si="429"/>
        <v>LIN/*05B-F.Mourne</v>
      </c>
      <c r="B2022" s="60" t="s">
        <v>49</v>
      </c>
      <c r="C2022" s="61" t="s">
        <v>310</v>
      </c>
      <c r="D2022" s="61" t="s">
        <v>242</v>
      </c>
      <c r="E2022" s="21">
        <f t="shared" si="447"/>
        <v>0.5</v>
      </c>
      <c r="F2022" s="19">
        <f>SUMIFS(UK!I:I,UK!B:B,'Special condition stocks'!D2022,UK!D:D,'Special condition stocks'!B2022)</f>
        <v>0</v>
      </c>
      <c r="G2022" s="21">
        <f t="shared" si="445"/>
        <v>0</v>
      </c>
      <c r="H2022" s="63">
        <v>0</v>
      </c>
      <c r="I2022" s="21">
        <v>0</v>
      </c>
      <c r="J2022" s="21">
        <f t="shared" si="446"/>
        <v>0</v>
      </c>
    </row>
    <row r="2023" spans="1:10" x14ac:dyDescent="0.2">
      <c r="A2023" s="6" t="str">
        <f t="shared" si="429"/>
        <v>LIN/*05B-F.NESFO</v>
      </c>
      <c r="B2023" s="60" t="s">
        <v>5</v>
      </c>
      <c r="C2023" s="61" t="s">
        <v>310</v>
      </c>
      <c r="D2023" s="61" t="s">
        <v>242</v>
      </c>
      <c r="E2023" s="21">
        <f t="shared" si="447"/>
        <v>0.5</v>
      </c>
      <c r="F2023" s="19">
        <f>SUMIFS(UK!I:I,UK!B:B,'Special condition stocks'!D2023,UK!D:D,'Special condition stocks'!B2023)</f>
        <v>0</v>
      </c>
      <c r="G2023" s="21">
        <f t="shared" si="445"/>
        <v>0</v>
      </c>
      <c r="H2023" s="63">
        <v>0</v>
      </c>
      <c r="I2023" s="21">
        <v>0</v>
      </c>
      <c r="J2023" s="21">
        <f t="shared" si="446"/>
        <v>0</v>
      </c>
    </row>
    <row r="2024" spans="1:10" x14ac:dyDescent="0.2">
      <c r="A2024" s="6" t="str">
        <f t="shared" si="429"/>
        <v>LIN/*05B-F.NIFPO</v>
      </c>
      <c r="B2024" s="60" t="s">
        <v>16</v>
      </c>
      <c r="C2024" s="61" t="s">
        <v>310</v>
      </c>
      <c r="D2024" s="61" t="s">
        <v>242</v>
      </c>
      <c r="E2024" s="21">
        <f t="shared" si="447"/>
        <v>0.5</v>
      </c>
      <c r="F2024" s="19">
        <f>SUMIFS(UK!I:I,UK!B:B,'Special condition stocks'!D2024,UK!D:D,'Special condition stocks'!B2024)</f>
        <v>0.2</v>
      </c>
      <c r="G2024" s="21">
        <f t="shared" si="445"/>
        <v>0.1</v>
      </c>
      <c r="H2024" s="63">
        <v>0</v>
      </c>
      <c r="I2024" s="21">
        <v>0</v>
      </c>
      <c r="J2024" s="21">
        <f t="shared" si="446"/>
        <v>0.1</v>
      </c>
    </row>
    <row r="2025" spans="1:10" x14ac:dyDescent="0.2">
      <c r="A2025" s="6" t="str">
        <f t="shared" si="429"/>
        <v>LIN/*05B-F.Non Sector - England</v>
      </c>
      <c r="B2025" s="60" t="s">
        <v>25</v>
      </c>
      <c r="C2025" s="61" t="s">
        <v>310</v>
      </c>
      <c r="D2025" s="61" t="s">
        <v>242</v>
      </c>
      <c r="E2025" s="21">
        <f t="shared" si="447"/>
        <v>0.5</v>
      </c>
      <c r="F2025" s="19">
        <f>SUMIFS(UK!I:I,UK!B:B,'Special condition stocks'!D2025,UK!D:D,'Special condition stocks'!B2025)</f>
        <v>0</v>
      </c>
      <c r="G2025" s="21">
        <f t="shared" si="445"/>
        <v>0</v>
      </c>
      <c r="H2025" s="63">
        <v>0</v>
      </c>
      <c r="I2025" s="21">
        <v>0</v>
      </c>
      <c r="J2025" s="21">
        <f t="shared" si="446"/>
        <v>0</v>
      </c>
    </row>
    <row r="2026" spans="1:10" x14ac:dyDescent="0.2">
      <c r="A2026" s="6" t="str">
        <f t="shared" si="429"/>
        <v>LIN/*05B-F.Non Sector - Northern Ireland</v>
      </c>
      <c r="B2026" s="60" t="s">
        <v>28</v>
      </c>
      <c r="C2026" s="61" t="s">
        <v>310</v>
      </c>
      <c r="D2026" s="61" t="s">
        <v>242</v>
      </c>
      <c r="E2026" s="21">
        <f t="shared" si="447"/>
        <v>0.5</v>
      </c>
      <c r="F2026" s="19">
        <f>SUMIFS(UK!I:I,UK!B:B,'Special condition stocks'!D2026,UK!D:D,'Special condition stocks'!B2026)</f>
        <v>0</v>
      </c>
      <c r="G2026" s="21">
        <f t="shared" si="445"/>
        <v>0</v>
      </c>
      <c r="H2026" s="63">
        <v>0</v>
      </c>
      <c r="I2026" s="21">
        <v>0</v>
      </c>
      <c r="J2026" s="21">
        <f t="shared" si="446"/>
        <v>0</v>
      </c>
    </row>
    <row r="2027" spans="1:10" x14ac:dyDescent="0.2">
      <c r="A2027" s="6" t="str">
        <f t="shared" si="429"/>
        <v>LIN/*05B-F.Non Sector - Scotland</v>
      </c>
      <c r="B2027" s="60" t="s">
        <v>27</v>
      </c>
      <c r="C2027" s="61" t="s">
        <v>310</v>
      </c>
      <c r="D2027" s="61" t="s">
        <v>242</v>
      </c>
      <c r="E2027" s="21">
        <f t="shared" si="447"/>
        <v>0.5</v>
      </c>
      <c r="F2027" s="19">
        <f>SUMIFS(UK!I:I,UK!B:B,'Special condition stocks'!D2027,UK!D:D,'Special condition stocks'!B2027)</f>
        <v>0</v>
      </c>
      <c r="G2027" s="21">
        <f t="shared" si="445"/>
        <v>0</v>
      </c>
      <c r="H2027" s="63">
        <v>0</v>
      </c>
      <c r="I2027" s="21">
        <v>0</v>
      </c>
      <c r="J2027" s="21">
        <f t="shared" si="446"/>
        <v>0</v>
      </c>
    </row>
    <row r="2028" spans="1:10" x14ac:dyDescent="0.2">
      <c r="A2028" s="6" t="str">
        <f t="shared" si="429"/>
        <v>LIN/*05B-F.Non Sector - Wales</v>
      </c>
      <c r="B2028" s="60" t="s">
        <v>26</v>
      </c>
      <c r="C2028" s="61" t="s">
        <v>310</v>
      </c>
      <c r="D2028" s="61" t="s">
        <v>242</v>
      </c>
      <c r="E2028" s="21">
        <f t="shared" si="447"/>
        <v>0.5</v>
      </c>
      <c r="F2028" s="19">
        <f>SUMIFS(UK!I:I,UK!B:B,'Special condition stocks'!D2028,UK!D:D,'Special condition stocks'!B2028)</f>
        <v>0</v>
      </c>
      <c r="G2028" s="21">
        <f t="shared" si="445"/>
        <v>0</v>
      </c>
      <c r="H2028" s="63">
        <v>0</v>
      </c>
      <c r="I2028" s="21">
        <v>0</v>
      </c>
      <c r="J2028" s="21">
        <f t="shared" si="446"/>
        <v>0</v>
      </c>
    </row>
    <row r="2029" spans="1:10" x14ac:dyDescent="0.2">
      <c r="A2029" s="6" t="str">
        <f t="shared" si="429"/>
        <v>LIN/*05B-F.Humberside</v>
      </c>
      <c r="B2029" s="60" t="s">
        <v>288</v>
      </c>
      <c r="C2029" s="61" t="s">
        <v>310</v>
      </c>
      <c r="D2029" s="61" t="s">
        <v>242</v>
      </c>
      <c r="E2029" s="21">
        <f t="shared" si="447"/>
        <v>0.5</v>
      </c>
      <c r="F2029" s="19">
        <f>SUMIFS(UK!I:I,UK!B:B,'Special condition stocks'!D2029,UK!D:D,'Special condition stocks'!B2029)</f>
        <v>0</v>
      </c>
      <c r="G2029" s="21">
        <f t="shared" si="445"/>
        <v>0</v>
      </c>
      <c r="H2029" s="63">
        <v>0</v>
      </c>
      <c r="I2029" s="21">
        <v>0</v>
      </c>
      <c r="J2029" s="21">
        <f t="shared" si="446"/>
        <v>0</v>
      </c>
    </row>
    <row r="2030" spans="1:10" x14ac:dyDescent="0.2">
      <c r="A2030" s="6" t="str">
        <f t="shared" ref="A2030:A2078" si="448">CONCATENATE(C2030,B2030)</f>
        <v>LIN/*05B-F.North Sea</v>
      </c>
      <c r="B2030" s="60" t="s">
        <v>20</v>
      </c>
      <c r="C2030" s="61" t="s">
        <v>310</v>
      </c>
      <c r="D2030" s="61" t="s">
        <v>242</v>
      </c>
      <c r="E2030" s="21">
        <f t="shared" si="447"/>
        <v>0.5</v>
      </c>
      <c r="F2030" s="19">
        <f>SUMIFS(UK!I:I,UK!B:B,'Special condition stocks'!D2030,UK!D:D,'Special condition stocks'!B2030)</f>
        <v>0</v>
      </c>
      <c r="G2030" s="21">
        <f t="shared" si="445"/>
        <v>0</v>
      </c>
      <c r="H2030" s="63">
        <v>0</v>
      </c>
      <c r="I2030" s="21">
        <v>0</v>
      </c>
      <c r="J2030" s="21">
        <f t="shared" si="446"/>
        <v>0</v>
      </c>
    </row>
    <row r="2031" spans="1:10" x14ac:dyDescent="0.2">
      <c r="A2031" s="6" t="str">
        <f t="shared" si="448"/>
        <v>LIN/*05B-F.Northern</v>
      </c>
      <c r="B2031" s="60" t="s">
        <v>10</v>
      </c>
      <c r="C2031" s="61" t="s">
        <v>310</v>
      </c>
      <c r="D2031" s="61" t="s">
        <v>242</v>
      </c>
      <c r="E2031" s="21">
        <f t="shared" si="447"/>
        <v>0.5</v>
      </c>
      <c r="F2031" s="19">
        <f>SUMIFS(UK!I:I,UK!B:B,'Special condition stocks'!D2031,UK!D:D,'Special condition stocks'!B2031)</f>
        <v>0</v>
      </c>
      <c r="G2031" s="21">
        <f t="shared" si="445"/>
        <v>0</v>
      </c>
      <c r="H2031" s="63">
        <v>0</v>
      </c>
      <c r="I2031" s="21">
        <v>0</v>
      </c>
      <c r="J2031" s="21">
        <f t="shared" si="446"/>
        <v>0</v>
      </c>
    </row>
    <row r="2032" spans="1:10" x14ac:dyDescent="0.2">
      <c r="A2032" s="6" t="str">
        <f t="shared" si="448"/>
        <v>LIN/*05B-F.Orkney</v>
      </c>
      <c r="B2032" s="60" t="s">
        <v>9</v>
      </c>
      <c r="C2032" s="61" t="s">
        <v>310</v>
      </c>
      <c r="D2032" s="61" t="s">
        <v>242</v>
      </c>
      <c r="E2032" s="21">
        <f t="shared" si="447"/>
        <v>0.5</v>
      </c>
      <c r="F2032" s="19">
        <f>SUMIFS(UK!I:I,UK!B:B,'Special condition stocks'!D2032,UK!D:D,'Special condition stocks'!B2032)</f>
        <v>0</v>
      </c>
      <c r="G2032" s="21">
        <f t="shared" si="445"/>
        <v>0</v>
      </c>
      <c r="H2032" s="63">
        <v>0</v>
      </c>
      <c r="I2032" s="21">
        <v>0</v>
      </c>
      <c r="J2032" s="21">
        <f t="shared" si="446"/>
        <v>0</v>
      </c>
    </row>
    <row r="2033" spans="1:10" x14ac:dyDescent="0.2">
      <c r="A2033" s="6" t="str">
        <f t="shared" si="448"/>
        <v>LIN/*05B-F.SFO</v>
      </c>
      <c r="B2033" s="60" t="s">
        <v>2</v>
      </c>
      <c r="C2033" s="61" t="s">
        <v>310</v>
      </c>
      <c r="D2033" s="61" t="s">
        <v>242</v>
      </c>
      <c r="E2033" s="21">
        <f t="shared" si="447"/>
        <v>0.5</v>
      </c>
      <c r="F2033" s="19">
        <f>SUMIFS(UK!I:I,UK!B:B,'Special condition stocks'!D2033,UK!D:D,'Special condition stocks'!B2033)</f>
        <v>101.4</v>
      </c>
      <c r="G2033" s="21">
        <f t="shared" si="445"/>
        <v>50.7</v>
      </c>
      <c r="H2033" s="63">
        <v>0</v>
      </c>
      <c r="I2033" s="21">
        <v>0</v>
      </c>
      <c r="J2033" s="21">
        <f t="shared" si="446"/>
        <v>50.7</v>
      </c>
    </row>
    <row r="2034" spans="1:10" x14ac:dyDescent="0.2">
      <c r="A2034" s="6" t="str">
        <f t="shared" si="448"/>
        <v>LIN/*05B-F.Shetland</v>
      </c>
      <c r="B2034" s="60" t="s">
        <v>6</v>
      </c>
      <c r="C2034" s="61" t="s">
        <v>310</v>
      </c>
      <c r="D2034" s="61" t="s">
        <v>242</v>
      </c>
      <c r="E2034" s="21">
        <f t="shared" si="447"/>
        <v>0.5</v>
      </c>
      <c r="F2034" s="19">
        <f>SUMIFS(UK!I:I,UK!B:B,'Special condition stocks'!D2034,UK!D:D,'Special condition stocks'!B2034)</f>
        <v>27.9</v>
      </c>
      <c r="G2034" s="21">
        <f t="shared" si="445"/>
        <v>13.95</v>
      </c>
      <c r="H2034" s="63">
        <v>0</v>
      </c>
      <c r="I2034" s="21">
        <v>0</v>
      </c>
      <c r="J2034" s="21">
        <f t="shared" si="446"/>
        <v>13.95</v>
      </c>
    </row>
    <row r="2035" spans="1:10" x14ac:dyDescent="0.2">
      <c r="A2035" s="6" t="str">
        <f t="shared" si="448"/>
        <v>LIN/*05B-F.South West</v>
      </c>
      <c r="B2035" s="60" t="s">
        <v>19</v>
      </c>
      <c r="C2035" s="61" t="s">
        <v>310</v>
      </c>
      <c r="D2035" s="61" t="s">
        <v>242</v>
      </c>
      <c r="E2035" s="21">
        <f t="shared" si="447"/>
        <v>0.5</v>
      </c>
      <c r="F2035" s="19">
        <f>SUMIFS(UK!I:I,UK!B:B,'Special condition stocks'!D2035,UK!D:D,'Special condition stocks'!B2035)</f>
        <v>0</v>
      </c>
      <c r="G2035" s="21">
        <f t="shared" si="445"/>
        <v>0</v>
      </c>
      <c r="H2035" s="63">
        <v>0</v>
      </c>
      <c r="I2035" s="21">
        <v>0</v>
      </c>
      <c r="J2035" s="21">
        <f t="shared" si="446"/>
        <v>0</v>
      </c>
    </row>
    <row r="2036" spans="1:10" x14ac:dyDescent="0.2">
      <c r="A2036" s="6" t="str">
        <f t="shared" ref="A2036" si="449">CONCATENATE(C2036,B2036)</f>
        <v>LIN/*05B-F.Unallocated</v>
      </c>
      <c r="B2036" s="60" t="s">
        <v>33</v>
      </c>
      <c r="C2036" s="61" t="s">
        <v>310</v>
      </c>
      <c r="D2036" s="61" t="s">
        <v>242</v>
      </c>
      <c r="E2036" s="21">
        <f t="shared" si="447"/>
        <v>0.5</v>
      </c>
      <c r="F2036" s="19">
        <f>SUMIFS(UK!I:I,UK!B:B,'Special condition stocks'!D2036,UK!D:D,'Special condition stocks'!B2036)</f>
        <v>4.7</v>
      </c>
      <c r="G2036" s="21">
        <f t="shared" ref="G2036" si="450">ROUND(F2036*E2036,3)</f>
        <v>2.35</v>
      </c>
      <c r="H2036" s="63">
        <v>0</v>
      </c>
      <c r="I2036" s="21">
        <v>0</v>
      </c>
      <c r="J2036" s="21">
        <f t="shared" ref="J2036" si="451">G2036+H2036-I2036</f>
        <v>2.35</v>
      </c>
    </row>
    <row r="2037" spans="1:10" x14ac:dyDescent="0.2">
      <c r="A2037" s="6" t="str">
        <f t="shared" si="448"/>
        <v>LIN/*05B-F.W. Scotland</v>
      </c>
      <c r="B2037" s="60" t="s">
        <v>8</v>
      </c>
      <c r="C2037" s="61" t="s">
        <v>310</v>
      </c>
      <c r="D2037" s="61" t="s">
        <v>242</v>
      </c>
      <c r="E2037" s="21">
        <f t="shared" si="447"/>
        <v>0.5</v>
      </c>
      <c r="F2037" s="19">
        <f>SUMIFS(UK!I:I,UK!B:B,'Special condition stocks'!D2037,UK!D:D,'Special condition stocks'!B2037)</f>
        <v>0</v>
      </c>
      <c r="G2037" s="21">
        <f t="shared" si="445"/>
        <v>0</v>
      </c>
      <c r="H2037" s="63">
        <v>0</v>
      </c>
      <c r="I2037" s="21">
        <v>0</v>
      </c>
      <c r="J2037" s="21">
        <f t="shared" si="446"/>
        <v>0</v>
      </c>
    </row>
    <row r="2038" spans="1:10" x14ac:dyDescent="0.2">
      <c r="A2038" s="6" t="str">
        <f t="shared" si="448"/>
        <v>LIN/*05B-F.Wales &amp; WC</v>
      </c>
      <c r="B2038" s="60" t="s">
        <v>22</v>
      </c>
      <c r="C2038" s="61" t="s">
        <v>310</v>
      </c>
      <c r="D2038" s="61" t="s">
        <v>242</v>
      </c>
      <c r="E2038" s="21">
        <f t="shared" si="447"/>
        <v>0.5</v>
      </c>
      <c r="F2038" s="19">
        <f>SUMIFS(UK!I:I,UK!B:B,'Special condition stocks'!D2038,UK!D:D,'Special condition stocks'!B2038)</f>
        <v>0</v>
      </c>
      <c r="G2038" s="21">
        <f t="shared" si="445"/>
        <v>0</v>
      </c>
      <c r="H2038" s="63">
        <v>0</v>
      </c>
      <c r="I2038" s="21">
        <v>0</v>
      </c>
      <c r="J2038" s="21">
        <f t="shared" si="446"/>
        <v>0</v>
      </c>
    </row>
    <row r="2039" spans="1:10" x14ac:dyDescent="0.2">
      <c r="A2039" s="6" t="str">
        <f t="shared" si="448"/>
        <v>LIN/*05B-F.Western</v>
      </c>
      <c r="B2039" s="60" t="s">
        <v>107</v>
      </c>
      <c r="C2039" s="61" t="s">
        <v>310</v>
      </c>
      <c r="D2039" s="61" t="s">
        <v>242</v>
      </c>
      <c r="E2039" s="21">
        <f t="shared" si="447"/>
        <v>0.5</v>
      </c>
      <c r="F2039" s="19">
        <f>SUMIFS(UK!I:I,UK!B:B,'Special condition stocks'!D2039,UK!D:D,'Special condition stocks'!B2039)</f>
        <v>0</v>
      </c>
      <c r="G2039" s="21">
        <f t="shared" si="445"/>
        <v>0</v>
      </c>
      <c r="H2039" s="63">
        <v>0</v>
      </c>
      <c r="I2039" s="21">
        <v>0</v>
      </c>
      <c r="J2039" s="21">
        <f t="shared" si="446"/>
        <v>0</v>
      </c>
    </row>
    <row r="2040" spans="1:10" x14ac:dyDescent="0.2">
      <c r="A2040" s="6" t="str">
        <f t="shared" ref="A2040:A2041" si="452">CONCATENATE(C2040,B2040)</f>
        <v>LIN/*05B-F.QAM - sector</v>
      </c>
      <c r="B2040" s="60" t="s">
        <v>302</v>
      </c>
      <c r="C2040" s="61" t="s">
        <v>310</v>
      </c>
      <c r="D2040" s="61" t="s">
        <v>242</v>
      </c>
      <c r="E2040" s="21">
        <f t="shared" si="447"/>
        <v>0.5</v>
      </c>
      <c r="F2040" s="19">
        <f>SUMIFS(UK!I:I,UK!B:B,'Special condition stocks'!D2040,UK!D:D,'Special condition stocks'!B2040)</f>
        <v>0</v>
      </c>
      <c r="G2040" s="21">
        <f t="shared" ref="G2040:G2041" si="453">ROUND(F2040*E2040,3)</f>
        <v>0</v>
      </c>
      <c r="H2040" s="63">
        <v>0</v>
      </c>
      <c r="I2040" s="21">
        <v>0</v>
      </c>
      <c r="J2040" s="21">
        <f t="shared" ref="J2040:J2041" si="454">G2040+H2040-I2040</f>
        <v>0</v>
      </c>
    </row>
    <row r="2041" spans="1:10" x14ac:dyDescent="0.2">
      <c r="A2041" s="6" t="str">
        <f t="shared" si="452"/>
        <v>LIN/*05B-F.QAM - non-sector</v>
      </c>
      <c r="B2041" s="60" t="s">
        <v>303</v>
      </c>
      <c r="C2041" s="61" t="s">
        <v>310</v>
      </c>
      <c r="D2041" s="61" t="s">
        <v>242</v>
      </c>
      <c r="E2041" s="21">
        <f t="shared" si="447"/>
        <v>0.5</v>
      </c>
      <c r="F2041" s="19">
        <f>SUMIFS(UK!I:I,UK!B:B,'Special condition stocks'!D2041,UK!D:D,'Special condition stocks'!B2041)</f>
        <v>0</v>
      </c>
      <c r="G2041" s="21">
        <f t="shared" si="453"/>
        <v>0</v>
      </c>
      <c r="H2041" s="63">
        <v>0</v>
      </c>
      <c r="I2041" s="21">
        <v>0</v>
      </c>
      <c r="J2041" s="21">
        <f t="shared" si="454"/>
        <v>0</v>
      </c>
    </row>
    <row r="2042" spans="1:10" x14ac:dyDescent="0.2">
      <c r="A2042" s="6" t="str">
        <f t="shared" si="448"/>
        <v>COD/*05B-F10m and under (pool) - England</v>
      </c>
      <c r="B2042" s="6" t="s">
        <v>29</v>
      </c>
      <c r="C2042" s="6" t="s">
        <v>306</v>
      </c>
      <c r="D2042" s="6" t="s">
        <v>239</v>
      </c>
      <c r="E2042" s="21">
        <f>255/850</f>
        <v>0.3</v>
      </c>
      <c r="F2042" s="19">
        <f>SUMIFS(UK!I:I,UK!B:B,'Special condition stocks'!D2042,UK!D:D,'Special condition stocks'!B2042)</f>
        <v>0</v>
      </c>
      <c r="G2042" s="21">
        <f t="shared" ref="G2042:G2078" si="455">ROUND(F2042*E2042,3)</f>
        <v>0</v>
      </c>
      <c r="H2042" s="63">
        <v>0</v>
      </c>
      <c r="I2042" s="21">
        <v>0</v>
      </c>
      <c r="J2042" s="21">
        <f t="shared" ref="J2042:J2078" si="456">G2042+H2042-I2042</f>
        <v>0</v>
      </c>
    </row>
    <row r="2043" spans="1:10" x14ac:dyDescent="0.2">
      <c r="A2043" s="6" t="str">
        <f t="shared" si="448"/>
        <v>COD/*05B-F10m and under (pool) - Northern Ireland</v>
      </c>
      <c r="B2043" s="6" t="s">
        <v>32</v>
      </c>
      <c r="C2043" s="6" t="s">
        <v>306</v>
      </c>
      <c r="D2043" s="6" t="s">
        <v>239</v>
      </c>
      <c r="E2043" s="21">
        <f t="shared" ref="E2043:E2078" si="457">255/850</f>
        <v>0.3</v>
      </c>
      <c r="F2043" s="19">
        <f>SUMIFS(UK!I:I,UK!B:B,'Special condition stocks'!D2043,UK!D:D,'Special condition stocks'!B2043)</f>
        <v>0</v>
      </c>
      <c r="G2043" s="21">
        <f t="shared" si="455"/>
        <v>0</v>
      </c>
      <c r="H2043" s="63">
        <v>0</v>
      </c>
      <c r="I2043" s="21">
        <v>0</v>
      </c>
      <c r="J2043" s="21">
        <f t="shared" si="456"/>
        <v>0</v>
      </c>
    </row>
    <row r="2044" spans="1:10" x14ac:dyDescent="0.2">
      <c r="A2044" s="6" t="str">
        <f t="shared" si="448"/>
        <v>COD/*05B-F10m and under (pool) - Scotland</v>
      </c>
      <c r="B2044" s="6" t="s">
        <v>31</v>
      </c>
      <c r="C2044" s="6" t="s">
        <v>306</v>
      </c>
      <c r="D2044" s="6" t="s">
        <v>239</v>
      </c>
      <c r="E2044" s="21">
        <f t="shared" si="457"/>
        <v>0.3</v>
      </c>
      <c r="F2044" s="19">
        <f>SUMIFS(UK!I:I,UK!B:B,'Special condition stocks'!D2044,UK!D:D,'Special condition stocks'!B2044)</f>
        <v>0</v>
      </c>
      <c r="G2044" s="21">
        <f t="shared" si="455"/>
        <v>0</v>
      </c>
      <c r="H2044" s="63">
        <v>0</v>
      </c>
      <c r="I2044" s="21">
        <v>0</v>
      </c>
      <c r="J2044" s="21">
        <f t="shared" si="456"/>
        <v>0</v>
      </c>
    </row>
    <row r="2045" spans="1:10" x14ac:dyDescent="0.2">
      <c r="A2045" s="6" t="str">
        <f t="shared" si="448"/>
        <v>COD/*05B-F10m and under (pool) - Wales</v>
      </c>
      <c r="B2045" s="6" t="s">
        <v>30</v>
      </c>
      <c r="C2045" s="6" t="s">
        <v>306</v>
      </c>
      <c r="D2045" s="6" t="s">
        <v>239</v>
      </c>
      <c r="E2045" s="21">
        <f t="shared" si="457"/>
        <v>0.3</v>
      </c>
      <c r="F2045" s="19">
        <f>SUMIFS(UK!I:I,UK!B:B,'Special condition stocks'!D2045,UK!D:D,'Special condition stocks'!B2045)</f>
        <v>0</v>
      </c>
      <c r="G2045" s="21">
        <f t="shared" si="455"/>
        <v>0</v>
      </c>
      <c r="H2045" s="63">
        <v>0</v>
      </c>
      <c r="I2045" s="21">
        <v>0</v>
      </c>
      <c r="J2045" s="21">
        <f t="shared" si="456"/>
        <v>0</v>
      </c>
    </row>
    <row r="2046" spans="1:10" x14ac:dyDescent="0.2">
      <c r="A2046" s="6" t="str">
        <f t="shared" si="448"/>
        <v>COD/*05B-FAberdeen</v>
      </c>
      <c r="B2046" s="6" t="s">
        <v>4</v>
      </c>
      <c r="C2046" s="6" t="s">
        <v>306</v>
      </c>
      <c r="D2046" s="6" t="s">
        <v>239</v>
      </c>
      <c r="E2046" s="21">
        <f t="shared" si="457"/>
        <v>0.3</v>
      </c>
      <c r="F2046" s="19">
        <f>SUMIFS(UK!I:I,UK!B:B,'Special condition stocks'!D2046,UK!D:D,'Special condition stocks'!B2046)</f>
        <v>0</v>
      </c>
      <c r="G2046" s="21">
        <f t="shared" si="455"/>
        <v>0</v>
      </c>
      <c r="H2046" s="63">
        <v>0</v>
      </c>
      <c r="I2046" s="21">
        <v>0</v>
      </c>
      <c r="J2046" s="21">
        <f t="shared" si="456"/>
        <v>0</v>
      </c>
    </row>
    <row r="2047" spans="1:10" x14ac:dyDescent="0.2">
      <c r="A2047" s="6" t="str">
        <f t="shared" si="448"/>
        <v>COD/*05B-FAnglo Scot.</v>
      </c>
      <c r="B2047" s="6" t="s">
        <v>13</v>
      </c>
      <c r="C2047" s="6" t="s">
        <v>306</v>
      </c>
      <c r="D2047" s="6" t="s">
        <v>239</v>
      </c>
      <c r="E2047" s="21">
        <f t="shared" si="457"/>
        <v>0.3</v>
      </c>
      <c r="F2047" s="19">
        <f>SUMIFS(UK!I:I,UK!B:B,'Special condition stocks'!D2047,UK!D:D,'Special condition stocks'!B2047)</f>
        <v>99.347000000000008</v>
      </c>
      <c r="G2047" s="21">
        <f t="shared" si="455"/>
        <v>29.803999999999998</v>
      </c>
      <c r="H2047" s="63">
        <v>0</v>
      </c>
      <c r="I2047" s="21">
        <v>0</v>
      </c>
      <c r="J2047" s="21">
        <f t="shared" si="456"/>
        <v>29.803999999999998</v>
      </c>
    </row>
    <row r="2048" spans="1:10" x14ac:dyDescent="0.2">
      <c r="A2048" s="6" t="str">
        <f t="shared" si="448"/>
        <v>COD/*05B-FANIFPO</v>
      </c>
      <c r="B2048" s="6" t="s">
        <v>17</v>
      </c>
      <c r="C2048" s="6" t="s">
        <v>306</v>
      </c>
      <c r="D2048" s="6" t="s">
        <v>239</v>
      </c>
      <c r="E2048" s="21">
        <f t="shared" si="457"/>
        <v>0.3</v>
      </c>
      <c r="F2048" s="19">
        <f>SUMIFS(UK!I:I,UK!B:B,'Special condition stocks'!D2048,UK!D:D,'Special condition stocks'!B2048)</f>
        <v>0</v>
      </c>
      <c r="G2048" s="21">
        <f t="shared" si="455"/>
        <v>0</v>
      </c>
      <c r="H2048" s="63">
        <v>0</v>
      </c>
      <c r="I2048" s="21">
        <v>0</v>
      </c>
      <c r="J2048" s="21">
        <f t="shared" si="456"/>
        <v>0</v>
      </c>
    </row>
    <row r="2049" spans="1:10" x14ac:dyDescent="0.2">
      <c r="A2049" s="6" t="str">
        <f t="shared" si="448"/>
        <v>COD/*05B-FCornish</v>
      </c>
      <c r="B2049" s="6" t="s">
        <v>18</v>
      </c>
      <c r="C2049" s="6" t="s">
        <v>306</v>
      </c>
      <c r="D2049" s="6" t="s">
        <v>239</v>
      </c>
      <c r="E2049" s="21">
        <f t="shared" si="457"/>
        <v>0.3</v>
      </c>
      <c r="F2049" s="19">
        <f>SUMIFS(UK!I:I,UK!B:B,'Special condition stocks'!D2049,UK!D:D,'Special condition stocks'!B2049)</f>
        <v>0</v>
      </c>
      <c r="G2049" s="21">
        <f t="shared" si="455"/>
        <v>0</v>
      </c>
      <c r="H2049" s="63">
        <v>0</v>
      </c>
      <c r="I2049" s="21">
        <v>0</v>
      </c>
      <c r="J2049" s="21">
        <f t="shared" si="456"/>
        <v>0</v>
      </c>
    </row>
    <row r="2050" spans="1:10" x14ac:dyDescent="0.2">
      <c r="A2050" s="6" t="str">
        <f t="shared" si="448"/>
        <v>COD/*05B-FEEFPO</v>
      </c>
      <c r="B2050" s="6" t="s">
        <v>14</v>
      </c>
      <c r="C2050" s="6" t="s">
        <v>306</v>
      </c>
      <c r="D2050" s="6" t="s">
        <v>239</v>
      </c>
      <c r="E2050" s="21">
        <f t="shared" si="457"/>
        <v>0.3</v>
      </c>
      <c r="F2050" s="19">
        <f>SUMIFS(UK!I:I,UK!B:B,'Special condition stocks'!D2050,UK!D:D,'Special condition stocks'!B2050)</f>
        <v>4.0460000000000003</v>
      </c>
      <c r="G2050" s="21">
        <f t="shared" si="455"/>
        <v>1.214</v>
      </c>
      <c r="H2050" s="63">
        <v>0</v>
      </c>
      <c r="I2050" s="21">
        <v>0</v>
      </c>
      <c r="J2050" s="21">
        <f t="shared" si="456"/>
        <v>1.214</v>
      </c>
    </row>
    <row r="2051" spans="1:10" x14ac:dyDescent="0.2">
      <c r="A2051" s="6" t="str">
        <f t="shared" si="448"/>
        <v>COD/*05B-FFife</v>
      </c>
      <c r="B2051" s="6" t="s">
        <v>7</v>
      </c>
      <c r="C2051" s="6" t="s">
        <v>306</v>
      </c>
      <c r="D2051" s="6" t="s">
        <v>239</v>
      </c>
      <c r="E2051" s="21">
        <f t="shared" si="457"/>
        <v>0.3</v>
      </c>
      <c r="F2051" s="19">
        <f>SUMIFS(UK!I:I,UK!B:B,'Special condition stocks'!D2051,UK!D:D,'Special condition stocks'!B2051)</f>
        <v>0</v>
      </c>
      <c r="G2051" s="21">
        <f t="shared" si="455"/>
        <v>0</v>
      </c>
      <c r="H2051" s="63">
        <v>0</v>
      </c>
      <c r="I2051" s="21">
        <v>0</v>
      </c>
      <c r="J2051" s="21">
        <f t="shared" si="456"/>
        <v>0</v>
      </c>
    </row>
    <row r="2052" spans="1:10" x14ac:dyDescent="0.2">
      <c r="A2052" s="6" t="str">
        <f t="shared" si="448"/>
        <v>COD/*05B-FFPO</v>
      </c>
      <c r="B2052" s="6" t="s">
        <v>15</v>
      </c>
      <c r="C2052" s="6" t="s">
        <v>306</v>
      </c>
      <c r="D2052" s="6" t="s">
        <v>239</v>
      </c>
      <c r="E2052" s="21">
        <f t="shared" si="457"/>
        <v>0.3</v>
      </c>
      <c r="F2052" s="19">
        <f>SUMIFS(UK!I:I,UK!B:B,'Special condition stocks'!D2052,UK!D:D,'Special condition stocks'!B2052)</f>
        <v>208.35499999999999</v>
      </c>
      <c r="G2052" s="21">
        <f t="shared" si="455"/>
        <v>62.506999999999998</v>
      </c>
      <c r="H2052" s="63">
        <v>0</v>
      </c>
      <c r="I2052" s="21">
        <v>0</v>
      </c>
      <c r="J2052" s="21">
        <f t="shared" si="456"/>
        <v>62.506999999999998</v>
      </c>
    </row>
    <row r="2053" spans="1:10" x14ac:dyDescent="0.2">
      <c r="A2053" s="6" t="str">
        <f t="shared" si="448"/>
        <v>COD/*05B-FHandliners</v>
      </c>
      <c r="B2053" s="6" t="s">
        <v>66</v>
      </c>
      <c r="C2053" s="6" t="s">
        <v>306</v>
      </c>
      <c r="D2053" s="6" t="s">
        <v>239</v>
      </c>
      <c r="E2053" s="21">
        <f t="shared" si="457"/>
        <v>0.3</v>
      </c>
      <c r="F2053" s="19">
        <f>SUMIFS(UK!I:I,UK!B:B,'Special condition stocks'!D2053,UK!D:D,'Special condition stocks'!B2053)</f>
        <v>0</v>
      </c>
      <c r="G2053" s="21">
        <f t="shared" si="455"/>
        <v>0</v>
      </c>
      <c r="H2053" s="63">
        <v>0</v>
      </c>
      <c r="I2053" s="21">
        <v>0</v>
      </c>
      <c r="J2053" s="21">
        <f t="shared" si="456"/>
        <v>0</v>
      </c>
    </row>
    <row r="2054" spans="1:10" x14ac:dyDescent="0.2">
      <c r="A2054" s="6" t="str">
        <f t="shared" si="448"/>
        <v>COD/*05B-FInterfish</v>
      </c>
      <c r="B2054" s="6" t="s">
        <v>23</v>
      </c>
      <c r="C2054" s="6" t="s">
        <v>306</v>
      </c>
      <c r="D2054" s="6" t="s">
        <v>239</v>
      </c>
      <c r="E2054" s="21">
        <f t="shared" si="457"/>
        <v>0.3</v>
      </c>
      <c r="F2054" s="19">
        <f>SUMIFS(UK!I:I,UK!B:B,'Special condition stocks'!D2054,UK!D:D,'Special condition stocks'!B2054)</f>
        <v>0</v>
      </c>
      <c r="G2054" s="21">
        <f t="shared" si="455"/>
        <v>0</v>
      </c>
      <c r="H2054" s="63">
        <v>0</v>
      </c>
      <c r="I2054" s="21">
        <v>0</v>
      </c>
      <c r="J2054" s="21">
        <f t="shared" si="456"/>
        <v>0</v>
      </c>
    </row>
    <row r="2055" spans="1:10" x14ac:dyDescent="0.2">
      <c r="A2055" s="6" t="str">
        <f t="shared" si="448"/>
        <v>COD/*05B-FIOM</v>
      </c>
      <c r="B2055" s="6" t="s">
        <v>24</v>
      </c>
      <c r="C2055" s="6" t="s">
        <v>306</v>
      </c>
      <c r="D2055" s="6" t="s">
        <v>239</v>
      </c>
      <c r="E2055" s="21">
        <f t="shared" si="457"/>
        <v>0.3</v>
      </c>
      <c r="F2055" s="19">
        <f>SUMIFS(UK!I:I,UK!B:B,'Special condition stocks'!D2055,UK!D:D,'Special condition stocks'!B2055)</f>
        <v>0</v>
      </c>
      <c r="G2055" s="21">
        <f t="shared" si="455"/>
        <v>0</v>
      </c>
      <c r="H2055" s="63">
        <v>0</v>
      </c>
      <c r="I2055" s="21">
        <v>0</v>
      </c>
      <c r="J2055" s="21">
        <f t="shared" si="456"/>
        <v>0</v>
      </c>
    </row>
    <row r="2056" spans="1:10" x14ac:dyDescent="0.2">
      <c r="A2056" s="6" t="str">
        <f t="shared" si="448"/>
        <v>COD/*05B-FKlondyke</v>
      </c>
      <c r="B2056" s="6" t="s">
        <v>11</v>
      </c>
      <c r="C2056" s="6" t="s">
        <v>306</v>
      </c>
      <c r="D2056" s="6" t="s">
        <v>239</v>
      </c>
      <c r="E2056" s="21">
        <f t="shared" si="457"/>
        <v>0.3</v>
      </c>
      <c r="F2056" s="19">
        <f>SUMIFS(UK!I:I,UK!B:B,'Special condition stocks'!D2056,UK!D:D,'Special condition stocks'!B2056)</f>
        <v>0</v>
      </c>
      <c r="G2056" s="21">
        <f t="shared" si="455"/>
        <v>0</v>
      </c>
      <c r="H2056" s="63">
        <v>0</v>
      </c>
      <c r="I2056" s="21">
        <v>0</v>
      </c>
      <c r="J2056" s="21">
        <f t="shared" si="456"/>
        <v>0</v>
      </c>
    </row>
    <row r="2057" spans="1:10" x14ac:dyDescent="0.2">
      <c r="A2057" s="6" t="str">
        <f t="shared" si="448"/>
        <v>COD/*05B-FLowestoft</v>
      </c>
      <c r="B2057" s="6" t="s">
        <v>21</v>
      </c>
      <c r="C2057" s="6" t="s">
        <v>306</v>
      </c>
      <c r="D2057" s="6" t="s">
        <v>239</v>
      </c>
      <c r="E2057" s="21">
        <f t="shared" si="457"/>
        <v>0.3</v>
      </c>
      <c r="F2057" s="19">
        <f>SUMIFS(UK!I:I,UK!B:B,'Special condition stocks'!D2057,UK!D:D,'Special condition stocks'!B2057)</f>
        <v>0</v>
      </c>
      <c r="G2057" s="21">
        <f t="shared" si="455"/>
        <v>0</v>
      </c>
      <c r="H2057" s="63">
        <v>0</v>
      </c>
      <c r="I2057" s="21">
        <v>0</v>
      </c>
      <c r="J2057" s="21">
        <f t="shared" si="456"/>
        <v>0</v>
      </c>
    </row>
    <row r="2058" spans="1:10" x14ac:dyDescent="0.2">
      <c r="A2058" s="6" t="str">
        <f t="shared" si="448"/>
        <v>COD/*05B-FLunar</v>
      </c>
      <c r="B2058" s="6" t="s">
        <v>12</v>
      </c>
      <c r="C2058" s="6" t="s">
        <v>306</v>
      </c>
      <c r="D2058" s="6" t="s">
        <v>239</v>
      </c>
      <c r="E2058" s="21">
        <f t="shared" si="457"/>
        <v>0.3</v>
      </c>
      <c r="F2058" s="19">
        <f>SUMIFS(UK!I:I,UK!B:B,'Special condition stocks'!D2058,UK!D:D,'Special condition stocks'!B2058)</f>
        <v>0</v>
      </c>
      <c r="G2058" s="21">
        <f t="shared" si="455"/>
        <v>0</v>
      </c>
      <c r="H2058" s="63">
        <v>0</v>
      </c>
      <c r="I2058" s="21">
        <v>0</v>
      </c>
      <c r="J2058" s="21">
        <f t="shared" si="456"/>
        <v>0</v>
      </c>
    </row>
    <row r="2059" spans="1:10" x14ac:dyDescent="0.2">
      <c r="A2059" s="6" t="str">
        <f t="shared" si="448"/>
        <v>COD/*05B-FMourne</v>
      </c>
      <c r="B2059" s="6" t="s">
        <v>49</v>
      </c>
      <c r="C2059" s="6" t="s">
        <v>306</v>
      </c>
      <c r="D2059" s="6" t="s">
        <v>239</v>
      </c>
      <c r="E2059" s="21">
        <f t="shared" si="457"/>
        <v>0.3</v>
      </c>
      <c r="F2059" s="19">
        <f>SUMIFS(UK!I:I,UK!B:B,'Special condition stocks'!D2059,UK!D:D,'Special condition stocks'!B2059)</f>
        <v>0</v>
      </c>
      <c r="G2059" s="21">
        <f t="shared" si="455"/>
        <v>0</v>
      </c>
      <c r="H2059" s="63">
        <v>0</v>
      </c>
      <c r="I2059" s="21">
        <v>0</v>
      </c>
      <c r="J2059" s="21">
        <f t="shared" si="456"/>
        <v>0</v>
      </c>
    </row>
    <row r="2060" spans="1:10" x14ac:dyDescent="0.2">
      <c r="A2060" s="6" t="str">
        <f t="shared" si="448"/>
        <v>COD/*05B-FNESFO</v>
      </c>
      <c r="B2060" s="6" t="s">
        <v>5</v>
      </c>
      <c r="C2060" s="6" t="s">
        <v>306</v>
      </c>
      <c r="D2060" s="6" t="s">
        <v>239</v>
      </c>
      <c r="E2060" s="21">
        <f t="shared" si="457"/>
        <v>0.3</v>
      </c>
      <c r="F2060" s="19">
        <f>SUMIFS(UK!I:I,UK!B:B,'Special condition stocks'!D2060,UK!D:D,'Special condition stocks'!B2060)</f>
        <v>0</v>
      </c>
      <c r="G2060" s="21">
        <f t="shared" si="455"/>
        <v>0</v>
      </c>
      <c r="H2060" s="63">
        <v>0</v>
      </c>
      <c r="I2060" s="21">
        <v>0</v>
      </c>
      <c r="J2060" s="21">
        <f t="shared" si="456"/>
        <v>0</v>
      </c>
    </row>
    <row r="2061" spans="1:10" x14ac:dyDescent="0.2">
      <c r="A2061" s="6" t="str">
        <f t="shared" si="448"/>
        <v>COD/*05B-FNIFPO</v>
      </c>
      <c r="B2061" s="6" t="s">
        <v>16</v>
      </c>
      <c r="C2061" s="6" t="s">
        <v>306</v>
      </c>
      <c r="D2061" s="6" t="s">
        <v>239</v>
      </c>
      <c r="E2061" s="21">
        <f t="shared" si="457"/>
        <v>0.3</v>
      </c>
      <c r="F2061" s="19">
        <f>SUMIFS(UK!I:I,UK!B:B,'Special condition stocks'!D2061,UK!D:D,'Special condition stocks'!B2061)</f>
        <v>5.9</v>
      </c>
      <c r="G2061" s="21">
        <f t="shared" si="455"/>
        <v>1.77</v>
      </c>
      <c r="H2061" s="63">
        <v>0</v>
      </c>
      <c r="I2061" s="21">
        <v>0</v>
      </c>
      <c r="J2061" s="21">
        <f t="shared" si="456"/>
        <v>1.77</v>
      </c>
    </row>
    <row r="2062" spans="1:10" x14ac:dyDescent="0.2">
      <c r="A2062" s="6" t="str">
        <f t="shared" si="448"/>
        <v>COD/*05B-FNon Sector - England</v>
      </c>
      <c r="B2062" s="6" t="s">
        <v>25</v>
      </c>
      <c r="C2062" s="6" t="s">
        <v>306</v>
      </c>
      <c r="D2062" s="6" t="s">
        <v>239</v>
      </c>
      <c r="E2062" s="21">
        <f t="shared" si="457"/>
        <v>0.3</v>
      </c>
      <c r="F2062" s="19">
        <f>SUMIFS(UK!I:I,UK!B:B,'Special condition stocks'!D2062,UK!D:D,'Special condition stocks'!B2062)</f>
        <v>0</v>
      </c>
      <c r="G2062" s="21">
        <f t="shared" si="455"/>
        <v>0</v>
      </c>
      <c r="H2062" s="63">
        <v>0</v>
      </c>
      <c r="I2062" s="21">
        <v>0</v>
      </c>
      <c r="J2062" s="21">
        <f t="shared" si="456"/>
        <v>0</v>
      </c>
    </row>
    <row r="2063" spans="1:10" x14ac:dyDescent="0.2">
      <c r="A2063" s="6" t="str">
        <f t="shared" si="448"/>
        <v>COD/*05B-FNon Sector - Northern Ireland</v>
      </c>
      <c r="B2063" s="6" t="s">
        <v>28</v>
      </c>
      <c r="C2063" s="6" t="s">
        <v>306</v>
      </c>
      <c r="D2063" s="6" t="s">
        <v>239</v>
      </c>
      <c r="E2063" s="21">
        <f t="shared" si="457"/>
        <v>0.3</v>
      </c>
      <c r="F2063" s="19">
        <f>SUMIFS(UK!I:I,UK!B:B,'Special condition stocks'!D2063,UK!D:D,'Special condition stocks'!B2063)</f>
        <v>0</v>
      </c>
      <c r="G2063" s="21">
        <f t="shared" si="455"/>
        <v>0</v>
      </c>
      <c r="H2063" s="63">
        <v>0</v>
      </c>
      <c r="I2063" s="21">
        <v>0</v>
      </c>
      <c r="J2063" s="21">
        <f t="shared" si="456"/>
        <v>0</v>
      </c>
    </row>
    <row r="2064" spans="1:10" x14ac:dyDescent="0.2">
      <c r="A2064" s="6" t="str">
        <f t="shared" si="448"/>
        <v>COD/*05B-FNon Sector - Scotland</v>
      </c>
      <c r="B2064" s="6" t="s">
        <v>27</v>
      </c>
      <c r="C2064" s="6" t="s">
        <v>306</v>
      </c>
      <c r="D2064" s="6" t="s">
        <v>239</v>
      </c>
      <c r="E2064" s="21">
        <f t="shared" si="457"/>
        <v>0.3</v>
      </c>
      <c r="F2064" s="19">
        <f>SUMIFS(UK!I:I,UK!B:B,'Special condition stocks'!D2064,UK!D:D,'Special condition stocks'!B2064)</f>
        <v>0</v>
      </c>
      <c r="G2064" s="21">
        <f t="shared" si="455"/>
        <v>0</v>
      </c>
      <c r="H2064" s="63">
        <v>0</v>
      </c>
      <c r="I2064" s="21">
        <v>0</v>
      </c>
      <c r="J2064" s="21">
        <f t="shared" si="456"/>
        <v>0</v>
      </c>
    </row>
    <row r="2065" spans="1:10" x14ac:dyDescent="0.2">
      <c r="A2065" s="6" t="str">
        <f t="shared" si="448"/>
        <v>COD/*05B-FNon Sector - Wales</v>
      </c>
      <c r="B2065" s="6" t="s">
        <v>26</v>
      </c>
      <c r="C2065" s="6" t="s">
        <v>306</v>
      </c>
      <c r="D2065" s="6" t="s">
        <v>239</v>
      </c>
      <c r="E2065" s="21">
        <f t="shared" si="457"/>
        <v>0.3</v>
      </c>
      <c r="F2065" s="19">
        <f>SUMIFS(UK!I:I,UK!B:B,'Special condition stocks'!D2065,UK!D:D,'Special condition stocks'!B2065)</f>
        <v>0</v>
      </c>
      <c r="G2065" s="21">
        <f t="shared" si="455"/>
        <v>0</v>
      </c>
      <c r="H2065" s="63">
        <v>0</v>
      </c>
      <c r="I2065" s="21">
        <v>0</v>
      </c>
      <c r="J2065" s="21">
        <f t="shared" si="456"/>
        <v>0</v>
      </c>
    </row>
    <row r="2066" spans="1:10" x14ac:dyDescent="0.2">
      <c r="A2066" s="6" t="str">
        <f t="shared" si="448"/>
        <v>COD/*05B-FHumberside</v>
      </c>
      <c r="B2066" s="6" t="s">
        <v>288</v>
      </c>
      <c r="C2066" s="6" t="s">
        <v>306</v>
      </c>
      <c r="D2066" s="6" t="s">
        <v>239</v>
      </c>
      <c r="E2066" s="21">
        <f t="shared" si="457"/>
        <v>0.3</v>
      </c>
      <c r="F2066" s="19">
        <f>SUMIFS(UK!I:I,UK!B:B,'Special condition stocks'!D2066,UK!D:D,'Special condition stocks'!B2066)</f>
        <v>0</v>
      </c>
      <c r="G2066" s="21">
        <f t="shared" si="455"/>
        <v>0</v>
      </c>
      <c r="H2066" s="63">
        <v>0</v>
      </c>
      <c r="I2066" s="21">
        <v>0</v>
      </c>
      <c r="J2066" s="21">
        <f t="shared" si="456"/>
        <v>0</v>
      </c>
    </row>
    <row r="2067" spans="1:10" x14ac:dyDescent="0.2">
      <c r="A2067" s="6" t="str">
        <f t="shared" si="448"/>
        <v>COD/*05B-FNorth Sea</v>
      </c>
      <c r="B2067" s="6" t="s">
        <v>20</v>
      </c>
      <c r="C2067" s="6" t="s">
        <v>306</v>
      </c>
      <c r="D2067" s="6" t="s">
        <v>239</v>
      </c>
      <c r="E2067" s="21">
        <f t="shared" si="457"/>
        <v>0.3</v>
      </c>
      <c r="F2067" s="19">
        <f>SUMIFS(UK!I:I,UK!B:B,'Special condition stocks'!D2067,UK!D:D,'Special condition stocks'!B2067)</f>
        <v>0</v>
      </c>
      <c r="G2067" s="21">
        <f t="shared" si="455"/>
        <v>0</v>
      </c>
      <c r="H2067" s="63">
        <v>0</v>
      </c>
      <c r="I2067" s="21">
        <v>0</v>
      </c>
      <c r="J2067" s="21">
        <f t="shared" si="456"/>
        <v>0</v>
      </c>
    </row>
    <row r="2068" spans="1:10" x14ac:dyDescent="0.2">
      <c r="A2068" s="6" t="str">
        <f t="shared" si="448"/>
        <v>COD/*05B-FNorthern</v>
      </c>
      <c r="B2068" s="6" t="s">
        <v>10</v>
      </c>
      <c r="C2068" s="6" t="s">
        <v>306</v>
      </c>
      <c r="D2068" s="6" t="s">
        <v>239</v>
      </c>
      <c r="E2068" s="21">
        <f t="shared" si="457"/>
        <v>0.3</v>
      </c>
      <c r="F2068" s="19">
        <f>SUMIFS(UK!I:I,UK!B:B,'Special condition stocks'!D2068,UK!D:D,'Special condition stocks'!B2068)</f>
        <v>0</v>
      </c>
      <c r="G2068" s="21">
        <f t="shared" si="455"/>
        <v>0</v>
      </c>
      <c r="H2068" s="63">
        <v>0</v>
      </c>
      <c r="I2068" s="21">
        <v>0</v>
      </c>
      <c r="J2068" s="21">
        <f t="shared" si="456"/>
        <v>0</v>
      </c>
    </row>
    <row r="2069" spans="1:10" x14ac:dyDescent="0.2">
      <c r="A2069" s="6" t="str">
        <f t="shared" si="448"/>
        <v>COD/*05B-FOrkney</v>
      </c>
      <c r="B2069" s="6" t="s">
        <v>9</v>
      </c>
      <c r="C2069" s="6" t="s">
        <v>306</v>
      </c>
      <c r="D2069" s="6" t="s">
        <v>239</v>
      </c>
      <c r="E2069" s="21">
        <f t="shared" si="457"/>
        <v>0.3</v>
      </c>
      <c r="F2069" s="19">
        <f>SUMIFS(UK!I:I,UK!B:B,'Special condition stocks'!D2069,UK!D:D,'Special condition stocks'!B2069)</f>
        <v>0</v>
      </c>
      <c r="G2069" s="21">
        <f t="shared" si="455"/>
        <v>0</v>
      </c>
      <c r="H2069" s="63">
        <v>0</v>
      </c>
      <c r="I2069" s="21">
        <v>0</v>
      </c>
      <c r="J2069" s="21">
        <f t="shared" si="456"/>
        <v>0</v>
      </c>
    </row>
    <row r="2070" spans="1:10" x14ac:dyDescent="0.2">
      <c r="A2070" s="6" t="str">
        <f t="shared" si="448"/>
        <v>COD/*05B-FSFO</v>
      </c>
      <c r="B2070" s="6" t="s">
        <v>2</v>
      </c>
      <c r="C2070" s="6" t="s">
        <v>306</v>
      </c>
      <c r="D2070" s="6" t="s">
        <v>239</v>
      </c>
      <c r="E2070" s="21">
        <f t="shared" si="457"/>
        <v>0.3</v>
      </c>
      <c r="F2070" s="19">
        <f>SUMIFS(UK!I:I,UK!B:B,'Special condition stocks'!D2070,UK!D:D,'Special condition stocks'!B2070)</f>
        <v>342.59799999999996</v>
      </c>
      <c r="G2070" s="21">
        <f t="shared" si="455"/>
        <v>102.779</v>
      </c>
      <c r="H2070" s="63">
        <v>0</v>
      </c>
      <c r="I2070" s="21">
        <v>0</v>
      </c>
      <c r="J2070" s="21">
        <f t="shared" si="456"/>
        <v>102.779</v>
      </c>
    </row>
    <row r="2071" spans="1:10" x14ac:dyDescent="0.2">
      <c r="A2071" s="6" t="str">
        <f t="shared" si="448"/>
        <v>COD/*05B-FShetland</v>
      </c>
      <c r="B2071" s="6" t="s">
        <v>6</v>
      </c>
      <c r="C2071" s="6" t="s">
        <v>306</v>
      </c>
      <c r="D2071" s="6" t="s">
        <v>239</v>
      </c>
      <c r="E2071" s="21">
        <f t="shared" si="457"/>
        <v>0.3</v>
      </c>
      <c r="F2071" s="19">
        <f>SUMIFS(UK!I:I,UK!B:B,'Special condition stocks'!D2071,UK!D:D,'Special condition stocks'!B2071)</f>
        <v>185.4</v>
      </c>
      <c r="G2071" s="21">
        <f t="shared" si="455"/>
        <v>55.62</v>
      </c>
      <c r="H2071" s="63">
        <v>0</v>
      </c>
      <c r="I2071" s="21">
        <v>0</v>
      </c>
      <c r="J2071" s="21">
        <f t="shared" si="456"/>
        <v>55.62</v>
      </c>
    </row>
    <row r="2072" spans="1:10" x14ac:dyDescent="0.2">
      <c r="A2072" s="6" t="str">
        <f t="shared" si="448"/>
        <v>COD/*05B-FSouth West</v>
      </c>
      <c r="B2072" s="6" t="s">
        <v>19</v>
      </c>
      <c r="C2072" s="6" t="s">
        <v>306</v>
      </c>
      <c r="D2072" s="6" t="s">
        <v>239</v>
      </c>
      <c r="E2072" s="21">
        <f t="shared" si="457"/>
        <v>0.3</v>
      </c>
      <c r="F2072" s="19">
        <f>SUMIFS(UK!I:I,UK!B:B,'Special condition stocks'!D2072,UK!D:D,'Special condition stocks'!B2072)</f>
        <v>0</v>
      </c>
      <c r="G2072" s="21">
        <f t="shared" si="455"/>
        <v>0</v>
      </c>
      <c r="H2072" s="63">
        <v>0</v>
      </c>
      <c r="I2072" s="21">
        <v>0</v>
      </c>
      <c r="J2072" s="21">
        <f t="shared" si="456"/>
        <v>0</v>
      </c>
    </row>
    <row r="2073" spans="1:10" x14ac:dyDescent="0.2">
      <c r="A2073" s="6" t="str">
        <f t="shared" ref="A2073" si="458">CONCATENATE(C2073,B2073)</f>
        <v>COD/*05B-FUnallocated</v>
      </c>
      <c r="B2073" s="60" t="s">
        <v>33</v>
      </c>
      <c r="C2073" s="60" t="s">
        <v>306</v>
      </c>
      <c r="D2073" s="60" t="s">
        <v>239</v>
      </c>
      <c r="E2073" s="21">
        <f t="shared" si="457"/>
        <v>0.3</v>
      </c>
      <c r="F2073" s="19">
        <f>SUMIFS(UK!I:I,UK!B:B,'Special condition stocks'!D2073,UK!D:D,'Special condition stocks'!B2073)</f>
        <v>4.4000000000000004</v>
      </c>
      <c r="G2073" s="21">
        <f t="shared" ref="G2073" si="459">ROUND(F2073*E2073,3)</f>
        <v>1.32</v>
      </c>
      <c r="H2073" s="63">
        <v>0</v>
      </c>
      <c r="I2073" s="21">
        <v>0</v>
      </c>
      <c r="J2073" s="21">
        <f t="shared" ref="J2073" si="460">G2073+H2073-I2073</f>
        <v>1.32</v>
      </c>
    </row>
    <row r="2074" spans="1:10" x14ac:dyDescent="0.2">
      <c r="A2074" s="6" t="str">
        <f t="shared" si="448"/>
        <v>COD/*05B-FW. Scotland</v>
      </c>
      <c r="B2074" s="6" t="s">
        <v>8</v>
      </c>
      <c r="C2074" s="6" t="s">
        <v>306</v>
      </c>
      <c r="D2074" s="6" t="s">
        <v>239</v>
      </c>
      <c r="E2074" s="21">
        <f t="shared" si="457"/>
        <v>0.3</v>
      </c>
      <c r="F2074" s="19">
        <f>SUMIFS(UK!I:I,UK!B:B,'Special condition stocks'!D2074,UK!D:D,'Special condition stocks'!B2074)</f>
        <v>0</v>
      </c>
      <c r="G2074" s="21">
        <f t="shared" si="455"/>
        <v>0</v>
      </c>
      <c r="H2074" s="63">
        <v>0</v>
      </c>
      <c r="I2074" s="21">
        <v>0</v>
      </c>
      <c r="J2074" s="21">
        <f t="shared" si="456"/>
        <v>0</v>
      </c>
    </row>
    <row r="2075" spans="1:10" x14ac:dyDescent="0.2">
      <c r="A2075" s="6" t="str">
        <f t="shared" si="448"/>
        <v>COD/*05B-FWales &amp; WC</v>
      </c>
      <c r="B2075" s="6" t="s">
        <v>22</v>
      </c>
      <c r="C2075" s="6" t="s">
        <v>306</v>
      </c>
      <c r="D2075" s="6" t="s">
        <v>239</v>
      </c>
      <c r="E2075" s="21">
        <f t="shared" si="457"/>
        <v>0.3</v>
      </c>
      <c r="F2075" s="19">
        <f>SUMIFS(UK!I:I,UK!B:B,'Special condition stocks'!D2075,UK!D:D,'Special condition stocks'!B2075)</f>
        <v>0</v>
      </c>
      <c r="G2075" s="21">
        <f t="shared" si="455"/>
        <v>0</v>
      </c>
      <c r="H2075" s="63">
        <v>0</v>
      </c>
      <c r="I2075" s="21">
        <v>0</v>
      </c>
      <c r="J2075" s="21">
        <f t="shared" si="456"/>
        <v>0</v>
      </c>
    </row>
    <row r="2076" spans="1:10" x14ac:dyDescent="0.2">
      <c r="A2076" s="6" t="str">
        <f t="shared" ref="A2076" si="461">CONCATENATE(C2076,B2076)</f>
        <v>COD/*05B-FWestern</v>
      </c>
      <c r="B2076" s="6" t="s">
        <v>107</v>
      </c>
      <c r="C2076" s="6" t="s">
        <v>306</v>
      </c>
      <c r="D2076" s="6" t="s">
        <v>239</v>
      </c>
      <c r="E2076" s="21">
        <f t="shared" si="457"/>
        <v>0.3</v>
      </c>
      <c r="F2076" s="19">
        <f>SUMIFS(UK!I:I,UK!B:B,'Special condition stocks'!D2076,UK!D:D,'Special condition stocks'!B2076)</f>
        <v>0</v>
      </c>
      <c r="G2076" s="21">
        <f t="shared" ref="G2076" si="462">ROUND(F2076*E2076,3)</f>
        <v>0</v>
      </c>
      <c r="H2076" s="63">
        <v>0</v>
      </c>
      <c r="I2076" s="21">
        <v>0</v>
      </c>
      <c r="J2076" s="21">
        <f t="shared" ref="J2076" si="463">G2076+H2076-I2076</f>
        <v>0</v>
      </c>
    </row>
    <row r="2077" spans="1:10" x14ac:dyDescent="0.2">
      <c r="A2077" s="6" t="str">
        <f t="shared" ref="A2077" si="464">CONCATENATE(C2077,B2077)</f>
        <v>COD/*05B-FQAM - sector</v>
      </c>
      <c r="B2077" s="60" t="s">
        <v>302</v>
      </c>
      <c r="C2077" s="60" t="s">
        <v>306</v>
      </c>
      <c r="D2077" s="60" t="s">
        <v>239</v>
      </c>
      <c r="E2077" s="21">
        <f t="shared" si="457"/>
        <v>0.3</v>
      </c>
      <c r="F2077" s="19">
        <f>SUMIFS(UK!I:I,UK!B:B,'Special condition stocks'!D2077,UK!D:D,'Special condition stocks'!B2077)</f>
        <v>0</v>
      </c>
      <c r="G2077" s="21">
        <f t="shared" ref="G2077" si="465">ROUND(F2077*E2077,3)</f>
        <v>0</v>
      </c>
      <c r="H2077" s="63">
        <v>0</v>
      </c>
      <c r="I2077" s="21">
        <v>0</v>
      </c>
      <c r="J2077" s="21">
        <f t="shared" ref="J2077" si="466">G2077+H2077-I2077</f>
        <v>0</v>
      </c>
    </row>
    <row r="2078" spans="1:10" x14ac:dyDescent="0.2">
      <c r="A2078" s="6" t="str">
        <f t="shared" si="448"/>
        <v>COD/*05B-FQAM - non-sector</v>
      </c>
      <c r="B2078" s="60" t="s">
        <v>303</v>
      </c>
      <c r="C2078" s="60" t="s">
        <v>306</v>
      </c>
      <c r="D2078" s="60" t="s">
        <v>239</v>
      </c>
      <c r="E2078" s="21">
        <f t="shared" si="457"/>
        <v>0.3</v>
      </c>
      <c r="F2078" s="19">
        <f>SUMIFS(UK!I:I,UK!B:B,'Special condition stocks'!D2078,UK!D:D,'Special condition stocks'!B2078)</f>
        <v>0</v>
      </c>
      <c r="G2078" s="21">
        <f t="shared" si="455"/>
        <v>0</v>
      </c>
      <c r="H2078" s="63">
        <v>0</v>
      </c>
      <c r="I2078" s="21">
        <v>0</v>
      </c>
      <c r="J2078" s="21">
        <f t="shared" si="456"/>
        <v>0</v>
      </c>
    </row>
  </sheetData>
  <autoFilter ref="B2:J2078" xr:uid="{21F23FBB-6A86-4AC9-A350-BEFD86587417}"/>
  <sortState xmlns:xlrd2="http://schemas.microsoft.com/office/spreadsheetml/2017/richdata2" ref="B40:J1965">
    <sortCondition ref="D40:D1965"/>
    <sortCondition ref="C40:C1965"/>
    <sortCondition ref="B40:B1965"/>
  </sortState>
  <phoneticPr fontId="13" type="noConversion"/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d1117845-93f6-4da3-abaa-fcb4fa669c78" ContentTypeId="0x010100A5BF1C78D9F64B679A5EBDE1C6598EBC01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f401361b24e474cb011be6eb76c0e76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k85d23755b3a46b5a51451cf336b2e9b xmlns="662745e8-e224-48e8-a2e3-254862b8c2f5">
      <Terms xmlns="http://schemas.microsoft.com/office/infopath/2007/PartnerControls"/>
    </k85d23755b3a46b5a51451cf336b2e9b>
    <Topic xmlns="662745e8-e224-48e8-a2e3-254862b8c2f5">Quota Management</Topic>
    <HOMigrated xmlns="662745e8-e224-48e8-a2e3-254862b8c2f5">false</HOMigrated>
    <ddeb1fd0a9ad4436a96525d34737dc44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Internal MMO</TermName>
          <TermId xmlns="http://schemas.microsoft.com/office/infopath/2007/PartnerControls">9e54e93c-6f74-4d6d-a34c-a723f348cce8</TermId>
        </TermInfo>
      </Terms>
    </ddeb1fd0a9ad4436a96525d34737dc44>
    <_Flow_SignoffStatus xmlns="92783e51-ef1a-4a89-ad90-a130f61e1ade" xsi:nil="true"/>
    <lae2bfa7b6474897ab4a53f76ea236c7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lcf76f155ced4ddcb4097134ff3c332f xmlns="92783e51-ef1a-4a89-ad90-a130f61e1ade">
      <Terms xmlns="http://schemas.microsoft.com/office/infopath/2007/PartnerControls"/>
    </lcf76f155ced4ddcb4097134ff3c332f>
    <TaxCatchAll xmlns="662745e8-e224-48e8-a2e3-254862b8c2f5">
      <Value>5</Value>
      <Value>4</Value>
      <Value>3</Value>
      <Value>2</Value>
      <Value>1</Value>
    </TaxCatchAll>
    <fe59e9859d6a491389c5b03567f5dda5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MMO</TermName>
          <TermId xmlns="http://schemas.microsoft.com/office/infopath/2007/PartnerControls">3dd1941a-77ab-4417-a830-fb2a710a0fe0</TermId>
        </TermInfo>
      </Terms>
    </fe59e9859d6a491389c5b03567f5dda5>
    <Team xmlns="662745e8-e224-48e8-a2e3-254862b8c2f5">Fisheries Management</Team>
    <n7493b4506bf40e28c373b1e51a33445 xmlns="662745e8-e224-48e8-a2e3-254862b8c2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Team</TermName>
          <TermId xmlns="http://schemas.microsoft.com/office/infopath/2007/PartnerControls">ff0485df-0575-416f-802f-e999165821b7</TermId>
        </TermInfo>
      </Terms>
    </n7493b4506bf40e28c373b1e51a33445>
    <MinutesStatus xmlns="92783e51-ef1a-4a89-ad90-a130f61e1ade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efra document" ma:contentTypeID="0x010100A5BF1C78D9F64B679A5EBDE1C6598EBC01003302155756100043A32FF4070D404613" ma:contentTypeVersion="32" ma:contentTypeDescription="Create a new document." ma:contentTypeScope="" ma:versionID="9c74298304e57c881ef94bdccbedadfb">
  <xsd:schema xmlns:xsd="http://www.w3.org/2001/XMLSchema" xmlns:xs="http://www.w3.org/2001/XMLSchema" xmlns:p="http://schemas.microsoft.com/office/2006/metadata/properties" xmlns:ns2="662745e8-e224-48e8-a2e3-254862b8c2f5" xmlns:ns3="92783e51-ef1a-4a89-ad90-a130f61e1ade" xmlns:ns4="191e1f16-600f-441d-a742-d1fa540b8969" targetNamespace="http://schemas.microsoft.com/office/2006/metadata/properties" ma:root="true" ma:fieldsID="e99145c6e736462ee01a99bf5c6b1c29" ns2:_="" ns3:_="" ns4:_="">
    <xsd:import namespace="662745e8-e224-48e8-a2e3-254862b8c2f5"/>
    <xsd:import namespace="92783e51-ef1a-4a89-ad90-a130f61e1ade"/>
    <xsd:import namespace="191e1f16-600f-441d-a742-d1fa540b8969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2:TaxCatchAll" minOccurs="0"/>
                <xsd:element ref="ns2:TaxCatchAllLabel" minOccurs="0"/>
                <xsd:element ref="ns2:cf401361b24e474cb011be6eb76c0e76" minOccurs="0"/>
                <xsd:element ref="ns2:n7493b4506bf40e28c373b1e51a33445" minOccurs="0"/>
                <xsd:element ref="ns2:HOMigrated" minOccurs="0"/>
                <xsd:element ref="ns2:k85d23755b3a46b5a51451cf336b2e9b" minOccurs="0"/>
                <xsd:element ref="ns2:Team" minOccurs="0"/>
                <xsd:element ref="ns2:Topic" minOccurs="0"/>
                <xsd:element ref="ns2:ddeb1fd0a9ad4436a96525d34737dc44" minOccurs="0"/>
                <xsd:element ref="ns2:fe59e9859d6a491389c5b03567f5dda5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_Flow_SignoffStatus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MediaServiceDateTaken" minOccurs="0"/>
                <xsd:element ref="ns3:MediaLengthInSeconds" minOccurs="0"/>
                <xsd:element ref="ns3:MediaServiceBillingMetadata" minOccurs="0"/>
                <xsd:element ref="ns3:Minutes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2;#Official|14c80daa-741b-422c-9722-f71693c9ede4" ma:fieldId="{5ae2bfa7-b647-4897-ab4a-53f76ea236c7}" ma:sspId="d1117845-93f6-4da3-abaa-fcb4fa669c78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ec8569b-b7d2-43a5-999f-1b6c43db79e8}" ma:internalName="TaxCatchAll" ma:showField="CatchAllData" ma:web="191e1f16-600f-441d-a742-d1fa540b89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ec8569b-b7d2-43a5-999f-1b6c43db79e8}" ma:internalName="TaxCatchAllLabel" ma:readOnly="true" ma:showField="CatchAllDataLabel" ma:web="191e1f16-600f-441d-a742-d1fa540b89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1;#Crown|69589897-2828-4761-976e-717fd8e631c9" ma:fieldId="{cf401361-b24e-474c-b011-be6eb76c0e76}" ma:sspId="d1117845-93f6-4da3-abaa-fcb4fa669c78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4" nillable="true" ma:taxonomy="true" ma:internalName="n7493b4506bf40e28c373b1e51a33445" ma:taxonomyFieldName="HOSiteType" ma:displayName="Site type" ma:default="5;#Team|ff0485df-0575-416f-802f-e999165821b7" ma:fieldId="{77493b45-06bf-40e2-8c37-3b1e51a33445}" ma:sspId="d1117845-93f6-4da3-abaa-fcb4fa669c78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6" nillable="true" ma:displayName="Migrated" ma:default="0" ma:internalName="HOMigrated">
      <xsd:simpleType>
        <xsd:restriction base="dms:Boolean"/>
      </xsd:simpleType>
    </xsd:element>
    <xsd:element name="k85d23755b3a46b5a51451cf336b2e9b" ma:index="17" nillable="true" ma:taxonomy="true" ma:internalName="k85d23755b3a46b5a51451cf336b2e9b" ma:taxonomyFieldName="InformationType" ma:displayName="Information Type" ma:fieldId="{485d2375-5b3a-46b5-a514-51cf336b2e9b}" ma:sspId="d1117845-93f6-4da3-abaa-fcb4fa669c78" ma:termSetId="75cb3767-2327-4339-b999-281b3f58ac0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eam" ma:index="19" nillable="true" ma:displayName="Team" ma:default="Fisheries Management" ma:internalName="Team" ma:readOnly="false">
      <xsd:simpleType>
        <xsd:restriction base="dms:Text"/>
      </xsd:simpleType>
    </xsd:element>
    <xsd:element name="Topic" ma:index="20" nillable="true" ma:displayName="Topic" ma:default="Quota Management" ma:internalName="Topic" ma:readOnly="false">
      <xsd:simpleType>
        <xsd:restriction base="dms:Text"/>
      </xsd:simpleType>
    </xsd:element>
    <xsd:element name="ddeb1fd0a9ad4436a96525d34737dc44" ma:index="21" nillable="true" ma:taxonomy="true" ma:internalName="ddeb1fd0a9ad4436a96525d34737dc44" ma:taxonomyFieldName="Distribution" ma:displayName="Distribution" ma:readOnly="false" ma:default="4;#Internal MMO|9e54e93c-6f74-4d6d-a34c-a723f348cce8" ma:fieldId="{ddeb1fd0-a9ad-4436-a965-25d34737dc44}" ma:sspId="d1117845-93f6-4da3-abaa-fcb4fa669c78" ma:termSetId="9c8b5dbf-8bad-46e4-8055-6e01c16178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e59e9859d6a491389c5b03567f5dda5" ma:index="23" nillable="true" ma:taxonomy="true" ma:internalName="fe59e9859d6a491389c5b03567f5dda5" ma:taxonomyFieldName="OrganisationalUnit" ma:displayName="Organisational Unit" ma:readOnly="false" ma:default="3;#MMO|3dd1941a-77ab-4417-a830-fb2a710a0fe0" ma:fieldId="{fe59e985-9d6a-4913-89c5-b03567f5dda5}" ma:sspId="d1117845-93f6-4da3-abaa-fcb4fa669c78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783e51-ef1a-4a89-ad90-a130f61e1ad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3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MediaServiceMetadata" ma:index="3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3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3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4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inutesStatus" ma:index="41" nillable="true" ma:displayName="Minutes Status" ma:format="Dropdown" ma:internalName="MinutesStatus">
      <xsd:simpleType>
        <xsd:restriction base="dms:Choice">
          <xsd:enumeration value="Awaiting Copilot"/>
          <xsd:enumeration value="Copilot complete - Ready to fil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1e1f16-600f-441d-a742-d1fa540b8969" elementFormDefault="qualified">
    <xsd:import namespace="http://schemas.microsoft.com/office/2006/documentManagement/types"/>
    <xsd:import namespace="http://schemas.microsoft.com/office/infopath/2007/PartnerControls"/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AEF506-2C4F-44B1-8C35-EC89F7435B36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5D0A1AF-9525-45E6-B38E-51BD111DB4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055262-6195-4C1E-A5AC-D9DB5812C03E}">
  <ds:schemaRefs>
    <ds:schemaRef ds:uri="http://schemas.microsoft.com/office/2006/metadata/properties"/>
    <ds:schemaRef ds:uri="http://schemas.microsoft.com/office/infopath/2007/PartnerControls"/>
    <ds:schemaRef ds:uri="662745e8-e224-48e8-a2e3-254862b8c2f5"/>
    <ds:schemaRef ds:uri="92783e51-ef1a-4a89-ad90-a130f61e1ade"/>
  </ds:schemaRefs>
</ds:datastoreItem>
</file>

<file path=customXml/itemProps4.xml><?xml version="1.0" encoding="utf-8"?>
<ds:datastoreItem xmlns:ds="http://schemas.openxmlformats.org/officeDocument/2006/customXml" ds:itemID="{9DB73588-DCE4-4271-8AD8-112161CDE5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UK summary</vt:lpstr>
      <vt:lpstr>Intro</vt:lpstr>
      <vt:lpstr>Version control</vt:lpstr>
      <vt:lpstr>UK</vt:lpstr>
      <vt:lpstr>Special condition stocks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Cavanagh, Rebecca (MMO)</dc:creator>
  <cp:lastModifiedBy>Stefan Reade</cp:lastModifiedBy>
  <dcterms:created xsi:type="dcterms:W3CDTF">2021-04-22T14:27:54Z</dcterms:created>
  <dcterms:modified xsi:type="dcterms:W3CDTF">2026-07-20T17:30:53Z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0x010100A5BF1C78D9F64B679A5EBDE1C6598EBC01003302155756100043A32FF4070D404613</vt:lpwstr>
  </property>
  <property fmtid="{D5CDD505-2E9C-101B-9397-08002B2CF9AE}" pid="3" name="InformationType">
    <vt:lpwstr/>
  </property>
  <property fmtid="{D5CDD505-2E9C-101B-9397-08002B2CF9AE}" pid="4" name="Distribution">
    <vt:lpwstr>4;#Internal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1;#Crown|69589897-2828-4761-976e-717fd8e631c9</vt:lpwstr>
  </property>
  <property fmtid="{D5CDD505-2E9C-101B-9397-08002B2CF9AE}" pid="7" name="HOGovernmentSecurityClassification">
    <vt:lpwstr>2;#Official|14c80daa-741b-422c-9722-f71693c9ede4</vt:lpwstr>
  </property>
  <property fmtid="{D5CDD505-2E9C-101B-9397-08002B2CF9AE}" pid="8" name="HOSiteType">
    <vt:lpwstr>5;#Team|ff0485df-0575-416f-802f-e999165821b7</vt:lpwstr>
  </property>
  <property fmtid="{D5CDD505-2E9C-101B-9397-08002B2CF9AE}" pid="9" name="OrganisationalUnit">
    <vt:lpwstr>3;#MMO|3dd1941a-77ab-4417-a830-fb2a710a0fe0</vt:lpwstr>
  </property>
</Properties>
</file>