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nhs.sharepoint.com/sites/PublicHealthPopulationHealthandEvaluation/Screening KPI collection/KPI_2026-27/Q1_2026-27/Templates/"/>
    </mc:Choice>
  </mc:AlternateContent>
  <xr:revisionPtr revIDLastSave="18" documentId="8_{211AF7EF-2B8D-4739-958A-9A6F8AF0BA89}" xr6:coauthVersionLast="47" xr6:coauthVersionMax="47" xr10:uidLastSave="{FD87BA91-9F62-4E0C-B311-794728DDB94D}"/>
  <bookViews>
    <workbookView xWindow="-120" yWindow="-120" windowWidth="29040" windowHeight="17520" tabRatio="625" xr2:uid="{00000000-000D-0000-FFFF-FFFF00000000}"/>
  </bookViews>
  <sheets>
    <sheet name="Guidance" sheetId="8" r:id="rId1"/>
    <sheet name="Sign off sheet" sheetId="15" r:id="rId2"/>
    <sheet name="Page 1" sheetId="1" r:id="rId3"/>
    <sheet name="Page 2" sheetId="3" r:id="rId4"/>
    <sheet name="Page 3" sheetId="5" r:id="rId5"/>
    <sheet name="Page 4" sheetId="9" r:id="rId6"/>
    <sheet name="Page 5" sheetId="12" r:id="rId7"/>
    <sheet name="KPI descriptions" sheetId="10" r:id="rId8"/>
    <sheet name="DataSheet" sheetId="7" state="hidden" r:id="rId9"/>
    <sheet name="MaternityServiceList" sheetId="18" state="hidden" r:id="rId10"/>
  </sheets>
  <definedNames>
    <definedName name="_xlnm._FilterDatabase" localSheetId="7" hidden="1">'KPI descriptions'!$A$1:$J$15</definedName>
    <definedName name="_xlnm._FilterDatabase" localSheetId="9" hidden="1">MaternityServiceList!$A$1:$L$140</definedName>
    <definedName name="MaternityServices" localSheetId="9">MaternityServiceList!$A$2:$A$140</definedName>
    <definedName name="MaternityServicesWithCodes" localSheetId="9">MaternityServiceList!$A$2:$B$140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 i="7" l="1"/>
  <c r="AA9" i="7"/>
  <c r="AA8" i="7"/>
  <c r="AA7" i="7"/>
  <c r="G3" i="12"/>
  <c r="K12" i="12"/>
  <c r="K11" i="12"/>
  <c r="P3" i="7" l="1"/>
  <c r="P4" i="7"/>
  <c r="P5" i="7"/>
  <c r="P6" i="7"/>
  <c r="P7" i="7"/>
  <c r="P8" i="7"/>
  <c r="P9" i="7"/>
  <c r="P10" i="7"/>
  <c r="P11" i="7"/>
  <c r="P12" i="7"/>
  <c r="P13" i="7"/>
  <c r="P14" i="7"/>
  <c r="P15" i="7"/>
  <c r="P2" i="7"/>
  <c r="G12" i="15" l="1"/>
  <c r="D12" i="7" s="1"/>
  <c r="H2" i="9"/>
  <c r="M11" i="9"/>
  <c r="H3" i="5"/>
  <c r="H2" i="3"/>
  <c r="B4" i="15"/>
  <c r="B5" i="15"/>
  <c r="K12" i="7" l="1"/>
  <c r="K11" i="7"/>
  <c r="C2" i="7"/>
  <c r="BC3" i="7"/>
  <c r="BC4" i="7"/>
  <c r="BC5" i="7"/>
  <c r="BC6" i="7"/>
  <c r="BC7" i="7"/>
  <c r="BC8" i="7"/>
  <c r="BC9" i="7"/>
  <c r="BC10" i="7"/>
  <c r="BC11" i="7"/>
  <c r="BC12" i="7"/>
  <c r="BC13" i="7"/>
  <c r="BC14" i="7"/>
  <c r="BC15" i="7"/>
  <c r="BC2" i="7"/>
  <c r="H2" i="1" l="1"/>
  <c r="BB3" i="7"/>
  <c r="BB4" i="7"/>
  <c r="BB5" i="7"/>
  <c r="BB6" i="7"/>
  <c r="BB7" i="7"/>
  <c r="BB8" i="7"/>
  <c r="BB9" i="7"/>
  <c r="BB10" i="7"/>
  <c r="BB11" i="7"/>
  <c r="BB12" i="7"/>
  <c r="BB13" i="7"/>
  <c r="BB14" i="7"/>
  <c r="BB15" i="7"/>
  <c r="BB2" i="7"/>
  <c r="C5" i="1"/>
  <c r="O3" i="7"/>
  <c r="O4" i="7"/>
  <c r="O5" i="7"/>
  <c r="O6" i="7"/>
  <c r="O7" i="7"/>
  <c r="O8" i="7"/>
  <c r="O9" i="7"/>
  <c r="O10" i="7"/>
  <c r="O11" i="7"/>
  <c r="O12" i="7"/>
  <c r="O13" i="7"/>
  <c r="O14" i="7"/>
  <c r="O15" i="7"/>
  <c r="O2" i="7"/>
  <c r="N3" i="7"/>
  <c r="N4" i="7"/>
  <c r="N5" i="7"/>
  <c r="N6" i="7"/>
  <c r="N7" i="7"/>
  <c r="N8" i="7"/>
  <c r="N9" i="7"/>
  <c r="N10" i="7"/>
  <c r="N11" i="7"/>
  <c r="N12" i="7"/>
  <c r="N13" i="7"/>
  <c r="N14" i="7"/>
  <c r="N15" i="7"/>
  <c r="N2" i="7"/>
  <c r="M3" i="7"/>
  <c r="M4" i="7"/>
  <c r="M5" i="7"/>
  <c r="M6" i="7"/>
  <c r="M7" i="7"/>
  <c r="M8" i="7"/>
  <c r="M9" i="7"/>
  <c r="M10" i="7"/>
  <c r="M11" i="7"/>
  <c r="M12" i="7"/>
  <c r="M13" i="7"/>
  <c r="M14" i="7"/>
  <c r="M15" i="7"/>
  <c r="M2" i="7"/>
  <c r="L3" i="7"/>
  <c r="L4" i="7"/>
  <c r="L5" i="7"/>
  <c r="L6" i="7"/>
  <c r="L7" i="7"/>
  <c r="L8" i="7"/>
  <c r="L9" i="7"/>
  <c r="L10" i="7"/>
  <c r="L11" i="7"/>
  <c r="L12" i="7"/>
  <c r="L13" i="7"/>
  <c r="L14" i="7"/>
  <c r="L15" i="7"/>
  <c r="L2" i="7"/>
  <c r="K3" i="7"/>
  <c r="K4" i="7"/>
  <c r="K5" i="7"/>
  <c r="K6" i="7"/>
  <c r="K7" i="7"/>
  <c r="K8" i="7"/>
  <c r="K9" i="7"/>
  <c r="K10" i="7"/>
  <c r="K13" i="7"/>
  <c r="K14" i="7"/>
  <c r="K15" i="7"/>
  <c r="K2" i="7"/>
  <c r="J3" i="7"/>
  <c r="J4" i="7"/>
  <c r="J5" i="7"/>
  <c r="J6" i="7"/>
  <c r="J7" i="7"/>
  <c r="J8" i="7"/>
  <c r="J9" i="7"/>
  <c r="J10" i="7"/>
  <c r="J11" i="7"/>
  <c r="J12" i="7"/>
  <c r="J13" i="7"/>
  <c r="J14" i="7"/>
  <c r="J15" i="7"/>
  <c r="J2" i="7"/>
  <c r="I3" i="7"/>
  <c r="I4" i="7"/>
  <c r="I5" i="7"/>
  <c r="I6" i="7"/>
  <c r="I7" i="7"/>
  <c r="I8" i="7"/>
  <c r="I9" i="7"/>
  <c r="I10" i="7"/>
  <c r="I11" i="7"/>
  <c r="I12" i="7"/>
  <c r="I13" i="7"/>
  <c r="I14" i="7"/>
  <c r="I15" i="7"/>
  <c r="I2" i="7"/>
  <c r="H3" i="7"/>
  <c r="H4" i="7"/>
  <c r="H5" i="7"/>
  <c r="H6" i="7"/>
  <c r="H7" i="7"/>
  <c r="H8" i="7"/>
  <c r="H9" i="7"/>
  <c r="H10" i="7"/>
  <c r="H11" i="7"/>
  <c r="H12" i="7"/>
  <c r="H13" i="7"/>
  <c r="H14" i="7"/>
  <c r="H15" i="7"/>
  <c r="H2" i="7"/>
  <c r="E2" i="7"/>
  <c r="C6" i="9"/>
  <c r="C7" i="12" l="1"/>
  <c r="C7" i="5"/>
  <c r="C6" i="1"/>
  <c r="C6" i="3"/>
  <c r="E8" i="7" l="1"/>
  <c r="E9" i="7"/>
  <c r="E10" i="7"/>
  <c r="E7" i="7"/>
  <c r="E3" i="7"/>
  <c r="E4" i="7"/>
  <c r="E5" i="7"/>
  <c r="E6" i="7"/>
  <c r="C3" i="7"/>
  <c r="C4" i="7"/>
  <c r="C5" i="7"/>
  <c r="C6" i="7"/>
  <c r="C7" i="7"/>
  <c r="C8" i="7"/>
  <c r="C9" i="7"/>
  <c r="C10" i="7"/>
  <c r="C11" i="7"/>
  <c r="C12" i="7"/>
  <c r="C13" i="7"/>
  <c r="C14" i="7"/>
  <c r="C15" i="7"/>
  <c r="AW3" i="7"/>
  <c r="AW4" i="7"/>
  <c r="AW5" i="7"/>
  <c r="AW6" i="7"/>
  <c r="AW7" i="7"/>
  <c r="AW8" i="7"/>
  <c r="AW9" i="7"/>
  <c r="AW10" i="7"/>
  <c r="AW11" i="7"/>
  <c r="AW12" i="7"/>
  <c r="AW13" i="7"/>
  <c r="AW14" i="7"/>
  <c r="AW15" i="7"/>
  <c r="AW2" i="7"/>
  <c r="C6" i="12" l="1"/>
  <c r="C5" i="9"/>
  <c r="C6" i="5"/>
  <c r="C5" i="3"/>
  <c r="AY13" i="7"/>
  <c r="N12" i="5"/>
  <c r="AZ15" i="7"/>
  <c r="Q15" i="7"/>
  <c r="AZ14" i="7"/>
  <c r="R14" i="7"/>
  <c r="Q13" i="7"/>
  <c r="Q12" i="7"/>
  <c r="AY15" i="7"/>
  <c r="AY12" i="7"/>
  <c r="AZ3" i="7"/>
  <c r="AZ4" i="7"/>
  <c r="AZ5" i="7"/>
  <c r="AZ6" i="7"/>
  <c r="AZ2" i="7"/>
  <c r="AY3" i="7"/>
  <c r="AY4" i="7"/>
  <c r="AY5" i="7"/>
  <c r="AY6" i="7"/>
  <c r="AY2" i="7"/>
  <c r="D8" i="7" l="1"/>
  <c r="D2" i="7"/>
  <c r="AX6" i="7"/>
  <c r="AX14" i="7"/>
  <c r="AX4" i="7"/>
  <c r="D15" i="7"/>
  <c r="D9" i="7"/>
  <c r="AX7" i="7"/>
  <c r="AX15" i="7"/>
  <c r="AX5" i="7"/>
  <c r="D10" i="7"/>
  <c r="AX8" i="7"/>
  <c r="AX2" i="7"/>
  <c r="AX12" i="7"/>
  <c r="D3" i="7"/>
  <c r="D11" i="7"/>
  <c r="AX9" i="7"/>
  <c r="D7" i="7"/>
  <c r="D4" i="7"/>
  <c r="AX10" i="7"/>
  <c r="D5" i="7"/>
  <c r="D13" i="7"/>
  <c r="AX3" i="7"/>
  <c r="AX11" i="7"/>
  <c r="D14" i="7"/>
  <c r="AX13" i="7"/>
  <c r="D6" i="7"/>
  <c r="R2" i="7"/>
  <c r="Q2" i="7"/>
  <c r="S12" i="7"/>
  <c r="AN12" i="7"/>
  <c r="AH11" i="7"/>
  <c r="AV11" i="7"/>
  <c r="AV10" i="7"/>
  <c r="AV9" i="7"/>
  <c r="AV8" i="7"/>
  <c r="AV7" i="7"/>
  <c r="AV6" i="7" l="1"/>
  <c r="AV5" i="7"/>
  <c r="AV4" i="7"/>
  <c r="AV3" i="7"/>
  <c r="AV2" i="7"/>
  <c r="M10" i="9"/>
  <c r="J12" i="5"/>
  <c r="J11" i="5"/>
  <c r="AZ11" i="7" l="1"/>
  <c r="R11" i="7"/>
  <c r="AZ12" i="7"/>
  <c r="R12" i="7"/>
  <c r="AV13" i="7"/>
  <c r="AU13" i="7"/>
  <c r="AT13" i="7"/>
  <c r="AV15" i="7" l="1"/>
  <c r="R15" i="7"/>
  <c r="AV14" i="7"/>
  <c r="E15" i="7"/>
  <c r="E14" i="7"/>
  <c r="AS13" i="7"/>
  <c r="AL13" i="7"/>
  <c r="AR13" i="7"/>
  <c r="AQ13" i="7"/>
  <c r="AP13" i="7"/>
  <c r="V13" i="7"/>
  <c r="T13" i="7"/>
  <c r="AO13" i="7"/>
  <c r="E13" i="7"/>
  <c r="BA15" i="7" l="1"/>
  <c r="G14" i="7"/>
  <c r="G13" i="7"/>
  <c r="G15" i="7"/>
  <c r="O11" i="12" l="1"/>
  <c r="P11" i="12"/>
  <c r="R13" i="7"/>
  <c r="AZ13" i="7"/>
  <c r="P12" i="12"/>
  <c r="AB13" i="7" s="1"/>
  <c r="O12" i="12"/>
  <c r="E26" i="12"/>
  <c r="AY14" i="7" l="1"/>
  <c r="Q14" i="7"/>
  <c r="BA14" i="7" s="1"/>
  <c r="BA13" i="7"/>
  <c r="E20" i="12"/>
  <c r="P11" i="9" l="1"/>
  <c r="AB12" i="7" s="1"/>
  <c r="P10" i="9"/>
  <c r="AV12" i="7"/>
  <c r="Z12" i="7"/>
  <c r="AM12" i="7"/>
  <c r="AL12" i="7"/>
  <c r="AK12" i="7"/>
  <c r="AJ12" i="7"/>
  <c r="AI12" i="7"/>
  <c r="V12" i="7"/>
  <c r="U12" i="7"/>
  <c r="T12" i="7"/>
  <c r="E12" i="7"/>
  <c r="R5" i="7"/>
  <c r="R4" i="7"/>
  <c r="Q5" i="7"/>
  <c r="Q4" i="7"/>
  <c r="E12" i="1"/>
  <c r="E13" i="1"/>
  <c r="K11" i="3"/>
  <c r="AY7" i="7" s="1"/>
  <c r="K10" i="3"/>
  <c r="E11" i="7"/>
  <c r="Z11" i="7"/>
  <c r="AG11" i="7"/>
  <c r="AF11" i="7"/>
  <c r="AE11" i="7"/>
  <c r="AD11" i="7"/>
  <c r="V11" i="7"/>
  <c r="U11" i="7"/>
  <c r="T11" i="7"/>
  <c r="AC11" i="7"/>
  <c r="S11" i="7"/>
  <c r="Z10" i="7"/>
  <c r="X10" i="7"/>
  <c r="W10" i="7"/>
  <c r="V10" i="7"/>
  <c r="U10" i="7"/>
  <c r="T10" i="7"/>
  <c r="S10" i="7"/>
  <c r="Z9" i="7"/>
  <c r="X9" i="7"/>
  <c r="W9" i="7"/>
  <c r="V9" i="7"/>
  <c r="U9" i="7"/>
  <c r="T9" i="7"/>
  <c r="S9" i="7"/>
  <c r="Z8" i="7"/>
  <c r="Y8" i="7"/>
  <c r="X8" i="7"/>
  <c r="W8" i="7"/>
  <c r="V8" i="7"/>
  <c r="U8" i="7"/>
  <c r="T8" i="7"/>
  <c r="S8" i="7"/>
  <c r="Z7" i="7"/>
  <c r="Y7" i="7"/>
  <c r="X7" i="7"/>
  <c r="W7" i="7"/>
  <c r="V7" i="7"/>
  <c r="U7" i="7"/>
  <c r="T7" i="7"/>
  <c r="S7" i="7"/>
  <c r="Q6" i="7"/>
  <c r="Q3" i="7"/>
  <c r="R6" i="7"/>
  <c r="R3" i="7"/>
  <c r="K13" i="3"/>
  <c r="AY9" i="7" s="1"/>
  <c r="K14" i="3"/>
  <c r="AY10" i="7" s="1"/>
  <c r="K12" i="3"/>
  <c r="AY8" i="7" s="1"/>
  <c r="N11" i="5"/>
  <c r="P11" i="5"/>
  <c r="H14" i="3"/>
  <c r="H13" i="3"/>
  <c r="H12" i="3"/>
  <c r="H11" i="3"/>
  <c r="H10" i="3"/>
  <c r="O10" i="3" s="1"/>
  <c r="E14" i="1"/>
  <c r="E11" i="1"/>
  <c r="E10" i="1"/>
  <c r="BA3" i="7" l="1"/>
  <c r="BA4" i="7"/>
  <c r="R10" i="7"/>
  <c r="AZ10" i="7"/>
  <c r="R9" i="7"/>
  <c r="AZ9" i="7"/>
  <c r="R8" i="7"/>
  <c r="AZ8" i="7"/>
  <c r="O11" i="3"/>
  <c r="AB7" i="7" s="1"/>
  <c r="AZ7" i="7"/>
  <c r="R7" i="7"/>
  <c r="AY11" i="7"/>
  <c r="Q11" i="7"/>
  <c r="Q9" i="7"/>
  <c r="Q7" i="7"/>
  <c r="N12" i="3"/>
  <c r="BA6" i="7"/>
  <c r="BA5" i="7"/>
  <c r="BA2" i="7"/>
  <c r="G7" i="7"/>
  <c r="G8" i="7"/>
  <c r="G11" i="7"/>
  <c r="G4" i="7"/>
  <c r="G9" i="7"/>
  <c r="G12" i="7"/>
  <c r="G2" i="7"/>
  <c r="G10" i="7"/>
  <c r="G3" i="7"/>
  <c r="G6" i="7"/>
  <c r="G5" i="7"/>
  <c r="Q11" i="5"/>
  <c r="N14" i="3"/>
  <c r="N11" i="3"/>
  <c r="Q12" i="5"/>
  <c r="AB11" i="7" s="1"/>
  <c r="P12" i="5"/>
  <c r="Q10" i="7"/>
  <c r="N10" i="3"/>
  <c r="O14" i="3"/>
  <c r="AB10" i="7" s="1"/>
  <c r="N13" i="3"/>
  <c r="O13" i="3"/>
  <c r="AB9" i="7" s="1"/>
  <c r="Q8" i="7"/>
  <c r="O12" i="3"/>
  <c r="AB8" i="7" s="1"/>
  <c r="BA9" i="7" l="1"/>
  <c r="BA10" i="7"/>
  <c r="BA8" i="7"/>
  <c r="BA12" i="7"/>
  <c r="BA7" i="7"/>
  <c r="BA11" i="7"/>
</calcChain>
</file>

<file path=xl/sharedStrings.xml><?xml version="1.0" encoding="utf-8"?>
<sst xmlns="http://schemas.openxmlformats.org/spreadsheetml/2006/main" count="1889" uniqueCount="1065">
  <si>
    <t>KPI</t>
  </si>
  <si>
    <r>
      <t>NHS Screening Programmes Key Performance Indicators (KPIs)</t>
    </r>
    <r>
      <rPr>
        <sz val="16"/>
        <color indexed="55"/>
        <rFont val="Arial"/>
        <family val="2"/>
      </rPr>
      <t/>
    </r>
  </si>
  <si>
    <r>
      <rPr>
        <sz val="16"/>
        <rFont val="Arial"/>
        <family val="2"/>
      </rPr>
      <t>This submission template must only be used for data being submitted by</t>
    </r>
    <r>
      <rPr>
        <sz val="16"/>
        <color indexed="10"/>
        <rFont val="Arial"/>
        <family val="2"/>
      </rPr>
      <t xml:space="preserve">
MATERNITY SERVICES</t>
    </r>
  </si>
  <si>
    <t>Do not submit until the template is complete with data, sign off details and the sense checking is confirmed. 
Forms that are not completed correctly and signed off will not be accepted and returned for re-submission.</t>
  </si>
  <si>
    <t>Instructions for use</t>
  </si>
  <si>
    <t>1)</t>
  </si>
  <si>
    <t xml:space="preserve">The data entry forms to be used for your KPI submission are the worksheets from 'Page 1' to 'Page 5' </t>
  </si>
  <si>
    <t>2)</t>
  </si>
  <si>
    <r>
      <t>Cells that require completion are highlighted in</t>
    </r>
    <r>
      <rPr>
        <sz val="11"/>
        <color indexed="51"/>
        <rFont val="Arial"/>
        <family val="2"/>
      </rPr>
      <t xml:space="preserve"> </t>
    </r>
    <r>
      <rPr>
        <b/>
        <sz val="11"/>
        <color indexed="51"/>
        <rFont val="Arial"/>
        <family val="2"/>
      </rPr>
      <t>YELLOW</t>
    </r>
    <r>
      <rPr>
        <sz val="11"/>
        <color indexed="51"/>
        <rFont val="Arial"/>
        <family val="2"/>
      </rPr>
      <t>.</t>
    </r>
  </si>
  <si>
    <t>3)</t>
  </si>
  <si>
    <t>On 'Sign off sheet', select the name of the organisation that you're submitting data for from the drop down menu</t>
  </si>
  <si>
    <t>4)</t>
  </si>
  <si>
    <t>If you cannot submit data for a KPI please state in the comments box why and when a solution and submission is expected to start</t>
  </si>
  <si>
    <t>How to submit</t>
  </si>
  <si>
    <r>
      <rPr>
        <sz val="11"/>
        <rFont val="Arial"/>
        <family val="2"/>
      </rPr>
      <t xml:space="preserve">Please ensure that your data is </t>
    </r>
    <r>
      <rPr>
        <b/>
        <sz val="11"/>
        <color indexed="10"/>
        <rFont val="Arial"/>
        <family val="2"/>
      </rPr>
      <t>signed off</t>
    </r>
    <r>
      <rPr>
        <sz val="11"/>
        <rFont val="Arial"/>
        <family val="2"/>
      </rPr>
      <t xml:space="preserve"> before it is submitted.</t>
    </r>
  </si>
  <si>
    <t>Clarity on the sign off requirements is provided in the 'Sign off sheet'.</t>
  </si>
  <si>
    <t>The completed template should be emailed to (click on the link):</t>
  </si>
  <si>
    <t xml:space="preserve">england.screeningdata@nhs.net </t>
  </si>
  <si>
    <t>Please email any queries to (click on the link):</t>
  </si>
  <si>
    <t>Index to worksheets</t>
  </si>
  <si>
    <t>Guidance</t>
  </si>
  <si>
    <t>This sheet</t>
  </si>
  <si>
    <t>Sign off sheet</t>
  </si>
  <si>
    <t>Organisation details and sign off confirmation</t>
  </si>
  <si>
    <t>Page 1</t>
  </si>
  <si>
    <t>Page 2</t>
  </si>
  <si>
    <t>Page 3</t>
  </si>
  <si>
    <t>Page 4</t>
  </si>
  <si>
    <t>Page 5</t>
  </si>
  <si>
    <t>KPI descriptions</t>
  </si>
  <si>
    <t>List of screening KPIs (thresholds, numerator and denominator definitions)</t>
  </si>
  <si>
    <t>Yes</t>
  </si>
  <si>
    <t>For instructions please see 'Guidance' worksheet (click this cell to view)</t>
  </si>
  <si>
    <t>No</t>
  </si>
  <si>
    <t>Complete all fields highlighted in yellow</t>
  </si>
  <si>
    <t>Reporting period</t>
  </si>
  <si>
    <t>Name of organisation responsible for submission</t>
  </si>
  <si>
    <r>
      <t>Name of maternity service</t>
    </r>
    <r>
      <rPr>
        <sz val="11"/>
        <color indexed="8"/>
        <rFont val="Arial"/>
        <family val="2"/>
      </rPr>
      <t xml:space="preserve"> (select from drop-down)</t>
    </r>
  </si>
  <si>
    <r>
      <t xml:space="preserve">Organisation code </t>
    </r>
    <r>
      <rPr>
        <sz val="11"/>
        <color indexed="8"/>
        <rFont val="Arial"/>
        <family val="2"/>
      </rPr>
      <t>(Site code is autocompleted)</t>
    </r>
  </si>
  <si>
    <t>Submitted by:</t>
  </si>
  <si>
    <t>Name</t>
  </si>
  <si>
    <t>Job title</t>
  </si>
  <si>
    <t>Organisation</t>
  </si>
  <si>
    <t>Email address</t>
  </si>
  <si>
    <t>Signed off by:</t>
  </si>
  <si>
    <r>
      <t xml:space="preserve">Sense checking confirmation requirements:
</t>
    </r>
    <r>
      <rPr>
        <sz val="11"/>
        <color theme="1"/>
        <rFont val="Arial"/>
        <family val="2"/>
      </rPr>
      <t>The Provider will comply with the timely data requirements of the national screening programme. This will include submitting data to ISOSS, SQAS and Commissioners (as agreed locally) for sense checking, making amendments following feedback from sense checking process and reporting quarterly against the Service’s KPIs.</t>
    </r>
  </si>
  <si>
    <r>
      <rPr>
        <b/>
        <sz val="11"/>
        <color theme="1"/>
        <rFont val="Arial"/>
        <family val="2"/>
      </rPr>
      <t xml:space="preserve">Sense checking confirmation </t>
    </r>
    <r>
      <rPr>
        <sz val="11"/>
        <color theme="1"/>
        <rFont val="Arial"/>
        <family val="2"/>
      </rPr>
      <t xml:space="preserve">
By selecting 'Yes', you are confirming that the data submitted has been sense checked by SQAS or Commissioners and that all comments or changes requested by the sense checker have been updated in the submission.
</t>
    </r>
  </si>
  <si>
    <r>
      <t>Name of maternity service</t>
    </r>
    <r>
      <rPr>
        <sz val="11"/>
        <color indexed="8"/>
        <rFont val="Arial"/>
        <family val="2"/>
      </rPr>
      <t xml:space="preserve"> (autocompleted)</t>
    </r>
  </si>
  <si>
    <r>
      <t xml:space="preserve">Organisation code </t>
    </r>
    <r>
      <rPr>
        <sz val="11"/>
        <color indexed="8"/>
        <rFont val="Arial"/>
        <family val="2"/>
      </rPr>
      <t>(autocompleted)</t>
    </r>
  </si>
  <si>
    <r>
      <t xml:space="preserve">KPI
</t>
    </r>
    <r>
      <rPr>
        <sz val="11"/>
        <color indexed="8"/>
        <rFont val="Arial"/>
        <family val="2"/>
      </rPr>
      <t>Click the hyperlinks below to go to the full definition</t>
    </r>
  </si>
  <si>
    <t>Numerator</t>
  </si>
  <si>
    <t>Denominator</t>
  </si>
  <si>
    <t>Performance*</t>
  </si>
  <si>
    <t>Acceptable threshold</t>
  </si>
  <si>
    <t>Achievable threshold</t>
  </si>
  <si>
    <t>Commentary / explanatory note</t>
  </si>
  <si>
    <t>ST2: timeliness of antenatal screening</t>
  </si>
  <si>
    <t>≥ 50.0%</t>
  </si>
  <si>
    <t>≥ 75.0%</t>
  </si>
  <si>
    <t>ST3: completion of FOQ</t>
  </si>
  <si>
    <t>≥ 95.0%</t>
  </si>
  <si>
    <t>≥ 99.0%</t>
  </si>
  <si>
    <t>ST4a: timely offer of PND to women at risk of having an infant with SCD or thalassaemia</t>
  </si>
  <si>
    <t>To be set</t>
  </si>
  <si>
    <r>
      <t>If there are zero cases please state</t>
    </r>
    <r>
      <rPr>
        <b/>
        <sz val="10"/>
        <color indexed="8"/>
        <rFont val="Arial"/>
        <family val="2"/>
      </rPr>
      <t xml:space="preserve"> 'No cases'</t>
    </r>
    <r>
      <rPr>
        <sz val="10"/>
        <color indexed="8"/>
        <rFont val="Arial"/>
        <family val="2"/>
      </rPr>
      <t xml:space="preserve"> in the notes and '0' in the numerator and denominator</t>
    </r>
  </si>
  <si>
    <t>ST4b: timely offer of PND to couples at risk of having an infant with SCD of thalassaemia</t>
  </si>
  <si>
    <t>NB2: avoidable repeat tests</t>
  </si>
  <si>
    <t>≤ 2.0%</t>
  </si>
  <si>
    <t>≤ 1.0%</t>
  </si>
  <si>
    <t>Can you confirm that this data has been produced for the maternity service?</t>
  </si>
  <si>
    <t>*The performance percentages displayed are rounded to one decimal point for ease of reading, however the exact values are used when rating performance against the thresholds. This may result in rounded figures appearing to be the same as an acceptable or achievable threshold but RAG indicating a lower performance.</t>
  </si>
  <si>
    <r>
      <t xml:space="preserve">KPI
</t>
    </r>
    <r>
      <rPr>
        <sz val="11"/>
        <rFont val="Arial"/>
        <family val="2"/>
      </rPr>
      <t>Click the hyperlinks below to go to the full definition</t>
    </r>
  </si>
  <si>
    <t>ALL pregnant women booked for antenatal care or presenting unbooked in labour</t>
  </si>
  <si>
    <t>EXCLUSIONS - Women excluded from the denominator</t>
  </si>
  <si>
    <r>
      <t xml:space="preserve">Denominator
(eligible women)
</t>
    </r>
    <r>
      <rPr>
        <sz val="11"/>
        <rFont val="Arial"/>
        <family val="2"/>
      </rPr>
      <t xml:space="preserve">
This field is auto-calculated</t>
    </r>
  </si>
  <si>
    <t>All women tested in this pregnancy
(For ID1 and ID3 this includes women known positive and 
re-tested)</t>
  </si>
  <si>
    <t>For ID1 and ID3 only: 
Women known to be positive and not re-tested</t>
  </si>
  <si>
    <r>
      <t xml:space="preserve">Numerator
(tested women)
</t>
    </r>
    <r>
      <rPr>
        <sz val="11"/>
        <rFont val="Arial"/>
        <family val="2"/>
      </rPr>
      <t>This field is auto-calculated</t>
    </r>
  </si>
  <si>
    <r>
      <t xml:space="preserve">Performance* (%)
</t>
    </r>
    <r>
      <rPr>
        <sz val="11"/>
        <rFont val="Arial"/>
        <family val="2"/>
      </rPr>
      <t>This field is auto calculated</t>
    </r>
  </si>
  <si>
    <r>
      <t>Women left to follow up</t>
    </r>
    <r>
      <rPr>
        <sz val="11"/>
        <rFont val="Arial"/>
        <family val="2"/>
      </rPr>
      <t xml:space="preserve">
Please account for these in the comments</t>
    </r>
    <r>
      <rPr>
        <b/>
        <sz val="11"/>
        <rFont val="Arial"/>
        <family val="2"/>
      </rPr>
      <t xml:space="preserve">
</t>
    </r>
    <r>
      <rPr>
        <sz val="11"/>
        <rFont val="Arial"/>
        <family val="2"/>
      </rPr>
      <t>This field is auto-calculated</t>
    </r>
  </si>
  <si>
    <r>
      <t xml:space="preserve">Additional comments - please account for and provide an explanation for the women left to follow up
</t>
    </r>
    <r>
      <rPr>
        <sz val="11"/>
        <rFont val="Arial"/>
        <family val="2"/>
      </rPr>
      <t>For example: did not attend etc</t>
    </r>
  </si>
  <si>
    <t>Miscarriages between booking and testing</t>
  </si>
  <si>
    <t>Terminations between booking and testing</t>
  </si>
  <si>
    <t>Transfers out between booking and testing (do not have a result)</t>
  </si>
  <si>
    <t>Transfers in who have a result from a screening test performed elsewhere in the NHS in this pregnancy</t>
  </si>
  <si>
    <r>
      <t xml:space="preserve">ID1 </t>
    </r>
    <r>
      <rPr>
        <i/>
        <sz val="11"/>
        <color indexed="8"/>
        <rFont val="Arial"/>
        <family val="2"/>
      </rPr>
      <t>- HIV coverage 
WORKED EXAMPLE</t>
    </r>
  </si>
  <si>
    <t>2 DNA</t>
  </si>
  <si>
    <t>ID1: HIV coverage</t>
  </si>
  <si>
    <t>ID3: hepatitis B coverage</t>
  </si>
  <si>
    <t>ID4: syphilis coverage</t>
  </si>
  <si>
    <t>N/A</t>
  </si>
  <si>
    <t>ST1: antenatal screening coverage</t>
  </si>
  <si>
    <r>
      <t xml:space="preserve">KPI
</t>
    </r>
    <r>
      <rPr>
        <sz val="11"/>
        <color indexed="8"/>
        <rFont val="Arial"/>
        <family val="2"/>
      </rPr>
      <t>Click the hyperlink below to go to the full definition</t>
    </r>
  </si>
  <si>
    <t>ALL pregnant women booked for antenatal care</t>
  </si>
  <si>
    <t>Women tested between:
 ≥ 18+0 to
≤ 20+6 weeks</t>
  </si>
  <si>
    <t>Women tested between:
 ≥ 21+0 to
≤ 21+6 weeks</t>
  </si>
  <si>
    <t>Women tested between:
 ≥ 22+0 to 
≤ 23+0 weeks</t>
  </si>
  <si>
    <t>Declines</t>
  </si>
  <si>
    <r>
      <t xml:space="preserve">Performance (%)
</t>
    </r>
    <r>
      <rPr>
        <sz val="11"/>
        <rFont val="Arial"/>
        <family val="2"/>
      </rPr>
      <t xml:space="preserve">This field is auto calculated
</t>
    </r>
    <r>
      <rPr>
        <b/>
        <sz val="11"/>
        <color indexed="10"/>
        <rFont val="Arial"/>
        <family val="2"/>
      </rPr>
      <t>See 2 below</t>
    </r>
  </si>
  <si>
    <r>
      <t xml:space="preserve">Additional comments - please account for and provide an explanation for the women left to follow up
</t>
    </r>
    <r>
      <rPr>
        <sz val="11"/>
        <rFont val="Arial"/>
        <family val="2"/>
      </rPr>
      <t>For example: did not attend, tested outside of the timeframe etc</t>
    </r>
  </si>
  <si>
    <t>Presenting to service ≥ 23+1 weeks</t>
  </si>
  <si>
    <t>Transfers in at ≤ 23+0 weeks of pregnancy who have a result from a screening test performed elsewhere in the NHS in this pregnancy</t>
  </si>
  <si>
    <r>
      <t xml:space="preserve">Presenting to service between ≥ 22+0 and ≤ 23+0 weeks
</t>
    </r>
    <r>
      <rPr>
        <b/>
        <sz val="11"/>
        <color indexed="10"/>
        <rFont val="Arial"/>
        <family val="2"/>
      </rPr>
      <t>See 1 below</t>
    </r>
  </si>
  <si>
    <r>
      <t xml:space="preserve">FA2 </t>
    </r>
    <r>
      <rPr>
        <i/>
        <sz val="11"/>
        <color indexed="8"/>
        <rFont val="Arial"/>
        <family val="2"/>
      </rPr>
      <t>- coverage: 20-week screening scan</t>
    </r>
    <r>
      <rPr>
        <b/>
        <i/>
        <sz val="11"/>
        <color indexed="8"/>
        <rFont val="Arial"/>
        <family val="2"/>
      </rPr>
      <t xml:space="preserve"> - WORKED EXAMPLE</t>
    </r>
  </si>
  <si>
    <t>7 women tested outside timeframe, 3 DNA</t>
  </si>
  <si>
    <t>FA2: coverage: 20-week screening scan</t>
  </si>
  <si>
    <r>
      <rPr>
        <b/>
        <sz val="11"/>
        <color indexed="10"/>
        <rFont val="Arial"/>
        <family val="2"/>
      </rPr>
      <t>1)</t>
    </r>
    <r>
      <rPr>
        <sz val="11"/>
        <rFont val="Arial"/>
        <family val="2"/>
      </rPr>
      <t xml:space="preserve"> We recognise that ultrasound departments may not always have the capacity to accommodate women presenting later in pregnancy and have allowed leeway of one week. Therefore if you are not able to offer and complete the fetal anomaly scan to women presenting to service between ≥ 22 weeks + 0 days and ≤ 23 weeks + 0 days they can be </t>
    </r>
    <r>
      <rPr>
        <b/>
        <sz val="11"/>
        <rFont val="Arial"/>
        <family val="2"/>
      </rPr>
      <t>excluded</t>
    </r>
    <r>
      <rPr>
        <sz val="11"/>
        <rFont val="Arial"/>
        <family val="2"/>
      </rPr>
      <t xml:space="preserve">. If you were able to offer these women the fetal anomaly scan they should be </t>
    </r>
    <r>
      <rPr>
        <b/>
        <sz val="11"/>
        <rFont val="Arial"/>
        <family val="2"/>
      </rPr>
      <t>included</t>
    </r>
    <r>
      <rPr>
        <sz val="11"/>
        <rFont val="Arial"/>
        <family val="2"/>
      </rPr>
      <t xml:space="preserve"> in the denominator and numerator.</t>
    </r>
  </si>
  <si>
    <r>
      <rPr>
        <b/>
        <sz val="11"/>
        <color indexed="10"/>
        <rFont val="Arial"/>
        <family val="2"/>
      </rPr>
      <t xml:space="preserve">2) </t>
    </r>
    <r>
      <rPr>
        <sz val="11"/>
        <color indexed="8"/>
        <rFont val="Arial"/>
        <family val="2"/>
      </rPr>
      <t>The performance percentages displayed are rounded to one decimal point for ease of reading, however the exact values are used when rating performance against the thresholds. This may result in rounded figures appearing to be the same as an acceptable or achievable threshold but RAG indicating a lower performance.</t>
    </r>
  </si>
  <si>
    <r>
      <t>Not set -</t>
    </r>
    <r>
      <rPr>
        <b/>
        <sz val="11"/>
        <color indexed="10"/>
        <rFont val="Arial"/>
        <family val="2"/>
      </rPr>
      <t xml:space="preserve"> See 4 below</t>
    </r>
  </si>
  <si>
    <r>
      <t xml:space="preserve">Numerator
(tested women)
</t>
    </r>
    <r>
      <rPr>
        <b/>
        <sz val="11"/>
        <color indexed="10"/>
        <rFont val="Arial"/>
        <family val="2"/>
      </rPr>
      <t>See 3 below</t>
    </r>
  </si>
  <si>
    <r>
      <t xml:space="preserve">Women left to follow up
</t>
    </r>
    <r>
      <rPr>
        <sz val="11"/>
        <rFont val="Arial"/>
        <family val="2"/>
      </rPr>
      <t xml:space="preserve">
Please account for these in the comments</t>
    </r>
    <r>
      <rPr>
        <b/>
        <sz val="11"/>
        <rFont val="Arial"/>
        <family val="2"/>
      </rPr>
      <t xml:space="preserve">
</t>
    </r>
    <r>
      <rPr>
        <sz val="11"/>
        <rFont val="Arial"/>
        <family val="2"/>
      </rPr>
      <t>This field is auto-calculated</t>
    </r>
  </si>
  <si>
    <t>Presenting to service ≥ 14 weeks + 2 days (CRL &gt;84.0mm)</t>
  </si>
  <si>
    <t>Transfer in with a crown rump length (CRL) ≤ 84.0mm (≤ 14+1 weeks) who have a result from a screening test performed elsewhere in the NHS in this pregnancy</t>
  </si>
  <si>
    <r>
      <t xml:space="preserve">Present to ultrasound with a CRL between 45.0mm and 84.0mm (≥ 11+2 to ≤ 14+1) where it was not technically possible to measure the nuchal translucency (NT)
</t>
    </r>
    <r>
      <rPr>
        <b/>
        <sz val="11"/>
        <color indexed="10"/>
        <rFont val="Arial"/>
        <family val="2"/>
      </rPr>
      <t>See 1 below</t>
    </r>
  </si>
  <si>
    <t>Pregnancies of a higher order than twins (for example triplets)</t>
  </si>
  <si>
    <t>Vanished twin
The definition of a vanished twin is when one fetus in a twin pregnancy is non-viable at the dating scan.
The ultrasound scan may show either:
•	an empty second pregnancy sac
•	a second pregnancy sac containing a non-viable fetus</t>
  </si>
  <si>
    <r>
      <t xml:space="preserve">Presenting to service between ≥ 13+1 and ≤ 14+1 weeks
</t>
    </r>
    <r>
      <rPr>
        <b/>
        <sz val="11"/>
        <color indexed="10"/>
        <rFont val="Arial"/>
        <family val="2"/>
      </rPr>
      <t>See 2 below</t>
    </r>
  </si>
  <si>
    <t>4 DNA</t>
  </si>
  <si>
    <r>
      <rPr>
        <b/>
        <sz val="11"/>
        <color indexed="10"/>
        <rFont val="Arial"/>
        <family val="2"/>
      </rPr>
      <t>1)</t>
    </r>
    <r>
      <rPr>
        <sz val="11"/>
        <color indexed="8"/>
        <rFont val="Arial"/>
        <family val="2"/>
      </rPr>
      <t xml:space="preserve"> Unable to complete the measurement of the Nuchal Translucency (NT) due to technical reasons, for example maternal BMI or unfavourable fetal position.</t>
    </r>
  </si>
  <si>
    <r>
      <rPr>
        <b/>
        <sz val="11"/>
        <color indexed="10"/>
        <rFont val="Arial"/>
        <family val="2"/>
      </rPr>
      <t xml:space="preserve">2) </t>
    </r>
    <r>
      <rPr>
        <sz val="11"/>
        <rFont val="Arial"/>
        <family val="2"/>
      </rPr>
      <t xml:space="preserve">Ultrasound departments may not always have the capacity to accommodate women presenting later in pregnancy and we have allowed leeway of 1 week. Therefore, if you are not able to offer the combined test to women presenting to service between ≥ 13 weeks + 1 days and ≤ 14 weeks + 1 day they can be </t>
    </r>
    <r>
      <rPr>
        <b/>
        <sz val="11"/>
        <rFont val="Arial"/>
        <family val="2"/>
      </rPr>
      <t>excluded.</t>
    </r>
    <r>
      <rPr>
        <sz val="11"/>
        <rFont val="Arial"/>
        <family val="2"/>
      </rPr>
      <t xml:space="preserve"> If you were able to offer these women the combined test they should be included in the denominator and numerator.</t>
    </r>
  </si>
  <si>
    <r>
      <rPr>
        <b/>
        <sz val="11"/>
        <color indexed="10"/>
        <rFont val="Arial"/>
        <family val="2"/>
      </rPr>
      <t>3)</t>
    </r>
    <r>
      <rPr>
        <sz val="11"/>
        <color indexed="8"/>
        <rFont val="Arial"/>
        <family val="2"/>
      </rPr>
      <t xml:space="preserve"> The numerator includes:</t>
    </r>
  </si>
  <si>
    <r>
      <rPr>
        <sz val="11"/>
        <rFont val="Symbol"/>
        <family val="1"/>
        <charset val="2"/>
      </rPr>
      <t>·</t>
    </r>
    <r>
      <rPr>
        <sz val="8.8000000000000007"/>
        <rFont val="Arial"/>
        <family val="2"/>
      </rPr>
      <t xml:space="preserve">   </t>
    </r>
    <r>
      <rPr>
        <sz val="11"/>
        <rFont val="Arial"/>
        <family val="2"/>
      </rPr>
      <t>women who have T21 only</t>
    </r>
  </si>
  <si>
    <r>
      <rPr>
        <sz val="11"/>
        <rFont val="Symbol"/>
        <family val="1"/>
        <charset val="2"/>
      </rPr>
      <t>·</t>
    </r>
    <r>
      <rPr>
        <sz val="8.8000000000000007"/>
        <rFont val="Arial"/>
        <family val="2"/>
      </rPr>
      <t xml:space="preserve">   </t>
    </r>
    <r>
      <rPr>
        <sz val="11"/>
        <rFont val="Arial"/>
        <family val="2"/>
      </rPr>
      <t>women who have T18/T13 only</t>
    </r>
  </si>
  <si>
    <r>
      <rPr>
        <sz val="11"/>
        <rFont val="Symbol"/>
        <family val="1"/>
        <charset val="2"/>
      </rPr>
      <t>·</t>
    </r>
    <r>
      <rPr>
        <sz val="8.8000000000000007"/>
        <rFont val="Arial"/>
        <family val="2"/>
      </rPr>
      <t xml:space="preserve">   </t>
    </r>
    <r>
      <rPr>
        <sz val="11"/>
        <rFont val="Arial"/>
        <family val="2"/>
      </rPr>
      <t>women who have T21 and T18/T13</t>
    </r>
  </si>
  <si>
    <r>
      <rPr>
        <b/>
        <sz val="11"/>
        <color indexed="10"/>
        <rFont val="Arial"/>
        <family val="2"/>
      </rPr>
      <t>4)</t>
    </r>
    <r>
      <rPr>
        <sz val="11"/>
        <color indexed="8"/>
        <rFont val="Arial"/>
        <family val="2"/>
      </rPr>
      <t xml:space="preserve"> Thresholds:</t>
    </r>
  </si>
  <si>
    <t xml:space="preserve">Thresholds are not set for this KPI. FASP supports informed choice for women. This KPI enables service providers to be assured that all eligible women are offered the opportunity of screening and where this offer is accepted that women complete the screening pathway.
</t>
  </si>
  <si>
    <t>METRIC</t>
  </si>
  <si>
    <t>Number of women with higher chance combined or quadruple screening test results including twin pregnancies</t>
  </si>
  <si>
    <r>
      <t xml:space="preserve">Numerator </t>
    </r>
    <r>
      <rPr>
        <sz val="11"/>
        <rFont val="Arial"/>
        <family val="2"/>
      </rPr>
      <t>number of ‘eligible women’ for whom a NIPT screening result was available at the day of report</t>
    </r>
  </si>
  <si>
    <t>Declined NIPT</t>
  </si>
  <si>
    <r>
      <t xml:space="preserve">Performance (%)
</t>
    </r>
    <r>
      <rPr>
        <sz val="11"/>
        <rFont val="Arial"/>
        <family val="2"/>
      </rPr>
      <t xml:space="preserve">This field is auto calculated
</t>
    </r>
    <r>
      <rPr>
        <b/>
        <sz val="11"/>
        <color indexed="10"/>
        <rFont val="Arial"/>
        <family val="2"/>
      </rPr>
      <t>See 1 below</t>
    </r>
  </si>
  <si>
    <r>
      <t xml:space="preserve">Additional comments - please account for and provide an explanation for the women left to follow up
</t>
    </r>
    <r>
      <rPr>
        <sz val="11"/>
        <rFont val="Arial"/>
        <family val="2"/>
      </rPr>
      <t>For example: did not attend, lost to follow up</t>
    </r>
  </si>
  <si>
    <t xml:space="preserve">Miscarry between receiving a higher chance combined or quadruple screening result and having a NIPT screening test </t>
  </si>
  <si>
    <t xml:space="preserve">Transfer out between receiving a higher chance combined or quadruple screening result and having a NIPT screening test </t>
  </si>
  <si>
    <t>Maternal bone marrow or organ transplant</t>
  </si>
  <si>
    <t>Vanished twin pregnancy</t>
  </si>
  <si>
    <t>Chose no further testing</t>
  </si>
  <si>
    <t>Chose to have PND following a higher chance combined or quad</t>
  </si>
  <si>
    <r>
      <rPr>
        <b/>
        <sz val="11"/>
        <color indexed="10"/>
        <rFont val="Arial"/>
        <family val="2"/>
      </rPr>
      <t>1)</t>
    </r>
    <r>
      <rPr>
        <sz val="11"/>
        <color indexed="8"/>
        <rFont val="Arial"/>
        <family val="2"/>
      </rPr>
      <t xml:space="preserve"> Thresholds:</t>
    </r>
  </si>
  <si>
    <t>Thresholds are not set for this metric. FASP supports personal informed choice for women. This metric enables service providers to be assured that all eligible women are offered the opportunity of NIPT screening and where this offer is accepted that women complete the screening pathway.</t>
  </si>
  <si>
    <r>
      <t xml:space="preserve">Denominator: </t>
    </r>
    <r>
      <rPr>
        <sz val="11"/>
        <color rgb="FF000000"/>
        <rFont val="Arial"/>
        <family val="2"/>
      </rPr>
      <t>number of women for whom a higher chance or 'no result' NIPT screening result is received by the maternity service</t>
    </r>
  </si>
  <si>
    <r>
      <t xml:space="preserve">Performance (%)
</t>
    </r>
    <r>
      <rPr>
        <b/>
        <sz val="11"/>
        <color rgb="FFFF0000"/>
        <rFont val="Arial"/>
        <family val="2"/>
      </rPr>
      <t>See 1 below</t>
    </r>
    <r>
      <rPr>
        <b/>
        <sz val="11"/>
        <color indexed="8"/>
        <rFont val="Arial"/>
        <family val="2"/>
      </rPr>
      <t xml:space="preserve">
</t>
    </r>
    <r>
      <rPr>
        <sz val="11"/>
        <color rgb="FF000000"/>
        <rFont val="Arial"/>
        <family val="2"/>
      </rPr>
      <t>This field is auto-calculated</t>
    </r>
  </si>
  <si>
    <t>≥ 97.0%</t>
  </si>
  <si>
    <t>If there were zero women enter zero in the denominator</t>
  </si>
  <si>
    <r>
      <rPr>
        <b/>
        <sz val="11"/>
        <color indexed="10"/>
        <rFont val="Arial"/>
        <family val="2"/>
      </rPr>
      <t xml:space="preserve">1) </t>
    </r>
    <r>
      <rPr>
        <sz val="11"/>
        <color indexed="8"/>
        <rFont val="Arial"/>
        <family val="2"/>
      </rPr>
      <t>The performance percentages displayed are rounded to one decimal point for ease of reading, however the exact values are used when rating performance against the thresholds. This may result in rounded figures appearing to be the same as an acceptable or achievable threshold but RAG indicating a lower performance.</t>
    </r>
  </si>
  <si>
    <r>
      <t xml:space="preserve">Numerator: </t>
    </r>
    <r>
      <rPr>
        <sz val="11"/>
        <color rgb="FF000000"/>
        <rFont val="Arial"/>
        <family val="2"/>
      </rPr>
      <t>number of PND procedures completed ≤ 3 working days</t>
    </r>
  </si>
  <si>
    <r>
      <t xml:space="preserve">Denominator: </t>
    </r>
    <r>
      <rPr>
        <sz val="11"/>
        <color rgb="FF000000"/>
        <rFont val="Arial"/>
        <family val="2"/>
      </rPr>
      <t>number of PND procedures in women receiving a higher chance or 'no result' NIPT screening result</t>
    </r>
  </si>
  <si>
    <r>
      <t xml:space="preserve">Performance (%)
</t>
    </r>
    <r>
      <rPr>
        <sz val="11"/>
        <color rgb="FF000000"/>
        <rFont val="Arial"/>
        <family val="2"/>
      </rPr>
      <t>This field is auto-calculated</t>
    </r>
  </si>
  <si>
    <t>Acceptable 
threshold</t>
  </si>
  <si>
    <t>Achievable 
threshold</t>
  </si>
  <si>
    <t>No thresholds set yet</t>
  </si>
  <si>
    <t>If there were zero PND procedures enter zero in the denominator</t>
  </si>
  <si>
    <t>KPI
(standard)</t>
  </si>
  <si>
    <t>Programme</t>
  </si>
  <si>
    <t>Title</t>
  </si>
  <si>
    <t>Description</t>
  </si>
  <si>
    <t>Thresholds</t>
  </si>
  <si>
    <t>Numerator definition</t>
  </si>
  <si>
    <t>Denominator definition</t>
  </si>
  <si>
    <t>Additional information</t>
  </si>
  <si>
    <t>Data source</t>
  </si>
  <si>
    <r>
      <t xml:space="preserve">FA2
</t>
    </r>
    <r>
      <rPr>
        <sz val="11"/>
        <color indexed="8"/>
        <rFont val="Arial"/>
        <family val="2"/>
      </rPr>
      <t>(FASP-S02)</t>
    </r>
  </si>
  <si>
    <t>Fetal anomaly screening</t>
  </si>
  <si>
    <t>Coverage: 20-week screening scan</t>
  </si>
  <si>
    <t>The proportion of pregnant women eligible for the 20-week screening scan who are tested, leading to a conclusive result within the defined timescale.</t>
  </si>
  <si>
    <t xml:space="preserve">Acceptable 
≥ 95.0%
Achievable 
≥ 99.0%  </t>
  </si>
  <si>
    <t>Numerator: number of eligible women for whom a completed screening result was available from the screening scan (18+0 to 23+0 weeks of pregnancy) at the day of report.</t>
  </si>
  <si>
    <r>
      <t>Denominator: number of pregnant women booked for antenatal care during the reporting period, excluding women who:
• present to service ≥ 23 weeks + 1 day (as they are not part of the eligible population for the screening programme)
• miscarry between booking and testing
• opt for termination between booking and testing
• transfer out between booking and testing (do not have a result)
• transfer in at ≤ 23</t>
    </r>
    <r>
      <rPr>
        <vertAlign val="superscript"/>
        <sz val="11"/>
        <color indexed="8"/>
        <rFont val="Arial"/>
        <family val="2"/>
      </rPr>
      <t>+0</t>
    </r>
    <r>
      <rPr>
        <sz val="11"/>
        <color theme="1"/>
        <rFont val="Arial"/>
        <family val="2"/>
      </rPr>
      <t xml:space="preserve"> weeks of pregnancy who have a result from a screening test performed elsewhere in the NHS in this pregnancy
</t>
    </r>
    <r>
      <rPr>
        <sz val="11"/>
        <color indexed="8"/>
        <rFont val="Arial"/>
        <family val="2"/>
      </rPr>
      <t xml:space="preserve">
</t>
    </r>
    <r>
      <rPr>
        <b/>
        <sz val="11"/>
        <color indexed="8"/>
        <rFont val="Arial"/>
        <family val="2"/>
      </rPr>
      <t>In addition:</t>
    </r>
    <r>
      <rPr>
        <sz val="11"/>
        <color indexed="8"/>
        <rFont val="Arial"/>
        <family val="2"/>
      </rPr>
      <t xml:space="preserve">
The 20-week screening scan can be completed between 18+0 and 23+0 weeks of pregnancy. For women between ≥ 22+0 and ≤ 23+0 weeks, every effort must be made to accommodate the offer of the screening scan and they should be included in the denominator. In cases where the service is unable to offer the screening scan, they can be excluded.</t>
    </r>
  </si>
  <si>
    <t>The optimal time for completing the screening scan is 18+0 to 20+6 weeks of pregnancy. The scan can be completed by 23+0 weeks for women in any of the following circumstances:
1. When a repeat scan is needed because the image quality of the first scan is compromised by:
• maternal body mass index (BMI)
• uterine fibroids
• abdominal scarring
• baby/babies in a sub-optimal position
A single repeat scan must be offered and completed by 23+0 weeks. The woman should be rescanned on the same day or offered a new appointment according to local policy.
2. Where the provider has a pathway in place to offer the 20-week screening scan between 18+0 and 23+0 weeks, this pathway must:
• be agreed with public health commissioners and screening quality assurance service (SQAS)
• facilitate referrals for further investigations and options for pregnancy choices in a timely manner
Ongoing audit of practice must be in place to monitor timeliness of the screening pathway.
3. When women present to the service ≥ 20+6 weeks and the ultrasound department can offer a scan appointment and complete screening by 23+0 weeks.</t>
  </si>
  <si>
    <t>Maternity service and ultrasound department</t>
  </si>
  <si>
    <r>
      <t xml:space="preserve">FA3
</t>
    </r>
    <r>
      <rPr>
        <sz val="11"/>
        <color indexed="8"/>
        <rFont val="Arial"/>
        <family val="2"/>
      </rPr>
      <t>(FASP-S01)</t>
    </r>
  </si>
  <si>
    <t>The proportion of pregnant women eligible for combined screening for Down’s syndrome (T21), Edwards’ syndrome (T18) and Patau’s syndrome (T13) for whom a conclusive screening result is available at the day of report.</t>
  </si>
  <si>
    <t>Not set</t>
  </si>
  <si>
    <t>Tested women is the number of eligible women for whom a completed screening result was available from the combined test (T21 and/or joint T18 and T13) screening at the day of report.</t>
  </si>
  <si>
    <t>The eligibility criteria for entry into the combined screening pathway is a baby’s CRL measurement between 45.0mm and 84.0mm. This is equal to 11 weeks + 2 days to 14 weeks + 1 day (11+2 to 14+1) of pregnancy.
Eligible women is the number of pregnant women booked for antenatal care during the reporting period, excluding women who:
• miscarry between booking and testing
• opt for termination between booking and testing
• transfer out between booking and testing (do not have a result)
• transfer in with a crown rump length (CRL) ≤ 84.0mm (≤ 14+1 weeks) who have a result from a screening test performed elsewhere in the NHS in this pregnancy
• present to ultrasound with a CRL between 45.0mm and 84.0mm (≥ 11+2 to ≤ 14+1) where it was not technically possible to measure the nuchal translucency (NT)
• present to the service (either dating scan or booking) with a CRL &gt; 84.0mm (&gt; 14+1 weeks) - some women may book and are thought to be &lt; 14+2 weeks by last menstrual period (LMP) but when scanned they are found to be ≥ 14+2 weeks; these women can be excluded if there were no delays in the usual process of booking the dating scan
• have pregnancies of a higher order than twins (for example triplets)
• have a vanished twin pregnancy
The definition of a vanished twin is when one fetus in a twin pregnancy is non-viable at the dating scan.
The ultrasound scan may show either:
• an empty second pregnancy sac
• a second pregnancy sac containing a non-viable fetus
For women between ≥ 13+1 and ≤ 14+1 weeks, every effort must be made to accommodate the offer of the combined test and they should be included in the eligible women. In cases where the service is unable to offer the combined test, these women can be excluded.</t>
  </si>
  <si>
    <t>Women who decline is the number of eligible women who are offered screening and make a personal informed choice not to accept screening, including women who choose to have private screening and do not wish to have NHS screening.
Women should not be excluded but should be accounted for in the commentary if:
• a condition is suspected or identified at the first scan that requires onward referral (for example, anencephaly)
• the NT is measured as ≥ 3.5mm and the woman declines blood sampling for biochemical testing before referral for clinical assessment – FASP recommends biochemical testing should be completed where screening is accepted</t>
  </si>
  <si>
    <t>Maternity service, ultrasound department and screening laboratory</t>
  </si>
  <si>
    <r>
      <t xml:space="preserve">ID1
</t>
    </r>
    <r>
      <rPr>
        <sz val="11"/>
        <color indexed="8"/>
        <rFont val="Arial"/>
        <family val="2"/>
      </rPr>
      <t>(IDPS-S01)</t>
    </r>
  </si>
  <si>
    <t>Infectious diseases in pregnancy screening</t>
  </si>
  <si>
    <t>Coverage: HIV</t>
  </si>
  <si>
    <t>The proportion of pregnant women eligible for human immunodeficiency virus (HIV) screening for whom a confirmed screening result is available at the day of report</t>
  </si>
  <si>
    <t xml:space="preserve">Acceptable 
≥ 95.0% 
Achievable 
≥ 99.0% </t>
  </si>
  <si>
    <t>Numerator: tested women is the total number of eligible women for whom a confirmed screening result was available for HIV at the day of report, including women who were known to be HIV positive at booking and not retested.</t>
  </si>
  <si>
    <t>Denominator: eligible women is the number of pregnant women booked for antenatal care during the reporting period, or presenting in labour without previously having booked for antenatal care excluding women who:
• miscarry between booking and testing
• opt for termination between booking and testing
• transfer out between booking and testing (do not have a result)
• transfer in who have a result from a screening test performed elsewhere in the NHS in this pregnancy</t>
  </si>
  <si>
    <t>This requires matched cohort data and follow-up of any missed women</t>
  </si>
  <si>
    <t>Maternity service and screening laboratory</t>
  </si>
  <si>
    <r>
      <t xml:space="preserve">ID3
</t>
    </r>
    <r>
      <rPr>
        <sz val="11"/>
        <color indexed="8"/>
        <rFont val="Arial"/>
        <family val="2"/>
      </rPr>
      <t>(IDPS-S02)</t>
    </r>
  </si>
  <si>
    <t>Coverage: hepatitis B</t>
  </si>
  <si>
    <t>The proportion of pregnant women eligible for hepatitis B screening for whom a confirmed screening result is available at the day of report</t>
  </si>
  <si>
    <t>Numerator: tested women is the total number of eligible women for whom a confirmed screening result was available for hepatitis B at the day of report, including women who were known to be hepatitis B positive at booking and not retested.</t>
  </si>
  <si>
    <t>Denominator: eligible women is the total number of pregnant women booked for antenatal care during the reporting period, or presenting in labour without previously having booked for antenatal care excluding women who:
• miscarry between booking and testing
• opt for termination between booking and testing
• transfer out between booking and testing (do not have a result)
• transfer in who have a result from a screening test performed elsewhere in the NHS in this pregnancy</t>
  </si>
  <si>
    <r>
      <t xml:space="preserve">ID4
</t>
    </r>
    <r>
      <rPr>
        <sz val="11"/>
        <color indexed="8"/>
        <rFont val="Arial"/>
        <family val="2"/>
      </rPr>
      <t>(IDPS-S03)</t>
    </r>
  </si>
  <si>
    <t>Coverage: syphilis</t>
  </si>
  <si>
    <t>The proportion of pregnant women eligible for syphilis screening for whom a confirmed screening result is available at the day of report</t>
  </si>
  <si>
    <t xml:space="preserve">Numerator: tested women is the total number of eligible women for whom a confirmed screening result was available for syphilis at the day of report
</t>
  </si>
  <si>
    <r>
      <t xml:space="preserve">NB2
</t>
    </r>
    <r>
      <rPr>
        <sz val="11"/>
        <color indexed="8"/>
        <rFont val="Arial"/>
        <family val="2"/>
      </rPr>
      <t>(NBS-S06)</t>
    </r>
  </si>
  <si>
    <t>Newborn blood spot screening</t>
  </si>
  <si>
    <t>Test: quality of the blood spot sample</t>
  </si>
  <si>
    <t>The proportion of first blood spot samples that require repeating due to an avoidable failure in the sampling process</t>
  </si>
  <si>
    <t>Acceptable
 ≤ 2.0%
Achievable 
≤ 1.0%</t>
  </si>
  <si>
    <t>Numerator: number of repeat or further samples requested by the laboratory during the reporting period because the previous sample was:
• taken when the baby was too young for reliable screening (on or before day 4, where day of birth is day 0) (excluding pre-transfusion samples)
• insufficient (small volume spots, blood not soaked through to the back of the blood spot card)
• unsuitable (for example incorrect blood application, blood from multiple samples on the same card, contaminated or damaged, compressed or incomplete drying, missing or inaccurate details, expired card, in transit for more than 14 calendar days)</t>
  </si>
  <si>
    <t>Denominator: number of first blood spot samples received by the laboratory during the reporting period. This includes first blood spot samples for all eligible babies (those under one year of age).</t>
  </si>
  <si>
    <r>
      <rPr>
        <b/>
        <sz val="11"/>
        <color theme="1"/>
        <rFont val="Arial"/>
        <family val="2"/>
      </rPr>
      <t>Exclusions</t>
    </r>
    <r>
      <rPr>
        <sz val="11"/>
        <color theme="1"/>
        <rFont val="Arial"/>
        <family val="2"/>
      </rPr>
      <t xml:space="preserve">
Repeat samples requested because the previous sample was taken too soon after transfusion (less than 3 clear calendar days after last transfusion) are excluded from the numerator as the routine sample should be taken by day 8 at the latest.
The sample should be taken in accordance with the Guidelines for Newborn Blood Spot Sampling. Further details on the avoidable repeat categories are available.</t>
    </r>
  </si>
  <si>
    <t xml:space="preserve">Maternity services and newborn screening laboratories </t>
  </si>
  <si>
    <r>
      <t xml:space="preserve">ST1
</t>
    </r>
    <r>
      <rPr>
        <sz val="11"/>
        <color indexed="8"/>
        <rFont val="Arial"/>
        <family val="2"/>
      </rPr>
      <t>(SCT-S01)</t>
    </r>
  </si>
  <si>
    <t>Sickle cell and thalassaemia screening</t>
  </si>
  <si>
    <t>Coverage: antenatal screening</t>
  </si>
  <si>
    <t>The proportion of pregnant women eligible for antenatal sickle cell and thalassaemia (SCT) screening for whom a screening result is available at the day of report</t>
  </si>
  <si>
    <t xml:space="preserve">Acceptable 
≥ 95.0% 
Achievable
≥ 99.0%  </t>
  </si>
  <si>
    <t>Numerator: tested women is the total number of eligible women for whom a screening result is available for sickle cell and thalassaemia at the day of report, including known at risk couples referred directly for prenatal diagnosis (PND). Repeat testing must not delay referral.</t>
  </si>
  <si>
    <t>Denominator: eligible women is the total number of pregnant women booked for antenatal care or presenting in labour without previously having booked for antenatal care in the reporting period excluding women who:
• miscarry between booking and testing
• opt for termination between booking and testing
• transfer out between booking and testing (do not have a result)
• transfer in who have a result from a screening test performed elsewhere in the NHS in this pregnancy</t>
  </si>
  <si>
    <t>Requires matched cohort data and follow-up of any missed women</t>
  </si>
  <si>
    <r>
      <t xml:space="preserve">ST2
</t>
    </r>
    <r>
      <rPr>
        <sz val="11"/>
        <color indexed="8"/>
        <rFont val="Arial"/>
        <family val="2"/>
      </rPr>
      <t>(SCT-S02)</t>
    </r>
  </si>
  <si>
    <t>Test: timeliness of antenatal screening</t>
  </si>
  <si>
    <t>The proportion of pregnant women having antenatal sickle cell and thalassaemia screening for whom a screening result is available ≤10 weeks + 0 days gestation</t>
  </si>
  <si>
    <t xml:space="preserve">Acceptable
≥ 50.0%
Achievable 
≥ 75.0%  </t>
  </si>
  <si>
    <t>Numerator: women where test result is available ≤10 weeks + 0 days gestation is the total number of pregnant women for whom a screening sample was received in the laboratory and for whom an antenatal SCT screening result was available (though not necessarily communicated to the woman) ≤10 weeks + 0 days gestation (≤70 days)</t>
  </si>
  <si>
    <t>Denominator: women for whom screening sample received at laboratory is the total number of pregnant women for whom an antenatal SCT screening sample was received at the laboratory during the reporting period excluding full blood count samples where the request is other than antenatal screening</t>
  </si>
  <si>
    <t>Does not need to be matched cohort
Calculation of gestational age may be based on last menstrual period or ultrasound scan</t>
  </si>
  <si>
    <r>
      <t xml:space="preserve">ST3
</t>
    </r>
    <r>
      <rPr>
        <sz val="11"/>
        <color indexed="8"/>
        <rFont val="Arial"/>
        <family val="2"/>
      </rPr>
      <t>(SCT-S03)</t>
    </r>
  </si>
  <si>
    <t>Test: completion of family origin questionnaire (FOQ)</t>
  </si>
  <si>
    <t>The proportion of antenatal SCT samples submitted to the laboratory accompanied by a completed family origin questionnaire</t>
  </si>
  <si>
    <t xml:space="preserve">Acceptable
 ≥ 95.0%
Achievable 
≥ 99.0%  </t>
  </si>
  <si>
    <t>Numerator: number of antenatal screening samples received by the laboratory with completed FOQ. A completed FOQ must use the national template (paper or electronic format) and must include:
• at least 1 box for the mother or options for ‘declined to answer’ or ‘don’t know’ selected
• at least 1 box for the father or options for ‘declined to answer’ or ‘don’t know’ selected
• gestational age or gestational age ‘not known’ recorded</t>
  </si>
  <si>
    <t>Denominator: number of antenatal screening samples for SCT testing received by the laboratory in the reporting period</t>
  </si>
  <si>
    <t xml:space="preserve">This data does not need to be matched cohort.
Laboratories that serve more than 1 maternity service must report by each maternity service
</t>
  </si>
  <si>
    <r>
      <t xml:space="preserve">ST4a
</t>
    </r>
    <r>
      <rPr>
        <sz val="11"/>
        <color indexed="8"/>
        <rFont val="Arial"/>
        <family val="2"/>
      </rPr>
      <t>(SCT-S05a)</t>
    </r>
  </si>
  <si>
    <t>Referral: timely offer of prenatal diagnosis (PND) to women at risk of having an infant with SCD or thalassaemia</t>
  </si>
  <si>
    <t>Proportion of women at increased risk of having a baby with sickle cell disease or thalassaemia offered PND ≤12 weeks +0 days gestation.</t>
  </si>
  <si>
    <t>Numerator: women at risk of having an infant with SCT offered PND ≤12 weeks + 0 days gestation
Calculation of gestational age may be based on last menstrual period or ultrasound scan</t>
  </si>
  <si>
    <t>Denominator: women at risk of having an infant with SCT. This is the total number of women in the reporting period who are carriers of, or affected by, a clinically significant haemoglobin variant where the haemoglobinopathy status of the baby’s biological father is unknown, or pregnancies by donor egg or sperm where the haemoglobinopathy status of the donor is unknown</t>
  </si>
  <si>
    <r>
      <t>Clinically significant haemoglobin variants where the baby’s biological father’s status or donor’s status is unknown are:
• Hb S
• Hb C
• Hb D</t>
    </r>
    <r>
      <rPr>
        <vertAlign val="superscript"/>
        <sz val="11"/>
        <color indexed="8"/>
        <rFont val="Arial"/>
        <family val="2"/>
      </rPr>
      <t>Punjab</t>
    </r>
    <r>
      <rPr>
        <sz val="11"/>
        <color indexed="8"/>
        <rFont val="Arial"/>
        <family val="2"/>
      </rPr>
      <t xml:space="preserve">
• Hb E
• Hb O</t>
    </r>
    <r>
      <rPr>
        <vertAlign val="superscript"/>
        <sz val="11"/>
        <color indexed="8"/>
        <rFont val="Arial"/>
        <family val="2"/>
      </rPr>
      <t>Arab</t>
    </r>
    <r>
      <rPr>
        <sz val="11"/>
        <color indexed="8"/>
        <rFont val="Arial"/>
        <family val="2"/>
      </rPr>
      <t xml:space="preserve">
• Hb Lepore
• β thalassaemia
• δβ thalassaemia
• α0 thalassaemia (- -/aa)
• Hereditary Persistence of Fetal Haemoglobin (HPFH)
• other haemoglobin variants detected which may result in a serious haemoglobin disorder
• any compound heterozygote or homozygous state of these conditions</t>
    </r>
  </si>
  <si>
    <t>Maternity service and specialist SCT counselling services</t>
  </si>
  <si>
    <r>
      <t xml:space="preserve">ST4b
</t>
    </r>
    <r>
      <rPr>
        <sz val="11"/>
        <color indexed="8"/>
        <rFont val="Arial"/>
        <family val="2"/>
      </rPr>
      <t>(SCT-S05b)</t>
    </r>
  </si>
  <si>
    <t>Referral: timely offer of prenatal diagnosis (PND) to couples at risk of having an infant with SCD or thalassaemia</t>
  </si>
  <si>
    <t>Proportion of couples at increased risk of having a baby with sickle cell disease or thalassaemia offered PND ≤12 weeks +0 days gestation.</t>
  </si>
  <si>
    <t>Numerator: couples at risk of having an infant with SCT offered PND ≤12 weeks + 0 days gestation
Calculation of gestational age may be based on last menstrual period or ultrasound scan</t>
  </si>
  <si>
    <t>Denominator: couples at risk of having an infant with SCT. This is the total number of couples in the reporting period with a 1 in 4 chance or higher (mother and father results known) of the fetus being affected by a serious haemoglobin disorder (SCT)</t>
  </si>
  <si>
    <r>
      <t>Results that mean there is a 1 in 4 chance or higher of the fetus being affected are biological mothers who are carriers for, or affected by:
• Hb S and baby’s biological father is a carrier or affected by Hb S, β thalassaemia, Hb D</t>
    </r>
    <r>
      <rPr>
        <vertAlign val="superscript"/>
        <sz val="11"/>
        <color indexed="8"/>
        <rFont val="Arial"/>
        <family val="2"/>
      </rPr>
      <t>Punjab</t>
    </r>
    <r>
      <rPr>
        <sz val="11"/>
        <color theme="1"/>
        <rFont val="Arial"/>
        <family val="2"/>
      </rPr>
      <t>, Hb C, or Hb O</t>
    </r>
    <r>
      <rPr>
        <vertAlign val="superscript"/>
        <sz val="11"/>
        <color indexed="8"/>
        <rFont val="Arial"/>
        <family val="2"/>
      </rPr>
      <t xml:space="preserve">Arab </t>
    </r>
    <r>
      <rPr>
        <sz val="11"/>
        <color theme="1"/>
        <rFont val="Arial"/>
        <family val="2"/>
      </rPr>
      <t xml:space="preserve">
• β thalassaemia and baby’s biological father is a carrier or affected by Hb S, β thalassaemia, δβ thalassaemia, Hb Lepore, or Hb E
• δβ thalassaemia and baby’s biological father is a carrier or affected by β thalassaemia or Hb Lepore
• Hb Lepore and baby’s biological father is carrier or affected by β thalassaemia, δβ thalassaemia, or Hb Lepore
• Hb D</t>
    </r>
    <r>
      <rPr>
        <vertAlign val="superscript"/>
        <sz val="11"/>
        <color indexed="8"/>
        <rFont val="Arial"/>
        <family val="2"/>
      </rPr>
      <t>Punjab</t>
    </r>
    <r>
      <rPr>
        <sz val="11"/>
        <color theme="1"/>
        <rFont val="Arial"/>
        <family val="2"/>
      </rPr>
      <t xml:space="preserve"> and baby’s biological father is a carrier or affected by Hb S
• Hb C and baby’s biological father is a carrier or affected by Hb S
• Hb E and baby’s biological father is a carrier or affected by β thalassaemia
• Hb O</t>
    </r>
    <r>
      <rPr>
        <vertAlign val="superscript"/>
        <sz val="11"/>
        <color indexed="8"/>
        <rFont val="Arial"/>
        <family val="2"/>
      </rPr>
      <t>Arab</t>
    </r>
    <r>
      <rPr>
        <sz val="11"/>
        <color theme="1"/>
        <rFont val="Arial"/>
        <family val="2"/>
      </rPr>
      <t xml:space="preserve"> and baby’s biological father is a carrier or affected by Hb S
Other results that mean there is a 1 in 4 chance or higher of the fetus being affected are if:
• both of the baby’s biological parents are at high risk of α</t>
    </r>
    <r>
      <rPr>
        <vertAlign val="superscript"/>
        <sz val="11"/>
        <color indexed="8"/>
        <rFont val="Arial"/>
        <family val="2"/>
      </rPr>
      <t xml:space="preserve">0 </t>
    </r>
    <r>
      <rPr>
        <sz val="11"/>
        <color theme="1"/>
        <rFont val="Arial"/>
        <family val="2"/>
      </rPr>
      <t>thalassaemia
• parents have any other haemoglobin variants detected which may result in a serious haemoglobin disorder</t>
    </r>
  </si>
  <si>
    <t xml:space="preserve">Coverage: NIPT </t>
  </si>
  <si>
    <t>The proportion of pregnant women eligible for NIPT screening for whom a conclusive screening result is available at the day of report.</t>
  </si>
  <si>
    <t xml:space="preserve">Thresholds are not set for this metric. NHS FASP supports personal informed choice for women.
</t>
  </si>
  <si>
    <t>Numerator: number of eligible women for whom a NIPT screening result was available at the day of report.
A conclusive NIPT result can be a higher chance, lower chance or ‘no result’.
The first NIPT sample must be taken ≤ 21 weeks and 6 days of pregnancy.</t>
  </si>
  <si>
    <t>The chance cut-off is set at 1 in 150 at term for the combined and quadruple tests. This means women with a result of ≥ 1 in 150 (between 1 in 2 and 1 in 150) are in the higher chance group. These women must be offered an appointment to discuss their results and the option of NIPT or prenatal diagnosis.</t>
  </si>
  <si>
    <t>Maternity service</t>
  </si>
  <si>
    <t>The proportion of women with higher chance or ‘no result’ NIPT screening results attending an appointment ≤ 3 working days to discuss their results.</t>
  </si>
  <si>
    <t>Acceptable
≥ 97.0%
Achievable
≥ 99.0%</t>
  </si>
  <si>
    <t>Numerator: number of women attending an appointment ≤ 3 working days to discuss their results.</t>
  </si>
  <si>
    <t>Denominator: number of women for whom a higher chance or ‘no result’ NIPT screening result is received by the maternity service in the reporting period.
Date the maternity service receives the result is counted as day zero.</t>
  </si>
  <si>
    <t>Women with higher chance or ‘no result’ NIPT screening results must be offered an appointment to discuss their results and further options including prenatal diagnosis. The appointment can be face to face or virtual depending on the woman’s choice.</t>
  </si>
  <si>
    <t>Diagnosis and intervention: timeliness of prenatal diagnosis (PND)</t>
  </si>
  <si>
    <t>The proportion of PND procedures completed ≤ 3 working days of women receiving their higher chance or ‘no result’ NIPT screening results.</t>
  </si>
  <si>
    <t>Not yet set</t>
  </si>
  <si>
    <t>Numerator: number of PND procedures completed ≤ 3 working days.</t>
  </si>
  <si>
    <t>Denominator: number of PND procedures in women receiving a higher chance or ‘no result’ NIPT screening result in the reporting period.
Date the woman receives her result is counted as day zero.</t>
  </si>
  <si>
    <t>KPI_code</t>
  </si>
  <si>
    <t>Standard_Description</t>
  </si>
  <si>
    <t>ProviderName</t>
  </si>
  <si>
    <t>ProviderCode</t>
  </si>
  <si>
    <t>ReportingPeriod</t>
  </si>
  <si>
    <t>Screening_Year</t>
  </si>
  <si>
    <t>Quarter</t>
  </si>
  <si>
    <t>Submitted_by_Name</t>
  </si>
  <si>
    <t>Submitted_by_Job_title</t>
  </si>
  <si>
    <t>Submitted_by_Organisation</t>
  </si>
  <si>
    <t>Submitted_by_Email_address</t>
  </si>
  <si>
    <t>Signed_off_by_Name</t>
  </si>
  <si>
    <t>Signed_off_by_Job_title</t>
  </si>
  <si>
    <t>Signed_off_by_Organisation</t>
  </si>
  <si>
    <t>Signed_off_by_Email_address</t>
  </si>
  <si>
    <t>Bookings</t>
  </si>
  <si>
    <t>Exc_Miscarriages</t>
  </si>
  <si>
    <t>Exc_TOP</t>
  </si>
  <si>
    <t>Exc_TransfersOut</t>
  </si>
  <si>
    <t>Exc_TransfersIn</t>
  </si>
  <si>
    <t>AllTested</t>
  </si>
  <si>
    <t>PositiveNotRetested</t>
  </si>
  <si>
    <t>Left to follow up</t>
  </si>
  <si>
    <t>Exc_Present&gt;23wks</t>
  </si>
  <si>
    <t>Exc_TransfersIn&lt;23wks</t>
  </si>
  <si>
    <t>Exc_Btw22-23wks</t>
  </si>
  <si>
    <t>TestedBtw18+0-20+6</t>
  </si>
  <si>
    <t>TestedBtw21+0-21+6</t>
  </si>
  <si>
    <t>TestedBtw22+0-23+0</t>
  </si>
  <si>
    <t>Exc_TransfersIn≤ 14+1</t>
  </si>
  <si>
    <t>Exc_PresentBtw≥ 11+2≤14+1NotPossNT</t>
  </si>
  <si>
    <t>Exc_Pregnancies&gt;Twins</t>
  </si>
  <si>
    <t>Exc_VanishedTwin</t>
  </si>
  <si>
    <t>Exc_PresentBtw≥ 13+1≤14+1</t>
  </si>
  <si>
    <t>Exc_PresentBtw≥14+1</t>
  </si>
  <si>
    <t>Exc_BloodTransfusion</t>
  </si>
  <si>
    <t>Exc_Transplant</t>
  </si>
  <si>
    <t>Exc_MaternalT21T18T13</t>
  </si>
  <si>
    <t>Exc_UncertainEligibility</t>
  </si>
  <si>
    <t>Declines_NoFurtherTesting</t>
  </si>
  <si>
    <t>Declines_StraightToPND</t>
  </si>
  <si>
    <t>Commentary</t>
  </si>
  <si>
    <t>Check_1_Organisation</t>
  </si>
  <si>
    <t>Check_2_Organisation_Code</t>
  </si>
  <si>
    <t>Check_4_Numerator</t>
  </si>
  <si>
    <t>Check_5_Denominator</t>
  </si>
  <si>
    <t>Check_6_Calculation</t>
  </si>
  <si>
    <t>Check_7_Signed</t>
  </si>
  <si>
    <t>Check_8_Sense_checked</t>
  </si>
  <si>
    <t>ST2</t>
  </si>
  <si>
    <t>timeliness of antenatal screening</t>
  </si>
  <si>
    <t>2025/26</t>
  </si>
  <si>
    <t>ST3</t>
  </si>
  <si>
    <t>completion of FOQ</t>
  </si>
  <si>
    <t>ST4a</t>
  </si>
  <si>
    <t>timely offer of PND to women at risk of having an affected infant</t>
  </si>
  <si>
    <t>ST4b</t>
  </si>
  <si>
    <t>timely offer of PND to couples at risk of having an affected infant</t>
  </si>
  <si>
    <t>NB2</t>
  </si>
  <si>
    <t>avoidable repeat tests</t>
  </si>
  <si>
    <t>ID1</t>
  </si>
  <si>
    <t>HIV coverage</t>
  </si>
  <si>
    <t>ID3</t>
  </si>
  <si>
    <t>hepatitis B coverage</t>
  </si>
  <si>
    <t>ID4</t>
  </si>
  <si>
    <t>syphilis coverage</t>
  </si>
  <si>
    <t>ST1</t>
  </si>
  <si>
    <t>antenatal screening coverage</t>
  </si>
  <si>
    <t>FA2</t>
  </si>
  <si>
    <t>coverage: fetal anomaly ultrasound</t>
  </si>
  <si>
    <t>FA3</t>
  </si>
  <si>
    <t>coverage: T21/T18/T13 screening</t>
  </si>
  <si>
    <t>coverage NIPT</t>
  </si>
  <si>
    <t>diagnosis/intervention: timeliness of prenatal diagnosis</t>
  </si>
  <si>
    <t>Geography</t>
  </si>
  <si>
    <t>SiteCode</t>
  </si>
  <si>
    <t>GeographyCode</t>
  </si>
  <si>
    <t>GeographyID</t>
  </si>
  <si>
    <t>GeographyType</t>
  </si>
  <si>
    <t>PHE_Region</t>
  </si>
  <si>
    <t>NHS_England_Region</t>
  </si>
  <si>
    <t>England_Region</t>
  </si>
  <si>
    <t>Hub</t>
  </si>
  <si>
    <t>GeographyStartDate</t>
  </si>
  <si>
    <t>GeographyEndDate</t>
  </si>
  <si>
    <t>FingertipsID</t>
  </si>
  <si>
    <t>Airedale NHS Foundation Trust</t>
  </si>
  <si>
    <t>RCF22</t>
  </si>
  <si>
    <t>RCF</t>
  </si>
  <si>
    <t>A79CF82B-440B-432D-AB0B-37E4891255FA</t>
  </si>
  <si>
    <t>Screening service</t>
  </si>
  <si>
    <t>North</t>
  </si>
  <si>
    <t>NA</t>
  </si>
  <si>
    <t>M-RCF</t>
  </si>
  <si>
    <t>Ashford and St Peter's Hospitals NHS Foundation Trust</t>
  </si>
  <si>
    <t>RTK01</t>
  </si>
  <si>
    <t>RTK</t>
  </si>
  <si>
    <t>2FCDE189-D587-4A12-A498-D800317C6439</t>
  </si>
  <si>
    <t>South</t>
  </si>
  <si>
    <t>M-RTK</t>
  </si>
  <si>
    <t>Barking, Havering and Redbridge University Hospitals NHS Trust</t>
  </si>
  <si>
    <t>RF4QH</t>
  </si>
  <si>
    <t>RF4</t>
  </si>
  <si>
    <t>E7222FF8-9E78-4192-A2A0-5665F3018814</t>
  </si>
  <si>
    <t>London</t>
  </si>
  <si>
    <t>M-RF4</t>
  </si>
  <si>
    <t>Barnsley Hospital NHS Foundation Trust</t>
  </si>
  <si>
    <t>RFFAA</t>
  </si>
  <si>
    <t>RFF</t>
  </si>
  <si>
    <t>42DFF29C-4BBA-4396-B436-A9B0383A1E41</t>
  </si>
  <si>
    <t>M-RFF</t>
  </si>
  <si>
    <t>Barts Health NHS Trust (Newham)</t>
  </si>
  <si>
    <t>R1HNH</t>
  </si>
  <si>
    <t>R1H</t>
  </si>
  <si>
    <t>05FAC594-7CC2-4D2D-B51D-52647C0094C8</t>
  </si>
  <si>
    <t>M-R1H1</t>
  </si>
  <si>
    <t>Barts Health NHS Trust (Royal London)</t>
  </si>
  <si>
    <t>R1H12</t>
  </si>
  <si>
    <t>1201B94B-2504-4820-BBBD-199D786CC469</t>
  </si>
  <si>
    <t>M-R1H2</t>
  </si>
  <si>
    <t>Barts Health NHS Trust (Whipps Cross)</t>
  </si>
  <si>
    <t>R1HKH</t>
  </si>
  <si>
    <t>C466E349-2F31-42BB-AA6B-22A77604BB9A</t>
  </si>
  <si>
    <t>M-R1H3</t>
  </si>
  <si>
    <t>Bedfordshire Hospitals NHS Foundation Trust (Bedford)</t>
  </si>
  <si>
    <t>RC979</t>
  </si>
  <si>
    <t>RC9</t>
  </si>
  <si>
    <t>16456DB5-FEEC-4129-9799-ABE76A0AA5D1</t>
  </si>
  <si>
    <t>Midlands and East</t>
  </si>
  <si>
    <t>M-RC91</t>
  </si>
  <si>
    <t>Bedfordshire Hospitals NHS Foundation Trust (Luton and Dunstable)</t>
  </si>
  <si>
    <t>RC971</t>
  </si>
  <si>
    <t>DB3C0D25-17C7-4622-87F6-C9AF134862F8</t>
  </si>
  <si>
    <t>M-RC9</t>
  </si>
  <si>
    <t>Birmingham Women's and Children's NHS Foundation Trust</t>
  </si>
  <si>
    <t>RQ370</t>
  </si>
  <si>
    <t>RQ3</t>
  </si>
  <si>
    <t>12B25D01-4E33-464D-9C9A-A0E023172021</t>
  </si>
  <si>
    <t>M-RQ3</t>
  </si>
  <si>
    <t>Blackpool Teaching Hospitals NHS Foundation Trust</t>
  </si>
  <si>
    <t>RXL01</t>
  </si>
  <si>
    <t>RXL</t>
  </si>
  <si>
    <t>B6C12E27-C67A-438B-868C-A23976DD9511</t>
  </si>
  <si>
    <t>M-RXL</t>
  </si>
  <si>
    <t>Bolton NHS Foundation Trust</t>
  </si>
  <si>
    <t>RMC01</t>
  </si>
  <si>
    <t>RMC</t>
  </si>
  <si>
    <t>C365435F-C637-40EC-BB07-645E2BF4D592</t>
  </si>
  <si>
    <t>M-RMC</t>
  </si>
  <si>
    <t>Bradford Teaching Hospitals NHS Foundation Trust</t>
  </si>
  <si>
    <t>RAE02</t>
  </si>
  <si>
    <t>RAE</t>
  </si>
  <si>
    <t>373B50DB-4E09-4E18-9EC9-E6F1E686EEC5</t>
  </si>
  <si>
    <t>M-RAE</t>
  </si>
  <si>
    <t>Buckinghamshire Healthcare NHS Trust</t>
  </si>
  <si>
    <t>RXQ02</t>
  </si>
  <si>
    <t>RXQ</t>
  </si>
  <si>
    <t>6136289A-52CC-4044-A287-C79F039678BC</t>
  </si>
  <si>
    <t>M-RXQ</t>
  </si>
  <si>
    <t>Calderdale and Huddersfield NHS Foundation Trust</t>
  </si>
  <si>
    <t>RWY02</t>
  </si>
  <si>
    <t>RWY</t>
  </si>
  <si>
    <t>841F4039-8A77-47AE-A8E8-D8B9D09CC084</t>
  </si>
  <si>
    <t>M-RWY</t>
  </si>
  <si>
    <t>Cambridge University Hospitals NHS Foundation Trust</t>
  </si>
  <si>
    <t>RGT32</t>
  </si>
  <si>
    <t>RGT</t>
  </si>
  <si>
    <t>0BB4B03C-5F18-4287-8333-8FB7421ED13F</t>
  </si>
  <si>
    <t>M-RGT</t>
  </si>
  <si>
    <t>Chelsea and Westminster Hospital NHS Foundation Trust</t>
  </si>
  <si>
    <t>RQM01</t>
  </si>
  <si>
    <t>RQM</t>
  </si>
  <si>
    <t>A5311199-340E-4E3A-BE22-79FF2DD46432</t>
  </si>
  <si>
    <t>M-RQM</t>
  </si>
  <si>
    <t>Chelsea and Westminster Hospital NHS Foundation Trust (West Middlesex)</t>
  </si>
  <si>
    <t>RQM91</t>
  </si>
  <si>
    <t>BE4B6B58-7A33-4C92-A61E-F00DDA203E0F</t>
  </si>
  <si>
    <t>M-RQM1</t>
  </si>
  <si>
    <t>Chesterfield Royal Hospital NHS Foundation Trust</t>
  </si>
  <si>
    <t>RFSDA</t>
  </si>
  <si>
    <t>RFS</t>
  </si>
  <si>
    <t>A19E907D-1181-4CF9-B4CD-02F9AC248002</t>
  </si>
  <si>
    <t>M-RFS</t>
  </si>
  <si>
    <t>Countess of Chester Hospital NHS Foundation Trust</t>
  </si>
  <si>
    <t>RJR05</t>
  </si>
  <si>
    <t>RJR</t>
  </si>
  <si>
    <t>3EF75F50-6140-43BB-B48A-E8695DB58873</t>
  </si>
  <si>
    <t>M-RJR</t>
  </si>
  <si>
    <t>County Durham and Darlington NHS Foundation Trust</t>
  </si>
  <si>
    <t>RXPCP</t>
  </si>
  <si>
    <t>RXP</t>
  </si>
  <si>
    <t>D08120FD-AF64-46EA-B378-46258C0FF127</t>
  </si>
  <si>
    <t>M-RXP</t>
  </si>
  <si>
    <t>Croydon Health Services NHS Trust</t>
  </si>
  <si>
    <t>RJ611</t>
  </si>
  <si>
    <t>RJ6</t>
  </si>
  <si>
    <t>67D13365-B249-4A92-97ED-DDA77ADC1742</t>
  </si>
  <si>
    <t>M-RJ6</t>
  </si>
  <si>
    <t>Dartford and Gravesham NHS Trust</t>
  </si>
  <si>
    <t>RN707</t>
  </si>
  <si>
    <t>RN7</t>
  </si>
  <si>
    <t>00168DF0-E79E-473D-9223-10743BFD280D</t>
  </si>
  <si>
    <t>M-RN7</t>
  </si>
  <si>
    <t>Doncaster and Bassetlaw Teaching Hospitals NHS Foundation Trust</t>
  </si>
  <si>
    <t>RP5BA</t>
  </si>
  <si>
    <t>RP5</t>
  </si>
  <si>
    <t>C9D58013-A866-4836-B035-85C52AA7E2EA</t>
  </si>
  <si>
    <t>M-RP5</t>
  </si>
  <si>
    <t>Dorset County Hospital NHS Foundation Trust</t>
  </si>
  <si>
    <t>RBD01</t>
  </si>
  <si>
    <t>RBD</t>
  </si>
  <si>
    <t>6B9363F6-2959-4558-A32E-FCC51230C5CA</t>
  </si>
  <si>
    <t>M-RBD</t>
  </si>
  <si>
    <t>East and North Hertfordshire NHS Trust</t>
  </si>
  <si>
    <t>RWH01</t>
  </si>
  <si>
    <t>RWH</t>
  </si>
  <si>
    <t>AA4F3F04-8F4C-4CEF-AFFD-1E6A2FA5B6ED</t>
  </si>
  <si>
    <t>M-RWH</t>
  </si>
  <si>
    <t>East Cheshire NHS Trust</t>
  </si>
  <si>
    <t>RJN71</t>
  </si>
  <si>
    <t>RJN</t>
  </si>
  <si>
    <t>5B2264E6-587F-4340-ACF9-C000EF6440DF</t>
  </si>
  <si>
    <t>M-RJN</t>
  </si>
  <si>
    <t>East Kent Hospitals University NHS Foundation Trust</t>
  </si>
  <si>
    <t>RVV01</t>
  </si>
  <si>
    <t>RVV</t>
  </si>
  <si>
    <t>F9C60FB3-6FF8-46D1-B4E5-C4309DCBD429</t>
  </si>
  <si>
    <t>M-RVV</t>
  </si>
  <si>
    <t>East Lancashire Hospitals NHS Trust</t>
  </si>
  <si>
    <t>RXR10</t>
  </si>
  <si>
    <t>RXR</t>
  </si>
  <si>
    <t>A84C006C-81AF-4EF2-B4F8-ADF8468F34B2</t>
  </si>
  <si>
    <t>M-RXR</t>
  </si>
  <si>
    <t>East Suffolk and North Essex NHS Foundation Trust (Colchester)</t>
  </si>
  <si>
    <t>RDEE4</t>
  </si>
  <si>
    <t>RDE</t>
  </si>
  <si>
    <t>07C0E1EA-C623-467B-85E7-71DF1B570A4F</t>
  </si>
  <si>
    <t>M-RDE1</t>
  </si>
  <si>
    <t>East Suffolk and North Essex NHS Foundation Trust (Ipswich)</t>
  </si>
  <si>
    <t>RDE03</t>
  </si>
  <si>
    <t>90EA4CF6-92A1-4C9C-8636-FAE4A2205D2D</t>
  </si>
  <si>
    <t>M-RDE2</t>
  </si>
  <si>
    <t>East Sussex Healthcare NHS Trust</t>
  </si>
  <si>
    <t>RXC01</t>
  </si>
  <si>
    <t>RXC</t>
  </si>
  <si>
    <t>37A5EC9D-4572-4187-9106-32814CBF7B49</t>
  </si>
  <si>
    <t>M-RXC</t>
  </si>
  <si>
    <t>Epsom and St Helier University Hospitals NHS Trust (Epsom)</t>
  </si>
  <si>
    <t>RVR50</t>
  </si>
  <si>
    <t>RVR</t>
  </si>
  <si>
    <t>1280EB8A-E3C5-4525-8494-7AE70B72B2BE</t>
  </si>
  <si>
    <t>M-RVR1</t>
  </si>
  <si>
    <t>Epsom and St Helier University Hospitals NHS Trust (St Helier)</t>
  </si>
  <si>
    <t>RVR05</t>
  </si>
  <si>
    <t>FF2FF613-2D20-4D7D-AC0C-6DEBB2E70B77</t>
  </si>
  <si>
    <t>M-RVR</t>
  </si>
  <si>
    <t>Frimley Health NHS Foundation Trust (Frimley)</t>
  </si>
  <si>
    <t>RDU01</t>
  </si>
  <si>
    <t>RDU</t>
  </si>
  <si>
    <t>18E3627A-7062-45C1-96C9-7F99D04317F5</t>
  </si>
  <si>
    <t>M-RDU1</t>
  </si>
  <si>
    <t>Frimley Health NHS Foundation Trust (Wexham)</t>
  </si>
  <si>
    <t>RDU50</t>
  </si>
  <si>
    <t>5DC9A0B2-313F-4CA7-B137-6B99C208BFE0</t>
  </si>
  <si>
    <t>M-RDU2</t>
  </si>
  <si>
    <t>Gateshead Health NHS Foundation Trust</t>
  </si>
  <si>
    <t>RR7EN</t>
  </si>
  <si>
    <t>RR7</t>
  </si>
  <si>
    <t>9D77E3B7-DE1D-4231-A503-D25FEDCA5472</t>
  </si>
  <si>
    <t>M-RR7</t>
  </si>
  <si>
    <t>George Eliot Hospital NHS Trust</t>
  </si>
  <si>
    <t>RLT</t>
  </si>
  <si>
    <t>84DD9EAD-507A-4F25-AC53-7078D6EA863E</t>
  </si>
  <si>
    <t>M-RLT</t>
  </si>
  <si>
    <t>Gloucestershire Hospitals NHS Foundation Trust</t>
  </si>
  <si>
    <t>RTE03</t>
  </si>
  <si>
    <t>RTE</t>
  </si>
  <si>
    <t>CEA45A67-A69A-41D6-99EF-649E69C1ACF7</t>
  </si>
  <si>
    <t>M-RTE</t>
  </si>
  <si>
    <t>Great Western Hospitals NHS Foundation Trust</t>
  </si>
  <si>
    <t>RN325</t>
  </si>
  <si>
    <t>RN3</t>
  </si>
  <si>
    <t>203FB7A3-E306-4714-B031-260E57184033</t>
  </si>
  <si>
    <t>M-RN3</t>
  </si>
  <si>
    <t>Guy's and St Thomas' NHS Foundation Trust</t>
  </si>
  <si>
    <t>RJ122</t>
  </si>
  <si>
    <t>RJ1</t>
  </si>
  <si>
    <t>7CC04A51-EA92-4538-AF9D-28E5354A1F67</t>
  </si>
  <si>
    <t>M-RJ1</t>
  </si>
  <si>
    <t>Hampshire Hospitals NHS Foundation Trust</t>
  </si>
  <si>
    <t>RN506</t>
  </si>
  <si>
    <t>RN5</t>
  </si>
  <si>
    <t>CBEC9945-A695-4014-AE65-5CD194ADD89F</t>
  </si>
  <si>
    <t>M-RN5</t>
  </si>
  <si>
    <t>Harrogate and District NHS Foundation Trust</t>
  </si>
  <si>
    <t>RCD01</t>
  </si>
  <si>
    <t>RCD</t>
  </si>
  <si>
    <t>8F176C90-B9C2-4AB6-9431-4E54487493DD</t>
  </si>
  <si>
    <t>M-RCD</t>
  </si>
  <si>
    <t>Homerton Healthcare NHS Foundation Trust</t>
  </si>
  <si>
    <t>RQXM1</t>
  </si>
  <si>
    <t>RQX</t>
  </si>
  <si>
    <t>A5CC60A6-D63A-4538-8557-382B7D540A7A</t>
  </si>
  <si>
    <t>M-RQX</t>
  </si>
  <si>
    <t>Hull University Teaching Hospitals NHS Trust</t>
  </si>
  <si>
    <t>RWA01</t>
  </si>
  <si>
    <t>RWA</t>
  </si>
  <si>
    <t>03E8E465-9DFA-4BD3-B2E9-7806411F23B6</t>
  </si>
  <si>
    <t>M-RWA</t>
  </si>
  <si>
    <t>Imperial College Healthcare NHS Trust (QCCH)</t>
  </si>
  <si>
    <t>RYJ04</t>
  </si>
  <si>
    <t>RYJ</t>
  </si>
  <si>
    <t>22E10312-67AE-42E0-AEFA-048BEC2B600B</t>
  </si>
  <si>
    <t>M-RYJ1</t>
  </si>
  <si>
    <t>Imperial College Healthcare NHS Trust (St Mary's)</t>
  </si>
  <si>
    <t>RYJ01</t>
  </si>
  <si>
    <t>2B7BBAC6-D73C-4455-82EB-A88D7EDE223E</t>
  </si>
  <si>
    <t>M-RYJ2</t>
  </si>
  <si>
    <t>Isle of Wight NHS Trust</t>
  </si>
  <si>
    <t>R1F01</t>
  </si>
  <si>
    <t>R1F</t>
  </si>
  <si>
    <t>FAABFE60-E8BD-43DC-AA5A-B2B8E88D32AE</t>
  </si>
  <si>
    <t>M-R1F</t>
  </si>
  <si>
    <t>James Paget University Hospitals NHS Foundation Trust</t>
  </si>
  <si>
    <t>RGP75</t>
  </si>
  <si>
    <t>RGP</t>
  </si>
  <si>
    <t>B9C2C3F3-D63B-4A9C-BA47-070F4C029578</t>
  </si>
  <si>
    <t>M-RGP</t>
  </si>
  <si>
    <t>Kettering General Hospital NHS Foundation Trust</t>
  </si>
  <si>
    <t>RNQ51</t>
  </si>
  <si>
    <t>RNQ</t>
  </si>
  <si>
    <t>02ACD3B1-75E9-45C3-9D85-40BA8206969E</t>
  </si>
  <si>
    <t>M-RNQ</t>
  </si>
  <si>
    <t>King's College Hospital NHS Foundation Trust</t>
  </si>
  <si>
    <t>RJZ01</t>
  </si>
  <si>
    <t>RJZ</t>
  </si>
  <si>
    <t>E6987F6B-AE0F-4B56-A0E7-EC41296C4049</t>
  </si>
  <si>
    <t>M-RJZ1</t>
  </si>
  <si>
    <t>King's College Hospital NHS Foundation Trust (PRUH)</t>
  </si>
  <si>
    <t>RJZ30</t>
  </si>
  <si>
    <t>A3DF67C8-39FD-4DE7-8BF0-881730EA768D</t>
  </si>
  <si>
    <t>M-RJZ2</t>
  </si>
  <si>
    <t>Kingston and Richmond NHS Foundation Trust</t>
  </si>
  <si>
    <t>RAX01</t>
  </si>
  <si>
    <t>RAX</t>
  </si>
  <si>
    <t>1A2F187A-ACCE-4094-864F-A8B1AC3CBA1F</t>
  </si>
  <si>
    <t>M-RAX</t>
  </si>
  <si>
    <t>Lancashire Teaching Hospitals NHS Foundation Trust</t>
  </si>
  <si>
    <t>RXN02</t>
  </si>
  <si>
    <t>RXN</t>
  </si>
  <si>
    <t>412D6BAA-5134-4813-B22A-31529FAEBD92</t>
  </si>
  <si>
    <t>M-RXN</t>
  </si>
  <si>
    <t>Leeds Teaching Hospitals NHS Trust</t>
  </si>
  <si>
    <t>RR813</t>
  </si>
  <si>
    <t>RR8</t>
  </si>
  <si>
    <t>57AB7DA7-1B3A-4DE4-A731-9616BAA35FB1</t>
  </si>
  <si>
    <t>M-RR8</t>
  </si>
  <si>
    <t>Lewisham and Greenwich NHS Trust (Lewisham)</t>
  </si>
  <si>
    <t>RJ224</t>
  </si>
  <si>
    <t>RJ2</t>
  </si>
  <si>
    <t>58AB1F33-989A-4B83-B35F-9C13EF72F382</t>
  </si>
  <si>
    <t>M-RJ21</t>
  </si>
  <si>
    <t>Lewisham and Greenwich NHS Trust (QEH)</t>
  </si>
  <si>
    <t>RJ231</t>
  </si>
  <si>
    <t>D6839685-0FA6-4859-87C5-1D10487F61D3</t>
  </si>
  <si>
    <t>M-RJ22</t>
  </si>
  <si>
    <t>Liverpool Women's NHS Foundation Trust</t>
  </si>
  <si>
    <t>REP01</t>
  </si>
  <si>
    <t>REP</t>
  </si>
  <si>
    <t>F9E7357A-E018-438D-83D2-61BC2E687712</t>
  </si>
  <si>
    <t>M-REP</t>
  </si>
  <si>
    <t>London North West University Healthcare NHS Trust</t>
  </si>
  <si>
    <t>R1K01</t>
  </si>
  <si>
    <t>R1K</t>
  </si>
  <si>
    <t>40C9B8B9-3DE7-4CB2-80F9-82184FDD0440</t>
  </si>
  <si>
    <t>M-R1K</t>
  </si>
  <si>
    <t>Maidstone and Tunbridge Wells NHS Trust</t>
  </si>
  <si>
    <t>RWFTW</t>
  </si>
  <si>
    <t>RWF</t>
  </si>
  <si>
    <t>3DBEB40D-FA9B-4C36-B126-5560E4B72D7F</t>
  </si>
  <si>
    <t>M-RWF</t>
  </si>
  <si>
    <t>Manchester University NHS Foundation Trust</t>
  </si>
  <si>
    <t>R0A66</t>
  </si>
  <si>
    <t>R0A</t>
  </si>
  <si>
    <t>1016DFD6-B42C-4C1D-89FB-24E282692E27</t>
  </si>
  <si>
    <t>M-R0A4</t>
  </si>
  <si>
    <t>Medway NHS Foundation Trust</t>
  </si>
  <si>
    <t>RPA02</t>
  </si>
  <si>
    <t>RPA</t>
  </si>
  <si>
    <t>4F374163-09C0-4537-A57E-074C13A41659</t>
  </si>
  <si>
    <t>M-RPA</t>
  </si>
  <si>
    <t>Mersey and West Lancashire Teaching Hospitals NHS Trust (Southport)</t>
  </si>
  <si>
    <t>RBN52</t>
  </si>
  <si>
    <t>RBN</t>
  </si>
  <si>
    <t>DC6AFD57-3C32-429A-A72E-97FF657AFB68</t>
  </si>
  <si>
    <t>M-RVY</t>
  </si>
  <si>
    <t>Mersey and West Lancashire Teaching Hospitals NHS Trust (St Helens)</t>
  </si>
  <si>
    <t>RBN01</t>
  </si>
  <si>
    <t>9EF463F1-C9C3-41AF-A7A9-9ACF2490D58F</t>
  </si>
  <si>
    <t>M-RBN</t>
  </si>
  <si>
    <t>Mid and South Essex NHS Foundation Trust (Basildon)</t>
  </si>
  <si>
    <t>RAJ12</t>
  </si>
  <si>
    <t>RAJ</t>
  </si>
  <si>
    <t>5168F35C-B6B9-44E5-990C-356D854484A4</t>
  </si>
  <si>
    <t>M-RAJ1</t>
  </si>
  <si>
    <t>Mid and South Essex NHS Foundation Trust (Broomfield)</t>
  </si>
  <si>
    <t>RAJ32</t>
  </si>
  <si>
    <t>B9C81DB4-A9D8-4079-BCA5-8A56639BBF3C</t>
  </si>
  <si>
    <t>M-RAJ2</t>
  </si>
  <si>
    <t>Mid and South Essex NHS Foundation Trust (Southend)</t>
  </si>
  <si>
    <t>RAJ01</t>
  </si>
  <si>
    <t>68C3754D-1797-4C9A-947D-80FFD8FB83ED</t>
  </si>
  <si>
    <t>M-RAJ3</t>
  </si>
  <si>
    <t>Mid Cheshire Hospitals NHS Foundation Trust</t>
  </si>
  <si>
    <t>RBT20</t>
  </si>
  <si>
    <t>RBT</t>
  </si>
  <si>
    <t>C96DD435-66C6-48E4-A7D3-2ED2A879DD78</t>
  </si>
  <si>
    <t>M-RBT</t>
  </si>
  <si>
    <t>Mid Yorkshire Teaching NHS Trust</t>
  </si>
  <si>
    <t>RXF05</t>
  </si>
  <si>
    <t>RXF</t>
  </si>
  <si>
    <t>2E2A9487-3528-425F-B874-B2136878EEFF</t>
  </si>
  <si>
    <t>M-RXF</t>
  </si>
  <si>
    <t>Milton Keynes University Hospital NHS Foundation Trust</t>
  </si>
  <si>
    <t>RD816</t>
  </si>
  <si>
    <t>RD8</t>
  </si>
  <si>
    <t>6C9F7B2A-A241-4992-8BC7-98BD549D9C5C</t>
  </si>
  <si>
    <t>M-RD8</t>
  </si>
  <si>
    <t>Norfolk and Norwich University Hospitals NHS Foundation Trust</t>
  </si>
  <si>
    <t>RM102</t>
  </si>
  <si>
    <t>RM1</t>
  </si>
  <si>
    <t>CD411909-502B-4FAC-80A3-7B90B6480A4E</t>
  </si>
  <si>
    <t>M-RM1</t>
  </si>
  <si>
    <t>North Bristol NHS Trust</t>
  </si>
  <si>
    <t>RVJ01</t>
  </si>
  <si>
    <t>RVJ</t>
  </si>
  <si>
    <t>71D55DB7-DF6D-4BC9-9D46-6FAE5F7C71CB</t>
  </si>
  <si>
    <t>M-RVJ</t>
  </si>
  <si>
    <t>North Cumbria Integrated Care NHS Foundation Trust</t>
  </si>
  <si>
    <t>RNN62</t>
  </si>
  <si>
    <t>RNN</t>
  </si>
  <si>
    <t>5A70E473-6213-407B-90B3-14E4DE592D70</t>
  </si>
  <si>
    <t>M-RNN</t>
  </si>
  <si>
    <t>North Tees and Hartlepool NHS Foundation Trust</t>
  </si>
  <si>
    <t>RVWAE</t>
  </si>
  <si>
    <t>RVW</t>
  </si>
  <si>
    <t>E13C317C-179B-48DF-B7AB-A1AFA68E4362</t>
  </si>
  <si>
    <t>M-RVW</t>
  </si>
  <si>
    <t>North West Anglia NHS Foundation Trust (Hinchingbrooke)</t>
  </si>
  <si>
    <t>RGN90</t>
  </si>
  <si>
    <t>RGN</t>
  </si>
  <si>
    <t>E3D1CA92-35EF-4893-814E-A2382E51C456</t>
  </si>
  <si>
    <t>M-RGN1</t>
  </si>
  <si>
    <t>North West Anglia NHS Foundation Trust (Peterborough)</t>
  </si>
  <si>
    <t>RGN80</t>
  </si>
  <si>
    <t>B4DB34CF-AB89-4D65-B350-D90889DA5885</t>
  </si>
  <si>
    <t>M-RGN</t>
  </si>
  <si>
    <t>Northampton General Hospital NHS Trust</t>
  </si>
  <si>
    <t>RNS01</t>
  </si>
  <si>
    <t>RNS</t>
  </si>
  <si>
    <t>BADC5225-E585-4790-BE17-8F95A088C802</t>
  </si>
  <si>
    <t>M-RNS</t>
  </si>
  <si>
    <t>Northern Care Alliance NHS Foundation Trust</t>
  </si>
  <si>
    <t>RM317</t>
  </si>
  <si>
    <t>RM3</t>
  </si>
  <si>
    <t>35BF4146-76F1-47A7-A9A2-07FB5C890D4B</t>
  </si>
  <si>
    <t>M-RM3</t>
  </si>
  <si>
    <t>Northern Lincolnshire and Goole NHS Foundation Trust</t>
  </si>
  <si>
    <t>RJL30</t>
  </si>
  <si>
    <t>RJL</t>
  </si>
  <si>
    <t>2F8D7BB4-037B-4C2C-8B2E-D68DA308C98D</t>
  </si>
  <si>
    <t>M-RJL</t>
  </si>
  <si>
    <t>Northumbria Healthcare NHS Foundation Trust</t>
  </si>
  <si>
    <t>RTF86</t>
  </si>
  <si>
    <t>RTF</t>
  </si>
  <si>
    <t>F03694D1-6366-454C-AA3A-10C45D84F1C5</t>
  </si>
  <si>
    <t>M-RTF</t>
  </si>
  <si>
    <t>Nottingham University Hospitals NHS Trust</t>
  </si>
  <si>
    <t>RX1CC</t>
  </si>
  <si>
    <t>RX1</t>
  </si>
  <si>
    <t>77281826-B067-497A-A8C1-5CC96BC95D0C</t>
  </si>
  <si>
    <t>M-RX1</t>
  </si>
  <si>
    <t>Oxford University Hospitals NHS Foundation Trust</t>
  </si>
  <si>
    <t>RTH08</t>
  </si>
  <si>
    <t>RTH</t>
  </si>
  <si>
    <t>B80F7C3A-8B51-47A1-9929-4CF9D55626F2</t>
  </si>
  <si>
    <t>M-RTH</t>
  </si>
  <si>
    <t>Portsmouth Hospitals University NHS Trust</t>
  </si>
  <si>
    <t>RHU03</t>
  </si>
  <si>
    <t>RHU</t>
  </si>
  <si>
    <t>42668A35-7CC7-4132-8CEB-2B5DFB25421C</t>
  </si>
  <si>
    <t>M-RHU</t>
  </si>
  <si>
    <t>Royal Berkshire NHS Foundation Trust</t>
  </si>
  <si>
    <t>RHW01</t>
  </si>
  <si>
    <t>RHW</t>
  </si>
  <si>
    <t>6C0B7652-9C50-434C-B58E-864F2F50440C</t>
  </si>
  <si>
    <t>M-RHW</t>
  </si>
  <si>
    <t>Royal Cornwall Hospitals NHS Trust</t>
  </si>
  <si>
    <t>REF12</t>
  </si>
  <si>
    <t>REF</t>
  </si>
  <si>
    <t>DAC5B3B8-13E8-4B7C-B8DE-18FD063EEDDB</t>
  </si>
  <si>
    <t>M-REF</t>
  </si>
  <si>
    <t>Royal Devon University Healthcare NHS Foundation Trust (East)</t>
  </si>
  <si>
    <t>RH801</t>
  </si>
  <si>
    <t>RH8</t>
  </si>
  <si>
    <t>F5995FED-33B3-42A5-A314-EEA45A45250B</t>
  </si>
  <si>
    <t>M-RH8</t>
  </si>
  <si>
    <t>Royal Devon University Healthcare NHS Foundation Trust (North)</t>
  </si>
  <si>
    <t>RH880</t>
  </si>
  <si>
    <t>9125369A-1C1D-4218-87BF-1AA59B379095</t>
  </si>
  <si>
    <t>M-RBZ</t>
  </si>
  <si>
    <t>Royal Free London NHS Foundation Trust (Royal Free Hospital)</t>
  </si>
  <si>
    <t>RAL01</t>
  </si>
  <si>
    <t>RAL</t>
  </si>
  <si>
    <t>F56BE458-BF8D-4599-A775-C803E2F71787</t>
  </si>
  <si>
    <t>M-RAL1</t>
  </si>
  <si>
    <t>Royal Free London NHS Foundation Trust (Barnet Hospital)</t>
  </si>
  <si>
    <t>RAL26</t>
  </si>
  <si>
    <t>DA498D4B-42C3-4A23-B7C2-828C6041F3B0</t>
  </si>
  <si>
    <t>M-RAL2</t>
  </si>
  <si>
    <t>Royal Free London NHS Foundation Trust (North Middlesex Hospital)</t>
  </si>
  <si>
    <t>RAL27</t>
  </si>
  <si>
    <t>AD04485F-7E46-4B4F-851B-D34AE900FE3A</t>
  </si>
  <si>
    <t>M-RAL</t>
  </si>
  <si>
    <t>Royal Surrey County Hospital NHS Foundation Trust</t>
  </si>
  <si>
    <t>RA201</t>
  </si>
  <si>
    <t>RA2</t>
  </si>
  <si>
    <t>5B947FC6-BEE4-48D2-B423-50F149237C71</t>
  </si>
  <si>
    <t>M-RA2</t>
  </si>
  <si>
    <t>Royal United Hospitals Bath NHS Foundation Trust</t>
  </si>
  <si>
    <t>RD130</t>
  </si>
  <si>
    <t>RD1</t>
  </si>
  <si>
    <t>68B8C30D-30DA-4B02-9542-838B994B74A7</t>
  </si>
  <si>
    <t>M-RD1</t>
  </si>
  <si>
    <t>Salisbury NHS Foundation Trust</t>
  </si>
  <si>
    <t>RNZ02</t>
  </si>
  <si>
    <t>RNZ</t>
  </si>
  <si>
    <t>F9803EE4-DF97-44E3-B8E4-87F8726313E3</t>
  </si>
  <si>
    <t>M-RNZ</t>
  </si>
  <si>
    <t>Sandwell and West Birmingham Hospitals NHS Trust</t>
  </si>
  <si>
    <t>I3W1A</t>
  </si>
  <si>
    <t>RXK</t>
  </si>
  <si>
    <t>7053D9F2-C13D-4E4C-9389-4E3A7D90D96B</t>
  </si>
  <si>
    <t>M-RXK</t>
  </si>
  <si>
    <t>Sheffield Teaching Hospitals NHS Foundation Trust</t>
  </si>
  <si>
    <t>RHQHH</t>
  </si>
  <si>
    <t>RHQ</t>
  </si>
  <si>
    <t>6B8A9887-1562-400C-B304-B163D61B06ED</t>
  </si>
  <si>
    <t>M-RHQ</t>
  </si>
  <si>
    <t>Sherwood Forest Hospitals NHS Foundation Trust</t>
  </si>
  <si>
    <t>RK5BC</t>
  </si>
  <si>
    <t>RK5</t>
  </si>
  <si>
    <t>080BBE3A-31D3-4974-B7D8-AE5B08F5F825</t>
  </si>
  <si>
    <t>M-RK5</t>
  </si>
  <si>
    <t>Somerset NHS Foundation Trust (Somerset)</t>
  </si>
  <si>
    <t>RH5A8</t>
  </si>
  <si>
    <t>RH5</t>
  </si>
  <si>
    <t>90D02AB0-5346-4D9A-BA5B-73D9C52ED96F</t>
  </si>
  <si>
    <t>M-RH5</t>
  </si>
  <si>
    <t>Somerset NHS Foundation Trust (Yeovil)</t>
  </si>
  <si>
    <t>RH5O4</t>
  </si>
  <si>
    <t>28C6F3D8-0A01-4257-9EE4-9ABBAF371C94</t>
  </si>
  <si>
    <t>M-RA4</t>
  </si>
  <si>
    <t>South Tees Hospitals NHS Foundation Trust</t>
  </si>
  <si>
    <t>RTRAT</t>
  </si>
  <si>
    <t>RTR</t>
  </si>
  <si>
    <t>266DA472-65D7-4898-8C8A-70AE26B4CC3D</t>
  </si>
  <si>
    <t>M-RTR</t>
  </si>
  <si>
    <t>South Tyneside and Sunderland NHS Foundation Trust</t>
  </si>
  <si>
    <t>R0B01</t>
  </si>
  <si>
    <t>R0B</t>
  </si>
  <si>
    <t>DA575477-063F-4AFA-9951-3E0D8D76F062</t>
  </si>
  <si>
    <t>M-R0B</t>
  </si>
  <si>
    <t>South Warwickshire University NHS Foundation Trust</t>
  </si>
  <si>
    <t>RJC02</t>
  </si>
  <si>
    <t>RJC</t>
  </si>
  <si>
    <t>599A24EB-34A1-40D0-9C55-08A322F6A433</t>
  </si>
  <si>
    <t>M-RJC</t>
  </si>
  <si>
    <t>St George's University Hospitals NHS Foundation Trust</t>
  </si>
  <si>
    <t>RJ701</t>
  </si>
  <si>
    <t>RJ7</t>
  </si>
  <si>
    <t>3172A0F7-3BD9-49DE-B90F-D675A9C38D4E</t>
  </si>
  <si>
    <t>M-RJ7</t>
  </si>
  <si>
    <t>Stockport NHS Foundation Trust</t>
  </si>
  <si>
    <t>RWJ09</t>
  </si>
  <si>
    <t>RWJ</t>
  </si>
  <si>
    <t>A44E9C03-5CF7-4E21-80EE-93AD1A5C834C</t>
  </si>
  <si>
    <t>M-RWJ</t>
  </si>
  <si>
    <t>Surrey and Sussex Healthcare NHS Trust</t>
  </si>
  <si>
    <t>RTP04</t>
  </si>
  <si>
    <t>RTP</t>
  </si>
  <si>
    <t>4CB76B80-8023-4A76-A8C2-FAEDB85F872F</t>
  </si>
  <si>
    <t>M-RTP</t>
  </si>
  <si>
    <t>Tameside and Glossop Integrated Care NHS Foundation Trust</t>
  </si>
  <si>
    <t>RMP01</t>
  </si>
  <si>
    <t>RMP</t>
  </si>
  <si>
    <t>AC0F0122-4122-482A-8DA8-C54B89965760</t>
  </si>
  <si>
    <t>M-RMP</t>
  </si>
  <si>
    <t>The Dudley Group NHS Foundation Trust</t>
  </si>
  <si>
    <t>RNA01</t>
  </si>
  <si>
    <t>RNA</t>
  </si>
  <si>
    <t>E2A3E6EA-66A5-4DB4-BBDD-B5ABBEB086BB</t>
  </si>
  <si>
    <t>M-RNA</t>
  </si>
  <si>
    <t>The Hillingdon Hospitals NHS Foundation Trust</t>
  </si>
  <si>
    <t>RAS01</t>
  </si>
  <si>
    <t>RAS</t>
  </si>
  <si>
    <t>4E9C1B31-A033-41F7-A395-BC1F0A330780</t>
  </si>
  <si>
    <t>M-RAS</t>
  </si>
  <si>
    <t>The Newcastle Upon Tyne Hospitals NHS Foundation Trust</t>
  </si>
  <si>
    <t>RTD02</t>
  </si>
  <si>
    <t>RTD</t>
  </si>
  <si>
    <t>73B83086-CAB3-425E-B06B-85AFFB94AAB2</t>
  </si>
  <si>
    <t>M-RTD</t>
  </si>
  <si>
    <t>The Princess Alexandra Hospital NHS Trust</t>
  </si>
  <si>
    <t>RQWG0</t>
  </si>
  <si>
    <t>RQW</t>
  </si>
  <si>
    <t>D84201A0-E477-4E8A-9BF4-337E2C94703C</t>
  </si>
  <si>
    <t>M-RQW</t>
  </si>
  <si>
    <t>The Queen Elizabeth Hospital King's Lynn NHS Foundation Trust</t>
  </si>
  <si>
    <t>RCX70</t>
  </si>
  <si>
    <t>RCX</t>
  </si>
  <si>
    <t>4D363BAE-E396-4850-BA4A-2A8ECE26FC0D</t>
  </si>
  <si>
    <t>M-RCX</t>
  </si>
  <si>
    <t>The Rotherham NHS Foundation Trust</t>
  </si>
  <si>
    <t>RFRPA</t>
  </si>
  <si>
    <t>RFR</t>
  </si>
  <si>
    <t>1264240D-C528-4390-8467-ABF88A677FFA</t>
  </si>
  <si>
    <t>M-RFR</t>
  </si>
  <si>
    <t>The Royal Wolverhampton NHS Trust</t>
  </si>
  <si>
    <t>RL403</t>
  </si>
  <si>
    <t>RL4</t>
  </si>
  <si>
    <t>B5639FE0-F169-4B69-BA5C-1FBCF35906B8</t>
  </si>
  <si>
    <t>M-RL4</t>
  </si>
  <si>
    <t>The Shrewsbury and Telford Hospital NHS Trust</t>
  </si>
  <si>
    <t>RXW</t>
  </si>
  <si>
    <t>B11B1363-EF86-4126-AA29-987BB11738DB</t>
  </si>
  <si>
    <t>M-RXW</t>
  </si>
  <si>
    <t>Torbay and South Devon NHS Foundation Trust</t>
  </si>
  <si>
    <t>RA901</t>
  </si>
  <si>
    <t>RA9</t>
  </si>
  <si>
    <t>2949CAF6-247A-4DFA-9D95-96A8ED8A554D</t>
  </si>
  <si>
    <t>M-RA9</t>
  </si>
  <si>
    <t>United Lincolnshire Teaching Hospitals NHS Trust</t>
  </si>
  <si>
    <t>RWDDA</t>
  </si>
  <si>
    <t>RWD</t>
  </si>
  <si>
    <t>64884571-5637-4004-B366-9ECA07B2DABD</t>
  </si>
  <si>
    <t>M-RWD</t>
  </si>
  <si>
    <t>University College London Hospitals NHS Foundation Trust</t>
  </si>
  <si>
    <t>RRV03</t>
  </si>
  <si>
    <t>RRV</t>
  </si>
  <si>
    <t>7B67A9E4-80CC-4AB8-B846-D03E05DCFFA6</t>
  </si>
  <si>
    <t>M-RRV</t>
  </si>
  <si>
    <t>University Hospital Southampton NHS Foundation Trust</t>
  </si>
  <si>
    <t>RHM12</t>
  </si>
  <si>
    <t>RHM</t>
  </si>
  <si>
    <t>AECA7D2B-05DB-4AEF-A27A-30C1C5EE8C60</t>
  </si>
  <si>
    <t>M-RHM</t>
  </si>
  <si>
    <t>University Hospitals Birmingham NHS Foundation Trust</t>
  </si>
  <si>
    <t>RRK97</t>
  </si>
  <si>
    <t>RRK</t>
  </si>
  <si>
    <t>C6C91BAD-70FF-4180-A7D7-590AACD4CC80</t>
  </si>
  <si>
    <t>M-RRK</t>
  </si>
  <si>
    <t>University Hospitals Bristol and Weston NHS Foundation Trust</t>
  </si>
  <si>
    <t>RA707</t>
  </si>
  <si>
    <t>RA7</t>
  </si>
  <si>
    <t>CA2D8B38-9158-4A7F-96F4-1044916A62C6</t>
  </si>
  <si>
    <t>M-RA7</t>
  </si>
  <si>
    <t>University Hospitals Coventry and Warwickshire NHS Trust</t>
  </si>
  <si>
    <t>RKB01</t>
  </si>
  <si>
    <t>RKB</t>
  </si>
  <si>
    <t>E1087F82-105A-4449-ADF1-0644A7578FE3</t>
  </si>
  <si>
    <t>M-RKB</t>
  </si>
  <si>
    <t>University Hospitals Dorset NHS Foundation Trust</t>
  </si>
  <si>
    <t>R0D01</t>
  </si>
  <si>
    <t>R0D</t>
  </si>
  <si>
    <t>784940C6-14B0-4902-8EC7-C8342EA287CE</t>
  </si>
  <si>
    <t>M-R0D</t>
  </si>
  <si>
    <t>University Hospitals of Derby and Burton NHS Foundation Trust (Burton)</t>
  </si>
  <si>
    <t>RTG02</t>
  </si>
  <si>
    <t>RTG</t>
  </si>
  <si>
    <t>18B8B22E-21CA-4316-9EA5-852EC5264337</t>
  </si>
  <si>
    <t>M-RTG1</t>
  </si>
  <si>
    <t>University Hospitals of Derby and Burton NHS Foundation Trust (Derby)</t>
  </si>
  <si>
    <t>RTGFG</t>
  </si>
  <si>
    <t>AB136842-8C39-4EB2-8AF8-5EA850D590ED</t>
  </si>
  <si>
    <t>M-RTG2</t>
  </si>
  <si>
    <t>University Hospitals of Leicester NHS Trust</t>
  </si>
  <si>
    <t>RWEAA</t>
  </si>
  <si>
    <t>RWE</t>
  </si>
  <si>
    <t>1BDF3961-A95A-4496-8A22-870E6F7DC729</t>
  </si>
  <si>
    <t>M-RWE</t>
  </si>
  <si>
    <t>University Hospitals of Morecambe Bay NHS Foundation Trust</t>
  </si>
  <si>
    <t>RTX02</t>
  </si>
  <si>
    <t>RTX</t>
  </si>
  <si>
    <t>A6F6F9AE-A2D3-4715-86A6-D7A01F13B67B</t>
  </si>
  <si>
    <t>M-RTX</t>
  </si>
  <si>
    <t>University Hospitals of North Midlands NHS Trust</t>
  </si>
  <si>
    <t>RJE01</t>
  </si>
  <si>
    <t>RJE</t>
  </si>
  <si>
    <t>7EEB67DF-AAF2-442B-9808-CF10DCEA9A1C</t>
  </si>
  <si>
    <t>M-RJE</t>
  </si>
  <si>
    <t>University Hospitals Plymouth NHS Trust</t>
  </si>
  <si>
    <t>RK950</t>
  </si>
  <si>
    <t>RK9</t>
  </si>
  <si>
    <t>9689389C-8792-4114-AB8F-C27D77837C97</t>
  </si>
  <si>
    <t>M-RK9</t>
  </si>
  <si>
    <t>University Hospitals Sussex NHS Foundation Trust (East)</t>
  </si>
  <si>
    <t>E0A3H</t>
  </si>
  <si>
    <t>RYR</t>
  </si>
  <si>
    <t>CBEBC2A5-6A1B-4027-910B-5F98CBA403E7</t>
  </si>
  <si>
    <t>M-RYR1</t>
  </si>
  <si>
    <t>University Hospitals Sussex NHS Foundation Trust (West)</t>
  </si>
  <si>
    <t>RYR18</t>
  </si>
  <si>
    <t>E7AC8055-F02C-43BC-8B70-2EEDFE376B5B</t>
  </si>
  <si>
    <t>M-RYR</t>
  </si>
  <si>
    <t>Walsall Healthcare NHS Trust</t>
  </si>
  <si>
    <t>RBK02</t>
  </si>
  <si>
    <t>RBK</t>
  </si>
  <si>
    <t>EFEE53FB-69E6-4B3A-AD5C-E6076E5B4210</t>
  </si>
  <si>
    <t>M-RBK</t>
  </si>
  <si>
    <t>RWWWH</t>
  </si>
  <si>
    <t>RWW</t>
  </si>
  <si>
    <t>D88EDB2A-4CD6-4A4D-9CD5-06C06C02D443</t>
  </si>
  <si>
    <t>M-RWW</t>
  </si>
  <si>
    <t>West Hertfordshire Teaching Hospitals NHS Trust</t>
  </si>
  <si>
    <t>RWG02</t>
  </si>
  <si>
    <t>RWG</t>
  </si>
  <si>
    <t>5AB0AC80-95E9-4BA7-988F-6393BC2437B4</t>
  </si>
  <si>
    <t>M-RWG</t>
  </si>
  <si>
    <t>West Suffolk NHS Foundation Trust</t>
  </si>
  <si>
    <t>RGR50</t>
  </si>
  <si>
    <t>RGR</t>
  </si>
  <si>
    <t>3B9AB022-59C5-4D1C-9948-6FD6C4C4FBCE</t>
  </si>
  <si>
    <t>M-RGR</t>
  </si>
  <si>
    <t>Whittington Health NHS Trust</t>
  </si>
  <si>
    <t>RKEQ4</t>
  </si>
  <si>
    <t>RKE</t>
  </si>
  <si>
    <t>57E3EFDD-F235-4C15-AE48-ADF215B86E4C</t>
  </si>
  <si>
    <t>M-RKE</t>
  </si>
  <si>
    <t>Wirral University Teaching Hospital NHS Foundation Trust</t>
  </si>
  <si>
    <t>RBL14</t>
  </si>
  <si>
    <t>RBL</t>
  </si>
  <si>
    <t>BF4AD0A5-AC75-4A2E-AA10-8B225FBB2B7A</t>
  </si>
  <si>
    <t>M-RBL</t>
  </si>
  <si>
    <t>Worcestershire Acute Hospitals NHS Trust</t>
  </si>
  <si>
    <t>RWP50</t>
  </si>
  <si>
    <t>RWP</t>
  </si>
  <si>
    <t>9D276F09-2C9A-4027-9299-2C068AC16942</t>
  </si>
  <si>
    <t>M-RWP</t>
  </si>
  <si>
    <t>Wrightington, Wigan and Leigh NHS Foundation Trust</t>
  </si>
  <si>
    <t>RRF02</t>
  </si>
  <si>
    <t>RRF</t>
  </si>
  <si>
    <t>CCFDB928-AC77-4837-AC7B-FEC7265628DF</t>
  </si>
  <si>
    <t>M-RRF</t>
  </si>
  <si>
    <t>Wye Valley NHS Trust</t>
  </si>
  <si>
    <t>RLQ01</t>
  </si>
  <si>
    <t>RLQ</t>
  </si>
  <si>
    <t>309AC3CF-3D3E-4975-941A-0BEFA6740828</t>
  </si>
  <si>
    <t>M-RLQ</t>
  </si>
  <si>
    <t>York and Scarborough Teaching Hospitals NHS Foundation Trust</t>
  </si>
  <si>
    <t>RCB55</t>
  </si>
  <si>
    <t>RCB</t>
  </si>
  <si>
    <t>32169A18-4746-441B-9E09-A0379C90C209</t>
  </si>
  <si>
    <t>M-RCB</t>
  </si>
  <si>
    <t>RLT09</t>
  </si>
  <si>
    <t>RXW29</t>
  </si>
  <si>
    <t xml:space="preserve"> </t>
  </si>
  <si>
    <t>Sense_checked</t>
  </si>
  <si>
    <r>
      <t xml:space="preserve">Q4 2025 to 2026 - </t>
    </r>
    <r>
      <rPr>
        <sz val="11"/>
        <color rgb="FFFF0000"/>
        <rFont val="Arial"/>
        <family val="2"/>
      </rPr>
      <t>01 January to 31 March 2026</t>
    </r>
  </si>
  <si>
    <t>NIPT KPIs</t>
  </si>
  <si>
    <t>All 3 NIPT KPIs are on this page, please scroll down and complete all fields highlighted in yellow, even if you have zero (do not leave blank).</t>
  </si>
  <si>
    <t xml:space="preserve">Denominator: number of women with a higher chance combined or quadruple screening test result received by maternity services in the reporting period, including women with in-vitro fertilisation (IVF), donor egg and twin pregnancies.
The following women can also be included following discussion and agreement with the laboratory: 
- a cancer diagnosis in the current pregnancy
- had immunotherapy in the current pregnancy using medication for example Neupogen
- any other chromosomal condition other than T21, T18 or T13
Exclusions are women who:
- miscarry between receiving a higher chance combined or quadruple screening result and having a NIPT screening test
- transfer out between receiving a higher chance combined or quadruple screening result and having a NIPT screening test
- received a blood transfusion in the previous 4 months (whole blood or plasma)
- had bone marrow or organ transplant
- had stem cell therapy
- have a vanished twin pregnancy (an empty second pregnancy sac or a second pregnancy sac containing non-viable fetus)
- have Down’s syndrome or mosaicism of T21, T18 or T13
- have a balances translocation involving chromosomes 21, 18 or 13
</t>
  </si>
  <si>
    <r>
      <rPr>
        <b/>
        <sz val="11"/>
        <color theme="1"/>
        <rFont val="Arial"/>
        <family val="2"/>
      </rPr>
      <t>FA5</t>
    </r>
    <r>
      <rPr>
        <sz val="11"/>
        <color theme="1"/>
        <rFont val="Arial"/>
        <family val="2"/>
      </rPr>
      <t xml:space="preserve">
(FASP-S09)</t>
    </r>
  </si>
  <si>
    <r>
      <rPr>
        <b/>
        <sz val="11"/>
        <color theme="1"/>
        <rFont val="Arial"/>
        <family val="2"/>
      </rPr>
      <t>FA6</t>
    </r>
    <r>
      <rPr>
        <sz val="11"/>
        <color theme="1"/>
        <rFont val="Arial"/>
        <family val="2"/>
      </rPr>
      <t xml:space="preserve">
(FASP-S11)</t>
    </r>
  </si>
  <si>
    <r>
      <rPr>
        <b/>
        <sz val="11"/>
        <color theme="1"/>
        <rFont val="Arial"/>
        <family val="2"/>
      </rPr>
      <t>FA7</t>
    </r>
    <r>
      <rPr>
        <sz val="11"/>
        <color theme="1"/>
        <rFont val="Arial"/>
        <family val="2"/>
      </rPr>
      <t xml:space="preserve">
(FASP-S12)</t>
    </r>
  </si>
  <si>
    <t>FA5 (FASP-S09): coverage NIPT</t>
  </si>
  <si>
    <r>
      <t xml:space="preserve">FA5 (FASP-S09): coverage NIPT
</t>
    </r>
    <r>
      <rPr>
        <i/>
        <sz val="11"/>
        <color rgb="FF000000"/>
        <rFont val="Arial"/>
        <family val="2"/>
      </rPr>
      <t>WORKED EXAMPLE</t>
    </r>
  </si>
  <si>
    <t>FA7 (FASP-S12): diagnosis/intervention: timeliness of prenatal diagnosis</t>
  </si>
  <si>
    <t>The Q1 (April to June) 2026 to 2027 submission window is 01 to 30 September</t>
  </si>
  <si>
    <t>Q1 2026 to 2027 ST2 to NB2 KPI data</t>
  </si>
  <si>
    <t>Q1 2026 to 2027 IDPS (ID1, ID3, ID4) and SCT (ST1) antenatal coverage KPI data</t>
  </si>
  <si>
    <t>Q4 2025 to 2026 FA2 fetal anomaly 20-week screening scan coverage KPI data</t>
  </si>
  <si>
    <t>Q1 2026 to 2027 FA3 T21/T18/T13 screening coverage KPI data</t>
  </si>
  <si>
    <t>Q1 2026 to 2027 NIPT (FA5, FA6, FA7) KPI data</t>
  </si>
  <si>
    <t>07 May 2026</t>
  </si>
  <si>
    <r>
      <t>Q1 2026 to 2027 -</t>
    </r>
    <r>
      <rPr>
        <sz val="11"/>
        <color rgb="FFFF0000"/>
        <rFont val="Arial"/>
        <family val="2"/>
      </rPr>
      <t xml:space="preserve"> 01 April to 30 June 2026</t>
    </r>
  </si>
  <si>
    <r>
      <t xml:space="preserve">Q1 2026 to 2027 - </t>
    </r>
    <r>
      <rPr>
        <sz val="11"/>
        <color rgb="FFFF0000"/>
        <rFont val="Arial"/>
        <family val="2"/>
      </rPr>
      <t>01 April to 30 June 2026</t>
    </r>
  </si>
  <si>
    <t>FA2 is collected 2 quarters in arrears. This tab is for collection of Q4 2025 to 2026 FA2 data</t>
  </si>
  <si>
    <t>FA5</t>
  </si>
  <si>
    <t>FA6</t>
  </si>
  <si>
    <t>FA7</t>
  </si>
  <si>
    <t>2026/27</t>
  </si>
  <si>
    <t>FA3: coverage: combined screening</t>
  </si>
  <si>
    <r>
      <t xml:space="preserve">FA3 </t>
    </r>
    <r>
      <rPr>
        <i/>
        <sz val="11"/>
        <color indexed="8"/>
        <rFont val="Arial"/>
        <family val="2"/>
      </rPr>
      <t>- coverage: combined screening
WORKED EXAMPLE</t>
    </r>
  </si>
  <si>
    <t>Coverage: combined screening</t>
  </si>
  <si>
    <t>North Cheshire and Mersey NHS Foundation Trust (Warrington)</t>
  </si>
  <si>
    <t>FA6 (FASP-S11): referral: timeliness of information and support (NIPT)</t>
  </si>
  <si>
    <r>
      <t>Numerator:</t>
    </r>
    <r>
      <rPr>
        <sz val="11"/>
        <color rgb="FF000000"/>
        <rFont val="Arial"/>
        <family val="2"/>
      </rPr>
      <t xml:space="preserve"> number of women attending an appointment ≤ 3 working days to discuss their results</t>
    </r>
  </si>
  <si>
    <t>Number of women with higher chance combined or quadruple screening test results including IVF, donor egg and twin pregnancies</t>
  </si>
  <si>
    <t>Maternal blood transfusion (whole blood or plasma) in the last 4 months</t>
  </si>
  <si>
    <t>Maternal Down's syndrome, mosaicism of T21, T18 or T13 or or a balanced translocation of chromosomes 21,18 or 13</t>
  </si>
  <si>
    <r>
      <t xml:space="preserve">Only exclude following discussion and agreement with lab 
</t>
    </r>
    <r>
      <rPr>
        <b/>
        <sz val="11"/>
        <color rgb="FFFF0000"/>
        <rFont val="Arial"/>
        <family val="2"/>
      </rPr>
      <t xml:space="preserve">See 2 below </t>
    </r>
    <r>
      <rPr>
        <sz val="11"/>
        <color indexed="8"/>
        <rFont val="Arial"/>
        <family val="2"/>
      </rPr>
      <t xml:space="preserve">and add commentary
</t>
    </r>
  </si>
  <si>
    <t>1 woman moved out of the country, 1 woman had immunotherapy but on discussion with the lab was ineligible for NIPT so she was excluded in column M</t>
  </si>
  <si>
    <r>
      <rPr>
        <b/>
        <sz val="11"/>
        <color indexed="10"/>
        <rFont val="Arial"/>
        <family val="2"/>
      </rPr>
      <t xml:space="preserve">2) </t>
    </r>
    <r>
      <rPr>
        <sz val="11"/>
        <rFont val="Arial"/>
        <family val="2"/>
      </rPr>
      <t>There may be women (with a cancer diagnosis in the current pregnancy, who had immunotherapy in the current pregnancy, with another chromosomal condition other than T21, T18 or T13 who may be eligible or ineligible for NIPT. If these women are found to be ineligible they should be excluded by counting them in this box. If they are eligible you do not need to count them in this exclusion box as they are part of the denominator.</t>
    </r>
  </si>
  <si>
    <t>referral: timeliness of information and support (NIPT)</t>
  </si>
  <si>
    <t>Referral: timeliness of information and support (NIPT)</t>
  </si>
  <si>
    <t>10 women declined initial screening and reoffer by 20 weeks. 5 were needle phobic and declined all bloods, 3 women transferred care after 20 weeks and 2 made an informed choice to decline screening. All 10 women were discussed at the MDT.</t>
  </si>
  <si>
    <t>Declines comment</t>
  </si>
  <si>
    <t>Declines_comment</t>
  </si>
  <si>
    <r>
      <t xml:space="preserve">Declines
</t>
    </r>
    <r>
      <rPr>
        <sz val="11"/>
        <rFont val="Arial"/>
        <family val="2"/>
      </rPr>
      <t>(For IDPS this is the women who declined both initial offer and formal re-offer of screening)</t>
    </r>
    <r>
      <rPr>
        <b/>
        <sz val="11"/>
        <rFont val="Arial"/>
        <family val="2"/>
      </rPr>
      <t xml:space="preserve">
Please add further information in comment box as per example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</si>
</sst>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2" x14ac:knownFonts="1">
    <font>
      <sz val="10"/>
      <color theme="1"/>
      <name val="Arial"/>
      <family val="2"/>
    </font>
    <font>
      <sz val="10"/>
      <color indexed="8"/>
      <name val="Arial"/>
      <family val="2"/>
    </font>
    <font>
      <sz val="11"/>
      <color indexed="8"/>
      <name val="Arial"/>
      <family val="2"/>
    </font>
    <font>
      <u/>
      <sz val="11"/>
      <color indexed="12"/>
      <name val="Arial"/>
      <family val="2"/>
    </font>
    <font>
      <sz val="14"/>
      <name val="Arial"/>
      <family val="2"/>
    </font>
    <font>
      <sz val="16"/>
      <name val="Arial"/>
      <family val="2"/>
    </font>
    <font>
      <sz val="14"/>
      <color indexed="8"/>
      <name val="Arial"/>
      <family val="2"/>
    </font>
    <font>
      <b/>
      <sz val="14"/>
      <color indexed="8"/>
      <name val="Arial"/>
      <family val="2"/>
    </font>
    <font>
      <b/>
      <sz val="11"/>
      <color indexed="8"/>
      <name val="Arial"/>
      <family val="2"/>
    </font>
    <font>
      <sz val="11"/>
      <name val="Arial"/>
      <family val="2"/>
    </font>
    <font>
      <b/>
      <sz val="11"/>
      <name val="Arial"/>
      <family val="2"/>
    </font>
    <font>
      <b/>
      <sz val="11"/>
      <color indexed="10"/>
      <name val="Arial"/>
      <family val="2"/>
    </font>
    <font>
      <b/>
      <sz val="10"/>
      <color indexed="8"/>
      <name val="Arial"/>
      <family val="2"/>
    </font>
    <font>
      <sz val="16"/>
      <color indexed="55"/>
      <name val="Arial"/>
      <family val="2"/>
    </font>
    <font>
      <b/>
      <sz val="14"/>
      <name val="Arial"/>
      <family val="2"/>
    </font>
    <font>
      <i/>
      <sz val="11"/>
      <color indexed="8"/>
      <name val="Arial"/>
      <family val="2"/>
    </font>
    <font>
      <b/>
      <i/>
      <sz val="11"/>
      <color indexed="8"/>
      <name val="Arial"/>
      <family val="2"/>
    </font>
    <font>
      <sz val="11"/>
      <color indexed="51"/>
      <name val="Arial"/>
      <family val="2"/>
    </font>
    <font>
      <b/>
      <sz val="11"/>
      <color indexed="51"/>
      <name val="Arial"/>
      <family val="2"/>
    </font>
    <font>
      <sz val="16"/>
      <color indexed="10"/>
      <name val="Arial"/>
      <family val="2"/>
    </font>
    <font>
      <b/>
      <sz val="16"/>
      <name val="Arial"/>
      <family val="2"/>
    </font>
    <font>
      <sz val="11"/>
      <color indexed="8"/>
      <name val="Calibri"/>
      <family val="2"/>
    </font>
    <font>
      <sz val="10"/>
      <name val="Arial"/>
      <family val="2"/>
    </font>
    <font>
      <sz val="11"/>
      <name val="Symbol"/>
      <family val="1"/>
      <charset val="2"/>
    </font>
    <font>
      <sz val="8.8000000000000007"/>
      <name val="Arial"/>
      <family val="2"/>
    </font>
    <font>
      <u/>
      <sz val="11"/>
      <color theme="10"/>
      <name val="Calibri"/>
      <family val="2"/>
    </font>
    <font>
      <u/>
      <sz val="11"/>
      <color rgb="FF0000FF"/>
      <name val="Calibri"/>
      <family val="2"/>
    </font>
    <font>
      <sz val="11"/>
      <color theme="1"/>
      <name val="Calibri"/>
      <family val="2"/>
      <scheme val="minor"/>
    </font>
    <font>
      <sz val="11"/>
      <color rgb="FF000000"/>
      <name val="Calibri"/>
      <family val="2"/>
    </font>
    <font>
      <b/>
      <sz val="10"/>
      <color theme="1"/>
      <name val="Arial"/>
      <family val="2"/>
    </font>
    <font>
      <b/>
      <sz val="16"/>
      <color theme="10"/>
      <name val="Arial"/>
      <family val="2"/>
    </font>
    <font>
      <sz val="11"/>
      <color theme="1"/>
      <name val="Arial"/>
      <family val="2"/>
    </font>
    <font>
      <u/>
      <sz val="11"/>
      <color theme="10"/>
      <name val="Arial"/>
      <family val="2"/>
    </font>
    <font>
      <b/>
      <sz val="20"/>
      <color theme="0"/>
      <name val="Arial"/>
      <family val="2"/>
    </font>
    <font>
      <b/>
      <sz val="11"/>
      <color theme="1"/>
      <name val="Arial"/>
      <family val="2"/>
    </font>
    <font>
      <b/>
      <sz val="11"/>
      <color theme="0"/>
      <name val="Arial"/>
      <family val="2"/>
    </font>
    <font>
      <sz val="16"/>
      <color rgb="FFFF0000"/>
      <name val="Arial"/>
      <family val="2"/>
    </font>
    <font>
      <b/>
      <sz val="12"/>
      <name val="Arial"/>
      <family val="2"/>
    </font>
    <font>
      <sz val="11"/>
      <color rgb="FFFF0000"/>
      <name val="Arial"/>
      <family val="2"/>
    </font>
    <font>
      <sz val="10"/>
      <color rgb="FFFF0000"/>
      <name val="Arial"/>
      <family val="2"/>
    </font>
    <font>
      <b/>
      <sz val="20"/>
      <name val="Arial"/>
      <family val="2"/>
    </font>
    <font>
      <i/>
      <sz val="11"/>
      <color rgb="FF000000"/>
      <name val="Arial"/>
      <family val="2"/>
    </font>
    <font>
      <sz val="11"/>
      <color rgb="FF000000"/>
      <name val="Arial"/>
      <family val="2"/>
    </font>
    <font>
      <b/>
      <sz val="11"/>
      <color rgb="FFFF0000"/>
      <name val="Arial"/>
      <family val="2"/>
    </font>
    <font>
      <vertAlign val="superscript"/>
      <sz val="11"/>
      <color indexed="8"/>
      <name val="Arial"/>
      <family val="2"/>
    </font>
    <font>
      <sz val="8"/>
      <name val="Arial"/>
      <family val="2"/>
    </font>
    <font>
      <b/>
      <sz val="12"/>
      <color indexed="8"/>
      <name val="Arial"/>
      <family val="2"/>
    </font>
    <font>
      <b/>
      <sz val="16"/>
      <color rgb="FFFF0000"/>
      <name val="Arial"/>
      <family val="2"/>
    </font>
    <font>
      <sz val="10"/>
      <color theme="1"/>
      <name val="Arial"/>
      <family val="2"/>
    </font>
    <font>
      <sz val="10"/>
      <color theme="0"/>
      <name val="Arial"/>
      <family val="2"/>
    </font>
    <font>
      <b/>
      <sz val="14"/>
      <color rgb="FFC00000"/>
      <name val="Arial"/>
      <family val="2"/>
    </font>
    <font>
      <sz val="14"/>
      <color rgb="FFFF0000"/>
      <name val="Arial"/>
      <family val="2"/>
    </font>
  </fonts>
  <fills count="19">
    <fill>
      <patternFill patternType="none"/>
    </fill>
    <fill>
      <patternFill patternType="gray125"/>
    </fill>
    <fill>
      <patternFill patternType="solid">
        <fgColor indexed="22"/>
        <bgColor indexed="64"/>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DA9694"/>
        <bgColor rgb="FFDA9694"/>
      </patternFill>
    </fill>
    <fill>
      <patternFill patternType="solid">
        <fgColor rgb="FFB8CCE4"/>
        <bgColor rgb="FFB8CCE4"/>
      </patternFill>
    </fill>
    <fill>
      <patternFill patternType="solid">
        <fgColor theme="0"/>
        <bgColor indexed="64"/>
      </patternFill>
    </fill>
    <fill>
      <patternFill patternType="solid">
        <fgColor rgb="FFC0C0C0"/>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F0000"/>
        <bgColor indexed="64"/>
      </patternFill>
    </fill>
    <fill>
      <patternFill patternType="solid">
        <fgColor rgb="FF005EB8"/>
        <bgColor indexed="64"/>
      </patternFill>
    </fill>
  </fills>
  <borders count="89">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diagonal/>
    </border>
    <border>
      <left/>
      <right style="medium">
        <color indexed="9"/>
      </right>
      <top style="medium">
        <color indexed="9"/>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bottom/>
      <diagonal/>
    </border>
    <border>
      <left style="thin">
        <color indexed="9"/>
      </left>
      <right style="thin">
        <color indexed="9"/>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9"/>
      </right>
      <top/>
      <bottom/>
      <diagonal/>
    </border>
    <border>
      <left style="thin">
        <color indexed="9"/>
      </left>
      <right/>
      <top style="thin">
        <color indexed="9"/>
      </top>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9"/>
      </top>
      <bottom style="thin">
        <color indexed="9"/>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9"/>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ck">
        <color theme="0"/>
      </bottom>
      <diagonal/>
    </border>
    <border>
      <left style="thin">
        <color theme="0"/>
      </left>
      <right style="thin">
        <color theme="0"/>
      </right>
      <top style="thick">
        <color theme="0"/>
      </top>
      <bottom style="thin">
        <color theme="0"/>
      </bottom>
      <diagonal/>
    </border>
    <border>
      <left style="thin">
        <color theme="0"/>
      </left>
      <right/>
      <top/>
      <bottom/>
      <diagonal/>
    </border>
    <border>
      <left style="thin">
        <color indexed="9"/>
      </left>
      <right style="thin">
        <color indexed="9"/>
      </right>
      <top style="thin">
        <color indexed="9"/>
      </top>
      <bottom style="thin">
        <color theme="0"/>
      </bottom>
      <diagonal/>
    </border>
    <border>
      <left style="thin">
        <color indexed="9"/>
      </left>
      <right/>
      <top/>
      <bottom style="thin">
        <color theme="0"/>
      </bottom>
      <diagonal/>
    </border>
    <border>
      <left style="thin">
        <color indexed="9"/>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diagonal/>
    </border>
    <border>
      <left/>
      <right style="thin">
        <color theme="0"/>
      </right>
      <top style="thin">
        <color indexed="9"/>
      </top>
      <bottom style="thin">
        <color theme="0"/>
      </bottom>
      <diagonal/>
    </border>
    <border>
      <left style="thin">
        <color theme="0"/>
      </left>
      <right/>
      <top style="thin">
        <color theme="0"/>
      </top>
      <bottom style="thin">
        <color theme="0"/>
      </bottom>
      <diagonal/>
    </border>
    <border>
      <left style="thin">
        <color indexed="9"/>
      </left>
      <right style="thin">
        <color theme="0"/>
      </right>
      <top style="thin">
        <color indexed="9"/>
      </top>
      <bottom style="thick">
        <color theme="0"/>
      </bottom>
      <diagonal/>
    </border>
    <border>
      <left style="thin">
        <color indexed="9"/>
      </left>
      <right style="thin">
        <color theme="0"/>
      </right>
      <top style="thick">
        <color theme="0"/>
      </top>
      <bottom style="thin">
        <color theme="0"/>
      </bottom>
      <diagonal/>
    </border>
    <border>
      <left/>
      <right style="thin">
        <color theme="0"/>
      </right>
      <top style="thick">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indexed="9"/>
      </right>
      <top/>
      <bottom/>
      <diagonal/>
    </border>
    <border>
      <left style="thin">
        <color indexed="9"/>
      </left>
      <right style="thin">
        <color theme="0"/>
      </right>
      <top style="thin">
        <color indexed="9"/>
      </top>
      <bottom style="thin">
        <color theme="0"/>
      </bottom>
      <diagonal/>
    </border>
    <border>
      <left style="thin">
        <color indexed="9"/>
      </left>
      <right/>
      <top style="thin">
        <color indexed="9"/>
      </top>
      <bottom style="thick">
        <color theme="0"/>
      </bottom>
      <diagonal/>
    </border>
    <border>
      <left style="thin">
        <color theme="0"/>
      </left>
      <right/>
      <top style="thick">
        <color theme="0"/>
      </top>
      <bottom style="thin">
        <color theme="0"/>
      </bottom>
      <diagonal/>
    </border>
    <border>
      <left style="thin">
        <color indexed="9"/>
      </left>
      <right style="thin">
        <color indexed="9"/>
      </right>
      <top/>
      <bottom style="thin">
        <color theme="0"/>
      </bottom>
      <diagonal/>
    </border>
    <border>
      <left style="thin">
        <color indexed="9"/>
      </left>
      <right/>
      <top style="thick">
        <color theme="0"/>
      </top>
      <bottom/>
      <diagonal/>
    </border>
    <border>
      <left style="thin">
        <color theme="0"/>
      </left>
      <right/>
      <top style="thin">
        <color indexed="9"/>
      </top>
      <bottom style="thin">
        <color indexed="9"/>
      </bottom>
      <diagonal/>
    </border>
    <border>
      <left style="thin">
        <color theme="0"/>
      </left>
      <right/>
      <top style="thin">
        <color theme="0"/>
      </top>
      <bottom/>
      <diagonal/>
    </border>
    <border>
      <left style="thin">
        <color theme="0"/>
      </left>
      <right/>
      <top/>
      <bottom style="thin">
        <color indexed="9"/>
      </bottom>
      <diagonal/>
    </border>
    <border>
      <left style="thin">
        <color theme="0"/>
      </left>
      <right style="thin">
        <color theme="0"/>
      </right>
      <top/>
      <bottom style="thin">
        <color indexed="9"/>
      </bottom>
      <diagonal/>
    </border>
    <border>
      <left style="thin">
        <color theme="0"/>
      </left>
      <right/>
      <top style="thin">
        <color indexed="9"/>
      </top>
      <bottom/>
      <diagonal/>
    </border>
    <border>
      <left style="thin">
        <color theme="0"/>
      </left>
      <right style="thin">
        <color theme="0"/>
      </right>
      <top style="thin">
        <color indexed="9"/>
      </top>
      <bottom/>
      <diagonal/>
    </border>
    <border>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9"/>
      </left>
      <right/>
      <top style="thin">
        <color theme="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4">
    <xf numFmtId="0" fontId="0" fillId="0" borderId="0"/>
    <xf numFmtId="0" fontId="21" fillId="3" borderId="0" applyNumberFormat="0" applyFont="0" applyBorder="0" applyAlignment="0" applyProtection="0"/>
    <xf numFmtId="0" fontId="21" fillId="4" borderId="0" applyNumberFormat="0" applyFont="0" applyBorder="0" applyAlignment="0" applyProtection="0"/>
    <xf numFmtId="0" fontId="21" fillId="5" borderId="0" applyNumberFormat="0" applyFont="0" applyBorder="0" applyAlignment="0" applyProtection="0"/>
    <xf numFmtId="0" fontId="21" fillId="6" borderId="0" applyNumberFormat="0" applyFont="0" applyBorder="0" applyAlignment="0" applyProtection="0"/>
    <xf numFmtId="0" fontId="21" fillId="7" borderId="0" applyNumberFormat="0" applyFont="0" applyBorder="0" applyAlignment="0" applyProtection="0"/>
    <xf numFmtId="0" fontId="22" fillId="0" borderId="0" applyFill="0" applyProtection="0"/>
    <xf numFmtId="0" fontId="25" fillId="0" borderId="0" applyNumberFormat="0" applyFill="0" applyBorder="0" applyAlignment="0" applyProtection="0">
      <alignment vertical="top"/>
      <protection locked="0"/>
    </xf>
    <xf numFmtId="0" fontId="26" fillId="0" borderId="0" applyNumberFormat="0" applyFill="0" applyBorder="0" applyAlignment="0" applyProtection="0"/>
    <xf numFmtId="0" fontId="27" fillId="0" borderId="0"/>
    <xf numFmtId="0" fontId="27" fillId="0" borderId="0"/>
    <xf numFmtId="0" fontId="28" fillId="0" borderId="0"/>
    <xf numFmtId="9" fontId="27" fillId="0" borderId="0" applyFont="0" applyFill="0" applyBorder="0" applyAlignment="0" applyProtection="0"/>
    <xf numFmtId="0" fontId="48" fillId="0" borderId="0"/>
  </cellStyleXfs>
  <cellXfs count="338">
    <xf numFmtId="0" fontId="0" fillId="0" borderId="0" xfId="0"/>
    <xf numFmtId="0" fontId="0" fillId="8" borderId="0" xfId="0" applyFill="1"/>
    <xf numFmtId="0" fontId="2" fillId="8" borderId="0" xfId="0" applyFont="1" applyFill="1"/>
    <xf numFmtId="0" fontId="5" fillId="8" borderId="0" xfId="0" applyFont="1" applyFill="1" applyAlignment="1">
      <alignment vertical="center"/>
    </xf>
    <xf numFmtId="0" fontId="2" fillId="8" borderId="1" xfId="0" applyFont="1" applyFill="1" applyBorder="1"/>
    <xf numFmtId="0" fontId="10" fillId="8" borderId="0" xfId="0" applyFont="1" applyFill="1" applyAlignment="1">
      <alignment horizontal="center" vertical="center"/>
    </xf>
    <xf numFmtId="0" fontId="2" fillId="10" borderId="1" xfId="0" applyFont="1" applyFill="1" applyBorder="1" applyAlignment="1">
      <alignment horizontal="center" vertical="center"/>
    </xf>
    <xf numFmtId="0" fontId="2" fillId="10" borderId="39" xfId="0" applyFont="1" applyFill="1" applyBorder="1" applyAlignment="1">
      <alignment horizontal="center" vertical="center"/>
    </xf>
    <xf numFmtId="0" fontId="2" fillId="10" borderId="3" xfId="0" applyFont="1" applyFill="1" applyBorder="1" applyAlignment="1">
      <alignment horizontal="center" vertical="center"/>
    </xf>
    <xf numFmtId="0" fontId="2" fillId="8" borderId="0" xfId="0" applyFont="1" applyFill="1" applyAlignment="1">
      <alignment horizontal="right" vertical="center"/>
    </xf>
    <xf numFmtId="49" fontId="9" fillId="8" borderId="0" xfId="0" applyNumberFormat="1" applyFont="1" applyFill="1" applyAlignment="1">
      <alignment horizontal="right"/>
    </xf>
    <xf numFmtId="0" fontId="2" fillId="8" borderId="5" xfId="0" applyFont="1" applyFill="1" applyBorder="1" applyAlignment="1" applyProtection="1">
      <alignment horizontal="left" vertical="center" wrapText="1" indent="1"/>
      <protection locked="0"/>
    </xf>
    <xf numFmtId="0" fontId="2" fillId="8" borderId="6" xfId="0" applyFont="1" applyFill="1" applyBorder="1" applyAlignment="1" applyProtection="1">
      <alignment horizontal="left" vertical="center" wrapText="1" indent="1"/>
      <protection locked="0"/>
    </xf>
    <xf numFmtId="0" fontId="2" fillId="8" borderId="7" xfId="0" applyFont="1" applyFill="1" applyBorder="1" applyAlignment="1" applyProtection="1">
      <alignment horizontal="left" vertical="center" wrapText="1" indent="1"/>
      <protection locked="0"/>
    </xf>
    <xf numFmtId="1" fontId="16" fillId="10" borderId="39" xfId="0" applyNumberFormat="1" applyFont="1" applyFill="1" applyBorder="1" applyAlignment="1">
      <alignment horizontal="center" vertical="center"/>
    </xf>
    <xf numFmtId="0" fontId="0" fillId="9" borderId="2" xfId="0" applyFill="1" applyBorder="1" applyAlignment="1">
      <alignment horizontal="left" vertical="center" wrapText="1" indent="1"/>
    </xf>
    <xf numFmtId="0" fontId="2" fillId="8" borderId="3" xfId="0" applyFont="1" applyFill="1" applyBorder="1"/>
    <xf numFmtId="0" fontId="2" fillId="8" borderId="8" xfId="0" applyFont="1" applyFill="1" applyBorder="1"/>
    <xf numFmtId="0" fontId="3" fillId="8" borderId="9" xfId="7" applyFont="1" applyFill="1" applyBorder="1" applyAlignment="1" applyProtection="1"/>
    <xf numFmtId="0" fontId="2" fillId="8" borderId="10" xfId="0" applyFont="1" applyFill="1" applyBorder="1"/>
    <xf numFmtId="0" fontId="2" fillId="8" borderId="11" xfId="0" applyFont="1" applyFill="1" applyBorder="1"/>
    <xf numFmtId="0" fontId="30" fillId="8" borderId="0" xfId="7" quotePrefix="1" applyFont="1" applyFill="1" applyBorder="1" applyAlignment="1" applyProtection="1">
      <alignment vertical="center"/>
      <protection locked="0"/>
    </xf>
    <xf numFmtId="0" fontId="0" fillId="8" borderId="42" xfId="0" applyFill="1" applyBorder="1" applyAlignment="1">
      <alignment horizontal="center" vertical="center"/>
    </xf>
    <xf numFmtId="0" fontId="0" fillId="8" borderId="0" xfId="0" applyFill="1" applyAlignment="1">
      <alignment horizontal="center" vertical="center"/>
    </xf>
    <xf numFmtId="164" fontId="8" fillId="10" borderId="39" xfId="0" applyNumberFormat="1" applyFont="1" applyFill="1" applyBorder="1" applyAlignment="1">
      <alignment horizontal="center" vertical="center"/>
    </xf>
    <xf numFmtId="0" fontId="31" fillId="8" borderId="42" xfId="0" applyFont="1" applyFill="1" applyBorder="1" applyAlignment="1">
      <alignment horizontal="center" vertical="center"/>
    </xf>
    <xf numFmtId="0" fontId="31" fillId="8" borderId="0" xfId="0" applyFont="1" applyFill="1" applyAlignment="1">
      <alignment horizontal="center" vertical="center"/>
    </xf>
    <xf numFmtId="0" fontId="2" fillId="10" borderId="14" xfId="0" applyFont="1" applyFill="1" applyBorder="1" applyAlignment="1">
      <alignment horizontal="center" vertical="center"/>
    </xf>
    <xf numFmtId="0" fontId="2" fillId="10" borderId="15" xfId="0" applyFont="1" applyFill="1" applyBorder="1" applyAlignment="1">
      <alignment horizontal="center" vertical="center"/>
    </xf>
    <xf numFmtId="0" fontId="32" fillId="8" borderId="0" xfId="7" quotePrefix="1" applyFont="1" applyFill="1" applyBorder="1" applyAlignment="1" applyProtection="1">
      <alignment horizontal="center" vertical="center"/>
      <protection locked="0"/>
    </xf>
    <xf numFmtId="0" fontId="10" fillId="8" borderId="0" xfId="0" applyFont="1" applyFill="1" applyAlignment="1">
      <alignment horizontal="left" vertical="center" wrapText="1" indent="1"/>
    </xf>
    <xf numFmtId="0" fontId="2" fillId="10" borderId="13" xfId="0" applyFont="1" applyFill="1" applyBorder="1" applyAlignment="1">
      <alignment horizontal="center" vertical="center"/>
    </xf>
    <xf numFmtId="0" fontId="16" fillId="10" borderId="48" xfId="0" applyFont="1" applyFill="1" applyBorder="1" applyAlignment="1">
      <alignment horizontal="center" vertical="center"/>
    </xf>
    <xf numFmtId="0" fontId="2" fillId="0" borderId="49" xfId="0" applyFont="1" applyBorder="1" applyAlignment="1" applyProtection="1">
      <alignment horizontal="left" vertical="center" wrapText="1" indent="1"/>
      <protection locked="0"/>
    </xf>
    <xf numFmtId="0" fontId="2" fillId="0" borderId="51" xfId="0" applyFont="1" applyBorder="1" applyAlignment="1" applyProtection="1">
      <alignment horizontal="left" vertical="center" wrapText="1" indent="1"/>
      <protection locked="0"/>
    </xf>
    <xf numFmtId="0" fontId="2" fillId="0" borderId="52" xfId="0" applyFont="1" applyBorder="1" applyAlignment="1" applyProtection="1">
      <alignment horizontal="left" vertical="center" wrapText="1" indent="1"/>
      <protection locked="0"/>
    </xf>
    <xf numFmtId="2" fontId="8" fillId="10" borderId="41" xfId="0" applyNumberFormat="1" applyFont="1" applyFill="1" applyBorder="1" applyAlignment="1">
      <alignment horizontal="center" vertical="center"/>
    </xf>
    <xf numFmtId="0" fontId="32" fillId="0" borderId="0" xfId="7" applyFont="1" applyFill="1" applyBorder="1" applyAlignment="1" applyProtection="1">
      <alignment horizontal="left" vertical="center" indent="1"/>
    </xf>
    <xf numFmtId="0" fontId="8" fillId="10" borderId="54" xfId="0" applyFont="1" applyFill="1" applyBorder="1" applyAlignment="1">
      <alignment horizontal="center" vertical="center"/>
    </xf>
    <xf numFmtId="164" fontId="16" fillId="10" borderId="48" xfId="0" applyNumberFormat="1" applyFont="1" applyFill="1" applyBorder="1" applyAlignment="1">
      <alignment horizontal="center" vertical="center"/>
    </xf>
    <xf numFmtId="0" fontId="33" fillId="8" borderId="0" xfId="0" applyFont="1" applyFill="1" applyAlignment="1">
      <alignment horizontal="center" vertical="center"/>
    </xf>
    <xf numFmtId="0" fontId="0" fillId="0" borderId="0" xfId="0" applyAlignment="1">
      <alignment horizontal="center" vertical="center"/>
    </xf>
    <xf numFmtId="0" fontId="0" fillId="8" borderId="0" xfId="0" applyFill="1" applyProtection="1">
      <protection locked="0"/>
    </xf>
    <xf numFmtId="0" fontId="6" fillId="0" borderId="13" xfId="0" applyFont="1" applyBorder="1" applyProtection="1">
      <protection locked="0"/>
    </xf>
    <xf numFmtId="0" fontId="2" fillId="8" borderId="12" xfId="0" applyFont="1" applyFill="1" applyBorder="1" applyAlignment="1" applyProtection="1">
      <alignment horizontal="center" vertical="center" wrapText="1"/>
      <protection locked="0"/>
    </xf>
    <xf numFmtId="0" fontId="2" fillId="8" borderId="0" xfId="0" applyFont="1" applyFill="1" applyAlignment="1" applyProtection="1">
      <alignment horizontal="center" vertical="center" wrapText="1"/>
      <protection locked="0"/>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1" fillId="9" borderId="2" xfId="0" applyFont="1" applyFill="1" applyBorder="1" applyAlignment="1">
      <alignment horizontal="left" vertical="center" wrapText="1" indent="1"/>
    </xf>
    <xf numFmtId="0" fontId="16" fillId="13" borderId="21" xfId="0" applyFont="1" applyFill="1" applyBorder="1" applyAlignment="1" applyProtection="1">
      <alignment horizontal="left" vertical="center" wrapText="1" indent="1"/>
      <protection locked="0"/>
    </xf>
    <xf numFmtId="0" fontId="15" fillId="0" borderId="57" xfId="0" applyFont="1" applyBorder="1" applyAlignment="1" applyProtection="1">
      <alignment horizontal="left" vertical="center" wrapText="1" indent="1"/>
      <protection locked="0"/>
    </xf>
    <xf numFmtId="0" fontId="2" fillId="0" borderId="57" xfId="0" applyFont="1" applyBorder="1" applyAlignment="1" applyProtection="1">
      <alignment horizontal="left" vertical="center" wrapText="1" indent="1"/>
      <protection locked="0"/>
    </xf>
    <xf numFmtId="0" fontId="0" fillId="8" borderId="39" xfId="0" applyFill="1" applyBorder="1" applyProtection="1">
      <protection locked="0"/>
    </xf>
    <xf numFmtId="0" fontId="15" fillId="14" borderId="55" xfId="0" applyFont="1" applyFill="1" applyBorder="1" applyAlignment="1" applyProtection="1">
      <alignment horizontal="center" vertical="center"/>
      <protection locked="0"/>
    </xf>
    <xf numFmtId="0" fontId="15" fillId="14" borderId="48" xfId="0" applyFont="1" applyFill="1" applyBorder="1" applyAlignment="1" applyProtection="1">
      <alignment horizontal="center" vertical="center"/>
      <protection locked="0"/>
    </xf>
    <xf numFmtId="0" fontId="15" fillId="14" borderId="12" xfId="0" applyFont="1" applyFill="1" applyBorder="1" applyAlignment="1" applyProtection="1">
      <alignment horizontal="center" vertical="center"/>
      <protection locked="0"/>
    </xf>
    <xf numFmtId="0" fontId="31" fillId="8" borderId="0" xfId="0" applyFont="1" applyFill="1" applyAlignment="1" applyProtection="1">
      <alignment vertical="center" wrapText="1"/>
      <protection locked="0"/>
    </xf>
    <xf numFmtId="0" fontId="2" fillId="8" borderId="0" xfId="0" applyFont="1" applyFill="1" applyAlignment="1">
      <alignment horizontal="left" vertical="center" wrapText="1" indent="1"/>
    </xf>
    <xf numFmtId="0" fontId="8" fillId="8" borderId="0" xfId="0" applyFont="1" applyFill="1"/>
    <xf numFmtId="0" fontId="2" fillId="8" borderId="0" xfId="0" applyFont="1" applyFill="1" applyAlignment="1">
      <alignment horizontal="left" vertical="center" indent="1"/>
    </xf>
    <xf numFmtId="0" fontId="31" fillId="8" borderId="0" xfId="0" applyFont="1" applyFill="1" applyAlignment="1">
      <alignment horizontal="left" indent="1"/>
    </xf>
    <xf numFmtId="0" fontId="9" fillId="8" borderId="0" xfId="0" applyFont="1" applyFill="1" applyAlignment="1">
      <alignment horizontal="left" vertical="center" indent="3"/>
    </xf>
    <xf numFmtId="0" fontId="31" fillId="8" borderId="0" xfId="0" applyFont="1" applyFill="1" applyAlignment="1">
      <alignment horizontal="left" vertical="center" indent="1"/>
    </xf>
    <xf numFmtId="0" fontId="31" fillId="8" borderId="0" xfId="0" applyFont="1" applyFill="1" applyAlignment="1">
      <alignment vertical="center" wrapText="1"/>
    </xf>
    <xf numFmtId="0" fontId="10" fillId="8" borderId="0" xfId="0" applyFont="1" applyFill="1" applyAlignment="1" applyProtection="1">
      <alignment horizontal="center" vertical="center" wrapText="1"/>
      <protection locked="0"/>
    </xf>
    <xf numFmtId="0" fontId="15" fillId="14" borderId="39" xfId="0" applyFont="1" applyFill="1" applyBorder="1" applyAlignment="1" applyProtection="1">
      <alignment horizontal="center" vertical="center"/>
      <protection locked="0"/>
    </xf>
    <xf numFmtId="0" fontId="15" fillId="14" borderId="20" xfId="0" applyFont="1" applyFill="1" applyBorder="1" applyAlignment="1" applyProtection="1">
      <alignment horizontal="center" vertical="center"/>
      <protection locked="0"/>
    </xf>
    <xf numFmtId="0" fontId="15" fillId="14" borderId="13" xfId="0" applyFont="1" applyFill="1" applyBorder="1" applyAlignment="1" applyProtection="1">
      <alignment horizontal="center" vertical="center"/>
      <protection locked="0"/>
    </xf>
    <xf numFmtId="0" fontId="15" fillId="14" borderId="60" xfId="0" applyFont="1" applyFill="1" applyBorder="1" applyAlignment="1" applyProtection="1">
      <alignment horizontal="center" vertical="center"/>
      <protection locked="0"/>
    </xf>
    <xf numFmtId="0" fontId="15" fillId="14" borderId="44" xfId="0" applyFont="1" applyFill="1" applyBorder="1" applyAlignment="1" applyProtection="1">
      <alignment horizontal="center" vertical="center"/>
      <protection locked="0"/>
    </xf>
    <xf numFmtId="0" fontId="15" fillId="14" borderId="45" xfId="0" applyFont="1" applyFill="1" applyBorder="1" applyAlignment="1" applyProtection="1">
      <alignment horizontal="center" vertical="center"/>
      <protection locked="0"/>
    </xf>
    <xf numFmtId="0" fontId="15" fillId="14" borderId="46" xfId="0" applyFont="1" applyFill="1" applyBorder="1" applyAlignment="1" applyProtection="1">
      <alignment horizontal="center" vertical="center"/>
      <protection locked="0"/>
    </xf>
    <xf numFmtId="0" fontId="2" fillId="8" borderId="0" xfId="0" applyFont="1" applyFill="1" applyAlignment="1" applyProtection="1">
      <alignment wrapText="1"/>
      <protection locked="0"/>
    </xf>
    <xf numFmtId="0" fontId="31" fillId="8" borderId="0" xfId="0" applyFont="1" applyFill="1"/>
    <xf numFmtId="0" fontId="0" fillId="8" borderId="0" xfId="0" applyFill="1" applyAlignment="1">
      <alignment horizontal="left" indent="1"/>
    </xf>
    <xf numFmtId="0" fontId="10" fillId="8" borderId="18" xfId="0" applyFont="1" applyFill="1" applyBorder="1" applyAlignment="1" applyProtection="1">
      <alignment horizontal="left" vertical="center" wrapText="1" indent="1"/>
      <protection locked="0"/>
    </xf>
    <xf numFmtId="0" fontId="10" fillId="8" borderId="19" xfId="0" applyFont="1" applyFill="1" applyBorder="1" applyAlignment="1" applyProtection="1">
      <alignment horizontal="left" vertical="center" wrapText="1" indent="1"/>
      <protection locked="0"/>
    </xf>
    <xf numFmtId="0" fontId="7" fillId="2" borderId="39" xfId="0" applyFont="1" applyFill="1" applyBorder="1" applyAlignment="1" applyProtection="1">
      <alignment horizontal="left" vertical="center" wrapText="1" indent="1"/>
      <protection locked="0"/>
    </xf>
    <xf numFmtId="0" fontId="31" fillId="8" borderId="0" xfId="0" applyFont="1" applyFill="1" applyAlignment="1">
      <alignment horizontal="left"/>
    </xf>
    <xf numFmtId="0" fontId="8" fillId="8" borderId="4" xfId="0" applyFont="1" applyFill="1" applyBorder="1" applyAlignment="1">
      <alignment horizontal="left" vertical="center" wrapText="1" indent="1"/>
    </xf>
    <xf numFmtId="0" fontId="8" fillId="8" borderId="22" xfId="11" applyFont="1" applyFill="1" applyBorder="1" applyAlignment="1">
      <alignment horizontal="left" vertical="center" wrapText="1" indent="1"/>
    </xf>
    <xf numFmtId="0" fontId="34" fillId="8" borderId="4" xfId="0" applyFont="1" applyFill="1" applyBorder="1" applyAlignment="1">
      <alignment horizontal="left" vertical="center" wrapText="1" indent="1"/>
    </xf>
    <xf numFmtId="0" fontId="34" fillId="8" borderId="0" xfId="0" applyFont="1" applyFill="1" applyAlignment="1">
      <alignment horizontal="left" indent="1"/>
    </xf>
    <xf numFmtId="0" fontId="32" fillId="2" borderId="1" xfId="7" applyFont="1" applyFill="1" applyBorder="1" applyAlignment="1" applyProtection="1">
      <alignment horizontal="left" vertical="center" wrapText="1" indent="1"/>
      <protection locked="0"/>
    </xf>
    <xf numFmtId="0" fontId="32" fillId="2" borderId="21" xfId="7" applyFont="1" applyFill="1" applyBorder="1" applyAlignment="1" applyProtection="1">
      <alignment horizontal="left" vertical="center" wrapText="1" indent="1"/>
      <protection locked="0"/>
    </xf>
    <xf numFmtId="0" fontId="32" fillId="2" borderId="58" xfId="7" applyFont="1" applyFill="1" applyBorder="1" applyAlignment="1" applyProtection="1">
      <alignment horizontal="left" vertical="center" wrapText="1" indent="1"/>
      <protection locked="0"/>
    </xf>
    <xf numFmtId="0" fontId="32" fillId="2" borderId="61" xfId="7" applyFont="1" applyFill="1" applyBorder="1" applyAlignment="1" applyProtection="1">
      <alignment horizontal="left" vertical="center" wrapText="1" indent="1"/>
      <protection locked="0"/>
    </xf>
    <xf numFmtId="0" fontId="32" fillId="9" borderId="21" xfId="7" applyFont="1" applyFill="1" applyBorder="1" applyAlignment="1" applyProtection="1">
      <alignment horizontal="left" vertical="center" wrapText="1" indent="1"/>
      <protection locked="0"/>
    </xf>
    <xf numFmtId="0" fontId="32" fillId="2" borderId="11" xfId="7" applyFont="1" applyFill="1" applyBorder="1" applyAlignment="1" applyProtection="1">
      <alignment horizontal="left" vertical="center" wrapText="1" indent="1"/>
      <protection locked="0"/>
    </xf>
    <xf numFmtId="3" fontId="2" fillId="8" borderId="39" xfId="0" applyNumberFormat="1" applyFont="1" applyFill="1" applyBorder="1" applyAlignment="1" applyProtection="1">
      <alignment horizontal="center" vertical="center"/>
      <protection locked="0"/>
    </xf>
    <xf numFmtId="3" fontId="2" fillId="8" borderId="40" xfId="0" applyNumberFormat="1" applyFont="1" applyFill="1" applyBorder="1" applyAlignment="1" applyProtection="1">
      <alignment horizontal="center" vertical="center"/>
      <protection locked="0"/>
    </xf>
    <xf numFmtId="3" fontId="2" fillId="8" borderId="41" xfId="0" applyNumberFormat="1" applyFont="1" applyFill="1" applyBorder="1" applyAlignment="1" applyProtection="1">
      <alignment horizontal="center" vertical="center"/>
      <protection locked="0"/>
    </xf>
    <xf numFmtId="3" fontId="2" fillId="8" borderId="59" xfId="0" applyNumberFormat="1" applyFont="1" applyFill="1" applyBorder="1" applyAlignment="1" applyProtection="1">
      <alignment horizontal="center" vertical="center"/>
      <protection locked="0"/>
    </xf>
    <xf numFmtId="3" fontId="9" fillId="8" borderId="39" xfId="0" applyNumberFormat="1" applyFont="1" applyFill="1" applyBorder="1" applyAlignment="1" applyProtection="1">
      <alignment horizontal="center" vertical="center"/>
      <protection locked="0"/>
    </xf>
    <xf numFmtId="3" fontId="2" fillId="8" borderId="55" xfId="0" applyNumberFormat="1" applyFont="1" applyFill="1" applyBorder="1" applyAlignment="1" applyProtection="1">
      <alignment horizontal="center" vertical="center"/>
      <protection locked="0"/>
    </xf>
    <xf numFmtId="3" fontId="8" fillId="10" borderId="50" xfId="0" applyNumberFormat="1" applyFont="1" applyFill="1" applyBorder="1" applyAlignment="1">
      <alignment horizontal="center" vertical="center"/>
    </xf>
    <xf numFmtId="3" fontId="8" fillId="10" borderId="40" xfId="0" applyNumberFormat="1" applyFont="1" applyFill="1" applyBorder="1" applyAlignment="1">
      <alignment horizontal="center" vertical="center"/>
    </xf>
    <xf numFmtId="3" fontId="8" fillId="10" borderId="55" xfId="0" applyNumberFormat="1" applyFont="1" applyFill="1" applyBorder="1" applyAlignment="1">
      <alignment horizontal="center" vertical="center"/>
    </xf>
    <xf numFmtId="3" fontId="2" fillId="8" borderId="13" xfId="0" applyNumberFormat="1" applyFont="1" applyFill="1" applyBorder="1" applyAlignment="1" applyProtection="1">
      <alignment horizontal="center" vertical="center"/>
      <protection locked="0"/>
    </xf>
    <xf numFmtId="3" fontId="31" fillId="8" borderId="0" xfId="0" applyNumberFormat="1" applyFont="1" applyFill="1" applyAlignment="1" applyProtection="1">
      <alignment horizontal="center" vertical="center"/>
      <protection locked="0"/>
    </xf>
    <xf numFmtId="3" fontId="2" fillId="8" borderId="11" xfId="0" applyNumberFormat="1" applyFont="1" applyFill="1" applyBorder="1" applyAlignment="1" applyProtection="1">
      <alignment horizontal="center" vertical="center"/>
      <protection locked="0"/>
    </xf>
    <xf numFmtId="3" fontId="2" fillId="8" borderId="43" xfId="0" applyNumberFormat="1" applyFont="1" applyFill="1" applyBorder="1" applyAlignment="1" applyProtection="1">
      <alignment horizontal="center" vertical="center"/>
      <protection locked="0"/>
    </xf>
    <xf numFmtId="3" fontId="2" fillId="8" borderId="44" xfId="0" applyNumberFormat="1" applyFont="1" applyFill="1" applyBorder="1" applyAlignment="1" applyProtection="1">
      <alignment horizontal="center" vertical="center"/>
      <protection locked="0"/>
    </xf>
    <xf numFmtId="3" fontId="2" fillId="8" borderId="45" xfId="0" applyNumberFormat="1" applyFont="1" applyFill="1" applyBorder="1" applyAlignment="1" applyProtection="1">
      <alignment horizontal="center" vertical="center"/>
      <protection locked="0"/>
    </xf>
    <xf numFmtId="3" fontId="2" fillId="8" borderId="46" xfId="0" applyNumberFormat="1" applyFont="1" applyFill="1" applyBorder="1" applyAlignment="1" applyProtection="1">
      <alignment horizontal="center" vertical="center"/>
      <protection locked="0"/>
    </xf>
    <xf numFmtId="3" fontId="2" fillId="8" borderId="47" xfId="0" applyNumberFormat="1" applyFont="1" applyFill="1" applyBorder="1" applyAlignment="1" applyProtection="1">
      <alignment horizontal="center" vertical="center"/>
      <protection locked="0"/>
    </xf>
    <xf numFmtId="3" fontId="8" fillId="10" borderId="39" xfId="0" applyNumberFormat="1" applyFont="1" applyFill="1" applyBorder="1" applyAlignment="1">
      <alignment horizontal="center" vertical="center"/>
    </xf>
    <xf numFmtId="3" fontId="2" fillId="0" borderId="1" xfId="0" applyNumberFormat="1" applyFont="1" applyBorder="1" applyAlignment="1" applyProtection="1">
      <alignment horizontal="center" vertical="center"/>
      <protection locked="0"/>
    </xf>
    <xf numFmtId="0" fontId="2" fillId="8" borderId="0" xfId="0" applyFont="1" applyFill="1" applyAlignment="1" applyProtection="1">
      <alignment horizontal="left" wrapText="1" indent="1"/>
      <protection locked="0"/>
    </xf>
    <xf numFmtId="3" fontId="2" fillId="0" borderId="11" xfId="0" applyNumberFormat="1" applyFont="1" applyBorder="1" applyAlignment="1" applyProtection="1">
      <alignment horizontal="center" vertical="center"/>
      <protection locked="0"/>
    </xf>
    <xf numFmtId="164" fontId="8" fillId="10" borderId="54" xfId="0" applyNumberFormat="1" applyFont="1" applyFill="1" applyBorder="1" applyAlignment="1">
      <alignment horizontal="center" vertical="center"/>
    </xf>
    <xf numFmtId="0" fontId="1" fillId="9" borderId="21" xfId="0" applyFont="1" applyFill="1" applyBorder="1" applyAlignment="1">
      <alignment horizontal="left" vertical="center" wrapText="1" indent="1"/>
    </xf>
    <xf numFmtId="0" fontId="32" fillId="8" borderId="0" xfId="7" applyFont="1" applyFill="1" applyBorder="1" applyAlignment="1" applyProtection="1">
      <alignment horizontal="left" vertical="center" wrapText="1" indent="1"/>
      <protection locked="0"/>
    </xf>
    <xf numFmtId="3" fontId="2" fillId="8" borderId="0" xfId="0" applyNumberFormat="1" applyFont="1" applyFill="1" applyAlignment="1" applyProtection="1">
      <alignment horizontal="center" vertical="center"/>
      <protection locked="0"/>
    </xf>
    <xf numFmtId="164" fontId="8" fillId="8" borderId="0" xfId="0" applyNumberFormat="1" applyFont="1" applyFill="1" applyAlignment="1">
      <alignment horizontal="center" vertical="center"/>
    </xf>
    <xf numFmtId="0" fontId="2" fillId="8" borderId="0" xfId="0" applyFont="1" applyFill="1" applyAlignment="1">
      <alignment horizontal="center" vertical="center"/>
    </xf>
    <xf numFmtId="0" fontId="2" fillId="8" borderId="0" xfId="0" applyFont="1" applyFill="1" applyAlignment="1" applyProtection="1">
      <alignment horizontal="left" vertical="center" wrapText="1" indent="1"/>
      <protection locked="0"/>
    </xf>
    <xf numFmtId="0" fontId="1" fillId="8" borderId="0" xfId="0" applyFont="1" applyFill="1" applyAlignment="1">
      <alignment horizontal="left" vertical="center" wrapText="1" indent="1"/>
    </xf>
    <xf numFmtId="0" fontId="39" fillId="8" borderId="0" xfId="0" applyFont="1" applyFill="1"/>
    <xf numFmtId="0" fontId="10" fillId="8" borderId="0" xfId="0" applyFont="1" applyFill="1" applyAlignment="1" applyProtection="1">
      <alignment horizontal="left" vertical="center" wrapText="1" indent="1"/>
      <protection locked="0"/>
    </xf>
    <xf numFmtId="0" fontId="37" fillId="8" borderId="0" xfId="0" applyFont="1" applyFill="1" applyAlignment="1" applyProtection="1">
      <alignment vertical="center"/>
      <protection locked="0"/>
    </xf>
    <xf numFmtId="0" fontId="22" fillId="8" borderId="0" xfId="0" applyFont="1" applyFill="1"/>
    <xf numFmtId="0" fontId="9" fillId="8" borderId="0" xfId="0" applyFont="1" applyFill="1" applyAlignment="1">
      <alignment horizontal="center" vertical="center"/>
    </xf>
    <xf numFmtId="3" fontId="15" fillId="14" borderId="39" xfId="0" applyNumberFormat="1" applyFont="1" applyFill="1" applyBorder="1" applyAlignment="1" applyProtection="1">
      <alignment horizontal="center" vertical="center"/>
      <protection locked="0"/>
    </xf>
    <xf numFmtId="3" fontId="15" fillId="14" borderId="20" xfId="0" applyNumberFormat="1" applyFont="1" applyFill="1" applyBorder="1" applyAlignment="1" applyProtection="1">
      <alignment horizontal="center" vertical="center"/>
      <protection locked="0"/>
    </xf>
    <xf numFmtId="3" fontId="15" fillId="14" borderId="13" xfId="0" applyNumberFormat="1" applyFont="1" applyFill="1" applyBorder="1" applyAlignment="1" applyProtection="1">
      <alignment horizontal="center" vertical="center"/>
      <protection locked="0"/>
    </xf>
    <xf numFmtId="3" fontId="15" fillId="14" borderId="60" xfId="0" applyNumberFormat="1" applyFont="1" applyFill="1" applyBorder="1" applyAlignment="1" applyProtection="1">
      <alignment horizontal="center" vertical="center"/>
      <protection locked="0"/>
    </xf>
    <xf numFmtId="3" fontId="15" fillId="14" borderId="44" xfId="0" applyNumberFormat="1" applyFont="1" applyFill="1" applyBorder="1" applyAlignment="1" applyProtection="1">
      <alignment horizontal="center" vertical="center"/>
      <protection locked="0"/>
    </xf>
    <xf numFmtId="3" fontId="15" fillId="14" borderId="45" xfId="0" applyNumberFormat="1" applyFont="1" applyFill="1" applyBorder="1" applyAlignment="1" applyProtection="1">
      <alignment horizontal="center" vertical="center"/>
      <protection locked="0"/>
    </xf>
    <xf numFmtId="3" fontId="16" fillId="10" borderId="39" xfId="0" applyNumberFormat="1" applyFont="1" applyFill="1" applyBorder="1" applyAlignment="1">
      <alignment horizontal="center" vertical="center"/>
    </xf>
    <xf numFmtId="3" fontId="15" fillId="14" borderId="55" xfId="0" applyNumberFormat="1" applyFont="1" applyFill="1" applyBorder="1" applyAlignment="1" applyProtection="1">
      <alignment horizontal="center" vertical="center"/>
      <protection locked="0"/>
    </xf>
    <xf numFmtId="3" fontId="15" fillId="14" borderId="12" xfId="0" applyNumberFormat="1" applyFont="1" applyFill="1" applyBorder="1" applyAlignment="1" applyProtection="1">
      <alignment horizontal="center" vertical="center"/>
      <protection locked="0"/>
    </xf>
    <xf numFmtId="0" fontId="9" fillId="8" borderId="0" xfId="0" applyFont="1" applyFill="1" applyAlignment="1" applyProtection="1">
      <alignment horizontal="left" vertical="center" wrapText="1" indent="1"/>
      <protection locked="0"/>
    </xf>
    <xf numFmtId="3" fontId="2" fillId="0" borderId="13" xfId="0" applyNumberFormat="1" applyFont="1" applyBorder="1" applyAlignment="1" applyProtection="1">
      <alignment horizontal="center" vertical="center"/>
      <protection locked="0"/>
    </xf>
    <xf numFmtId="164" fontId="8" fillId="10" borderId="48" xfId="0" applyNumberFormat="1" applyFont="1" applyFill="1" applyBorder="1" applyAlignment="1">
      <alignment horizontal="center" vertical="center"/>
    </xf>
    <xf numFmtId="0" fontId="9" fillId="8" borderId="0" xfId="0" applyFont="1" applyFill="1" applyAlignment="1" applyProtection="1">
      <alignment vertical="center" wrapText="1"/>
      <protection locked="0"/>
    </xf>
    <xf numFmtId="0" fontId="31" fillId="8" borderId="0" xfId="0" applyFont="1" applyFill="1" applyAlignment="1">
      <alignment vertical="center"/>
    </xf>
    <xf numFmtId="0" fontId="32" fillId="8" borderId="0" xfId="7" applyFont="1" applyFill="1" applyAlignment="1" applyProtection="1">
      <alignment horizontal="left" vertical="center" indent="1"/>
      <protection locked="0"/>
    </xf>
    <xf numFmtId="0" fontId="10" fillId="8" borderId="0" xfId="0" applyFont="1" applyFill="1" applyAlignment="1" applyProtection="1">
      <alignment horizontal="left" vertical="center" indent="1"/>
      <protection locked="0"/>
    </xf>
    <xf numFmtId="0" fontId="2" fillId="8" borderId="4" xfId="0" applyFont="1" applyFill="1" applyBorder="1" applyAlignment="1">
      <alignment horizontal="left" vertical="center" wrapText="1" indent="1"/>
    </xf>
    <xf numFmtId="0" fontId="31" fillId="8" borderId="4" xfId="0" applyFont="1" applyFill="1" applyBorder="1" applyAlignment="1">
      <alignment horizontal="left" vertical="center" wrapText="1" indent="1"/>
    </xf>
    <xf numFmtId="0" fontId="31" fillId="8" borderId="4" xfId="0" quotePrefix="1" applyFont="1" applyFill="1" applyBorder="1" applyAlignment="1">
      <alignment horizontal="left" vertical="center" wrapText="1" indent="1"/>
    </xf>
    <xf numFmtId="0" fontId="31" fillId="0" borderId="0" xfId="0" applyFont="1" applyAlignment="1">
      <alignment horizontal="left" vertical="center" wrapText="1" indent="1"/>
    </xf>
    <xf numFmtId="0" fontId="8" fillId="8" borderId="73" xfId="0" applyFont="1" applyFill="1" applyBorder="1" applyAlignment="1">
      <alignment horizontal="left" vertical="center" wrapText="1" indent="1"/>
    </xf>
    <xf numFmtId="0" fontId="8" fillId="8" borderId="76" xfId="0" applyFont="1" applyFill="1" applyBorder="1" applyAlignment="1">
      <alignment horizontal="left" vertical="center" wrapText="1" indent="1"/>
    </xf>
    <xf numFmtId="0" fontId="8" fillId="8" borderId="77" xfId="0" applyFont="1" applyFill="1" applyBorder="1" applyAlignment="1">
      <alignment horizontal="left" vertical="center" wrapText="1" indent="1"/>
    </xf>
    <xf numFmtId="0" fontId="2" fillId="8" borderId="77" xfId="0" applyFont="1" applyFill="1" applyBorder="1" applyAlignment="1">
      <alignment horizontal="left" vertical="center" wrapText="1" indent="1"/>
    </xf>
    <xf numFmtId="0" fontId="34" fillId="8" borderId="77" xfId="0" applyFont="1" applyFill="1" applyBorder="1" applyAlignment="1">
      <alignment horizontal="left" vertical="center" wrapText="1" indent="1"/>
    </xf>
    <xf numFmtId="0" fontId="31" fillId="8" borderId="77" xfId="0" applyFont="1" applyFill="1" applyBorder="1" applyAlignment="1">
      <alignment horizontal="left" vertical="center" wrapText="1" indent="1"/>
    </xf>
    <xf numFmtId="0" fontId="31" fillId="8" borderId="77" xfId="0" quotePrefix="1" applyFont="1" applyFill="1" applyBorder="1" applyAlignment="1">
      <alignment horizontal="left" vertical="center" wrapText="1" indent="1"/>
    </xf>
    <xf numFmtId="0" fontId="34" fillId="8" borderId="4" xfId="0" applyFont="1" applyFill="1" applyBorder="1" applyAlignment="1">
      <alignment horizontal="left" wrapText="1" indent="1"/>
    </xf>
    <xf numFmtId="0" fontId="31" fillId="8" borderId="0" xfId="0" applyFont="1" applyFill="1" applyAlignment="1">
      <alignment horizontal="left" vertical="center" wrapText="1" indent="1"/>
    </xf>
    <xf numFmtId="0" fontId="29" fillId="0" borderId="0" xfId="0" applyFont="1"/>
    <xf numFmtId="14" fontId="0" fillId="0" borderId="0" xfId="0" applyNumberFormat="1"/>
    <xf numFmtId="11" fontId="0" fillId="0" borderId="0" xfId="0" applyNumberFormat="1"/>
    <xf numFmtId="0" fontId="10" fillId="8" borderId="18" xfId="0" applyFont="1" applyFill="1" applyBorder="1" applyAlignment="1" applyProtection="1">
      <alignment horizontal="center" vertical="center" wrapText="1"/>
      <protection locked="0"/>
    </xf>
    <xf numFmtId="0" fontId="2" fillId="12" borderId="39" xfId="0" applyFont="1" applyFill="1" applyBorder="1" applyAlignment="1">
      <alignment horizontal="left" vertical="center" wrapText="1" indent="1"/>
    </xf>
    <xf numFmtId="0" fontId="9" fillId="12" borderId="39"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10" borderId="11" xfId="0" applyFont="1" applyFill="1" applyBorder="1" applyAlignment="1">
      <alignment horizontal="left" vertical="center" wrapText="1" indent="1"/>
    </xf>
    <xf numFmtId="0" fontId="8" fillId="10" borderId="1" xfId="0" applyFont="1" applyFill="1" applyBorder="1" applyAlignment="1">
      <alignment horizontal="left" vertical="center" wrapText="1" indent="1"/>
    </xf>
    <xf numFmtId="0" fontId="16" fillId="13" borderId="21" xfId="0" applyFont="1" applyFill="1" applyBorder="1" applyAlignment="1">
      <alignment horizontal="left" vertical="center" wrapText="1" indent="1"/>
    </xf>
    <xf numFmtId="0" fontId="7" fillId="2" borderId="39" xfId="0" applyFont="1" applyFill="1" applyBorder="1" applyAlignment="1">
      <alignment horizontal="left" vertical="center" wrapText="1" indent="1"/>
    </xf>
    <xf numFmtId="0" fontId="8" fillId="10" borderId="11" xfId="0" applyFont="1" applyFill="1" applyBorder="1" applyAlignment="1">
      <alignment horizontal="center" vertical="center" wrapText="1"/>
    </xf>
    <xf numFmtId="0" fontId="9" fillId="12" borderId="56" xfId="0" applyFont="1" applyFill="1" applyBorder="1" applyAlignment="1">
      <alignment horizontal="left" vertical="center" wrapText="1" indent="1"/>
    </xf>
    <xf numFmtId="0" fontId="9" fillId="12" borderId="20" xfId="0" applyFont="1" applyFill="1" applyBorder="1" applyAlignment="1">
      <alignment horizontal="left" vertical="center" wrapText="1" indent="1"/>
    </xf>
    <xf numFmtId="0" fontId="9" fillId="10" borderId="55" xfId="0" applyFont="1" applyFill="1" applyBorder="1" applyAlignment="1">
      <alignment horizontal="left" vertical="center" wrapText="1" indent="1"/>
    </xf>
    <xf numFmtId="3" fontId="16" fillId="10" borderId="13" xfId="0" applyNumberFormat="1" applyFont="1" applyFill="1" applyBorder="1" applyAlignment="1">
      <alignment horizontal="center" vertical="center"/>
    </xf>
    <xf numFmtId="0" fontId="16" fillId="10" borderId="13" xfId="0" applyFont="1" applyFill="1" applyBorder="1" applyAlignment="1">
      <alignment horizontal="center" vertical="center"/>
    </xf>
    <xf numFmtId="0" fontId="0" fillId="16" borderId="0" xfId="0" applyFill="1"/>
    <xf numFmtId="0" fontId="8" fillId="8" borderId="17" xfId="0" applyFont="1" applyFill="1" applyBorder="1" applyAlignment="1" applyProtection="1">
      <alignment horizontal="left" vertical="center" wrapText="1" indent="1"/>
      <protection locked="0"/>
    </xf>
    <xf numFmtId="0" fontId="8" fillId="8" borderId="10" xfId="0" applyFont="1" applyFill="1" applyBorder="1" applyAlignment="1" applyProtection="1">
      <alignment horizontal="center" vertical="center" wrapText="1"/>
      <protection locked="0"/>
    </xf>
    <xf numFmtId="0" fontId="8" fillId="8" borderId="12" xfId="0" applyFont="1" applyFill="1" applyBorder="1" applyAlignment="1" applyProtection="1">
      <alignment horizontal="center" vertical="center" wrapText="1"/>
      <protection locked="0"/>
    </xf>
    <xf numFmtId="0" fontId="8" fillId="2" borderId="39" xfId="0" applyFont="1" applyFill="1" applyBorder="1" applyAlignment="1">
      <alignment horizontal="center" vertical="center" wrapText="1"/>
    </xf>
    <xf numFmtId="0" fontId="1" fillId="8" borderId="1" xfId="0" applyFont="1" applyFill="1" applyBorder="1" applyAlignment="1">
      <alignment horizontal="center" vertical="center"/>
    </xf>
    <xf numFmtId="0" fontId="8" fillId="8" borderId="10" xfId="0" applyFont="1" applyFill="1" applyBorder="1"/>
    <xf numFmtId="0" fontId="8" fillId="8" borderId="11" xfId="0" applyFont="1" applyFill="1" applyBorder="1"/>
    <xf numFmtId="0" fontId="8" fillId="8" borderId="16" xfId="0" applyFont="1" applyFill="1" applyBorder="1" applyAlignment="1" applyProtection="1">
      <alignment horizontal="left" vertical="center" wrapText="1" indent="1"/>
      <protection locked="0"/>
    </xf>
    <xf numFmtId="164" fontId="8" fillId="10" borderId="40" xfId="0" applyNumberFormat="1" applyFont="1" applyFill="1" applyBorder="1" applyAlignment="1">
      <alignment horizontal="center" vertical="center"/>
    </xf>
    <xf numFmtId="3" fontId="8" fillId="10" borderId="41" xfId="0" applyNumberFormat="1" applyFont="1" applyFill="1" applyBorder="1" applyAlignment="1">
      <alignment horizontal="center" vertical="center"/>
    </xf>
    <xf numFmtId="164" fontId="8" fillId="10" borderId="53" xfId="0" applyNumberFormat="1" applyFont="1" applyFill="1" applyBorder="1" applyAlignment="1">
      <alignment horizontal="center" vertical="center"/>
    </xf>
    <xf numFmtId="0" fontId="8" fillId="8" borderId="0" xfId="0" applyFont="1" applyFill="1" applyAlignment="1" applyProtection="1">
      <alignment horizontal="left" vertical="center" wrapText="1" indent="1"/>
      <protection locked="0"/>
    </xf>
    <xf numFmtId="0" fontId="32" fillId="8" borderId="0" xfId="7" applyFont="1" applyFill="1" applyBorder="1" applyAlignment="1" applyProtection="1">
      <alignment horizontal="left" vertical="center" indent="1"/>
    </xf>
    <xf numFmtId="0" fontId="0" fillId="0" borderId="4" xfId="0" applyBorder="1" applyAlignment="1">
      <alignment horizontal="center" vertical="center"/>
    </xf>
    <xf numFmtId="2" fontId="0" fillId="0" borderId="4" xfId="0" applyNumberFormat="1" applyBorder="1" applyAlignment="1">
      <alignment horizontal="center" vertical="center"/>
    </xf>
    <xf numFmtId="0" fontId="0" fillId="0" borderId="0" xfId="0" applyAlignment="1">
      <alignment vertical="center"/>
    </xf>
    <xf numFmtId="0" fontId="0" fillId="0" borderId="4" xfId="0" applyBorder="1" applyAlignment="1">
      <alignment horizontal="left" vertical="center"/>
    </xf>
    <xf numFmtId="0" fontId="29" fillId="11" borderId="4" xfId="0" applyFont="1" applyFill="1" applyBorder="1" applyAlignment="1">
      <alignment horizontal="center" vertical="top" wrapText="1"/>
    </xf>
    <xf numFmtId="0" fontId="29" fillId="11" borderId="4" xfId="0" applyFont="1" applyFill="1" applyBorder="1" applyAlignment="1">
      <alignment horizontal="left" vertical="top" wrapText="1"/>
    </xf>
    <xf numFmtId="0" fontId="47" fillId="8" borderId="0" xfId="7" quotePrefix="1" applyFont="1" applyFill="1" applyAlignment="1" applyProtection="1">
      <alignment vertical="center"/>
    </xf>
    <xf numFmtId="0" fontId="30" fillId="8" borderId="0" xfId="7" quotePrefix="1" applyFont="1" applyFill="1" applyAlignment="1" applyProtection="1">
      <alignment horizontal="left" vertical="center" indent="1"/>
      <protection locked="0"/>
    </xf>
    <xf numFmtId="0" fontId="30" fillId="8" borderId="0" xfId="7" quotePrefix="1" applyFont="1" applyFill="1" applyAlignment="1" applyProtection="1">
      <alignment vertical="center"/>
      <protection locked="0"/>
    </xf>
    <xf numFmtId="0" fontId="0" fillId="17" borderId="0" xfId="0" applyFill="1"/>
    <xf numFmtId="0" fontId="0" fillId="0" borderId="0" xfId="0" applyAlignment="1">
      <alignment vertical="top" wrapText="1"/>
    </xf>
    <xf numFmtId="14" fontId="0" fillId="16" borderId="0" xfId="0" applyNumberFormat="1" applyFill="1"/>
    <xf numFmtId="0" fontId="49" fillId="8" borderId="0" xfId="0" applyFont="1" applyFill="1"/>
    <xf numFmtId="0" fontId="3" fillId="8" borderId="0" xfId="7" applyFont="1" applyFill="1" applyBorder="1" applyAlignment="1" applyProtection="1"/>
    <xf numFmtId="0" fontId="2" fillId="8" borderId="7" xfId="0" applyFont="1" applyFill="1" applyBorder="1"/>
    <xf numFmtId="0" fontId="34" fillId="8" borderId="4" xfId="0" applyFont="1" applyFill="1" applyBorder="1" applyAlignment="1">
      <alignment vertical="center" wrapText="1"/>
    </xf>
    <xf numFmtId="0" fontId="2" fillId="8" borderId="0" xfId="0" applyFont="1" applyFill="1" applyAlignment="1" applyProtection="1">
      <alignment vertical="center" wrapText="1"/>
      <protection locked="0"/>
    </xf>
    <xf numFmtId="0" fontId="8" fillId="8" borderId="0" xfId="0" applyFont="1" applyFill="1" applyAlignment="1">
      <alignment horizontal="left" vertical="center" wrapText="1" indent="1"/>
    </xf>
    <xf numFmtId="0" fontId="9" fillId="8" borderId="0" xfId="0" applyFont="1" applyFill="1" applyAlignment="1">
      <alignment horizontal="left" vertical="center" indent="1"/>
    </xf>
    <xf numFmtId="0" fontId="34" fillId="8" borderId="32" xfId="0" applyFont="1" applyFill="1" applyBorder="1" applyAlignment="1">
      <alignment vertical="center" wrapText="1"/>
    </xf>
    <xf numFmtId="0" fontId="8" fillId="8" borderId="78" xfId="0" applyFont="1" applyFill="1" applyBorder="1" applyAlignment="1">
      <alignment horizontal="left" vertical="center" wrapText="1" indent="1"/>
    </xf>
    <xf numFmtId="0" fontId="34" fillId="8" borderId="77" xfId="0" applyFont="1" applyFill="1" applyBorder="1" applyAlignment="1">
      <alignment vertical="top" wrapText="1"/>
    </xf>
    <xf numFmtId="0" fontId="2" fillId="8" borderId="77" xfId="0" applyFont="1" applyFill="1" applyBorder="1" applyAlignment="1">
      <alignment vertical="center" wrapText="1"/>
    </xf>
    <xf numFmtId="0" fontId="2" fillId="8" borderId="79" xfId="0" applyFont="1" applyFill="1" applyBorder="1" applyAlignment="1">
      <alignment vertical="center" wrapText="1"/>
    </xf>
    <xf numFmtId="0" fontId="9" fillId="8" borderId="75" xfId="7" applyFont="1" applyFill="1" applyBorder="1" applyAlignment="1" applyProtection="1">
      <alignment vertical="center" wrapText="1"/>
    </xf>
    <xf numFmtId="0" fontId="8" fillId="8" borderId="31" xfId="0" applyFont="1" applyFill="1" applyBorder="1" applyAlignment="1">
      <alignment vertical="center" wrapText="1"/>
    </xf>
    <xf numFmtId="0" fontId="2" fillId="8" borderId="4" xfId="0" applyFont="1" applyFill="1" applyBorder="1" applyAlignment="1">
      <alignment vertical="center" wrapText="1"/>
    </xf>
    <xf numFmtId="0" fontId="0" fillId="8" borderId="80" xfId="0" applyFill="1" applyBorder="1"/>
    <xf numFmtId="0" fontId="50" fillId="8" borderId="0" xfId="0" quotePrefix="1" applyFont="1" applyFill="1" applyAlignment="1">
      <alignment vertical="center"/>
    </xf>
    <xf numFmtId="0" fontId="37" fillId="8" borderId="0" xfId="0" applyFont="1" applyFill="1" applyAlignment="1" applyProtection="1">
      <alignment vertical="center" wrapText="1"/>
      <protection locked="0"/>
    </xf>
    <xf numFmtId="0" fontId="8" fillId="8" borderId="4" xfId="0" applyFont="1" applyFill="1" applyBorder="1" applyAlignment="1">
      <alignment vertical="center" wrapText="1"/>
    </xf>
    <xf numFmtId="0" fontId="35" fillId="18" borderId="74" xfId="0" applyFont="1" applyFill="1" applyBorder="1" applyAlignment="1">
      <alignment horizontal="left" vertical="center" wrapText="1" indent="1"/>
    </xf>
    <xf numFmtId="0" fontId="35" fillId="18" borderId="75" xfId="0" applyFont="1" applyFill="1" applyBorder="1" applyAlignment="1">
      <alignment horizontal="left" vertical="center" wrapText="1" indent="1"/>
    </xf>
    <xf numFmtId="0" fontId="8" fillId="8" borderId="82" xfId="0" applyFont="1" applyFill="1" applyBorder="1" applyAlignment="1" applyProtection="1">
      <alignment horizontal="center" vertical="center" wrapText="1"/>
      <protection locked="0"/>
    </xf>
    <xf numFmtId="0" fontId="49" fillId="8" borderId="0" xfId="0" applyFont="1" applyFill="1" applyProtection="1">
      <protection locked="0"/>
    </xf>
    <xf numFmtId="0" fontId="32" fillId="10" borderId="21" xfId="7" applyFont="1" applyFill="1" applyBorder="1" applyAlignment="1" applyProtection="1">
      <alignment horizontal="left" vertical="center" wrapText="1" indent="1"/>
      <protection locked="0"/>
    </xf>
    <xf numFmtId="0" fontId="15" fillId="15" borderId="39" xfId="0" applyFont="1" applyFill="1" applyBorder="1" applyAlignment="1">
      <alignment horizontal="center" vertical="center"/>
    </xf>
    <xf numFmtId="0" fontId="16" fillId="10" borderId="50" xfId="0" applyFont="1" applyFill="1" applyBorder="1" applyAlignment="1">
      <alignment horizontal="center" vertical="center"/>
    </xf>
    <xf numFmtId="0" fontId="15" fillId="0" borderId="57" xfId="0" applyFont="1" applyBorder="1" applyAlignment="1">
      <alignment horizontal="left" vertical="center" wrapText="1" indent="1"/>
    </xf>
    <xf numFmtId="164" fontId="16" fillId="10" borderId="39" xfId="0" applyNumberFormat="1" applyFont="1" applyFill="1" applyBorder="1" applyAlignment="1">
      <alignment horizontal="center" vertical="center"/>
    </xf>
    <xf numFmtId="0" fontId="9" fillId="8" borderId="0" xfId="0" applyFont="1" applyFill="1" applyAlignment="1">
      <alignment horizontal="center" vertical="center" wrapText="1"/>
    </xf>
    <xf numFmtId="0" fontId="11" fillId="8" borderId="0" xfId="0" applyFont="1" applyFill="1" applyAlignment="1">
      <alignment horizontal="center" vertical="center" wrapText="1"/>
    </xf>
    <xf numFmtId="0" fontId="33" fillId="18" borderId="23"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25" xfId="0" applyFont="1" applyFill="1" applyBorder="1" applyAlignment="1">
      <alignment horizontal="center" vertical="center" wrapText="1"/>
    </xf>
    <xf numFmtId="0" fontId="36" fillId="8" borderId="0" xfId="0" applyFont="1" applyFill="1" applyAlignment="1">
      <alignment horizontal="center" vertical="center" wrapText="1"/>
    </xf>
    <xf numFmtId="0" fontId="4" fillId="8" borderId="0" xfId="0" applyFont="1" applyFill="1" applyAlignment="1">
      <alignment horizontal="center" vertical="center" wrapText="1"/>
    </xf>
    <xf numFmtId="0" fontId="51" fillId="8" borderId="0" xfId="0" applyFont="1" applyFill="1" applyAlignment="1">
      <alignment horizontal="center" vertical="center" wrapText="1"/>
    </xf>
    <xf numFmtId="0" fontId="2" fillId="8" borderId="0" xfId="0" applyFont="1" applyFill="1" applyAlignment="1">
      <alignment horizontal="left"/>
    </xf>
    <xf numFmtId="0" fontId="33" fillId="18" borderId="23" xfId="0" applyFont="1" applyFill="1" applyBorder="1" applyAlignment="1">
      <alignment horizontal="center" vertical="center"/>
    </xf>
    <xf numFmtId="0" fontId="33" fillId="18" borderId="24" xfId="0" applyFont="1" applyFill="1" applyBorder="1" applyAlignment="1">
      <alignment horizontal="center" vertical="center"/>
    </xf>
    <xf numFmtId="0" fontId="33" fillId="18" borderId="25" xfId="0" applyFont="1" applyFill="1" applyBorder="1" applyAlignment="1">
      <alignment horizontal="center" vertical="center"/>
    </xf>
    <xf numFmtId="0" fontId="2" fillId="8" borderId="0" xfId="0" applyFont="1" applyFill="1" applyAlignment="1">
      <alignment horizontal="left" vertical="center" wrapText="1" indent="1"/>
    </xf>
    <xf numFmtId="0" fontId="10" fillId="8" borderId="0" xfId="0" applyFont="1" applyFill="1" applyAlignment="1">
      <alignment horizontal="right" vertical="center" wrapText="1" indent="1"/>
    </xf>
    <xf numFmtId="0" fontId="2" fillId="8" borderId="26" xfId="0" applyFont="1" applyFill="1" applyBorder="1" applyAlignment="1">
      <alignment horizontal="left" vertical="center" wrapText="1" indent="1"/>
    </xf>
    <xf numFmtId="0" fontId="34" fillId="8" borderId="23" xfId="0" applyFont="1" applyFill="1" applyBorder="1" applyAlignment="1">
      <alignment horizontal="center" vertical="center" wrapText="1"/>
    </xf>
    <xf numFmtId="0" fontId="34" fillId="8" borderId="24" xfId="0" applyFont="1" applyFill="1" applyBorder="1" applyAlignment="1">
      <alignment horizontal="center" vertical="center" wrapText="1"/>
    </xf>
    <xf numFmtId="0" fontId="34" fillId="8" borderId="25" xfId="0" applyFont="1" applyFill="1" applyBorder="1" applyAlignment="1">
      <alignment horizontal="center" vertical="center" wrapText="1"/>
    </xf>
    <xf numFmtId="0" fontId="31" fillId="8" borderId="23" xfId="0" applyFont="1" applyFill="1" applyBorder="1" applyAlignment="1">
      <alignment horizontal="center" vertical="center" wrapText="1"/>
    </xf>
    <xf numFmtId="0" fontId="31" fillId="8" borderId="24" xfId="0" applyFont="1" applyFill="1" applyBorder="1" applyAlignment="1">
      <alignment horizontal="center" vertical="center" wrapText="1"/>
    </xf>
    <xf numFmtId="0" fontId="9" fillId="10" borderId="31" xfId="0" applyFont="1" applyFill="1" applyBorder="1" applyAlignment="1">
      <alignment horizontal="left" vertical="center"/>
    </xf>
    <xf numFmtId="0" fontId="9" fillId="10" borderId="73" xfId="0" applyFont="1" applyFill="1" applyBorder="1" applyAlignment="1">
      <alignment horizontal="left" vertical="center"/>
    </xf>
    <xf numFmtId="0" fontId="2" fillId="8" borderId="81" xfId="0" applyFont="1" applyFill="1" applyBorder="1" applyAlignment="1" applyProtection="1">
      <alignment horizontal="left" vertical="center" wrapText="1"/>
      <protection locked="0"/>
    </xf>
    <xf numFmtId="0" fontId="2" fillId="8" borderId="76" xfId="0" applyFont="1" applyFill="1" applyBorder="1" applyAlignment="1" applyProtection="1">
      <alignment horizontal="left" vertical="center" wrapText="1"/>
      <protection locked="0"/>
    </xf>
    <xf numFmtId="0" fontId="2" fillId="8" borderId="31" xfId="0" applyFont="1" applyFill="1" applyBorder="1" applyAlignment="1" applyProtection="1">
      <alignment horizontal="left" vertical="center" wrapText="1"/>
      <protection locked="0"/>
    </xf>
    <xf numFmtId="0" fontId="2" fillId="8" borderId="73" xfId="0" applyFont="1" applyFill="1" applyBorder="1" applyAlignment="1" applyProtection="1">
      <alignment horizontal="left" vertical="center" wrapText="1"/>
      <protection locked="0"/>
    </xf>
    <xf numFmtId="0" fontId="2" fillId="8" borderId="87" xfId="0" applyFont="1" applyFill="1" applyBorder="1" applyAlignment="1" applyProtection="1">
      <alignment horizontal="center" vertical="center" wrapText="1"/>
      <protection locked="0"/>
    </xf>
    <xf numFmtId="0" fontId="2" fillId="8" borderId="88" xfId="0" applyFont="1" applyFill="1" applyBorder="1" applyAlignment="1" applyProtection="1">
      <alignment horizontal="center" vertical="center" wrapText="1"/>
      <protection locked="0"/>
    </xf>
    <xf numFmtId="0" fontId="2" fillId="8" borderId="85" xfId="0" applyFont="1" applyFill="1" applyBorder="1" applyAlignment="1" applyProtection="1">
      <alignment horizontal="center" vertical="center" wrapText="1"/>
      <protection locked="0"/>
    </xf>
    <xf numFmtId="0" fontId="2" fillId="8" borderId="86" xfId="0" applyFont="1" applyFill="1" applyBorder="1" applyAlignment="1" applyProtection="1">
      <alignment horizontal="center" vertical="center" wrapText="1"/>
      <protection locked="0"/>
    </xf>
    <xf numFmtId="0" fontId="2" fillId="8" borderId="83" xfId="0" applyFont="1" applyFill="1" applyBorder="1" applyAlignment="1" applyProtection="1">
      <alignment horizontal="center" vertical="center" wrapText="1"/>
      <protection locked="0"/>
    </xf>
    <xf numFmtId="0" fontId="2" fillId="8" borderId="84" xfId="0" applyFont="1" applyFill="1" applyBorder="1" applyAlignment="1" applyProtection="1">
      <alignment horizontal="center" vertical="center" wrapText="1"/>
      <protection locked="0"/>
    </xf>
    <xf numFmtId="0" fontId="2" fillId="8" borderId="2" xfId="0" applyFont="1" applyFill="1" applyBorder="1" applyAlignment="1" applyProtection="1">
      <alignment horizontal="left" vertical="center" wrapText="1" indent="1"/>
      <protection locked="0"/>
    </xf>
    <xf numFmtId="0" fontId="2" fillId="8" borderId="27" xfId="0" applyFont="1" applyFill="1" applyBorder="1" applyAlignment="1" applyProtection="1">
      <alignment horizontal="left" vertical="center" wrapText="1" indent="1"/>
      <protection locked="0"/>
    </xf>
    <xf numFmtId="0" fontId="2" fillId="8" borderId="3" xfId="0" applyFont="1" applyFill="1" applyBorder="1" applyAlignment="1" applyProtection="1">
      <alignment horizontal="left" vertical="center" wrapText="1" indent="1"/>
      <protection locked="0"/>
    </xf>
    <xf numFmtId="0" fontId="2" fillId="8" borderId="34" xfId="0" applyFont="1" applyFill="1" applyBorder="1" applyAlignment="1" applyProtection="1">
      <alignment horizontal="left" wrapText="1"/>
      <protection locked="0"/>
    </xf>
    <xf numFmtId="0" fontId="2" fillId="8" borderId="0" xfId="0" applyFont="1" applyFill="1" applyAlignment="1" applyProtection="1">
      <alignment horizontal="left" wrapText="1"/>
      <protection locked="0"/>
    </xf>
    <xf numFmtId="0" fontId="2" fillId="8" borderId="62" xfId="0" applyFont="1" applyFill="1" applyBorder="1" applyAlignment="1" applyProtection="1">
      <alignment horizontal="left" vertical="center" wrapText="1" indent="1"/>
      <protection locked="0"/>
    </xf>
    <xf numFmtId="0" fontId="37" fillId="8" borderId="0" xfId="0" applyFont="1" applyFill="1" applyAlignment="1" applyProtection="1">
      <alignment horizontal="left" vertical="center" wrapText="1" indent="1"/>
      <protection locked="0"/>
    </xf>
    <xf numFmtId="0" fontId="8" fillId="2" borderId="2" xfId="0" applyFont="1" applyFill="1" applyBorder="1" applyAlignment="1">
      <alignment horizontal="left" vertical="center" wrapText="1" indent="1"/>
    </xf>
    <xf numFmtId="0" fontId="8" fillId="2" borderId="27"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2" fillId="10" borderId="14" xfId="0" applyFont="1" applyFill="1" applyBorder="1" applyAlignment="1">
      <alignment horizontal="left" vertical="center" indent="1"/>
    </xf>
    <xf numFmtId="0" fontId="2" fillId="10" borderId="15" xfId="0" applyFont="1" applyFill="1" applyBorder="1" applyAlignment="1">
      <alignment horizontal="left" vertical="center" indent="1"/>
    </xf>
    <xf numFmtId="0" fontId="2" fillId="10" borderId="35" xfId="0" applyFont="1" applyFill="1" applyBorder="1" applyAlignment="1">
      <alignment horizontal="left" vertical="center" wrapText="1" indent="1"/>
    </xf>
    <xf numFmtId="0" fontId="2" fillId="10" borderId="36" xfId="0" applyFont="1" applyFill="1" applyBorder="1" applyAlignment="1">
      <alignment horizontal="left" vertical="center" wrapText="1" indent="1"/>
    </xf>
    <xf numFmtId="0" fontId="2" fillId="10" borderId="37" xfId="0" applyFont="1" applyFill="1" applyBorder="1" applyAlignment="1">
      <alignment horizontal="left" vertical="center" wrapText="1" indent="1"/>
    </xf>
    <xf numFmtId="0" fontId="10" fillId="10" borderId="39" xfId="0" applyFont="1" applyFill="1" applyBorder="1" applyAlignment="1">
      <alignment horizontal="left" vertical="center" wrapText="1" indent="1"/>
    </xf>
    <xf numFmtId="0" fontId="10" fillId="10" borderId="63" xfId="0" applyFont="1" applyFill="1" applyBorder="1" applyAlignment="1">
      <alignment horizontal="left" vertical="center" wrapText="1" indent="1"/>
    </xf>
    <xf numFmtId="0" fontId="10" fillId="10" borderId="64" xfId="0" applyFont="1" applyFill="1" applyBorder="1" applyAlignment="1">
      <alignment horizontal="left" vertical="center" wrapText="1" indent="1"/>
    </xf>
    <xf numFmtId="0" fontId="14" fillId="10" borderId="54" xfId="0" applyFont="1" applyFill="1" applyBorder="1" applyAlignment="1">
      <alignment horizontal="left" vertical="center" wrapText="1" indent="1"/>
    </xf>
    <xf numFmtId="0" fontId="14" fillId="10" borderId="65" xfId="0" applyFont="1" applyFill="1" applyBorder="1" applyAlignment="1">
      <alignment horizontal="left" vertical="center" wrapText="1" indent="1"/>
    </xf>
    <xf numFmtId="0" fontId="10" fillId="10" borderId="66" xfId="0" applyFont="1" applyFill="1" applyBorder="1" applyAlignment="1">
      <alignment horizontal="left" vertical="center" wrapText="1" indent="1"/>
    </xf>
    <xf numFmtId="0" fontId="10" fillId="10" borderId="56" xfId="0" applyFont="1" applyFill="1" applyBorder="1" applyAlignment="1">
      <alignment horizontal="left" vertical="center" wrapText="1" indent="1"/>
    </xf>
    <xf numFmtId="0" fontId="10" fillId="10" borderId="39" xfId="0" applyFont="1" applyFill="1" applyBorder="1" applyAlignment="1">
      <alignment horizontal="center" vertical="center" wrapText="1"/>
    </xf>
    <xf numFmtId="0" fontId="10" fillId="10" borderId="42" xfId="0" applyFont="1" applyFill="1" applyBorder="1" applyAlignment="1">
      <alignment horizontal="left" vertical="center" wrapText="1" indent="1"/>
    </xf>
    <xf numFmtId="0" fontId="9" fillId="12" borderId="39" xfId="0" applyFont="1" applyFill="1" applyBorder="1" applyAlignment="1">
      <alignment horizontal="left" vertical="center" wrapText="1" indent="1"/>
    </xf>
    <xf numFmtId="0" fontId="9" fillId="12" borderId="54" xfId="0" applyFont="1" applyFill="1" applyBorder="1" applyAlignment="1">
      <alignment horizontal="left" vertical="center" wrapText="1" indent="1"/>
    </xf>
    <xf numFmtId="0" fontId="10" fillId="10" borderId="54" xfId="0" applyFont="1" applyFill="1" applyBorder="1" applyAlignment="1">
      <alignment horizontal="center" vertical="center" wrapText="1"/>
    </xf>
    <xf numFmtId="0" fontId="10" fillId="10" borderId="65" xfId="0" applyFont="1" applyFill="1" applyBorder="1" applyAlignment="1">
      <alignment horizontal="center" vertical="center" wrapText="1"/>
    </xf>
    <xf numFmtId="0" fontId="37" fillId="8" borderId="0" xfId="0" applyFont="1" applyFill="1" applyAlignment="1" applyProtection="1">
      <alignment horizontal="left" vertical="center" indent="1"/>
      <protection locked="0"/>
    </xf>
    <xf numFmtId="0" fontId="10" fillId="10" borderId="34" xfId="0" applyFont="1" applyFill="1" applyBorder="1" applyAlignment="1">
      <alignment horizontal="left" vertical="center" wrapText="1" indent="1"/>
    </xf>
    <xf numFmtId="0" fontId="10" fillId="10" borderId="0" xfId="0" applyFont="1" applyFill="1" applyAlignment="1">
      <alignment horizontal="left" vertical="center" wrapText="1" indent="1"/>
    </xf>
    <xf numFmtId="0" fontId="9" fillId="10" borderId="38" xfId="0" applyFont="1" applyFill="1" applyBorder="1" applyAlignment="1">
      <alignment horizontal="left" vertical="center" wrapText="1" indent="1"/>
    </xf>
    <xf numFmtId="0" fontId="9" fillId="10" borderId="30" xfId="0" applyFont="1" applyFill="1" applyBorder="1" applyAlignment="1">
      <alignment horizontal="left" vertical="center" wrapText="1" indent="1"/>
    </xf>
    <xf numFmtId="0" fontId="10" fillId="8" borderId="16" xfId="0" applyFont="1" applyFill="1" applyBorder="1" applyAlignment="1" applyProtection="1">
      <alignment horizontal="left" vertical="center" wrapText="1" indent="1"/>
      <protection locked="0"/>
    </xf>
    <xf numFmtId="0" fontId="10" fillId="8" borderId="18" xfId="0" applyFont="1" applyFill="1" applyBorder="1" applyAlignment="1" applyProtection="1">
      <alignment horizontal="left" vertical="center" wrapText="1" indent="1"/>
      <protection locked="0"/>
    </xf>
    <xf numFmtId="0" fontId="10" fillId="10" borderId="55" xfId="0" applyFont="1" applyFill="1" applyBorder="1" applyAlignment="1">
      <alignment horizontal="center" vertical="center" wrapText="1"/>
    </xf>
    <xf numFmtId="0" fontId="10" fillId="10" borderId="63" xfId="0" applyFont="1" applyFill="1" applyBorder="1" applyAlignment="1">
      <alignment horizontal="center" vertical="center" wrapText="1"/>
    </xf>
    <xf numFmtId="0" fontId="10" fillId="10" borderId="64" xfId="0" applyFont="1" applyFill="1" applyBorder="1" applyAlignment="1">
      <alignment horizontal="center" vertical="center" wrapText="1"/>
    </xf>
    <xf numFmtId="0" fontId="2" fillId="12" borderId="54" xfId="0" applyFont="1" applyFill="1" applyBorder="1" applyAlignment="1">
      <alignment horizontal="center" vertical="center" wrapText="1"/>
    </xf>
    <xf numFmtId="0" fontId="2" fillId="12" borderId="55" xfId="0" applyFont="1" applyFill="1" applyBorder="1" applyAlignment="1">
      <alignment horizontal="center" vertical="center" wrapText="1"/>
    </xf>
    <xf numFmtId="0" fontId="20" fillId="8" borderId="0" xfId="0" applyFont="1" applyFill="1" applyAlignment="1" applyProtection="1">
      <alignment horizontal="left" vertical="center" wrapText="1" indent="1"/>
      <protection locked="0"/>
    </xf>
    <xf numFmtId="0" fontId="2" fillId="8" borderId="0" xfId="0" applyFont="1" applyFill="1" applyAlignment="1" applyProtection="1">
      <alignment horizontal="left" wrapText="1" indent="1"/>
      <protection locked="0"/>
    </xf>
    <xf numFmtId="0" fontId="9" fillId="8" borderId="0" xfId="0" applyFont="1" applyFill="1" applyAlignment="1" applyProtection="1">
      <alignment horizontal="left" wrapText="1" indent="1"/>
      <protection locked="0"/>
    </xf>
    <xf numFmtId="0" fontId="7" fillId="2" borderId="54" xfId="0" applyFont="1" applyFill="1" applyBorder="1" applyAlignment="1">
      <alignment horizontal="left" vertical="center" wrapText="1" indent="1"/>
    </xf>
    <xf numFmtId="0" fontId="7" fillId="2" borderId="65" xfId="0" applyFont="1" applyFill="1" applyBorder="1" applyAlignment="1">
      <alignment horizontal="left" vertical="center" wrapText="1" indent="1"/>
    </xf>
    <xf numFmtId="0" fontId="10" fillId="10" borderId="67" xfId="0" applyFont="1" applyFill="1" applyBorder="1" applyAlignment="1">
      <alignment horizontal="left" vertical="center" wrapText="1" indent="1"/>
    </xf>
    <xf numFmtId="0" fontId="10" fillId="10" borderId="55" xfId="0" applyFont="1" applyFill="1" applyBorder="1" applyAlignment="1">
      <alignment horizontal="left" vertical="center" wrapText="1" indent="1"/>
    </xf>
    <xf numFmtId="0" fontId="8" fillId="2" borderId="50"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 fillId="2" borderId="71" xfId="0" applyFont="1" applyFill="1" applyBorder="1" applyAlignment="1">
      <alignment horizontal="center" vertical="center" wrapText="1"/>
    </xf>
    <xf numFmtId="0" fontId="8" fillId="2" borderId="50" xfId="0" applyFont="1" applyFill="1" applyBorder="1" applyAlignment="1" applyProtection="1">
      <alignment horizontal="center" vertical="center" wrapText="1"/>
      <protection locked="0"/>
    </xf>
    <xf numFmtId="0" fontId="8" fillId="2" borderId="70" xfId="0" applyFont="1" applyFill="1" applyBorder="1" applyAlignment="1" applyProtection="1">
      <alignment horizontal="center" vertical="center" wrapText="1"/>
      <protection locked="0"/>
    </xf>
    <xf numFmtId="0" fontId="8" fillId="2" borderId="71" xfId="0" applyFont="1" applyFill="1" applyBorder="1" applyAlignment="1" applyProtection="1">
      <alignment horizontal="center" vertical="center" wrapText="1"/>
      <protection locked="0"/>
    </xf>
    <xf numFmtId="0" fontId="9" fillId="8" borderId="0" xfId="0" applyFont="1" applyFill="1" applyAlignment="1" applyProtection="1">
      <alignment horizontal="left" vertical="center" wrapText="1" indent="1"/>
      <protection locked="0"/>
    </xf>
    <xf numFmtId="0" fontId="31" fillId="8" borderId="0" xfId="0" applyFont="1" applyFill="1" applyAlignment="1">
      <alignment horizontal="left" vertical="center" indent="1"/>
    </xf>
    <xf numFmtId="0" fontId="2" fillId="10" borderId="28" xfId="0" applyFont="1" applyFill="1" applyBorder="1" applyAlignment="1">
      <alignment horizontal="center" vertical="center"/>
    </xf>
    <xf numFmtId="0" fontId="2" fillId="10" borderId="29" xfId="0" applyFont="1" applyFill="1" applyBorder="1" applyAlignment="1">
      <alignment horizontal="center" vertical="center"/>
    </xf>
    <xf numFmtId="0" fontId="2" fillId="10" borderId="33" xfId="0" applyFont="1" applyFill="1" applyBorder="1" applyAlignment="1">
      <alignment horizontal="center" vertical="center"/>
    </xf>
    <xf numFmtId="0" fontId="10" fillId="8" borderId="18" xfId="0" applyFont="1" applyFill="1" applyBorder="1" applyAlignment="1" applyProtection="1">
      <alignment horizontal="center" vertical="center" wrapText="1"/>
      <protection locked="0"/>
    </xf>
    <xf numFmtId="0" fontId="10" fillId="8" borderId="19" xfId="0" applyFont="1" applyFill="1" applyBorder="1" applyAlignment="1" applyProtection="1">
      <alignment horizontal="center" vertical="center" wrapText="1"/>
      <protection locked="0"/>
    </xf>
    <xf numFmtId="0" fontId="9" fillId="8" borderId="0" xfId="0" applyFont="1" applyFill="1" applyAlignment="1">
      <alignment horizontal="left" vertical="center" wrapText="1" indent="1"/>
    </xf>
    <xf numFmtId="0" fontId="31" fillId="8" borderId="0" xfId="0" applyFont="1" applyFill="1" applyAlignment="1">
      <alignment horizontal="left" vertical="center" wrapText="1" indent="1"/>
    </xf>
    <xf numFmtId="0" fontId="40" fillId="8" borderId="0" xfId="0" applyFont="1" applyFill="1" applyAlignment="1" applyProtection="1">
      <alignment horizontal="left" vertical="center" wrapText="1" indent="1"/>
      <protection locked="0"/>
    </xf>
    <xf numFmtId="0" fontId="10" fillId="8" borderId="35" xfId="0" applyFont="1" applyFill="1" applyBorder="1" applyAlignment="1" applyProtection="1">
      <alignment horizontal="left" vertical="center" wrapText="1" indent="1"/>
      <protection locked="0"/>
    </xf>
    <xf numFmtId="0" fontId="10" fillId="8" borderId="37" xfId="0" applyFont="1" applyFill="1" applyBorder="1" applyAlignment="1" applyProtection="1">
      <alignment horizontal="left" vertical="center" wrapText="1" indent="1"/>
      <protection locked="0"/>
    </xf>
    <xf numFmtId="0" fontId="8" fillId="10" borderId="39"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7" fillId="2" borderId="54" xfId="0" applyFont="1" applyFill="1" applyBorder="1" applyAlignment="1" applyProtection="1">
      <alignment horizontal="left" vertical="center" wrapText="1" indent="1"/>
      <protection locked="0"/>
    </xf>
    <xf numFmtId="0" fontId="7" fillId="2" borderId="65" xfId="0" applyFont="1" applyFill="1" applyBorder="1" applyAlignment="1" applyProtection="1">
      <alignment horizontal="left" vertical="center" wrapText="1" indent="1"/>
      <protection locked="0"/>
    </xf>
    <xf numFmtId="0" fontId="10" fillId="10" borderId="54" xfId="0" applyFont="1" applyFill="1" applyBorder="1" applyAlignment="1">
      <alignment horizontal="left" vertical="center" wrapText="1" indent="1"/>
    </xf>
    <xf numFmtId="0" fontId="37" fillId="10" borderId="63" xfId="0" applyFont="1" applyFill="1" applyBorder="1" applyAlignment="1">
      <alignment horizontal="center" vertical="center" wrapText="1"/>
    </xf>
    <xf numFmtId="0" fontId="37" fillId="10" borderId="69" xfId="0" applyFont="1" applyFill="1" applyBorder="1" applyAlignment="1">
      <alignment horizontal="center" vertical="center" wrapText="1"/>
    </xf>
    <xf numFmtId="0" fontId="46" fillId="2" borderId="50" xfId="0" applyFont="1" applyFill="1" applyBorder="1" applyAlignment="1" applyProtection="1">
      <alignment horizontal="center" vertical="center" wrapText="1"/>
      <protection locked="0"/>
    </xf>
    <xf numFmtId="0" fontId="46" fillId="2" borderId="70" xfId="0" applyFont="1" applyFill="1" applyBorder="1" applyAlignment="1" applyProtection="1">
      <alignment horizontal="center" vertical="center" wrapText="1"/>
      <protection locked="0"/>
    </xf>
    <xf numFmtId="0" fontId="46" fillId="2" borderId="71"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left" vertical="center" wrapText="1" indent="1"/>
      <protection locked="0"/>
    </xf>
    <xf numFmtId="0" fontId="2" fillId="8" borderId="21" xfId="0" applyFont="1" applyFill="1" applyBorder="1" applyAlignment="1" applyProtection="1">
      <alignment horizontal="left" vertical="center" wrapText="1" indent="1"/>
      <protection locked="0"/>
    </xf>
    <xf numFmtId="0" fontId="2" fillId="8" borderId="34" xfId="0" applyFont="1" applyFill="1" applyBorder="1" applyAlignment="1" applyProtection="1">
      <alignment horizontal="left" vertical="center" wrapText="1" indent="1"/>
      <protection locked="0"/>
    </xf>
    <xf numFmtId="0" fontId="2" fillId="8" borderId="8" xfId="0" applyFont="1" applyFill="1" applyBorder="1" applyAlignment="1" applyProtection="1">
      <alignment horizontal="left" vertical="center" wrapText="1" indent="1"/>
      <protection locked="0"/>
    </xf>
    <xf numFmtId="0" fontId="2" fillId="10" borderId="66" xfId="0" applyFont="1" applyFill="1" applyBorder="1" applyAlignment="1">
      <alignment horizontal="center" vertical="center"/>
    </xf>
    <xf numFmtId="0" fontId="2" fillId="10" borderId="8" xfId="0" applyFont="1" applyFill="1" applyBorder="1" applyAlignment="1">
      <alignment horizontal="center" vertical="center"/>
    </xf>
    <xf numFmtId="0" fontId="2" fillId="8" borderId="72" xfId="0" applyFont="1" applyFill="1" applyBorder="1" applyAlignment="1" applyProtection="1">
      <alignment horizontal="left" vertical="center" wrapText="1" indent="1"/>
      <protection locked="0"/>
    </xf>
    <xf numFmtId="0" fontId="2" fillId="8" borderId="68" xfId="0" applyFont="1" applyFill="1" applyBorder="1" applyAlignment="1" applyProtection="1">
      <alignment horizontal="left" vertical="center" wrapText="1" indent="1"/>
      <protection locked="0"/>
    </xf>
  </cellXfs>
  <cellStyles count="14">
    <cellStyle name="cf1" xfId="1" xr:uid="{00000000-0005-0000-0000-000000000000}"/>
    <cellStyle name="cf2" xfId="2" xr:uid="{00000000-0005-0000-0000-000001000000}"/>
    <cellStyle name="cf3" xfId="3" xr:uid="{00000000-0005-0000-0000-000002000000}"/>
    <cellStyle name="cf4" xfId="4" xr:uid="{00000000-0005-0000-0000-000003000000}"/>
    <cellStyle name="cf5" xfId="5" xr:uid="{00000000-0005-0000-0000-000004000000}"/>
    <cellStyle name="ExportHeaderStyleLeft" xfId="6" xr:uid="{00000000-0005-0000-0000-000005000000}"/>
    <cellStyle name="Hyperlink" xfId="7" builtinId="8"/>
    <cellStyle name="Hyperlink 2" xfId="8" xr:uid="{00000000-0005-0000-0000-000007000000}"/>
    <cellStyle name="Normal" xfId="0" builtinId="0"/>
    <cellStyle name="Normal 2" xfId="9" xr:uid="{00000000-0005-0000-0000-000009000000}"/>
    <cellStyle name="Normal 2 2" xfId="13" xr:uid="{D4F32FA2-E105-470D-A378-7498D3CB8304}"/>
    <cellStyle name="Normal 2 3" xfId="10" xr:uid="{00000000-0005-0000-0000-00000A000000}"/>
    <cellStyle name="Normal 3" xfId="11" xr:uid="{00000000-0005-0000-0000-00000B000000}"/>
    <cellStyle name="Percent 2" xfId="12" xr:uid="{00000000-0005-0000-0000-00000C000000}"/>
  </cellStyles>
  <dxfs count="70">
    <dxf>
      <fill>
        <patternFill>
          <bgColor theme="4" tint="0.59996337778862885"/>
        </patternFill>
      </fill>
    </dxf>
    <dxf>
      <font>
        <b/>
        <i val="0"/>
        <color rgb="FFC00000"/>
      </font>
      <fill>
        <patternFill>
          <bgColor rgb="FFFFC7CE"/>
        </patternFill>
      </fill>
    </dxf>
    <dxf>
      <fill>
        <patternFill>
          <bgColor rgb="FFFFFF99"/>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C000"/>
        </patternFill>
      </fill>
    </dxf>
    <dxf>
      <fill>
        <patternFill>
          <bgColor rgb="FF92D050"/>
        </patternFill>
      </fill>
    </dxf>
    <dxf>
      <fill>
        <patternFill>
          <bgColor rgb="FFFFFF99"/>
        </patternFill>
      </fill>
    </dxf>
    <dxf>
      <fill>
        <patternFill>
          <bgColor theme="5" tint="0.39994506668294322"/>
        </patternFill>
      </fill>
    </dxf>
    <dxf>
      <fill>
        <patternFill>
          <bgColor rgb="FFFFC000"/>
        </patternFill>
      </fill>
    </dxf>
    <dxf>
      <fill>
        <patternFill>
          <bgColor rgb="FF92D050"/>
        </patternFill>
      </fill>
    </dxf>
    <dxf>
      <fill>
        <patternFill>
          <bgColor theme="4" tint="0.59996337778862885"/>
        </patternFill>
      </fill>
    </dxf>
    <dxf>
      <font>
        <b/>
        <i val="0"/>
        <color rgb="FFC00000"/>
      </font>
      <fill>
        <patternFill>
          <bgColor rgb="FFFFC7CE"/>
        </patternFill>
      </fill>
    </dxf>
    <dxf>
      <fill>
        <patternFill>
          <bgColor rgb="FFFFFF99"/>
        </patternFill>
      </fill>
    </dxf>
    <dxf>
      <fill>
        <patternFill>
          <bgColor rgb="FFFFFF99"/>
        </patternFill>
      </fill>
    </dxf>
    <dxf>
      <fill>
        <patternFill>
          <bgColor theme="5" tint="0.39994506668294322"/>
        </patternFill>
      </fill>
    </dxf>
    <dxf>
      <fill>
        <patternFill>
          <bgColor rgb="FFFFC000"/>
        </patternFill>
      </fill>
    </dxf>
    <dxf>
      <fill>
        <patternFill>
          <bgColor rgb="FF92D050"/>
        </patternFill>
      </fill>
    </dxf>
    <dxf>
      <fill>
        <patternFill>
          <bgColor theme="4" tint="0.59996337778862885"/>
        </patternFill>
      </fill>
    </dxf>
    <dxf>
      <font>
        <b/>
        <i val="0"/>
        <color rgb="FFC00000"/>
      </font>
      <fill>
        <patternFill>
          <bgColor rgb="FFFFC7CE"/>
        </patternFill>
      </fill>
    </dxf>
    <dxf>
      <fill>
        <patternFill>
          <bgColor theme="5" tint="0.39994506668294322"/>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theme="5" tint="0.39994506668294322"/>
        </patternFill>
      </fill>
    </dxf>
    <dxf>
      <fill>
        <patternFill>
          <bgColor rgb="FFFFC000"/>
        </patternFill>
      </fill>
    </dxf>
    <dxf>
      <fill>
        <patternFill>
          <bgColor rgb="FF92D050"/>
        </patternFill>
      </fill>
    </dxf>
    <dxf>
      <fill>
        <patternFill>
          <bgColor theme="4" tint="0.59996337778862885"/>
        </patternFill>
      </fill>
    </dxf>
    <dxf>
      <font>
        <b/>
        <i val="0"/>
        <color rgb="FFC00000"/>
      </font>
      <fill>
        <patternFill>
          <bgColor rgb="FFFFC7CE"/>
        </patternFill>
      </fill>
    </dxf>
    <dxf>
      <fill>
        <patternFill>
          <bgColor theme="5" tint="0.39994506668294322"/>
        </patternFill>
      </fill>
    </dxf>
    <dxf>
      <fill>
        <patternFill>
          <bgColor rgb="FFFFC000"/>
        </patternFill>
      </fill>
    </dxf>
    <dxf>
      <fill>
        <patternFill>
          <bgColor rgb="FF92D050"/>
        </patternFill>
      </fill>
    </dxf>
    <dxf>
      <fill>
        <patternFill>
          <bgColor theme="4" tint="0.59996337778862885"/>
        </patternFill>
      </fill>
    </dxf>
    <dxf>
      <fill>
        <patternFill>
          <bgColor rgb="FFFFFF99"/>
        </patternFill>
      </fill>
    </dxf>
    <dxf>
      <fill>
        <patternFill>
          <bgColor rgb="FFFFFF99"/>
        </patternFill>
      </fill>
    </dxf>
    <dxf>
      <fill>
        <patternFill>
          <bgColor theme="5" tint="0.39994506668294322"/>
        </patternFill>
      </fill>
    </dxf>
    <dxf>
      <fill>
        <patternFill>
          <bgColor rgb="FFFFC000"/>
        </patternFill>
      </fill>
    </dxf>
    <dxf>
      <fill>
        <patternFill>
          <bgColor rgb="FF92D050"/>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C000"/>
        </patternFill>
      </fill>
    </dxf>
    <dxf>
      <fill>
        <patternFill>
          <bgColor rgb="FF92D050"/>
        </patternFill>
      </fill>
    </dxf>
    <dxf>
      <fill>
        <patternFill>
          <bgColor theme="5" tint="0.39994506668294322"/>
        </patternFill>
      </fill>
    </dxf>
    <dxf>
      <fill>
        <patternFill>
          <bgColor rgb="FFFFC000"/>
        </patternFill>
      </fill>
    </dxf>
    <dxf>
      <fill>
        <patternFill>
          <bgColor rgb="FF92D050"/>
        </patternFill>
      </fill>
    </dxf>
    <dxf>
      <fill>
        <patternFill>
          <bgColor rgb="FFFFFF99"/>
        </patternFill>
      </fill>
    </dxf>
    <dxf>
      <fill>
        <patternFill>
          <bgColor theme="5" tint="0.39994506668294322"/>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FF99"/>
        </patternFill>
      </fill>
    </dxf>
    <dxf>
      <font>
        <b val="0"/>
        <i val="0"/>
        <strike val="0"/>
        <condense val="0"/>
        <extend val="0"/>
        <outline val="0"/>
        <shadow val="0"/>
        <u val="none"/>
        <vertAlign val="baseline"/>
        <sz val="11"/>
        <color indexed="8"/>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indexed="8"/>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indexed="8"/>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indexed="8"/>
        <name val="Arial"/>
        <family val="2"/>
        <scheme val="none"/>
      </font>
      <fill>
        <patternFill patternType="solid">
          <fgColor indexed="64"/>
          <bgColor theme="0"/>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center" textRotation="0" wrapText="1" indent="1"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005EB8"/>
        </patternFill>
      </fill>
      <alignment horizontal="left" vertical="center" textRotation="0" wrapText="1" indent="1"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5EB8"/>
      <color rgb="FF00AE9E"/>
      <color rgb="FFFFC7CE"/>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10584</xdr:colOff>
      <xdr:row>1</xdr:row>
      <xdr:rowOff>137584</xdr:rowOff>
    </xdr:from>
    <xdr:to>
      <xdr:col>2</xdr:col>
      <xdr:colOff>780697</xdr:colOff>
      <xdr:row>1</xdr:row>
      <xdr:rowOff>715404</xdr:rowOff>
    </xdr:to>
    <xdr:pic>
      <xdr:nvPicPr>
        <xdr:cNvPr id="2" name="Picture 1">
          <a:extLst>
            <a:ext uri="{FF2B5EF4-FFF2-40B4-BE49-F238E27FC236}">
              <a16:creationId xmlns:a16="http://schemas.microsoft.com/office/drawing/2014/main" id="{89BEF625-8235-4B36-AD14-73B8AE3A5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334" y="296334"/>
          <a:ext cx="1383946" cy="571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5A572B-E2CC-4178-8A73-B829D5AC2EC3}" name="Table1" displayName="Table1" ref="A1:I15" totalsRowShown="0" headerRowDxfId="69" dataDxfId="67" headerRowBorderDxfId="68" tableBorderDxfId="66">
  <autoFilter ref="A1:I15" xr:uid="{C4675931-6A89-43E3-ABB4-8982B31DF1FD}"/>
  <tableColumns count="9">
    <tableColumn id="1" xr3:uid="{A31258F7-B684-464B-AF73-BC6358C16C13}" name="KPI_x000a_(standard)" dataDxfId="65"/>
    <tableColumn id="2" xr3:uid="{558FADE9-99E6-41E7-B29B-BFDEF4DF25FA}" name="Programme" dataDxfId="64"/>
    <tableColumn id="3" xr3:uid="{40F8279C-A908-4D78-9066-5699069796BE}" name="Title" dataDxfId="63"/>
    <tableColumn id="4" xr3:uid="{0F2F9A74-99F8-4EF7-BFD5-B0B0B18E5E90}" name="Description" dataDxfId="62"/>
    <tableColumn id="5" xr3:uid="{D711A307-B57B-49B3-9105-0BAEDFE6B9C3}" name="Thresholds" dataDxfId="61"/>
    <tableColumn id="6" xr3:uid="{E6FAFA28-AFDA-4B59-BCC5-261213A99DFB}" name="Numerator definition" dataDxfId="60"/>
    <tableColumn id="7" xr3:uid="{57D31668-48C8-4441-9669-B02F10C8EDFC}" name="Denominator definition" dataDxfId="59"/>
    <tableColumn id="8" xr3:uid="{F423D833-6F89-4832-82D6-E5BD8FD0D3C2}" name="Additional information" dataDxfId="58"/>
    <tableColumn id="9" xr3:uid="{4AB22DCD-D11B-4945-93E3-DDDA5B9A21FB}" name="Data source" dataDxfId="5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screeningdata@nhs.net" TargetMode="External"/><Relationship Id="rId1" Type="http://schemas.openxmlformats.org/officeDocument/2006/relationships/hyperlink" Target="mailto:england.screeningdata@nhs.ne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sickle-cell-and-thalassaemia-screening-programme-standards/sickle-cell-and-thalassaemia-screening-standards-valid-for-data-collected-from-1-april-2019" TargetMode="External"/><Relationship Id="rId2" Type="http://schemas.openxmlformats.org/officeDocument/2006/relationships/hyperlink" Target="https://www.gov.uk/government/publications/sickle-cell-and-thalassaemia-screening-programme-standards/sickle-cell-and-thalassaemia-screening-standards-valid-for-data-collected-from-1-april-2019" TargetMode="External"/><Relationship Id="rId1" Type="http://schemas.openxmlformats.org/officeDocument/2006/relationships/hyperlink" Target="https://www.gov.uk/government/publications/sickle-cell-and-thalassaemia-screening-programme-standards/sickle-cell-and-thalassaemia-screening-standards-valid-for-data-collected-from-1-april-2019" TargetMode="External"/><Relationship Id="rId6" Type="http://schemas.openxmlformats.org/officeDocument/2006/relationships/printerSettings" Target="../printerSettings/printerSettings2.bin"/><Relationship Id="rId5" Type="http://schemas.openxmlformats.org/officeDocument/2006/relationships/hyperlink" Target="https://www.gov.uk/government/publications/standards-for-nhs-newborn-blood-spot-screening/newborn-blood-spot-screening-standards-valid-for-data-collected-from-1-april-2017" TargetMode="External"/><Relationship Id="rId4" Type="http://schemas.openxmlformats.org/officeDocument/2006/relationships/hyperlink" Target="https://www.gov.uk/government/publications/sickle-cell-and-thalassaemia-screening-programme-standards/sickle-cell-and-thalassaemia-screening-standards-valid-for-data-collected-from-1-april-201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publications/infectious-diseases-in-pregnancy-screening-programme-standards/infectious-diseases-in-pregnancy-screening-standards-valid-for-data-collected-from-1-april-2018" TargetMode="External"/><Relationship Id="rId2" Type="http://schemas.openxmlformats.org/officeDocument/2006/relationships/hyperlink" Target="https://www.gov.uk/government/publications/infectious-diseases-in-pregnancy-screening-programme-standards/infectious-diseases-in-pregnancy-screening-standards-valid-for-data-collected-from-1-april-2018" TargetMode="External"/><Relationship Id="rId1" Type="http://schemas.openxmlformats.org/officeDocument/2006/relationships/hyperlink" Target="https://www.gov.uk/government/publications/infectious-diseases-in-pregnancy-screening-programme-standards/infectious-diseases-in-pregnancy-screening-standards-valid-for-data-collected-from-1-april-2018" TargetMode="External"/><Relationship Id="rId5" Type="http://schemas.openxmlformats.org/officeDocument/2006/relationships/printerSettings" Target="../printerSettings/printerSettings3.bin"/><Relationship Id="rId4" Type="http://schemas.openxmlformats.org/officeDocument/2006/relationships/hyperlink" Target="https://www.gov.uk/government/publications/sickle-cell-and-thalassaemia-screening-programme-standards/sickle-cell-and-thalassaemia-screening-standards-valid-for-data-collected-from-1-april-201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v.uk/government/publications/fetal-anomaly-screening-programme-standards/fetal-anomaly-screening-standards-valid-for-data-collected-from-1-april-2026"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gov.uk/government/publications/fetal-anomaly-screening-programme-standards/fetal-anomaly-screening-standards-valid-for-data-collected-from-1-april-2026"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publications/fetal-anomaly-screening-programme-standards/fetal-anomaly-screening-standards-valid-for-data-collected-from-1-april-2026" TargetMode="External"/><Relationship Id="rId2" Type="http://schemas.openxmlformats.org/officeDocument/2006/relationships/hyperlink" Target="https://www.gov.uk/government/publications/fetal-anomaly-screening-programme-standards/fetal-anomaly-screening-standards-valid-for-data-collected-from-1-april-2026" TargetMode="External"/><Relationship Id="rId1" Type="http://schemas.openxmlformats.org/officeDocument/2006/relationships/hyperlink" Target="https://www.gov.uk/government/publications/fetal-anomaly-screening-programme-standards/fetal-anomaly-screening-standards-valid-for-data-collected-from-1-april-2026" TargetMode="Externa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8002E"/>
    <pageSetUpPr fitToPage="1"/>
  </sheetPr>
  <dimension ref="A1:E42"/>
  <sheetViews>
    <sheetView tabSelected="1" zoomScaleNormal="100" workbookViewId="0"/>
  </sheetViews>
  <sheetFormatPr defaultColWidth="0" defaultRowHeight="12.75" customHeight="1" zeroHeight="1" x14ac:dyDescent="0.2"/>
  <cols>
    <col min="1" max="1" width="3.85546875" style="1" customWidth="1"/>
    <col min="2" max="2" width="8.7109375" style="1" customWidth="1"/>
    <col min="3" max="3" width="25.7109375" style="1" customWidth="1"/>
    <col min="4" max="4" width="46.42578125" style="1" customWidth="1"/>
    <col min="5" max="5" width="56.28515625" style="1" customWidth="1"/>
    <col min="6" max="6" width="3.85546875" style="1" customWidth="1"/>
    <col min="7" max="16384" width="0" style="1" hidden="1"/>
  </cols>
  <sheetData>
    <row r="1" spans="1:5" ht="12.6" customHeight="1" x14ac:dyDescent="0.2">
      <c r="A1" s="195" t="s">
        <v>0</v>
      </c>
    </row>
    <row r="2" spans="1:5" ht="81.599999999999994" customHeight="1" thickBot="1" x14ac:dyDescent="0.25"/>
    <row r="3" spans="1:5" ht="43.5" customHeight="1" thickBot="1" x14ac:dyDescent="0.25">
      <c r="B3" s="225" t="s">
        <v>1</v>
      </c>
      <c r="C3" s="226"/>
      <c r="D3" s="226"/>
      <c r="E3" s="227"/>
    </row>
    <row r="4" spans="1:5" ht="60" customHeight="1" x14ac:dyDescent="0.2">
      <c r="B4" s="228" t="s">
        <v>2</v>
      </c>
      <c r="C4" s="228"/>
      <c r="D4" s="228"/>
      <c r="E4" s="228"/>
    </row>
    <row r="5" spans="1:5" ht="18" x14ac:dyDescent="0.2">
      <c r="B5" s="229" t="s">
        <v>1033</v>
      </c>
      <c r="C5" s="229"/>
      <c r="D5" s="229"/>
      <c r="E5" s="229"/>
    </row>
    <row r="6" spans="1:5" ht="57.75" customHeight="1" x14ac:dyDescent="0.2">
      <c r="B6" s="230" t="s">
        <v>3</v>
      </c>
      <c r="C6" s="230"/>
      <c r="D6" s="230"/>
      <c r="E6" s="230"/>
    </row>
    <row r="7" spans="1:5" ht="15" thickBot="1" x14ac:dyDescent="0.25">
      <c r="B7" s="2"/>
      <c r="C7" s="231"/>
      <c r="D7" s="231"/>
      <c r="E7" s="231"/>
    </row>
    <row r="8" spans="1:5" ht="30.95" customHeight="1" thickBot="1" x14ac:dyDescent="0.25">
      <c r="B8" s="232" t="s">
        <v>4</v>
      </c>
      <c r="C8" s="233"/>
      <c r="D8" s="233"/>
      <c r="E8" s="234"/>
    </row>
    <row r="9" spans="1:5" ht="13.5" customHeight="1" x14ac:dyDescent="0.2">
      <c r="B9" s="40"/>
      <c r="C9" s="40"/>
      <c r="D9" s="40"/>
      <c r="E9" s="40"/>
    </row>
    <row r="10" spans="1:5" ht="30" customHeight="1" x14ac:dyDescent="0.2">
      <c r="B10" s="9" t="s">
        <v>5</v>
      </c>
      <c r="C10" s="235" t="s">
        <v>6</v>
      </c>
      <c r="D10" s="235"/>
      <c r="E10" s="235"/>
    </row>
    <row r="11" spans="1:5" ht="30" customHeight="1" x14ac:dyDescent="0.2">
      <c r="B11" s="9" t="s">
        <v>7</v>
      </c>
      <c r="C11" s="235" t="s">
        <v>8</v>
      </c>
      <c r="D11" s="235"/>
      <c r="E11" s="235"/>
    </row>
    <row r="12" spans="1:5" ht="30" customHeight="1" x14ac:dyDescent="0.2">
      <c r="B12" s="9" t="s">
        <v>9</v>
      </c>
      <c r="C12" s="235" t="s">
        <v>10</v>
      </c>
      <c r="D12" s="235"/>
      <c r="E12" s="235"/>
    </row>
    <row r="13" spans="1:5" ht="30" customHeight="1" x14ac:dyDescent="0.2">
      <c r="B13" s="9" t="s">
        <v>11</v>
      </c>
      <c r="C13" s="235" t="s">
        <v>12</v>
      </c>
      <c r="D13" s="235"/>
      <c r="E13" s="235"/>
    </row>
    <row r="14" spans="1:5" ht="15" thickBot="1" x14ac:dyDescent="0.25">
      <c r="B14" s="9"/>
      <c r="C14" s="57"/>
      <c r="D14" s="57"/>
      <c r="E14" s="57"/>
    </row>
    <row r="15" spans="1:5" ht="30.95" customHeight="1" thickBot="1" x14ac:dyDescent="0.25">
      <c r="B15" s="232" t="s">
        <v>13</v>
      </c>
      <c r="C15" s="233"/>
      <c r="D15" s="233"/>
      <c r="E15" s="234"/>
    </row>
    <row r="16" spans="1:5" ht="13.5" customHeight="1" x14ac:dyDescent="0.2">
      <c r="B16" s="9"/>
      <c r="C16" s="30"/>
      <c r="D16" s="30"/>
      <c r="E16" s="37"/>
    </row>
    <row r="17" spans="2:5" ht="30" customHeight="1" x14ac:dyDescent="0.2">
      <c r="B17" s="9"/>
      <c r="C17" s="224" t="s">
        <v>14</v>
      </c>
      <c r="D17" s="224"/>
      <c r="E17" s="224"/>
    </row>
    <row r="18" spans="2:5" ht="30" customHeight="1" x14ac:dyDescent="0.2">
      <c r="B18" s="9"/>
      <c r="C18" s="223" t="s">
        <v>15</v>
      </c>
      <c r="D18" s="224"/>
      <c r="E18" s="224"/>
    </row>
    <row r="19" spans="2:5" ht="35.1" customHeight="1" x14ac:dyDescent="0.2">
      <c r="B19" s="9"/>
      <c r="C19" s="236" t="s">
        <v>16</v>
      </c>
      <c r="D19" s="236"/>
      <c r="E19" s="182" t="s">
        <v>17</v>
      </c>
    </row>
    <row r="20" spans="2:5" ht="30" customHeight="1" x14ac:dyDescent="0.2">
      <c r="B20" s="9"/>
      <c r="C20" s="236" t="s">
        <v>18</v>
      </c>
      <c r="D20" s="236"/>
      <c r="E20" s="182" t="s">
        <v>17</v>
      </c>
    </row>
    <row r="21" spans="2:5" ht="13.5" customHeight="1" thickBot="1" x14ac:dyDescent="0.25">
      <c r="B21" s="9"/>
      <c r="C21" s="30"/>
      <c r="D21" s="30"/>
      <c r="E21" s="37"/>
    </row>
    <row r="22" spans="2:5" ht="30.95" customHeight="1" thickBot="1" x14ac:dyDescent="0.25">
      <c r="B22" s="232" t="s">
        <v>19</v>
      </c>
      <c r="C22" s="233"/>
      <c r="D22" s="233"/>
      <c r="E22" s="234"/>
    </row>
    <row r="23" spans="2:5" ht="30" customHeight="1" x14ac:dyDescent="0.2">
      <c r="B23" s="2"/>
      <c r="C23" s="29" t="s">
        <v>20</v>
      </c>
      <c r="D23" s="237" t="s">
        <v>21</v>
      </c>
      <c r="E23" s="237"/>
    </row>
    <row r="24" spans="2:5" ht="30" customHeight="1" x14ac:dyDescent="0.2">
      <c r="B24" s="2"/>
      <c r="C24" s="29" t="s">
        <v>22</v>
      </c>
      <c r="D24" s="57" t="s">
        <v>23</v>
      </c>
      <c r="E24" s="57"/>
    </row>
    <row r="25" spans="2:5" ht="30" customHeight="1" x14ac:dyDescent="0.2">
      <c r="B25" s="2"/>
      <c r="C25" s="29" t="s">
        <v>24</v>
      </c>
      <c r="D25" s="235" t="s">
        <v>1034</v>
      </c>
      <c r="E25" s="235"/>
    </row>
    <row r="26" spans="2:5" ht="30" customHeight="1" x14ac:dyDescent="0.2">
      <c r="B26" s="2"/>
      <c r="C26" s="29" t="s">
        <v>25</v>
      </c>
      <c r="D26" s="235" t="s">
        <v>1035</v>
      </c>
      <c r="E26" s="235"/>
    </row>
    <row r="27" spans="2:5" ht="30" customHeight="1" x14ac:dyDescent="0.2">
      <c r="B27" s="2"/>
      <c r="C27" s="29" t="s">
        <v>26</v>
      </c>
      <c r="D27" s="235" t="s">
        <v>1036</v>
      </c>
      <c r="E27" s="235"/>
    </row>
    <row r="28" spans="2:5" ht="30" customHeight="1" x14ac:dyDescent="0.2">
      <c r="B28" s="2"/>
      <c r="C28" s="29" t="s">
        <v>27</v>
      </c>
      <c r="D28" s="59" t="s">
        <v>1037</v>
      </c>
      <c r="E28" s="57"/>
    </row>
    <row r="29" spans="2:5" ht="30" customHeight="1" x14ac:dyDescent="0.2">
      <c r="B29" s="2"/>
      <c r="C29" s="29" t="s">
        <v>28</v>
      </c>
      <c r="D29" s="59" t="s">
        <v>1038</v>
      </c>
      <c r="E29" s="57"/>
    </row>
    <row r="30" spans="2:5" ht="30" customHeight="1" x14ac:dyDescent="0.2">
      <c r="B30" s="2"/>
      <c r="C30" s="29" t="s">
        <v>29</v>
      </c>
      <c r="D30" s="235" t="s">
        <v>30</v>
      </c>
      <c r="E30" s="235"/>
    </row>
    <row r="31" spans="2:5" ht="14.25" x14ac:dyDescent="0.2">
      <c r="B31" s="2"/>
      <c r="C31" s="29"/>
      <c r="D31" s="29"/>
      <c r="E31" s="57"/>
    </row>
    <row r="32" spans="2:5" ht="15" x14ac:dyDescent="0.25">
      <c r="B32" s="58"/>
      <c r="C32" s="2"/>
      <c r="D32" s="2"/>
      <c r="E32" s="2"/>
    </row>
    <row r="33" spans="2:5" ht="14.25" x14ac:dyDescent="0.2">
      <c r="B33" s="2"/>
      <c r="C33" s="2"/>
      <c r="D33" s="2"/>
      <c r="E33" s="10" t="s">
        <v>1039</v>
      </c>
    </row>
    <row r="34" spans="2:5" ht="14.25" x14ac:dyDescent="0.2">
      <c r="C34" s="2"/>
      <c r="D34" s="2"/>
    </row>
    <row r="35" spans="2:5" hidden="1" x14ac:dyDescent="0.2"/>
    <row r="36" spans="2:5" hidden="1" x14ac:dyDescent="0.2"/>
    <row r="37" spans="2:5" hidden="1" x14ac:dyDescent="0.2"/>
    <row r="38" spans="2:5" hidden="1" x14ac:dyDescent="0.2"/>
    <row r="39" spans="2:5" hidden="1" x14ac:dyDescent="0.2"/>
    <row r="40" spans="2:5" hidden="1" x14ac:dyDescent="0.2"/>
    <row r="41" spans="2:5" hidden="1" x14ac:dyDescent="0.2"/>
    <row r="42" spans="2:5" hidden="1" x14ac:dyDescent="0.2"/>
  </sheetData>
  <sheetProtection algorithmName="SHA-512" hashValue="lKmdpm72ej2p9mHXo+B6jq/uf+Jgl3uceyhNeQyr1bz9IsKKttRPSessUzRfTAyUdQblVsLZWYiZNuk+LmztVg==" saltValue="Uh+WP+5iITbWwG/olOguBA==" spinCount="100000" sheet="1" formatCells="0" formatColumns="0" formatRows="0"/>
  <mergeCells count="21">
    <mergeCell ref="D30:E30"/>
    <mergeCell ref="D27:E27"/>
    <mergeCell ref="C19:D19"/>
    <mergeCell ref="C20:D20"/>
    <mergeCell ref="B22:E22"/>
    <mergeCell ref="D23:E23"/>
    <mergeCell ref="D25:E25"/>
    <mergeCell ref="D26:E26"/>
    <mergeCell ref="C18:E18"/>
    <mergeCell ref="C17:E17"/>
    <mergeCell ref="B3:E3"/>
    <mergeCell ref="B4:E4"/>
    <mergeCell ref="B5:E5"/>
    <mergeCell ref="B6:E6"/>
    <mergeCell ref="C7:E7"/>
    <mergeCell ref="B8:E8"/>
    <mergeCell ref="C10:E10"/>
    <mergeCell ref="C11:E11"/>
    <mergeCell ref="C12:E12"/>
    <mergeCell ref="C13:E13"/>
    <mergeCell ref="B15:E15"/>
  </mergeCells>
  <hyperlinks>
    <hyperlink ref="C23" location="Guidance!A1" display="Guidance" xr:uid="{00000000-0004-0000-0000-000000000000}"/>
    <hyperlink ref="C25" location="'Page 1'!A1" display="Page 1" xr:uid="{00000000-0004-0000-0000-000003000000}"/>
    <hyperlink ref="C26" location="'Page 2'!A1" display="Page 2" xr:uid="{00000000-0004-0000-0000-000004000000}"/>
    <hyperlink ref="C27" location="'Page 3'!A1" display="Page 3" xr:uid="{00000000-0004-0000-0000-000005000000}"/>
    <hyperlink ref="C28" location="'Page 4'!A1" display="Page 4" xr:uid="{00000000-0004-0000-0000-000006000000}"/>
    <hyperlink ref="C30" location="'KPI descriptions'!A1" display="KPI descriptions" xr:uid="{00000000-0004-0000-0000-000007000000}"/>
    <hyperlink ref="C29" location="'Page 5'!A1" display="Page 5" xr:uid="{99ACCA69-4791-4A49-A770-335143B3CC89}"/>
    <hyperlink ref="E19" r:id="rId1" xr:uid="{C17FB1FF-3124-4E18-85A8-B646FD37808A}"/>
    <hyperlink ref="E20" r:id="rId2" xr:uid="{82CFE644-D960-42C6-9E93-EBC4DA401427}"/>
    <hyperlink ref="C24" location="'Sign off sheet'!A1" display="Sign off sheet" xr:uid="{A254DCED-8B93-451F-A73F-513045738C22}"/>
  </hyperlinks>
  <pageMargins left="0.7" right="0.7" top="0.75" bottom="0.75" header="0.3" footer="0.3"/>
  <pageSetup paperSize="9" scale="57"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E981F-30BC-47FC-AEE3-F346500043E7}">
  <sheetPr codeName="Sheet10"/>
  <dimension ref="A1:L140"/>
  <sheetViews>
    <sheetView zoomScaleNormal="100" workbookViewId="0">
      <selection activeCell="B74" sqref="B74"/>
    </sheetView>
  </sheetViews>
  <sheetFormatPr defaultRowHeight="12.75" x14ac:dyDescent="0.2"/>
  <cols>
    <col min="1" max="1" width="67.42578125" customWidth="1"/>
    <col min="2" max="3" width="14.42578125" customWidth="1"/>
    <col min="4" max="4" width="41.28515625" bestFit="1" customWidth="1"/>
    <col min="5" max="5" width="15.7109375" bestFit="1" customWidth="1"/>
    <col min="6" max="6" width="15.85546875" bestFit="1" customWidth="1"/>
    <col min="7" max="7" width="19.140625" bestFit="1" customWidth="1"/>
    <col min="8" max="8" width="14.28515625" bestFit="1" customWidth="1"/>
    <col min="9" max="9" width="4.28515625" bestFit="1" customWidth="1"/>
    <col min="10" max="10" width="17.7109375" bestFit="1" customWidth="1"/>
    <col min="11" max="11" width="17.28515625" bestFit="1" customWidth="1"/>
    <col min="12" max="12" width="10.85546875" bestFit="1" customWidth="1"/>
  </cols>
  <sheetData>
    <row r="1" spans="1:12" s="152" customFormat="1" x14ac:dyDescent="0.2">
      <c r="A1" s="152" t="s">
        <v>329</v>
      </c>
      <c r="B1" s="152" t="s">
        <v>330</v>
      </c>
      <c r="C1" s="152" t="s">
        <v>331</v>
      </c>
      <c r="D1" s="152" t="s">
        <v>332</v>
      </c>
      <c r="E1" s="152" t="s">
        <v>333</v>
      </c>
      <c r="F1" s="152" t="s">
        <v>334</v>
      </c>
      <c r="G1" s="152" t="s">
        <v>335</v>
      </c>
      <c r="H1" s="152" t="s">
        <v>336</v>
      </c>
      <c r="I1" s="152" t="s">
        <v>337</v>
      </c>
      <c r="J1" s="152" t="s">
        <v>338</v>
      </c>
      <c r="K1" s="152" t="s">
        <v>339</v>
      </c>
      <c r="L1" s="152" t="s">
        <v>340</v>
      </c>
    </row>
    <row r="2" spans="1:12" x14ac:dyDescent="0.2">
      <c r="A2" t="s">
        <v>341</v>
      </c>
      <c r="B2" t="s">
        <v>342</v>
      </c>
      <c r="C2" t="s">
        <v>343</v>
      </c>
      <c r="D2" t="s">
        <v>344</v>
      </c>
      <c r="E2" t="s">
        <v>345</v>
      </c>
      <c r="F2" t="s">
        <v>346</v>
      </c>
      <c r="G2" t="s">
        <v>347</v>
      </c>
      <c r="H2" t="s">
        <v>347</v>
      </c>
      <c r="I2" t="s">
        <v>347</v>
      </c>
      <c r="J2" s="153">
        <v>44287</v>
      </c>
      <c r="K2" s="153">
        <v>44651</v>
      </c>
      <c r="L2" t="s">
        <v>348</v>
      </c>
    </row>
    <row r="3" spans="1:12" x14ac:dyDescent="0.2">
      <c r="A3" t="s">
        <v>349</v>
      </c>
      <c r="B3" t="s">
        <v>350</v>
      </c>
      <c r="C3" t="s">
        <v>351</v>
      </c>
      <c r="D3" t="s">
        <v>352</v>
      </c>
      <c r="E3" t="s">
        <v>345</v>
      </c>
      <c r="F3" t="s">
        <v>353</v>
      </c>
      <c r="G3" t="s">
        <v>347</v>
      </c>
      <c r="H3" t="s">
        <v>347</v>
      </c>
      <c r="I3" t="s">
        <v>347</v>
      </c>
      <c r="J3" s="153">
        <v>44287</v>
      </c>
      <c r="K3" s="153">
        <v>44651</v>
      </c>
      <c r="L3" t="s">
        <v>354</v>
      </c>
    </row>
    <row r="4" spans="1:12" x14ac:dyDescent="0.2">
      <c r="A4" t="s">
        <v>355</v>
      </c>
      <c r="B4" t="s">
        <v>356</v>
      </c>
      <c r="C4" t="s">
        <v>357</v>
      </c>
      <c r="D4" t="s">
        <v>358</v>
      </c>
      <c r="E4" t="s">
        <v>345</v>
      </c>
      <c r="F4" t="s">
        <v>359</v>
      </c>
      <c r="G4" t="s">
        <v>347</v>
      </c>
      <c r="H4" t="s">
        <v>347</v>
      </c>
      <c r="I4" t="s">
        <v>347</v>
      </c>
      <c r="J4" s="153">
        <v>44287</v>
      </c>
      <c r="K4" s="153">
        <v>44651</v>
      </c>
      <c r="L4" t="s">
        <v>360</v>
      </c>
    </row>
    <row r="5" spans="1:12" x14ac:dyDescent="0.2">
      <c r="A5" t="s">
        <v>361</v>
      </c>
      <c r="B5" t="s">
        <v>362</v>
      </c>
      <c r="C5" t="s">
        <v>363</v>
      </c>
      <c r="D5" t="s">
        <v>364</v>
      </c>
      <c r="E5" t="s">
        <v>345</v>
      </c>
      <c r="F5" t="s">
        <v>346</v>
      </c>
      <c r="G5" t="s">
        <v>347</v>
      </c>
      <c r="H5" t="s">
        <v>347</v>
      </c>
      <c r="I5" t="s">
        <v>347</v>
      </c>
      <c r="J5" s="153">
        <v>44287</v>
      </c>
      <c r="K5" s="153">
        <v>44651</v>
      </c>
      <c r="L5" t="s">
        <v>365</v>
      </c>
    </row>
    <row r="6" spans="1:12" x14ac:dyDescent="0.2">
      <c r="A6" t="s">
        <v>366</v>
      </c>
      <c r="B6" t="s">
        <v>367</v>
      </c>
      <c r="C6" t="s">
        <v>368</v>
      </c>
      <c r="D6" t="s">
        <v>369</v>
      </c>
      <c r="E6" t="s">
        <v>345</v>
      </c>
      <c r="F6" t="s">
        <v>359</v>
      </c>
      <c r="G6" t="s">
        <v>347</v>
      </c>
      <c r="H6" t="s">
        <v>347</v>
      </c>
      <c r="I6" t="s">
        <v>347</v>
      </c>
      <c r="J6" s="153">
        <v>44287</v>
      </c>
      <c r="K6" s="153">
        <v>44651</v>
      </c>
      <c r="L6" t="s">
        <v>370</v>
      </c>
    </row>
    <row r="7" spans="1:12" x14ac:dyDescent="0.2">
      <c r="A7" t="s">
        <v>371</v>
      </c>
      <c r="B7" t="s">
        <v>372</v>
      </c>
      <c r="C7" t="s">
        <v>368</v>
      </c>
      <c r="D7" t="s">
        <v>373</v>
      </c>
      <c r="E7" t="s">
        <v>345</v>
      </c>
      <c r="F7" t="s">
        <v>359</v>
      </c>
      <c r="G7" t="s">
        <v>347</v>
      </c>
      <c r="H7" t="s">
        <v>347</v>
      </c>
      <c r="I7" t="s">
        <v>347</v>
      </c>
      <c r="J7" s="153">
        <v>44287</v>
      </c>
      <c r="K7" s="153">
        <v>44651</v>
      </c>
      <c r="L7" t="s">
        <v>374</v>
      </c>
    </row>
    <row r="8" spans="1:12" x14ac:dyDescent="0.2">
      <c r="A8" t="s">
        <v>375</v>
      </c>
      <c r="B8" t="s">
        <v>376</v>
      </c>
      <c r="C8" t="s">
        <v>368</v>
      </c>
      <c r="D8" t="s">
        <v>377</v>
      </c>
      <c r="E8" t="s">
        <v>345</v>
      </c>
      <c r="F8" t="s">
        <v>359</v>
      </c>
      <c r="G8" t="s">
        <v>347</v>
      </c>
      <c r="H8" t="s">
        <v>347</v>
      </c>
      <c r="I8" t="s">
        <v>347</v>
      </c>
      <c r="J8" s="153">
        <v>44287</v>
      </c>
      <c r="K8" s="153">
        <v>44651</v>
      </c>
      <c r="L8" t="s">
        <v>378</v>
      </c>
    </row>
    <row r="9" spans="1:12" x14ac:dyDescent="0.2">
      <c r="A9" t="s">
        <v>379</v>
      </c>
      <c r="B9" t="s">
        <v>380</v>
      </c>
      <c r="C9" t="s">
        <v>381</v>
      </c>
      <c r="D9" t="s">
        <v>382</v>
      </c>
      <c r="E9" t="s">
        <v>345</v>
      </c>
      <c r="F9" t="s">
        <v>383</v>
      </c>
      <c r="G9" t="s">
        <v>347</v>
      </c>
      <c r="H9" t="s">
        <v>347</v>
      </c>
      <c r="I9" t="s">
        <v>347</v>
      </c>
      <c r="J9" s="153">
        <v>44287</v>
      </c>
      <c r="K9" s="153">
        <v>44651</v>
      </c>
      <c r="L9" t="s">
        <v>384</v>
      </c>
    </row>
    <row r="10" spans="1:12" x14ac:dyDescent="0.2">
      <c r="A10" t="s">
        <v>385</v>
      </c>
      <c r="B10" t="s">
        <v>386</v>
      </c>
      <c r="C10" t="s">
        <v>381</v>
      </c>
      <c r="D10" t="s">
        <v>387</v>
      </c>
      <c r="E10" t="s">
        <v>345</v>
      </c>
      <c r="F10" t="s">
        <v>383</v>
      </c>
      <c r="G10" t="s">
        <v>347</v>
      </c>
      <c r="H10" t="s">
        <v>347</v>
      </c>
      <c r="I10" t="s">
        <v>347</v>
      </c>
      <c r="J10" s="153">
        <v>44287</v>
      </c>
      <c r="K10" s="153">
        <v>44651</v>
      </c>
      <c r="L10" t="s">
        <v>388</v>
      </c>
    </row>
    <row r="11" spans="1:12" x14ac:dyDescent="0.2">
      <c r="A11" t="s">
        <v>389</v>
      </c>
      <c r="B11" t="s">
        <v>390</v>
      </c>
      <c r="C11" t="s">
        <v>391</v>
      </c>
      <c r="D11" t="s">
        <v>392</v>
      </c>
      <c r="E11" t="s">
        <v>345</v>
      </c>
      <c r="F11" t="s">
        <v>383</v>
      </c>
      <c r="G11" t="s">
        <v>347</v>
      </c>
      <c r="H11" t="s">
        <v>347</v>
      </c>
      <c r="I11" t="s">
        <v>347</v>
      </c>
      <c r="J11" s="153">
        <v>44287</v>
      </c>
      <c r="K11" s="153">
        <v>44651</v>
      </c>
      <c r="L11" t="s">
        <v>393</v>
      </c>
    </row>
    <row r="12" spans="1:12" x14ac:dyDescent="0.2">
      <c r="A12" t="s">
        <v>394</v>
      </c>
      <c r="B12" t="s">
        <v>395</v>
      </c>
      <c r="C12" t="s">
        <v>396</v>
      </c>
      <c r="D12" t="s">
        <v>397</v>
      </c>
      <c r="E12" t="s">
        <v>345</v>
      </c>
      <c r="F12" t="s">
        <v>346</v>
      </c>
      <c r="G12" t="s">
        <v>347</v>
      </c>
      <c r="H12" t="s">
        <v>347</v>
      </c>
      <c r="I12" t="s">
        <v>347</v>
      </c>
      <c r="J12" s="153">
        <v>44287</v>
      </c>
      <c r="K12" s="153">
        <v>44651</v>
      </c>
      <c r="L12" t="s">
        <v>398</v>
      </c>
    </row>
    <row r="13" spans="1:12" x14ac:dyDescent="0.2">
      <c r="A13" t="s">
        <v>399</v>
      </c>
      <c r="B13" t="s">
        <v>400</v>
      </c>
      <c r="C13" t="s">
        <v>401</v>
      </c>
      <c r="D13" t="s">
        <v>402</v>
      </c>
      <c r="E13" t="s">
        <v>345</v>
      </c>
      <c r="F13" t="s">
        <v>346</v>
      </c>
      <c r="G13" t="s">
        <v>347</v>
      </c>
      <c r="H13" t="s">
        <v>347</v>
      </c>
      <c r="I13" t="s">
        <v>347</v>
      </c>
      <c r="J13" s="153">
        <v>44287</v>
      </c>
      <c r="K13" s="153">
        <v>44651</v>
      </c>
      <c r="L13" t="s">
        <v>403</v>
      </c>
    </row>
    <row r="14" spans="1:12" x14ac:dyDescent="0.2">
      <c r="A14" t="s">
        <v>404</v>
      </c>
      <c r="B14" t="s">
        <v>405</v>
      </c>
      <c r="C14" t="s">
        <v>406</v>
      </c>
      <c r="D14" t="s">
        <v>407</v>
      </c>
      <c r="E14" t="s">
        <v>345</v>
      </c>
      <c r="F14" t="s">
        <v>346</v>
      </c>
      <c r="G14" t="s">
        <v>347</v>
      </c>
      <c r="H14" t="s">
        <v>347</v>
      </c>
      <c r="I14" t="s">
        <v>347</v>
      </c>
      <c r="J14" s="153">
        <v>44287</v>
      </c>
      <c r="K14" s="153">
        <v>44651</v>
      </c>
      <c r="L14" t="s">
        <v>408</v>
      </c>
    </row>
    <row r="15" spans="1:12" x14ac:dyDescent="0.2">
      <c r="A15" t="s">
        <v>409</v>
      </c>
      <c r="B15" t="s">
        <v>410</v>
      </c>
      <c r="C15" t="s">
        <v>411</v>
      </c>
      <c r="D15" t="s">
        <v>412</v>
      </c>
      <c r="E15" t="s">
        <v>345</v>
      </c>
      <c r="F15" t="s">
        <v>353</v>
      </c>
      <c r="G15" t="s">
        <v>347</v>
      </c>
      <c r="H15" t="s">
        <v>347</v>
      </c>
      <c r="I15" t="s">
        <v>347</v>
      </c>
      <c r="J15" s="153">
        <v>44287</v>
      </c>
      <c r="K15" s="153">
        <v>44651</v>
      </c>
      <c r="L15" t="s">
        <v>413</v>
      </c>
    </row>
    <row r="16" spans="1:12" x14ac:dyDescent="0.2">
      <c r="A16" t="s">
        <v>414</v>
      </c>
      <c r="B16" t="s">
        <v>415</v>
      </c>
      <c r="C16" t="s">
        <v>416</v>
      </c>
      <c r="D16" t="s">
        <v>417</v>
      </c>
      <c r="E16" t="s">
        <v>345</v>
      </c>
      <c r="F16" t="s">
        <v>346</v>
      </c>
      <c r="G16" t="s">
        <v>347</v>
      </c>
      <c r="H16" t="s">
        <v>347</v>
      </c>
      <c r="I16" t="s">
        <v>347</v>
      </c>
      <c r="J16" s="153">
        <v>44287</v>
      </c>
      <c r="K16" s="153">
        <v>44651</v>
      </c>
      <c r="L16" t="s">
        <v>418</v>
      </c>
    </row>
    <row r="17" spans="1:12" x14ac:dyDescent="0.2">
      <c r="A17" t="s">
        <v>419</v>
      </c>
      <c r="B17" t="s">
        <v>420</v>
      </c>
      <c r="C17" t="s">
        <v>421</v>
      </c>
      <c r="D17" t="s">
        <v>422</v>
      </c>
      <c r="E17" t="s">
        <v>345</v>
      </c>
      <c r="F17" t="s">
        <v>383</v>
      </c>
      <c r="G17" t="s">
        <v>347</v>
      </c>
      <c r="H17" t="s">
        <v>347</v>
      </c>
      <c r="I17" t="s">
        <v>347</v>
      </c>
      <c r="J17" s="153">
        <v>44287</v>
      </c>
      <c r="K17" s="153">
        <v>44651</v>
      </c>
      <c r="L17" t="s">
        <v>423</v>
      </c>
    </row>
    <row r="18" spans="1:12" x14ac:dyDescent="0.2">
      <c r="A18" t="s">
        <v>424</v>
      </c>
      <c r="B18" t="s">
        <v>425</v>
      </c>
      <c r="C18" t="s">
        <v>426</v>
      </c>
      <c r="D18" t="s">
        <v>427</v>
      </c>
      <c r="E18" t="s">
        <v>345</v>
      </c>
      <c r="F18" t="s">
        <v>359</v>
      </c>
      <c r="G18" t="s">
        <v>347</v>
      </c>
      <c r="H18" t="s">
        <v>347</v>
      </c>
      <c r="I18" t="s">
        <v>347</v>
      </c>
      <c r="J18" s="153">
        <v>44287</v>
      </c>
      <c r="K18" s="153">
        <v>44651</v>
      </c>
      <c r="L18" t="s">
        <v>428</v>
      </c>
    </row>
    <row r="19" spans="1:12" x14ac:dyDescent="0.2">
      <c r="A19" t="s">
        <v>429</v>
      </c>
      <c r="B19" t="s">
        <v>430</v>
      </c>
      <c r="C19" t="s">
        <v>426</v>
      </c>
      <c r="D19" t="s">
        <v>431</v>
      </c>
      <c r="E19" t="s">
        <v>345</v>
      </c>
      <c r="F19" t="s">
        <v>359</v>
      </c>
      <c r="G19" t="s">
        <v>347</v>
      </c>
      <c r="H19" t="s">
        <v>347</v>
      </c>
      <c r="I19" t="s">
        <v>347</v>
      </c>
      <c r="J19" s="153">
        <v>44287</v>
      </c>
      <c r="K19" s="153">
        <v>44651</v>
      </c>
      <c r="L19" t="s">
        <v>432</v>
      </c>
    </row>
    <row r="20" spans="1:12" x14ac:dyDescent="0.2">
      <c r="A20" t="s">
        <v>433</v>
      </c>
      <c r="B20" t="s">
        <v>434</v>
      </c>
      <c r="C20" t="s">
        <v>435</v>
      </c>
      <c r="D20" t="s">
        <v>436</v>
      </c>
      <c r="E20" t="s">
        <v>345</v>
      </c>
      <c r="F20" t="s">
        <v>383</v>
      </c>
      <c r="G20" t="s">
        <v>347</v>
      </c>
      <c r="H20" t="s">
        <v>347</v>
      </c>
      <c r="I20" t="s">
        <v>347</v>
      </c>
      <c r="J20" s="153">
        <v>44287</v>
      </c>
      <c r="K20" s="153">
        <v>44651</v>
      </c>
      <c r="L20" t="s">
        <v>437</v>
      </c>
    </row>
    <row r="21" spans="1:12" x14ac:dyDescent="0.2">
      <c r="A21" t="s">
        <v>438</v>
      </c>
      <c r="B21" t="s">
        <v>439</v>
      </c>
      <c r="C21" t="s">
        <v>440</v>
      </c>
      <c r="D21" t="s">
        <v>441</v>
      </c>
      <c r="E21" t="s">
        <v>345</v>
      </c>
      <c r="F21" t="s">
        <v>346</v>
      </c>
      <c r="G21" t="s">
        <v>347</v>
      </c>
      <c r="H21" t="s">
        <v>347</v>
      </c>
      <c r="I21" t="s">
        <v>347</v>
      </c>
      <c r="J21" s="153">
        <v>44287</v>
      </c>
      <c r="K21" s="153">
        <v>44651</v>
      </c>
      <c r="L21" t="s">
        <v>442</v>
      </c>
    </row>
    <row r="22" spans="1:12" x14ac:dyDescent="0.2">
      <c r="A22" t="s">
        <v>443</v>
      </c>
      <c r="B22" t="s">
        <v>444</v>
      </c>
      <c r="C22" t="s">
        <v>445</v>
      </c>
      <c r="D22" t="s">
        <v>446</v>
      </c>
      <c r="E22" t="s">
        <v>345</v>
      </c>
      <c r="F22" t="s">
        <v>346</v>
      </c>
      <c r="G22" t="s">
        <v>347</v>
      </c>
      <c r="H22" t="s">
        <v>347</v>
      </c>
      <c r="I22" t="s">
        <v>347</v>
      </c>
      <c r="J22" s="153">
        <v>44287</v>
      </c>
      <c r="K22" s="153">
        <v>44651</v>
      </c>
      <c r="L22" t="s">
        <v>447</v>
      </c>
    </row>
    <row r="23" spans="1:12" x14ac:dyDescent="0.2">
      <c r="A23" t="s">
        <v>448</v>
      </c>
      <c r="B23" t="s">
        <v>449</v>
      </c>
      <c r="C23" t="s">
        <v>450</v>
      </c>
      <c r="D23" t="s">
        <v>451</v>
      </c>
      <c r="E23" t="s">
        <v>345</v>
      </c>
      <c r="F23" t="s">
        <v>359</v>
      </c>
      <c r="G23" t="s">
        <v>347</v>
      </c>
      <c r="H23" t="s">
        <v>347</v>
      </c>
      <c r="I23" t="s">
        <v>347</v>
      </c>
      <c r="J23" s="153">
        <v>44287</v>
      </c>
      <c r="K23" s="153">
        <v>44651</v>
      </c>
      <c r="L23" t="s">
        <v>452</v>
      </c>
    </row>
    <row r="24" spans="1:12" x14ac:dyDescent="0.2">
      <c r="A24" t="s">
        <v>453</v>
      </c>
      <c r="B24" t="s">
        <v>454</v>
      </c>
      <c r="C24" t="s">
        <v>455</v>
      </c>
      <c r="D24" t="s">
        <v>456</v>
      </c>
      <c r="E24" t="s">
        <v>345</v>
      </c>
      <c r="F24" t="s">
        <v>353</v>
      </c>
      <c r="G24" t="s">
        <v>347</v>
      </c>
      <c r="H24" t="s">
        <v>347</v>
      </c>
      <c r="I24" t="s">
        <v>347</v>
      </c>
      <c r="J24" s="153">
        <v>44287</v>
      </c>
      <c r="K24" s="153">
        <v>44651</v>
      </c>
      <c r="L24" t="s">
        <v>457</v>
      </c>
    </row>
    <row r="25" spans="1:12" x14ac:dyDescent="0.2">
      <c r="A25" t="s">
        <v>458</v>
      </c>
      <c r="B25" t="s">
        <v>459</v>
      </c>
      <c r="C25" t="s">
        <v>460</v>
      </c>
      <c r="D25" t="s">
        <v>461</v>
      </c>
      <c r="E25" t="s">
        <v>345</v>
      </c>
      <c r="F25" t="s">
        <v>346</v>
      </c>
      <c r="G25" t="s">
        <v>347</v>
      </c>
      <c r="H25" t="s">
        <v>347</v>
      </c>
      <c r="I25" t="s">
        <v>347</v>
      </c>
      <c r="J25" s="153">
        <v>44287</v>
      </c>
      <c r="K25" s="153">
        <v>44651</v>
      </c>
      <c r="L25" t="s">
        <v>462</v>
      </c>
    </row>
    <row r="26" spans="1:12" x14ac:dyDescent="0.2">
      <c r="A26" t="s">
        <v>463</v>
      </c>
      <c r="B26" t="s">
        <v>464</v>
      </c>
      <c r="C26" t="s">
        <v>465</v>
      </c>
      <c r="D26" t="s">
        <v>466</v>
      </c>
      <c r="E26" t="s">
        <v>345</v>
      </c>
      <c r="F26" t="s">
        <v>353</v>
      </c>
      <c r="G26" t="s">
        <v>347</v>
      </c>
      <c r="H26" t="s">
        <v>347</v>
      </c>
      <c r="I26" t="s">
        <v>347</v>
      </c>
      <c r="J26" s="153">
        <v>44287</v>
      </c>
      <c r="K26" s="153">
        <v>44651</v>
      </c>
      <c r="L26" t="s">
        <v>467</v>
      </c>
    </row>
    <row r="27" spans="1:12" x14ac:dyDescent="0.2">
      <c r="A27" t="s">
        <v>468</v>
      </c>
      <c r="B27" t="s">
        <v>469</v>
      </c>
      <c r="C27" t="s">
        <v>470</v>
      </c>
      <c r="D27" t="s">
        <v>471</v>
      </c>
      <c r="E27" t="s">
        <v>345</v>
      </c>
      <c r="F27" t="s">
        <v>383</v>
      </c>
      <c r="G27" t="s">
        <v>347</v>
      </c>
      <c r="H27" t="s">
        <v>347</v>
      </c>
      <c r="I27" t="s">
        <v>347</v>
      </c>
      <c r="J27" s="153">
        <v>44287</v>
      </c>
      <c r="K27" s="153">
        <v>44651</v>
      </c>
      <c r="L27" t="s">
        <v>472</v>
      </c>
    </row>
    <row r="28" spans="1:12" x14ac:dyDescent="0.2">
      <c r="A28" t="s">
        <v>473</v>
      </c>
      <c r="B28" t="s">
        <v>474</v>
      </c>
      <c r="C28" t="s">
        <v>475</v>
      </c>
      <c r="D28" t="s">
        <v>476</v>
      </c>
      <c r="E28" t="s">
        <v>345</v>
      </c>
      <c r="F28" t="s">
        <v>346</v>
      </c>
      <c r="G28" t="s">
        <v>347</v>
      </c>
      <c r="H28" t="s">
        <v>347</v>
      </c>
      <c r="I28" t="s">
        <v>347</v>
      </c>
      <c r="J28" s="153">
        <v>44287</v>
      </c>
      <c r="K28" s="153">
        <v>44651</v>
      </c>
      <c r="L28" t="s">
        <v>477</v>
      </c>
    </row>
    <row r="29" spans="1:12" x14ac:dyDescent="0.2">
      <c r="A29" t="s">
        <v>478</v>
      </c>
      <c r="B29" t="s">
        <v>479</v>
      </c>
      <c r="C29" t="s">
        <v>480</v>
      </c>
      <c r="D29" t="s">
        <v>481</v>
      </c>
      <c r="E29" t="s">
        <v>345</v>
      </c>
      <c r="F29" t="s">
        <v>353</v>
      </c>
      <c r="G29" t="s">
        <v>347</v>
      </c>
      <c r="H29" t="s">
        <v>347</v>
      </c>
      <c r="I29" t="s">
        <v>347</v>
      </c>
      <c r="J29" s="153">
        <v>44287</v>
      </c>
      <c r="K29" s="153">
        <v>44651</v>
      </c>
      <c r="L29" t="s">
        <v>482</v>
      </c>
    </row>
    <row r="30" spans="1:12" x14ac:dyDescent="0.2">
      <c r="A30" t="s">
        <v>483</v>
      </c>
      <c r="B30" t="s">
        <v>484</v>
      </c>
      <c r="C30" t="s">
        <v>485</v>
      </c>
      <c r="D30" t="s">
        <v>486</v>
      </c>
      <c r="E30" t="s">
        <v>345</v>
      </c>
      <c r="F30" t="s">
        <v>346</v>
      </c>
      <c r="G30" t="s">
        <v>347</v>
      </c>
      <c r="H30" t="s">
        <v>347</v>
      </c>
      <c r="I30" t="s">
        <v>347</v>
      </c>
      <c r="J30" s="153">
        <v>44287</v>
      </c>
      <c r="K30" s="153">
        <v>44651</v>
      </c>
      <c r="L30" t="s">
        <v>487</v>
      </c>
    </row>
    <row r="31" spans="1:12" x14ac:dyDescent="0.2">
      <c r="A31" t="s">
        <v>488</v>
      </c>
      <c r="B31" t="s">
        <v>489</v>
      </c>
      <c r="C31" t="s">
        <v>490</v>
      </c>
      <c r="D31" t="s">
        <v>491</v>
      </c>
      <c r="E31" t="s">
        <v>345</v>
      </c>
      <c r="F31" t="s">
        <v>383</v>
      </c>
      <c r="G31" t="s">
        <v>347</v>
      </c>
      <c r="H31" t="s">
        <v>347</v>
      </c>
      <c r="I31" t="s">
        <v>347</v>
      </c>
      <c r="J31" s="153">
        <v>44287</v>
      </c>
      <c r="K31" s="153">
        <v>44651</v>
      </c>
      <c r="L31" t="s">
        <v>492</v>
      </c>
    </row>
    <row r="32" spans="1:12" x14ac:dyDescent="0.2">
      <c r="A32" t="s">
        <v>493</v>
      </c>
      <c r="B32" t="s">
        <v>494</v>
      </c>
      <c r="C32" t="s">
        <v>490</v>
      </c>
      <c r="D32" t="s">
        <v>495</v>
      </c>
      <c r="E32" t="s">
        <v>345</v>
      </c>
      <c r="F32" t="s">
        <v>383</v>
      </c>
      <c r="G32" t="s">
        <v>347</v>
      </c>
      <c r="H32" t="s">
        <v>347</v>
      </c>
      <c r="I32" t="s">
        <v>347</v>
      </c>
      <c r="J32" s="153">
        <v>44287</v>
      </c>
      <c r="K32" s="153">
        <v>44651</v>
      </c>
      <c r="L32" t="s">
        <v>496</v>
      </c>
    </row>
    <row r="33" spans="1:12" x14ac:dyDescent="0.2">
      <c r="A33" t="s">
        <v>497</v>
      </c>
      <c r="B33" t="s">
        <v>498</v>
      </c>
      <c r="C33" t="s">
        <v>499</v>
      </c>
      <c r="D33" t="s">
        <v>500</v>
      </c>
      <c r="E33" t="s">
        <v>345</v>
      </c>
      <c r="F33" t="s">
        <v>353</v>
      </c>
      <c r="G33" t="s">
        <v>347</v>
      </c>
      <c r="H33" t="s">
        <v>347</v>
      </c>
      <c r="I33" t="s">
        <v>347</v>
      </c>
      <c r="J33" s="153">
        <v>44287</v>
      </c>
      <c r="K33" s="153">
        <v>44651</v>
      </c>
      <c r="L33" t="s">
        <v>501</v>
      </c>
    </row>
    <row r="34" spans="1:12" x14ac:dyDescent="0.2">
      <c r="A34" t="s">
        <v>502</v>
      </c>
      <c r="B34" t="s">
        <v>503</v>
      </c>
      <c r="C34" t="s">
        <v>504</v>
      </c>
      <c r="D34" t="s">
        <v>505</v>
      </c>
      <c r="E34" t="s">
        <v>345</v>
      </c>
      <c r="F34" t="s">
        <v>359</v>
      </c>
      <c r="G34" t="s">
        <v>347</v>
      </c>
      <c r="H34" t="s">
        <v>347</v>
      </c>
      <c r="I34" t="s">
        <v>347</v>
      </c>
      <c r="J34" s="153">
        <v>44287</v>
      </c>
      <c r="K34" s="153">
        <v>44651</v>
      </c>
      <c r="L34" t="s">
        <v>506</v>
      </c>
    </row>
    <row r="35" spans="1:12" x14ac:dyDescent="0.2">
      <c r="A35" t="s">
        <v>507</v>
      </c>
      <c r="B35" t="s">
        <v>508</v>
      </c>
      <c r="C35" t="s">
        <v>504</v>
      </c>
      <c r="D35" t="s">
        <v>509</v>
      </c>
      <c r="E35" t="s">
        <v>345</v>
      </c>
      <c r="F35" t="s">
        <v>359</v>
      </c>
      <c r="G35" t="s">
        <v>347</v>
      </c>
      <c r="H35" t="s">
        <v>347</v>
      </c>
      <c r="I35" t="s">
        <v>347</v>
      </c>
      <c r="J35" s="153">
        <v>44287</v>
      </c>
      <c r="K35" s="153">
        <v>44651</v>
      </c>
      <c r="L35" t="s">
        <v>510</v>
      </c>
    </row>
    <row r="36" spans="1:12" x14ac:dyDescent="0.2">
      <c r="A36" t="s">
        <v>511</v>
      </c>
      <c r="B36" t="s">
        <v>512</v>
      </c>
      <c r="C36" t="s">
        <v>513</v>
      </c>
      <c r="D36" s="154" t="s">
        <v>514</v>
      </c>
      <c r="E36" t="s">
        <v>345</v>
      </c>
      <c r="F36" t="s">
        <v>353</v>
      </c>
      <c r="G36" t="s">
        <v>347</v>
      </c>
      <c r="H36" t="s">
        <v>347</v>
      </c>
      <c r="I36" t="s">
        <v>347</v>
      </c>
      <c r="J36" s="153">
        <v>44287</v>
      </c>
      <c r="K36" s="153">
        <v>44651</v>
      </c>
      <c r="L36" t="s">
        <v>515</v>
      </c>
    </row>
    <row r="37" spans="1:12" x14ac:dyDescent="0.2">
      <c r="A37" t="s">
        <v>516</v>
      </c>
      <c r="B37" t="s">
        <v>517</v>
      </c>
      <c r="C37" t="s">
        <v>513</v>
      </c>
      <c r="D37" t="s">
        <v>518</v>
      </c>
      <c r="E37" t="s">
        <v>345</v>
      </c>
      <c r="F37" t="s">
        <v>353</v>
      </c>
      <c r="G37" t="s">
        <v>347</v>
      </c>
      <c r="H37" t="s">
        <v>347</v>
      </c>
      <c r="I37" t="s">
        <v>347</v>
      </c>
      <c r="J37" s="153">
        <v>44287</v>
      </c>
      <c r="K37" s="153">
        <v>44651</v>
      </c>
      <c r="L37" t="s">
        <v>519</v>
      </c>
    </row>
    <row r="38" spans="1:12" x14ac:dyDescent="0.2">
      <c r="A38" t="s">
        <v>520</v>
      </c>
      <c r="B38" t="s">
        <v>521</v>
      </c>
      <c r="C38" t="s">
        <v>522</v>
      </c>
      <c r="D38" t="s">
        <v>523</v>
      </c>
      <c r="E38" t="s">
        <v>345</v>
      </c>
      <c r="F38" t="s">
        <v>346</v>
      </c>
      <c r="G38" t="s">
        <v>347</v>
      </c>
      <c r="H38" t="s">
        <v>347</v>
      </c>
      <c r="I38" t="s">
        <v>347</v>
      </c>
      <c r="J38" s="153">
        <v>44287</v>
      </c>
      <c r="K38" s="153">
        <v>44651</v>
      </c>
      <c r="L38" t="s">
        <v>524</v>
      </c>
    </row>
    <row r="39" spans="1:12" x14ac:dyDescent="0.2">
      <c r="A39" t="s">
        <v>525</v>
      </c>
      <c r="B39" t="s">
        <v>1019</v>
      </c>
      <c r="C39" t="s">
        <v>526</v>
      </c>
      <c r="D39" t="s">
        <v>527</v>
      </c>
      <c r="E39" t="s">
        <v>345</v>
      </c>
      <c r="F39" t="s">
        <v>383</v>
      </c>
      <c r="G39" t="s">
        <v>347</v>
      </c>
      <c r="H39" t="s">
        <v>347</v>
      </c>
      <c r="I39" t="s">
        <v>347</v>
      </c>
      <c r="J39" s="153">
        <v>44287</v>
      </c>
      <c r="K39" s="153">
        <v>44651</v>
      </c>
      <c r="L39" t="s">
        <v>528</v>
      </c>
    </row>
    <row r="40" spans="1:12" x14ac:dyDescent="0.2">
      <c r="A40" t="s">
        <v>529</v>
      </c>
      <c r="B40" t="s">
        <v>530</v>
      </c>
      <c r="C40" t="s">
        <v>531</v>
      </c>
      <c r="D40" t="s">
        <v>532</v>
      </c>
      <c r="E40" t="s">
        <v>345</v>
      </c>
      <c r="F40" t="s">
        <v>353</v>
      </c>
      <c r="G40" t="s">
        <v>347</v>
      </c>
      <c r="H40" t="s">
        <v>347</v>
      </c>
      <c r="I40" t="s">
        <v>347</v>
      </c>
      <c r="J40" s="153">
        <v>44287</v>
      </c>
      <c r="K40" s="153">
        <v>44651</v>
      </c>
      <c r="L40" t="s">
        <v>533</v>
      </c>
    </row>
    <row r="41" spans="1:12" x14ac:dyDescent="0.2">
      <c r="A41" t="s">
        <v>534</v>
      </c>
      <c r="B41" t="s">
        <v>535</v>
      </c>
      <c r="C41" t="s">
        <v>536</v>
      </c>
      <c r="D41" t="s">
        <v>537</v>
      </c>
      <c r="E41" t="s">
        <v>345</v>
      </c>
      <c r="F41" t="s">
        <v>353</v>
      </c>
      <c r="G41" t="s">
        <v>347</v>
      </c>
      <c r="H41" t="s">
        <v>347</v>
      </c>
      <c r="I41" t="s">
        <v>347</v>
      </c>
      <c r="J41" s="153">
        <v>44287</v>
      </c>
      <c r="K41" s="153">
        <v>44651</v>
      </c>
      <c r="L41" t="s">
        <v>538</v>
      </c>
    </row>
    <row r="42" spans="1:12" x14ac:dyDescent="0.2">
      <c r="A42" t="s">
        <v>539</v>
      </c>
      <c r="B42" t="s">
        <v>540</v>
      </c>
      <c r="C42" t="s">
        <v>541</v>
      </c>
      <c r="D42" t="s">
        <v>542</v>
      </c>
      <c r="E42" t="s">
        <v>345</v>
      </c>
      <c r="F42" t="s">
        <v>359</v>
      </c>
      <c r="G42" t="s">
        <v>347</v>
      </c>
      <c r="H42" t="s">
        <v>347</v>
      </c>
      <c r="I42" t="s">
        <v>347</v>
      </c>
      <c r="J42" s="153">
        <v>44287</v>
      </c>
      <c r="K42" s="153">
        <v>44651</v>
      </c>
      <c r="L42" t="s">
        <v>543</v>
      </c>
    </row>
    <row r="43" spans="1:12" x14ac:dyDescent="0.2">
      <c r="A43" t="s">
        <v>544</v>
      </c>
      <c r="B43" t="s">
        <v>545</v>
      </c>
      <c r="C43" t="s">
        <v>546</v>
      </c>
      <c r="D43" t="s">
        <v>547</v>
      </c>
      <c r="E43" t="s">
        <v>345</v>
      </c>
      <c r="F43" t="s">
        <v>353</v>
      </c>
      <c r="G43" t="s">
        <v>347</v>
      </c>
      <c r="H43" t="s">
        <v>347</v>
      </c>
      <c r="I43" t="s">
        <v>347</v>
      </c>
      <c r="J43" s="153">
        <v>44287</v>
      </c>
      <c r="K43" s="153">
        <v>44651</v>
      </c>
      <c r="L43" t="s">
        <v>548</v>
      </c>
    </row>
    <row r="44" spans="1:12" x14ac:dyDescent="0.2">
      <c r="A44" t="s">
        <v>549</v>
      </c>
      <c r="B44" t="s">
        <v>550</v>
      </c>
      <c r="C44" t="s">
        <v>551</v>
      </c>
      <c r="D44" t="s">
        <v>552</v>
      </c>
      <c r="E44" t="s">
        <v>345</v>
      </c>
      <c r="F44" t="s">
        <v>346</v>
      </c>
      <c r="G44" t="s">
        <v>347</v>
      </c>
      <c r="H44" t="s">
        <v>347</v>
      </c>
      <c r="I44" t="s">
        <v>347</v>
      </c>
      <c r="J44" s="153">
        <v>44287</v>
      </c>
      <c r="K44" s="153">
        <v>44651</v>
      </c>
      <c r="L44" t="s">
        <v>553</v>
      </c>
    </row>
    <row r="45" spans="1:12" x14ac:dyDescent="0.2">
      <c r="A45" s="169" t="s">
        <v>554</v>
      </c>
      <c r="B45" t="s">
        <v>555</v>
      </c>
      <c r="C45" t="s">
        <v>556</v>
      </c>
      <c r="D45" t="s">
        <v>557</v>
      </c>
      <c r="E45" t="s">
        <v>345</v>
      </c>
      <c r="F45" t="s">
        <v>359</v>
      </c>
      <c r="G45" t="s">
        <v>347</v>
      </c>
      <c r="H45" t="s">
        <v>347</v>
      </c>
      <c r="I45" t="s">
        <v>347</v>
      </c>
      <c r="J45" s="153">
        <v>44287</v>
      </c>
      <c r="K45" s="153">
        <v>44651</v>
      </c>
      <c r="L45" t="s">
        <v>558</v>
      </c>
    </row>
    <row r="46" spans="1:12" x14ac:dyDescent="0.2">
      <c r="A46" t="s">
        <v>559</v>
      </c>
      <c r="B46" t="s">
        <v>560</v>
      </c>
      <c r="C46" t="s">
        <v>561</v>
      </c>
      <c r="D46" t="s">
        <v>562</v>
      </c>
      <c r="E46" t="s">
        <v>345</v>
      </c>
      <c r="F46" t="s">
        <v>346</v>
      </c>
      <c r="G46" t="s">
        <v>347</v>
      </c>
      <c r="H46" t="s">
        <v>347</v>
      </c>
      <c r="I46" t="s">
        <v>347</v>
      </c>
      <c r="J46" s="153">
        <v>44287</v>
      </c>
      <c r="K46" s="153">
        <v>44651</v>
      </c>
      <c r="L46" t="s">
        <v>563</v>
      </c>
    </row>
    <row r="47" spans="1:12" x14ac:dyDescent="0.2">
      <c r="A47" t="s">
        <v>564</v>
      </c>
      <c r="B47" t="s">
        <v>565</v>
      </c>
      <c r="C47" t="s">
        <v>566</v>
      </c>
      <c r="D47" s="154" t="s">
        <v>567</v>
      </c>
      <c r="E47" t="s">
        <v>345</v>
      </c>
      <c r="F47" t="s">
        <v>359</v>
      </c>
      <c r="G47" t="s">
        <v>347</v>
      </c>
      <c r="H47" t="s">
        <v>347</v>
      </c>
      <c r="I47" t="s">
        <v>347</v>
      </c>
      <c r="J47" s="153">
        <v>44287</v>
      </c>
      <c r="K47" s="153">
        <v>44651</v>
      </c>
      <c r="L47" t="s">
        <v>568</v>
      </c>
    </row>
    <row r="48" spans="1:12" x14ac:dyDescent="0.2">
      <c r="A48" t="s">
        <v>569</v>
      </c>
      <c r="B48" t="s">
        <v>570</v>
      </c>
      <c r="C48" t="s">
        <v>566</v>
      </c>
      <c r="D48" t="s">
        <v>571</v>
      </c>
      <c r="E48" t="s">
        <v>345</v>
      </c>
      <c r="F48" t="s">
        <v>359</v>
      </c>
      <c r="G48" t="s">
        <v>347</v>
      </c>
      <c r="H48" t="s">
        <v>347</v>
      </c>
      <c r="I48" t="s">
        <v>347</v>
      </c>
      <c r="J48" s="153">
        <v>44287</v>
      </c>
      <c r="K48" s="153">
        <v>44651</v>
      </c>
      <c r="L48" t="s">
        <v>572</v>
      </c>
    </row>
    <row r="49" spans="1:12" x14ac:dyDescent="0.2">
      <c r="A49" t="s">
        <v>573</v>
      </c>
      <c r="B49" t="s">
        <v>574</v>
      </c>
      <c r="C49" t="s">
        <v>575</v>
      </c>
      <c r="D49" t="s">
        <v>576</v>
      </c>
      <c r="E49" t="s">
        <v>345</v>
      </c>
      <c r="F49" t="s">
        <v>353</v>
      </c>
      <c r="G49" t="s">
        <v>347</v>
      </c>
      <c r="H49" t="s">
        <v>347</v>
      </c>
      <c r="I49" t="s">
        <v>347</v>
      </c>
      <c r="J49" s="153">
        <v>44287</v>
      </c>
      <c r="K49" s="153">
        <v>44651</v>
      </c>
      <c r="L49" t="s">
        <v>577</v>
      </c>
    </row>
    <row r="50" spans="1:12" x14ac:dyDescent="0.2">
      <c r="A50" t="s">
        <v>578</v>
      </c>
      <c r="B50" t="s">
        <v>579</v>
      </c>
      <c r="C50" t="s">
        <v>580</v>
      </c>
      <c r="D50" t="s">
        <v>581</v>
      </c>
      <c r="E50" t="s">
        <v>345</v>
      </c>
      <c r="F50" t="s">
        <v>383</v>
      </c>
      <c r="G50" t="s">
        <v>347</v>
      </c>
      <c r="H50" t="s">
        <v>347</v>
      </c>
      <c r="I50" t="s">
        <v>347</v>
      </c>
      <c r="J50" s="153">
        <v>44287</v>
      </c>
      <c r="K50" s="153">
        <v>44651</v>
      </c>
      <c r="L50" t="s">
        <v>582</v>
      </c>
    </row>
    <row r="51" spans="1:12" x14ac:dyDescent="0.2">
      <c r="A51" t="s">
        <v>583</v>
      </c>
      <c r="B51" t="s">
        <v>584</v>
      </c>
      <c r="C51" t="s">
        <v>585</v>
      </c>
      <c r="D51" t="s">
        <v>586</v>
      </c>
      <c r="E51" t="s">
        <v>345</v>
      </c>
      <c r="F51" t="s">
        <v>383</v>
      </c>
      <c r="G51" t="s">
        <v>347</v>
      </c>
      <c r="H51" t="s">
        <v>347</v>
      </c>
      <c r="I51" t="s">
        <v>347</v>
      </c>
      <c r="J51" s="153">
        <v>44287</v>
      </c>
      <c r="K51" s="153">
        <v>44651</v>
      </c>
      <c r="L51" t="s">
        <v>587</v>
      </c>
    </row>
    <row r="52" spans="1:12" x14ac:dyDescent="0.2">
      <c r="A52" t="s">
        <v>588</v>
      </c>
      <c r="B52" t="s">
        <v>589</v>
      </c>
      <c r="C52" t="s">
        <v>590</v>
      </c>
      <c r="D52" t="s">
        <v>591</v>
      </c>
      <c r="E52" t="s">
        <v>345</v>
      </c>
      <c r="F52" t="s">
        <v>359</v>
      </c>
      <c r="G52" t="s">
        <v>347</v>
      </c>
      <c r="H52" t="s">
        <v>347</v>
      </c>
      <c r="I52" t="s">
        <v>347</v>
      </c>
      <c r="J52" s="153">
        <v>44287</v>
      </c>
      <c r="K52" s="153">
        <v>44651</v>
      </c>
      <c r="L52" t="s">
        <v>592</v>
      </c>
    </row>
    <row r="53" spans="1:12" x14ac:dyDescent="0.2">
      <c r="A53" t="s">
        <v>593</v>
      </c>
      <c r="B53" t="s">
        <v>594</v>
      </c>
      <c r="C53" t="s">
        <v>590</v>
      </c>
      <c r="D53" t="s">
        <v>595</v>
      </c>
      <c r="E53" t="s">
        <v>345</v>
      </c>
      <c r="F53" t="s">
        <v>359</v>
      </c>
      <c r="G53" t="s">
        <v>347</v>
      </c>
      <c r="H53" t="s">
        <v>347</v>
      </c>
      <c r="I53" t="s">
        <v>347</v>
      </c>
      <c r="J53" s="153">
        <v>44287</v>
      </c>
      <c r="K53" s="153">
        <v>44651</v>
      </c>
      <c r="L53" t="s">
        <v>596</v>
      </c>
    </row>
    <row r="54" spans="1:12" x14ac:dyDescent="0.2">
      <c r="A54" t="s">
        <v>597</v>
      </c>
      <c r="B54" t="s">
        <v>598</v>
      </c>
      <c r="C54" t="s">
        <v>599</v>
      </c>
      <c r="D54" t="s">
        <v>600</v>
      </c>
      <c r="E54" t="s">
        <v>345</v>
      </c>
      <c r="F54" t="s">
        <v>359</v>
      </c>
      <c r="G54" t="s">
        <v>347</v>
      </c>
      <c r="H54" t="s">
        <v>347</v>
      </c>
      <c r="I54" t="s">
        <v>347</v>
      </c>
      <c r="J54" s="153">
        <v>44287</v>
      </c>
      <c r="K54" s="153">
        <v>44651</v>
      </c>
      <c r="L54" t="s">
        <v>601</v>
      </c>
    </row>
    <row r="55" spans="1:12" x14ac:dyDescent="0.2">
      <c r="A55" t="s">
        <v>602</v>
      </c>
      <c r="B55" t="s">
        <v>603</v>
      </c>
      <c r="C55" t="s">
        <v>604</v>
      </c>
      <c r="D55" t="s">
        <v>605</v>
      </c>
      <c r="E55" t="s">
        <v>345</v>
      </c>
      <c r="F55" t="s">
        <v>346</v>
      </c>
      <c r="G55" t="s">
        <v>347</v>
      </c>
      <c r="H55" t="s">
        <v>347</v>
      </c>
      <c r="I55" t="s">
        <v>347</v>
      </c>
      <c r="J55" s="153">
        <v>44287</v>
      </c>
      <c r="K55" s="153">
        <v>44651</v>
      </c>
      <c r="L55" t="s">
        <v>606</v>
      </c>
    </row>
    <row r="56" spans="1:12" x14ac:dyDescent="0.2">
      <c r="A56" t="s">
        <v>607</v>
      </c>
      <c r="B56" t="s">
        <v>608</v>
      </c>
      <c r="C56" t="s">
        <v>609</v>
      </c>
      <c r="D56" t="s">
        <v>610</v>
      </c>
      <c r="E56" t="s">
        <v>345</v>
      </c>
      <c r="F56" t="s">
        <v>346</v>
      </c>
      <c r="G56" t="s">
        <v>347</v>
      </c>
      <c r="H56" t="s">
        <v>347</v>
      </c>
      <c r="I56" t="s">
        <v>347</v>
      </c>
      <c r="J56" s="153">
        <v>44287</v>
      </c>
      <c r="K56" s="153">
        <v>44651</v>
      </c>
      <c r="L56" t="s">
        <v>611</v>
      </c>
    </row>
    <row r="57" spans="1:12" x14ac:dyDescent="0.2">
      <c r="A57" t="s">
        <v>612</v>
      </c>
      <c r="B57" t="s">
        <v>613</v>
      </c>
      <c r="C57" t="s">
        <v>614</v>
      </c>
      <c r="D57" t="s">
        <v>615</v>
      </c>
      <c r="E57" t="s">
        <v>345</v>
      </c>
      <c r="F57" t="s">
        <v>359</v>
      </c>
      <c r="G57" t="s">
        <v>347</v>
      </c>
      <c r="H57" t="s">
        <v>347</v>
      </c>
      <c r="I57" t="s">
        <v>347</v>
      </c>
      <c r="J57" s="153">
        <v>44287</v>
      </c>
      <c r="K57" s="153">
        <v>44651</v>
      </c>
      <c r="L57" t="s">
        <v>616</v>
      </c>
    </row>
    <row r="58" spans="1:12" x14ac:dyDescent="0.2">
      <c r="A58" t="s">
        <v>617</v>
      </c>
      <c r="B58" t="s">
        <v>618</v>
      </c>
      <c r="C58" t="s">
        <v>614</v>
      </c>
      <c r="D58" t="s">
        <v>619</v>
      </c>
      <c r="E58" t="s">
        <v>345</v>
      </c>
      <c r="F58" t="s">
        <v>359</v>
      </c>
      <c r="G58" t="s">
        <v>347</v>
      </c>
      <c r="H58" t="s">
        <v>347</v>
      </c>
      <c r="I58" t="s">
        <v>347</v>
      </c>
      <c r="J58" s="153">
        <v>44287</v>
      </c>
      <c r="K58" s="153">
        <v>44651</v>
      </c>
      <c r="L58" t="s">
        <v>620</v>
      </c>
    </row>
    <row r="59" spans="1:12" x14ac:dyDescent="0.2">
      <c r="A59" t="s">
        <v>621</v>
      </c>
      <c r="B59" t="s">
        <v>622</v>
      </c>
      <c r="C59" t="s">
        <v>623</v>
      </c>
      <c r="D59" t="s">
        <v>624</v>
      </c>
      <c r="E59" t="s">
        <v>345</v>
      </c>
      <c r="F59" t="s">
        <v>346</v>
      </c>
      <c r="G59" t="s">
        <v>347</v>
      </c>
      <c r="H59" t="s">
        <v>347</v>
      </c>
      <c r="I59" t="s">
        <v>347</v>
      </c>
      <c r="J59" s="153">
        <v>44287</v>
      </c>
      <c r="K59" s="153">
        <v>44651</v>
      </c>
      <c r="L59" t="s">
        <v>625</v>
      </c>
    </row>
    <row r="60" spans="1:12" x14ac:dyDescent="0.2">
      <c r="A60" t="s">
        <v>626</v>
      </c>
      <c r="B60" t="s">
        <v>627</v>
      </c>
      <c r="C60" t="s">
        <v>628</v>
      </c>
      <c r="D60" t="s">
        <v>629</v>
      </c>
      <c r="E60" t="s">
        <v>345</v>
      </c>
      <c r="F60" t="s">
        <v>359</v>
      </c>
      <c r="G60" t="s">
        <v>347</v>
      </c>
      <c r="H60" t="s">
        <v>347</v>
      </c>
      <c r="I60" t="s">
        <v>347</v>
      </c>
      <c r="J60" s="153">
        <v>44287</v>
      </c>
      <c r="K60" s="153">
        <v>44651</v>
      </c>
      <c r="L60" t="s">
        <v>630</v>
      </c>
    </row>
    <row r="61" spans="1:12" x14ac:dyDescent="0.2">
      <c r="A61" t="s">
        <v>631</v>
      </c>
      <c r="B61" t="s">
        <v>632</v>
      </c>
      <c r="C61" t="s">
        <v>633</v>
      </c>
      <c r="D61" t="s">
        <v>634</v>
      </c>
      <c r="E61" t="s">
        <v>345</v>
      </c>
      <c r="F61" t="s">
        <v>353</v>
      </c>
      <c r="G61" t="s">
        <v>347</v>
      </c>
      <c r="H61" t="s">
        <v>347</v>
      </c>
      <c r="I61" t="s">
        <v>347</v>
      </c>
      <c r="J61" s="153">
        <v>44287</v>
      </c>
      <c r="K61" s="153">
        <v>44651</v>
      </c>
      <c r="L61" t="s">
        <v>635</v>
      </c>
    </row>
    <row r="62" spans="1:12" x14ac:dyDescent="0.2">
      <c r="A62" s="169" t="s">
        <v>636</v>
      </c>
      <c r="B62" t="s">
        <v>637</v>
      </c>
      <c r="C62" t="s">
        <v>638</v>
      </c>
      <c r="D62" t="s">
        <v>639</v>
      </c>
      <c r="E62" t="s">
        <v>345</v>
      </c>
      <c r="F62" t="s">
        <v>346</v>
      </c>
      <c r="G62" t="s">
        <v>347</v>
      </c>
      <c r="H62" t="s">
        <v>347</v>
      </c>
      <c r="I62" t="s">
        <v>347</v>
      </c>
      <c r="J62" s="153">
        <v>44287</v>
      </c>
      <c r="K62" s="153">
        <v>44651</v>
      </c>
      <c r="L62" t="s">
        <v>640</v>
      </c>
    </row>
    <row r="63" spans="1:12" x14ac:dyDescent="0.2">
      <c r="A63" t="s">
        <v>641</v>
      </c>
      <c r="B63" t="s">
        <v>642</v>
      </c>
      <c r="C63" t="s">
        <v>643</v>
      </c>
      <c r="D63" t="s">
        <v>644</v>
      </c>
      <c r="E63" t="s">
        <v>345</v>
      </c>
      <c r="F63" t="s">
        <v>353</v>
      </c>
      <c r="G63" t="s">
        <v>347</v>
      </c>
      <c r="H63" t="s">
        <v>347</v>
      </c>
      <c r="I63" t="s">
        <v>347</v>
      </c>
      <c r="J63" s="153">
        <v>44287</v>
      </c>
      <c r="K63" s="153">
        <v>44651</v>
      </c>
      <c r="L63" t="s">
        <v>645</v>
      </c>
    </row>
    <row r="64" spans="1:12" x14ac:dyDescent="0.2">
      <c r="A64" s="169" t="s">
        <v>646</v>
      </c>
      <c r="B64" s="169" t="s">
        <v>647</v>
      </c>
      <c r="C64" s="169" t="s">
        <v>648</v>
      </c>
      <c r="D64" s="169" t="s">
        <v>649</v>
      </c>
      <c r="E64" s="169" t="s">
        <v>345</v>
      </c>
      <c r="F64" s="169" t="s">
        <v>346</v>
      </c>
      <c r="G64" s="169" t="s">
        <v>347</v>
      </c>
      <c r="H64" s="169" t="s">
        <v>347</v>
      </c>
      <c r="I64" s="169" t="s">
        <v>347</v>
      </c>
      <c r="J64" s="194">
        <v>44287</v>
      </c>
      <c r="K64" s="194">
        <v>44651</v>
      </c>
      <c r="L64" s="169" t="s">
        <v>650</v>
      </c>
    </row>
    <row r="65" spans="1:12" x14ac:dyDescent="0.2">
      <c r="A65" s="169" t="s">
        <v>651</v>
      </c>
      <c r="B65" s="169" t="s">
        <v>652</v>
      </c>
      <c r="C65" s="169" t="s">
        <v>648</v>
      </c>
      <c r="D65" s="169" t="s">
        <v>653</v>
      </c>
      <c r="E65" s="169" t="s">
        <v>345</v>
      </c>
      <c r="F65" s="169" t="s">
        <v>346</v>
      </c>
      <c r="G65" s="169" t="s">
        <v>347</v>
      </c>
      <c r="H65" s="169" t="s">
        <v>347</v>
      </c>
      <c r="I65" s="169" t="s">
        <v>347</v>
      </c>
      <c r="J65" s="194">
        <v>44287</v>
      </c>
      <c r="K65" s="194">
        <v>44651</v>
      </c>
      <c r="L65" s="169" t="s">
        <v>654</v>
      </c>
    </row>
    <row r="66" spans="1:12" x14ac:dyDescent="0.2">
      <c r="A66" t="s">
        <v>655</v>
      </c>
      <c r="B66" t="s">
        <v>656</v>
      </c>
      <c r="C66" t="s">
        <v>657</v>
      </c>
      <c r="D66" t="s">
        <v>658</v>
      </c>
      <c r="E66" t="s">
        <v>345</v>
      </c>
      <c r="F66" t="s">
        <v>383</v>
      </c>
      <c r="G66" t="s">
        <v>347</v>
      </c>
      <c r="H66" t="s">
        <v>347</v>
      </c>
      <c r="I66" t="s">
        <v>347</v>
      </c>
      <c r="J66" s="153">
        <v>44287</v>
      </c>
      <c r="K66" s="153">
        <v>44651</v>
      </c>
      <c r="L66" t="s">
        <v>659</v>
      </c>
    </row>
    <row r="67" spans="1:12" x14ac:dyDescent="0.2">
      <c r="A67" t="s">
        <v>660</v>
      </c>
      <c r="B67" t="s">
        <v>661</v>
      </c>
      <c r="C67" t="s">
        <v>657</v>
      </c>
      <c r="D67" t="s">
        <v>662</v>
      </c>
      <c r="E67" t="s">
        <v>345</v>
      </c>
      <c r="F67" t="s">
        <v>383</v>
      </c>
      <c r="G67" t="s">
        <v>347</v>
      </c>
      <c r="H67" t="s">
        <v>347</v>
      </c>
      <c r="I67" t="s">
        <v>347</v>
      </c>
      <c r="J67" s="153">
        <v>44287</v>
      </c>
      <c r="K67" s="153">
        <v>44651</v>
      </c>
      <c r="L67" t="s">
        <v>663</v>
      </c>
    </row>
    <row r="68" spans="1:12" x14ac:dyDescent="0.2">
      <c r="A68" t="s">
        <v>664</v>
      </c>
      <c r="B68" t="s">
        <v>665</v>
      </c>
      <c r="C68" t="s">
        <v>657</v>
      </c>
      <c r="D68" t="s">
        <v>666</v>
      </c>
      <c r="E68" t="s">
        <v>345</v>
      </c>
      <c r="F68" t="s">
        <v>383</v>
      </c>
      <c r="G68" t="s">
        <v>347</v>
      </c>
      <c r="H68" t="s">
        <v>347</v>
      </c>
      <c r="I68" t="s">
        <v>347</v>
      </c>
      <c r="J68" s="153">
        <v>44287</v>
      </c>
      <c r="K68" s="153">
        <v>44651</v>
      </c>
      <c r="L68" t="s">
        <v>667</v>
      </c>
    </row>
    <row r="69" spans="1:12" x14ac:dyDescent="0.2">
      <c r="A69" t="s">
        <v>668</v>
      </c>
      <c r="B69" t="s">
        <v>669</v>
      </c>
      <c r="C69" t="s">
        <v>670</v>
      </c>
      <c r="D69" t="s">
        <v>671</v>
      </c>
      <c r="E69" t="s">
        <v>345</v>
      </c>
      <c r="F69" t="s">
        <v>346</v>
      </c>
      <c r="G69" t="s">
        <v>347</v>
      </c>
      <c r="H69" t="s">
        <v>347</v>
      </c>
      <c r="I69" t="s">
        <v>347</v>
      </c>
      <c r="J69" s="153">
        <v>44287</v>
      </c>
      <c r="K69" s="153">
        <v>44651</v>
      </c>
      <c r="L69" t="s">
        <v>672</v>
      </c>
    </row>
    <row r="70" spans="1:12" x14ac:dyDescent="0.2">
      <c r="A70" s="192" t="s">
        <v>673</v>
      </c>
      <c r="B70" t="s">
        <v>674</v>
      </c>
      <c r="C70" t="s">
        <v>675</v>
      </c>
      <c r="D70" t="s">
        <v>676</v>
      </c>
      <c r="E70" t="s">
        <v>345</v>
      </c>
      <c r="F70" t="s">
        <v>346</v>
      </c>
      <c r="G70" t="s">
        <v>347</v>
      </c>
      <c r="H70" t="s">
        <v>347</v>
      </c>
      <c r="I70" t="s">
        <v>347</v>
      </c>
      <c r="J70" s="153">
        <v>44287</v>
      </c>
      <c r="K70" s="153">
        <v>44651</v>
      </c>
      <c r="L70" t="s">
        <v>677</v>
      </c>
    </row>
    <row r="71" spans="1:12" x14ac:dyDescent="0.2">
      <c r="A71" t="s">
        <v>678</v>
      </c>
      <c r="B71" t="s">
        <v>679</v>
      </c>
      <c r="C71" t="s">
        <v>680</v>
      </c>
      <c r="D71" t="s">
        <v>681</v>
      </c>
      <c r="E71" t="s">
        <v>345</v>
      </c>
      <c r="F71" t="s">
        <v>383</v>
      </c>
      <c r="G71" t="s">
        <v>347</v>
      </c>
      <c r="H71" t="s">
        <v>347</v>
      </c>
      <c r="I71" t="s">
        <v>347</v>
      </c>
      <c r="J71" s="153">
        <v>44287</v>
      </c>
      <c r="K71" s="153">
        <v>44651</v>
      </c>
      <c r="L71" t="s">
        <v>682</v>
      </c>
    </row>
    <row r="72" spans="1:12" x14ac:dyDescent="0.2">
      <c r="A72" t="s">
        <v>683</v>
      </c>
      <c r="B72" t="s">
        <v>684</v>
      </c>
      <c r="C72" t="s">
        <v>685</v>
      </c>
      <c r="D72" t="s">
        <v>686</v>
      </c>
      <c r="E72" t="s">
        <v>345</v>
      </c>
      <c r="F72" t="s">
        <v>383</v>
      </c>
      <c r="G72" t="s">
        <v>347</v>
      </c>
      <c r="H72" t="s">
        <v>347</v>
      </c>
      <c r="I72" t="s">
        <v>347</v>
      </c>
      <c r="J72" s="153">
        <v>44287</v>
      </c>
      <c r="K72" s="153">
        <v>44651</v>
      </c>
      <c r="L72" t="s">
        <v>687</v>
      </c>
    </row>
    <row r="73" spans="1:12" x14ac:dyDescent="0.2">
      <c r="A73" t="s">
        <v>688</v>
      </c>
      <c r="B73" t="s">
        <v>689</v>
      </c>
      <c r="C73" t="s">
        <v>690</v>
      </c>
      <c r="D73" t="s">
        <v>691</v>
      </c>
      <c r="E73" t="s">
        <v>345</v>
      </c>
      <c r="F73" t="s">
        <v>353</v>
      </c>
      <c r="G73" t="s">
        <v>347</v>
      </c>
      <c r="H73" t="s">
        <v>347</v>
      </c>
      <c r="I73" t="s">
        <v>347</v>
      </c>
      <c r="J73" s="153">
        <v>44287</v>
      </c>
      <c r="K73" s="153">
        <v>44651</v>
      </c>
      <c r="L73" t="s">
        <v>692</v>
      </c>
    </row>
    <row r="74" spans="1:12" x14ac:dyDescent="0.2">
      <c r="A74" t="s">
        <v>1050</v>
      </c>
      <c r="B74" t="s">
        <v>975</v>
      </c>
      <c r="C74" t="s">
        <v>976</v>
      </c>
      <c r="D74" t="s">
        <v>977</v>
      </c>
      <c r="E74" t="s">
        <v>345</v>
      </c>
      <c r="F74" t="s">
        <v>346</v>
      </c>
      <c r="G74" t="s">
        <v>347</v>
      </c>
      <c r="H74" t="s">
        <v>347</v>
      </c>
      <c r="I74" t="s">
        <v>347</v>
      </c>
      <c r="J74" s="153">
        <v>44287</v>
      </c>
      <c r="K74" s="153">
        <v>44651</v>
      </c>
      <c r="L74" t="s">
        <v>978</v>
      </c>
    </row>
    <row r="75" spans="1:12" x14ac:dyDescent="0.2">
      <c r="A75" t="s">
        <v>693</v>
      </c>
      <c r="B75" t="s">
        <v>694</v>
      </c>
      <c r="C75" t="s">
        <v>695</v>
      </c>
      <c r="D75" t="s">
        <v>696</v>
      </c>
      <c r="E75" t="s">
        <v>345</v>
      </c>
      <c r="F75" t="s">
        <v>346</v>
      </c>
      <c r="G75" t="s">
        <v>347</v>
      </c>
      <c r="H75" t="s">
        <v>347</v>
      </c>
      <c r="I75" t="s">
        <v>347</v>
      </c>
      <c r="J75" s="153">
        <v>44287</v>
      </c>
      <c r="K75" s="153">
        <v>44651</v>
      </c>
      <c r="L75" t="s">
        <v>697</v>
      </c>
    </row>
    <row r="76" spans="1:12" x14ac:dyDescent="0.2">
      <c r="A76" t="s">
        <v>698</v>
      </c>
      <c r="B76" t="s">
        <v>699</v>
      </c>
      <c r="C76" t="s">
        <v>700</v>
      </c>
      <c r="D76" t="s">
        <v>701</v>
      </c>
      <c r="E76" t="s">
        <v>345</v>
      </c>
      <c r="F76" t="s">
        <v>346</v>
      </c>
      <c r="G76" t="s">
        <v>347</v>
      </c>
      <c r="H76" t="s">
        <v>347</v>
      </c>
      <c r="I76" t="s">
        <v>347</v>
      </c>
      <c r="J76" s="153">
        <v>44287</v>
      </c>
      <c r="K76" s="153">
        <v>44651</v>
      </c>
      <c r="L76" t="s">
        <v>702</v>
      </c>
    </row>
    <row r="77" spans="1:12" x14ac:dyDescent="0.2">
      <c r="A77" t="s">
        <v>703</v>
      </c>
      <c r="B77" t="s">
        <v>704</v>
      </c>
      <c r="C77" t="s">
        <v>705</v>
      </c>
      <c r="D77" t="s">
        <v>706</v>
      </c>
      <c r="E77" t="s">
        <v>345</v>
      </c>
      <c r="F77" t="s">
        <v>383</v>
      </c>
      <c r="G77" t="s">
        <v>347</v>
      </c>
      <c r="H77" t="s">
        <v>347</v>
      </c>
      <c r="I77" t="s">
        <v>347</v>
      </c>
      <c r="J77" s="153">
        <v>44287</v>
      </c>
      <c r="K77" s="153">
        <v>44651</v>
      </c>
      <c r="L77" t="s">
        <v>707</v>
      </c>
    </row>
    <row r="78" spans="1:12" x14ac:dyDescent="0.2">
      <c r="A78" t="s">
        <v>708</v>
      </c>
      <c r="B78" t="s">
        <v>709</v>
      </c>
      <c r="C78" t="s">
        <v>705</v>
      </c>
      <c r="D78" t="s">
        <v>710</v>
      </c>
      <c r="E78" t="s">
        <v>345</v>
      </c>
      <c r="F78" t="s">
        <v>383</v>
      </c>
      <c r="G78" t="s">
        <v>347</v>
      </c>
      <c r="H78" t="s">
        <v>347</v>
      </c>
      <c r="I78" t="s">
        <v>347</v>
      </c>
      <c r="J78" s="153">
        <v>44287</v>
      </c>
      <c r="K78" s="153">
        <v>44651</v>
      </c>
      <c r="L78" t="s">
        <v>711</v>
      </c>
    </row>
    <row r="79" spans="1:12" x14ac:dyDescent="0.2">
      <c r="A79" t="s">
        <v>712</v>
      </c>
      <c r="B79" t="s">
        <v>713</v>
      </c>
      <c r="C79" t="s">
        <v>714</v>
      </c>
      <c r="D79" t="s">
        <v>715</v>
      </c>
      <c r="E79" t="s">
        <v>345</v>
      </c>
      <c r="F79" t="s">
        <v>383</v>
      </c>
      <c r="G79" t="s">
        <v>347</v>
      </c>
      <c r="H79" t="s">
        <v>347</v>
      </c>
      <c r="I79" t="s">
        <v>347</v>
      </c>
      <c r="J79" s="153">
        <v>44287</v>
      </c>
      <c r="K79" s="153">
        <v>44651</v>
      </c>
      <c r="L79" t="s">
        <v>716</v>
      </c>
    </row>
    <row r="80" spans="1:12" x14ac:dyDescent="0.2">
      <c r="A80" t="s">
        <v>717</v>
      </c>
      <c r="B80" t="s">
        <v>718</v>
      </c>
      <c r="C80" t="s">
        <v>719</v>
      </c>
      <c r="D80" t="s">
        <v>720</v>
      </c>
      <c r="E80" t="s">
        <v>345</v>
      </c>
      <c r="F80" t="s">
        <v>346</v>
      </c>
      <c r="G80" t="s">
        <v>347</v>
      </c>
      <c r="H80" t="s">
        <v>347</v>
      </c>
      <c r="I80" t="s">
        <v>347</v>
      </c>
      <c r="J80" s="153">
        <v>44287</v>
      </c>
      <c r="K80" s="153">
        <v>44651</v>
      </c>
      <c r="L80" t="s">
        <v>721</v>
      </c>
    </row>
    <row r="81" spans="1:12" x14ac:dyDescent="0.2">
      <c r="A81" t="s">
        <v>722</v>
      </c>
      <c r="B81" t="s">
        <v>723</v>
      </c>
      <c r="C81" t="s">
        <v>724</v>
      </c>
      <c r="D81" t="s">
        <v>725</v>
      </c>
      <c r="E81" t="s">
        <v>345</v>
      </c>
      <c r="F81" t="s">
        <v>346</v>
      </c>
      <c r="G81" t="s">
        <v>347</v>
      </c>
      <c r="H81" t="s">
        <v>347</v>
      </c>
      <c r="I81" t="s">
        <v>347</v>
      </c>
      <c r="J81" s="153">
        <v>44287</v>
      </c>
      <c r="K81" s="153">
        <v>44651</v>
      </c>
      <c r="L81" t="s">
        <v>726</v>
      </c>
    </row>
    <row r="82" spans="1:12" x14ac:dyDescent="0.2">
      <c r="A82" t="s">
        <v>727</v>
      </c>
      <c r="B82" t="s">
        <v>728</v>
      </c>
      <c r="C82" t="s">
        <v>729</v>
      </c>
      <c r="D82" t="s">
        <v>730</v>
      </c>
      <c r="E82" t="s">
        <v>345</v>
      </c>
      <c r="F82" t="s">
        <v>346</v>
      </c>
      <c r="G82" t="s">
        <v>347</v>
      </c>
      <c r="H82" t="s">
        <v>347</v>
      </c>
      <c r="I82" t="s">
        <v>347</v>
      </c>
      <c r="J82" s="153">
        <v>44287</v>
      </c>
      <c r="K82" s="153">
        <v>44651</v>
      </c>
      <c r="L82" t="s">
        <v>731</v>
      </c>
    </row>
    <row r="83" spans="1:12" x14ac:dyDescent="0.2">
      <c r="A83" t="s">
        <v>732</v>
      </c>
      <c r="B83" t="s">
        <v>733</v>
      </c>
      <c r="C83" t="s">
        <v>734</v>
      </c>
      <c r="D83" t="s">
        <v>735</v>
      </c>
      <c r="E83" t="s">
        <v>345</v>
      </c>
      <c r="F83" t="s">
        <v>383</v>
      </c>
      <c r="G83" t="s">
        <v>347</v>
      </c>
      <c r="H83" t="s">
        <v>347</v>
      </c>
      <c r="I83" t="s">
        <v>347</v>
      </c>
      <c r="J83" s="153">
        <v>44287</v>
      </c>
      <c r="K83" s="153">
        <v>44651</v>
      </c>
      <c r="L83" t="s">
        <v>736</v>
      </c>
    </row>
    <row r="84" spans="1:12" x14ac:dyDescent="0.2">
      <c r="A84" t="s">
        <v>737</v>
      </c>
      <c r="B84" t="s">
        <v>738</v>
      </c>
      <c r="C84" t="s">
        <v>739</v>
      </c>
      <c r="D84" t="s">
        <v>740</v>
      </c>
      <c r="E84" t="s">
        <v>345</v>
      </c>
      <c r="F84" t="s">
        <v>353</v>
      </c>
      <c r="G84" t="s">
        <v>347</v>
      </c>
      <c r="H84" t="s">
        <v>347</v>
      </c>
      <c r="I84" t="s">
        <v>347</v>
      </c>
      <c r="J84" s="153">
        <v>44287</v>
      </c>
      <c r="K84" s="153">
        <v>44651</v>
      </c>
      <c r="L84" t="s">
        <v>741</v>
      </c>
    </row>
    <row r="85" spans="1:12" x14ac:dyDescent="0.2">
      <c r="A85" t="s">
        <v>742</v>
      </c>
      <c r="B85" t="s">
        <v>743</v>
      </c>
      <c r="C85" t="s">
        <v>744</v>
      </c>
      <c r="D85" t="s">
        <v>745</v>
      </c>
      <c r="E85" t="s">
        <v>345</v>
      </c>
      <c r="F85" t="s">
        <v>353</v>
      </c>
      <c r="G85" t="s">
        <v>347</v>
      </c>
      <c r="H85" t="s">
        <v>347</v>
      </c>
      <c r="I85" t="s">
        <v>347</v>
      </c>
      <c r="J85" s="153">
        <v>44287</v>
      </c>
      <c r="K85" s="153">
        <v>44651</v>
      </c>
      <c r="L85" t="s">
        <v>746</v>
      </c>
    </row>
    <row r="86" spans="1:12" x14ac:dyDescent="0.2">
      <c r="A86" t="s">
        <v>747</v>
      </c>
      <c r="B86" t="s">
        <v>748</v>
      </c>
      <c r="C86" t="s">
        <v>749</v>
      </c>
      <c r="D86" t="s">
        <v>750</v>
      </c>
      <c r="E86" t="s">
        <v>345</v>
      </c>
      <c r="F86" t="s">
        <v>353</v>
      </c>
      <c r="G86" t="s">
        <v>347</v>
      </c>
      <c r="H86" t="s">
        <v>347</v>
      </c>
      <c r="I86" t="s">
        <v>347</v>
      </c>
      <c r="J86" s="153">
        <v>44287</v>
      </c>
      <c r="K86" s="153">
        <v>44651</v>
      </c>
      <c r="L86" t="s">
        <v>751</v>
      </c>
    </row>
    <row r="87" spans="1:12" x14ac:dyDescent="0.2">
      <c r="A87" t="s">
        <v>752</v>
      </c>
      <c r="B87" t="s">
        <v>753</v>
      </c>
      <c r="C87" t="s">
        <v>754</v>
      </c>
      <c r="D87" t="s">
        <v>755</v>
      </c>
      <c r="E87" t="s">
        <v>345</v>
      </c>
      <c r="F87" t="s">
        <v>353</v>
      </c>
      <c r="G87" t="s">
        <v>347</v>
      </c>
      <c r="H87" t="s">
        <v>347</v>
      </c>
      <c r="I87" t="s">
        <v>347</v>
      </c>
      <c r="J87" s="153">
        <v>44287</v>
      </c>
      <c r="K87" s="153">
        <v>44651</v>
      </c>
      <c r="L87" t="s">
        <v>756</v>
      </c>
    </row>
    <row r="88" spans="1:12" x14ac:dyDescent="0.2">
      <c r="A88" s="169" t="s">
        <v>757</v>
      </c>
      <c r="B88" t="s">
        <v>758</v>
      </c>
      <c r="C88" t="s">
        <v>759</v>
      </c>
      <c r="D88" t="s">
        <v>760</v>
      </c>
      <c r="E88" t="s">
        <v>345</v>
      </c>
      <c r="F88" t="s">
        <v>353</v>
      </c>
      <c r="G88" t="s">
        <v>347</v>
      </c>
      <c r="H88" t="s">
        <v>347</v>
      </c>
      <c r="I88" t="s">
        <v>347</v>
      </c>
      <c r="J88" s="153">
        <v>44287</v>
      </c>
      <c r="K88" s="153">
        <v>44651</v>
      </c>
      <c r="L88" t="s">
        <v>761</v>
      </c>
    </row>
    <row r="89" spans="1:12" x14ac:dyDescent="0.2">
      <c r="A89" s="169" t="s">
        <v>762</v>
      </c>
      <c r="B89" t="s">
        <v>763</v>
      </c>
      <c r="C89" s="169" t="s">
        <v>759</v>
      </c>
      <c r="D89" t="s">
        <v>764</v>
      </c>
      <c r="E89" t="s">
        <v>345</v>
      </c>
      <c r="F89" t="s">
        <v>353</v>
      </c>
      <c r="G89" t="s">
        <v>347</v>
      </c>
      <c r="H89" t="s">
        <v>347</v>
      </c>
      <c r="I89" t="s">
        <v>347</v>
      </c>
      <c r="J89" s="153">
        <v>44287</v>
      </c>
      <c r="K89" s="153">
        <v>44651</v>
      </c>
      <c r="L89" t="s">
        <v>765</v>
      </c>
    </row>
    <row r="90" spans="1:12" x14ac:dyDescent="0.2">
      <c r="A90" t="s">
        <v>771</v>
      </c>
      <c r="B90" t="s">
        <v>772</v>
      </c>
      <c r="C90" t="s">
        <v>768</v>
      </c>
      <c r="D90" t="s">
        <v>773</v>
      </c>
      <c r="E90" t="s">
        <v>345</v>
      </c>
      <c r="F90" t="s">
        <v>359</v>
      </c>
      <c r="G90" t="s">
        <v>347</v>
      </c>
      <c r="H90" t="s">
        <v>347</v>
      </c>
      <c r="I90" t="s">
        <v>347</v>
      </c>
      <c r="J90" s="153">
        <v>44287</v>
      </c>
      <c r="K90" s="153">
        <v>44651</v>
      </c>
      <c r="L90" t="s">
        <v>774</v>
      </c>
    </row>
    <row r="91" spans="1:12" x14ac:dyDescent="0.2">
      <c r="A91" t="s">
        <v>775</v>
      </c>
      <c r="B91" t="s">
        <v>776</v>
      </c>
      <c r="C91" t="s">
        <v>768</v>
      </c>
      <c r="D91" t="s">
        <v>777</v>
      </c>
      <c r="E91" t="s">
        <v>345</v>
      </c>
      <c r="F91" t="s">
        <v>359</v>
      </c>
      <c r="G91" t="s">
        <v>347</v>
      </c>
      <c r="H91" t="s">
        <v>347</v>
      </c>
      <c r="I91" t="s">
        <v>347</v>
      </c>
      <c r="J91" s="153">
        <v>44287</v>
      </c>
      <c r="K91" s="153">
        <v>44651</v>
      </c>
      <c r="L91" t="s">
        <v>778</v>
      </c>
    </row>
    <row r="92" spans="1:12" x14ac:dyDescent="0.2">
      <c r="A92" t="s">
        <v>766</v>
      </c>
      <c r="B92" t="s">
        <v>767</v>
      </c>
      <c r="C92" t="s">
        <v>768</v>
      </c>
      <c r="D92" t="s">
        <v>769</v>
      </c>
      <c r="E92" t="s">
        <v>345</v>
      </c>
      <c r="F92" t="s">
        <v>359</v>
      </c>
      <c r="G92" t="s">
        <v>347</v>
      </c>
      <c r="H92" t="s">
        <v>347</v>
      </c>
      <c r="I92" t="s">
        <v>347</v>
      </c>
      <c r="J92" s="153">
        <v>44287</v>
      </c>
      <c r="K92" s="153">
        <v>44651</v>
      </c>
      <c r="L92" t="s">
        <v>770</v>
      </c>
    </row>
    <row r="93" spans="1:12" x14ac:dyDescent="0.2">
      <c r="A93" t="s">
        <v>779</v>
      </c>
      <c r="B93" t="s">
        <v>780</v>
      </c>
      <c r="C93" t="s">
        <v>781</v>
      </c>
      <c r="D93" t="s">
        <v>782</v>
      </c>
      <c r="E93" t="s">
        <v>345</v>
      </c>
      <c r="F93" t="s">
        <v>353</v>
      </c>
      <c r="G93" t="s">
        <v>347</v>
      </c>
      <c r="H93" t="s">
        <v>347</v>
      </c>
      <c r="I93" t="s">
        <v>347</v>
      </c>
      <c r="J93" s="153">
        <v>44287</v>
      </c>
      <c r="K93" s="153">
        <v>44651</v>
      </c>
      <c r="L93" t="s">
        <v>783</v>
      </c>
    </row>
    <row r="94" spans="1:12" x14ac:dyDescent="0.2">
      <c r="A94" t="s">
        <v>784</v>
      </c>
      <c r="B94" t="s">
        <v>785</v>
      </c>
      <c r="C94" t="s">
        <v>786</v>
      </c>
      <c r="D94" t="s">
        <v>787</v>
      </c>
      <c r="E94" t="s">
        <v>345</v>
      </c>
      <c r="F94" t="s">
        <v>353</v>
      </c>
      <c r="G94" t="s">
        <v>347</v>
      </c>
      <c r="H94" t="s">
        <v>347</v>
      </c>
      <c r="I94" t="s">
        <v>347</v>
      </c>
      <c r="J94" s="153">
        <v>44287</v>
      </c>
      <c r="K94" s="153">
        <v>44651</v>
      </c>
      <c r="L94" t="s">
        <v>788</v>
      </c>
    </row>
    <row r="95" spans="1:12" x14ac:dyDescent="0.2">
      <c r="A95" t="s">
        <v>789</v>
      </c>
      <c r="B95" t="s">
        <v>790</v>
      </c>
      <c r="C95" t="s">
        <v>791</v>
      </c>
      <c r="D95" t="s">
        <v>792</v>
      </c>
      <c r="E95" t="s">
        <v>345</v>
      </c>
      <c r="F95" t="s">
        <v>353</v>
      </c>
      <c r="G95" t="s">
        <v>347</v>
      </c>
      <c r="H95" t="s">
        <v>347</v>
      </c>
      <c r="I95" t="s">
        <v>347</v>
      </c>
      <c r="J95" s="153">
        <v>44287</v>
      </c>
      <c r="K95" s="153">
        <v>44651</v>
      </c>
      <c r="L95" t="s">
        <v>793</v>
      </c>
    </row>
    <row r="96" spans="1:12" x14ac:dyDescent="0.2">
      <c r="A96" t="s">
        <v>794</v>
      </c>
      <c r="B96" t="s">
        <v>795</v>
      </c>
      <c r="C96" t="s">
        <v>796</v>
      </c>
      <c r="D96" t="s">
        <v>797</v>
      </c>
      <c r="E96" t="s">
        <v>345</v>
      </c>
      <c r="F96" t="s">
        <v>383</v>
      </c>
      <c r="G96" t="s">
        <v>347</v>
      </c>
      <c r="H96" t="s">
        <v>347</v>
      </c>
      <c r="I96" t="s">
        <v>347</v>
      </c>
      <c r="J96" s="153">
        <v>44287</v>
      </c>
      <c r="K96" s="153">
        <v>44651</v>
      </c>
      <c r="L96" t="s">
        <v>798</v>
      </c>
    </row>
    <row r="97" spans="1:12" x14ac:dyDescent="0.2">
      <c r="A97" t="s">
        <v>799</v>
      </c>
      <c r="B97" t="s">
        <v>800</v>
      </c>
      <c r="C97" t="s">
        <v>801</v>
      </c>
      <c r="D97" t="s">
        <v>802</v>
      </c>
      <c r="E97" t="s">
        <v>345</v>
      </c>
      <c r="F97" t="s">
        <v>346</v>
      </c>
      <c r="G97" t="s">
        <v>347</v>
      </c>
      <c r="H97" t="s">
        <v>347</v>
      </c>
      <c r="I97" t="s">
        <v>347</v>
      </c>
      <c r="J97" s="153">
        <v>44287</v>
      </c>
      <c r="K97" s="153">
        <v>44651</v>
      </c>
      <c r="L97" t="s">
        <v>803</v>
      </c>
    </row>
    <row r="98" spans="1:12" x14ac:dyDescent="0.2">
      <c r="A98" t="s">
        <v>804</v>
      </c>
      <c r="B98" t="s">
        <v>805</v>
      </c>
      <c r="C98" t="s">
        <v>806</v>
      </c>
      <c r="D98" t="s">
        <v>807</v>
      </c>
      <c r="E98" t="s">
        <v>345</v>
      </c>
      <c r="F98" t="s">
        <v>383</v>
      </c>
      <c r="G98" t="s">
        <v>347</v>
      </c>
      <c r="H98" t="s">
        <v>347</v>
      </c>
      <c r="I98" t="s">
        <v>347</v>
      </c>
      <c r="J98" s="153">
        <v>44287</v>
      </c>
      <c r="K98" s="153">
        <v>44651</v>
      </c>
      <c r="L98" t="s">
        <v>808</v>
      </c>
    </row>
    <row r="99" spans="1:12" x14ac:dyDescent="0.2">
      <c r="A99" s="192" t="s">
        <v>809</v>
      </c>
      <c r="B99" t="s">
        <v>810</v>
      </c>
      <c r="C99" s="169" t="s">
        <v>811</v>
      </c>
      <c r="D99" t="s">
        <v>812</v>
      </c>
      <c r="E99" t="s">
        <v>345</v>
      </c>
      <c r="F99" t="s">
        <v>353</v>
      </c>
      <c r="G99" t="s">
        <v>347</v>
      </c>
      <c r="H99" t="s">
        <v>347</v>
      </c>
      <c r="I99" t="s">
        <v>347</v>
      </c>
      <c r="J99" s="153">
        <v>44287</v>
      </c>
      <c r="K99" s="153">
        <v>44651</v>
      </c>
      <c r="L99" t="s">
        <v>813</v>
      </c>
    </row>
    <row r="100" spans="1:12" x14ac:dyDescent="0.2">
      <c r="A100" s="192" t="s">
        <v>814</v>
      </c>
      <c r="B100" t="s">
        <v>815</v>
      </c>
      <c r="C100" s="192" t="s">
        <v>811</v>
      </c>
      <c r="D100" t="s">
        <v>816</v>
      </c>
      <c r="E100" t="s">
        <v>345</v>
      </c>
      <c r="F100" t="s">
        <v>353</v>
      </c>
      <c r="G100" t="s">
        <v>347</v>
      </c>
      <c r="H100" t="s">
        <v>347</v>
      </c>
      <c r="I100" t="s">
        <v>347</v>
      </c>
      <c r="J100" s="153">
        <v>44287</v>
      </c>
      <c r="K100" s="153">
        <v>44651</v>
      </c>
      <c r="L100" t="s">
        <v>817</v>
      </c>
    </row>
    <row r="101" spans="1:12" x14ac:dyDescent="0.2">
      <c r="A101" t="s">
        <v>818</v>
      </c>
      <c r="B101" t="s">
        <v>819</v>
      </c>
      <c r="C101" t="s">
        <v>820</v>
      </c>
      <c r="D101" t="s">
        <v>821</v>
      </c>
      <c r="E101" t="s">
        <v>345</v>
      </c>
      <c r="F101" t="s">
        <v>346</v>
      </c>
      <c r="G101" t="s">
        <v>347</v>
      </c>
      <c r="H101" t="s">
        <v>347</v>
      </c>
      <c r="I101" t="s">
        <v>347</v>
      </c>
      <c r="J101" s="153">
        <v>44287</v>
      </c>
      <c r="K101" s="153">
        <v>44651</v>
      </c>
      <c r="L101" t="s">
        <v>822</v>
      </c>
    </row>
    <row r="102" spans="1:12" x14ac:dyDescent="0.2">
      <c r="A102" t="s">
        <v>823</v>
      </c>
      <c r="B102" t="s">
        <v>824</v>
      </c>
      <c r="C102" t="s">
        <v>825</v>
      </c>
      <c r="D102" t="s">
        <v>826</v>
      </c>
      <c r="E102" t="s">
        <v>345</v>
      </c>
      <c r="F102" t="s">
        <v>346</v>
      </c>
      <c r="G102" t="s">
        <v>347</v>
      </c>
      <c r="H102" t="s">
        <v>347</v>
      </c>
      <c r="I102" t="s">
        <v>347</v>
      </c>
      <c r="J102" s="153">
        <v>44287</v>
      </c>
      <c r="K102" s="153">
        <v>44651</v>
      </c>
      <c r="L102" t="s">
        <v>827</v>
      </c>
    </row>
    <row r="103" spans="1:12" x14ac:dyDescent="0.2">
      <c r="A103" s="169" t="s">
        <v>828</v>
      </c>
      <c r="B103" t="s">
        <v>829</v>
      </c>
      <c r="C103" t="s">
        <v>830</v>
      </c>
      <c r="D103" t="s">
        <v>831</v>
      </c>
      <c r="E103" t="s">
        <v>345</v>
      </c>
      <c r="F103" t="s">
        <v>383</v>
      </c>
      <c r="G103" t="s">
        <v>347</v>
      </c>
      <c r="H103" t="s">
        <v>347</v>
      </c>
      <c r="I103" t="s">
        <v>347</v>
      </c>
      <c r="J103" s="153">
        <v>44287</v>
      </c>
      <c r="K103" s="153">
        <v>44651</v>
      </c>
      <c r="L103" t="s">
        <v>832</v>
      </c>
    </row>
    <row r="104" spans="1:12" x14ac:dyDescent="0.2">
      <c r="A104" t="s">
        <v>833</v>
      </c>
      <c r="B104" t="s">
        <v>834</v>
      </c>
      <c r="C104" t="s">
        <v>835</v>
      </c>
      <c r="D104" t="s">
        <v>836</v>
      </c>
      <c r="E104" t="s">
        <v>345</v>
      </c>
      <c r="F104" t="s">
        <v>359</v>
      </c>
      <c r="G104" t="s">
        <v>347</v>
      </c>
      <c r="H104" t="s">
        <v>347</v>
      </c>
      <c r="I104" t="s">
        <v>347</v>
      </c>
      <c r="J104" s="153">
        <v>44287</v>
      </c>
      <c r="K104" s="153">
        <v>44651</v>
      </c>
      <c r="L104" t="s">
        <v>837</v>
      </c>
    </row>
    <row r="105" spans="1:12" x14ac:dyDescent="0.2">
      <c r="A105" t="s">
        <v>838</v>
      </c>
      <c r="B105" t="s">
        <v>839</v>
      </c>
      <c r="C105" t="s">
        <v>840</v>
      </c>
      <c r="D105" t="s">
        <v>841</v>
      </c>
      <c r="E105" t="s">
        <v>345</v>
      </c>
      <c r="F105" t="s">
        <v>346</v>
      </c>
      <c r="G105" t="s">
        <v>347</v>
      </c>
      <c r="H105" t="s">
        <v>347</v>
      </c>
      <c r="I105" t="s">
        <v>347</v>
      </c>
      <c r="J105" s="153">
        <v>44287</v>
      </c>
      <c r="K105" s="153">
        <v>44651</v>
      </c>
      <c r="L105" t="s">
        <v>842</v>
      </c>
    </row>
    <row r="106" spans="1:12" x14ac:dyDescent="0.2">
      <c r="A106" t="s">
        <v>843</v>
      </c>
      <c r="B106" t="s">
        <v>844</v>
      </c>
      <c r="C106" t="s">
        <v>845</v>
      </c>
      <c r="D106" t="s">
        <v>846</v>
      </c>
      <c r="E106" t="s">
        <v>345</v>
      </c>
      <c r="F106" t="s">
        <v>353</v>
      </c>
      <c r="G106" t="s">
        <v>347</v>
      </c>
      <c r="H106" t="s">
        <v>347</v>
      </c>
      <c r="I106" t="s">
        <v>347</v>
      </c>
      <c r="J106" s="153">
        <v>44287</v>
      </c>
      <c r="K106" s="153">
        <v>44651</v>
      </c>
      <c r="L106" t="s">
        <v>847</v>
      </c>
    </row>
    <row r="107" spans="1:12" x14ac:dyDescent="0.2">
      <c r="A107" t="s">
        <v>848</v>
      </c>
      <c r="B107" t="s">
        <v>849</v>
      </c>
      <c r="C107" t="s">
        <v>850</v>
      </c>
      <c r="D107" t="s">
        <v>851</v>
      </c>
      <c r="E107" t="s">
        <v>345</v>
      </c>
      <c r="F107" t="s">
        <v>346</v>
      </c>
      <c r="G107" t="s">
        <v>347</v>
      </c>
      <c r="H107" t="s">
        <v>347</v>
      </c>
      <c r="I107" t="s">
        <v>347</v>
      </c>
      <c r="J107" s="153">
        <v>44287</v>
      </c>
      <c r="K107" s="153">
        <v>44651</v>
      </c>
      <c r="L107" t="s">
        <v>852</v>
      </c>
    </row>
    <row r="108" spans="1:12" x14ac:dyDescent="0.2">
      <c r="A108" t="s">
        <v>853</v>
      </c>
      <c r="B108" t="s">
        <v>854</v>
      </c>
      <c r="C108" t="s">
        <v>855</v>
      </c>
      <c r="D108" t="s">
        <v>856</v>
      </c>
      <c r="E108" t="s">
        <v>345</v>
      </c>
      <c r="F108" t="s">
        <v>383</v>
      </c>
      <c r="G108" t="s">
        <v>347</v>
      </c>
      <c r="H108" t="s">
        <v>347</v>
      </c>
      <c r="I108" t="s">
        <v>347</v>
      </c>
      <c r="J108" s="153">
        <v>44287</v>
      </c>
      <c r="K108" s="153">
        <v>44651</v>
      </c>
      <c r="L108" t="s">
        <v>857</v>
      </c>
    </row>
    <row r="109" spans="1:12" x14ac:dyDescent="0.2">
      <c r="A109" t="s">
        <v>858</v>
      </c>
      <c r="B109" t="s">
        <v>859</v>
      </c>
      <c r="C109" t="s">
        <v>860</v>
      </c>
      <c r="D109" t="s">
        <v>861</v>
      </c>
      <c r="E109" t="s">
        <v>345</v>
      </c>
      <c r="F109" t="s">
        <v>359</v>
      </c>
      <c r="G109" t="s">
        <v>347</v>
      </c>
      <c r="H109" t="s">
        <v>347</v>
      </c>
      <c r="I109" t="s">
        <v>347</v>
      </c>
      <c r="J109" s="153">
        <v>44287</v>
      </c>
      <c r="K109" s="153">
        <v>44651</v>
      </c>
      <c r="L109" t="s">
        <v>862</v>
      </c>
    </row>
    <row r="110" spans="1:12" x14ac:dyDescent="0.2">
      <c r="A110" t="s">
        <v>863</v>
      </c>
      <c r="B110" t="s">
        <v>864</v>
      </c>
      <c r="C110" t="s">
        <v>865</v>
      </c>
      <c r="D110" t="s">
        <v>866</v>
      </c>
      <c r="E110" t="s">
        <v>345</v>
      </c>
      <c r="F110" t="s">
        <v>346</v>
      </c>
      <c r="G110" t="s">
        <v>347</v>
      </c>
      <c r="H110" t="s">
        <v>347</v>
      </c>
      <c r="I110" t="s">
        <v>347</v>
      </c>
      <c r="J110" s="153">
        <v>44287</v>
      </c>
      <c r="K110" s="153">
        <v>44651</v>
      </c>
      <c r="L110" t="s">
        <v>867</v>
      </c>
    </row>
    <row r="111" spans="1:12" x14ac:dyDescent="0.2">
      <c r="A111" t="s">
        <v>868</v>
      </c>
      <c r="B111" t="s">
        <v>869</v>
      </c>
      <c r="C111" t="s">
        <v>870</v>
      </c>
      <c r="D111" t="s">
        <v>871</v>
      </c>
      <c r="E111" t="s">
        <v>345</v>
      </c>
      <c r="F111" t="s">
        <v>383</v>
      </c>
      <c r="G111" t="s">
        <v>347</v>
      </c>
      <c r="H111" t="s">
        <v>347</v>
      </c>
      <c r="I111" t="s">
        <v>347</v>
      </c>
      <c r="J111" s="153">
        <v>44287</v>
      </c>
      <c r="K111" s="153">
        <v>44651</v>
      </c>
      <c r="L111" t="s">
        <v>872</v>
      </c>
    </row>
    <row r="112" spans="1:12" x14ac:dyDescent="0.2">
      <c r="A112" t="s">
        <v>873</v>
      </c>
      <c r="B112" t="s">
        <v>874</v>
      </c>
      <c r="C112" t="s">
        <v>875</v>
      </c>
      <c r="D112" t="s">
        <v>876</v>
      </c>
      <c r="E112" t="s">
        <v>345</v>
      </c>
      <c r="F112" t="s">
        <v>383</v>
      </c>
      <c r="G112" t="s">
        <v>347</v>
      </c>
      <c r="H112" t="s">
        <v>347</v>
      </c>
      <c r="I112" t="s">
        <v>347</v>
      </c>
      <c r="J112" s="153">
        <v>44287</v>
      </c>
      <c r="K112" s="153">
        <v>44651</v>
      </c>
      <c r="L112" t="s">
        <v>877</v>
      </c>
    </row>
    <row r="113" spans="1:12" x14ac:dyDescent="0.2">
      <c r="A113" t="s">
        <v>878</v>
      </c>
      <c r="B113" t="s">
        <v>879</v>
      </c>
      <c r="C113" t="s">
        <v>880</v>
      </c>
      <c r="D113" t="s">
        <v>881</v>
      </c>
      <c r="E113" t="s">
        <v>345</v>
      </c>
      <c r="F113" t="s">
        <v>346</v>
      </c>
      <c r="G113" t="s">
        <v>347</v>
      </c>
      <c r="H113" t="s">
        <v>347</v>
      </c>
      <c r="I113" t="s">
        <v>347</v>
      </c>
      <c r="J113" s="153">
        <v>44287</v>
      </c>
      <c r="K113" s="153">
        <v>44651</v>
      </c>
      <c r="L113" t="s">
        <v>882</v>
      </c>
    </row>
    <row r="114" spans="1:12" x14ac:dyDescent="0.2">
      <c r="A114" t="s">
        <v>883</v>
      </c>
      <c r="B114" t="s">
        <v>884</v>
      </c>
      <c r="C114" t="s">
        <v>885</v>
      </c>
      <c r="D114" t="s">
        <v>886</v>
      </c>
      <c r="E114" t="s">
        <v>345</v>
      </c>
      <c r="F114" t="s">
        <v>383</v>
      </c>
      <c r="G114" t="s">
        <v>347</v>
      </c>
      <c r="H114" t="s">
        <v>347</v>
      </c>
      <c r="I114" t="s">
        <v>347</v>
      </c>
      <c r="J114" s="153">
        <v>44287</v>
      </c>
      <c r="K114" s="153">
        <v>44651</v>
      </c>
      <c r="L114" t="s">
        <v>887</v>
      </c>
    </row>
    <row r="115" spans="1:12" x14ac:dyDescent="0.2">
      <c r="A115" t="s">
        <v>888</v>
      </c>
      <c r="B115" t="s">
        <v>1020</v>
      </c>
      <c r="C115" t="s">
        <v>889</v>
      </c>
      <c r="D115" t="s">
        <v>890</v>
      </c>
      <c r="E115" t="s">
        <v>345</v>
      </c>
      <c r="F115" t="s">
        <v>383</v>
      </c>
      <c r="G115" t="s">
        <v>347</v>
      </c>
      <c r="H115" t="s">
        <v>347</v>
      </c>
      <c r="I115" t="s">
        <v>347</v>
      </c>
      <c r="J115" s="153">
        <v>44287</v>
      </c>
      <c r="K115" s="153">
        <v>44651</v>
      </c>
      <c r="L115" t="s">
        <v>891</v>
      </c>
    </row>
    <row r="116" spans="1:12" x14ac:dyDescent="0.2">
      <c r="A116" t="s">
        <v>892</v>
      </c>
      <c r="B116" t="s">
        <v>893</v>
      </c>
      <c r="C116" t="s">
        <v>894</v>
      </c>
      <c r="D116" t="s">
        <v>895</v>
      </c>
      <c r="E116" t="s">
        <v>345</v>
      </c>
      <c r="F116" t="s">
        <v>353</v>
      </c>
      <c r="G116" t="s">
        <v>347</v>
      </c>
      <c r="H116" t="s">
        <v>347</v>
      </c>
      <c r="I116" t="s">
        <v>347</v>
      </c>
      <c r="J116" s="153">
        <v>44287</v>
      </c>
      <c r="K116" s="153">
        <v>44651</v>
      </c>
      <c r="L116" t="s">
        <v>896</v>
      </c>
    </row>
    <row r="117" spans="1:12" x14ac:dyDescent="0.2">
      <c r="A117" t="s">
        <v>897</v>
      </c>
      <c r="B117" t="s">
        <v>898</v>
      </c>
      <c r="C117" t="s">
        <v>899</v>
      </c>
      <c r="D117" t="s">
        <v>900</v>
      </c>
      <c r="E117" t="s">
        <v>345</v>
      </c>
      <c r="F117" t="s">
        <v>383</v>
      </c>
      <c r="G117" t="s">
        <v>347</v>
      </c>
      <c r="H117" t="s">
        <v>347</v>
      </c>
      <c r="I117" t="s">
        <v>347</v>
      </c>
      <c r="J117" s="153">
        <v>44287</v>
      </c>
      <c r="K117" s="153">
        <v>44651</v>
      </c>
      <c r="L117" t="s">
        <v>901</v>
      </c>
    </row>
    <row r="118" spans="1:12" x14ac:dyDescent="0.2">
      <c r="A118" t="s">
        <v>902</v>
      </c>
      <c r="B118" t="s">
        <v>903</v>
      </c>
      <c r="C118" t="s">
        <v>904</v>
      </c>
      <c r="D118" t="s">
        <v>905</v>
      </c>
      <c r="E118" t="s">
        <v>345</v>
      </c>
      <c r="F118" t="s">
        <v>359</v>
      </c>
      <c r="G118" t="s">
        <v>347</v>
      </c>
      <c r="H118" t="s">
        <v>347</v>
      </c>
      <c r="I118" t="s">
        <v>347</v>
      </c>
      <c r="J118" s="153">
        <v>44287</v>
      </c>
      <c r="K118" s="153">
        <v>44651</v>
      </c>
      <c r="L118" t="s">
        <v>906</v>
      </c>
    </row>
    <row r="119" spans="1:12" x14ac:dyDescent="0.2">
      <c r="A119" t="s">
        <v>907</v>
      </c>
      <c r="B119" t="s">
        <v>908</v>
      </c>
      <c r="C119" t="s">
        <v>909</v>
      </c>
      <c r="D119" t="s">
        <v>910</v>
      </c>
      <c r="E119" t="s">
        <v>345</v>
      </c>
      <c r="F119" t="s">
        <v>353</v>
      </c>
      <c r="G119" t="s">
        <v>347</v>
      </c>
      <c r="H119" t="s">
        <v>347</v>
      </c>
      <c r="I119" t="s">
        <v>347</v>
      </c>
      <c r="J119" s="153">
        <v>44287</v>
      </c>
      <c r="K119" s="153">
        <v>44651</v>
      </c>
      <c r="L119" t="s">
        <v>911</v>
      </c>
    </row>
    <row r="120" spans="1:12" x14ac:dyDescent="0.2">
      <c r="A120" t="s">
        <v>912</v>
      </c>
      <c r="B120" t="s">
        <v>913</v>
      </c>
      <c r="C120" t="s">
        <v>914</v>
      </c>
      <c r="D120" t="s">
        <v>915</v>
      </c>
      <c r="E120" t="s">
        <v>345</v>
      </c>
      <c r="F120" t="s">
        <v>383</v>
      </c>
      <c r="G120" t="s">
        <v>347</v>
      </c>
      <c r="H120" t="s">
        <v>347</v>
      </c>
      <c r="I120" t="s">
        <v>347</v>
      </c>
      <c r="J120" s="153">
        <v>44287</v>
      </c>
      <c r="K120" s="153">
        <v>44651</v>
      </c>
      <c r="L120" t="s">
        <v>916</v>
      </c>
    </row>
    <row r="121" spans="1:12" x14ac:dyDescent="0.2">
      <c r="A121" t="s">
        <v>917</v>
      </c>
      <c r="B121" t="s">
        <v>918</v>
      </c>
      <c r="C121" t="s">
        <v>919</v>
      </c>
      <c r="D121" t="s">
        <v>920</v>
      </c>
      <c r="E121" t="s">
        <v>345</v>
      </c>
      <c r="F121" t="s">
        <v>353</v>
      </c>
      <c r="G121" t="s">
        <v>347</v>
      </c>
      <c r="H121" t="s">
        <v>347</v>
      </c>
      <c r="I121" t="s">
        <v>347</v>
      </c>
      <c r="J121" s="153">
        <v>44287</v>
      </c>
      <c r="K121" s="153">
        <v>44651</v>
      </c>
      <c r="L121" t="s">
        <v>921</v>
      </c>
    </row>
    <row r="122" spans="1:12" x14ac:dyDescent="0.2">
      <c r="A122" t="s">
        <v>922</v>
      </c>
      <c r="B122" t="s">
        <v>923</v>
      </c>
      <c r="C122" t="s">
        <v>924</v>
      </c>
      <c r="D122" t="s">
        <v>925</v>
      </c>
      <c r="E122" t="s">
        <v>345</v>
      </c>
      <c r="F122" t="s">
        <v>383</v>
      </c>
      <c r="G122" t="s">
        <v>347</v>
      </c>
      <c r="H122" t="s">
        <v>347</v>
      </c>
      <c r="I122" t="s">
        <v>347</v>
      </c>
      <c r="J122" s="153">
        <v>44287</v>
      </c>
      <c r="K122" s="153">
        <v>44651</v>
      </c>
      <c r="L122" t="s">
        <v>926</v>
      </c>
    </row>
    <row r="123" spans="1:12" x14ac:dyDescent="0.2">
      <c r="A123" s="169" t="s">
        <v>927</v>
      </c>
      <c r="B123" t="s">
        <v>928</v>
      </c>
      <c r="C123" t="s">
        <v>929</v>
      </c>
      <c r="D123" t="s">
        <v>930</v>
      </c>
      <c r="E123" t="s">
        <v>345</v>
      </c>
      <c r="F123" t="s">
        <v>353</v>
      </c>
      <c r="G123" t="s">
        <v>347</v>
      </c>
      <c r="H123" t="s">
        <v>347</v>
      </c>
      <c r="I123" t="s">
        <v>347</v>
      </c>
      <c r="J123" s="153">
        <v>44287</v>
      </c>
      <c r="K123" s="153">
        <v>44651</v>
      </c>
      <c r="L123" t="s">
        <v>931</v>
      </c>
    </row>
    <row r="124" spans="1:12" x14ac:dyDescent="0.2">
      <c r="A124" t="s">
        <v>932</v>
      </c>
      <c r="B124" t="s">
        <v>933</v>
      </c>
      <c r="C124" t="s">
        <v>934</v>
      </c>
      <c r="D124" t="s">
        <v>935</v>
      </c>
      <c r="E124" t="s">
        <v>345</v>
      </c>
      <c r="F124" t="s">
        <v>383</v>
      </c>
      <c r="G124" t="s">
        <v>347</v>
      </c>
      <c r="H124" t="s">
        <v>347</v>
      </c>
      <c r="I124" t="s">
        <v>347</v>
      </c>
      <c r="J124" s="153">
        <v>44287</v>
      </c>
      <c r="K124" s="153">
        <v>44651</v>
      </c>
      <c r="L124" t="s">
        <v>936</v>
      </c>
    </row>
    <row r="125" spans="1:12" x14ac:dyDescent="0.2">
      <c r="A125" t="s">
        <v>937</v>
      </c>
      <c r="B125" t="s">
        <v>938</v>
      </c>
      <c r="C125" t="s">
        <v>934</v>
      </c>
      <c r="D125" t="s">
        <v>939</v>
      </c>
      <c r="E125" t="s">
        <v>345</v>
      </c>
      <c r="F125" t="s">
        <v>383</v>
      </c>
      <c r="G125" t="s">
        <v>347</v>
      </c>
      <c r="H125" t="s">
        <v>347</v>
      </c>
      <c r="I125" t="s">
        <v>347</v>
      </c>
      <c r="J125" s="153">
        <v>44287</v>
      </c>
      <c r="K125" s="153">
        <v>44651</v>
      </c>
      <c r="L125" t="s">
        <v>940</v>
      </c>
    </row>
    <row r="126" spans="1:12" x14ac:dyDescent="0.2">
      <c r="A126" t="s">
        <v>941</v>
      </c>
      <c r="B126" t="s">
        <v>942</v>
      </c>
      <c r="C126" t="s">
        <v>943</v>
      </c>
      <c r="D126" t="s">
        <v>944</v>
      </c>
      <c r="E126" t="s">
        <v>345</v>
      </c>
      <c r="F126" t="s">
        <v>383</v>
      </c>
      <c r="G126" t="s">
        <v>347</v>
      </c>
      <c r="H126" t="s">
        <v>347</v>
      </c>
      <c r="I126" t="s">
        <v>347</v>
      </c>
      <c r="J126" s="153">
        <v>44287</v>
      </c>
      <c r="K126" s="153">
        <v>44651</v>
      </c>
      <c r="L126" t="s">
        <v>945</v>
      </c>
    </row>
    <row r="127" spans="1:12" x14ac:dyDescent="0.2">
      <c r="A127" t="s">
        <v>946</v>
      </c>
      <c r="B127" t="s">
        <v>947</v>
      </c>
      <c r="C127" t="s">
        <v>948</v>
      </c>
      <c r="D127" t="s">
        <v>949</v>
      </c>
      <c r="E127" t="s">
        <v>345</v>
      </c>
      <c r="F127" t="s">
        <v>346</v>
      </c>
      <c r="G127" t="s">
        <v>347</v>
      </c>
      <c r="H127" t="s">
        <v>347</v>
      </c>
      <c r="I127" t="s">
        <v>347</v>
      </c>
      <c r="J127" s="153">
        <v>44287</v>
      </c>
      <c r="K127" s="153">
        <v>44651</v>
      </c>
      <c r="L127" t="s">
        <v>950</v>
      </c>
    </row>
    <row r="128" spans="1:12" x14ac:dyDescent="0.2">
      <c r="A128" t="s">
        <v>951</v>
      </c>
      <c r="B128" t="s">
        <v>952</v>
      </c>
      <c r="C128" t="s">
        <v>953</v>
      </c>
      <c r="D128" t="s">
        <v>954</v>
      </c>
      <c r="E128" t="s">
        <v>345</v>
      </c>
      <c r="F128" t="s">
        <v>383</v>
      </c>
      <c r="G128" t="s">
        <v>347</v>
      </c>
      <c r="H128" t="s">
        <v>347</v>
      </c>
      <c r="I128" t="s">
        <v>347</v>
      </c>
      <c r="J128" s="153">
        <v>44287</v>
      </c>
      <c r="K128" s="153">
        <v>44651</v>
      </c>
      <c r="L128" t="s">
        <v>955</v>
      </c>
    </row>
    <row r="129" spans="1:12" x14ac:dyDescent="0.2">
      <c r="A129" t="s">
        <v>956</v>
      </c>
      <c r="B129" t="s">
        <v>957</v>
      </c>
      <c r="C129" t="s">
        <v>958</v>
      </c>
      <c r="D129" t="s">
        <v>959</v>
      </c>
      <c r="E129" t="s">
        <v>345</v>
      </c>
      <c r="F129" t="s">
        <v>353</v>
      </c>
      <c r="G129" t="s">
        <v>347</v>
      </c>
      <c r="H129" t="s">
        <v>347</v>
      </c>
      <c r="I129" t="s">
        <v>347</v>
      </c>
      <c r="J129" s="153">
        <v>44287</v>
      </c>
      <c r="K129" s="153">
        <v>44651</v>
      </c>
      <c r="L129" t="s">
        <v>960</v>
      </c>
    </row>
    <row r="130" spans="1:12" x14ac:dyDescent="0.2">
      <c r="A130" t="s">
        <v>961</v>
      </c>
      <c r="B130" t="s">
        <v>962</v>
      </c>
      <c r="C130" t="s">
        <v>963</v>
      </c>
      <c r="D130" t="s">
        <v>964</v>
      </c>
      <c r="E130" t="s">
        <v>345</v>
      </c>
      <c r="F130" t="s">
        <v>353</v>
      </c>
      <c r="G130" t="s">
        <v>347</v>
      </c>
      <c r="H130" t="s">
        <v>347</v>
      </c>
      <c r="I130" t="s">
        <v>347</v>
      </c>
      <c r="J130" s="153">
        <v>44287</v>
      </c>
      <c r="K130" s="153">
        <v>44651</v>
      </c>
      <c r="L130" t="s">
        <v>965</v>
      </c>
    </row>
    <row r="131" spans="1:12" x14ac:dyDescent="0.2">
      <c r="A131" t="s">
        <v>966</v>
      </c>
      <c r="B131" t="s">
        <v>967</v>
      </c>
      <c r="C131" t="s">
        <v>963</v>
      </c>
      <c r="D131" t="s">
        <v>968</v>
      </c>
      <c r="E131" t="s">
        <v>345</v>
      </c>
      <c r="F131" t="s">
        <v>353</v>
      </c>
      <c r="G131" t="s">
        <v>347</v>
      </c>
      <c r="H131" t="s">
        <v>347</v>
      </c>
      <c r="I131" t="s">
        <v>347</v>
      </c>
      <c r="J131" s="153">
        <v>44287</v>
      </c>
      <c r="K131" s="153">
        <v>44651</v>
      </c>
      <c r="L131" t="s">
        <v>969</v>
      </c>
    </row>
    <row r="132" spans="1:12" x14ac:dyDescent="0.2">
      <c r="A132" t="s">
        <v>970</v>
      </c>
      <c r="B132" t="s">
        <v>971</v>
      </c>
      <c r="C132" t="s">
        <v>972</v>
      </c>
      <c r="D132" t="s">
        <v>973</v>
      </c>
      <c r="E132" t="s">
        <v>345</v>
      </c>
      <c r="F132" t="s">
        <v>383</v>
      </c>
      <c r="G132" t="s">
        <v>347</v>
      </c>
      <c r="H132" t="s">
        <v>347</v>
      </c>
      <c r="I132" t="s">
        <v>347</v>
      </c>
      <c r="J132" s="153">
        <v>44287</v>
      </c>
      <c r="K132" s="153">
        <v>44651</v>
      </c>
      <c r="L132" t="s">
        <v>974</v>
      </c>
    </row>
    <row r="133" spans="1:12" x14ac:dyDescent="0.2">
      <c r="A133" s="169" t="s">
        <v>979</v>
      </c>
      <c r="B133" t="s">
        <v>980</v>
      </c>
      <c r="C133" t="s">
        <v>981</v>
      </c>
      <c r="D133" t="s">
        <v>982</v>
      </c>
      <c r="E133" t="s">
        <v>345</v>
      </c>
      <c r="F133" t="s">
        <v>383</v>
      </c>
      <c r="G133" t="s">
        <v>347</v>
      </c>
      <c r="H133" t="s">
        <v>347</v>
      </c>
      <c r="I133" t="s">
        <v>347</v>
      </c>
      <c r="J133" s="153">
        <v>44287</v>
      </c>
      <c r="K133" s="153">
        <v>44651</v>
      </c>
      <c r="L133" t="s">
        <v>983</v>
      </c>
    </row>
    <row r="134" spans="1:12" x14ac:dyDescent="0.2">
      <c r="A134" t="s">
        <v>984</v>
      </c>
      <c r="B134" t="s">
        <v>985</v>
      </c>
      <c r="C134" t="s">
        <v>986</v>
      </c>
      <c r="D134" t="s">
        <v>987</v>
      </c>
      <c r="E134" t="s">
        <v>345</v>
      </c>
      <c r="F134" t="s">
        <v>383</v>
      </c>
      <c r="G134" t="s">
        <v>347</v>
      </c>
      <c r="H134" t="s">
        <v>347</v>
      </c>
      <c r="I134" t="s">
        <v>347</v>
      </c>
      <c r="J134" s="153">
        <v>44287</v>
      </c>
      <c r="K134" s="153">
        <v>44651</v>
      </c>
      <c r="L134" t="s">
        <v>988</v>
      </c>
    </row>
    <row r="135" spans="1:12" x14ac:dyDescent="0.2">
      <c r="A135" t="s">
        <v>989</v>
      </c>
      <c r="B135" t="s">
        <v>990</v>
      </c>
      <c r="C135" t="s">
        <v>991</v>
      </c>
      <c r="D135" t="s">
        <v>992</v>
      </c>
      <c r="E135" t="s">
        <v>345</v>
      </c>
      <c r="F135" t="s">
        <v>359</v>
      </c>
      <c r="G135" t="s">
        <v>347</v>
      </c>
      <c r="H135" t="s">
        <v>347</v>
      </c>
      <c r="I135" t="s">
        <v>347</v>
      </c>
      <c r="J135" s="153">
        <v>44287</v>
      </c>
      <c r="K135" s="153">
        <v>44651</v>
      </c>
      <c r="L135" t="s">
        <v>993</v>
      </c>
    </row>
    <row r="136" spans="1:12" x14ac:dyDescent="0.2">
      <c r="A136" t="s">
        <v>994</v>
      </c>
      <c r="B136" t="s">
        <v>995</v>
      </c>
      <c r="C136" t="s">
        <v>996</v>
      </c>
      <c r="D136" t="s">
        <v>997</v>
      </c>
      <c r="E136" t="s">
        <v>345</v>
      </c>
      <c r="F136" t="s">
        <v>346</v>
      </c>
      <c r="G136" t="s">
        <v>347</v>
      </c>
      <c r="H136" t="s">
        <v>347</v>
      </c>
      <c r="I136" t="s">
        <v>347</v>
      </c>
      <c r="J136" s="153">
        <v>44287</v>
      </c>
      <c r="K136" s="153">
        <v>44651</v>
      </c>
      <c r="L136" t="s">
        <v>998</v>
      </c>
    </row>
    <row r="137" spans="1:12" x14ac:dyDescent="0.2">
      <c r="A137" t="s">
        <v>999</v>
      </c>
      <c r="B137" t="s">
        <v>1000</v>
      </c>
      <c r="C137" t="s">
        <v>1001</v>
      </c>
      <c r="D137" t="s">
        <v>1002</v>
      </c>
      <c r="E137" t="s">
        <v>345</v>
      </c>
      <c r="F137" t="s">
        <v>383</v>
      </c>
      <c r="G137" t="s">
        <v>347</v>
      </c>
      <c r="H137" t="s">
        <v>347</v>
      </c>
      <c r="I137" t="s">
        <v>347</v>
      </c>
      <c r="J137" s="153">
        <v>44287</v>
      </c>
      <c r="K137" s="153">
        <v>44651</v>
      </c>
      <c r="L137" t="s">
        <v>1003</v>
      </c>
    </row>
    <row r="138" spans="1:12" x14ac:dyDescent="0.2">
      <c r="A138" t="s">
        <v>1004</v>
      </c>
      <c r="B138" t="s">
        <v>1005</v>
      </c>
      <c r="C138" t="s">
        <v>1006</v>
      </c>
      <c r="D138" t="s">
        <v>1007</v>
      </c>
      <c r="E138" t="s">
        <v>345</v>
      </c>
      <c r="F138" t="s">
        <v>346</v>
      </c>
      <c r="G138" t="s">
        <v>347</v>
      </c>
      <c r="H138" t="s">
        <v>347</v>
      </c>
      <c r="I138" t="s">
        <v>347</v>
      </c>
      <c r="J138" s="153">
        <v>44287</v>
      </c>
      <c r="K138" s="153">
        <v>44651</v>
      </c>
      <c r="L138" t="s">
        <v>1008</v>
      </c>
    </row>
    <row r="139" spans="1:12" x14ac:dyDescent="0.2">
      <c r="A139" t="s">
        <v>1009</v>
      </c>
      <c r="B139" t="s">
        <v>1010</v>
      </c>
      <c r="C139" t="s">
        <v>1011</v>
      </c>
      <c r="D139" t="s">
        <v>1012</v>
      </c>
      <c r="E139" t="s">
        <v>345</v>
      </c>
      <c r="F139" t="s">
        <v>383</v>
      </c>
      <c r="G139" t="s">
        <v>347</v>
      </c>
      <c r="H139" t="s">
        <v>347</v>
      </c>
      <c r="I139" t="s">
        <v>347</v>
      </c>
      <c r="J139" s="153">
        <v>44287</v>
      </c>
      <c r="K139" s="153">
        <v>44651</v>
      </c>
      <c r="L139" t="s">
        <v>1013</v>
      </c>
    </row>
    <row r="140" spans="1:12" x14ac:dyDescent="0.2">
      <c r="A140" t="s">
        <v>1014</v>
      </c>
      <c r="B140" t="s">
        <v>1015</v>
      </c>
      <c r="C140" t="s">
        <v>1016</v>
      </c>
      <c r="D140" t="s">
        <v>1017</v>
      </c>
      <c r="E140" t="s">
        <v>345</v>
      </c>
      <c r="F140" t="s">
        <v>346</v>
      </c>
      <c r="G140" t="s">
        <v>347</v>
      </c>
      <c r="H140" t="s">
        <v>347</v>
      </c>
      <c r="I140" t="s">
        <v>347</v>
      </c>
      <c r="J140" s="153">
        <v>44287</v>
      </c>
      <c r="K140" s="153">
        <v>44651</v>
      </c>
      <c r="L140" t="s">
        <v>1018</v>
      </c>
    </row>
  </sheetData>
  <autoFilter ref="A1:L140" xr:uid="{6DA86B99-BDCF-4DEC-9B8C-F0D17C3DF82B}">
    <sortState xmlns:xlrd2="http://schemas.microsoft.com/office/spreadsheetml/2017/richdata2" ref="A2:L140">
      <sortCondition ref="A2:A140"/>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4670E-A723-45E0-8978-D2146CD1F414}">
  <sheetPr codeName="Sheet11">
    <tabColor rgb="FF005EB8"/>
  </sheetPr>
  <dimension ref="A1:XFC44"/>
  <sheetViews>
    <sheetView workbookViewId="0"/>
  </sheetViews>
  <sheetFormatPr defaultColWidth="0" defaultRowHeight="12.75" zeroHeight="1" x14ac:dyDescent="0.2"/>
  <cols>
    <col min="1" max="1" width="7.28515625" style="1" customWidth="1"/>
    <col min="2" max="2" width="53.5703125" style="1" customWidth="1"/>
    <col min="3" max="3" width="41.5703125" style="1" customWidth="1"/>
    <col min="4" max="4" width="10.42578125" style="1" customWidth="1"/>
    <col min="5" max="5" width="2.28515625" style="1" customWidth="1"/>
    <col min="6" max="6" width="23.28515625" style="1" customWidth="1"/>
    <col min="7" max="7" width="23.5703125" style="1" customWidth="1"/>
    <col min="8" max="8" width="6.140625" style="1" customWidth="1"/>
    <col min="9" max="10" width="9.140625" style="1" hidden="1"/>
    <col min="11" max="11" width="32.85546875" style="1" hidden="1"/>
    <col min="12" max="16383" width="9.140625" style="1" hidden="1"/>
    <col min="16384" max="16384" width="6" style="1" hidden="1"/>
  </cols>
  <sheetData>
    <row r="1" spans="1:14" ht="13.5" thickBot="1" x14ac:dyDescent="0.25">
      <c r="A1" s="42"/>
      <c r="B1" s="42"/>
      <c r="C1" s="42"/>
      <c r="D1" s="42"/>
      <c r="E1" s="42"/>
      <c r="F1" s="42"/>
      <c r="G1" s="42"/>
      <c r="H1" s="42"/>
      <c r="I1" s="217" t="s">
        <v>31</v>
      </c>
      <c r="J1" s="42"/>
      <c r="K1" s="42"/>
      <c r="L1" s="42"/>
    </row>
    <row r="2" spans="1:14" ht="20.25" x14ac:dyDescent="0.2">
      <c r="A2" s="42"/>
      <c r="B2" s="190" t="s">
        <v>32</v>
      </c>
      <c r="C2" s="191"/>
      <c r="D2" s="191"/>
      <c r="E2" s="191"/>
      <c r="F2" s="191"/>
      <c r="H2" s="191"/>
      <c r="I2" s="195" t="s">
        <v>33</v>
      </c>
      <c r="J2" s="191"/>
      <c r="K2" s="191"/>
      <c r="L2" s="191"/>
      <c r="M2" s="17"/>
      <c r="N2" s="18"/>
    </row>
    <row r="3" spans="1:14" ht="20.25" x14ac:dyDescent="0.2">
      <c r="A3" s="42"/>
      <c r="B3" s="190"/>
      <c r="C3" s="191"/>
      <c r="D3" s="191"/>
      <c r="E3" s="191"/>
      <c r="F3" s="191"/>
      <c r="H3" s="191"/>
      <c r="J3" s="191"/>
      <c r="K3" s="191"/>
      <c r="L3" s="191"/>
      <c r="M3" s="2"/>
      <c r="N3" s="196"/>
    </row>
    <row r="4" spans="1:14" ht="20.25" x14ac:dyDescent="0.2">
      <c r="A4" s="42"/>
      <c r="B4" s="211" t="str">
        <f>IF(COUNTBLANK(C21:C24)+COUNTBLANK(C11:C12)+COUNTBLANK(C15:C18)=0,"","Do not submit until template is complete")</f>
        <v>Do not submit until template is complete</v>
      </c>
      <c r="C4" s="191"/>
      <c r="D4" s="191"/>
      <c r="E4" s="191"/>
      <c r="F4" s="191"/>
      <c r="G4" s="189"/>
      <c r="H4" s="191"/>
      <c r="J4" s="191"/>
      <c r="K4" s="191"/>
      <c r="L4" s="191"/>
      <c r="M4" s="2"/>
      <c r="N4" s="196"/>
    </row>
    <row r="5" spans="1:14" ht="20.25" x14ac:dyDescent="0.2">
      <c r="A5" s="42"/>
      <c r="B5" s="211" t="str">
        <f>IF(D28 ="Yes","","Do not submit until sense check is confirmed")</f>
        <v>Do not submit until sense check is confirmed</v>
      </c>
      <c r="C5" s="191"/>
      <c r="D5" s="191"/>
      <c r="E5" s="191"/>
      <c r="F5" s="191"/>
      <c r="G5" s="189"/>
      <c r="H5" s="191"/>
      <c r="J5" s="191"/>
      <c r="K5" s="191"/>
      <c r="L5" s="191"/>
      <c r="M5" s="2"/>
      <c r="N5" s="196"/>
    </row>
    <row r="6" spans="1:14" ht="20.25" x14ac:dyDescent="0.2">
      <c r="A6" s="42"/>
      <c r="B6" s="190"/>
      <c r="C6" s="191"/>
      <c r="D6" s="191"/>
      <c r="E6" s="191"/>
      <c r="F6" s="191"/>
      <c r="G6" s="189"/>
      <c r="H6" s="191"/>
      <c r="J6" s="191"/>
      <c r="K6" s="191"/>
      <c r="L6" s="191"/>
      <c r="M6" s="2"/>
      <c r="N6" s="196"/>
    </row>
    <row r="7" spans="1:14" ht="20.25" x14ac:dyDescent="0.2">
      <c r="A7" s="42"/>
      <c r="B7" s="212" t="s">
        <v>34</v>
      </c>
      <c r="C7" s="212"/>
      <c r="D7" s="212"/>
      <c r="E7" s="212"/>
      <c r="F7" s="212"/>
      <c r="G7" s="212"/>
      <c r="H7" s="212"/>
      <c r="I7" s="212"/>
      <c r="J7" s="212"/>
      <c r="K7" s="212"/>
      <c r="L7" s="212"/>
      <c r="M7" s="2"/>
      <c r="N7" s="3"/>
    </row>
    <row r="8" spans="1:14" x14ac:dyDescent="0.2"/>
    <row r="9" spans="1:14" ht="15" x14ac:dyDescent="0.2">
      <c r="B9" s="198" t="s">
        <v>35</v>
      </c>
      <c r="C9" s="243" t="s">
        <v>1040</v>
      </c>
      <c r="D9" s="244"/>
    </row>
    <row r="10" spans="1:14" ht="15" x14ac:dyDescent="0.2">
      <c r="B10" s="202"/>
    </row>
    <row r="11" spans="1:14" ht="18.75" customHeight="1" x14ac:dyDescent="0.2">
      <c r="B11" s="198" t="s">
        <v>36</v>
      </c>
      <c r="C11" s="245"/>
      <c r="D11" s="246"/>
    </row>
    <row r="12" spans="1:14" ht="49.5" customHeight="1" x14ac:dyDescent="0.2">
      <c r="B12" s="213" t="s">
        <v>37</v>
      </c>
      <c r="C12" s="247"/>
      <c r="D12" s="248"/>
      <c r="F12" s="208" t="s">
        <v>38</v>
      </c>
      <c r="G12" s="209" t="str">
        <f>IF(ISBLANK(C12), "", VLOOKUP(C12,MaternityServiceList!A1:B140,2,FALSE))</f>
        <v/>
      </c>
    </row>
    <row r="13" spans="1:14" ht="15" x14ac:dyDescent="0.2">
      <c r="B13" s="203"/>
      <c r="F13" s="200"/>
      <c r="G13" s="200"/>
      <c r="H13" s="199"/>
    </row>
    <row r="14" spans="1:14" ht="15" customHeight="1" x14ac:dyDescent="0.2">
      <c r="B14" s="204" t="s">
        <v>39</v>
      </c>
      <c r="C14" s="210"/>
      <c r="F14" s="201"/>
      <c r="G14" s="201"/>
    </row>
    <row r="15" spans="1:14" ht="14.25" x14ac:dyDescent="0.2">
      <c r="B15" s="205" t="s">
        <v>40</v>
      </c>
      <c r="C15" s="253"/>
      <c r="D15" s="254"/>
      <c r="F15" s="201"/>
      <c r="G15" s="201"/>
    </row>
    <row r="16" spans="1:14" ht="14.25" x14ac:dyDescent="0.2">
      <c r="B16" s="206" t="s">
        <v>41</v>
      </c>
      <c r="C16" s="251"/>
      <c r="D16" s="252"/>
      <c r="F16" s="201"/>
      <c r="G16" s="201"/>
    </row>
    <row r="17" spans="2:29" ht="14.25" x14ac:dyDescent="0.2">
      <c r="B17" s="206" t="s">
        <v>42</v>
      </c>
      <c r="C17" s="251"/>
      <c r="D17" s="252"/>
      <c r="AC17" s="1" t="s">
        <v>31</v>
      </c>
    </row>
    <row r="18" spans="2:29" ht="14.25" x14ac:dyDescent="0.2">
      <c r="B18" s="207" t="s">
        <v>43</v>
      </c>
      <c r="C18" s="249"/>
      <c r="D18" s="250"/>
      <c r="AC18" s="1" t="s">
        <v>33</v>
      </c>
    </row>
    <row r="19" spans="2:29" x14ac:dyDescent="0.2"/>
    <row r="20" spans="2:29" ht="15" x14ac:dyDescent="0.2">
      <c r="B20" s="204" t="s">
        <v>44</v>
      </c>
      <c r="C20" s="210"/>
    </row>
    <row r="21" spans="2:29" ht="14.25" x14ac:dyDescent="0.2">
      <c r="B21" s="205" t="s">
        <v>40</v>
      </c>
      <c r="C21" s="253"/>
      <c r="D21" s="254"/>
    </row>
    <row r="22" spans="2:29" ht="14.25" x14ac:dyDescent="0.2">
      <c r="B22" s="206" t="s">
        <v>41</v>
      </c>
      <c r="C22" s="251"/>
      <c r="D22" s="252"/>
    </row>
    <row r="23" spans="2:29" ht="14.25" x14ac:dyDescent="0.2">
      <c r="B23" s="206" t="s">
        <v>42</v>
      </c>
      <c r="C23" s="251"/>
      <c r="D23" s="252"/>
    </row>
    <row r="24" spans="2:29" ht="14.25" x14ac:dyDescent="0.2">
      <c r="B24" s="207" t="s">
        <v>43</v>
      </c>
      <c r="C24" s="249"/>
      <c r="D24" s="250"/>
    </row>
    <row r="25" spans="2:29" x14ac:dyDescent="0.2"/>
    <row r="26" spans="2:29" ht="13.5" thickBot="1" x14ac:dyDescent="0.25"/>
    <row r="27" spans="2:29" ht="79.5" customHeight="1" thickBot="1" x14ac:dyDescent="0.25">
      <c r="B27" s="238" t="s">
        <v>45</v>
      </c>
      <c r="C27" s="239"/>
      <c r="D27" s="240"/>
    </row>
    <row r="28" spans="2:29" ht="95.25" customHeight="1" thickBot="1" x14ac:dyDescent="0.25">
      <c r="B28" s="241" t="s">
        <v>46</v>
      </c>
      <c r="C28" s="242"/>
      <c r="D28" s="216" t="s">
        <v>33</v>
      </c>
    </row>
    <row r="29" spans="2:29" x14ac:dyDescent="0.2"/>
    <row r="31" spans="2:29" x14ac:dyDescent="0.2"/>
    <row r="32" spans="2:29" x14ac:dyDescent="0.2"/>
    <row r="33" s="1" customFormat="1" hidden="1" x14ac:dyDescent="0.2"/>
    <row r="34" s="1" customFormat="1" hidden="1" x14ac:dyDescent="0.2"/>
    <row r="35" s="1" customFormat="1" hidden="1" x14ac:dyDescent="0.2"/>
    <row r="36" s="1" customFormat="1" x14ac:dyDescent="0.2"/>
    <row r="37" s="1" customFormat="1" hidden="1" x14ac:dyDescent="0.2"/>
    <row r="38" s="1" customFormat="1" hidden="1" x14ac:dyDescent="0.2"/>
    <row r="39" s="1" customFormat="1" x14ac:dyDescent="0.2"/>
    <row r="40" s="1" customFormat="1" x14ac:dyDescent="0.2"/>
    <row r="41" s="1" customFormat="1" x14ac:dyDescent="0.2"/>
    <row r="42" s="1" customFormat="1" hidden="1" x14ac:dyDescent="0.2"/>
    <row r="43" s="1" customFormat="1" hidden="1" x14ac:dyDescent="0.2"/>
    <row r="44" s="1" customFormat="1" hidden="1" x14ac:dyDescent="0.2"/>
  </sheetData>
  <sheetProtection algorithmName="SHA-512" hashValue="J4nt/mtryraNBlPTN+5aIlO409ozSR2+54dQia/CAUvj1MfeDOm7ceIXnMO5drKPrPsDCSp0Xc7UYBvDilUD3g==" saltValue="nbJnVupdJ0U6p9U6KmxETw==" spinCount="100000" sheet="1" formatCells="0" formatColumns="0" formatRows="0"/>
  <mergeCells count="13">
    <mergeCell ref="B27:D27"/>
    <mergeCell ref="B28:C28"/>
    <mergeCell ref="C9:D9"/>
    <mergeCell ref="C11:D11"/>
    <mergeCell ref="C12:D12"/>
    <mergeCell ref="C24:D24"/>
    <mergeCell ref="C23:D23"/>
    <mergeCell ref="C22:D22"/>
    <mergeCell ref="C21:D21"/>
    <mergeCell ref="C18:D18"/>
    <mergeCell ref="C17:D17"/>
    <mergeCell ref="C16:D16"/>
    <mergeCell ref="C15:D15"/>
  </mergeCells>
  <conditionalFormatting sqref="B21:C24">
    <cfRule type="expression" dxfId="56" priority="2" stopIfTrue="1">
      <formula>IF(B21="",TRUE,FALSE)</formula>
    </cfRule>
  </conditionalFormatting>
  <conditionalFormatting sqref="C11:C12 B15:C18">
    <cfRule type="expression" dxfId="55" priority="8" stopIfTrue="1">
      <formula>IF(B11="",TRUE,FALSE)</formula>
    </cfRule>
  </conditionalFormatting>
  <conditionalFormatting sqref="D28">
    <cfRule type="expression" dxfId="54" priority="1" stopIfTrue="1">
      <formula>IF(D28="No",TRUE,FALSE)</formula>
    </cfRule>
  </conditionalFormatting>
  <dataValidations count="2">
    <dataValidation type="list" allowBlank="1" showInputMessage="1" showErrorMessage="1" sqref="L27" xr:uid="{BF4A81C7-13FA-4C12-8125-DC3A7BF5BEF1}">
      <formula1>$AC$17:$AC$18</formula1>
    </dataValidation>
    <dataValidation type="list" allowBlank="1" showInputMessage="1" showErrorMessage="1" sqref="D28" xr:uid="{D892C021-74F3-4B85-8E32-F1BB5CB8645D}">
      <formula1>$I$1:$I$2</formula1>
    </dataValidation>
  </dataValidations>
  <hyperlinks>
    <hyperlink ref="B2:L2" location="Guidance!A1" display="For instructions please see 'Guidance' worksheet (click this cell to view)" xr:uid="{6E6DF057-D1AC-4F59-90D4-D874F4A5205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Service not in list" error="Click 'Cancel' below and select from the drop-down list" prompt="Please select from drop-down list" xr:uid="{9BD15031-D0D5-4AB4-AA6E-83CE1E904235}">
          <x14:formula1>
            <xm:f>MaternityServiceList!$A$2:$A$140</xm:f>
          </x14:formula1>
          <xm:sqref>C12:D12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5EB8"/>
    <pageSetUpPr fitToPage="1"/>
  </sheetPr>
  <dimension ref="A1:M23"/>
  <sheetViews>
    <sheetView zoomScaleNormal="100" workbookViewId="0"/>
  </sheetViews>
  <sheetFormatPr defaultColWidth="0" defaultRowHeight="12.75" zeroHeight="1" x14ac:dyDescent="0.2"/>
  <cols>
    <col min="1" max="1" width="2.42578125" style="1" customWidth="1"/>
    <col min="2" max="2" width="30.7109375" style="1" customWidth="1"/>
    <col min="3" max="8" width="15.7109375" style="1" customWidth="1"/>
    <col min="9" max="9" width="18.7109375" style="1" customWidth="1"/>
    <col min="10" max="10" width="20.140625" style="1" customWidth="1"/>
    <col min="11" max="11" width="24.7109375" style="1" customWidth="1"/>
    <col min="12" max="13" width="9.140625" style="1" hidden="1" customWidth="1"/>
    <col min="14" max="14" width="2.5703125" style="1" customWidth="1"/>
    <col min="15" max="16384" width="0" style="1" hidden="1"/>
  </cols>
  <sheetData>
    <row r="1" spans="1:13" ht="13.5" thickBot="1" x14ac:dyDescent="0.25">
      <c r="A1" s="42"/>
      <c r="B1" s="42"/>
      <c r="C1" s="42"/>
      <c r="D1" s="42"/>
      <c r="E1" s="42"/>
      <c r="F1" s="42"/>
      <c r="G1" s="42"/>
      <c r="H1" s="42"/>
      <c r="I1" s="42"/>
      <c r="J1" s="42"/>
      <c r="K1" s="42"/>
    </row>
    <row r="2" spans="1:13" ht="34.15" customHeight="1" x14ac:dyDescent="0.2">
      <c r="A2" s="42"/>
      <c r="B2" s="190" t="s">
        <v>32</v>
      </c>
      <c r="C2" s="191"/>
      <c r="D2" s="191"/>
      <c r="E2" s="191"/>
      <c r="F2" s="191"/>
      <c r="G2" s="191"/>
      <c r="H2" s="189" t="str">
        <f>IF(COUNTBLANK(C10:D14)=0,"","Template is incomplete - do not submit until complete")</f>
        <v>Template is incomplete - do not submit until complete</v>
      </c>
      <c r="I2" s="191"/>
      <c r="J2" s="191"/>
      <c r="K2" s="191"/>
      <c r="L2" s="17"/>
      <c r="M2" s="18"/>
    </row>
    <row r="3" spans="1:13" ht="20.25" x14ac:dyDescent="0.2">
      <c r="A3" s="42"/>
      <c r="B3" s="261" t="s">
        <v>34</v>
      </c>
      <c r="C3" s="261"/>
      <c r="D3" s="261"/>
      <c r="E3" s="261"/>
      <c r="F3" s="261"/>
      <c r="G3" s="261"/>
      <c r="H3" s="261"/>
      <c r="I3" s="261"/>
      <c r="J3" s="261"/>
      <c r="K3" s="261"/>
      <c r="L3" s="2"/>
      <c r="M3" s="3"/>
    </row>
    <row r="4" spans="1:13" ht="18.75" thickBot="1" x14ac:dyDescent="0.3">
      <c r="A4" s="42"/>
      <c r="B4" s="43"/>
      <c r="C4" s="43"/>
      <c r="D4" s="43"/>
      <c r="E4" s="43"/>
      <c r="F4" s="43"/>
      <c r="G4" s="43"/>
      <c r="H4" s="43"/>
      <c r="I4" s="43"/>
      <c r="J4" s="43"/>
      <c r="K4" s="43"/>
      <c r="L4" s="4"/>
      <c r="M4" s="19"/>
    </row>
    <row r="5" spans="1:13" ht="29.25" x14ac:dyDescent="0.2">
      <c r="A5" s="42"/>
      <c r="B5" s="177" t="s">
        <v>47</v>
      </c>
      <c r="C5" s="267" t="str">
        <f>IF(ISBLANK('Sign off sheet'!$C$12),"",'Sign off sheet'!$C$12)</f>
        <v/>
      </c>
      <c r="D5" s="268"/>
      <c r="E5" s="268"/>
      <c r="F5" s="269"/>
      <c r="L5" s="16"/>
      <c r="M5" s="197"/>
    </row>
    <row r="6" spans="1:13" ht="30" thickBot="1" x14ac:dyDescent="0.25">
      <c r="A6" s="42"/>
      <c r="B6" s="170" t="s">
        <v>48</v>
      </c>
      <c r="C6" s="265" t="str">
        <f>IF(ISBLANK('Sign off sheet'!$G$12),"",'Sign off sheet'!$G$12)</f>
        <v/>
      </c>
      <c r="D6" s="265"/>
      <c r="E6" s="265"/>
      <c r="F6" s="266"/>
      <c r="L6" s="16"/>
      <c r="M6" s="197"/>
    </row>
    <row r="7" spans="1:13" ht="15.75" thickBot="1" x14ac:dyDescent="0.25">
      <c r="A7" s="42"/>
      <c r="B7" s="170" t="s">
        <v>35</v>
      </c>
      <c r="C7" s="265" t="s">
        <v>1040</v>
      </c>
      <c r="D7" s="265"/>
      <c r="E7" s="265"/>
      <c r="F7" s="266"/>
      <c r="L7" s="2"/>
      <c r="M7" s="2"/>
    </row>
    <row r="8" spans="1:13" ht="15" x14ac:dyDescent="0.2">
      <c r="A8" s="42"/>
      <c r="B8" s="171"/>
      <c r="C8" s="11"/>
      <c r="D8" s="12"/>
      <c r="E8" s="13"/>
      <c r="F8" s="172"/>
      <c r="G8" s="44"/>
      <c r="H8" s="45"/>
      <c r="I8" s="45"/>
      <c r="J8" s="45"/>
      <c r="K8" s="45"/>
      <c r="L8" s="5"/>
      <c r="M8" s="2"/>
    </row>
    <row r="9" spans="1:13" ht="51.75" customHeight="1" x14ac:dyDescent="0.2">
      <c r="A9" s="42"/>
      <c r="B9" s="162" t="s">
        <v>49</v>
      </c>
      <c r="C9" s="173" t="s">
        <v>50</v>
      </c>
      <c r="D9" s="173" t="s">
        <v>51</v>
      </c>
      <c r="E9" s="163" t="s">
        <v>52</v>
      </c>
      <c r="F9" s="160" t="s">
        <v>53</v>
      </c>
      <c r="G9" s="160" t="s">
        <v>54</v>
      </c>
      <c r="H9" s="262" t="s">
        <v>55</v>
      </c>
      <c r="I9" s="263"/>
      <c r="J9" s="263"/>
      <c r="K9" s="264"/>
      <c r="L9" s="174"/>
      <c r="M9" s="174"/>
    </row>
    <row r="10" spans="1:13" ht="63" customHeight="1" x14ac:dyDescent="0.2">
      <c r="A10" s="42"/>
      <c r="B10" s="83" t="s">
        <v>56</v>
      </c>
      <c r="C10" s="107"/>
      <c r="D10" s="107"/>
      <c r="E10" s="24" t="str">
        <f t="shared" ref="E10:E14" si="0">IF(OR(ISBLANK(C10),ISBLANK(D10),D10=0),"",C10/D10)</f>
        <v/>
      </c>
      <c r="F10" s="6" t="s">
        <v>57</v>
      </c>
      <c r="G10" s="6" t="s">
        <v>58</v>
      </c>
      <c r="H10" s="255"/>
      <c r="I10" s="256"/>
      <c r="J10" s="256"/>
      <c r="K10" s="257"/>
      <c r="L10" s="174">
        <v>0.5</v>
      </c>
      <c r="M10" s="174">
        <v>0.75</v>
      </c>
    </row>
    <row r="11" spans="1:13" ht="63" customHeight="1" x14ac:dyDescent="0.2">
      <c r="A11" s="42"/>
      <c r="B11" s="83" t="s">
        <v>59</v>
      </c>
      <c r="C11" s="107"/>
      <c r="D11" s="107"/>
      <c r="E11" s="24" t="str">
        <f t="shared" si="0"/>
        <v/>
      </c>
      <c r="F11" s="7" t="s">
        <v>60</v>
      </c>
      <c r="G11" s="8" t="s">
        <v>61</v>
      </c>
      <c r="H11" s="255"/>
      <c r="I11" s="256"/>
      <c r="J11" s="256"/>
      <c r="K11" s="257"/>
      <c r="L11" s="174">
        <v>0.95</v>
      </c>
      <c r="M11" s="174">
        <v>0.99</v>
      </c>
    </row>
    <row r="12" spans="1:13" ht="71.25" customHeight="1" x14ac:dyDescent="0.2">
      <c r="A12" s="42"/>
      <c r="B12" s="83" t="s">
        <v>62</v>
      </c>
      <c r="C12" s="107"/>
      <c r="D12" s="107"/>
      <c r="E12" s="24" t="str">
        <f t="shared" si="0"/>
        <v/>
      </c>
      <c r="F12" s="7" t="s">
        <v>63</v>
      </c>
      <c r="G12" s="7" t="s">
        <v>63</v>
      </c>
      <c r="H12" s="260"/>
      <c r="I12" s="256"/>
      <c r="J12" s="257"/>
      <c r="K12" s="48" t="s">
        <v>64</v>
      </c>
      <c r="L12" s="174"/>
      <c r="M12" s="174"/>
    </row>
    <row r="13" spans="1:13" ht="73.5" customHeight="1" x14ac:dyDescent="0.2">
      <c r="A13" s="42"/>
      <c r="B13" s="83" t="s">
        <v>65</v>
      </c>
      <c r="C13" s="107"/>
      <c r="D13" s="107"/>
      <c r="E13" s="24" t="str">
        <f t="shared" si="0"/>
        <v/>
      </c>
      <c r="F13" s="7" t="s">
        <v>63</v>
      </c>
      <c r="G13" s="7" t="s">
        <v>63</v>
      </c>
      <c r="H13" s="260"/>
      <c r="I13" s="256"/>
      <c r="J13" s="257"/>
      <c r="K13" s="48" t="s">
        <v>64</v>
      </c>
      <c r="L13" s="174"/>
      <c r="M13" s="174"/>
    </row>
    <row r="14" spans="1:13" ht="63" customHeight="1" x14ac:dyDescent="0.2">
      <c r="A14" s="42"/>
      <c r="B14" s="83" t="s">
        <v>66</v>
      </c>
      <c r="C14" s="107"/>
      <c r="D14" s="107"/>
      <c r="E14" s="24" t="str">
        <f t="shared" si="0"/>
        <v/>
      </c>
      <c r="F14" s="6" t="s">
        <v>67</v>
      </c>
      <c r="G14" s="6" t="s">
        <v>68</v>
      </c>
      <c r="H14" s="255"/>
      <c r="I14" s="256"/>
      <c r="J14" s="257"/>
      <c r="K14" s="15" t="s">
        <v>69</v>
      </c>
      <c r="L14" s="174">
        <v>0.02</v>
      </c>
      <c r="M14" s="174">
        <v>0.01</v>
      </c>
    </row>
    <row r="15" spans="1:13" ht="15" x14ac:dyDescent="0.25">
      <c r="A15" s="42"/>
      <c r="B15" s="46"/>
      <c r="C15" s="46"/>
      <c r="D15" s="47"/>
      <c r="E15" s="46"/>
      <c r="F15" s="46"/>
      <c r="G15" s="46"/>
      <c r="H15" s="46"/>
      <c r="I15" s="46"/>
      <c r="J15" s="46"/>
      <c r="K15" s="46"/>
      <c r="L15" s="4"/>
      <c r="M15" s="175"/>
    </row>
    <row r="16" spans="1:13" ht="15" hidden="1" x14ac:dyDescent="0.25">
      <c r="A16" s="42"/>
      <c r="B16" s="258" t="s">
        <v>70</v>
      </c>
      <c r="C16" s="258"/>
      <c r="D16" s="258"/>
      <c r="E16" s="258"/>
      <c r="F16" s="258"/>
      <c r="G16" s="258"/>
      <c r="H16" s="258"/>
      <c r="I16" s="258"/>
      <c r="J16" s="258"/>
      <c r="K16" s="258"/>
      <c r="L16" s="20"/>
      <c r="M16" s="176"/>
    </row>
    <row r="17" spans="1:13" ht="50.25" customHeight="1" x14ac:dyDescent="0.25">
      <c r="A17" s="42"/>
      <c r="B17" s="259"/>
      <c r="C17" s="259"/>
      <c r="D17" s="259"/>
      <c r="E17" s="259"/>
      <c r="F17" s="259"/>
      <c r="G17" s="259"/>
      <c r="H17" s="259"/>
      <c r="I17" s="259"/>
      <c r="J17" s="259"/>
      <c r="K17" s="259"/>
      <c r="L17" s="2"/>
      <c r="M17" s="58"/>
    </row>
    <row r="18" spans="1:13" x14ac:dyDescent="0.2"/>
    <row r="19" spans="1:13" x14ac:dyDescent="0.2"/>
    <row r="20" spans="1:13" x14ac:dyDescent="0.2"/>
    <row r="21" spans="1:13" x14ac:dyDescent="0.2"/>
    <row r="22" spans="1:13" x14ac:dyDescent="0.2"/>
    <row r="23" spans="1:13" x14ac:dyDescent="0.2"/>
  </sheetData>
  <sheetProtection algorithmName="SHA-512" hashValue="0rUlYsWNdpEdM1D+8aTRpnRfDRQEVjjYGLsalf8nhlrvaYiwUC8CEHRW/1xY3cYJedoY7zdMquAa5ESfjdm5Wg==" saltValue="n9hhV/fwFXdtBt1vmcHviw==" spinCount="100000" sheet="1" formatCells="0" formatColumns="0" formatRows="0"/>
  <mergeCells count="11">
    <mergeCell ref="B3:K3"/>
    <mergeCell ref="H9:K9"/>
    <mergeCell ref="C7:F7"/>
    <mergeCell ref="C5:F5"/>
    <mergeCell ref="C6:F6"/>
    <mergeCell ref="H10:K10"/>
    <mergeCell ref="H11:K11"/>
    <mergeCell ref="B16:K17"/>
    <mergeCell ref="H14:J14"/>
    <mergeCell ref="H12:J12"/>
    <mergeCell ref="H13:J13"/>
  </mergeCells>
  <conditionalFormatting sqref="C5:C7">
    <cfRule type="expression" dxfId="53" priority="1" stopIfTrue="1">
      <formula>IF($E5="",FALSE,IF($E5&gt;=#REF!,TRUE,FALSE))</formula>
    </cfRule>
    <cfRule type="expression" dxfId="52" priority="2" stopIfTrue="1">
      <formula>IF($E5&gt;=#REF!,IF($E5&lt;#REF!,TRUE,FALSE),FALSE)</formula>
    </cfRule>
    <cfRule type="expression" dxfId="51" priority="3" stopIfTrue="1">
      <formula>IF($E5="",FALSE,IF($E5&lt;#REF!,TRUE))</formula>
    </cfRule>
  </conditionalFormatting>
  <conditionalFormatting sqref="C10:D14">
    <cfRule type="expression" dxfId="50" priority="17" stopIfTrue="1">
      <formula>IF(C10="",TRUE,FALSE)</formula>
    </cfRule>
  </conditionalFormatting>
  <conditionalFormatting sqref="E10:E11">
    <cfRule type="expression" dxfId="49" priority="7" stopIfTrue="1">
      <formula>IF($E10="",FALSE,IF($E10&gt;=$M10,TRUE,FALSE))</formula>
    </cfRule>
    <cfRule type="expression" dxfId="48" priority="8" stopIfTrue="1">
      <formula>IF($E10&gt;=$L10,IF($E10&lt;$M10,TRUE,FALSE),FALSE)</formula>
    </cfRule>
    <cfRule type="expression" dxfId="47" priority="9" stopIfTrue="1">
      <formula>IF($E10="",FALSE,IF($E10&lt;$L10,TRUE))</formula>
    </cfRule>
  </conditionalFormatting>
  <conditionalFormatting sqref="E14">
    <cfRule type="expression" dxfId="46" priority="4" stopIfTrue="1">
      <formula>IF($E14="",FALSE,IF($E14&lt;=$M14,TRUE,FALSE))</formula>
    </cfRule>
    <cfRule type="expression" dxfId="45" priority="5" stopIfTrue="1">
      <formula>IF($E14&lt;=$L14,IF($E14&gt;$M14,TRUE,FALSE),FALSE)</formula>
    </cfRule>
    <cfRule type="expression" dxfId="44" priority="6" stopIfTrue="1">
      <formula>IF($E14="",FALSE,IF($E14&gt;$L14,TRUE))</formula>
    </cfRule>
  </conditionalFormatting>
  <conditionalFormatting sqref="H10:H14">
    <cfRule type="expression" dxfId="43" priority="16" stopIfTrue="1">
      <formula>IF(H10="",TRUE,FALSE)</formula>
    </cfRule>
  </conditionalFormatting>
  <conditionalFormatting sqref="K12:K14">
    <cfRule type="expression" dxfId="42" priority="10" stopIfTrue="1">
      <formula>IF(K12="",TRUE,FALSE)</formula>
    </cfRule>
  </conditionalFormatting>
  <dataValidations xWindow="614" yWindow="539" count="2">
    <dataValidation showErrorMessage="1" errorTitle="Service not in list" error="Click 'Cancel' below and select from the drop-down list" promptTitle="Maternity Services" prompt="Select from drop-down list or click_x000a_Shift Ctrl &quot;_x000a_to copy the value of the cell above" sqref="C8" xr:uid="{00000000-0002-0000-0100-000000000000}"/>
    <dataValidation type="whole" operator="greaterThanOrEqual" allowBlank="1" showInputMessage="1" showErrorMessage="1" errorTitle="Data Type Error" error="Please enter a whole number that is greater than or equal to zero." sqref="C10:D14" xr:uid="{37AE8896-973A-40FA-884A-EC2D40ECDBEE}">
      <formula1>0</formula1>
    </dataValidation>
  </dataValidations>
  <hyperlinks>
    <hyperlink ref="B10" r:id="rId1" location="sct-s02-test-timeliness-of-antenatal-screening" xr:uid="{00000000-0004-0000-0100-000002000000}"/>
    <hyperlink ref="B11" r:id="rId2" location="sct-s03-test-completion-of-family-origin-questionnaire-foq" xr:uid="{00000000-0004-0000-0100-000003000000}"/>
    <hyperlink ref="B12" r:id="rId3" location="sct-s05-referral-timely-offer-of-prenatal-diagnosis-pnd-to-women-at-risk-of-having-an-infant-with-sickle-cell-disease-or-thalassaemia" xr:uid="{00000000-0004-0000-0100-000004000000}"/>
    <hyperlink ref="B13" r:id="rId4" location="sct-s05-referral-timely-offer-of-prenatal-diagnosis-pnd-to-women-at-risk-of-having-an-infant-with-sickle-cell-disease-or-thalassaemia" xr:uid="{00000000-0004-0000-0100-000005000000}"/>
    <hyperlink ref="B14" r:id="rId5" location="nbs-s06-test-quality-of-the-blood-spot-sample" xr:uid="{00000000-0004-0000-0100-000006000000}"/>
    <hyperlink ref="H2" location="Guidance!A1" display="For instructions please see 'Guidance' worksheet (click this cell to view)" xr:uid="{FA696979-9750-472F-BF91-904D6BEB091B}"/>
    <hyperlink ref="B2:K2" location="Guidance!A1" display="For instructions please see 'Guidance' worksheet (click this cell to view)" xr:uid="{9A048C6F-7C04-4727-BBD1-EE3D3C0B6569}"/>
  </hyperlinks>
  <pageMargins left="0.25" right="0.25" top="0.75" bottom="0.75" header="0.3" footer="0.3"/>
  <pageSetup paperSize="9" scale="73" orientation="landscape"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5EB8"/>
    <pageSetUpPr fitToPage="1"/>
  </sheetPr>
  <dimension ref="A1:XFC18"/>
  <sheetViews>
    <sheetView zoomScaleNormal="100" workbookViewId="0"/>
  </sheetViews>
  <sheetFormatPr defaultColWidth="0" defaultRowHeight="12.75" zeroHeight="1" x14ac:dyDescent="0.2"/>
  <cols>
    <col min="1" max="1" width="2.5703125" style="1" customWidth="1"/>
    <col min="2" max="2" width="28.28515625" style="1" customWidth="1"/>
    <col min="3" max="3" width="18.42578125" style="1" customWidth="1"/>
    <col min="4" max="6" width="15.7109375" style="1" customWidth="1"/>
    <col min="7" max="7" width="19.28515625" style="1" customWidth="1"/>
    <col min="8" max="8" width="15.7109375" style="1" customWidth="1"/>
    <col min="9" max="9" width="17" style="1" customWidth="1"/>
    <col min="10" max="11" width="15.7109375" style="1" customWidth="1"/>
    <col min="12" max="12" width="30.28515625" style="1" customWidth="1"/>
    <col min="13" max="13" width="63.85546875" style="1" customWidth="1"/>
    <col min="14" max="14" width="18.140625" style="1" customWidth="1"/>
    <col min="15" max="15" width="36.42578125" style="1" customWidth="1"/>
    <col min="16" max="16" width="44.42578125" style="1" customWidth="1"/>
    <col min="17" max="17" width="20.28515625" style="1" hidden="1" customWidth="1"/>
    <col min="18" max="18" width="12.85546875" style="1" hidden="1" customWidth="1"/>
    <col min="19" max="19" width="9.140625" style="1" customWidth="1"/>
    <col min="20" max="16383" width="9.140625" hidden="1"/>
    <col min="16384" max="16384" width="10.140625" hidden="1"/>
  </cols>
  <sheetData>
    <row r="1" spans="1:20" x14ac:dyDescent="0.2">
      <c r="A1" s="42" t="s">
        <v>1021</v>
      </c>
      <c r="B1" s="42"/>
      <c r="C1" s="42"/>
      <c r="D1" s="42"/>
      <c r="E1" s="42"/>
      <c r="F1" s="42"/>
      <c r="G1" s="42"/>
      <c r="H1" s="42"/>
      <c r="I1" s="42"/>
      <c r="J1" s="42"/>
      <c r="K1" s="42"/>
      <c r="L1" s="42"/>
      <c r="M1" s="42"/>
      <c r="N1" s="42"/>
      <c r="O1" s="42"/>
    </row>
    <row r="2" spans="1:20" ht="34.15" customHeight="1" x14ac:dyDescent="0.2">
      <c r="A2" s="42"/>
      <c r="B2" s="190" t="s">
        <v>32</v>
      </c>
      <c r="C2" s="21"/>
      <c r="D2" s="21"/>
      <c r="E2" s="21"/>
      <c r="F2" s="21"/>
      <c r="G2" s="21"/>
      <c r="H2" s="189" t="str">
        <f>IF(COUNTBLANK(L11:L14)+COUNTBLANK(I11:I14)+COUNTBLANK(C11:G14)+COUNTBLANK(J11:J12)=0,"","Template is incomplete - do not submit until complete")</f>
        <v>Template is incomplete - do not submit until complete</v>
      </c>
      <c r="I2" s="21"/>
      <c r="J2" s="21"/>
      <c r="K2" s="21"/>
      <c r="L2" s="21"/>
      <c r="M2" s="21"/>
      <c r="N2" s="42"/>
      <c r="O2" s="42"/>
    </row>
    <row r="3" spans="1:20" ht="24.75" customHeight="1" x14ac:dyDescent="0.2">
      <c r="A3" s="42"/>
      <c r="B3" s="283" t="s">
        <v>34</v>
      </c>
      <c r="C3" s="283"/>
      <c r="D3" s="283"/>
      <c r="E3" s="283"/>
      <c r="F3" s="283"/>
      <c r="G3" s="120"/>
      <c r="H3" s="120"/>
      <c r="I3" s="120"/>
      <c r="J3" s="120"/>
      <c r="K3" s="120"/>
      <c r="L3" s="120"/>
      <c r="M3" s="42"/>
      <c r="N3" s="42"/>
      <c r="O3" s="42"/>
    </row>
    <row r="4" spans="1:20" ht="13.5" thickBot="1" x14ac:dyDescent="0.25">
      <c r="A4" s="42"/>
      <c r="B4" s="42"/>
      <c r="C4" s="42"/>
      <c r="D4" s="42"/>
      <c r="E4" s="42"/>
      <c r="F4" s="42"/>
      <c r="G4" s="42"/>
      <c r="H4" s="42"/>
      <c r="I4" s="42"/>
      <c r="J4" s="42"/>
      <c r="K4" s="42"/>
      <c r="L4" s="42"/>
      <c r="M4" s="42"/>
      <c r="N4" s="42"/>
      <c r="O4" s="42"/>
    </row>
    <row r="5" spans="1:20" ht="35.1" customHeight="1" x14ac:dyDescent="0.2">
      <c r="A5" s="42"/>
      <c r="B5" s="177" t="s">
        <v>47</v>
      </c>
      <c r="C5" s="267" t="str">
        <f>IF(ISBLANK('Sign off sheet'!$C$12),"",'Sign off sheet'!$C$12)</f>
        <v/>
      </c>
      <c r="D5" s="268"/>
      <c r="E5" s="268"/>
      <c r="F5" s="269"/>
      <c r="G5" s="42"/>
      <c r="H5" s="288" t="s">
        <v>35</v>
      </c>
      <c r="I5" s="289"/>
      <c r="J5" s="75" t="s">
        <v>53</v>
      </c>
      <c r="K5" s="76" t="s">
        <v>54</v>
      </c>
      <c r="L5" s="42"/>
      <c r="M5" s="42"/>
      <c r="N5" s="42"/>
      <c r="O5" s="42"/>
    </row>
    <row r="6" spans="1:20" ht="35.1" customHeight="1" thickBot="1" x14ac:dyDescent="0.25">
      <c r="A6" s="42"/>
      <c r="B6" s="170" t="s">
        <v>48</v>
      </c>
      <c r="C6" s="265" t="str">
        <f>IF(ISBLANK('Sign off sheet'!$G$12),"",'Sign off sheet'!$G$12)</f>
        <v/>
      </c>
      <c r="D6" s="265"/>
      <c r="E6" s="265"/>
      <c r="F6" s="266"/>
      <c r="G6" s="42"/>
      <c r="H6" s="286" t="s">
        <v>1041</v>
      </c>
      <c r="I6" s="287"/>
      <c r="J6" s="27" t="s">
        <v>60</v>
      </c>
      <c r="K6" s="28" t="s">
        <v>61</v>
      </c>
      <c r="L6" s="42"/>
      <c r="M6" s="42"/>
      <c r="N6" s="42"/>
      <c r="O6" s="42"/>
    </row>
    <row r="7" spans="1:20" ht="13.5" customHeight="1" x14ac:dyDescent="0.2">
      <c r="A7" s="42"/>
      <c r="B7" s="42"/>
      <c r="C7" s="42"/>
      <c r="D7" s="42"/>
      <c r="E7" s="42"/>
      <c r="F7" s="42"/>
      <c r="G7" s="42"/>
      <c r="H7" s="42"/>
      <c r="I7" s="42"/>
      <c r="J7" s="42"/>
      <c r="K7" s="42"/>
      <c r="L7" s="42"/>
      <c r="M7" s="42"/>
      <c r="N7" s="42"/>
      <c r="O7" s="42"/>
    </row>
    <row r="8" spans="1:20" ht="33.75" customHeight="1" x14ac:dyDescent="0.2">
      <c r="A8" s="42"/>
      <c r="B8" s="273" t="s">
        <v>71</v>
      </c>
      <c r="C8" s="275" t="s">
        <v>72</v>
      </c>
      <c r="D8" s="277" t="s">
        <v>73</v>
      </c>
      <c r="E8" s="277"/>
      <c r="F8" s="277"/>
      <c r="G8" s="277"/>
      <c r="H8" s="271" t="s">
        <v>74</v>
      </c>
      <c r="I8" s="279" t="s">
        <v>75</v>
      </c>
      <c r="J8" s="279" t="s">
        <v>76</v>
      </c>
      <c r="K8" s="284" t="s">
        <v>77</v>
      </c>
      <c r="L8" s="270" t="s">
        <v>1064</v>
      </c>
      <c r="M8" s="281" t="s">
        <v>1062</v>
      </c>
      <c r="N8" s="270" t="s">
        <v>78</v>
      </c>
      <c r="O8" s="270" t="s">
        <v>79</v>
      </c>
      <c r="P8" s="271" t="s">
        <v>80</v>
      </c>
      <c r="T8" s="1"/>
    </row>
    <row r="9" spans="1:20" ht="121.5" customHeight="1" x14ac:dyDescent="0.2">
      <c r="A9" s="42"/>
      <c r="B9" s="274"/>
      <c r="C9" s="276"/>
      <c r="D9" s="164" t="s">
        <v>81</v>
      </c>
      <c r="E9" s="164" t="s">
        <v>82</v>
      </c>
      <c r="F9" s="164" t="s">
        <v>83</v>
      </c>
      <c r="G9" s="165" t="s">
        <v>84</v>
      </c>
      <c r="H9" s="278"/>
      <c r="I9" s="280"/>
      <c r="J9" s="280"/>
      <c r="K9" s="285"/>
      <c r="L9" s="270"/>
      <c r="M9" s="282"/>
      <c r="N9" s="270"/>
      <c r="O9" s="270"/>
      <c r="P9" s="272"/>
      <c r="T9" s="1"/>
    </row>
    <row r="10" spans="1:20" ht="58.5" customHeight="1" x14ac:dyDescent="0.2">
      <c r="A10" s="42"/>
      <c r="B10" s="161" t="s">
        <v>85</v>
      </c>
      <c r="C10" s="219">
        <v>1000</v>
      </c>
      <c r="D10" s="219">
        <v>1</v>
      </c>
      <c r="E10" s="219">
        <v>2</v>
      </c>
      <c r="F10" s="219">
        <v>0</v>
      </c>
      <c r="G10" s="219">
        <v>5</v>
      </c>
      <c r="H10" s="14">
        <f>IF(ISBLANK(C10),"",C10-D10-E10-F10-G10)</f>
        <v>992</v>
      </c>
      <c r="I10" s="219">
        <v>975</v>
      </c>
      <c r="J10" s="219">
        <v>5</v>
      </c>
      <c r="K10" s="220">
        <f>IF(ISBLANK(I10),"",I10+J10)</f>
        <v>980</v>
      </c>
      <c r="L10" s="219">
        <v>10</v>
      </c>
      <c r="M10" s="221" t="s">
        <v>1061</v>
      </c>
      <c r="N10" s="222">
        <f>IF(K10="", "",K10/H10)</f>
        <v>0.98790322580645162</v>
      </c>
      <c r="O10" s="14">
        <f>IF(C10="","",H10-I10-J10-L10)</f>
        <v>2</v>
      </c>
      <c r="P10" s="221" t="s">
        <v>86</v>
      </c>
      <c r="Q10" s="22">
        <v>0.95</v>
      </c>
      <c r="R10" s="23">
        <v>0.99</v>
      </c>
      <c r="T10" s="1"/>
    </row>
    <row r="11" spans="1:20" ht="54.95" customHeight="1" x14ac:dyDescent="0.2">
      <c r="A11" s="42"/>
      <c r="B11" s="84" t="s">
        <v>87</v>
      </c>
      <c r="C11" s="89"/>
      <c r="D11" s="89"/>
      <c r="E11" s="89"/>
      <c r="F11" s="89"/>
      <c r="G11" s="89"/>
      <c r="H11" s="106" t="str">
        <f>IF(ISBLANK(C11),"",C11-D11-E11-F11-G11)</f>
        <v/>
      </c>
      <c r="I11" s="89"/>
      <c r="J11" s="93"/>
      <c r="K11" s="95" t="str">
        <f>IF(ISBLANK(I11),"",I11+J11)</f>
        <v/>
      </c>
      <c r="L11" s="89"/>
      <c r="M11" s="33"/>
      <c r="N11" s="24" t="str">
        <f>IF(K11="", "",K11/H11)</f>
        <v/>
      </c>
      <c r="O11" s="106" t="str">
        <f>IF(C11="","",H11-I11-J11-L11)</f>
        <v/>
      </c>
      <c r="P11" s="33"/>
      <c r="Q11" s="22">
        <v>0.95</v>
      </c>
      <c r="R11" s="23">
        <v>0.99</v>
      </c>
      <c r="T11" s="1"/>
    </row>
    <row r="12" spans="1:20" ht="54.95" customHeight="1" x14ac:dyDescent="0.2">
      <c r="A12" s="42"/>
      <c r="B12" s="84" t="s">
        <v>88</v>
      </c>
      <c r="C12" s="89"/>
      <c r="D12" s="89"/>
      <c r="E12" s="89"/>
      <c r="F12" s="89"/>
      <c r="G12" s="89"/>
      <c r="H12" s="106" t="str">
        <f>IF(ISBLANK(C12),"",C12-D12-E12-F12-G12)</f>
        <v/>
      </c>
      <c r="I12" s="89"/>
      <c r="J12" s="93"/>
      <c r="K12" s="95" t="str">
        <f>IF(ISBLANK(I12),"",I12+J12)</f>
        <v/>
      </c>
      <c r="L12" s="89"/>
      <c r="M12" s="51"/>
      <c r="N12" s="24" t="str">
        <f>IF(K12="", "",K12/H12)</f>
        <v/>
      </c>
      <c r="O12" s="106" t="str">
        <f>IF(C12="","",H12-I12-J12-L12)</f>
        <v/>
      </c>
      <c r="P12" s="51"/>
      <c r="Q12" s="22">
        <v>0.95</v>
      </c>
      <c r="R12" s="23">
        <v>0.99</v>
      </c>
      <c r="T12" s="1"/>
    </row>
    <row r="13" spans="1:20" ht="54.95" customHeight="1" thickBot="1" x14ac:dyDescent="0.25">
      <c r="A13" s="42"/>
      <c r="B13" s="85" t="s">
        <v>89</v>
      </c>
      <c r="C13" s="90"/>
      <c r="D13" s="90"/>
      <c r="E13" s="90"/>
      <c r="F13" s="90"/>
      <c r="G13" s="90"/>
      <c r="H13" s="96" t="str">
        <f>IF(ISBLANK(C13),"",C13-D13-E13-F13-G13)</f>
        <v/>
      </c>
      <c r="I13" s="90"/>
      <c r="J13" s="38" t="s">
        <v>90</v>
      </c>
      <c r="K13" s="96" t="str">
        <f>IF(ISBLANK(I13),"",I13)</f>
        <v/>
      </c>
      <c r="L13" s="90"/>
      <c r="M13" s="34"/>
      <c r="N13" s="178" t="str">
        <f>IF(K13="", "",K13/H13)</f>
        <v/>
      </c>
      <c r="O13" s="96" t="str">
        <f>IF(C13="","",H13-I13-L13)</f>
        <v/>
      </c>
      <c r="P13" s="34"/>
      <c r="Q13" s="22">
        <v>0.95</v>
      </c>
      <c r="R13" s="23">
        <v>0.99</v>
      </c>
      <c r="T13" s="1"/>
    </row>
    <row r="14" spans="1:20" ht="54.95" customHeight="1" thickTop="1" x14ac:dyDescent="0.2">
      <c r="A14" s="42"/>
      <c r="B14" s="86" t="s">
        <v>91</v>
      </c>
      <c r="C14" s="91"/>
      <c r="D14" s="91"/>
      <c r="E14" s="91"/>
      <c r="F14" s="91"/>
      <c r="G14" s="91"/>
      <c r="H14" s="179" t="str">
        <f>IF(ISBLANK(C14),"",C14-D14-E14-F14-G14)</f>
        <v/>
      </c>
      <c r="I14" s="92"/>
      <c r="J14" s="36" t="s">
        <v>90</v>
      </c>
      <c r="K14" s="97" t="str">
        <f>IF(ISBLANK(I14),"",I14)</f>
        <v/>
      </c>
      <c r="L14" s="94"/>
      <c r="M14" s="35"/>
      <c r="N14" s="180" t="str">
        <f>IF(K14="", "",K14/H14)</f>
        <v/>
      </c>
      <c r="O14" s="179" t="str">
        <f>IF(C14="","",H14-I14-L14)</f>
        <v/>
      </c>
      <c r="P14" s="35"/>
      <c r="Q14" s="22">
        <v>0.95</v>
      </c>
      <c r="R14" s="23">
        <v>0.99</v>
      </c>
      <c r="T14" s="1"/>
    </row>
    <row r="15" spans="1:20" x14ac:dyDescent="0.2">
      <c r="A15" s="42"/>
      <c r="B15" s="42"/>
      <c r="C15" s="42"/>
      <c r="D15" s="42"/>
      <c r="E15" s="42"/>
      <c r="F15" s="42"/>
      <c r="G15" s="42"/>
      <c r="H15" s="42"/>
      <c r="I15" s="42"/>
      <c r="J15" s="52"/>
      <c r="K15" s="52"/>
      <c r="L15" s="52"/>
      <c r="M15" s="42"/>
      <c r="N15" s="42"/>
      <c r="O15" s="42"/>
    </row>
    <row r="16" spans="1:20" ht="13.9" customHeight="1" x14ac:dyDescent="0.2">
      <c r="A16" s="42"/>
      <c r="B16" s="259" t="s">
        <v>70</v>
      </c>
      <c r="C16" s="259"/>
      <c r="D16" s="259"/>
      <c r="E16" s="259"/>
      <c r="F16" s="259"/>
      <c r="G16" s="259"/>
      <c r="H16" s="259"/>
      <c r="I16" s="259"/>
      <c r="J16" s="259"/>
      <c r="K16" s="259"/>
      <c r="L16" s="259"/>
      <c r="M16" s="259"/>
      <c r="N16" s="72"/>
      <c r="O16" s="72"/>
    </row>
    <row r="17" spans="1:15" ht="13.9" customHeight="1" x14ac:dyDescent="0.2">
      <c r="A17" s="42"/>
      <c r="B17" s="259"/>
      <c r="C17" s="259"/>
      <c r="D17" s="259"/>
      <c r="E17" s="259"/>
      <c r="F17" s="259"/>
      <c r="G17" s="259"/>
      <c r="H17" s="259"/>
      <c r="I17" s="259"/>
      <c r="J17" s="259"/>
      <c r="K17" s="259"/>
      <c r="L17" s="259"/>
      <c r="M17" s="259"/>
      <c r="N17" s="72"/>
      <c r="O17" s="72"/>
    </row>
    <row r="18" spans="1:15" x14ac:dyDescent="0.2"/>
  </sheetData>
  <sheetProtection algorithmName="SHA-512" hashValue="q3/A2LrPHSLzWMkudbWZyUE5LCHYlzgRMx9H3Z1BtIyY2tDQ0PP8C0BiesnRi7LuSlKJuNE0Y4n78Ks93XKTsg==" saltValue="pWYJ8DVu7R73aHwnoLxGwg==" spinCount="100000" sheet="1" formatCells="0" formatColumns="0" formatRows="0"/>
  <mergeCells count="18">
    <mergeCell ref="B3:F3"/>
    <mergeCell ref="C5:F5"/>
    <mergeCell ref="K8:K9"/>
    <mergeCell ref="L8:L9"/>
    <mergeCell ref="N8:N9"/>
    <mergeCell ref="H6:I6"/>
    <mergeCell ref="H5:I5"/>
    <mergeCell ref="C6:F6"/>
    <mergeCell ref="B16:M17"/>
    <mergeCell ref="O8:O9"/>
    <mergeCell ref="P8:P9"/>
    <mergeCell ref="B8:B9"/>
    <mergeCell ref="C8:C9"/>
    <mergeCell ref="D8:G8"/>
    <mergeCell ref="H8:H9"/>
    <mergeCell ref="I8:I9"/>
    <mergeCell ref="J8:J9"/>
    <mergeCell ref="M8:M9"/>
  </mergeCells>
  <conditionalFormatting sqref="C5:C6">
    <cfRule type="expression" dxfId="41" priority="36" stopIfTrue="1">
      <formula>IF($E5="",FALSE,IF($E5&gt;=#REF!,TRUE,FALSE))</formula>
    </cfRule>
    <cfRule type="expression" dxfId="40" priority="37" stopIfTrue="1">
      <formula>IF($E5&gt;=#REF!,IF($E5&lt;#REF!,TRUE,FALSE),FALSE)</formula>
    </cfRule>
    <cfRule type="expression" dxfId="39" priority="38" stopIfTrue="1">
      <formula>IF($E5="",FALSE,IF($E5&lt;#REF!,TRUE))</formula>
    </cfRule>
  </conditionalFormatting>
  <conditionalFormatting sqref="I13:I14">
    <cfRule type="expression" dxfId="38" priority="9" stopIfTrue="1">
      <formula>IF(I13="",TRUE,FALSE)</formula>
    </cfRule>
  </conditionalFormatting>
  <conditionalFormatting sqref="I11:J12 C11:G14 L11:L14">
    <cfRule type="expression" dxfId="37" priority="13" stopIfTrue="1">
      <formula>IF(C11="",TRUE,FALSE)</formula>
    </cfRule>
  </conditionalFormatting>
  <conditionalFormatting sqref="M10:M14">
    <cfRule type="expression" dxfId="36" priority="1" stopIfTrue="1">
      <formula>IF(M10="",TRUE,FALSE)</formula>
    </cfRule>
  </conditionalFormatting>
  <conditionalFormatting sqref="N10:N14">
    <cfRule type="expression" dxfId="35" priority="3" stopIfTrue="1">
      <formula>IF($N10="",FALSE,IF($N10&gt;=$R10,TRUE,FALSE))</formula>
    </cfRule>
    <cfRule type="expression" dxfId="34" priority="4" stopIfTrue="1">
      <formula>IF($N10&gt;=$Q10,IF($N10&lt;$R10,TRUE,FALSE),FALSE)</formula>
    </cfRule>
    <cfRule type="expression" dxfId="33" priority="5" stopIfTrue="1">
      <formula>IF($N10="",FALSE,IF($N10&lt;$Q10,TRUE))</formula>
    </cfRule>
  </conditionalFormatting>
  <conditionalFormatting sqref="O11:O14">
    <cfRule type="expression" dxfId="32" priority="2" stopIfTrue="1">
      <formula>IF(O11&lt;0,TRUE,FALSE)</formula>
    </cfRule>
  </conditionalFormatting>
  <conditionalFormatting sqref="P10:P14">
    <cfRule type="expression" dxfId="31" priority="10" stopIfTrue="1">
      <formula>IF(P10="",TRUE,FALSE)</formula>
    </cfRule>
  </conditionalFormatting>
  <dataValidations count="2">
    <dataValidation type="whole" operator="greaterThanOrEqual" allowBlank="1" showInputMessage="1" showErrorMessage="1" errorTitle="Data Type Error" error="Please enter a whole number that is greater than or equal to zero." sqref="I11:I14 J11:J12 C11:G14 L11:L14" xr:uid="{77BBAA34-8D45-4318-A686-08C548A68E02}">
      <formula1>0</formula1>
    </dataValidation>
    <dataValidation operator="greaterThanOrEqual" allowBlank="1" showInputMessage="1" showErrorMessage="1" errorTitle="Data Type Error" error="Please enter a whole number that is greater than or equal to zero." sqref="M11:M14" xr:uid="{AF7A5162-246A-4B44-A875-B477EB2E407E}"/>
  </dataValidations>
  <hyperlinks>
    <hyperlink ref="B11" r:id="rId1" location="idps-s01-coverage-hiv" xr:uid="{00000000-0004-0000-0200-000003000000}"/>
    <hyperlink ref="B13" r:id="rId2" location="idps-s03-coverage-syphilis" xr:uid="{00000000-0004-0000-0200-000004000000}"/>
    <hyperlink ref="B12" r:id="rId3" location="idps-s02-coverage-hepatitis-b" xr:uid="{00000000-0004-0000-0200-000005000000}"/>
    <hyperlink ref="B14" r:id="rId4" location="sct-s01-coverage-antenatal-screening" xr:uid="{00000000-0004-0000-0200-000006000000}"/>
    <hyperlink ref="H2" location="Guidance!A1" display="For instructions please see 'Guidance' worksheet (click this cell to view)" xr:uid="{C5A6A596-546E-40F8-910F-4508F88A16C1}"/>
    <hyperlink ref="B2" location="Guidance!A1" display="For instructions please see 'Guidance' worksheet (click this cell to view)" xr:uid="{48C040E3-CC7F-429F-B820-2027F621A783}"/>
  </hyperlinks>
  <pageMargins left="0.25" right="0.25" top="0.75" bottom="0.75" header="0.3" footer="0.3"/>
  <pageSetup paperSize="9" scale="54" orientation="landscape" horizontalDpi="4294967293"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5EB8"/>
    <pageSetUpPr fitToPage="1"/>
  </sheetPr>
  <dimension ref="A1:V18"/>
  <sheetViews>
    <sheetView zoomScaleNormal="100" workbookViewId="0"/>
  </sheetViews>
  <sheetFormatPr defaultColWidth="0" defaultRowHeight="12.75" zeroHeight="1" x14ac:dyDescent="0.2"/>
  <cols>
    <col min="1" max="1" width="2.5703125" style="1" customWidth="1"/>
    <col min="2" max="2" width="30.28515625" style="1" customWidth="1"/>
    <col min="3" max="3" width="16.85546875" style="1" customWidth="1"/>
    <col min="4" max="7" width="15.7109375" style="1" customWidth="1"/>
    <col min="8" max="8" width="16.28515625" style="1" customWidth="1"/>
    <col min="9" max="9" width="16.5703125" style="1" customWidth="1"/>
    <col min="10" max="17" width="15.7109375" style="1" customWidth="1"/>
    <col min="18" max="18" width="43.5703125" style="1" customWidth="1"/>
    <col min="19" max="19" width="15.7109375" style="1" hidden="1" customWidth="1"/>
    <col min="20" max="20" width="36.42578125" style="1" hidden="1" customWidth="1"/>
    <col min="21" max="21" width="9.140625" style="1" hidden="1" customWidth="1"/>
    <col min="22" max="22" width="6.28515625" style="1" hidden="1" customWidth="1"/>
    <col min="23" max="23" width="2.5703125" style="1" customWidth="1"/>
    <col min="24" max="16384" width="0" style="1" hidden="1"/>
  </cols>
  <sheetData>
    <row r="1" spans="1:20" x14ac:dyDescent="0.2">
      <c r="A1" s="42"/>
      <c r="B1" s="42"/>
      <c r="C1" s="42"/>
      <c r="D1" s="42"/>
      <c r="E1" s="42"/>
      <c r="F1" s="42"/>
      <c r="G1" s="42"/>
      <c r="H1" s="42"/>
      <c r="I1" s="42"/>
      <c r="J1" s="42"/>
      <c r="K1" s="42"/>
      <c r="L1" s="42"/>
      <c r="M1" s="42"/>
      <c r="N1" s="42"/>
      <c r="O1" s="42"/>
      <c r="P1" s="42"/>
      <c r="Q1" s="42"/>
      <c r="R1" s="42"/>
      <c r="S1" s="42"/>
      <c r="T1" s="42"/>
    </row>
    <row r="2" spans="1:20" ht="34.5" customHeight="1" x14ac:dyDescent="0.2">
      <c r="A2" s="42"/>
      <c r="B2" s="295" t="s">
        <v>1042</v>
      </c>
      <c r="C2" s="295"/>
      <c r="D2" s="295"/>
      <c r="E2" s="295"/>
      <c r="F2" s="295"/>
      <c r="G2" s="295"/>
      <c r="H2" s="295"/>
      <c r="I2" s="295"/>
      <c r="J2" s="295"/>
      <c r="K2" s="295"/>
      <c r="L2" s="295"/>
      <c r="M2" s="42"/>
      <c r="N2" s="42"/>
      <c r="O2" s="42"/>
      <c r="P2" s="42"/>
      <c r="Q2" s="42"/>
      <c r="R2" s="42"/>
      <c r="S2" s="42"/>
      <c r="T2" s="42"/>
    </row>
    <row r="3" spans="1:20" ht="34.15" customHeight="1" x14ac:dyDescent="0.2">
      <c r="A3" s="42"/>
      <c r="B3" s="190" t="s">
        <v>32</v>
      </c>
      <c r="C3" s="21"/>
      <c r="D3" s="21"/>
      <c r="E3" s="21"/>
      <c r="F3" s="21"/>
      <c r="G3" s="21"/>
      <c r="H3" s="189" t="str">
        <f>IF(COUNTBLANK(O12)+COUNTBLANK(K12:M12)+COUNTBLANK(C12:I12) = 0,"","Template is incomplete - do not submit until complete")</f>
        <v>Template is incomplete - do not submit until complete</v>
      </c>
      <c r="I3" s="21"/>
      <c r="J3" s="21"/>
      <c r="K3" s="21"/>
      <c r="L3" s="21"/>
      <c r="M3" s="42"/>
      <c r="N3" s="42"/>
      <c r="O3" s="42"/>
      <c r="P3" s="42"/>
      <c r="Q3" s="42"/>
      <c r="R3" s="42"/>
      <c r="S3" s="42"/>
      <c r="T3" s="42"/>
    </row>
    <row r="4" spans="1:20" ht="24.95" customHeight="1" x14ac:dyDescent="0.2">
      <c r="A4" s="42"/>
      <c r="B4" s="283" t="s">
        <v>34</v>
      </c>
      <c r="C4" s="283"/>
      <c r="D4" s="283"/>
      <c r="E4" s="283"/>
      <c r="F4" s="283"/>
      <c r="G4" s="120"/>
      <c r="H4" s="120"/>
      <c r="I4" s="120"/>
      <c r="J4" s="120"/>
      <c r="K4" s="120"/>
      <c r="L4" s="120"/>
      <c r="M4" s="42"/>
      <c r="N4" s="42"/>
      <c r="O4" s="42"/>
      <c r="P4" s="42"/>
      <c r="Q4" s="42"/>
      <c r="R4" s="42"/>
      <c r="S4" s="42"/>
      <c r="T4" s="42"/>
    </row>
    <row r="5" spans="1:20" ht="13.5" thickBot="1" x14ac:dyDescent="0.25">
      <c r="A5" s="42"/>
      <c r="B5" s="42"/>
      <c r="C5" s="42"/>
      <c r="D5" s="42"/>
      <c r="E5" s="42"/>
      <c r="F5" s="42"/>
      <c r="G5" s="42"/>
      <c r="H5" s="42"/>
      <c r="I5" s="42"/>
      <c r="J5" s="42"/>
      <c r="K5" s="42"/>
      <c r="L5" s="42"/>
      <c r="M5" s="42"/>
      <c r="N5" s="42"/>
      <c r="O5" s="42"/>
      <c r="P5" s="42"/>
      <c r="Q5" s="42"/>
      <c r="R5" s="42"/>
      <c r="S5" s="42"/>
      <c r="T5" s="42"/>
    </row>
    <row r="6" spans="1:20" ht="35.1" customHeight="1" x14ac:dyDescent="0.2">
      <c r="A6" s="42"/>
      <c r="B6" s="177" t="s">
        <v>47</v>
      </c>
      <c r="C6" s="267" t="str">
        <f>IF(ISBLANK('Sign off sheet'!$C$12),"",'Sign off sheet'!$C$12)</f>
        <v/>
      </c>
      <c r="D6" s="268"/>
      <c r="E6" s="268"/>
      <c r="F6" s="269"/>
      <c r="G6" s="42"/>
      <c r="H6" s="288" t="s">
        <v>35</v>
      </c>
      <c r="I6" s="289"/>
      <c r="J6" s="75" t="s">
        <v>53</v>
      </c>
      <c r="K6" s="76" t="s">
        <v>54</v>
      </c>
      <c r="L6" s="42"/>
      <c r="M6" s="42"/>
      <c r="N6" s="42"/>
      <c r="O6" s="42"/>
      <c r="P6" s="42"/>
      <c r="Q6" s="42"/>
      <c r="R6" s="42"/>
      <c r="S6" s="42"/>
      <c r="T6" s="42"/>
    </row>
    <row r="7" spans="1:20" ht="35.1" customHeight="1" thickBot="1" x14ac:dyDescent="0.25">
      <c r="A7" s="42"/>
      <c r="B7" s="170" t="s">
        <v>48</v>
      </c>
      <c r="C7" s="265" t="str">
        <f>IF(ISBLANK('Sign off sheet'!$G$12),"",'Sign off sheet'!$G$12)</f>
        <v/>
      </c>
      <c r="D7" s="265"/>
      <c r="E7" s="265"/>
      <c r="F7" s="266"/>
      <c r="G7" s="42"/>
      <c r="H7" s="286" t="s">
        <v>1023</v>
      </c>
      <c r="I7" s="287"/>
      <c r="J7" s="27" t="s">
        <v>60</v>
      </c>
      <c r="K7" s="28" t="s">
        <v>61</v>
      </c>
      <c r="L7" s="42"/>
      <c r="M7" s="42"/>
      <c r="N7" s="42"/>
      <c r="O7" s="42"/>
      <c r="P7" s="42"/>
      <c r="Q7" s="42"/>
      <c r="R7" s="42"/>
      <c r="S7" s="42"/>
      <c r="T7" s="42"/>
    </row>
    <row r="8" spans="1:20" x14ac:dyDescent="0.2">
      <c r="A8" s="42"/>
      <c r="B8" s="42"/>
      <c r="C8" s="42"/>
      <c r="D8" s="42"/>
      <c r="E8" s="42"/>
      <c r="F8" s="42"/>
      <c r="G8" s="42"/>
      <c r="H8" s="42"/>
      <c r="I8" s="42"/>
      <c r="J8" s="42"/>
      <c r="K8" s="42"/>
      <c r="L8" s="42"/>
      <c r="M8" s="42"/>
      <c r="N8" s="42"/>
      <c r="O8" s="42"/>
      <c r="P8" s="42"/>
      <c r="Q8" s="42"/>
      <c r="R8" s="42"/>
      <c r="S8" s="42"/>
      <c r="T8" s="42"/>
    </row>
    <row r="9" spans="1:20" ht="33.75" customHeight="1" x14ac:dyDescent="0.2">
      <c r="A9" s="42"/>
      <c r="B9" s="298" t="s">
        <v>92</v>
      </c>
      <c r="C9" s="300" t="s">
        <v>93</v>
      </c>
      <c r="D9" s="302" t="s">
        <v>73</v>
      </c>
      <c r="E9" s="303"/>
      <c r="F9" s="303"/>
      <c r="G9" s="303"/>
      <c r="H9" s="303"/>
      <c r="I9" s="304"/>
      <c r="J9" s="281" t="s">
        <v>74</v>
      </c>
      <c r="K9" s="293" t="s">
        <v>94</v>
      </c>
      <c r="L9" s="293" t="s">
        <v>95</v>
      </c>
      <c r="M9" s="293" t="s">
        <v>96</v>
      </c>
      <c r="N9" s="281" t="s">
        <v>77</v>
      </c>
      <c r="O9" s="281" t="s">
        <v>97</v>
      </c>
      <c r="P9" s="281" t="s">
        <v>98</v>
      </c>
      <c r="Q9" s="281" t="s">
        <v>79</v>
      </c>
      <c r="R9" s="291" t="s">
        <v>99</v>
      </c>
    </row>
    <row r="10" spans="1:20" ht="153.75" customHeight="1" x14ac:dyDescent="0.2">
      <c r="A10" s="42"/>
      <c r="B10" s="299"/>
      <c r="C10" s="301"/>
      <c r="D10" s="156" t="s">
        <v>100</v>
      </c>
      <c r="E10" s="157" t="s">
        <v>81</v>
      </c>
      <c r="F10" s="157" t="s">
        <v>82</v>
      </c>
      <c r="G10" s="157" t="s">
        <v>83</v>
      </c>
      <c r="H10" s="157" t="s">
        <v>101</v>
      </c>
      <c r="I10" s="156" t="s">
        <v>102</v>
      </c>
      <c r="J10" s="290"/>
      <c r="K10" s="294"/>
      <c r="L10" s="294"/>
      <c r="M10" s="294"/>
      <c r="N10" s="290"/>
      <c r="O10" s="290"/>
      <c r="P10" s="290"/>
      <c r="Q10" s="290"/>
      <c r="R10" s="292"/>
    </row>
    <row r="11" spans="1:20" ht="55.9" customHeight="1" x14ac:dyDescent="0.2">
      <c r="A11" s="42"/>
      <c r="B11" s="49" t="s">
        <v>103</v>
      </c>
      <c r="C11" s="65">
        <v>1000</v>
      </c>
      <c r="D11" s="66">
        <v>1</v>
      </c>
      <c r="E11" s="67">
        <v>2</v>
      </c>
      <c r="F11" s="67">
        <v>4</v>
      </c>
      <c r="G11" s="68">
        <v>1</v>
      </c>
      <c r="H11" s="69">
        <v>2</v>
      </c>
      <c r="I11" s="70">
        <v>5</v>
      </c>
      <c r="J11" s="14">
        <f>IF(ISBLANK(C11),"",C11-D11-E11-F11-G11-H11-I11)</f>
        <v>985</v>
      </c>
      <c r="K11" s="53">
        <v>945</v>
      </c>
      <c r="L11" s="53">
        <v>10</v>
      </c>
      <c r="M11" s="54">
        <v>10</v>
      </c>
      <c r="N11" s="32">
        <f>IF(ISBLANK(C11),"",K11+L11+M11)</f>
        <v>965</v>
      </c>
      <c r="O11" s="55">
        <v>10</v>
      </c>
      <c r="P11" s="39">
        <f>IF(OR(ISBLANK(C11),ISBLANK(J11),J11=0),"",N11/J11)</f>
        <v>0.97969543147208127</v>
      </c>
      <c r="Q11" s="168">
        <f>IF(OR(ISBLANK(C11),ISBLANK(J11)),"",J11-N11-O11)</f>
        <v>10</v>
      </c>
      <c r="R11" s="50" t="s">
        <v>104</v>
      </c>
      <c r="S11" s="25">
        <v>0.95</v>
      </c>
      <c r="T11" s="26">
        <v>0.99</v>
      </c>
    </row>
    <row r="12" spans="1:20" ht="54.95" customHeight="1" x14ac:dyDescent="0.2">
      <c r="A12" s="42"/>
      <c r="B12" s="87" t="s">
        <v>105</v>
      </c>
      <c r="C12" s="98"/>
      <c r="D12" s="99"/>
      <c r="E12" s="100"/>
      <c r="F12" s="100"/>
      <c r="G12" s="101"/>
      <c r="H12" s="102"/>
      <c r="I12" s="105"/>
      <c r="J12" s="106" t="str">
        <f>IF(ISBLANK(C12),"",C12-D12-E12-F12-G12-H12-I12)</f>
        <v/>
      </c>
      <c r="K12" s="89"/>
      <c r="L12" s="89"/>
      <c r="M12" s="89"/>
      <c r="N12" s="106" t="str">
        <f>IF(ISBLANK(C12),"",K12+L12+M12)</f>
        <v/>
      </c>
      <c r="O12" s="89"/>
      <c r="P12" s="24" t="str">
        <f>IF(OR(ISBLANK(C12),ISBLANK(J12),J12=0),"",N12/J12)</f>
        <v/>
      </c>
      <c r="Q12" s="106" t="str">
        <f>IF(OR(ISBLANK(C12),ISBLANK(J12)),"",J12-N12-O12)</f>
        <v/>
      </c>
      <c r="R12" s="33"/>
      <c r="S12" s="25">
        <v>0.95</v>
      </c>
      <c r="T12" s="26">
        <v>0.99</v>
      </c>
    </row>
    <row r="13" spans="1:20" x14ac:dyDescent="0.2">
      <c r="A13" s="42"/>
      <c r="B13" s="42"/>
      <c r="C13" s="42"/>
      <c r="D13" s="42"/>
      <c r="E13" s="42"/>
      <c r="F13" s="42"/>
      <c r="G13" s="42"/>
      <c r="H13" s="42"/>
      <c r="I13" s="42"/>
      <c r="J13" s="42"/>
      <c r="K13" s="42"/>
      <c r="L13" s="42"/>
      <c r="M13" s="42"/>
      <c r="N13" s="42"/>
      <c r="O13" s="42"/>
      <c r="P13" s="42"/>
      <c r="Q13" s="42"/>
      <c r="R13" s="42"/>
      <c r="S13" s="42"/>
      <c r="T13" s="42"/>
    </row>
    <row r="14" spans="1:20" ht="45" customHeight="1" x14ac:dyDescent="0.2">
      <c r="A14" s="42"/>
      <c r="B14" s="297" t="s">
        <v>106</v>
      </c>
      <c r="C14" s="297"/>
      <c r="D14" s="297"/>
      <c r="E14" s="297"/>
      <c r="F14" s="297"/>
      <c r="G14" s="297"/>
      <c r="H14" s="297"/>
      <c r="I14" s="297"/>
      <c r="J14" s="297"/>
      <c r="K14" s="297"/>
      <c r="L14" s="42"/>
      <c r="M14" s="42"/>
      <c r="N14" s="42"/>
      <c r="O14" s="42"/>
      <c r="P14" s="42"/>
      <c r="Q14" s="42"/>
      <c r="R14" s="42"/>
      <c r="S14" s="42"/>
      <c r="T14" s="42"/>
    </row>
    <row r="15" spans="1:20" ht="7.5" customHeight="1" x14ac:dyDescent="0.2">
      <c r="A15" s="42"/>
      <c r="B15" s="56"/>
      <c r="C15" s="56"/>
      <c r="D15" s="56"/>
      <c r="E15" s="56"/>
      <c r="F15" s="56"/>
      <c r="G15" s="56"/>
      <c r="H15" s="56"/>
      <c r="I15" s="56"/>
      <c r="J15" s="56"/>
      <c r="K15" s="56"/>
      <c r="L15" s="42"/>
      <c r="M15" s="42"/>
      <c r="N15" s="42"/>
      <c r="O15" s="42"/>
      <c r="P15" s="42"/>
      <c r="Q15" s="42"/>
      <c r="R15" s="42"/>
      <c r="S15" s="42"/>
      <c r="T15" s="42"/>
    </row>
    <row r="16" spans="1:20" ht="13.9" customHeight="1" x14ac:dyDescent="0.2">
      <c r="A16" s="42"/>
      <c r="B16" s="296" t="s">
        <v>107</v>
      </c>
      <c r="C16" s="296"/>
      <c r="D16" s="296"/>
      <c r="E16" s="296"/>
      <c r="F16" s="296"/>
      <c r="G16" s="296"/>
      <c r="H16" s="296"/>
      <c r="I16" s="296"/>
      <c r="J16" s="296"/>
      <c r="K16" s="296"/>
      <c r="L16" s="42"/>
      <c r="M16" s="42"/>
      <c r="N16" s="42"/>
      <c r="O16" s="42"/>
      <c r="P16" s="42"/>
      <c r="Q16" s="42"/>
      <c r="R16" s="42"/>
      <c r="S16" s="42"/>
      <c r="T16" s="42"/>
    </row>
    <row r="17" spans="1:20" ht="13.9" customHeight="1" x14ac:dyDescent="0.2">
      <c r="A17" s="42"/>
      <c r="B17" s="296"/>
      <c r="C17" s="296"/>
      <c r="D17" s="296"/>
      <c r="E17" s="296"/>
      <c r="F17" s="296"/>
      <c r="G17" s="296"/>
      <c r="H17" s="296"/>
      <c r="I17" s="296"/>
      <c r="J17" s="296"/>
      <c r="K17" s="296"/>
      <c r="L17" s="42"/>
      <c r="M17" s="42"/>
      <c r="N17" s="42"/>
      <c r="O17" s="42"/>
      <c r="P17" s="42"/>
      <c r="Q17" s="42"/>
      <c r="R17" s="42"/>
      <c r="S17" s="42"/>
      <c r="T17" s="42"/>
    </row>
    <row r="18" spans="1:20" x14ac:dyDescent="0.2"/>
  </sheetData>
  <sheetProtection algorithmName="SHA-512" hashValue="LbOTSsUu2EWUsAuxc+U4AX5vIcZxw9n3I2Yqy5Sqv1zWndIBGwQepkaw94Gb7SiWwVinjCUuJ2y9YPjD4P1zCg==" saltValue="h8luNpnwY/rUVtjjmSaqow==" spinCount="100000" sheet="1" formatCells="0" formatColumns="0" formatRows="0"/>
  <mergeCells count="20">
    <mergeCell ref="B2:L2"/>
    <mergeCell ref="C6:F6"/>
    <mergeCell ref="H6:I6"/>
    <mergeCell ref="B4:F4"/>
    <mergeCell ref="B16:K17"/>
    <mergeCell ref="B14:K14"/>
    <mergeCell ref="C7:F7"/>
    <mergeCell ref="H7:I7"/>
    <mergeCell ref="B9:B10"/>
    <mergeCell ref="C9:C10"/>
    <mergeCell ref="D9:I9"/>
    <mergeCell ref="O9:O10"/>
    <mergeCell ref="P9:P10"/>
    <mergeCell ref="Q9:Q10"/>
    <mergeCell ref="R9:R10"/>
    <mergeCell ref="J9:J10"/>
    <mergeCell ref="K9:K10"/>
    <mergeCell ref="L9:L10"/>
    <mergeCell ref="M9:M10"/>
    <mergeCell ref="N9:N10"/>
  </mergeCells>
  <conditionalFormatting sqref="C6:C7">
    <cfRule type="expression" dxfId="30" priority="1" stopIfTrue="1">
      <formula>IF($E6="",FALSE,IF($E6&gt;=#REF!,TRUE,FALSE))</formula>
    </cfRule>
    <cfRule type="expression" dxfId="29" priority="2" stopIfTrue="1">
      <formula>IF($E6&gt;=#REF!,IF($E6&lt;#REF!,TRUE,FALSE),FALSE)</formula>
    </cfRule>
    <cfRule type="expression" dxfId="28" priority="3" stopIfTrue="1">
      <formula>IF($E6="",FALSE,IF($E6&lt;#REF!,TRUE))</formula>
    </cfRule>
  </conditionalFormatting>
  <conditionalFormatting sqref="C12:I12 K12:M12">
    <cfRule type="expression" dxfId="27" priority="17" stopIfTrue="1">
      <formula>IF(C12="",TRUE,FALSE)</formula>
    </cfRule>
  </conditionalFormatting>
  <conditionalFormatting sqref="O12">
    <cfRule type="expression" dxfId="26" priority="14" stopIfTrue="1">
      <formula>IF(O12="",TRUE,FALSE)</formula>
    </cfRule>
  </conditionalFormatting>
  <conditionalFormatting sqref="P11:P12">
    <cfRule type="expression" dxfId="25" priority="8" stopIfTrue="1">
      <formula>IF($P11="",FALSE,IF($P11&gt;=$T11,TRUE,FALSE))</formula>
    </cfRule>
    <cfRule type="expression" dxfId="24" priority="9" stopIfTrue="1">
      <formula>IF($P11&gt;=$S11,IF($P11&lt;$T11,TRUE,FALSE),FALSE)</formula>
    </cfRule>
    <cfRule type="expression" dxfId="23" priority="10" stopIfTrue="1">
      <formula>IF($P11="",FALSE,IF($P11&lt;$S11,TRUE))</formula>
    </cfRule>
  </conditionalFormatting>
  <conditionalFormatting sqref="Q12">
    <cfRule type="expression" dxfId="22" priority="7">
      <formula>IF($Q$12&lt;0,TRUE,FALSE)</formula>
    </cfRule>
  </conditionalFormatting>
  <conditionalFormatting sqref="R11:R12">
    <cfRule type="expression" dxfId="21" priority="15" stopIfTrue="1">
      <formula>IF(R11="",TRUE,FALSE)</formula>
    </cfRule>
  </conditionalFormatting>
  <dataValidations count="1">
    <dataValidation type="whole" operator="greaterThanOrEqual" allowBlank="1" showInputMessage="1" showErrorMessage="1" errorTitle="Data Type Error" error="Please enter a whole number that is greater than or equal to zero." sqref="K12:M12 C12:I12 O12" xr:uid="{E25E1305-5FB9-4F91-B817-B43406B7A843}">
      <formula1>0</formula1>
    </dataValidation>
  </dataValidations>
  <hyperlinks>
    <hyperlink ref="B12" r:id="rId1" location="fasp-s02-coverage-20-week-screening-scan" xr:uid="{00000000-0004-0000-0300-000003000000}"/>
    <hyperlink ref="H3" location="Guidance!A1" display="For instructions please see 'Guidance' worksheet (click this cell to view)" xr:uid="{EB5F9F07-5A62-4935-AE66-5A05DBB52584}"/>
    <hyperlink ref="B3" location="Guidance!A1" display="For instructions please see 'Guidance' worksheet (click this cell to view)" xr:uid="{C43EFD99-D0DD-4794-903D-A67BF38EDE98}"/>
  </hyperlinks>
  <pageMargins left="0.25" right="0.25" top="0.75" bottom="0.75" header="0.3" footer="0.3"/>
  <pageSetup paperSize="9" scale="41" orientation="landscape"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5EB8"/>
    <pageSetUpPr fitToPage="1"/>
  </sheetPr>
  <dimension ref="A1:W24"/>
  <sheetViews>
    <sheetView zoomScaleNormal="100" workbookViewId="0"/>
  </sheetViews>
  <sheetFormatPr defaultColWidth="0" defaultRowHeight="12.75" zeroHeight="1" x14ac:dyDescent="0.2"/>
  <cols>
    <col min="1" max="1" width="2.5703125" style="1" customWidth="1"/>
    <col min="2" max="2" width="30.28515625" style="1" customWidth="1"/>
    <col min="3" max="7" width="15.7109375" style="1" customWidth="1"/>
    <col min="8" max="8" width="25" style="1" customWidth="1"/>
    <col min="9" max="9" width="29.28515625" style="1" customWidth="1"/>
    <col min="10" max="10" width="18.42578125" style="1" customWidth="1"/>
    <col min="11" max="11" width="34.42578125" style="1" customWidth="1"/>
    <col min="12" max="16" width="15.7109375" style="1" customWidth="1"/>
    <col min="17" max="17" width="44.5703125" style="1" customWidth="1"/>
    <col min="18" max="18" width="36.42578125" style="1" hidden="1" customWidth="1"/>
    <col min="19" max="20" width="9.140625" style="1" hidden="1" customWidth="1"/>
    <col min="21" max="21" width="2.5703125" style="1" customWidth="1"/>
    <col min="22" max="23" width="9.140625" style="1" hidden="1" customWidth="1"/>
    <col min="24" max="16384" width="0" style="1" hidden="1"/>
  </cols>
  <sheetData>
    <row r="1" spans="1:19" x14ac:dyDescent="0.2">
      <c r="A1" s="42"/>
      <c r="B1" s="42"/>
      <c r="C1" s="42"/>
      <c r="D1" s="42"/>
      <c r="E1" s="42"/>
      <c r="F1" s="42"/>
      <c r="G1" s="42"/>
      <c r="H1" s="42"/>
      <c r="I1" s="42"/>
      <c r="J1" s="42"/>
      <c r="K1" s="42"/>
      <c r="L1" s="42"/>
      <c r="M1" s="42"/>
      <c r="N1" s="42"/>
      <c r="O1" s="42"/>
      <c r="P1" s="42"/>
      <c r="Q1" s="42"/>
      <c r="R1" s="42"/>
    </row>
    <row r="2" spans="1:19" ht="34.15" customHeight="1" x14ac:dyDescent="0.2">
      <c r="A2" s="42"/>
      <c r="B2" s="190" t="s">
        <v>32</v>
      </c>
      <c r="C2" s="21"/>
      <c r="D2" s="21"/>
      <c r="E2" s="21"/>
      <c r="F2" s="21"/>
      <c r="G2" s="21"/>
      <c r="H2" s="189" t="str">
        <f>IF(COUNTBLANK(N11:O11)+COUNTBLANK(C11:L11) = 0,"","Template is incomplete - do not submit until complete")</f>
        <v>Template is incomplete - do not submit until complete</v>
      </c>
      <c r="I2" s="21"/>
      <c r="J2" s="21"/>
      <c r="K2" s="21"/>
      <c r="L2" s="21"/>
      <c r="M2" s="21"/>
      <c r="N2" s="21"/>
      <c r="O2" s="42"/>
      <c r="P2" s="42"/>
      <c r="Q2" s="42"/>
      <c r="R2" s="42"/>
    </row>
    <row r="3" spans="1:19" ht="24.95" customHeight="1" x14ac:dyDescent="0.2">
      <c r="A3" s="42"/>
      <c r="B3" s="283" t="s">
        <v>34</v>
      </c>
      <c r="C3" s="283"/>
      <c r="D3" s="283"/>
      <c r="E3" s="283"/>
      <c r="F3" s="283"/>
      <c r="G3" s="120"/>
      <c r="H3" s="120"/>
      <c r="I3" s="120"/>
      <c r="J3" s="120"/>
      <c r="K3" s="120"/>
      <c r="L3" s="120"/>
      <c r="M3" s="120"/>
      <c r="N3" s="120"/>
      <c r="O3" s="42"/>
      <c r="P3" s="42"/>
      <c r="Q3" s="42"/>
      <c r="R3" s="42"/>
    </row>
    <row r="4" spans="1:19" ht="13.5" thickBot="1" x14ac:dyDescent="0.25">
      <c r="A4" s="42"/>
      <c r="B4" s="42"/>
      <c r="C4" s="42"/>
      <c r="D4" s="42"/>
      <c r="E4" s="42"/>
      <c r="F4" s="42"/>
      <c r="G4" s="42"/>
      <c r="H4" s="42"/>
      <c r="I4" s="42"/>
      <c r="J4" s="42"/>
      <c r="K4" s="42"/>
      <c r="L4" s="42"/>
      <c r="M4" s="42"/>
      <c r="N4" s="42"/>
      <c r="O4" s="42"/>
      <c r="P4" s="42"/>
      <c r="Q4" s="42"/>
      <c r="R4" s="42"/>
    </row>
    <row r="5" spans="1:19" ht="35.1" customHeight="1" x14ac:dyDescent="0.2">
      <c r="A5" s="42"/>
      <c r="B5" s="177" t="s">
        <v>47</v>
      </c>
      <c r="C5" s="267" t="str">
        <f>IF(ISBLANK('Sign off sheet'!$C$12),"",'Sign off sheet'!$C$12)</f>
        <v/>
      </c>
      <c r="D5" s="268"/>
      <c r="E5" s="268"/>
      <c r="F5" s="269"/>
      <c r="G5" s="42"/>
      <c r="H5" s="288" t="s">
        <v>35</v>
      </c>
      <c r="I5" s="289"/>
      <c r="J5" s="155" t="s">
        <v>53</v>
      </c>
      <c r="K5" s="313" t="s">
        <v>54</v>
      </c>
      <c r="L5" s="314"/>
      <c r="M5" s="64"/>
      <c r="N5" s="42"/>
      <c r="O5" s="42"/>
      <c r="P5" s="42"/>
      <c r="Q5" s="42"/>
      <c r="R5" s="42"/>
    </row>
    <row r="6" spans="1:19" ht="35.1" customHeight="1" thickBot="1" x14ac:dyDescent="0.25">
      <c r="A6" s="42"/>
      <c r="B6" s="170" t="s">
        <v>48</v>
      </c>
      <c r="C6" s="265" t="str">
        <f>IF(ISBLANK('Sign off sheet'!$G$12),"",'Sign off sheet'!$G$12)</f>
        <v/>
      </c>
      <c r="D6" s="265"/>
      <c r="E6" s="265"/>
      <c r="F6" s="266"/>
      <c r="G6" s="42"/>
      <c r="H6" s="286" t="s">
        <v>1041</v>
      </c>
      <c r="I6" s="287"/>
      <c r="J6" s="310" t="s">
        <v>108</v>
      </c>
      <c r="K6" s="311"/>
      <c r="L6" s="312"/>
      <c r="M6" s="42"/>
      <c r="N6" s="42"/>
      <c r="O6" s="42"/>
      <c r="P6" s="42"/>
      <c r="Q6" s="42"/>
      <c r="R6" s="42"/>
    </row>
    <row r="7" spans="1:19" x14ac:dyDescent="0.2">
      <c r="A7" s="42"/>
      <c r="B7" s="42"/>
      <c r="C7" s="42"/>
      <c r="D7" s="42"/>
      <c r="E7" s="42"/>
      <c r="F7" s="42"/>
      <c r="G7" s="42"/>
      <c r="H7" s="42"/>
      <c r="I7" s="42"/>
      <c r="J7" s="42"/>
      <c r="K7" s="42"/>
      <c r="L7" s="42"/>
      <c r="M7" s="42"/>
      <c r="N7" s="42"/>
      <c r="O7" s="42"/>
      <c r="P7" s="42"/>
      <c r="Q7" s="42"/>
      <c r="R7" s="42"/>
    </row>
    <row r="8" spans="1:19" ht="33.75" customHeight="1" x14ac:dyDescent="0.2">
      <c r="A8" s="42"/>
      <c r="B8" s="298" t="s">
        <v>92</v>
      </c>
      <c r="C8" s="300" t="s">
        <v>93</v>
      </c>
      <c r="D8" s="305" t="s">
        <v>73</v>
      </c>
      <c r="E8" s="306"/>
      <c r="F8" s="306"/>
      <c r="G8" s="306"/>
      <c r="H8" s="306"/>
      <c r="I8" s="306"/>
      <c r="J8" s="306"/>
      <c r="K8" s="306"/>
      <c r="L8" s="307"/>
      <c r="M8" s="281" t="s">
        <v>74</v>
      </c>
      <c r="N8" s="281" t="s">
        <v>109</v>
      </c>
      <c r="O8" s="281" t="s">
        <v>97</v>
      </c>
      <c r="P8" s="281" t="s">
        <v>110</v>
      </c>
      <c r="Q8" s="291" t="s">
        <v>99</v>
      </c>
    </row>
    <row r="9" spans="1:19" ht="153.75" customHeight="1" x14ac:dyDescent="0.2">
      <c r="A9" s="42"/>
      <c r="B9" s="299"/>
      <c r="C9" s="301"/>
      <c r="D9" s="156" t="s">
        <v>111</v>
      </c>
      <c r="E9" s="157" t="s">
        <v>81</v>
      </c>
      <c r="F9" s="157" t="s">
        <v>82</v>
      </c>
      <c r="G9" s="157" t="s">
        <v>83</v>
      </c>
      <c r="H9" s="157" t="s">
        <v>112</v>
      </c>
      <c r="I9" s="156" t="s">
        <v>113</v>
      </c>
      <c r="J9" s="156" t="s">
        <v>114</v>
      </c>
      <c r="K9" s="156" t="s">
        <v>115</v>
      </c>
      <c r="L9" s="156" t="s">
        <v>116</v>
      </c>
      <c r="M9" s="290"/>
      <c r="N9" s="290"/>
      <c r="O9" s="290"/>
      <c r="P9" s="290"/>
      <c r="Q9" s="292"/>
    </row>
    <row r="10" spans="1:19" ht="57.75" customHeight="1" x14ac:dyDescent="0.2">
      <c r="A10" s="42"/>
      <c r="B10" s="161" t="s">
        <v>1048</v>
      </c>
      <c r="C10" s="65">
        <v>1000</v>
      </c>
      <c r="D10" s="66">
        <v>1</v>
      </c>
      <c r="E10" s="67">
        <v>2</v>
      </c>
      <c r="F10" s="67">
        <v>4</v>
      </c>
      <c r="G10" s="68">
        <v>1</v>
      </c>
      <c r="H10" s="69">
        <v>2</v>
      </c>
      <c r="I10" s="70">
        <v>5</v>
      </c>
      <c r="J10" s="70">
        <v>5</v>
      </c>
      <c r="K10" s="71">
        <v>5</v>
      </c>
      <c r="L10" s="71">
        <v>1</v>
      </c>
      <c r="M10" s="14">
        <f>IF(ISBLANK(C10),"",C10-D10-E10-F10-G10-H10-I10-J10-K10-L10)</f>
        <v>974</v>
      </c>
      <c r="N10" s="55">
        <v>770</v>
      </c>
      <c r="O10" s="55">
        <v>200</v>
      </c>
      <c r="P10" s="168">
        <f>IF(OR(ISBLANK(C10),ISBLANK(M10)),"",M10-N10-O10)</f>
        <v>4</v>
      </c>
      <c r="Q10" s="50" t="s">
        <v>117</v>
      </c>
      <c r="R10" s="25"/>
      <c r="S10" s="26"/>
    </row>
    <row r="11" spans="1:19" ht="54.95" customHeight="1" x14ac:dyDescent="0.2">
      <c r="A11" s="42"/>
      <c r="B11" s="88" t="s">
        <v>1047</v>
      </c>
      <c r="C11" s="98"/>
      <c r="D11" s="99"/>
      <c r="E11" s="100"/>
      <c r="F11" s="100"/>
      <c r="G11" s="101"/>
      <c r="H11" s="102"/>
      <c r="I11" s="104"/>
      <c r="J11" s="105"/>
      <c r="K11" s="103"/>
      <c r="L11" s="104"/>
      <c r="M11" s="106" t="str">
        <f>IF(ISBLANK(C11),"",C11-D11-E11-F11-G11-H11-I11-J11-K11-L11)</f>
        <v/>
      </c>
      <c r="N11" s="89"/>
      <c r="O11" s="89"/>
      <c r="P11" s="106" t="str">
        <f>IF(OR(ISBLANK(C11),ISBLANK(M11)),"",M11-N11-O11)</f>
        <v/>
      </c>
      <c r="Q11" s="33"/>
      <c r="R11" s="25"/>
      <c r="S11" s="26"/>
    </row>
    <row r="12" spans="1:19" x14ac:dyDescent="0.2">
      <c r="A12" s="42"/>
      <c r="B12" s="42"/>
      <c r="C12" s="42"/>
      <c r="D12" s="42"/>
      <c r="E12" s="42"/>
      <c r="F12" s="42"/>
      <c r="G12" s="42"/>
      <c r="H12" s="42"/>
      <c r="I12" s="42"/>
      <c r="J12" s="42"/>
      <c r="K12" s="42"/>
      <c r="L12" s="42"/>
      <c r="M12" s="42"/>
      <c r="N12" s="42"/>
      <c r="O12" s="42"/>
      <c r="P12" s="42"/>
      <c r="Q12" s="42"/>
      <c r="R12" s="42"/>
    </row>
    <row r="13" spans="1:19" ht="15" x14ac:dyDescent="0.2">
      <c r="A13" s="42"/>
      <c r="B13" s="62" t="s">
        <v>118</v>
      </c>
      <c r="C13" s="42"/>
      <c r="D13" s="42"/>
      <c r="E13" s="42"/>
      <c r="F13" s="42"/>
      <c r="G13" s="42"/>
      <c r="H13" s="42"/>
      <c r="I13" s="42"/>
      <c r="J13" s="42"/>
      <c r="K13" s="42"/>
      <c r="L13" s="42"/>
      <c r="M13" s="42"/>
      <c r="N13" s="42"/>
      <c r="O13" s="42"/>
      <c r="P13" s="42"/>
      <c r="Q13" s="42"/>
      <c r="R13" s="42"/>
    </row>
    <row r="14" spans="1:19" ht="6.75" customHeight="1" x14ac:dyDescent="0.2">
      <c r="A14" s="42"/>
      <c r="B14" s="42"/>
      <c r="C14" s="42"/>
      <c r="D14" s="42"/>
      <c r="E14" s="42"/>
      <c r="F14" s="42"/>
      <c r="G14" s="42"/>
      <c r="H14" s="42"/>
      <c r="I14" s="42"/>
      <c r="J14" s="42"/>
      <c r="K14" s="42"/>
      <c r="L14" s="42"/>
      <c r="M14" s="42"/>
      <c r="N14" s="42"/>
      <c r="O14" s="42"/>
      <c r="P14" s="42"/>
      <c r="Q14" s="42"/>
      <c r="R14" s="42"/>
    </row>
    <row r="15" spans="1:19" ht="29.25" customHeight="1" x14ac:dyDescent="0.2">
      <c r="A15" s="42"/>
      <c r="B15" s="308" t="s">
        <v>119</v>
      </c>
      <c r="C15" s="308"/>
      <c r="D15" s="308"/>
      <c r="E15" s="308"/>
      <c r="F15" s="308"/>
      <c r="G15" s="308"/>
      <c r="H15" s="308"/>
      <c r="I15" s="308"/>
      <c r="J15" s="308"/>
      <c r="K15" s="308"/>
      <c r="L15" s="308"/>
      <c r="M15" s="308"/>
      <c r="N15" s="308"/>
      <c r="O15" s="308"/>
      <c r="P15" s="42"/>
      <c r="Q15" s="42"/>
      <c r="R15" s="42"/>
    </row>
    <row r="16" spans="1:19" ht="6.75" customHeight="1" x14ac:dyDescent="0.2">
      <c r="A16" s="42"/>
      <c r="B16" s="56"/>
      <c r="C16" s="56"/>
      <c r="D16" s="56"/>
      <c r="E16" s="56"/>
      <c r="F16" s="56"/>
      <c r="G16" s="56"/>
      <c r="H16" s="56"/>
      <c r="I16" s="56"/>
      <c r="J16" s="56"/>
      <c r="K16" s="56"/>
      <c r="L16" s="56"/>
      <c r="M16" s="56"/>
      <c r="N16" s="42"/>
      <c r="O16" s="42"/>
      <c r="P16" s="42"/>
      <c r="Q16" s="42"/>
      <c r="R16" s="42"/>
    </row>
    <row r="17" spans="1:18" ht="15" x14ac:dyDescent="0.25">
      <c r="A17" s="42"/>
      <c r="B17" s="60" t="s">
        <v>120</v>
      </c>
      <c r="C17" s="56"/>
      <c r="D17" s="56"/>
      <c r="E17" s="56"/>
      <c r="F17" s="56"/>
      <c r="G17" s="56"/>
      <c r="H17" s="56"/>
      <c r="I17" s="56"/>
      <c r="J17" s="42"/>
      <c r="K17" s="42"/>
      <c r="L17" s="42"/>
      <c r="M17" s="42"/>
      <c r="N17" s="42"/>
      <c r="O17" s="42"/>
      <c r="P17" s="42"/>
      <c r="Q17" s="42"/>
      <c r="R17" s="42"/>
    </row>
    <row r="18" spans="1:18" ht="15" x14ac:dyDescent="0.2">
      <c r="B18" s="61" t="s">
        <v>121</v>
      </c>
    </row>
    <row r="19" spans="1:18" ht="15" x14ac:dyDescent="0.2">
      <c r="B19" s="61" t="s">
        <v>122</v>
      </c>
    </row>
    <row r="20" spans="1:18" ht="15" x14ac:dyDescent="0.2">
      <c r="B20" s="61" t="s">
        <v>123</v>
      </c>
    </row>
    <row r="21" spans="1:18" ht="6.75" customHeight="1" x14ac:dyDescent="0.2"/>
    <row r="22" spans="1:18" ht="15" x14ac:dyDescent="0.2">
      <c r="B22" s="62" t="s">
        <v>124</v>
      </c>
      <c r="C22" s="63"/>
      <c r="D22" s="63"/>
      <c r="E22" s="63"/>
      <c r="F22" s="63"/>
      <c r="G22" s="63"/>
      <c r="H22" s="63"/>
      <c r="I22" s="63"/>
      <c r="J22" s="63"/>
      <c r="K22" s="63"/>
      <c r="L22" s="63"/>
      <c r="M22" s="63"/>
    </row>
    <row r="23" spans="1:18" ht="14.25" x14ac:dyDescent="0.2">
      <c r="B23" s="309" t="s">
        <v>125</v>
      </c>
      <c r="C23" s="309"/>
      <c r="D23" s="309"/>
      <c r="E23" s="309"/>
      <c r="F23" s="309"/>
      <c r="G23" s="309"/>
      <c r="H23" s="309"/>
      <c r="I23" s="309"/>
      <c r="J23" s="309"/>
      <c r="K23" s="309"/>
      <c r="L23" s="309"/>
      <c r="M23" s="309"/>
      <c r="N23" s="309"/>
      <c r="O23" s="309"/>
      <c r="P23" s="309"/>
    </row>
    <row r="24" spans="1:18" x14ac:dyDescent="0.2"/>
  </sheetData>
  <sheetProtection algorithmName="SHA-512" hashValue="VDMQ1bSfsh8GrXZZ2NU/0GF83O1uZ5GTD2J7LnisbuA23O1qfqavgqK1mljvYiak2yU2QTrN/9c/l3wrAzUQQQ==" saltValue="YV/h20fYQUSQNgWKF3Xfnw==" spinCount="100000" sheet="1" formatCells="0" formatColumns="0" formatRows="0"/>
  <mergeCells count="17">
    <mergeCell ref="C5:F5"/>
    <mergeCell ref="H5:I5"/>
    <mergeCell ref="C6:F6"/>
    <mergeCell ref="K5:L5"/>
    <mergeCell ref="B3:F3"/>
    <mergeCell ref="Q8:Q9"/>
    <mergeCell ref="D8:L8"/>
    <mergeCell ref="B15:O15"/>
    <mergeCell ref="B23:P23"/>
    <mergeCell ref="J6:L6"/>
    <mergeCell ref="B8:B9"/>
    <mergeCell ref="C8:C9"/>
    <mergeCell ref="N8:N9"/>
    <mergeCell ref="O8:O9"/>
    <mergeCell ref="P8:P9"/>
    <mergeCell ref="H6:I6"/>
    <mergeCell ref="M8:M9"/>
  </mergeCells>
  <conditionalFormatting sqref="C5:C6">
    <cfRule type="expression" dxfId="20" priority="1" stopIfTrue="1">
      <formula>IF($E5="",FALSE,IF($E5&gt;=#REF!,TRUE,FALSE))</formula>
    </cfRule>
    <cfRule type="expression" dxfId="19" priority="2" stopIfTrue="1">
      <formula>IF($E5&gt;=#REF!,IF($E5&lt;#REF!,TRUE,FALSE),FALSE)</formula>
    </cfRule>
    <cfRule type="expression" dxfId="18" priority="3" stopIfTrue="1">
      <formula>IF($E5="",FALSE,IF($E5&lt;#REF!,TRUE))</formula>
    </cfRule>
  </conditionalFormatting>
  <conditionalFormatting sqref="C11:L11">
    <cfRule type="expression" dxfId="17" priority="13" stopIfTrue="1">
      <formula>IF(C11="",TRUE,FALSE)</formula>
    </cfRule>
  </conditionalFormatting>
  <conditionalFormatting sqref="N11:O11">
    <cfRule type="expression" dxfId="16" priority="6" stopIfTrue="1">
      <formula>IF(N11="",TRUE,FALSE)</formula>
    </cfRule>
  </conditionalFormatting>
  <conditionalFormatting sqref="P11">
    <cfRule type="expression" dxfId="15" priority="4">
      <formula>IF($P$11&lt;0,TRUE,FALSE)</formula>
    </cfRule>
  </conditionalFormatting>
  <conditionalFormatting sqref="Q10:Q11">
    <cfRule type="expression" dxfId="14" priority="11" stopIfTrue="1">
      <formula>IF(Q10="",TRUE,FALSE)</formula>
    </cfRule>
  </conditionalFormatting>
  <dataValidations count="1">
    <dataValidation type="whole" operator="greaterThanOrEqual" allowBlank="1" showInputMessage="1" showErrorMessage="1" errorTitle="Data Type Error" error="Please enter a whole number that is greater than or equal to zero." sqref="C11:L11 N11:O11" xr:uid="{81C803CE-FF9D-448D-A7CD-7DE943AE2079}">
      <formula1>0</formula1>
    </dataValidation>
  </dataValidations>
  <hyperlinks>
    <hyperlink ref="B11" r:id="rId1" location="fasp-s01-coverage-combined-screening" xr:uid="{00000000-0004-0000-0400-000003000000}"/>
    <hyperlink ref="H2" location="Guidance!A1" display="For instructions please see 'Guidance' worksheet (click this cell to view)" xr:uid="{388F7991-70EE-4F41-BEF5-2ACD57CCC0F6}"/>
    <hyperlink ref="B2" location="Guidance!A1" display="For instructions please see 'Guidance' worksheet (click this cell to view)" xr:uid="{80643924-0C45-4D64-A8BD-273D9D68547E}"/>
  </hyperlinks>
  <pageMargins left="0.25" right="0.25" top="0.75" bottom="0.75" header="0.3" footer="0.3"/>
  <pageSetup paperSize="9" scale="41" orientation="landscape"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8620-4C53-4D12-B7AB-0FD0A780BB8A}">
  <sheetPr codeName="Sheet4">
    <tabColor rgb="FF005EB8"/>
    <pageSetUpPr fitToPage="1"/>
  </sheetPr>
  <dimension ref="A1:X33"/>
  <sheetViews>
    <sheetView zoomScaleNormal="100" workbookViewId="0"/>
  </sheetViews>
  <sheetFormatPr defaultColWidth="0" defaultRowHeight="12.75" zeroHeight="1" x14ac:dyDescent="0.2"/>
  <cols>
    <col min="1" max="1" width="2.5703125" style="1" customWidth="1"/>
    <col min="2" max="2" width="35.85546875" style="1" customWidth="1"/>
    <col min="3" max="3" width="21.42578125" style="1" customWidth="1"/>
    <col min="4" max="4" width="21.7109375" style="1" customWidth="1"/>
    <col min="5" max="5" width="21.28515625" style="1" customWidth="1"/>
    <col min="6" max="6" width="23.42578125" style="1" customWidth="1"/>
    <col min="7" max="7" width="24" style="1" customWidth="1"/>
    <col min="8" max="8" width="23.7109375" style="1" customWidth="1"/>
    <col min="9" max="9" width="19.85546875" style="1" customWidth="1"/>
    <col min="10" max="10" width="21.140625" style="1" customWidth="1"/>
    <col min="11" max="12" width="17.28515625" style="1" customWidth="1"/>
    <col min="13" max="13" width="15.7109375" style="1" customWidth="1"/>
    <col min="14" max="14" width="17.7109375" style="1" customWidth="1"/>
    <col min="15" max="15" width="17.42578125" style="1" customWidth="1"/>
    <col min="16" max="16" width="15.85546875" style="1" customWidth="1"/>
    <col min="17" max="17" width="56.7109375" style="1" customWidth="1"/>
    <col min="18" max="18" width="17.28515625" style="1" customWidth="1"/>
    <col min="19" max="19" width="18.7109375" style="1" customWidth="1"/>
    <col min="20" max="20" width="53.5703125" style="1" customWidth="1"/>
    <col min="21" max="21" width="4.28515625" style="1" customWidth="1"/>
    <col min="22" max="22" width="2.5703125" style="1" hidden="1" customWidth="1"/>
    <col min="23" max="24" width="9.140625" style="1" hidden="1" customWidth="1"/>
    <col min="25" max="16384" width="0" style="1" hidden="1"/>
  </cols>
  <sheetData>
    <row r="1" spans="1:19" x14ac:dyDescent="0.2">
      <c r="A1" s="42"/>
      <c r="B1" s="42"/>
      <c r="C1" s="42"/>
      <c r="D1" s="42"/>
      <c r="E1" s="42"/>
      <c r="F1" s="42"/>
      <c r="G1" s="42"/>
      <c r="H1" s="42"/>
      <c r="I1" s="42"/>
      <c r="J1" s="42"/>
      <c r="K1" s="42"/>
      <c r="L1" s="42"/>
      <c r="M1" s="42"/>
      <c r="N1" s="42"/>
      <c r="O1" s="42"/>
      <c r="P1" s="42"/>
      <c r="Q1" s="42"/>
      <c r="R1" s="42"/>
      <c r="S1" s="42"/>
    </row>
    <row r="2" spans="1:19" ht="34.5" customHeight="1" x14ac:dyDescent="0.2">
      <c r="A2" s="42"/>
      <c r="B2" s="317" t="s">
        <v>1024</v>
      </c>
      <c r="C2" s="317"/>
      <c r="D2" s="317"/>
      <c r="E2" s="317"/>
      <c r="F2" s="317"/>
      <c r="G2" s="317"/>
      <c r="H2" s="317"/>
      <c r="I2" s="317"/>
      <c r="J2" s="317"/>
      <c r="K2" s="317"/>
      <c r="L2" s="317"/>
      <c r="M2" s="317"/>
      <c r="N2" s="42"/>
      <c r="O2" s="42"/>
      <c r="P2" s="42"/>
      <c r="Q2" s="42"/>
      <c r="R2" s="42"/>
      <c r="S2" s="42"/>
    </row>
    <row r="3" spans="1:19" ht="34.15" customHeight="1" x14ac:dyDescent="0.2">
      <c r="A3" s="42"/>
      <c r="B3" s="190" t="s">
        <v>32</v>
      </c>
      <c r="C3" s="21"/>
      <c r="D3" s="21"/>
      <c r="E3" s="21"/>
      <c r="F3" s="21"/>
      <c r="G3" s="189" t="str">
        <f>IF(COUNTBLANK(L12:N12)+COUNTBLANK(C12:J12)+COUNTBLANK(C20)+COUNTBLANK(D20)+COUNTBLANK(C26:D26) = 0,"","Template is incomplete - do not submit until complete")</f>
        <v>Template is incomplete - do not submit until complete</v>
      </c>
      <c r="H3" s="21"/>
      <c r="I3" s="21"/>
      <c r="J3" s="21"/>
      <c r="K3" s="21"/>
      <c r="L3" s="21"/>
      <c r="M3" s="21"/>
      <c r="N3" s="42"/>
      <c r="O3" s="42"/>
      <c r="P3" s="42"/>
      <c r="Q3" s="42"/>
      <c r="R3" s="42"/>
      <c r="S3" s="42"/>
    </row>
    <row r="4" spans="1:19" ht="27" customHeight="1" x14ac:dyDescent="0.2">
      <c r="A4" s="42"/>
      <c r="B4" s="261" t="s">
        <v>1025</v>
      </c>
      <c r="C4" s="261"/>
      <c r="D4" s="261"/>
      <c r="E4" s="261"/>
      <c r="F4" s="261"/>
      <c r="G4" s="261"/>
      <c r="H4" s="261"/>
      <c r="I4" s="120"/>
      <c r="J4" s="120"/>
      <c r="K4" s="120"/>
      <c r="L4" s="120"/>
      <c r="M4" s="120"/>
      <c r="N4" s="42"/>
      <c r="O4" s="42"/>
      <c r="P4" s="42"/>
      <c r="Q4" s="42"/>
      <c r="R4" s="42"/>
      <c r="S4" s="42"/>
    </row>
    <row r="5" spans="1:19" ht="13.5" thickBot="1" x14ac:dyDescent="0.25">
      <c r="A5" s="42"/>
      <c r="B5" s="42"/>
      <c r="C5" s="42"/>
      <c r="D5" s="42"/>
      <c r="E5" s="42"/>
      <c r="F5" s="42"/>
      <c r="G5" s="42"/>
      <c r="H5" s="42"/>
      <c r="I5" s="42"/>
      <c r="J5" s="42"/>
      <c r="K5" s="42"/>
      <c r="L5" s="42"/>
      <c r="M5" s="42"/>
      <c r="N5" s="42"/>
      <c r="O5" s="42"/>
      <c r="P5" s="42"/>
      <c r="Q5" s="42"/>
      <c r="R5" s="42"/>
      <c r="S5" s="42"/>
    </row>
    <row r="6" spans="1:19" ht="35.1" customHeight="1" x14ac:dyDescent="0.2">
      <c r="A6" s="42"/>
      <c r="B6" s="177" t="s">
        <v>47</v>
      </c>
      <c r="C6" s="267" t="str">
        <f>IF(ISBLANK('Sign off sheet'!$C$12),"",'Sign off sheet'!$C$12)</f>
        <v/>
      </c>
      <c r="D6" s="268"/>
      <c r="E6" s="268"/>
      <c r="F6" s="269"/>
      <c r="G6" s="318" t="s">
        <v>35</v>
      </c>
      <c r="H6" s="319"/>
      <c r="J6" s="119"/>
      <c r="K6" s="119"/>
      <c r="L6" s="119"/>
      <c r="M6" s="42"/>
      <c r="N6" s="42"/>
      <c r="O6" s="42"/>
      <c r="P6" s="42"/>
      <c r="Q6" s="42"/>
      <c r="R6" s="42"/>
      <c r="S6" s="42"/>
    </row>
    <row r="7" spans="1:19" ht="35.1" customHeight="1" thickBot="1" x14ac:dyDescent="0.25">
      <c r="A7" s="42"/>
      <c r="B7" s="170" t="s">
        <v>48</v>
      </c>
      <c r="C7" s="265" t="str">
        <f>IF(ISBLANK('Sign off sheet'!$G$12),"",'Sign off sheet'!$G$12)</f>
        <v/>
      </c>
      <c r="D7" s="265"/>
      <c r="E7" s="265"/>
      <c r="F7" s="266"/>
      <c r="G7" s="286" t="s">
        <v>1041</v>
      </c>
      <c r="H7" s="287"/>
      <c r="I7" s="121"/>
      <c r="J7" s="122"/>
      <c r="K7" s="122"/>
      <c r="L7" s="122"/>
      <c r="M7" s="42"/>
      <c r="N7" s="42"/>
      <c r="O7" s="42"/>
      <c r="P7" s="42"/>
      <c r="Q7" s="42"/>
      <c r="R7" s="42"/>
      <c r="S7" s="42"/>
    </row>
    <row r="8" spans="1:19" x14ac:dyDescent="0.2">
      <c r="A8" s="42"/>
      <c r="B8" s="42"/>
      <c r="C8" s="42"/>
      <c r="D8" s="42"/>
      <c r="E8" s="42"/>
      <c r="F8" s="42"/>
      <c r="G8" s="42"/>
      <c r="H8" s="42"/>
      <c r="I8" s="42"/>
      <c r="J8" s="42"/>
      <c r="K8" s="42"/>
      <c r="L8" s="42"/>
      <c r="M8" s="42"/>
      <c r="N8" s="42"/>
      <c r="O8" s="42"/>
      <c r="P8" s="42"/>
      <c r="Q8" s="42"/>
      <c r="R8" s="42"/>
      <c r="S8" s="42"/>
    </row>
    <row r="9" spans="1:19" ht="33.75" customHeight="1" x14ac:dyDescent="0.2">
      <c r="A9" s="42"/>
      <c r="B9" s="322" t="s">
        <v>126</v>
      </c>
      <c r="C9" s="300" t="s">
        <v>1053</v>
      </c>
      <c r="D9" s="327" t="s">
        <v>73</v>
      </c>
      <c r="E9" s="328"/>
      <c r="F9" s="328"/>
      <c r="G9" s="328"/>
      <c r="H9" s="328"/>
      <c r="I9" s="328"/>
      <c r="J9" s="329"/>
      <c r="K9" s="324" t="s">
        <v>74</v>
      </c>
      <c r="L9" s="324" t="s">
        <v>128</v>
      </c>
      <c r="M9" s="325" t="s">
        <v>129</v>
      </c>
      <c r="N9" s="326"/>
      <c r="O9" s="324" t="s">
        <v>130</v>
      </c>
      <c r="P9" s="324" t="s">
        <v>79</v>
      </c>
      <c r="Q9" s="271" t="s">
        <v>131</v>
      </c>
    </row>
    <row r="10" spans="1:19" ht="128.25" customHeight="1" x14ac:dyDescent="0.2">
      <c r="A10" s="42"/>
      <c r="B10" s="323"/>
      <c r="C10" s="301"/>
      <c r="D10" s="156" t="s">
        <v>132</v>
      </c>
      <c r="E10" s="157" t="s">
        <v>133</v>
      </c>
      <c r="F10" s="157" t="s">
        <v>1054</v>
      </c>
      <c r="G10" s="156" t="s">
        <v>134</v>
      </c>
      <c r="H10" s="156" t="s">
        <v>1055</v>
      </c>
      <c r="I10" s="156" t="s">
        <v>135</v>
      </c>
      <c r="J10" s="156" t="s">
        <v>1056</v>
      </c>
      <c r="K10" s="301"/>
      <c r="L10" s="301"/>
      <c r="M10" s="166" t="s">
        <v>136</v>
      </c>
      <c r="N10" s="166" t="s">
        <v>137</v>
      </c>
      <c r="O10" s="301"/>
      <c r="P10" s="301"/>
      <c r="Q10" s="272"/>
    </row>
    <row r="11" spans="1:19" ht="55.9" customHeight="1" x14ac:dyDescent="0.2">
      <c r="A11" s="42"/>
      <c r="B11" s="49" t="s">
        <v>1031</v>
      </c>
      <c r="C11" s="123">
        <v>20</v>
      </c>
      <c r="D11" s="124">
        <v>0</v>
      </c>
      <c r="E11" s="125">
        <v>2</v>
      </c>
      <c r="F11" s="126">
        <v>1</v>
      </c>
      <c r="G11" s="127">
        <v>0</v>
      </c>
      <c r="H11" s="128">
        <v>0</v>
      </c>
      <c r="I11" s="128">
        <v>0</v>
      </c>
      <c r="J11" s="128">
        <v>1</v>
      </c>
      <c r="K11" s="129">
        <f>IF(ISBLANK(C11),"",C11-D11-E11-F11-G11-H11-I11-J11)</f>
        <v>16</v>
      </c>
      <c r="L11" s="130">
        <v>12</v>
      </c>
      <c r="M11" s="131">
        <v>2</v>
      </c>
      <c r="N11" s="131">
        <v>1</v>
      </c>
      <c r="O11" s="39">
        <f>IF(OR(ISBLANK(C11),ISBLANK(K11),K11=0),"",L11/K11)</f>
        <v>0.75</v>
      </c>
      <c r="P11" s="167">
        <f>IF(OR(ISBLANK(C11),ISBLANK(K11)),"",K11-L11-M11-N11)</f>
        <v>1</v>
      </c>
      <c r="Q11" s="50" t="s">
        <v>1057</v>
      </c>
      <c r="R11" s="25"/>
      <c r="S11" s="26"/>
    </row>
    <row r="12" spans="1:19" ht="54.95" customHeight="1" x14ac:dyDescent="0.2">
      <c r="A12" s="42"/>
      <c r="B12" s="218" t="s">
        <v>1030</v>
      </c>
      <c r="C12" s="98"/>
      <c r="D12" s="99"/>
      <c r="E12" s="100"/>
      <c r="F12" s="101"/>
      <c r="G12" s="102"/>
      <c r="H12" s="104"/>
      <c r="I12" s="105"/>
      <c r="J12" s="105"/>
      <c r="K12" s="106" t="str">
        <f>IF(ISBLANK(C12),"",C12-D12-E12-F12-G12-H12-I12-J12)</f>
        <v/>
      </c>
      <c r="L12" s="89"/>
      <c r="M12" s="89"/>
      <c r="N12" s="89"/>
      <c r="O12" s="24" t="str">
        <f>IF(OR(ISBLANK(C12),ISBLANK(K12),K12=0),"",L12/K12)</f>
        <v/>
      </c>
      <c r="P12" s="106" t="str">
        <f>IF(OR(ISBLANK(C12),ISBLANK(K12)),"",K12-L12-M12-N12)</f>
        <v/>
      </c>
      <c r="Q12" s="33"/>
      <c r="R12" s="25"/>
      <c r="S12" s="26"/>
    </row>
    <row r="13" spans="1:19" ht="15" x14ac:dyDescent="0.2">
      <c r="A13" s="42"/>
      <c r="B13" s="62" t="s">
        <v>138</v>
      </c>
      <c r="C13" s="63"/>
      <c r="D13" s="63"/>
      <c r="E13" s="63"/>
      <c r="F13" s="63"/>
      <c r="G13" s="63"/>
      <c r="H13" s="63"/>
      <c r="I13" s="63"/>
      <c r="J13" s="63"/>
      <c r="K13" s="63"/>
      <c r="L13" s="63"/>
      <c r="M13" s="63"/>
      <c r="N13" s="63"/>
      <c r="S13" s="42"/>
    </row>
    <row r="14" spans="1:19" ht="28.15" customHeight="1" x14ac:dyDescent="0.2">
      <c r="A14" s="42"/>
      <c r="B14" s="316" t="s">
        <v>139</v>
      </c>
      <c r="C14" s="316"/>
      <c r="D14" s="316"/>
      <c r="E14" s="316"/>
      <c r="F14" s="316"/>
      <c r="G14" s="316"/>
      <c r="H14" s="316"/>
      <c r="I14" s="316"/>
      <c r="J14" s="316"/>
      <c r="K14" s="316"/>
      <c r="L14" s="316"/>
      <c r="M14" s="316"/>
      <c r="N14" s="136"/>
      <c r="O14" s="136"/>
      <c r="P14" s="136"/>
      <c r="Q14" s="136"/>
      <c r="R14" s="136"/>
      <c r="S14" s="42"/>
    </row>
    <row r="15" spans="1:19" ht="33.6" customHeight="1" x14ac:dyDescent="0.2">
      <c r="A15" s="42"/>
      <c r="B15" s="315" t="s">
        <v>1058</v>
      </c>
      <c r="C15" s="315"/>
      <c r="D15" s="315"/>
      <c r="E15" s="315"/>
      <c r="F15" s="315"/>
      <c r="G15" s="315"/>
      <c r="H15" s="315"/>
      <c r="I15" s="315"/>
      <c r="J15" s="315"/>
      <c r="K15" s="315"/>
      <c r="L15" s="315"/>
      <c r="M15" s="315"/>
      <c r="N15" s="135"/>
      <c r="O15" s="135"/>
      <c r="P15" s="42"/>
      <c r="Q15" s="42"/>
      <c r="R15" s="42"/>
      <c r="S15" s="42"/>
    </row>
    <row r="16" spans="1:19" ht="16.899999999999999" customHeight="1" x14ac:dyDescent="0.2">
      <c r="A16" s="42"/>
      <c r="B16" s="138"/>
      <c r="C16" s="137"/>
      <c r="D16" s="132"/>
      <c r="E16" s="132"/>
      <c r="F16" s="132"/>
      <c r="G16" s="132"/>
      <c r="H16" s="132"/>
      <c r="I16" s="132"/>
      <c r="J16" s="132"/>
      <c r="K16" s="132"/>
      <c r="L16" s="132"/>
      <c r="M16" s="132"/>
      <c r="N16" s="135"/>
      <c r="O16" s="135"/>
      <c r="P16" s="42"/>
      <c r="Q16" s="42"/>
      <c r="R16" s="42"/>
      <c r="S16" s="42"/>
    </row>
    <row r="17" spans="1:19" ht="13.9" customHeight="1" x14ac:dyDescent="0.2">
      <c r="A17" s="42"/>
      <c r="B17" s="72"/>
      <c r="C17" s="72"/>
      <c r="D17" s="72"/>
      <c r="E17" s="72"/>
      <c r="F17" s="72"/>
      <c r="G17" s="72"/>
      <c r="H17" s="72"/>
      <c r="I17" s="72"/>
      <c r="J17" s="72"/>
      <c r="K17" s="72"/>
      <c r="L17" s="72"/>
      <c r="M17" s="42"/>
      <c r="N17" s="42"/>
      <c r="O17" s="42"/>
      <c r="P17" s="42"/>
      <c r="Q17" s="42"/>
      <c r="R17" s="42"/>
      <c r="S17" s="42"/>
    </row>
    <row r="18" spans="1:19" ht="39.6" customHeight="1" x14ac:dyDescent="0.2">
      <c r="A18" s="42"/>
      <c r="B18" s="330" t="s">
        <v>126</v>
      </c>
      <c r="C18" s="321" t="s">
        <v>1052</v>
      </c>
      <c r="D18" s="321" t="s">
        <v>140</v>
      </c>
      <c r="E18" s="320" t="s">
        <v>141</v>
      </c>
      <c r="F18" s="320" t="s">
        <v>53</v>
      </c>
      <c r="G18" s="320" t="s">
        <v>54</v>
      </c>
      <c r="H18" s="321" t="s">
        <v>55</v>
      </c>
      <c r="I18" s="321"/>
      <c r="J18" s="321"/>
      <c r="K18" s="321"/>
      <c r="L18" s="42"/>
      <c r="M18" s="42"/>
      <c r="N18" s="42"/>
      <c r="O18" s="42"/>
      <c r="P18" s="42"/>
    </row>
    <row r="19" spans="1:19" ht="108.75" customHeight="1" x14ac:dyDescent="0.2">
      <c r="B19" s="330"/>
      <c r="C19" s="321"/>
      <c r="D19" s="321"/>
      <c r="E19" s="320"/>
      <c r="F19" s="320"/>
      <c r="G19" s="320"/>
      <c r="H19" s="321"/>
      <c r="I19" s="321"/>
      <c r="J19" s="321"/>
      <c r="K19" s="321"/>
      <c r="L19" s="181"/>
    </row>
    <row r="20" spans="1:19" ht="60.6" customHeight="1" x14ac:dyDescent="0.2">
      <c r="B20" s="218" t="s">
        <v>1051</v>
      </c>
      <c r="C20" s="133"/>
      <c r="D20" s="133"/>
      <c r="E20" s="134" t="str">
        <f>IFERROR(IF(ISBLANK(C20),"",C20/D20),"")</f>
        <v/>
      </c>
      <c r="F20" s="31" t="s">
        <v>142</v>
      </c>
      <c r="G20" s="31" t="s">
        <v>61</v>
      </c>
      <c r="H20" s="336"/>
      <c r="I20" s="337"/>
      <c r="J20" s="337"/>
      <c r="K20" s="111" t="s">
        <v>143</v>
      </c>
      <c r="L20" s="116"/>
      <c r="O20" s="118"/>
    </row>
    <row r="21" spans="1:19" ht="14.25" x14ac:dyDescent="0.2">
      <c r="B21" s="296" t="s">
        <v>144</v>
      </c>
      <c r="C21" s="296"/>
      <c r="D21" s="296"/>
      <c r="E21" s="296"/>
      <c r="F21" s="296"/>
      <c r="G21" s="296"/>
      <c r="H21" s="296"/>
      <c r="I21" s="296"/>
      <c r="J21" s="296"/>
      <c r="K21" s="296"/>
      <c r="L21" s="108"/>
    </row>
    <row r="22" spans="1:19" ht="14.25" x14ac:dyDescent="0.2">
      <c r="B22" s="296"/>
      <c r="C22" s="296"/>
      <c r="D22" s="296"/>
      <c r="E22" s="296"/>
      <c r="F22" s="296"/>
      <c r="G22" s="296"/>
      <c r="H22" s="296"/>
      <c r="I22" s="296"/>
      <c r="J22" s="296"/>
      <c r="K22" s="296"/>
      <c r="L22" s="108"/>
    </row>
    <row r="23" spans="1:19" ht="15" x14ac:dyDescent="0.2">
      <c r="B23" s="112"/>
      <c r="C23" s="113"/>
      <c r="D23" s="113"/>
      <c r="E23" s="114"/>
      <c r="F23" s="115"/>
      <c r="G23" s="115"/>
      <c r="H23" s="116"/>
      <c r="I23" s="116"/>
      <c r="J23" s="116"/>
      <c r="K23" s="117"/>
      <c r="L23" s="117"/>
    </row>
    <row r="24" spans="1:19" ht="15" x14ac:dyDescent="0.2">
      <c r="B24" s="112"/>
      <c r="C24" s="113"/>
      <c r="D24" s="113"/>
      <c r="E24" s="114"/>
      <c r="F24" s="115"/>
      <c r="G24" s="115"/>
      <c r="H24" s="116"/>
      <c r="I24" s="116"/>
      <c r="J24" s="116"/>
      <c r="K24" s="117"/>
      <c r="L24" s="117"/>
    </row>
    <row r="25" spans="1:19" ht="114" customHeight="1" x14ac:dyDescent="0.2">
      <c r="B25" s="77" t="s">
        <v>126</v>
      </c>
      <c r="C25" s="158" t="s">
        <v>145</v>
      </c>
      <c r="D25" s="158" t="s">
        <v>146</v>
      </c>
      <c r="E25" s="159" t="s">
        <v>147</v>
      </c>
      <c r="F25" s="160" t="s">
        <v>148</v>
      </c>
      <c r="G25" s="160" t="s">
        <v>149</v>
      </c>
      <c r="H25" s="262" t="s">
        <v>55</v>
      </c>
      <c r="I25" s="263"/>
      <c r="J25" s="263"/>
      <c r="K25" s="264"/>
      <c r="L25" s="181"/>
    </row>
    <row r="26" spans="1:19" ht="61.9" customHeight="1" x14ac:dyDescent="0.2">
      <c r="B26" s="218" t="s">
        <v>1032</v>
      </c>
      <c r="C26" s="109"/>
      <c r="D26" s="109"/>
      <c r="E26" s="110" t="str">
        <f>IF(OR(ISBLANK(C26),ISBLANK(D26),D26=0),"",C26/D26)</f>
        <v/>
      </c>
      <c r="F26" s="334" t="s">
        <v>150</v>
      </c>
      <c r="G26" s="335"/>
      <c r="H26" s="331"/>
      <c r="I26" s="332"/>
      <c r="J26" s="333"/>
      <c r="K26" s="111" t="s">
        <v>151</v>
      </c>
      <c r="L26" s="117"/>
    </row>
    <row r="27" spans="1:19" x14ac:dyDescent="0.2"/>
    <row r="28" spans="1:19" x14ac:dyDescent="0.2"/>
    <row r="29" spans="1:19" x14ac:dyDescent="0.2"/>
    <row r="30" spans="1:19" x14ac:dyDescent="0.2"/>
    <row r="31" spans="1:19" x14ac:dyDescent="0.2"/>
    <row r="32" spans="1:19" x14ac:dyDescent="0.2"/>
    <row r="33" x14ac:dyDescent="0.2"/>
  </sheetData>
  <sheetProtection algorithmName="SHA-512" hashValue="QLL/OzXwVDgZSYQWpDdcZAjGl8xfbYalXCg7wL6rmXmMUwh4MzN1L2xjth+dviZUpMoiFiufQP4i/IU9pArapw==" saltValue="UMosQHavU2D7pMMReF7eMA==" spinCount="100000" sheet="1" formatCells="0" formatColumns="0" formatRows="0"/>
  <mergeCells count="29">
    <mergeCell ref="H25:K25"/>
    <mergeCell ref="H26:J26"/>
    <mergeCell ref="F26:G26"/>
    <mergeCell ref="B21:K22"/>
    <mergeCell ref="H20:J20"/>
    <mergeCell ref="G18:G19"/>
    <mergeCell ref="H18:K19"/>
    <mergeCell ref="Q9:Q10"/>
    <mergeCell ref="B9:B10"/>
    <mergeCell ref="C9:C10"/>
    <mergeCell ref="K9:K10"/>
    <mergeCell ref="L9:L10"/>
    <mergeCell ref="P9:P10"/>
    <mergeCell ref="O9:O10"/>
    <mergeCell ref="M9:N9"/>
    <mergeCell ref="D9:J9"/>
    <mergeCell ref="B18:B19"/>
    <mergeCell ref="C18:C19"/>
    <mergeCell ref="D18:D19"/>
    <mergeCell ref="E18:E19"/>
    <mergeCell ref="F18:F19"/>
    <mergeCell ref="B15:M15"/>
    <mergeCell ref="B14:M14"/>
    <mergeCell ref="B2:M2"/>
    <mergeCell ref="C6:F6"/>
    <mergeCell ref="C7:F7"/>
    <mergeCell ref="G6:H6"/>
    <mergeCell ref="G7:H7"/>
    <mergeCell ref="B4:H4"/>
  </mergeCells>
  <conditionalFormatting sqref="C6:C7">
    <cfRule type="expression" dxfId="13" priority="1" stopIfTrue="1">
      <formula>IF($E6="",FALSE,IF($E6&gt;=#REF!,TRUE,FALSE))</formula>
    </cfRule>
    <cfRule type="expression" dxfId="12" priority="2" stopIfTrue="1">
      <formula>IF($E6&gt;=#REF!,IF($E6&lt;#REF!,TRUE,FALSE),FALSE)</formula>
    </cfRule>
    <cfRule type="expression" dxfId="11" priority="3" stopIfTrue="1">
      <formula>IF($E6="",FALSE,IF($E6&lt;#REF!,TRUE))</formula>
    </cfRule>
  </conditionalFormatting>
  <conditionalFormatting sqref="C12:J12 C20:D20 C26:D26">
    <cfRule type="expression" dxfId="10" priority="13" stopIfTrue="1">
      <formula>IF(C12="",TRUE,FALSE)</formula>
    </cfRule>
  </conditionalFormatting>
  <conditionalFormatting sqref="E20">
    <cfRule type="expression" dxfId="9" priority="14" stopIfTrue="1">
      <formula>IF($E20="",FALSE,IF($E20&gt;=0.99,TRUE,FALSE))</formula>
    </cfRule>
    <cfRule type="expression" dxfId="8" priority="15" stopIfTrue="1">
      <formula>IF($E20&gt;=0.97,IF($E20&lt;0.99,TRUE,FALSE),FALSE)</formula>
    </cfRule>
    <cfRule type="expression" dxfId="7" priority="16" stopIfTrue="1">
      <formula>IF($E20="",FALSE,IF($E20&lt;0.97,TRUE))</formula>
    </cfRule>
  </conditionalFormatting>
  <conditionalFormatting sqref="H20">
    <cfRule type="expression" dxfId="6" priority="18" stopIfTrue="1">
      <formula>IF(H20="",TRUE,FALSE)</formula>
    </cfRule>
  </conditionalFormatting>
  <conditionalFormatting sqref="H26">
    <cfRule type="expression" dxfId="5" priority="12" stopIfTrue="1">
      <formula>IF(H26="",TRUE,FALSE)</formula>
    </cfRule>
  </conditionalFormatting>
  <conditionalFormatting sqref="K20">
    <cfRule type="expression" dxfId="4" priority="6" stopIfTrue="1">
      <formula>IF(K20="",TRUE,FALSE)</formula>
    </cfRule>
  </conditionalFormatting>
  <conditionalFormatting sqref="K26">
    <cfRule type="expression" dxfId="3" priority="11" stopIfTrue="1">
      <formula>IF(K26="",TRUE,FALSE)</formula>
    </cfRule>
  </conditionalFormatting>
  <conditionalFormatting sqref="L12:N12">
    <cfRule type="expression" dxfId="2" priority="26" stopIfTrue="1">
      <formula>IF(L12="",TRUE,FALSE)</formula>
    </cfRule>
  </conditionalFormatting>
  <conditionalFormatting sqref="P12">
    <cfRule type="expression" dxfId="1" priority="4">
      <formula>IF(P12&lt;0,TRUE,FALSE)</formula>
    </cfRule>
  </conditionalFormatting>
  <conditionalFormatting sqref="Q11:Q12">
    <cfRule type="expression" dxfId="0" priority="27" stopIfTrue="1">
      <formula>IF(Q11="",TRUE,FALSE)</formula>
    </cfRule>
  </conditionalFormatting>
  <dataValidations count="1">
    <dataValidation type="whole" operator="greaterThanOrEqual" allowBlank="1" showInputMessage="1" showErrorMessage="1" errorTitle="Data Type Error" error="Please enter a whole number that is greater than or equal to zero." sqref="D20 L12:N12 C26:D26 C12:J12" xr:uid="{39D0E856-CE4E-4BFC-8AB7-A9935353ACD0}">
      <formula1>0</formula1>
    </dataValidation>
  </dataValidations>
  <hyperlinks>
    <hyperlink ref="B12" r:id="rId1" location="fasp-s09-coverage-nipt" xr:uid="{64ADBBB6-768B-455D-9361-EE5E418F9F02}"/>
    <hyperlink ref="B20" r:id="rId2" location="fasp-s11-referral-timeliness-of-information-and-support-nipt" display="FA6 (FASP-S11): referral: timeliness of information and support " xr:uid="{1DBA439F-4289-448F-970E-EFF6C8934676}"/>
    <hyperlink ref="B26" r:id="rId3" location="fasp-s12-diagnosis-and-intervention-timeliness-of-prenatal-diagnosis-pnd" xr:uid="{95C72DE6-DBD4-418B-AA3E-BBFE908DD844}"/>
    <hyperlink ref="G3" location="Guidance!A1" display="For instructions please see 'Guidance' worksheet (click this cell to view)" xr:uid="{3E9095D0-C42F-4FED-8E6F-99CD9924C2F7}"/>
    <hyperlink ref="B3" location="Guidance!A1" display="For instructions please see 'Guidance' worksheet (click this cell to view)" xr:uid="{506C00BD-04DC-4741-AA22-0FE0F56833DB}"/>
  </hyperlinks>
  <pageMargins left="0.25" right="0.25" top="0.75" bottom="0.75" header="0.3" footer="0.3"/>
  <pageSetup paperSize="9" scale="41" orientation="landscape" horizontalDpi="4294967293"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11175E"/>
  </sheetPr>
  <dimension ref="A1:L29"/>
  <sheetViews>
    <sheetView zoomScale="80" zoomScaleNormal="80" workbookViewId="0"/>
  </sheetViews>
  <sheetFormatPr defaultColWidth="0" defaultRowHeight="15" zeroHeight="1" x14ac:dyDescent="0.25"/>
  <cols>
    <col min="1" max="1" width="14.28515625" style="60" customWidth="1"/>
    <col min="2" max="2" width="18.42578125" style="60" customWidth="1"/>
    <col min="3" max="3" width="24.140625" style="60" customWidth="1"/>
    <col min="4" max="4" width="42.5703125" style="78" customWidth="1"/>
    <col min="5" max="5" width="15.85546875" style="82" customWidth="1"/>
    <col min="6" max="6" width="84.42578125" style="74" customWidth="1"/>
    <col min="7" max="7" width="128.5703125" style="74" customWidth="1"/>
    <col min="8" max="8" width="116.85546875" style="74" customWidth="1"/>
    <col min="9" max="9" width="32.85546875" style="74" customWidth="1"/>
    <col min="10" max="12" width="2.5703125" style="73" hidden="1" customWidth="1"/>
    <col min="13" max="16384" width="0" style="73" hidden="1"/>
  </cols>
  <sheetData>
    <row r="1" spans="1:9" ht="37.9" customHeight="1" x14ac:dyDescent="0.2">
      <c r="A1" s="214" t="s">
        <v>152</v>
      </c>
      <c r="B1" s="215" t="s">
        <v>153</v>
      </c>
      <c r="C1" s="215" t="s">
        <v>154</v>
      </c>
      <c r="D1" s="215" t="s">
        <v>155</v>
      </c>
      <c r="E1" s="215" t="s">
        <v>156</v>
      </c>
      <c r="F1" s="215" t="s">
        <v>157</v>
      </c>
      <c r="G1" s="215" t="s">
        <v>158</v>
      </c>
      <c r="H1" s="215" t="s">
        <v>159</v>
      </c>
      <c r="I1" s="215" t="s">
        <v>160</v>
      </c>
    </row>
    <row r="2" spans="1:9" ht="270.75" x14ac:dyDescent="0.2">
      <c r="A2" s="143" t="s">
        <v>161</v>
      </c>
      <c r="B2" s="79" t="s">
        <v>162</v>
      </c>
      <c r="C2" s="79" t="s">
        <v>163</v>
      </c>
      <c r="D2" s="139" t="s">
        <v>164</v>
      </c>
      <c r="E2" s="81" t="s">
        <v>165</v>
      </c>
      <c r="F2" s="140" t="s">
        <v>166</v>
      </c>
      <c r="G2" s="140" t="s">
        <v>167</v>
      </c>
      <c r="H2" s="140" t="s">
        <v>168</v>
      </c>
      <c r="I2" s="139" t="s">
        <v>169</v>
      </c>
    </row>
    <row r="3" spans="1:9" ht="356.25" x14ac:dyDescent="0.2">
      <c r="A3" s="143" t="s">
        <v>170</v>
      </c>
      <c r="B3" s="79" t="s">
        <v>162</v>
      </c>
      <c r="C3" s="79" t="s">
        <v>1049</v>
      </c>
      <c r="D3" s="139" t="s">
        <v>171</v>
      </c>
      <c r="E3" s="81" t="s">
        <v>172</v>
      </c>
      <c r="F3" s="141" t="s">
        <v>173</v>
      </c>
      <c r="G3" s="141" t="s">
        <v>174</v>
      </c>
      <c r="H3" s="140" t="s">
        <v>175</v>
      </c>
      <c r="I3" s="142" t="s">
        <v>176</v>
      </c>
    </row>
    <row r="4" spans="1:9" s="151" customFormat="1" ht="193.15" customHeight="1" x14ac:dyDescent="0.25">
      <c r="A4" s="140" t="s">
        <v>1027</v>
      </c>
      <c r="B4" s="79" t="s">
        <v>162</v>
      </c>
      <c r="C4" s="79" t="s">
        <v>239</v>
      </c>
      <c r="D4" s="140" t="s">
        <v>240</v>
      </c>
      <c r="E4" s="150" t="s">
        <v>241</v>
      </c>
      <c r="F4" s="140" t="s">
        <v>242</v>
      </c>
      <c r="G4" s="140" t="s">
        <v>1026</v>
      </c>
      <c r="H4" s="140" t="s">
        <v>243</v>
      </c>
      <c r="I4" s="140" t="s">
        <v>244</v>
      </c>
    </row>
    <row r="5" spans="1:9" s="62" customFormat="1" ht="90" customHeight="1" x14ac:dyDescent="0.2">
      <c r="A5" s="140" t="s">
        <v>1028</v>
      </c>
      <c r="B5" s="79" t="s">
        <v>162</v>
      </c>
      <c r="C5" s="79" t="s">
        <v>1060</v>
      </c>
      <c r="D5" s="140" t="s">
        <v>245</v>
      </c>
      <c r="E5" s="81" t="s">
        <v>246</v>
      </c>
      <c r="F5" s="140" t="s">
        <v>247</v>
      </c>
      <c r="G5" s="140" t="s">
        <v>248</v>
      </c>
      <c r="H5" s="140" t="s">
        <v>249</v>
      </c>
      <c r="I5" s="140" t="s">
        <v>244</v>
      </c>
    </row>
    <row r="6" spans="1:9" s="62" customFormat="1" ht="81.75" customHeight="1" x14ac:dyDescent="0.2">
      <c r="A6" s="140" t="s">
        <v>1029</v>
      </c>
      <c r="B6" s="79" t="s">
        <v>162</v>
      </c>
      <c r="C6" s="79" t="s">
        <v>250</v>
      </c>
      <c r="D6" s="140" t="s">
        <v>251</v>
      </c>
      <c r="E6" s="81" t="s">
        <v>252</v>
      </c>
      <c r="F6" s="140" t="s">
        <v>253</v>
      </c>
      <c r="G6" s="140" t="s">
        <v>254</v>
      </c>
      <c r="H6" s="140"/>
      <c r="I6" s="140" t="s">
        <v>244</v>
      </c>
    </row>
    <row r="7" spans="1:9" ht="90.6" customHeight="1" x14ac:dyDescent="0.2">
      <c r="A7" s="143" t="s">
        <v>177</v>
      </c>
      <c r="B7" s="79" t="s">
        <v>178</v>
      </c>
      <c r="C7" s="79" t="s">
        <v>179</v>
      </c>
      <c r="D7" s="139" t="s">
        <v>180</v>
      </c>
      <c r="E7" s="81" t="s">
        <v>181</v>
      </c>
      <c r="F7" s="140" t="s">
        <v>182</v>
      </c>
      <c r="G7" s="140" t="s">
        <v>183</v>
      </c>
      <c r="H7" s="140" t="s">
        <v>184</v>
      </c>
      <c r="I7" s="139" t="s">
        <v>185</v>
      </c>
    </row>
    <row r="8" spans="1:9" ht="103.15" customHeight="1" x14ac:dyDescent="0.2">
      <c r="A8" s="143" t="s">
        <v>186</v>
      </c>
      <c r="B8" s="79" t="s">
        <v>178</v>
      </c>
      <c r="C8" s="79" t="s">
        <v>187</v>
      </c>
      <c r="D8" s="139" t="s">
        <v>188</v>
      </c>
      <c r="E8" s="81" t="s">
        <v>181</v>
      </c>
      <c r="F8" s="140" t="s">
        <v>189</v>
      </c>
      <c r="G8" s="140" t="s">
        <v>190</v>
      </c>
      <c r="H8" s="140" t="s">
        <v>184</v>
      </c>
      <c r="I8" s="139" t="s">
        <v>185</v>
      </c>
    </row>
    <row r="9" spans="1:9" ht="98.45" customHeight="1" x14ac:dyDescent="0.2">
      <c r="A9" s="143" t="s">
        <v>191</v>
      </c>
      <c r="B9" s="79" t="s">
        <v>178</v>
      </c>
      <c r="C9" s="79" t="s">
        <v>192</v>
      </c>
      <c r="D9" s="139" t="s">
        <v>193</v>
      </c>
      <c r="E9" s="81" t="s">
        <v>181</v>
      </c>
      <c r="F9" s="140" t="s">
        <v>194</v>
      </c>
      <c r="G9" s="140" t="s">
        <v>190</v>
      </c>
      <c r="H9" s="140" t="s">
        <v>184</v>
      </c>
      <c r="I9" s="139" t="s">
        <v>185</v>
      </c>
    </row>
    <row r="10" spans="1:9" ht="134.44999999999999" customHeight="1" x14ac:dyDescent="0.2">
      <c r="A10" s="143" t="s">
        <v>195</v>
      </c>
      <c r="B10" s="80" t="s">
        <v>196</v>
      </c>
      <c r="C10" s="79" t="s">
        <v>197</v>
      </c>
      <c r="D10" s="139" t="s">
        <v>198</v>
      </c>
      <c r="E10" s="81" t="s">
        <v>199</v>
      </c>
      <c r="F10" s="140" t="s">
        <v>200</v>
      </c>
      <c r="G10" s="140" t="s">
        <v>201</v>
      </c>
      <c r="H10" s="140" t="s">
        <v>202</v>
      </c>
      <c r="I10" s="139" t="s">
        <v>203</v>
      </c>
    </row>
    <row r="11" spans="1:9" ht="92.45" customHeight="1" x14ac:dyDescent="0.2">
      <c r="A11" s="143" t="s">
        <v>204</v>
      </c>
      <c r="B11" s="79" t="s">
        <v>205</v>
      </c>
      <c r="C11" s="79" t="s">
        <v>206</v>
      </c>
      <c r="D11" s="139" t="s">
        <v>207</v>
      </c>
      <c r="E11" s="81" t="s">
        <v>208</v>
      </c>
      <c r="F11" s="140" t="s">
        <v>209</v>
      </c>
      <c r="G11" s="140" t="s">
        <v>210</v>
      </c>
      <c r="H11" s="140" t="s">
        <v>211</v>
      </c>
      <c r="I11" s="139" t="s">
        <v>185</v>
      </c>
    </row>
    <row r="12" spans="1:9" ht="75" x14ac:dyDescent="0.2">
      <c r="A12" s="143" t="s">
        <v>212</v>
      </c>
      <c r="B12" s="79" t="s">
        <v>205</v>
      </c>
      <c r="C12" s="79" t="s">
        <v>213</v>
      </c>
      <c r="D12" s="139" t="s">
        <v>214</v>
      </c>
      <c r="E12" s="81" t="s">
        <v>215</v>
      </c>
      <c r="F12" s="140" t="s">
        <v>216</v>
      </c>
      <c r="G12" s="140" t="s">
        <v>217</v>
      </c>
      <c r="H12" s="140" t="s">
        <v>218</v>
      </c>
      <c r="I12" s="139" t="s">
        <v>185</v>
      </c>
    </row>
    <row r="13" spans="1:9" ht="120.75" customHeight="1" x14ac:dyDescent="0.2">
      <c r="A13" s="143" t="s">
        <v>219</v>
      </c>
      <c r="B13" s="79" t="s">
        <v>205</v>
      </c>
      <c r="C13" s="79" t="s">
        <v>220</v>
      </c>
      <c r="D13" s="139" t="s">
        <v>221</v>
      </c>
      <c r="E13" s="81" t="s">
        <v>222</v>
      </c>
      <c r="F13" s="140" t="s">
        <v>223</v>
      </c>
      <c r="G13" s="140" t="s">
        <v>224</v>
      </c>
      <c r="H13" s="140" t="s">
        <v>225</v>
      </c>
      <c r="I13" s="139" t="s">
        <v>185</v>
      </c>
    </row>
    <row r="14" spans="1:9" ht="220.5" customHeight="1" x14ac:dyDescent="0.2">
      <c r="A14" s="143" t="s">
        <v>226</v>
      </c>
      <c r="B14" s="79" t="s">
        <v>205</v>
      </c>
      <c r="C14" s="79" t="s">
        <v>227</v>
      </c>
      <c r="D14" s="139" t="s">
        <v>228</v>
      </c>
      <c r="E14" s="81" t="s">
        <v>63</v>
      </c>
      <c r="F14" s="141" t="s">
        <v>229</v>
      </c>
      <c r="G14" s="141" t="s">
        <v>230</v>
      </c>
      <c r="H14" s="139" t="s">
        <v>231</v>
      </c>
      <c r="I14" s="139" t="s">
        <v>232</v>
      </c>
    </row>
    <row r="15" spans="1:9" ht="227.45" customHeight="1" x14ac:dyDescent="0.2">
      <c r="A15" s="144" t="s">
        <v>233</v>
      </c>
      <c r="B15" s="145" t="s">
        <v>205</v>
      </c>
      <c r="C15" s="145" t="s">
        <v>234</v>
      </c>
      <c r="D15" s="146" t="s">
        <v>235</v>
      </c>
      <c r="E15" s="147" t="s">
        <v>63</v>
      </c>
      <c r="F15" s="148" t="s">
        <v>236</v>
      </c>
      <c r="G15" s="149" t="s">
        <v>237</v>
      </c>
      <c r="H15" s="148" t="s">
        <v>238</v>
      </c>
      <c r="I15" s="146" t="s">
        <v>232</v>
      </c>
    </row>
    <row r="16" spans="1:9"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sheetData>
  <sheetProtection algorithmName="SHA-512" hashValue="WieNF4h01bBRo4lmQdHZWILyeSuUZy5z/eA+AD9MiGGhoUuqoeW/I/x2HwyJNcJ/g4zL1xJZ5mtfNchF2YKOcQ==" saltValue="YFWiN5KCWcljOSqta311Tg==" spinCount="100000" sheet="1" objects="1" scenarios="1"/>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C15"/>
  <sheetViews>
    <sheetView zoomScale="115" zoomScaleNormal="115" workbookViewId="0"/>
  </sheetViews>
  <sheetFormatPr defaultColWidth="9.140625" defaultRowHeight="12.75" x14ac:dyDescent="0.2"/>
  <cols>
    <col min="1" max="1" width="9.85546875" style="185" customWidth="1"/>
    <col min="2" max="2" width="58.85546875" style="185" bestFit="1" customWidth="1"/>
    <col min="3" max="3" width="38" style="185" customWidth="1"/>
    <col min="4" max="4" width="35.42578125" style="41" customWidth="1"/>
    <col min="5" max="5" width="43.7109375" style="41" bestFit="1" customWidth="1"/>
    <col min="6" max="17" width="25.5703125" style="41" customWidth="1"/>
    <col min="18" max="18" width="14.7109375" style="41" customWidth="1"/>
    <col min="19" max="19" width="13.85546875" style="41" customWidth="1"/>
    <col min="20" max="20" width="14.140625" style="41" customWidth="1"/>
    <col min="21" max="21" width="18.7109375" style="185" customWidth="1"/>
    <col min="22" max="22" width="9.42578125" style="185" customWidth="1"/>
    <col min="23" max="23" width="19.140625" style="185" customWidth="1"/>
    <col min="24" max="24" width="17.28515625" style="185" customWidth="1"/>
    <col min="25" max="25" width="10.7109375" style="185" customWidth="1"/>
    <col min="26" max="26" width="21.5703125" style="185" customWidth="1"/>
    <col min="27" max="27" width="9.5703125" style="185" customWidth="1"/>
    <col min="28" max="28" width="17.42578125" style="185" customWidth="1"/>
    <col min="29" max="29" width="21.28515625" style="185" customWidth="1"/>
    <col min="30" max="30" width="25.140625" style="185" customWidth="1"/>
    <col min="31" max="31" width="18.85546875" style="185" customWidth="1"/>
    <col min="32" max="34" width="21.5703125" style="185" customWidth="1"/>
    <col min="35" max="35" width="23.5703125" style="185" customWidth="1"/>
    <col min="36" max="36" width="40.140625" style="185" customWidth="1"/>
    <col min="37" max="37" width="25.5703125" style="185" customWidth="1"/>
    <col min="38" max="39" width="20" style="185" customWidth="1"/>
    <col min="40" max="40" width="29.140625" style="185" customWidth="1"/>
    <col min="41" max="41" width="12.42578125" style="185" customWidth="1"/>
    <col min="42" max="42" width="23.5703125" style="185" customWidth="1"/>
    <col min="43" max="43" width="22.85546875" style="185" customWidth="1"/>
    <col min="44" max="44" width="24.85546875" style="185" customWidth="1"/>
    <col min="45" max="45" width="23.85546875" style="185" customWidth="1"/>
    <col min="46" max="46" width="28.7109375" style="185" customWidth="1"/>
    <col min="47" max="47" width="16.42578125" style="185" customWidth="1"/>
    <col min="48" max="53" width="16.42578125" style="185" bestFit="1" customWidth="1"/>
    <col min="54" max="54" width="25.5703125" style="41" customWidth="1"/>
    <col min="55" max="16384" width="9.140625" style="185"/>
  </cols>
  <sheetData>
    <row r="1" spans="1:55" s="193" customFormat="1" ht="140.25" x14ac:dyDescent="0.2">
      <c r="A1" s="187" t="s">
        <v>255</v>
      </c>
      <c r="B1" s="187" t="s">
        <v>256</v>
      </c>
      <c r="C1" s="187" t="s">
        <v>257</v>
      </c>
      <c r="D1" s="187" t="s">
        <v>258</v>
      </c>
      <c r="E1" s="187" t="s">
        <v>259</v>
      </c>
      <c r="F1" s="187" t="s">
        <v>260</v>
      </c>
      <c r="G1" s="187" t="s">
        <v>261</v>
      </c>
      <c r="H1" s="187" t="s">
        <v>262</v>
      </c>
      <c r="I1" s="187" t="s">
        <v>263</v>
      </c>
      <c r="J1" s="187" t="s">
        <v>264</v>
      </c>
      <c r="K1" s="187" t="s">
        <v>265</v>
      </c>
      <c r="L1" s="187" t="s">
        <v>266</v>
      </c>
      <c r="M1" s="187" t="s">
        <v>267</v>
      </c>
      <c r="N1" s="187" t="s">
        <v>268</v>
      </c>
      <c r="O1" s="187" t="s">
        <v>269</v>
      </c>
      <c r="P1" s="187" t="s">
        <v>1022</v>
      </c>
      <c r="Q1" s="187" t="s">
        <v>50</v>
      </c>
      <c r="R1" s="187" t="s">
        <v>51</v>
      </c>
      <c r="S1" s="187" t="s">
        <v>270</v>
      </c>
      <c r="T1" s="187" t="s">
        <v>271</v>
      </c>
      <c r="U1" s="187" t="s">
        <v>272</v>
      </c>
      <c r="V1" s="187" t="s">
        <v>273</v>
      </c>
      <c r="W1" s="187" t="s">
        <v>274</v>
      </c>
      <c r="X1" s="187" t="s">
        <v>275</v>
      </c>
      <c r="Y1" s="187" t="s">
        <v>276</v>
      </c>
      <c r="Z1" s="187" t="s">
        <v>97</v>
      </c>
      <c r="AA1" s="187" t="s">
        <v>1063</v>
      </c>
      <c r="AB1" s="187" t="s">
        <v>277</v>
      </c>
      <c r="AC1" s="187" t="s">
        <v>278</v>
      </c>
      <c r="AD1" s="187" t="s">
        <v>279</v>
      </c>
      <c r="AE1" s="187" t="s">
        <v>280</v>
      </c>
      <c r="AF1" s="187" t="s">
        <v>281</v>
      </c>
      <c r="AG1" s="187" t="s">
        <v>282</v>
      </c>
      <c r="AH1" s="187" t="s">
        <v>283</v>
      </c>
      <c r="AI1" s="187" t="s">
        <v>284</v>
      </c>
      <c r="AJ1" s="187" t="s">
        <v>285</v>
      </c>
      <c r="AK1" s="187" t="s">
        <v>286</v>
      </c>
      <c r="AL1" s="187" t="s">
        <v>287</v>
      </c>
      <c r="AM1" s="187" t="s">
        <v>288</v>
      </c>
      <c r="AN1" s="187" t="s">
        <v>289</v>
      </c>
      <c r="AO1" s="188" t="s">
        <v>127</v>
      </c>
      <c r="AP1" s="187" t="s">
        <v>290</v>
      </c>
      <c r="AQ1" s="187" t="s">
        <v>291</v>
      </c>
      <c r="AR1" s="187" t="s">
        <v>292</v>
      </c>
      <c r="AS1" s="187" t="s">
        <v>293</v>
      </c>
      <c r="AT1" s="187" t="s">
        <v>294</v>
      </c>
      <c r="AU1" s="187" t="s">
        <v>295</v>
      </c>
      <c r="AV1" s="187" t="s">
        <v>296</v>
      </c>
      <c r="AW1" s="187" t="s">
        <v>297</v>
      </c>
      <c r="AX1" s="187" t="s">
        <v>298</v>
      </c>
      <c r="AY1" s="187" t="s">
        <v>299</v>
      </c>
      <c r="AZ1" s="187" t="s">
        <v>300</v>
      </c>
      <c r="BA1" s="187" t="s">
        <v>301</v>
      </c>
      <c r="BB1" s="187" t="s">
        <v>302</v>
      </c>
      <c r="BC1" s="187" t="s">
        <v>303</v>
      </c>
    </row>
    <row r="2" spans="1:55" x14ac:dyDescent="0.2">
      <c r="A2" s="186" t="s">
        <v>304</v>
      </c>
      <c r="B2" s="186" t="s">
        <v>305</v>
      </c>
      <c r="C2" s="186" t="str">
        <f>IF('Sign off sheet'!$C$12="", "", 'Sign off sheet'!$C$12)</f>
        <v/>
      </c>
      <c r="D2" s="186" t="str">
        <f>IF('Sign off sheet'!$G$12="", "", 'Sign off sheet'!$G$12)</f>
        <v/>
      </c>
      <c r="E2" s="186" t="str">
        <f>IF('Page 1'!$C$7=0, "", 'Page 1'!$C$7)</f>
        <v>Q1 2026 to 2027 - 01 April to 30 June 2026</v>
      </c>
      <c r="F2" s="186" t="s">
        <v>1046</v>
      </c>
      <c r="G2" s="186" t="str">
        <f t="shared" ref="G2:G15" si="0">LEFT(E2,2)</f>
        <v>Q1</v>
      </c>
      <c r="H2" s="186" t="str">
        <f>IF('Sign off sheet'!$C$15="","",'Sign off sheet'!$C$15)</f>
        <v/>
      </c>
      <c r="I2" s="186" t="str">
        <f>IF('Sign off sheet'!$C$16="","",'Sign off sheet'!$C$16)</f>
        <v/>
      </c>
      <c r="J2" s="186" t="str">
        <f>IF('Sign off sheet'!$C$17="","",'Sign off sheet'!$C$17)</f>
        <v/>
      </c>
      <c r="K2" s="186" t="str">
        <f>IF('Sign off sheet'!$C$18="","",'Sign off sheet'!$C$18)</f>
        <v/>
      </c>
      <c r="L2" s="186" t="str">
        <f>IF('Sign off sheet'!$C$21="","",'Sign off sheet'!$C$21)</f>
        <v/>
      </c>
      <c r="M2" s="186" t="str">
        <f>IF('Sign off sheet'!$C$22="","",'Sign off sheet'!$C$22)</f>
        <v/>
      </c>
      <c r="N2" s="186" t="str">
        <f>IF('Sign off sheet'!$C$23="","",'Sign off sheet'!$C$23)</f>
        <v/>
      </c>
      <c r="O2" s="186" t="str">
        <f>IF('Sign off sheet'!$C$24="","",'Sign off sheet'!$C$24)</f>
        <v/>
      </c>
      <c r="P2" s="186" t="str">
        <f>IF('Sign off sheet'!$D$28="","",'Sign off sheet'!$D$28)</f>
        <v>No</v>
      </c>
      <c r="Q2" s="183" t="str">
        <f>IF('Page 1'!$C$10="", "", 'Page 1'!$C$10)</f>
        <v/>
      </c>
      <c r="R2" s="183" t="str">
        <f>IF('Page 1'!$D$10="", "", 'Page 1'!$D$10)</f>
        <v/>
      </c>
      <c r="S2" s="183" t="e">
        <v>#N/A</v>
      </c>
      <c r="T2" s="183" t="e">
        <v>#N/A</v>
      </c>
      <c r="U2" s="183" t="e">
        <v>#N/A</v>
      </c>
      <c r="V2" s="183" t="e">
        <v>#N/A</v>
      </c>
      <c r="W2" s="183" t="e">
        <v>#N/A</v>
      </c>
      <c r="X2" s="183" t="e">
        <v>#N/A</v>
      </c>
      <c r="Y2" s="183" t="e">
        <v>#N/A</v>
      </c>
      <c r="Z2" s="183" t="e">
        <v>#N/A</v>
      </c>
      <c r="AA2" s="183" t="e">
        <v>#N/A</v>
      </c>
      <c r="AB2" s="183" t="e">
        <v>#N/A</v>
      </c>
      <c r="AC2" s="183" t="e">
        <v>#N/A</v>
      </c>
      <c r="AD2" s="183" t="e">
        <v>#N/A</v>
      </c>
      <c r="AE2" s="183" t="e">
        <v>#N/A</v>
      </c>
      <c r="AF2" s="183" t="e">
        <v>#N/A</v>
      </c>
      <c r="AG2" s="183" t="e">
        <v>#N/A</v>
      </c>
      <c r="AH2" s="183" t="e">
        <v>#N/A</v>
      </c>
      <c r="AI2" s="183" t="e">
        <v>#N/A</v>
      </c>
      <c r="AJ2" s="183" t="e">
        <v>#N/A</v>
      </c>
      <c r="AK2" s="183" t="e">
        <v>#N/A</v>
      </c>
      <c r="AL2" s="183" t="e">
        <v>#N/A</v>
      </c>
      <c r="AM2" s="183" t="e">
        <v>#N/A</v>
      </c>
      <c r="AN2" s="183" t="e">
        <v>#N/A</v>
      </c>
      <c r="AO2" s="183" t="e">
        <v>#N/A</v>
      </c>
      <c r="AP2" s="183" t="e">
        <v>#N/A</v>
      </c>
      <c r="AQ2" s="183" t="e">
        <v>#N/A</v>
      </c>
      <c r="AR2" s="183" t="e">
        <v>#N/A</v>
      </c>
      <c r="AS2" s="183" t="e">
        <v>#N/A</v>
      </c>
      <c r="AT2" s="183" t="e">
        <v>#N/A</v>
      </c>
      <c r="AU2" s="183" t="e">
        <v>#N/A</v>
      </c>
      <c r="AV2" s="183" t="str">
        <f>IF('Page 1'!$H$10="", "", 'Page 1'!$H$10)</f>
        <v/>
      </c>
      <c r="AW2" s="183" t="b">
        <f>IF('Sign off sheet'!$C$12="",FALSE,TRUE)</f>
        <v>0</v>
      </c>
      <c r="AX2" s="183" t="b">
        <f>IF('Sign off sheet'!$G$12="",FALSE,TRUE)</f>
        <v>0</v>
      </c>
      <c r="AY2" s="183" t="b">
        <f>IF('Page 1'!$C10="", FALSE, TRUE)</f>
        <v>0</v>
      </c>
      <c r="AZ2" s="183" t="b">
        <f>IF('Page 1'!$D10="",FALSE,TRUE)</f>
        <v>0</v>
      </c>
      <c r="BA2" s="183" t="b">
        <f>IFERROR(IF(Q2&gt;R2,FALSE,TRUE),FALSE)</f>
        <v>1</v>
      </c>
      <c r="BB2" s="183" t="b">
        <f>IFERROR(IF(ISBLANK('Sign off sheet'!$C$21),FALSE,TRUE),FALSE)</f>
        <v>0</v>
      </c>
      <c r="BC2" s="186" t="str">
        <f>IF('Sign off sheet'!$D$28="Yes","TRUE","FALSE")</f>
        <v>FALSE</v>
      </c>
    </row>
    <row r="3" spans="1:55" x14ac:dyDescent="0.2">
      <c r="A3" s="186" t="s">
        <v>307</v>
      </c>
      <c r="B3" s="186" t="s">
        <v>308</v>
      </c>
      <c r="C3" s="186" t="str">
        <f>IF('Sign off sheet'!$C$12="", "", 'Sign off sheet'!$C$12)</f>
        <v/>
      </c>
      <c r="D3" s="186" t="str">
        <f>IF('Sign off sheet'!$G$12="", "", 'Sign off sheet'!$G$12)</f>
        <v/>
      </c>
      <c r="E3" s="186" t="str">
        <f>IF('Page 1'!$C$7=0, "", 'Page 1'!$C$7)</f>
        <v>Q1 2026 to 2027 - 01 April to 30 June 2026</v>
      </c>
      <c r="F3" s="186" t="s">
        <v>1046</v>
      </c>
      <c r="G3" s="186" t="str">
        <f t="shared" si="0"/>
        <v>Q1</v>
      </c>
      <c r="H3" s="186" t="str">
        <f>IF('Sign off sheet'!$C$15="","",'Sign off sheet'!$C$15)</f>
        <v/>
      </c>
      <c r="I3" s="186" t="str">
        <f>IF('Sign off sheet'!$C$16="","",'Sign off sheet'!$C$16)</f>
        <v/>
      </c>
      <c r="J3" s="186" t="str">
        <f>IF('Sign off sheet'!$C$17="","",'Sign off sheet'!$C$17)</f>
        <v/>
      </c>
      <c r="K3" s="186" t="str">
        <f>IF('Sign off sheet'!$C$18="","",'Sign off sheet'!$C$18)</f>
        <v/>
      </c>
      <c r="L3" s="186" t="str">
        <f>IF('Sign off sheet'!$C$21="","",'Sign off sheet'!$C$21)</f>
        <v/>
      </c>
      <c r="M3" s="186" t="str">
        <f>IF('Sign off sheet'!$C$22="","",'Sign off sheet'!$C$22)</f>
        <v/>
      </c>
      <c r="N3" s="186" t="str">
        <f>IF('Sign off sheet'!$C$23="","",'Sign off sheet'!$C$23)</f>
        <v/>
      </c>
      <c r="O3" s="186" t="str">
        <f>IF('Sign off sheet'!$C$24="","",'Sign off sheet'!$C$24)</f>
        <v/>
      </c>
      <c r="P3" s="186" t="str">
        <f>IF('Sign off sheet'!$D$28="","",'Sign off sheet'!$D$28)</f>
        <v>No</v>
      </c>
      <c r="Q3" s="183" t="str">
        <f>IF('Page 1'!$C$11="", "", 'Page 1'!$C$11)</f>
        <v/>
      </c>
      <c r="R3" s="183" t="str">
        <f>IF('Page 1'!$D$11="", "", 'Page 1'!$D$11)</f>
        <v/>
      </c>
      <c r="S3" s="183" t="e">
        <v>#N/A</v>
      </c>
      <c r="T3" s="183" t="e">
        <v>#N/A</v>
      </c>
      <c r="U3" s="183" t="e">
        <v>#N/A</v>
      </c>
      <c r="V3" s="183" t="e">
        <v>#N/A</v>
      </c>
      <c r="W3" s="183" t="e">
        <v>#N/A</v>
      </c>
      <c r="X3" s="183" t="e">
        <v>#N/A</v>
      </c>
      <c r="Y3" s="183" t="e">
        <v>#N/A</v>
      </c>
      <c r="Z3" s="183" t="e">
        <v>#N/A</v>
      </c>
      <c r="AA3" s="183" t="e">
        <v>#N/A</v>
      </c>
      <c r="AB3" s="183" t="e">
        <v>#N/A</v>
      </c>
      <c r="AC3" s="183" t="e">
        <v>#N/A</v>
      </c>
      <c r="AD3" s="183" t="e">
        <v>#N/A</v>
      </c>
      <c r="AE3" s="183" t="e">
        <v>#N/A</v>
      </c>
      <c r="AF3" s="183" t="e">
        <v>#N/A</v>
      </c>
      <c r="AG3" s="183" t="e">
        <v>#N/A</v>
      </c>
      <c r="AH3" s="183" t="e">
        <v>#N/A</v>
      </c>
      <c r="AI3" s="183" t="e">
        <v>#N/A</v>
      </c>
      <c r="AJ3" s="183" t="e">
        <v>#N/A</v>
      </c>
      <c r="AK3" s="183" t="e">
        <v>#N/A</v>
      </c>
      <c r="AL3" s="183" t="e">
        <v>#N/A</v>
      </c>
      <c r="AM3" s="183" t="e">
        <v>#N/A</v>
      </c>
      <c r="AN3" s="183" t="e">
        <v>#N/A</v>
      </c>
      <c r="AO3" s="183" t="e">
        <v>#N/A</v>
      </c>
      <c r="AP3" s="183" t="e">
        <v>#N/A</v>
      </c>
      <c r="AQ3" s="183" t="e">
        <v>#N/A</v>
      </c>
      <c r="AR3" s="183" t="e">
        <v>#N/A</v>
      </c>
      <c r="AS3" s="183" t="e">
        <v>#N/A</v>
      </c>
      <c r="AT3" s="183" t="e">
        <v>#N/A</v>
      </c>
      <c r="AU3" s="183" t="e">
        <v>#N/A</v>
      </c>
      <c r="AV3" s="183" t="str">
        <f>IF('Page 1'!$H$11="", "", 'Page 1'!$H$11)</f>
        <v/>
      </c>
      <c r="AW3" s="183" t="b">
        <f>IF('Sign off sheet'!$C$12="",FALSE,TRUE)</f>
        <v>0</v>
      </c>
      <c r="AX3" s="183" t="b">
        <f>IF('Sign off sheet'!$G$12="",FALSE,TRUE)</f>
        <v>0</v>
      </c>
      <c r="AY3" s="183" t="b">
        <f>IF('Page 1'!$C11="", FALSE, TRUE)</f>
        <v>0</v>
      </c>
      <c r="AZ3" s="183" t="b">
        <f>IF('Page 1'!$D11="",FALSE,TRUE)</f>
        <v>0</v>
      </c>
      <c r="BA3" s="183" t="b">
        <f t="shared" ref="BA3:BA15" si="1">IFERROR(IF(Q3&gt;R3,FALSE,TRUE),FALSE)</f>
        <v>1</v>
      </c>
      <c r="BB3" s="183" t="b">
        <f>IFERROR(IF(ISBLANK('Sign off sheet'!$C$21),FALSE,TRUE),FALSE)</f>
        <v>0</v>
      </c>
      <c r="BC3" s="186" t="str">
        <f>IF('Sign off sheet'!$D$28="Yes","TRUE","FALSE")</f>
        <v>FALSE</v>
      </c>
    </row>
    <row r="4" spans="1:55" x14ac:dyDescent="0.2">
      <c r="A4" s="186" t="s">
        <v>309</v>
      </c>
      <c r="B4" s="186" t="s">
        <v>310</v>
      </c>
      <c r="C4" s="186" t="str">
        <f>IF('Sign off sheet'!$C$12="", "", 'Sign off sheet'!$C$12)</f>
        <v/>
      </c>
      <c r="D4" s="186" t="str">
        <f>IF('Sign off sheet'!$G$12="", "", 'Sign off sheet'!$G$12)</f>
        <v/>
      </c>
      <c r="E4" s="186" t="str">
        <f>IF('Page 1'!$C$7=0, "", 'Page 1'!$C$7)</f>
        <v>Q1 2026 to 2027 - 01 April to 30 June 2026</v>
      </c>
      <c r="F4" s="186" t="s">
        <v>1046</v>
      </c>
      <c r="G4" s="186" t="str">
        <f t="shared" si="0"/>
        <v>Q1</v>
      </c>
      <c r="H4" s="186" t="str">
        <f>IF('Sign off sheet'!$C$15="","",'Sign off sheet'!$C$15)</f>
        <v/>
      </c>
      <c r="I4" s="186" t="str">
        <f>IF('Sign off sheet'!$C$16="","",'Sign off sheet'!$C$16)</f>
        <v/>
      </c>
      <c r="J4" s="186" t="str">
        <f>IF('Sign off sheet'!$C$17="","",'Sign off sheet'!$C$17)</f>
        <v/>
      </c>
      <c r="K4" s="186" t="str">
        <f>IF('Sign off sheet'!$C$18="","",'Sign off sheet'!$C$18)</f>
        <v/>
      </c>
      <c r="L4" s="186" t="str">
        <f>IF('Sign off sheet'!$C$21="","",'Sign off sheet'!$C$21)</f>
        <v/>
      </c>
      <c r="M4" s="186" t="str">
        <f>IF('Sign off sheet'!$C$22="","",'Sign off sheet'!$C$22)</f>
        <v/>
      </c>
      <c r="N4" s="186" t="str">
        <f>IF('Sign off sheet'!$C$23="","",'Sign off sheet'!$C$23)</f>
        <v/>
      </c>
      <c r="O4" s="186" t="str">
        <f>IF('Sign off sheet'!$C$24="","",'Sign off sheet'!$C$24)</f>
        <v/>
      </c>
      <c r="P4" s="186" t="str">
        <f>IF('Sign off sheet'!$D$28="","",'Sign off sheet'!$D$28)</f>
        <v>No</v>
      </c>
      <c r="Q4" s="183" t="str">
        <f>IF('Page 1'!$C$12="", "", 'Page 1'!$C$12)</f>
        <v/>
      </c>
      <c r="R4" s="183" t="str">
        <f>IF('Page 1'!$D$12="", "", 'Page 1'!$D$12)</f>
        <v/>
      </c>
      <c r="S4" s="183" t="e">
        <v>#N/A</v>
      </c>
      <c r="T4" s="183" t="e">
        <v>#N/A</v>
      </c>
      <c r="U4" s="183" t="e">
        <v>#N/A</v>
      </c>
      <c r="V4" s="183" t="e">
        <v>#N/A</v>
      </c>
      <c r="W4" s="183" t="e">
        <v>#N/A</v>
      </c>
      <c r="X4" s="183" t="e">
        <v>#N/A</v>
      </c>
      <c r="Y4" s="183" t="e">
        <v>#N/A</v>
      </c>
      <c r="Z4" s="183" t="e">
        <v>#N/A</v>
      </c>
      <c r="AA4" s="183" t="e">
        <v>#N/A</v>
      </c>
      <c r="AB4" s="183" t="e">
        <v>#N/A</v>
      </c>
      <c r="AC4" s="183" t="e">
        <v>#N/A</v>
      </c>
      <c r="AD4" s="183" t="e">
        <v>#N/A</v>
      </c>
      <c r="AE4" s="183" t="e">
        <v>#N/A</v>
      </c>
      <c r="AF4" s="183" t="e">
        <v>#N/A</v>
      </c>
      <c r="AG4" s="183" t="e">
        <v>#N/A</v>
      </c>
      <c r="AH4" s="183" t="e">
        <v>#N/A</v>
      </c>
      <c r="AI4" s="183" t="e">
        <v>#N/A</v>
      </c>
      <c r="AJ4" s="183" t="e">
        <v>#N/A</v>
      </c>
      <c r="AK4" s="183" t="e">
        <v>#N/A</v>
      </c>
      <c r="AL4" s="183" t="e">
        <v>#N/A</v>
      </c>
      <c r="AM4" s="183" t="e">
        <v>#N/A</v>
      </c>
      <c r="AN4" s="183" t="e">
        <v>#N/A</v>
      </c>
      <c r="AO4" s="183" t="e">
        <v>#N/A</v>
      </c>
      <c r="AP4" s="183" t="e">
        <v>#N/A</v>
      </c>
      <c r="AQ4" s="183" t="e">
        <v>#N/A</v>
      </c>
      <c r="AR4" s="183" t="e">
        <v>#N/A</v>
      </c>
      <c r="AS4" s="183" t="e">
        <v>#N/A</v>
      </c>
      <c r="AT4" s="183" t="e">
        <v>#N/A</v>
      </c>
      <c r="AU4" s="183" t="e">
        <v>#N/A</v>
      </c>
      <c r="AV4" s="183" t="str">
        <f>IF('Page 1'!$H$12="", "", 'Page 1'!$H$12)</f>
        <v/>
      </c>
      <c r="AW4" s="183" t="b">
        <f>IF('Sign off sheet'!$C$12="",FALSE,TRUE)</f>
        <v>0</v>
      </c>
      <c r="AX4" s="183" t="b">
        <f>IF('Sign off sheet'!$G$12="",FALSE,TRUE)</f>
        <v>0</v>
      </c>
      <c r="AY4" s="183" t="b">
        <f>IF('Page 1'!$C12="", FALSE, TRUE)</f>
        <v>0</v>
      </c>
      <c r="AZ4" s="183" t="b">
        <f>IF('Page 1'!$D12="",FALSE,TRUE)</f>
        <v>0</v>
      </c>
      <c r="BA4" s="183" t="b">
        <f t="shared" si="1"/>
        <v>1</v>
      </c>
      <c r="BB4" s="183" t="b">
        <f>IFERROR(IF(ISBLANK('Sign off sheet'!$C$21),FALSE,TRUE),FALSE)</f>
        <v>0</v>
      </c>
      <c r="BC4" s="186" t="str">
        <f>IF('Sign off sheet'!$D$28="Yes","TRUE","FALSE")</f>
        <v>FALSE</v>
      </c>
    </row>
    <row r="5" spans="1:55" x14ac:dyDescent="0.2">
      <c r="A5" s="186" t="s">
        <v>311</v>
      </c>
      <c r="B5" s="186" t="s">
        <v>312</v>
      </c>
      <c r="C5" s="186" t="str">
        <f>IF('Sign off sheet'!$C$12="", "", 'Sign off sheet'!$C$12)</f>
        <v/>
      </c>
      <c r="D5" s="186" t="str">
        <f>IF('Sign off sheet'!$G$12="", "", 'Sign off sheet'!$G$12)</f>
        <v/>
      </c>
      <c r="E5" s="186" t="str">
        <f>IF('Page 1'!$C$7=0, "", 'Page 1'!$C$7)</f>
        <v>Q1 2026 to 2027 - 01 April to 30 June 2026</v>
      </c>
      <c r="F5" s="186" t="s">
        <v>1046</v>
      </c>
      <c r="G5" s="186" t="str">
        <f t="shared" si="0"/>
        <v>Q1</v>
      </c>
      <c r="H5" s="186" t="str">
        <f>IF('Sign off sheet'!$C$15="","",'Sign off sheet'!$C$15)</f>
        <v/>
      </c>
      <c r="I5" s="186" t="str">
        <f>IF('Sign off sheet'!$C$16="","",'Sign off sheet'!$C$16)</f>
        <v/>
      </c>
      <c r="J5" s="186" t="str">
        <f>IF('Sign off sheet'!$C$17="","",'Sign off sheet'!$C$17)</f>
        <v/>
      </c>
      <c r="K5" s="186" t="str">
        <f>IF('Sign off sheet'!$C$18="","",'Sign off sheet'!$C$18)</f>
        <v/>
      </c>
      <c r="L5" s="186" t="str">
        <f>IF('Sign off sheet'!$C$21="","",'Sign off sheet'!$C$21)</f>
        <v/>
      </c>
      <c r="M5" s="186" t="str">
        <f>IF('Sign off sheet'!$C$22="","",'Sign off sheet'!$C$22)</f>
        <v/>
      </c>
      <c r="N5" s="186" t="str">
        <f>IF('Sign off sheet'!$C$23="","",'Sign off sheet'!$C$23)</f>
        <v/>
      </c>
      <c r="O5" s="186" t="str">
        <f>IF('Sign off sheet'!$C$24="","",'Sign off sheet'!$C$24)</f>
        <v/>
      </c>
      <c r="P5" s="186" t="str">
        <f>IF('Sign off sheet'!$D$28="","",'Sign off sheet'!$D$28)</f>
        <v>No</v>
      </c>
      <c r="Q5" s="183" t="str">
        <f>IF('Page 1'!$C$13="", "", 'Page 1'!$C$13)</f>
        <v/>
      </c>
      <c r="R5" s="183" t="str">
        <f>IF('Page 1'!$D$13="", "", 'Page 1'!$D$13)</f>
        <v/>
      </c>
      <c r="S5" s="183" t="e">
        <v>#N/A</v>
      </c>
      <c r="T5" s="183" t="e">
        <v>#N/A</v>
      </c>
      <c r="U5" s="183" t="e">
        <v>#N/A</v>
      </c>
      <c r="V5" s="183" t="e">
        <v>#N/A</v>
      </c>
      <c r="W5" s="183" t="e">
        <v>#N/A</v>
      </c>
      <c r="X5" s="183" t="e">
        <v>#N/A</v>
      </c>
      <c r="Y5" s="183" t="e">
        <v>#N/A</v>
      </c>
      <c r="Z5" s="183" t="e">
        <v>#N/A</v>
      </c>
      <c r="AA5" s="183" t="e">
        <v>#N/A</v>
      </c>
      <c r="AB5" s="183" t="e">
        <v>#N/A</v>
      </c>
      <c r="AC5" s="183" t="e">
        <v>#N/A</v>
      </c>
      <c r="AD5" s="183" t="e">
        <v>#N/A</v>
      </c>
      <c r="AE5" s="183" t="e">
        <v>#N/A</v>
      </c>
      <c r="AF5" s="183" t="e">
        <v>#N/A</v>
      </c>
      <c r="AG5" s="183" t="e">
        <v>#N/A</v>
      </c>
      <c r="AH5" s="183" t="e">
        <v>#N/A</v>
      </c>
      <c r="AI5" s="183" t="e">
        <v>#N/A</v>
      </c>
      <c r="AJ5" s="183" t="e">
        <v>#N/A</v>
      </c>
      <c r="AK5" s="183" t="e">
        <v>#N/A</v>
      </c>
      <c r="AL5" s="183" t="e">
        <v>#N/A</v>
      </c>
      <c r="AM5" s="183" t="e">
        <v>#N/A</v>
      </c>
      <c r="AN5" s="183" t="e">
        <v>#N/A</v>
      </c>
      <c r="AO5" s="183" t="e">
        <v>#N/A</v>
      </c>
      <c r="AP5" s="183" t="e">
        <v>#N/A</v>
      </c>
      <c r="AQ5" s="183" t="e">
        <v>#N/A</v>
      </c>
      <c r="AR5" s="183" t="e">
        <v>#N/A</v>
      </c>
      <c r="AS5" s="183" t="e">
        <v>#N/A</v>
      </c>
      <c r="AT5" s="183" t="e">
        <v>#N/A</v>
      </c>
      <c r="AU5" s="183" t="e">
        <v>#N/A</v>
      </c>
      <c r="AV5" s="183" t="str">
        <f>IF('Page 1'!$H$13="", "", 'Page 1'!$H$13)</f>
        <v/>
      </c>
      <c r="AW5" s="183" t="b">
        <f>IF('Sign off sheet'!$C$12="",FALSE,TRUE)</f>
        <v>0</v>
      </c>
      <c r="AX5" s="183" t="b">
        <f>IF('Sign off sheet'!$G$12="",FALSE,TRUE)</f>
        <v>0</v>
      </c>
      <c r="AY5" s="183" t="b">
        <f>IF('Page 1'!$C13="", FALSE, TRUE)</f>
        <v>0</v>
      </c>
      <c r="AZ5" s="183" t="b">
        <f>IF('Page 1'!$D13="",FALSE,TRUE)</f>
        <v>0</v>
      </c>
      <c r="BA5" s="183" t="b">
        <f t="shared" si="1"/>
        <v>1</v>
      </c>
      <c r="BB5" s="183" t="b">
        <f>IFERROR(IF(ISBLANK('Sign off sheet'!$C$21),FALSE,TRUE),FALSE)</f>
        <v>0</v>
      </c>
      <c r="BC5" s="186" t="str">
        <f>IF('Sign off sheet'!$D$28="Yes","TRUE","FALSE")</f>
        <v>FALSE</v>
      </c>
    </row>
    <row r="6" spans="1:55" x14ac:dyDescent="0.2">
      <c r="A6" s="186" t="s">
        <v>313</v>
      </c>
      <c r="B6" s="186" t="s">
        <v>314</v>
      </c>
      <c r="C6" s="186" t="str">
        <f>IF('Sign off sheet'!$C$12="", "", 'Sign off sheet'!$C$12)</f>
        <v/>
      </c>
      <c r="D6" s="186" t="str">
        <f>IF('Sign off sheet'!$G$12="", "", 'Sign off sheet'!$G$12)</f>
        <v/>
      </c>
      <c r="E6" s="186" t="str">
        <f>IF('Page 1'!$C$7=0, "", 'Page 1'!$C$7)</f>
        <v>Q1 2026 to 2027 - 01 April to 30 June 2026</v>
      </c>
      <c r="F6" s="186" t="s">
        <v>1046</v>
      </c>
      <c r="G6" s="186" t="str">
        <f t="shared" si="0"/>
        <v>Q1</v>
      </c>
      <c r="H6" s="186" t="str">
        <f>IF('Sign off sheet'!$C$15="","",'Sign off sheet'!$C$15)</f>
        <v/>
      </c>
      <c r="I6" s="186" t="str">
        <f>IF('Sign off sheet'!$C$16="","",'Sign off sheet'!$C$16)</f>
        <v/>
      </c>
      <c r="J6" s="186" t="str">
        <f>IF('Sign off sheet'!$C$17="","",'Sign off sheet'!$C$17)</f>
        <v/>
      </c>
      <c r="K6" s="186" t="str">
        <f>IF('Sign off sheet'!$C$18="","",'Sign off sheet'!$C$18)</f>
        <v/>
      </c>
      <c r="L6" s="186" t="str">
        <f>IF('Sign off sheet'!$C$21="","",'Sign off sheet'!$C$21)</f>
        <v/>
      </c>
      <c r="M6" s="186" t="str">
        <f>IF('Sign off sheet'!$C$22="","",'Sign off sheet'!$C$22)</f>
        <v/>
      </c>
      <c r="N6" s="186" t="str">
        <f>IF('Sign off sheet'!$C$23="","",'Sign off sheet'!$C$23)</f>
        <v/>
      </c>
      <c r="O6" s="186" t="str">
        <f>IF('Sign off sheet'!$C$24="","",'Sign off sheet'!$C$24)</f>
        <v/>
      </c>
      <c r="P6" s="186" t="str">
        <f>IF('Sign off sheet'!$D$28="","",'Sign off sheet'!$D$28)</f>
        <v>No</v>
      </c>
      <c r="Q6" s="183" t="str">
        <f>IF('Page 1'!$C$14="", "", 'Page 1'!$C$14)</f>
        <v/>
      </c>
      <c r="R6" s="183" t="str">
        <f>IF('Page 1'!$D$14="", "", 'Page 1'!$D$14)</f>
        <v/>
      </c>
      <c r="S6" s="183" t="e">
        <v>#N/A</v>
      </c>
      <c r="T6" s="183" t="e">
        <v>#N/A</v>
      </c>
      <c r="U6" s="183" t="e">
        <v>#N/A</v>
      </c>
      <c r="V6" s="183" t="e">
        <v>#N/A</v>
      </c>
      <c r="W6" s="183" t="e">
        <v>#N/A</v>
      </c>
      <c r="X6" s="183" t="e">
        <v>#N/A</v>
      </c>
      <c r="Y6" s="183" t="e">
        <v>#N/A</v>
      </c>
      <c r="Z6" s="183" t="e">
        <v>#N/A</v>
      </c>
      <c r="AA6" s="183" t="e">
        <v>#N/A</v>
      </c>
      <c r="AB6" s="183" t="e">
        <v>#N/A</v>
      </c>
      <c r="AC6" s="183" t="e">
        <v>#N/A</v>
      </c>
      <c r="AD6" s="183" t="e">
        <v>#N/A</v>
      </c>
      <c r="AE6" s="183" t="e">
        <v>#N/A</v>
      </c>
      <c r="AF6" s="183" t="e">
        <v>#N/A</v>
      </c>
      <c r="AG6" s="183" t="e">
        <v>#N/A</v>
      </c>
      <c r="AH6" s="183" t="e">
        <v>#N/A</v>
      </c>
      <c r="AI6" s="183" t="e">
        <v>#N/A</v>
      </c>
      <c r="AJ6" s="183" t="e">
        <v>#N/A</v>
      </c>
      <c r="AK6" s="183" t="e">
        <v>#N/A</v>
      </c>
      <c r="AL6" s="183" t="e">
        <v>#N/A</v>
      </c>
      <c r="AM6" s="183" t="e">
        <v>#N/A</v>
      </c>
      <c r="AN6" s="183" t="e">
        <v>#N/A</v>
      </c>
      <c r="AO6" s="183" t="e">
        <v>#N/A</v>
      </c>
      <c r="AP6" s="183" t="e">
        <v>#N/A</v>
      </c>
      <c r="AQ6" s="183" t="e">
        <v>#N/A</v>
      </c>
      <c r="AR6" s="183" t="e">
        <v>#N/A</v>
      </c>
      <c r="AS6" s="183" t="e">
        <v>#N/A</v>
      </c>
      <c r="AT6" s="183" t="e">
        <v>#N/A</v>
      </c>
      <c r="AU6" s="183" t="e">
        <v>#N/A</v>
      </c>
      <c r="AV6" s="183" t="str">
        <f>IF('Page 1'!$H$14="", "", 'Page 1'!$H$14)</f>
        <v/>
      </c>
      <c r="AW6" s="183" t="b">
        <f>IF('Sign off sheet'!$C$12="",FALSE,TRUE)</f>
        <v>0</v>
      </c>
      <c r="AX6" s="183" t="b">
        <f>IF('Sign off sheet'!$G$12="",FALSE,TRUE)</f>
        <v>0</v>
      </c>
      <c r="AY6" s="183" t="b">
        <f>IF('Page 1'!$C14="", FALSE, TRUE)</f>
        <v>0</v>
      </c>
      <c r="AZ6" s="183" t="b">
        <f>IF('Page 1'!$D14="",FALSE,TRUE)</f>
        <v>0</v>
      </c>
      <c r="BA6" s="183" t="b">
        <f t="shared" si="1"/>
        <v>1</v>
      </c>
      <c r="BB6" s="183" t="b">
        <f>IFERROR(IF(ISBLANK('Sign off sheet'!$C$21),FALSE,TRUE),FALSE)</f>
        <v>0</v>
      </c>
      <c r="BC6" s="186" t="str">
        <f>IF('Sign off sheet'!$D$28="Yes","TRUE","FALSE")</f>
        <v>FALSE</v>
      </c>
    </row>
    <row r="7" spans="1:55" x14ac:dyDescent="0.2">
      <c r="A7" s="186" t="s">
        <v>315</v>
      </c>
      <c r="B7" s="186" t="s">
        <v>316</v>
      </c>
      <c r="C7" s="186" t="str">
        <f>IF('Sign off sheet'!$C$12="", "", 'Sign off sheet'!$C$12)</f>
        <v/>
      </c>
      <c r="D7" s="186" t="str">
        <f>IF('Sign off sheet'!$G$12="", "", 'Sign off sheet'!$G$12)</f>
        <v/>
      </c>
      <c r="E7" s="186" t="str">
        <f>IF('Page 2'!$H$6=0, "", 'Page 2'!$H$6)</f>
        <v>Q1 2026 to 2027 - 01 April to 30 June 2026</v>
      </c>
      <c r="F7" s="186" t="s">
        <v>1046</v>
      </c>
      <c r="G7" s="186" t="str">
        <f t="shared" si="0"/>
        <v>Q1</v>
      </c>
      <c r="H7" s="186" t="str">
        <f>IF('Sign off sheet'!$C$15="","",'Sign off sheet'!$C$15)</f>
        <v/>
      </c>
      <c r="I7" s="186" t="str">
        <f>IF('Sign off sheet'!$C$16="","",'Sign off sheet'!$C$16)</f>
        <v/>
      </c>
      <c r="J7" s="186" t="str">
        <f>IF('Sign off sheet'!$C$17="","",'Sign off sheet'!$C$17)</f>
        <v/>
      </c>
      <c r="K7" s="186" t="str">
        <f>IF('Sign off sheet'!$C$18="","",'Sign off sheet'!$C$18)</f>
        <v/>
      </c>
      <c r="L7" s="186" t="str">
        <f>IF('Sign off sheet'!$C$21="","",'Sign off sheet'!$C$21)</f>
        <v/>
      </c>
      <c r="M7" s="186" t="str">
        <f>IF('Sign off sheet'!$C$22="","",'Sign off sheet'!$C$22)</f>
        <v/>
      </c>
      <c r="N7" s="186" t="str">
        <f>IF('Sign off sheet'!$C$23="","",'Sign off sheet'!$C$23)</f>
        <v/>
      </c>
      <c r="O7" s="186" t="str">
        <f>IF('Sign off sheet'!$C$24="","",'Sign off sheet'!$C$24)</f>
        <v/>
      </c>
      <c r="P7" s="186" t="str">
        <f>IF('Sign off sheet'!$D$28="","",'Sign off sheet'!$D$28)</f>
        <v>No</v>
      </c>
      <c r="Q7" s="183" t="str">
        <f>IF('Page 2'!$K$11="", "", 'Page 2'!$K$11)</f>
        <v/>
      </c>
      <c r="R7" s="183" t="str">
        <f>IF('Page 2'!$H$11="", "", 'Page 2'!$H$11)</f>
        <v/>
      </c>
      <c r="S7" s="183" t="str">
        <f>IF('Page 2'!$C$11="", "", 'Page 2'!$C$11)</f>
        <v/>
      </c>
      <c r="T7" s="183" t="str">
        <f>IF('Page 2'!$D$11="", "", 'Page 2'!$D$11)</f>
        <v/>
      </c>
      <c r="U7" s="183" t="str">
        <f>IF('Page 2'!$E$11="", "", 'Page 2'!$E$11)</f>
        <v/>
      </c>
      <c r="V7" s="183" t="str">
        <f>IF('Page 2'!$F$11="", "", 'Page 2'!$F$11)</f>
        <v/>
      </c>
      <c r="W7" s="183" t="str">
        <f>IF('Page 2'!$G$11="", "", 'Page 2'!$G$11)</f>
        <v/>
      </c>
      <c r="X7" s="183" t="str">
        <f>IF('Page 2'!$I$11="", "", 'Page 2'!$I$11)</f>
        <v/>
      </c>
      <c r="Y7" s="183" t="str">
        <f>IF('Page 2'!$J$11="", "", 'Page 2'!$J$11)</f>
        <v/>
      </c>
      <c r="Z7" s="183" t="str">
        <f>IF('Page 2'!$L$11="", "", 'Page 2'!$L$11)</f>
        <v/>
      </c>
      <c r="AA7" s="183" t="str">
        <f>IF('Page 2'!$M$11="", "", 'Page 2'!$M$11)</f>
        <v/>
      </c>
      <c r="AB7" s="183" t="str">
        <f>IF('Page 2'!$O$11="", "", 'Page 2'!$O$11)</f>
        <v/>
      </c>
      <c r="AC7" s="183" t="e">
        <v>#N/A</v>
      </c>
      <c r="AD7" s="183" t="e">
        <v>#N/A</v>
      </c>
      <c r="AE7" s="183" t="e">
        <v>#N/A</v>
      </c>
      <c r="AF7" s="183" t="e">
        <v>#N/A</v>
      </c>
      <c r="AG7" s="183" t="e">
        <v>#N/A</v>
      </c>
      <c r="AH7" s="183" t="e">
        <v>#N/A</v>
      </c>
      <c r="AI7" s="183" t="e">
        <v>#N/A</v>
      </c>
      <c r="AJ7" s="183" t="e">
        <v>#N/A</v>
      </c>
      <c r="AK7" s="183" t="e">
        <v>#N/A</v>
      </c>
      <c r="AL7" s="183" t="e">
        <v>#N/A</v>
      </c>
      <c r="AM7" s="183" t="e">
        <v>#N/A</v>
      </c>
      <c r="AN7" s="183" t="e">
        <v>#N/A</v>
      </c>
      <c r="AO7" s="183" t="e">
        <v>#N/A</v>
      </c>
      <c r="AP7" s="183" t="e">
        <v>#N/A</v>
      </c>
      <c r="AQ7" s="183" t="e">
        <v>#N/A</v>
      </c>
      <c r="AR7" s="183" t="e">
        <v>#N/A</v>
      </c>
      <c r="AS7" s="183" t="e">
        <v>#N/A</v>
      </c>
      <c r="AT7" s="183" t="e">
        <v>#N/A</v>
      </c>
      <c r="AU7" s="183" t="e">
        <v>#N/A</v>
      </c>
      <c r="AV7" s="183" t="str">
        <f>IF('Page 2'!$P$11="", "", 'Page 2'!$P$11)</f>
        <v/>
      </c>
      <c r="AW7" s="183" t="b">
        <f>IF('Sign off sheet'!$C$12="",FALSE,TRUE)</f>
        <v>0</v>
      </c>
      <c r="AX7" s="183" t="b">
        <f>IF('Sign off sheet'!$G$12="",FALSE,TRUE)</f>
        <v>0</v>
      </c>
      <c r="AY7" s="183" t="b">
        <f>IF('Page 2'!$K11="", FALSE, TRUE)</f>
        <v>0</v>
      </c>
      <c r="AZ7" s="183" t="b">
        <f>IF('Page 2'!$H11="",FALSE,TRUE)</f>
        <v>0</v>
      </c>
      <c r="BA7" s="183" t="b">
        <f t="shared" si="1"/>
        <v>1</v>
      </c>
      <c r="BB7" s="183" t="b">
        <f>IFERROR(IF(ISBLANK('Sign off sheet'!$C$21),FALSE,TRUE),FALSE)</f>
        <v>0</v>
      </c>
      <c r="BC7" s="186" t="str">
        <f>IF('Sign off sheet'!$D$28="Yes","TRUE","FALSE")</f>
        <v>FALSE</v>
      </c>
    </row>
    <row r="8" spans="1:55" x14ac:dyDescent="0.2">
      <c r="A8" s="186" t="s">
        <v>317</v>
      </c>
      <c r="B8" s="186" t="s">
        <v>318</v>
      </c>
      <c r="C8" s="186" t="str">
        <f>IF('Sign off sheet'!$C$12="", "", 'Sign off sheet'!$C$12)</f>
        <v/>
      </c>
      <c r="D8" s="186" t="str">
        <f>IF('Sign off sheet'!$G$12="", "", 'Sign off sheet'!$G$12)</f>
        <v/>
      </c>
      <c r="E8" s="186" t="str">
        <f>IF('Page 2'!$H$6=0, "", 'Page 2'!$H$6)</f>
        <v>Q1 2026 to 2027 - 01 April to 30 June 2026</v>
      </c>
      <c r="F8" s="186" t="s">
        <v>1046</v>
      </c>
      <c r="G8" s="186" t="str">
        <f t="shared" si="0"/>
        <v>Q1</v>
      </c>
      <c r="H8" s="186" t="str">
        <f>IF('Sign off sheet'!$C$15="","",'Sign off sheet'!$C$15)</f>
        <v/>
      </c>
      <c r="I8" s="186" t="str">
        <f>IF('Sign off sheet'!$C$16="","",'Sign off sheet'!$C$16)</f>
        <v/>
      </c>
      <c r="J8" s="186" t="str">
        <f>IF('Sign off sheet'!$C$17="","",'Sign off sheet'!$C$17)</f>
        <v/>
      </c>
      <c r="K8" s="186" t="str">
        <f>IF('Sign off sheet'!$C$18="","",'Sign off sheet'!$C$18)</f>
        <v/>
      </c>
      <c r="L8" s="186" t="str">
        <f>IF('Sign off sheet'!$C$21="","",'Sign off sheet'!$C$21)</f>
        <v/>
      </c>
      <c r="M8" s="186" t="str">
        <f>IF('Sign off sheet'!$C$22="","",'Sign off sheet'!$C$22)</f>
        <v/>
      </c>
      <c r="N8" s="186" t="str">
        <f>IF('Sign off sheet'!$C$23="","",'Sign off sheet'!$C$23)</f>
        <v/>
      </c>
      <c r="O8" s="186" t="str">
        <f>IF('Sign off sheet'!$C$24="","",'Sign off sheet'!$C$24)</f>
        <v/>
      </c>
      <c r="P8" s="186" t="str">
        <f>IF('Sign off sheet'!$D$28="","",'Sign off sheet'!$D$28)</f>
        <v>No</v>
      </c>
      <c r="Q8" s="183" t="str">
        <f>IF('Page 2'!$K$12="", "", 'Page 2'!$K$12)</f>
        <v/>
      </c>
      <c r="R8" s="183" t="str">
        <f>IF('Page 2'!$H$12="", "", 'Page 2'!$H$12)</f>
        <v/>
      </c>
      <c r="S8" s="183" t="str">
        <f>IF('Page 2'!$C$12="", "", 'Page 2'!$C$12)</f>
        <v/>
      </c>
      <c r="T8" s="183" t="str">
        <f>IF('Page 2'!$D$12="", "", 'Page 2'!$D$12)</f>
        <v/>
      </c>
      <c r="U8" s="183" t="str">
        <f>IF('Page 2'!$E$12="", "", 'Page 2'!$E$12)</f>
        <v/>
      </c>
      <c r="V8" s="183" t="str">
        <f>IF('Page 2'!$F$12="", "", 'Page 2'!$F$12)</f>
        <v/>
      </c>
      <c r="W8" s="183" t="str">
        <f>IF('Page 2'!$G$12="", "", 'Page 2'!$G$12)</f>
        <v/>
      </c>
      <c r="X8" s="183" t="str">
        <f>IF('Page 2'!$I$12="", "", 'Page 2'!$I$12)</f>
        <v/>
      </c>
      <c r="Y8" s="183" t="str">
        <f>IF('Page 2'!$J$12="", "", 'Page 2'!$J$12)</f>
        <v/>
      </c>
      <c r="Z8" s="183" t="str">
        <f>IF('Page 2'!$L$12="", "", 'Page 2'!$L$12)</f>
        <v/>
      </c>
      <c r="AA8" s="183" t="str">
        <f>IF('Page 2'!$M$12="", "", 'Page 2'!$M$12)</f>
        <v/>
      </c>
      <c r="AB8" s="183" t="str">
        <f>IF('Page 2'!$O$12="", "", 'Page 2'!$O$12)</f>
        <v/>
      </c>
      <c r="AC8" s="183" t="e">
        <v>#N/A</v>
      </c>
      <c r="AD8" s="183" t="e">
        <v>#N/A</v>
      </c>
      <c r="AE8" s="183" t="e">
        <v>#N/A</v>
      </c>
      <c r="AF8" s="183" t="e">
        <v>#N/A</v>
      </c>
      <c r="AG8" s="183" t="e">
        <v>#N/A</v>
      </c>
      <c r="AH8" s="183" t="e">
        <v>#N/A</v>
      </c>
      <c r="AI8" s="183" t="e">
        <v>#N/A</v>
      </c>
      <c r="AJ8" s="183" t="e">
        <v>#N/A</v>
      </c>
      <c r="AK8" s="183" t="e">
        <v>#N/A</v>
      </c>
      <c r="AL8" s="183" t="e">
        <v>#N/A</v>
      </c>
      <c r="AM8" s="183" t="e">
        <v>#N/A</v>
      </c>
      <c r="AN8" s="183" t="e">
        <v>#N/A</v>
      </c>
      <c r="AO8" s="183" t="e">
        <v>#N/A</v>
      </c>
      <c r="AP8" s="183" t="e">
        <v>#N/A</v>
      </c>
      <c r="AQ8" s="183" t="e">
        <v>#N/A</v>
      </c>
      <c r="AR8" s="183" t="e">
        <v>#N/A</v>
      </c>
      <c r="AS8" s="183" t="e">
        <v>#N/A</v>
      </c>
      <c r="AT8" s="183" t="e">
        <v>#N/A</v>
      </c>
      <c r="AU8" s="183" t="e">
        <v>#N/A</v>
      </c>
      <c r="AV8" s="183" t="str">
        <f>IF('Page 2'!$P$12="", "", 'Page 2'!$P$12)</f>
        <v/>
      </c>
      <c r="AW8" s="183" t="b">
        <f>IF('Sign off sheet'!$C$12="",FALSE,TRUE)</f>
        <v>0</v>
      </c>
      <c r="AX8" s="183" t="b">
        <f>IF('Sign off sheet'!$G$12="",FALSE,TRUE)</f>
        <v>0</v>
      </c>
      <c r="AY8" s="183" t="b">
        <f>IF('Page 2'!$K12="", FALSE, TRUE)</f>
        <v>0</v>
      </c>
      <c r="AZ8" s="183" t="b">
        <f>IF('Page 2'!$H12="",FALSE,TRUE)</f>
        <v>0</v>
      </c>
      <c r="BA8" s="183" t="b">
        <f t="shared" si="1"/>
        <v>1</v>
      </c>
      <c r="BB8" s="183" t="b">
        <f>IFERROR(IF(ISBLANK('Sign off sheet'!$C$21),FALSE,TRUE),FALSE)</f>
        <v>0</v>
      </c>
      <c r="BC8" s="186" t="str">
        <f>IF('Sign off sheet'!$D$28="Yes","TRUE","FALSE")</f>
        <v>FALSE</v>
      </c>
    </row>
    <row r="9" spans="1:55" x14ac:dyDescent="0.2">
      <c r="A9" s="186" t="s">
        <v>319</v>
      </c>
      <c r="B9" s="186" t="s">
        <v>320</v>
      </c>
      <c r="C9" s="186" t="str">
        <f>IF('Sign off sheet'!$C$12="", "", 'Sign off sheet'!$C$12)</f>
        <v/>
      </c>
      <c r="D9" s="186" t="str">
        <f>IF('Sign off sheet'!$G$12="", "", 'Sign off sheet'!$G$12)</f>
        <v/>
      </c>
      <c r="E9" s="186" t="str">
        <f>IF('Page 2'!$H$6=0, "", 'Page 2'!$H$6)</f>
        <v>Q1 2026 to 2027 - 01 April to 30 June 2026</v>
      </c>
      <c r="F9" s="186" t="s">
        <v>1046</v>
      </c>
      <c r="G9" s="186" t="str">
        <f t="shared" si="0"/>
        <v>Q1</v>
      </c>
      <c r="H9" s="186" t="str">
        <f>IF('Sign off sheet'!$C$15="","",'Sign off sheet'!$C$15)</f>
        <v/>
      </c>
      <c r="I9" s="186" t="str">
        <f>IF('Sign off sheet'!$C$16="","",'Sign off sheet'!$C$16)</f>
        <v/>
      </c>
      <c r="J9" s="186" t="str">
        <f>IF('Sign off sheet'!$C$17="","",'Sign off sheet'!$C$17)</f>
        <v/>
      </c>
      <c r="K9" s="186" t="str">
        <f>IF('Sign off sheet'!$C$18="","",'Sign off sheet'!$C$18)</f>
        <v/>
      </c>
      <c r="L9" s="186" t="str">
        <f>IF('Sign off sheet'!$C$21="","",'Sign off sheet'!$C$21)</f>
        <v/>
      </c>
      <c r="M9" s="186" t="str">
        <f>IF('Sign off sheet'!$C$22="","",'Sign off sheet'!$C$22)</f>
        <v/>
      </c>
      <c r="N9" s="186" t="str">
        <f>IF('Sign off sheet'!$C$23="","",'Sign off sheet'!$C$23)</f>
        <v/>
      </c>
      <c r="O9" s="186" t="str">
        <f>IF('Sign off sheet'!$C$24="","",'Sign off sheet'!$C$24)</f>
        <v/>
      </c>
      <c r="P9" s="186" t="str">
        <f>IF('Sign off sheet'!$D$28="","",'Sign off sheet'!$D$28)</f>
        <v>No</v>
      </c>
      <c r="Q9" s="183" t="str">
        <f>IF('Page 2'!$K$13="", "", 'Page 2'!$K$13)</f>
        <v/>
      </c>
      <c r="R9" s="183" t="str">
        <f>IF('Page 2'!$H$13="", "", 'Page 2'!$H$13)</f>
        <v/>
      </c>
      <c r="S9" s="183" t="str">
        <f>IF('Page 2'!$C$13="", "", 'Page 2'!$C$13)</f>
        <v/>
      </c>
      <c r="T9" s="183" t="str">
        <f>IF('Page 2'!$D$13="", "", 'Page 2'!$D$13)</f>
        <v/>
      </c>
      <c r="U9" s="183" t="str">
        <f>IF('Page 2'!$E$13="", "", 'Page 2'!$E$13)</f>
        <v/>
      </c>
      <c r="V9" s="183" t="str">
        <f>IF('Page 2'!$F$13="", "", 'Page 2'!$F$13)</f>
        <v/>
      </c>
      <c r="W9" s="183" t="str">
        <f>IF('Page 2'!$G$13="", "", 'Page 2'!$G$13)</f>
        <v/>
      </c>
      <c r="X9" s="183" t="str">
        <f>IF('Page 2'!$I$13="", "", 'Page 2'!$I$13)</f>
        <v/>
      </c>
      <c r="Y9" s="183" t="e">
        <v>#N/A</v>
      </c>
      <c r="Z9" s="183" t="str">
        <f>IF('Page 2'!$L$13="", "", 'Page 2'!$L$13)</f>
        <v/>
      </c>
      <c r="AA9" s="183" t="str">
        <f>IF('Page 2'!$M$13="", "", 'Page 2'!$M$13)</f>
        <v/>
      </c>
      <c r="AB9" s="183" t="str">
        <f>IF('Page 2'!$O$13="", "", 'Page 2'!$O$13)</f>
        <v/>
      </c>
      <c r="AC9" s="183" t="e">
        <v>#N/A</v>
      </c>
      <c r="AD9" s="183" t="e">
        <v>#N/A</v>
      </c>
      <c r="AE9" s="183" t="e">
        <v>#N/A</v>
      </c>
      <c r="AF9" s="183" t="e">
        <v>#N/A</v>
      </c>
      <c r="AG9" s="183" t="e">
        <v>#N/A</v>
      </c>
      <c r="AH9" s="183" t="e">
        <v>#N/A</v>
      </c>
      <c r="AI9" s="183" t="e">
        <v>#N/A</v>
      </c>
      <c r="AJ9" s="183" t="e">
        <v>#N/A</v>
      </c>
      <c r="AK9" s="183" t="e">
        <v>#N/A</v>
      </c>
      <c r="AL9" s="183" t="e">
        <v>#N/A</v>
      </c>
      <c r="AM9" s="183" t="e">
        <v>#N/A</v>
      </c>
      <c r="AN9" s="183" t="e">
        <v>#N/A</v>
      </c>
      <c r="AO9" s="183" t="e">
        <v>#N/A</v>
      </c>
      <c r="AP9" s="183" t="e">
        <v>#N/A</v>
      </c>
      <c r="AQ9" s="183" t="e">
        <v>#N/A</v>
      </c>
      <c r="AR9" s="183" t="e">
        <v>#N/A</v>
      </c>
      <c r="AS9" s="183" t="e">
        <v>#N/A</v>
      </c>
      <c r="AT9" s="183" t="e">
        <v>#N/A</v>
      </c>
      <c r="AU9" s="183" t="e">
        <v>#N/A</v>
      </c>
      <c r="AV9" s="183" t="str">
        <f>IF('Page 2'!$P$13="", "", 'Page 2'!$P$13)</f>
        <v/>
      </c>
      <c r="AW9" s="183" t="b">
        <f>IF('Sign off sheet'!$C$12="",FALSE,TRUE)</f>
        <v>0</v>
      </c>
      <c r="AX9" s="183" t="b">
        <f>IF('Sign off sheet'!$G$12="",FALSE,TRUE)</f>
        <v>0</v>
      </c>
      <c r="AY9" s="183" t="b">
        <f>IF('Page 2'!$K13="", FALSE, TRUE)</f>
        <v>0</v>
      </c>
      <c r="AZ9" s="183" t="b">
        <f>IF('Page 2'!$H13="",FALSE,TRUE)</f>
        <v>0</v>
      </c>
      <c r="BA9" s="183" t="b">
        <f t="shared" si="1"/>
        <v>1</v>
      </c>
      <c r="BB9" s="183" t="b">
        <f>IFERROR(IF(ISBLANK('Sign off sheet'!$C$21),FALSE,TRUE),FALSE)</f>
        <v>0</v>
      </c>
      <c r="BC9" s="186" t="str">
        <f>IF('Sign off sheet'!$D$28="Yes","TRUE","FALSE")</f>
        <v>FALSE</v>
      </c>
    </row>
    <row r="10" spans="1:55" x14ac:dyDescent="0.2">
      <c r="A10" s="186" t="s">
        <v>321</v>
      </c>
      <c r="B10" s="186" t="s">
        <v>322</v>
      </c>
      <c r="C10" s="186" t="str">
        <f>IF('Sign off sheet'!$C$12="", "", 'Sign off sheet'!$C$12)</f>
        <v/>
      </c>
      <c r="D10" s="186" t="str">
        <f>IF('Sign off sheet'!$G$12="", "", 'Sign off sheet'!$G$12)</f>
        <v/>
      </c>
      <c r="E10" s="186" t="str">
        <f>IF('Page 2'!$H$6=0, "", 'Page 2'!$H$6)</f>
        <v>Q1 2026 to 2027 - 01 April to 30 June 2026</v>
      </c>
      <c r="F10" s="186" t="s">
        <v>1046</v>
      </c>
      <c r="G10" s="186" t="str">
        <f t="shared" si="0"/>
        <v>Q1</v>
      </c>
      <c r="H10" s="186" t="str">
        <f>IF('Sign off sheet'!$C$15="","",'Sign off sheet'!$C$15)</f>
        <v/>
      </c>
      <c r="I10" s="186" t="str">
        <f>IF('Sign off sheet'!$C$16="","",'Sign off sheet'!$C$16)</f>
        <v/>
      </c>
      <c r="J10" s="186" t="str">
        <f>IF('Sign off sheet'!$C$17="","",'Sign off sheet'!$C$17)</f>
        <v/>
      </c>
      <c r="K10" s="186" t="str">
        <f>IF('Sign off sheet'!$C$18="","",'Sign off sheet'!$C$18)</f>
        <v/>
      </c>
      <c r="L10" s="186" t="str">
        <f>IF('Sign off sheet'!$C$21="","",'Sign off sheet'!$C$21)</f>
        <v/>
      </c>
      <c r="M10" s="186" t="str">
        <f>IF('Sign off sheet'!$C$22="","",'Sign off sheet'!$C$22)</f>
        <v/>
      </c>
      <c r="N10" s="186" t="str">
        <f>IF('Sign off sheet'!$C$23="","",'Sign off sheet'!$C$23)</f>
        <v/>
      </c>
      <c r="O10" s="186" t="str">
        <f>IF('Sign off sheet'!$C$24="","",'Sign off sheet'!$C$24)</f>
        <v/>
      </c>
      <c r="P10" s="186" t="str">
        <f>IF('Sign off sheet'!$D$28="","",'Sign off sheet'!$D$28)</f>
        <v>No</v>
      </c>
      <c r="Q10" s="183" t="str">
        <f>IF('Page 2'!$K$14="", "", 'Page 2'!$K$14)</f>
        <v/>
      </c>
      <c r="R10" s="183" t="str">
        <f>IF('Page 2'!$H$14="", "", 'Page 2'!$H$14)</f>
        <v/>
      </c>
      <c r="S10" s="183" t="str">
        <f>IF('Page 2'!$C$14="", "", 'Page 2'!$C$14)</f>
        <v/>
      </c>
      <c r="T10" s="183" t="str">
        <f>IF('Page 2'!$D$14="", "", 'Page 2'!$D$14)</f>
        <v/>
      </c>
      <c r="U10" s="183" t="str">
        <f>IF('Page 2'!$E$14="", "", 'Page 2'!$E$14)</f>
        <v/>
      </c>
      <c r="V10" s="183" t="str">
        <f>IF('Page 2'!$F$14="", "", 'Page 2'!$F$14)</f>
        <v/>
      </c>
      <c r="W10" s="183" t="str">
        <f>IF('Page 2'!$G$14="", "", 'Page 2'!$G$14)</f>
        <v/>
      </c>
      <c r="X10" s="183" t="str">
        <f>IF('Page 2'!$I$14="", "", 'Page 2'!$I$14)</f>
        <v/>
      </c>
      <c r="Y10" s="183" t="e">
        <v>#N/A</v>
      </c>
      <c r="Z10" s="183" t="str">
        <f>IF('Page 2'!$L$14="", "", 'Page 2'!$L$14)</f>
        <v/>
      </c>
      <c r="AA10" s="183" t="str">
        <f>IF('Page 2'!$M$14="", "", 'Page 2'!$M$14)</f>
        <v/>
      </c>
      <c r="AB10" s="183" t="str">
        <f>IF('Page 2'!$O$14="", "", 'Page 2'!$O$14)</f>
        <v/>
      </c>
      <c r="AC10" s="183" t="e">
        <v>#N/A</v>
      </c>
      <c r="AD10" s="183" t="e">
        <v>#N/A</v>
      </c>
      <c r="AE10" s="183" t="e">
        <v>#N/A</v>
      </c>
      <c r="AF10" s="183" t="e">
        <v>#N/A</v>
      </c>
      <c r="AG10" s="183" t="e">
        <v>#N/A</v>
      </c>
      <c r="AH10" s="183" t="e">
        <v>#N/A</v>
      </c>
      <c r="AI10" s="183" t="e">
        <v>#N/A</v>
      </c>
      <c r="AJ10" s="183" t="e">
        <v>#N/A</v>
      </c>
      <c r="AK10" s="183" t="e">
        <v>#N/A</v>
      </c>
      <c r="AL10" s="183" t="e">
        <v>#N/A</v>
      </c>
      <c r="AM10" s="183" t="e">
        <v>#N/A</v>
      </c>
      <c r="AN10" s="183" t="e">
        <v>#N/A</v>
      </c>
      <c r="AO10" s="183" t="e">
        <v>#N/A</v>
      </c>
      <c r="AP10" s="183" t="e">
        <v>#N/A</v>
      </c>
      <c r="AQ10" s="183" t="e">
        <v>#N/A</v>
      </c>
      <c r="AR10" s="183" t="e">
        <v>#N/A</v>
      </c>
      <c r="AS10" s="183" t="e">
        <v>#N/A</v>
      </c>
      <c r="AT10" s="183" t="e">
        <v>#N/A</v>
      </c>
      <c r="AU10" s="183" t="e">
        <v>#N/A</v>
      </c>
      <c r="AV10" s="183" t="str">
        <f>IF('Page 2'!$P$14="", "", 'Page 2'!$P$14)</f>
        <v/>
      </c>
      <c r="AW10" s="183" t="b">
        <f>IF('Sign off sheet'!$C$12="",FALSE,TRUE)</f>
        <v>0</v>
      </c>
      <c r="AX10" s="183" t="b">
        <f>IF('Sign off sheet'!$G$12="",FALSE,TRUE)</f>
        <v>0</v>
      </c>
      <c r="AY10" s="183" t="b">
        <f>IF('Page 2'!$K14="", FALSE, TRUE)</f>
        <v>0</v>
      </c>
      <c r="AZ10" s="183" t="b">
        <f>IF('Page 2'!$H14="",FALSE,TRUE)</f>
        <v>0</v>
      </c>
      <c r="BA10" s="183" t="b">
        <f t="shared" si="1"/>
        <v>1</v>
      </c>
      <c r="BB10" s="183" t="b">
        <f>IFERROR(IF(ISBLANK('Sign off sheet'!$C$21),FALSE,TRUE),FALSE)</f>
        <v>0</v>
      </c>
      <c r="BC10" s="186" t="str">
        <f>IF('Sign off sheet'!$D$28="Yes","TRUE","FALSE")</f>
        <v>FALSE</v>
      </c>
    </row>
    <row r="11" spans="1:55" x14ac:dyDescent="0.2">
      <c r="A11" s="186" t="s">
        <v>323</v>
      </c>
      <c r="B11" s="186" t="s">
        <v>324</v>
      </c>
      <c r="C11" s="186" t="str">
        <f>IF('Sign off sheet'!$C$12="", "", 'Sign off sheet'!$C$12)</f>
        <v/>
      </c>
      <c r="D11" s="186" t="str">
        <f>IF('Sign off sheet'!$G$12="", "", 'Sign off sheet'!$G$12)</f>
        <v/>
      </c>
      <c r="E11" s="186" t="str">
        <f>IF('Page 3'!$H$7="", "", 'Page 3'!$H$7)</f>
        <v>Q4 2025 to 2026 - 01 January to 31 March 2026</v>
      </c>
      <c r="F11" s="186" t="s">
        <v>306</v>
      </c>
      <c r="G11" s="186" t="str">
        <f t="shared" si="0"/>
        <v>Q4</v>
      </c>
      <c r="H11" s="186" t="str">
        <f>IF('Sign off sheet'!$C$15="","",'Sign off sheet'!$C$15)</f>
        <v/>
      </c>
      <c r="I11" s="186" t="str">
        <f>IF('Sign off sheet'!$C$16="","",'Sign off sheet'!$C$16)</f>
        <v/>
      </c>
      <c r="J11" s="186" t="str">
        <f>IF('Sign off sheet'!$C$17="","",'Sign off sheet'!$C$17)</f>
        <v/>
      </c>
      <c r="K11" s="186" t="str">
        <f>IF('Sign off sheet'!$C$18="","",'Sign off sheet'!$C$18)</f>
        <v/>
      </c>
      <c r="L11" s="186" t="str">
        <f>IF('Sign off sheet'!$C$21="","",'Sign off sheet'!$C$21)</f>
        <v/>
      </c>
      <c r="M11" s="186" t="str">
        <f>IF('Sign off sheet'!$C$22="","",'Sign off sheet'!$C$22)</f>
        <v/>
      </c>
      <c r="N11" s="186" t="str">
        <f>IF('Sign off sheet'!$C$23="","",'Sign off sheet'!$C$23)</f>
        <v/>
      </c>
      <c r="O11" s="186" t="str">
        <f>IF('Sign off sheet'!$C$24="","",'Sign off sheet'!$C$24)</f>
        <v/>
      </c>
      <c r="P11" s="186" t="str">
        <f>IF('Sign off sheet'!$D$28="","",'Sign off sheet'!$D$28)</f>
        <v>No</v>
      </c>
      <c r="Q11" s="183" t="str">
        <f>IF('Page 3'!$N$12="", "", 'Page 3'!$N$12)</f>
        <v/>
      </c>
      <c r="R11" s="183" t="str">
        <f>IF('Page 3'!$J$12="", "", 'Page 3'!$J$12)</f>
        <v/>
      </c>
      <c r="S11" s="183" t="str">
        <f>IF('Page 3'!$C$12="", "", 'Page 3'!$C$12)</f>
        <v/>
      </c>
      <c r="T11" s="183" t="str">
        <f>IF('Page 3'!$E$12="", "", 'Page 3'!$E$12)</f>
        <v/>
      </c>
      <c r="U11" s="183" t="str">
        <f>IF('Page 3'!$F$12="", "", 'Page 3'!$F$12)</f>
        <v/>
      </c>
      <c r="V11" s="183" t="str">
        <f>IF('Page 3'!$G$12="", "", 'Page 3'!$G$12)</f>
        <v/>
      </c>
      <c r="W11" s="183" t="e">
        <v>#N/A</v>
      </c>
      <c r="X11" s="183" t="e">
        <v>#N/A</v>
      </c>
      <c r="Y11" s="183" t="e">
        <v>#N/A</v>
      </c>
      <c r="Z11" s="183" t="str">
        <f>IF('Page 3'!$O$12="", "", 'Page 3'!$O$12)</f>
        <v/>
      </c>
      <c r="AA11" s="183" t="e">
        <v>#N/A</v>
      </c>
      <c r="AB11" s="183" t="str">
        <f>IF('Page 3'!$Q$12="", "", 'Page 3'!$Q$12)</f>
        <v/>
      </c>
      <c r="AC11" s="183" t="str">
        <f>IF('Page 3'!$D$12="", "", 'Page 3'!$D$12)</f>
        <v/>
      </c>
      <c r="AD11" s="183" t="str">
        <f>IF('Page 3'!$H$12="", "", 'Page 3'!$H$12)</f>
        <v/>
      </c>
      <c r="AE11" s="183" t="str">
        <f>IF('Page 3'!$I$12="", "", 'Page 3'!$I$12)</f>
        <v/>
      </c>
      <c r="AF11" s="183" t="str">
        <f>IF('Page 3'!$K$12="", "", 'Page 3'!$K$12)</f>
        <v/>
      </c>
      <c r="AG11" s="183" t="str">
        <f>IF('Page 3'!$L$12="", "", 'Page 3'!$L$12)</f>
        <v/>
      </c>
      <c r="AH11" s="183" t="str">
        <f>IF('Page 3'!$M$12="", "", 'Page 3'!$M$12)</f>
        <v/>
      </c>
      <c r="AI11" s="183" t="e">
        <v>#N/A</v>
      </c>
      <c r="AJ11" s="183" t="e">
        <v>#N/A</v>
      </c>
      <c r="AK11" s="183" t="e">
        <v>#N/A</v>
      </c>
      <c r="AL11" s="183" t="e">
        <v>#N/A</v>
      </c>
      <c r="AM11" s="183" t="e">
        <v>#N/A</v>
      </c>
      <c r="AN11" s="183" t="e">
        <v>#N/A</v>
      </c>
      <c r="AO11" s="183" t="e">
        <v>#N/A</v>
      </c>
      <c r="AP11" s="183" t="e">
        <v>#N/A</v>
      </c>
      <c r="AQ11" s="183" t="e">
        <v>#N/A</v>
      </c>
      <c r="AR11" s="183" t="e">
        <v>#N/A</v>
      </c>
      <c r="AS11" s="183" t="e">
        <v>#N/A</v>
      </c>
      <c r="AT11" s="183" t="e">
        <v>#N/A</v>
      </c>
      <c r="AU11" s="183" t="e">
        <v>#N/A</v>
      </c>
      <c r="AV11" s="183" t="str">
        <f>IF('Page 3'!$R$12="", "", 'Page 3'!$R$12)</f>
        <v/>
      </c>
      <c r="AW11" s="183" t="b">
        <f>IF('Sign off sheet'!$C$12="",FALSE,TRUE)</f>
        <v>0</v>
      </c>
      <c r="AX11" s="183" t="b">
        <f>IF('Sign off sheet'!$G$12="",FALSE,TRUE)</f>
        <v>0</v>
      </c>
      <c r="AY11" s="183" t="b">
        <f>IF('Page 3'!$N12="",FALSE,TRUE)</f>
        <v>0</v>
      </c>
      <c r="AZ11" s="183" t="b">
        <f>IF('Page 3'!$J$12="",FALSE,TRUE)</f>
        <v>0</v>
      </c>
      <c r="BA11" s="183" t="b">
        <f t="shared" si="1"/>
        <v>1</v>
      </c>
      <c r="BB11" s="183" t="b">
        <f>IFERROR(IF(ISBLANK('Sign off sheet'!$C$21),FALSE,TRUE),FALSE)</f>
        <v>0</v>
      </c>
      <c r="BC11" s="186" t="str">
        <f>IF('Sign off sheet'!$D$28="Yes","TRUE","FALSE")</f>
        <v>FALSE</v>
      </c>
    </row>
    <row r="12" spans="1:55" x14ac:dyDescent="0.2">
      <c r="A12" s="186" t="s">
        <v>325</v>
      </c>
      <c r="B12" s="186" t="s">
        <v>326</v>
      </c>
      <c r="C12" s="186" t="str">
        <f>IF('Sign off sheet'!$C$12="", "", 'Sign off sheet'!$C$12)</f>
        <v/>
      </c>
      <c r="D12" s="186" t="str">
        <f>IF('Sign off sheet'!$G$12="", "", 'Sign off sheet'!$G$12)</f>
        <v/>
      </c>
      <c r="E12" s="186" t="str">
        <f>IF('Page 4'!$H$6="", "", 'Page 4'!$H$6)</f>
        <v>Q1 2026 to 2027 - 01 April to 30 June 2026</v>
      </c>
      <c r="F12" s="186" t="s">
        <v>1046</v>
      </c>
      <c r="G12" s="186" t="str">
        <f t="shared" si="0"/>
        <v>Q1</v>
      </c>
      <c r="H12" s="186" t="str">
        <f>IF('Sign off sheet'!$C$15="","",'Sign off sheet'!$C$15)</f>
        <v/>
      </c>
      <c r="I12" s="186" t="str">
        <f>IF('Sign off sheet'!$C$16="","",'Sign off sheet'!$C$16)</f>
        <v/>
      </c>
      <c r="J12" s="186" t="str">
        <f>IF('Sign off sheet'!$C$17="","",'Sign off sheet'!$C$17)</f>
        <v/>
      </c>
      <c r="K12" s="186" t="str">
        <f>IF('Sign off sheet'!$C$18="","",'Sign off sheet'!$C$18)</f>
        <v/>
      </c>
      <c r="L12" s="186" t="str">
        <f>IF('Sign off sheet'!$C$21="","",'Sign off sheet'!$C$21)</f>
        <v/>
      </c>
      <c r="M12" s="186" t="str">
        <f>IF('Sign off sheet'!$C$22="","",'Sign off sheet'!$C$22)</f>
        <v/>
      </c>
      <c r="N12" s="186" t="str">
        <f>IF('Sign off sheet'!$C$23="","",'Sign off sheet'!$C$23)</f>
        <v/>
      </c>
      <c r="O12" s="186" t="str">
        <f>IF('Sign off sheet'!$C$24="","",'Sign off sheet'!$C$24)</f>
        <v/>
      </c>
      <c r="P12" s="186" t="str">
        <f>IF('Sign off sheet'!$D$28="","",'Sign off sheet'!$D$28)</f>
        <v>No</v>
      </c>
      <c r="Q12" s="183" t="str">
        <f>IF('Page 4'!$N$11="", "", 'Page 4'!$N$11)</f>
        <v/>
      </c>
      <c r="R12" s="183" t="str">
        <f>IF('Page 4'!$M$11="", "", 'Page 4'!$M$11)</f>
        <v/>
      </c>
      <c r="S12" s="183" t="str">
        <f>IF('Page 4'!$C$11="", "", 'Page 4'!$C$11)</f>
        <v/>
      </c>
      <c r="T12" s="183" t="str">
        <f>IF('Page 4'!$E$11="", "", 'Page 4'!$E$11)</f>
        <v/>
      </c>
      <c r="U12" s="183" t="str">
        <f>IF('Page 4'!$F$11="", "", 'Page 4'!$F$11)</f>
        <v/>
      </c>
      <c r="V12" s="183" t="str">
        <f>IF('Page 4'!$G$11="", "", 'Page 4'!$G$11)</f>
        <v/>
      </c>
      <c r="W12" s="183" t="e">
        <v>#N/A</v>
      </c>
      <c r="X12" s="183" t="e">
        <v>#N/A</v>
      </c>
      <c r="Y12" s="183" t="e">
        <v>#N/A</v>
      </c>
      <c r="Z12" s="183" t="str">
        <f>IF('Page 4'!$O$11="", "", 'Page 4'!$O$11)</f>
        <v/>
      </c>
      <c r="AA12" s="183" t="e">
        <v>#N/A</v>
      </c>
      <c r="AB12" s="183" t="str">
        <f>IF('Page 4'!$P$11="", "", 'Page 4'!$P$11)</f>
        <v/>
      </c>
      <c r="AC12" s="183" t="e">
        <v>#N/A</v>
      </c>
      <c r="AD12" s="183" t="e">
        <v>#N/A</v>
      </c>
      <c r="AE12" s="183" t="e">
        <v>#N/A</v>
      </c>
      <c r="AF12" s="183" t="e">
        <v>#N/A</v>
      </c>
      <c r="AG12" s="183" t="e">
        <v>#N/A</v>
      </c>
      <c r="AH12" s="183" t="e">
        <v>#N/A</v>
      </c>
      <c r="AI12" s="183" t="str">
        <f>IF('Page 4'!$H$11="", "", 'Page 4'!$H$11)</f>
        <v/>
      </c>
      <c r="AJ12" s="183" t="str">
        <f>IF('Page 4'!$I$11="", "", 'Page 4'!$I$11)</f>
        <v/>
      </c>
      <c r="AK12" s="183" t="str">
        <f>IF('Page 4'!$J$11="", "", 'Page 4'!$J$11)</f>
        <v/>
      </c>
      <c r="AL12" s="183" t="str">
        <f>IF('Page 4'!$K$11="", "", 'Page 4'!$K$11)</f>
        <v/>
      </c>
      <c r="AM12" s="183" t="str">
        <f>IF('Page 4'!$L$11="", "", 'Page 4'!$L$11)</f>
        <v/>
      </c>
      <c r="AN12" s="183" t="str">
        <f>IF('Page 4'!$D$11="", "", 'Page 4'!$D$11)</f>
        <v/>
      </c>
      <c r="AO12" s="183" t="e">
        <v>#N/A</v>
      </c>
      <c r="AP12" s="183" t="e">
        <v>#N/A</v>
      </c>
      <c r="AQ12" s="183" t="e">
        <v>#N/A</v>
      </c>
      <c r="AR12" s="183" t="e">
        <v>#N/A</v>
      </c>
      <c r="AS12" s="183" t="e">
        <v>#N/A</v>
      </c>
      <c r="AT12" s="183" t="e">
        <v>#N/A</v>
      </c>
      <c r="AU12" s="183" t="e">
        <v>#N/A</v>
      </c>
      <c r="AV12" s="184" t="str">
        <f>IF('Page 4'!$Q$11="", "", 'Page 4'!$Q$11)</f>
        <v/>
      </c>
      <c r="AW12" s="183" t="b">
        <f>IF('Sign off sheet'!$C$12="",FALSE,TRUE)</f>
        <v>0</v>
      </c>
      <c r="AX12" s="183" t="b">
        <f>IF('Sign off sheet'!$G$12="",FALSE,TRUE)</f>
        <v>0</v>
      </c>
      <c r="AY12" s="183" t="b">
        <f>IF('Page 4'!$N11="", FALSE, TRUE)</f>
        <v>0</v>
      </c>
      <c r="AZ12" s="183" t="b">
        <f>IF('Page 4'!$M$11="",FALSE,TRUE)</f>
        <v>0</v>
      </c>
      <c r="BA12" s="183" t="b">
        <f t="shared" si="1"/>
        <v>1</v>
      </c>
      <c r="BB12" s="183" t="b">
        <f>IFERROR(IF(ISBLANK('Sign off sheet'!$C$21),FALSE,TRUE),FALSE)</f>
        <v>0</v>
      </c>
      <c r="BC12" s="186" t="str">
        <f>IF('Sign off sheet'!$D$28="Yes","TRUE","FALSE")</f>
        <v>FALSE</v>
      </c>
    </row>
    <row r="13" spans="1:55" x14ac:dyDescent="0.2">
      <c r="A13" s="186" t="s">
        <v>1043</v>
      </c>
      <c r="B13" s="186" t="s">
        <v>327</v>
      </c>
      <c r="C13" s="186" t="str">
        <f>IF('Sign off sheet'!$C$12="", "", 'Sign off sheet'!$C$12)</f>
        <v/>
      </c>
      <c r="D13" s="186" t="str">
        <f>IF('Sign off sheet'!$G$12="", "", 'Sign off sheet'!$G$12)</f>
        <v/>
      </c>
      <c r="E13" s="186" t="str">
        <f>IF('Page 5'!$G$7="", "", 'Page 5'!$G$7)</f>
        <v>Q1 2026 to 2027 - 01 April to 30 June 2026</v>
      </c>
      <c r="F13" s="186" t="s">
        <v>1046</v>
      </c>
      <c r="G13" s="186" t="str">
        <f t="shared" si="0"/>
        <v>Q1</v>
      </c>
      <c r="H13" s="186" t="str">
        <f>IF('Sign off sheet'!$C$15="","",'Sign off sheet'!$C$15)</f>
        <v/>
      </c>
      <c r="I13" s="186" t="str">
        <f>IF('Sign off sheet'!$C$16="","",'Sign off sheet'!$C$16)</f>
        <v/>
      </c>
      <c r="J13" s="186" t="str">
        <f>IF('Sign off sheet'!$C$17="","",'Sign off sheet'!$C$17)</f>
        <v/>
      </c>
      <c r="K13" s="186" t="str">
        <f>IF('Sign off sheet'!$C$18="","",'Sign off sheet'!$C$18)</f>
        <v/>
      </c>
      <c r="L13" s="186" t="str">
        <f>IF('Sign off sheet'!$C$21="","",'Sign off sheet'!$C$21)</f>
        <v/>
      </c>
      <c r="M13" s="186" t="str">
        <f>IF('Sign off sheet'!$C$22="","",'Sign off sheet'!$C$22)</f>
        <v/>
      </c>
      <c r="N13" s="186" t="str">
        <f>IF('Sign off sheet'!$C$23="","",'Sign off sheet'!$C$23)</f>
        <v/>
      </c>
      <c r="O13" s="186" t="str">
        <f>IF('Sign off sheet'!$C$24="","",'Sign off sheet'!$C$24)</f>
        <v/>
      </c>
      <c r="P13" s="186" t="str">
        <f>IF('Sign off sheet'!$D$28="","",'Sign off sheet'!$D$28)</f>
        <v>No</v>
      </c>
      <c r="Q13" s="183" t="str">
        <f>IF('Page 5'!$L$12="", "", 'Page 5'!$L$12)</f>
        <v/>
      </c>
      <c r="R13" s="183" t="str">
        <f>IF('Page 5'!$K$12="", "", 'Page 5'!$K$12)</f>
        <v/>
      </c>
      <c r="S13" s="183" t="e">
        <v>#N/A</v>
      </c>
      <c r="T13" s="183" t="str">
        <f>IF('Page 5'!$D$12="", "", 'Page 5'!$D$12)</f>
        <v/>
      </c>
      <c r="U13" s="183" t="e">
        <v>#N/A</v>
      </c>
      <c r="V13" s="183" t="str">
        <f>IF('Page 5'!$E$12="", "", 'Page 5'!$E$12)</f>
        <v/>
      </c>
      <c r="W13" s="183" t="e">
        <v>#N/A</v>
      </c>
      <c r="X13" s="183" t="e">
        <v>#N/A</v>
      </c>
      <c r="Y13" s="183" t="e">
        <v>#N/A</v>
      </c>
      <c r="Z13" s="183" t="e">
        <v>#N/A</v>
      </c>
      <c r="AA13" s="183" t="e">
        <v>#N/A</v>
      </c>
      <c r="AB13" s="183" t="str">
        <f>IF('Page 5'!$P$12="", "", 'Page 5'!$P$12)</f>
        <v/>
      </c>
      <c r="AC13" s="183" t="e">
        <v>#N/A</v>
      </c>
      <c r="AD13" s="183" t="e">
        <v>#N/A</v>
      </c>
      <c r="AE13" s="183" t="e">
        <v>#N/A</v>
      </c>
      <c r="AF13" s="183" t="e">
        <v>#N/A</v>
      </c>
      <c r="AG13" s="183" t="e">
        <v>#N/A</v>
      </c>
      <c r="AH13" s="183" t="e">
        <v>#N/A</v>
      </c>
      <c r="AI13" s="183" t="e">
        <v>#N/A</v>
      </c>
      <c r="AJ13" s="183" t="e">
        <v>#N/A</v>
      </c>
      <c r="AK13" s="183" t="e">
        <v>#N/A</v>
      </c>
      <c r="AL13" s="183" t="str">
        <f>IF('Page 5'!$I$12="", "", 'Page 5'!$I$12)</f>
        <v/>
      </c>
      <c r="AM13" s="183" t="e">
        <v>#N/A</v>
      </c>
      <c r="AN13" s="183" t="e">
        <v>#N/A</v>
      </c>
      <c r="AO13" s="183" t="str">
        <f>IF('Page 5'!$C$12="", "", 'Page 5'!$C$12)</f>
        <v/>
      </c>
      <c r="AP13" s="183" t="str">
        <f>IF('Page 5'!$F$12="", "", 'Page 5'!$F$12)</f>
        <v/>
      </c>
      <c r="AQ13" s="183" t="str">
        <f>IF('Page 5'!$G$12="", "", 'Page 5'!$G$12)</f>
        <v/>
      </c>
      <c r="AR13" s="183" t="str">
        <f>IF('Page 5'!$H$12="", "", 'Page 5'!$H$12)</f>
        <v/>
      </c>
      <c r="AS13" s="183" t="str">
        <f>IF('Page 5'!$J$12="", "", 'Page 5'!$J$12)</f>
        <v/>
      </c>
      <c r="AT13" s="183" t="str">
        <f>IF('Page 5'!$M$12="", "", 'Page 5'!$M$12)</f>
        <v/>
      </c>
      <c r="AU13" s="183" t="str">
        <f>IF('Page 5'!$N$12="", "", 'Page 5'!$N$12)</f>
        <v/>
      </c>
      <c r="AV13" s="183" t="str">
        <f>IF('Page 5'!$Q$12="", "", 'Page 5'!$Q$12)</f>
        <v/>
      </c>
      <c r="AW13" s="183" t="b">
        <f>IF('Sign off sheet'!$C$12="",FALSE,TRUE)</f>
        <v>0</v>
      </c>
      <c r="AX13" s="183" t="b">
        <f>IF('Sign off sheet'!$G$12="",FALSE,TRUE)</f>
        <v>0</v>
      </c>
      <c r="AY13" s="183" t="b">
        <f>IF('Page 5'!$L12="",FALSE,TRUE)</f>
        <v>0</v>
      </c>
      <c r="AZ13" s="183" t="b">
        <f>IF('Page 5'!$K$12="",FALSE,TRUE)</f>
        <v>0</v>
      </c>
      <c r="BA13" s="183" t="b">
        <f t="shared" si="1"/>
        <v>1</v>
      </c>
      <c r="BB13" s="183" t="b">
        <f>IFERROR(IF(ISBLANK('Sign off sheet'!$C$21),FALSE,TRUE),FALSE)</f>
        <v>0</v>
      </c>
      <c r="BC13" s="186" t="str">
        <f>IF('Sign off sheet'!$D$28="Yes","TRUE","FALSE")</f>
        <v>FALSE</v>
      </c>
    </row>
    <row r="14" spans="1:55" x14ac:dyDescent="0.2">
      <c r="A14" s="186" t="s">
        <v>1044</v>
      </c>
      <c r="B14" s="186" t="s">
        <v>1059</v>
      </c>
      <c r="C14" s="186" t="str">
        <f>IF('Sign off sheet'!$C$12="", "", 'Sign off sheet'!$C$12)</f>
        <v/>
      </c>
      <c r="D14" s="186" t="str">
        <f>IF('Sign off sheet'!$G$12="", "", 'Sign off sheet'!$G$12)</f>
        <v/>
      </c>
      <c r="E14" s="186" t="str">
        <f>IF('Page 5'!$G$7="", "", 'Page 5'!$G$7)</f>
        <v>Q1 2026 to 2027 - 01 April to 30 June 2026</v>
      </c>
      <c r="F14" s="186" t="s">
        <v>1046</v>
      </c>
      <c r="G14" s="186" t="str">
        <f t="shared" si="0"/>
        <v>Q1</v>
      </c>
      <c r="H14" s="186" t="str">
        <f>IF('Sign off sheet'!$C$15="","",'Sign off sheet'!$C$15)</f>
        <v/>
      </c>
      <c r="I14" s="186" t="str">
        <f>IF('Sign off sheet'!$C$16="","",'Sign off sheet'!$C$16)</f>
        <v/>
      </c>
      <c r="J14" s="186" t="str">
        <f>IF('Sign off sheet'!$C$17="","",'Sign off sheet'!$C$17)</f>
        <v/>
      </c>
      <c r="K14" s="186" t="str">
        <f>IF('Sign off sheet'!$C$18="","",'Sign off sheet'!$C$18)</f>
        <v/>
      </c>
      <c r="L14" s="186" t="str">
        <f>IF('Sign off sheet'!$C$21="","",'Sign off sheet'!$C$21)</f>
        <v/>
      </c>
      <c r="M14" s="186" t="str">
        <f>IF('Sign off sheet'!$C$22="","",'Sign off sheet'!$C$22)</f>
        <v/>
      </c>
      <c r="N14" s="186" t="str">
        <f>IF('Sign off sheet'!$C$23="","",'Sign off sheet'!$C$23)</f>
        <v/>
      </c>
      <c r="O14" s="186" t="str">
        <f>IF('Sign off sheet'!$C$24="","",'Sign off sheet'!$C$24)</f>
        <v/>
      </c>
      <c r="P14" s="186" t="str">
        <f>IF('Sign off sheet'!$D$28="","",'Sign off sheet'!$D$28)</f>
        <v>No</v>
      </c>
      <c r="Q14" s="183" t="str">
        <f>IF('Page 5'!$C$20="", "", 'Page 5'!$C$20)</f>
        <v/>
      </c>
      <c r="R14" s="183" t="str">
        <f>IF('Page 5'!$D$20="", "", 'Page 5'!$D$20)</f>
        <v/>
      </c>
      <c r="S14" s="183" t="e">
        <v>#N/A</v>
      </c>
      <c r="T14" s="183" t="e">
        <v>#N/A</v>
      </c>
      <c r="U14" s="183" t="e">
        <v>#N/A</v>
      </c>
      <c r="V14" s="183" t="e">
        <v>#N/A</v>
      </c>
      <c r="W14" s="183" t="e">
        <v>#N/A</v>
      </c>
      <c r="X14" s="183" t="e">
        <v>#N/A</v>
      </c>
      <c r="Y14" s="183" t="e">
        <v>#N/A</v>
      </c>
      <c r="Z14" s="183" t="e">
        <v>#N/A</v>
      </c>
      <c r="AA14" s="183" t="e">
        <v>#N/A</v>
      </c>
      <c r="AB14" s="183" t="e">
        <v>#N/A</v>
      </c>
      <c r="AC14" s="183" t="e">
        <v>#N/A</v>
      </c>
      <c r="AD14" s="183" t="e">
        <v>#N/A</v>
      </c>
      <c r="AE14" s="183" t="e">
        <v>#N/A</v>
      </c>
      <c r="AF14" s="183" t="e">
        <v>#N/A</v>
      </c>
      <c r="AG14" s="183" t="e">
        <v>#N/A</v>
      </c>
      <c r="AH14" s="183" t="e">
        <v>#N/A</v>
      </c>
      <c r="AI14" s="183" t="e">
        <v>#N/A</v>
      </c>
      <c r="AJ14" s="183" t="e">
        <v>#N/A</v>
      </c>
      <c r="AK14" s="183" t="e">
        <v>#N/A</v>
      </c>
      <c r="AL14" s="183" t="e">
        <v>#N/A</v>
      </c>
      <c r="AM14" s="183" t="e">
        <v>#N/A</v>
      </c>
      <c r="AN14" s="183" t="e">
        <v>#N/A</v>
      </c>
      <c r="AO14" s="183" t="e">
        <v>#N/A</v>
      </c>
      <c r="AP14" s="183" t="e">
        <v>#N/A</v>
      </c>
      <c r="AQ14" s="183" t="e">
        <v>#N/A</v>
      </c>
      <c r="AR14" s="183" t="e">
        <v>#N/A</v>
      </c>
      <c r="AS14" s="183" t="e">
        <v>#N/A</v>
      </c>
      <c r="AT14" s="183" t="e">
        <v>#N/A</v>
      </c>
      <c r="AU14" s="183" t="e">
        <v>#N/A</v>
      </c>
      <c r="AV14" s="183" t="str">
        <f>IF('Page 5'!$H$20="", "", 'Page 5'!$H$20)</f>
        <v/>
      </c>
      <c r="AW14" s="183" t="b">
        <f>IF('Sign off sheet'!$C$12="",FALSE,TRUE)</f>
        <v>0</v>
      </c>
      <c r="AX14" s="183" t="b">
        <f>IF('Sign off sheet'!$G$12="",FALSE,TRUE)</f>
        <v>0</v>
      </c>
      <c r="AY14" s="183" t="b">
        <f>IF('Page 5'!$C$20="", FALSE, TRUE)</f>
        <v>0</v>
      </c>
      <c r="AZ14" s="183" t="b">
        <f>IF('Page 5'!$D$20="",FALSE,TRUE)</f>
        <v>0</v>
      </c>
      <c r="BA14" s="183" t="b">
        <f t="shared" si="1"/>
        <v>1</v>
      </c>
      <c r="BB14" s="183" t="b">
        <f>IFERROR(IF(ISBLANK('Sign off sheet'!$C$21),FALSE,TRUE),FALSE)</f>
        <v>0</v>
      </c>
      <c r="BC14" s="186" t="str">
        <f>IF('Sign off sheet'!$D$28="Yes","TRUE","FALSE")</f>
        <v>FALSE</v>
      </c>
    </row>
    <row r="15" spans="1:55" x14ac:dyDescent="0.2">
      <c r="A15" s="186" t="s">
        <v>1045</v>
      </c>
      <c r="B15" s="186" t="s">
        <v>328</v>
      </c>
      <c r="C15" s="186" t="str">
        <f>IF('Sign off sheet'!$C$12="", "", 'Sign off sheet'!$C$12)</f>
        <v/>
      </c>
      <c r="D15" s="186" t="str">
        <f>IF('Sign off sheet'!$G$12="", "", 'Sign off sheet'!$G$12)</f>
        <v/>
      </c>
      <c r="E15" s="186" t="str">
        <f>IF('Page 5'!$G$7="", "", 'Page 5'!$G$7)</f>
        <v>Q1 2026 to 2027 - 01 April to 30 June 2026</v>
      </c>
      <c r="F15" s="186" t="s">
        <v>1046</v>
      </c>
      <c r="G15" s="186" t="str">
        <f t="shared" si="0"/>
        <v>Q1</v>
      </c>
      <c r="H15" s="186" t="str">
        <f>IF('Sign off sheet'!$C$15="","",'Sign off sheet'!$C$15)</f>
        <v/>
      </c>
      <c r="I15" s="186" t="str">
        <f>IF('Sign off sheet'!$C$16="","",'Sign off sheet'!$C$16)</f>
        <v/>
      </c>
      <c r="J15" s="186" t="str">
        <f>IF('Sign off sheet'!$C$17="","",'Sign off sheet'!$C$17)</f>
        <v/>
      </c>
      <c r="K15" s="186" t="str">
        <f>IF('Sign off sheet'!$C$18="","",'Sign off sheet'!$C$18)</f>
        <v/>
      </c>
      <c r="L15" s="186" t="str">
        <f>IF('Sign off sheet'!$C$21="","",'Sign off sheet'!$C$21)</f>
        <v/>
      </c>
      <c r="M15" s="186" t="str">
        <f>IF('Sign off sheet'!$C$22="","",'Sign off sheet'!$C$22)</f>
        <v/>
      </c>
      <c r="N15" s="186" t="str">
        <f>IF('Sign off sheet'!$C$23="","",'Sign off sheet'!$C$23)</f>
        <v/>
      </c>
      <c r="O15" s="186" t="str">
        <f>IF('Sign off sheet'!$C$24="","",'Sign off sheet'!$C$24)</f>
        <v/>
      </c>
      <c r="P15" s="186" t="str">
        <f>IF('Sign off sheet'!$D$28="","",'Sign off sheet'!$D$28)</f>
        <v>No</v>
      </c>
      <c r="Q15" s="183" t="str">
        <f>IF('Page 5'!$C$26="", "", 'Page 5'!$C$26)</f>
        <v/>
      </c>
      <c r="R15" s="183" t="str">
        <f>IF('Page 5'!$D$26="", "", 'Page 5'!$D$26)</f>
        <v/>
      </c>
      <c r="S15" s="183" t="e">
        <v>#N/A</v>
      </c>
      <c r="T15" s="183" t="e">
        <v>#N/A</v>
      </c>
      <c r="U15" s="183" t="e">
        <v>#N/A</v>
      </c>
      <c r="V15" s="183" t="e">
        <v>#N/A</v>
      </c>
      <c r="W15" s="183" t="e">
        <v>#N/A</v>
      </c>
      <c r="X15" s="183" t="e">
        <v>#N/A</v>
      </c>
      <c r="Y15" s="183" t="e">
        <v>#N/A</v>
      </c>
      <c r="Z15" s="183" t="e">
        <v>#N/A</v>
      </c>
      <c r="AA15" s="183" t="e">
        <v>#N/A</v>
      </c>
      <c r="AB15" s="183" t="e">
        <v>#N/A</v>
      </c>
      <c r="AC15" s="183" t="e">
        <v>#N/A</v>
      </c>
      <c r="AD15" s="183" t="e">
        <v>#N/A</v>
      </c>
      <c r="AE15" s="183" t="e">
        <v>#N/A</v>
      </c>
      <c r="AF15" s="183" t="e">
        <v>#N/A</v>
      </c>
      <c r="AG15" s="183" t="e">
        <v>#N/A</v>
      </c>
      <c r="AH15" s="183" t="e">
        <v>#N/A</v>
      </c>
      <c r="AI15" s="183" t="e">
        <v>#N/A</v>
      </c>
      <c r="AJ15" s="183" t="e">
        <v>#N/A</v>
      </c>
      <c r="AK15" s="183" t="e">
        <v>#N/A</v>
      </c>
      <c r="AL15" s="183" t="e">
        <v>#N/A</v>
      </c>
      <c r="AM15" s="183" t="e">
        <v>#N/A</v>
      </c>
      <c r="AN15" s="183" t="e">
        <v>#N/A</v>
      </c>
      <c r="AO15" s="183" t="e">
        <v>#N/A</v>
      </c>
      <c r="AP15" s="183" t="e">
        <v>#N/A</v>
      </c>
      <c r="AQ15" s="183" t="e">
        <v>#N/A</v>
      </c>
      <c r="AR15" s="183" t="e">
        <v>#N/A</v>
      </c>
      <c r="AS15" s="183" t="e">
        <v>#N/A</v>
      </c>
      <c r="AT15" s="183" t="e">
        <v>#N/A</v>
      </c>
      <c r="AU15" s="183" t="e">
        <v>#N/A</v>
      </c>
      <c r="AV15" s="183" t="str">
        <f>IF('Page 5'!$H$26="", "", 'Page 5'!$H$26)</f>
        <v/>
      </c>
      <c r="AW15" s="183" t="b">
        <f>IF('Sign off sheet'!$C$12="",FALSE,TRUE)</f>
        <v>0</v>
      </c>
      <c r="AX15" s="183" t="b">
        <f>IF('Sign off sheet'!$G$12="",FALSE,TRUE)</f>
        <v>0</v>
      </c>
      <c r="AY15" s="183" t="b">
        <f>IF('Page 5'!$C$26="", FALSE, TRUE)</f>
        <v>0</v>
      </c>
      <c r="AZ15" s="183" t="b">
        <f>IF('Page 5'!$D$26="",FALSE,TRUE)</f>
        <v>0</v>
      </c>
      <c r="BA15" s="183" t="b">
        <f t="shared" si="1"/>
        <v>1</v>
      </c>
      <c r="BB15" s="183" t="b">
        <f>IFERROR(IF(ISBLANK('Sign off sheet'!$C$21),FALSE,TRUE),FALSE)</f>
        <v>0</v>
      </c>
      <c r="BC15" s="186" t="str">
        <f>IF('Sign off sheet'!$D$28="Yes","TRUE","FALSE")</f>
        <v>FALSE</v>
      </c>
    </row>
  </sheetData>
  <phoneticPr fontId="4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0a28b0d2-7e10-4e8c-8ad3-5eabbf4f8b8b" xsi:nil="true"/>
    <_ip_UnifiedCompliancePolicyProperties xmlns="0a28b0d2-7e10-4e8c-8ad3-5eabbf4f8b8b" xsi:nil="true"/>
    <Template_Type xmlns="57985f8f-0c85-4009-899e-35fc268dacab" xsi:nil="true"/>
    <Screening_Year xmlns="57985f8f-0c85-4009-899e-35fc268dacab" xsi:nil="true"/>
    <Org_code xmlns="57985f8f-0c85-4009-899e-35fc268dacab" xsi:nil="true"/>
    <Quarter xmlns="57985f8f-0c85-4009-899e-35fc268dacab" xsi:nil="true"/>
    <Org_Name xmlns="57985f8f-0c85-4009-899e-35fc268dac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73C3AECE3A9341958499212555865C" ma:contentTypeVersion="10" ma:contentTypeDescription="Create a new document." ma:contentTypeScope="" ma:versionID="d43fb08e98d96c7e3b30451a86f37ac3">
  <xsd:schema xmlns:xsd="http://www.w3.org/2001/XMLSchema" xmlns:xs="http://www.w3.org/2001/XMLSchema" xmlns:p="http://schemas.microsoft.com/office/2006/metadata/properties" xmlns:ns2="57985f8f-0c85-4009-899e-35fc268dacab" xmlns:ns3="0a28b0d2-7e10-4e8c-8ad3-5eabbf4f8b8b" targetNamespace="http://schemas.microsoft.com/office/2006/metadata/properties" ma:root="true" ma:fieldsID="f2343aedc4a306cb4d141e8bce97ee1c" ns2:_="" ns3:_="">
    <xsd:import namespace="57985f8f-0c85-4009-899e-35fc268dacab"/>
    <xsd:import namespace="0a28b0d2-7e10-4e8c-8ad3-5eabbf4f8b8b"/>
    <xsd:element name="properties">
      <xsd:complexType>
        <xsd:sequence>
          <xsd:element name="documentManagement">
            <xsd:complexType>
              <xsd:all>
                <xsd:element ref="ns2:Template_Type" minOccurs="0"/>
                <xsd:element ref="ns2:Org_code" minOccurs="0"/>
                <xsd:element ref="ns2:Screening_Year" minOccurs="0"/>
                <xsd:element ref="ns2:Quarter" minOccurs="0"/>
                <xsd:element ref="ns3:_ip_UnifiedCompliancePolicyProperties" minOccurs="0"/>
                <xsd:element ref="ns3:_ip_UnifiedCompliancePolicyUIAction" minOccurs="0"/>
                <xsd:element ref="ns2:MediaServiceMetadata" minOccurs="0"/>
                <xsd:element ref="ns2:MediaServiceFastMetadata" minOccurs="0"/>
                <xsd:element ref="ns2:MediaServiceSearchProperties" minOccurs="0"/>
                <xsd:element ref="ns2:Org_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985f8f-0c85-4009-899e-35fc268dacab" elementFormDefault="qualified">
    <xsd:import namespace="http://schemas.microsoft.com/office/2006/documentManagement/types"/>
    <xsd:import namespace="http://schemas.microsoft.com/office/infopath/2007/PartnerControls"/>
    <xsd:element name="Template_Type" ma:index="8" nillable="true" ma:displayName="Template_Type" ma:internalName="Template_Type">
      <xsd:simpleType>
        <xsd:restriction base="dms:Text">
          <xsd:maxLength value="255"/>
        </xsd:restriction>
      </xsd:simpleType>
    </xsd:element>
    <xsd:element name="Org_code" ma:index="9" nillable="true" ma:displayName="Org_code" ma:internalName="Org_code">
      <xsd:simpleType>
        <xsd:restriction base="dms:Text">
          <xsd:maxLength value="255"/>
        </xsd:restriction>
      </xsd:simpleType>
    </xsd:element>
    <xsd:element name="Screening_Year" ma:index="10" nillable="true" ma:displayName="Screening_Year" ma:internalName="Screening_Year">
      <xsd:simpleType>
        <xsd:restriction base="dms:Text">
          <xsd:maxLength value="10"/>
        </xsd:restriction>
      </xsd:simpleType>
    </xsd:element>
    <xsd:element name="Quarter" ma:index="11" nillable="true" ma:displayName="Quarter" ma:internalName="Quarter">
      <xsd:simpleType>
        <xsd:restriction base="dms:Text">
          <xsd:maxLength value="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Org_Name" ma:index="17" nillable="true" ma:displayName="Org_Name" ma:format="Dropdown" ma:internalName="Org_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28b0d2-7e10-4e8c-8ad3-5eabbf4f8b8b"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internalName="_ip_UnifiedCompliancePolicyProperties" ma:readOnly="false">
      <xsd:simpleType>
        <xsd:restriction base="dms:Note"/>
      </xsd:simpleType>
    </xsd:element>
    <xsd:element name="_ip_UnifiedCompliancePolicyUIAction" ma:index="13"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513C53-2F94-45C9-9DAA-2B75D011BF58}">
  <ds:schemaRefs>
    <ds:schemaRef ds:uri="http://www.w3.org/XML/1998/namespace"/>
    <ds:schemaRef ds:uri="http://purl.org/dc/dcmitype/"/>
    <ds:schemaRef ds:uri="http://purl.org/dc/terms/"/>
    <ds:schemaRef ds:uri="http://schemas.microsoft.com/office/infopath/2007/PartnerControls"/>
    <ds:schemaRef ds:uri="57985f8f-0c85-4009-899e-35fc268dacab"/>
    <ds:schemaRef ds:uri="http://schemas.microsoft.com/office/2006/documentManagement/types"/>
    <ds:schemaRef ds:uri="http://purl.org/dc/elements/1.1/"/>
    <ds:schemaRef ds:uri="http://schemas.openxmlformats.org/package/2006/metadata/core-properties"/>
    <ds:schemaRef ds:uri="0a28b0d2-7e10-4e8c-8ad3-5eabbf4f8b8b"/>
    <ds:schemaRef ds:uri="http://schemas.microsoft.com/office/2006/metadata/properties"/>
  </ds:schemaRefs>
</ds:datastoreItem>
</file>

<file path=customXml/itemProps2.xml><?xml version="1.0" encoding="utf-8"?>
<ds:datastoreItem xmlns:ds="http://schemas.openxmlformats.org/officeDocument/2006/customXml" ds:itemID="{048A0DE0-B196-4832-8C03-556A7AC19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985f8f-0c85-4009-899e-35fc268dacab"/>
    <ds:schemaRef ds:uri="0a28b0d2-7e10-4e8c-8ad3-5eabbf4f8b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54E685-2F45-41D1-978D-2DDDB8199AC8}">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Guidance</vt:lpstr>
      <vt:lpstr>Sign off sheet</vt:lpstr>
      <vt:lpstr>Page 1</vt:lpstr>
      <vt:lpstr>Page 2</vt:lpstr>
      <vt:lpstr>Page 3</vt:lpstr>
      <vt:lpstr>Page 4</vt:lpstr>
      <vt:lpstr>Page 5</vt:lpstr>
      <vt:lpstr>KPI descriptions</vt:lpstr>
      <vt:lpstr>DataSheet</vt:lpstr>
      <vt:lpstr>MaternityServiceList</vt:lpstr>
      <vt:lpstr>MaternityServiceList!MaternityServices</vt:lpstr>
      <vt:lpstr>MaternityServiceList!MaternityServicesWithCodes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Tempest;liz.selfridge@nhs.net;michael.wilding1@nhs.net;.</dc:creator>
  <cp:keywords/>
  <dc:description/>
  <cp:lastModifiedBy>SELFRIDGE, Liz (NHS ENGLAND)</cp:lastModifiedBy>
  <cp:revision/>
  <dcterms:created xsi:type="dcterms:W3CDTF">2017-04-11T16:26:22Z</dcterms:created>
  <dcterms:modified xsi:type="dcterms:W3CDTF">2026-07-15T12:59:20Z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0x0101009573C3AECE3A9341958499212555865C</vt:lpwstr>
  </property>
  <property fmtid="{D5CDD505-2E9C-101B-9397-08002B2CF9AE}" pid="3" name="MediaServiceImageTags">
    <vt:lpwstr/>
  </property>
  <property fmtid="{D5CDD505-2E9C-101B-9397-08002B2CF9AE}" pid="4" name="_ExtendedDescription">
    <vt:lpwstr/>
  </property>
  <property fmtid="{D5CDD505-2E9C-101B-9397-08002B2CF9AE}" pid="5" name="Order">
    <vt:r8>108327200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TriggerFlowInfo">
    <vt:lpwstr/>
  </property>
  <property fmtid="{D5CDD505-2E9C-101B-9397-08002B2CF9AE}" pid="11" name="SharedWithUsers">
    <vt:lpwstr/>
  </property>
</Properties>
</file>