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8_{1D65186E-E84C-4E50-9B1C-BA3CF6B6EBD5}" xr6:coauthVersionLast="47" xr6:coauthVersionMax="47" xr10:uidLastSave="{00000000-0000-0000-0000-000000000000}"/>
  <workbookProtection workbookAlgorithmName="SHA-512" workbookHashValue="x1Z5Hzw+v7UhQn13boEf1WeOcuJOzizl8WhcqQ6CSPTgf4Xjo7h89rticKXUdeNUcIg0fUHnF6GRsdhz/hUhcA==" workbookSaltValue="KpvFoVQIPanLXSokSvZs0A==" workbookSpinCount="100000" lockStructure="1"/>
  <bookViews>
    <workbookView xWindow="-110" yWindow="-110" windowWidth="22780" windowHeight="14540" tabRatio="728" activeTab="6" xr2:uid="{00000000-000D-0000-FFFF-FFFF00000000}"/>
  </bookViews>
  <sheets>
    <sheet name="Cover_sheet" sheetId="7" r:id="rId1"/>
    <sheet name="config" sheetId="13" state="hidden" r:id="rId2"/>
    <sheet name="Contents" sheetId="8" r:id="rId3"/>
    <sheet name="Data - dwelling fires" sheetId="15" r:id="rId4"/>
    <sheet name="Data - population" sheetId="3" r:id="rId5"/>
    <sheet name="FIRE0201_working" sheetId="1" state="hidden" r:id="rId6"/>
    <sheet name="FIRE0201" sheetId="4" r:id="rId7"/>
    <sheet name="QA checks" sheetId="14" state="hidden" r:id="rId8"/>
  </sheets>
  <definedNames>
    <definedName name="_xlnm._FilterDatabase" localSheetId="3" hidden="1">'Data - dwelling fires'!$A$1:$D$1</definedName>
    <definedName name="_xlnm._FilterDatabase" localSheetId="4" hidden="1">'Data - population'!$A$1:$D$1</definedName>
    <definedName name="_xlnm.Print_Area" localSheetId="2">Contents!$A$1:$E$6</definedName>
    <definedName name="_xlnm.Print_Area" localSheetId="6">FIRE0201!$A$1:$J$77</definedName>
    <definedName name="_xlnm.Print_Titles" localSheetId="6">FIRE0201!$A:$A,FIRE0201!$1:$4</definedName>
  </definedNames>
  <calcPr calcId="191028"/>
  <pivotCaches>
    <pivotCache cacheId="0" r:id="rId9"/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2" i="1" l="1"/>
  <c r="N48" i="1" l="1" a="1"/>
  <c r="N48" i="1" s="1"/>
  <c r="M48" i="1" a="1"/>
  <c r="M48" i="1" s="1"/>
  <c r="L48" i="1" a="1"/>
  <c r="L48" i="1" s="1"/>
  <c r="K48" i="1" a="1"/>
  <c r="K48" i="1" s="1"/>
  <c r="H61" i="14" a="1"/>
  <c r="H61" i="14" s="1"/>
  <c r="G5" i="14" a="1"/>
  <c r="G5" i="14" s="1"/>
  <c r="A55" i="4"/>
  <c r="A10" i="7"/>
  <c r="O65" i="14" l="1"/>
  <c r="P103" i="14"/>
  <c r="P97" i="14"/>
  <c r="P85" i="14"/>
  <c r="P73" i="14"/>
  <c r="O103" i="14"/>
  <c r="O97" i="14"/>
  <c r="O88" i="14"/>
  <c r="O79" i="14"/>
  <c r="O73" i="14"/>
  <c r="R102" i="14"/>
  <c r="R93" i="14"/>
  <c r="R81" i="14"/>
  <c r="R63" i="14"/>
  <c r="R62" i="14"/>
  <c r="Q105" i="14"/>
  <c r="Q96" i="14"/>
  <c r="Q84" i="14"/>
  <c r="Q72" i="14"/>
  <c r="P105" i="14"/>
  <c r="P96" i="14"/>
  <c r="P87" i="14"/>
  <c r="P78" i="14"/>
  <c r="P72" i="14"/>
  <c r="O105" i="14"/>
  <c r="O99" i="14"/>
  <c r="O87" i="14"/>
  <c r="O84" i="14"/>
  <c r="O72" i="14"/>
  <c r="O69" i="14"/>
  <c r="O66" i="14"/>
  <c r="O63" i="14"/>
  <c r="R110" i="14"/>
  <c r="X110" i="14" s="1"/>
  <c r="R107" i="14"/>
  <c r="X107" i="14" s="1"/>
  <c r="R104" i="14"/>
  <c r="R101" i="14"/>
  <c r="R98" i="14"/>
  <c r="R95" i="14"/>
  <c r="R92" i="14"/>
  <c r="R89" i="14"/>
  <c r="R86" i="14"/>
  <c r="R83" i="14"/>
  <c r="R80" i="14"/>
  <c r="R77" i="14"/>
  <c r="R74" i="14"/>
  <c r="R71" i="14"/>
  <c r="R68" i="14"/>
  <c r="R65" i="14"/>
  <c r="R106" i="14"/>
  <c r="X106" i="14" s="1"/>
  <c r="R97" i="14"/>
  <c r="R91" i="14"/>
  <c r="R85" i="14"/>
  <c r="R79" i="14"/>
  <c r="R73" i="14"/>
  <c r="R67" i="14"/>
  <c r="Q106" i="14"/>
  <c r="W106" i="14" s="1"/>
  <c r="Q97" i="14"/>
  <c r="Q88" i="14"/>
  <c r="Q79" i="14"/>
  <c r="Q70" i="14"/>
  <c r="P100" i="14"/>
  <c r="P88" i="14"/>
  <c r="P76" i="14"/>
  <c r="P70" i="14"/>
  <c r="O109" i="14"/>
  <c r="O94" i="14"/>
  <c r="O82" i="14"/>
  <c r="O67" i="14"/>
  <c r="R108" i="14"/>
  <c r="X108" i="14" s="1"/>
  <c r="R96" i="14"/>
  <c r="R84" i="14"/>
  <c r="R72" i="14"/>
  <c r="Q102" i="14"/>
  <c r="Q93" i="14"/>
  <c r="Q81" i="14"/>
  <c r="Q63" i="14"/>
  <c r="P102" i="14"/>
  <c r="P90" i="14"/>
  <c r="P75" i="14"/>
  <c r="P69" i="14"/>
  <c r="P62" i="14"/>
  <c r="O93" i="14"/>
  <c r="O75" i="14"/>
  <c r="Q110" i="14"/>
  <c r="W110" i="14" s="1"/>
  <c r="Q107" i="14"/>
  <c r="W107" i="14" s="1"/>
  <c r="Q104" i="14"/>
  <c r="Q101" i="14"/>
  <c r="Q98" i="14"/>
  <c r="Q95" i="14"/>
  <c r="Q92" i="14"/>
  <c r="Q89" i="14"/>
  <c r="Q86" i="14"/>
  <c r="Q83" i="14"/>
  <c r="Q80" i="14"/>
  <c r="Q77" i="14"/>
  <c r="Q74" i="14"/>
  <c r="Q71" i="14"/>
  <c r="Q68" i="14"/>
  <c r="Q65" i="14"/>
  <c r="R103" i="14"/>
  <c r="Q103" i="14"/>
  <c r="Q94" i="14"/>
  <c r="Q85" i="14"/>
  <c r="Q73" i="14"/>
  <c r="Q64" i="14"/>
  <c r="P109" i="14"/>
  <c r="V109" i="14" s="1"/>
  <c r="P94" i="14"/>
  <c r="P82" i="14"/>
  <c r="P64" i="14"/>
  <c r="O100" i="14"/>
  <c r="O85" i="14"/>
  <c r="O70" i="14"/>
  <c r="O62" i="14"/>
  <c r="R99" i="14"/>
  <c r="R90" i="14"/>
  <c r="R78" i="14"/>
  <c r="R69" i="14"/>
  <c r="Q108" i="14"/>
  <c r="W108" i="14" s="1"/>
  <c r="Q90" i="14"/>
  <c r="Q78" i="14"/>
  <c r="Q69" i="14"/>
  <c r="Q62" i="14"/>
  <c r="P99" i="14"/>
  <c r="P84" i="14"/>
  <c r="P66" i="14"/>
  <c r="O108" i="14"/>
  <c r="U108" i="14" s="1"/>
  <c r="O96" i="14"/>
  <c r="O81" i="14"/>
  <c r="P110" i="14"/>
  <c r="V110" i="14" s="1"/>
  <c r="P107" i="14"/>
  <c r="V107" i="14" s="1"/>
  <c r="P104" i="14"/>
  <c r="P101" i="14"/>
  <c r="P98" i="14"/>
  <c r="P95" i="14"/>
  <c r="P92" i="14"/>
  <c r="P89" i="14"/>
  <c r="P86" i="14"/>
  <c r="P83" i="14"/>
  <c r="P80" i="14"/>
  <c r="P77" i="14"/>
  <c r="P74" i="14"/>
  <c r="P71" i="14"/>
  <c r="P68" i="14"/>
  <c r="P65" i="14"/>
  <c r="R109" i="14"/>
  <c r="X109" i="14" s="1"/>
  <c r="R100" i="14"/>
  <c r="R94" i="14"/>
  <c r="R88" i="14"/>
  <c r="R82" i="14"/>
  <c r="R76" i="14"/>
  <c r="R70" i="14"/>
  <c r="R64" i="14"/>
  <c r="Q109" i="14"/>
  <c r="W109" i="14" s="1"/>
  <c r="Q100" i="14"/>
  <c r="Q91" i="14"/>
  <c r="Q82" i="14"/>
  <c r="Q76" i="14"/>
  <c r="Q67" i="14"/>
  <c r="P106" i="14"/>
  <c r="V106" i="14" s="1"/>
  <c r="P91" i="14"/>
  <c r="P79" i="14"/>
  <c r="P67" i="14"/>
  <c r="O106" i="14"/>
  <c r="U106" i="14" s="1"/>
  <c r="O91" i="14"/>
  <c r="O76" i="14"/>
  <c r="O64" i="14"/>
  <c r="R105" i="14"/>
  <c r="R87" i="14"/>
  <c r="R75" i="14"/>
  <c r="R66" i="14"/>
  <c r="Q99" i="14"/>
  <c r="Q87" i="14"/>
  <c r="Q75" i="14"/>
  <c r="Q66" i="14"/>
  <c r="P108" i="14"/>
  <c r="P93" i="14"/>
  <c r="P81" i="14"/>
  <c r="P63" i="14"/>
  <c r="O102" i="14"/>
  <c r="O90" i="14"/>
  <c r="O78" i="14"/>
  <c r="O110" i="14"/>
  <c r="U110" i="14" s="1"/>
  <c r="O107" i="14"/>
  <c r="O104" i="14"/>
  <c r="O101" i="14"/>
  <c r="O98" i="14"/>
  <c r="O95" i="14"/>
  <c r="O92" i="14"/>
  <c r="O89" i="14"/>
  <c r="O86" i="14"/>
  <c r="O83" i="14"/>
  <c r="O80" i="14"/>
  <c r="O77" i="14"/>
  <c r="O74" i="14"/>
  <c r="O71" i="14"/>
  <c r="O68" i="14"/>
  <c r="O48" i="1"/>
  <c r="U109" i="14"/>
  <c r="V108" i="14"/>
  <c r="U107" i="14"/>
  <c r="P54" i="14"/>
  <c r="O54" i="14"/>
  <c r="O50" i="14"/>
  <c r="N50" i="14"/>
  <c r="Q52" i="14"/>
  <c r="Q51" i="14"/>
  <c r="Q50" i="14"/>
  <c r="N54" i="14"/>
  <c r="Q54" i="14"/>
  <c r="Q53" i="14"/>
  <c r="P53" i="14"/>
  <c r="O53" i="14"/>
  <c r="P51" i="14"/>
  <c r="N53" i="14"/>
  <c r="O51" i="14"/>
  <c r="P52" i="14"/>
  <c r="N51" i="14"/>
  <c r="O52" i="14"/>
  <c r="P50" i="14"/>
  <c r="N52" i="14"/>
  <c r="A8" i="7"/>
  <c r="K49" i="1" a="1"/>
  <c r="K49" i="1" s="1"/>
  <c r="L49" i="1" a="1"/>
  <c r="L49" i="1" s="1"/>
  <c r="M49" i="1" a="1"/>
  <c r="M49" i="1" s="1"/>
  <c r="N49" i="1" a="1"/>
  <c r="N49" i="1" s="1"/>
  <c r="A2" i="8"/>
  <c r="A9" i="7"/>
  <c r="A5" i="7"/>
  <c r="A3" i="7"/>
  <c r="O49" i="1" l="1"/>
  <c r="K47" i="1" a="1"/>
  <c r="K47" i="1" s="1"/>
  <c r="L47" i="1" a="1"/>
  <c r="L47" i="1" s="1"/>
  <c r="M47" i="1" a="1"/>
  <c r="M47" i="1" s="1"/>
  <c r="N47" i="1" a="1"/>
  <c r="N47" i="1" s="1"/>
  <c r="K46" i="1" a="1"/>
  <c r="K46" i="1" s="1"/>
  <c r="L46" i="1" a="1"/>
  <c r="L46" i="1" s="1"/>
  <c r="M46" i="1" a="1"/>
  <c r="M46" i="1" s="1"/>
  <c r="N46" i="1" a="1"/>
  <c r="N46" i="1" s="1"/>
  <c r="O47" i="1" l="1"/>
  <c r="O46" i="1"/>
  <c r="K45" i="1" a="1"/>
  <c r="K45" i="1" s="1"/>
  <c r="L45" i="1" a="1"/>
  <c r="L45" i="1" s="1"/>
  <c r="M45" i="1" a="1"/>
  <c r="M45" i="1" s="1"/>
  <c r="N45" i="1" a="1"/>
  <c r="N45" i="1" s="1"/>
  <c r="O45" i="1" l="1"/>
  <c r="N44" i="1" a="1"/>
  <c r="N44" i="1" s="1"/>
  <c r="M44" i="1" a="1"/>
  <c r="M44" i="1" s="1"/>
  <c r="L44" i="1" a="1"/>
  <c r="L44" i="1" s="1"/>
  <c r="K44" i="1" a="1"/>
  <c r="K44" i="1" s="1"/>
  <c r="N43" i="1" a="1"/>
  <c r="N43" i="1" s="1"/>
  <c r="M43" i="1" a="1"/>
  <c r="M43" i="1" s="1"/>
  <c r="L43" i="1" a="1"/>
  <c r="L43" i="1" s="1"/>
  <c r="K43" i="1" a="1"/>
  <c r="K43" i="1" s="1"/>
  <c r="N42" i="1" a="1"/>
  <c r="N42" i="1" s="1"/>
  <c r="M42" i="1" a="1"/>
  <c r="M42" i="1" s="1"/>
  <c r="L42" i="1" a="1"/>
  <c r="L42" i="1" s="1"/>
  <c r="K42" i="1" a="1"/>
  <c r="K42" i="1" s="1"/>
  <c r="N41" i="1" a="1"/>
  <c r="N41" i="1" s="1"/>
  <c r="M41" i="1" a="1"/>
  <c r="M41" i="1" s="1"/>
  <c r="L41" i="1" a="1"/>
  <c r="L41" i="1" s="1"/>
  <c r="K41" i="1" a="1"/>
  <c r="K41" i="1" s="1"/>
  <c r="N40" i="1" a="1"/>
  <c r="N40" i="1" s="1"/>
  <c r="M40" i="1" a="1"/>
  <c r="M40" i="1" s="1"/>
  <c r="L40" i="1" a="1"/>
  <c r="L40" i="1" s="1"/>
  <c r="K40" i="1" a="1"/>
  <c r="K40" i="1" s="1"/>
  <c r="N39" i="1" a="1"/>
  <c r="N39" i="1" s="1"/>
  <c r="M39" i="1" a="1"/>
  <c r="M39" i="1" s="1"/>
  <c r="L39" i="1" a="1"/>
  <c r="L39" i="1" s="1"/>
  <c r="K39" i="1" a="1"/>
  <c r="K39" i="1" s="1"/>
  <c r="N38" i="1" a="1"/>
  <c r="N38" i="1" s="1"/>
  <c r="M38" i="1" a="1"/>
  <c r="M38" i="1" s="1"/>
  <c r="L38" i="1" a="1"/>
  <c r="L38" i="1" s="1"/>
  <c r="K38" i="1" a="1"/>
  <c r="K38" i="1" s="1"/>
  <c r="N37" i="1" a="1"/>
  <c r="N37" i="1" s="1"/>
  <c r="M37" i="1" a="1"/>
  <c r="M37" i="1" s="1"/>
  <c r="L37" i="1" a="1"/>
  <c r="L37" i="1" s="1"/>
  <c r="K37" i="1" a="1"/>
  <c r="K37" i="1" s="1"/>
  <c r="N36" i="1" a="1"/>
  <c r="N36" i="1" s="1"/>
  <c r="M36" i="1" a="1"/>
  <c r="M36" i="1" s="1"/>
  <c r="L36" i="1" a="1"/>
  <c r="L36" i="1" s="1"/>
  <c r="K36" i="1" a="1"/>
  <c r="K36" i="1" s="1"/>
  <c r="N35" i="1" a="1"/>
  <c r="N35" i="1" s="1"/>
  <c r="M35" i="1" a="1"/>
  <c r="M35" i="1" s="1"/>
  <c r="L35" i="1" a="1"/>
  <c r="L35" i="1" s="1"/>
  <c r="K35" i="1" a="1"/>
  <c r="K35" i="1" s="1"/>
  <c r="N34" i="1" a="1"/>
  <c r="N34" i="1" s="1"/>
  <c r="M34" i="1" a="1"/>
  <c r="M34" i="1" s="1"/>
  <c r="L34" i="1" a="1"/>
  <c r="L34" i="1" s="1"/>
  <c r="K34" i="1" a="1"/>
  <c r="K34" i="1" s="1"/>
  <c r="N33" i="1" a="1"/>
  <c r="N33" i="1" s="1"/>
  <c r="M33" i="1" a="1"/>
  <c r="M33" i="1" s="1"/>
  <c r="L33" i="1" a="1"/>
  <c r="L33" i="1" s="1"/>
  <c r="K33" i="1" a="1"/>
  <c r="K33" i="1" s="1"/>
  <c r="N32" i="1" a="1"/>
  <c r="N32" i="1" s="1"/>
  <c r="M32" i="1" a="1"/>
  <c r="M32" i="1" s="1"/>
  <c r="L32" i="1" a="1"/>
  <c r="L32" i="1" s="1"/>
  <c r="K32" i="1" a="1"/>
  <c r="K32" i="1" s="1"/>
  <c r="N31" i="1" a="1"/>
  <c r="N31" i="1" s="1"/>
  <c r="M31" i="1" a="1"/>
  <c r="M31" i="1" s="1"/>
  <c r="L31" i="1" a="1"/>
  <c r="L31" i="1" s="1"/>
  <c r="K31" i="1" a="1"/>
  <c r="K31" i="1" s="1"/>
  <c r="N30" i="1" a="1"/>
  <c r="N30" i="1" s="1"/>
  <c r="M30" i="1" a="1"/>
  <c r="M30" i="1" s="1"/>
  <c r="L30" i="1" a="1"/>
  <c r="L30" i="1" s="1"/>
  <c r="K30" i="1" a="1"/>
  <c r="K30" i="1" s="1"/>
  <c r="N29" i="1" a="1"/>
  <c r="N29" i="1" s="1"/>
  <c r="M29" i="1" a="1"/>
  <c r="M29" i="1" s="1"/>
  <c r="L29" i="1" a="1"/>
  <c r="L29" i="1" s="1"/>
  <c r="K29" i="1" a="1"/>
  <c r="K29" i="1" s="1"/>
  <c r="N28" i="1" a="1"/>
  <c r="N28" i="1" s="1"/>
  <c r="M28" i="1" a="1"/>
  <c r="M28" i="1" s="1"/>
  <c r="L28" i="1" a="1"/>
  <c r="L28" i="1" s="1"/>
  <c r="K28" i="1" a="1"/>
  <c r="K28" i="1" s="1"/>
  <c r="N27" i="1" a="1"/>
  <c r="N27" i="1" s="1"/>
  <c r="M27" i="1" a="1"/>
  <c r="M27" i="1" s="1"/>
  <c r="L27" i="1" a="1"/>
  <c r="L27" i="1" s="1"/>
  <c r="K27" i="1" a="1"/>
  <c r="K27" i="1" s="1"/>
  <c r="N26" i="1" a="1"/>
  <c r="N26" i="1" s="1"/>
  <c r="M26" i="1" a="1"/>
  <c r="M26" i="1" s="1"/>
  <c r="L26" i="1" a="1"/>
  <c r="L26" i="1" s="1"/>
  <c r="K26" i="1" a="1"/>
  <c r="K26" i="1" s="1"/>
  <c r="N25" i="1" a="1"/>
  <c r="N25" i="1" s="1"/>
  <c r="M25" i="1" a="1"/>
  <c r="M25" i="1" s="1"/>
  <c r="L25" i="1" a="1"/>
  <c r="L25" i="1" s="1"/>
  <c r="K25" i="1" a="1"/>
  <c r="K25" i="1" s="1"/>
  <c r="N24" i="1" a="1"/>
  <c r="N24" i="1" s="1"/>
  <c r="M24" i="1" a="1"/>
  <c r="M24" i="1" s="1"/>
  <c r="L24" i="1" a="1"/>
  <c r="L24" i="1" s="1"/>
  <c r="K24" i="1" a="1"/>
  <c r="K24" i="1" s="1"/>
  <c r="N23" i="1" a="1"/>
  <c r="N23" i="1" s="1"/>
  <c r="M23" i="1" a="1"/>
  <c r="M23" i="1" s="1"/>
  <c r="L23" i="1" a="1"/>
  <c r="L23" i="1" s="1"/>
  <c r="K23" i="1" a="1"/>
  <c r="K23" i="1" s="1"/>
  <c r="N22" i="1" a="1"/>
  <c r="N22" i="1" s="1"/>
  <c r="M22" i="1" a="1"/>
  <c r="M22" i="1" s="1"/>
  <c r="L22" i="1" a="1"/>
  <c r="L22" i="1" s="1"/>
  <c r="K22" i="1" a="1"/>
  <c r="K22" i="1" s="1"/>
  <c r="N21" i="1" a="1"/>
  <c r="N21" i="1" s="1"/>
  <c r="M21" i="1" a="1"/>
  <c r="M21" i="1" s="1"/>
  <c r="L21" i="1" a="1"/>
  <c r="L21" i="1" s="1"/>
  <c r="K21" i="1" a="1"/>
  <c r="K21" i="1" s="1"/>
  <c r="N20" i="1" a="1"/>
  <c r="N20" i="1" s="1"/>
  <c r="M20" i="1" a="1"/>
  <c r="M20" i="1" s="1"/>
  <c r="L20" i="1" a="1"/>
  <c r="L20" i="1" s="1"/>
  <c r="K20" i="1" a="1"/>
  <c r="K20" i="1" s="1"/>
  <c r="N19" i="1" a="1"/>
  <c r="N19" i="1" s="1"/>
  <c r="M19" i="1" a="1"/>
  <c r="M19" i="1" s="1"/>
  <c r="L19" i="1" a="1"/>
  <c r="L19" i="1" s="1"/>
  <c r="K19" i="1" a="1"/>
  <c r="K19" i="1" s="1"/>
  <c r="N18" i="1" a="1"/>
  <c r="N18" i="1" s="1"/>
  <c r="M18" i="1" a="1"/>
  <c r="M18" i="1" s="1"/>
  <c r="L18" i="1" a="1"/>
  <c r="L18" i="1" s="1"/>
  <c r="K18" i="1" a="1"/>
  <c r="K18" i="1" s="1"/>
  <c r="N17" i="1" a="1"/>
  <c r="N17" i="1" s="1"/>
  <c r="M17" i="1" a="1"/>
  <c r="M17" i="1" s="1"/>
  <c r="L17" i="1" a="1"/>
  <c r="L17" i="1" s="1"/>
  <c r="K17" i="1" a="1"/>
  <c r="K17" i="1" s="1"/>
  <c r="N16" i="1" a="1"/>
  <c r="N16" i="1" s="1"/>
  <c r="M16" i="1" a="1"/>
  <c r="M16" i="1" s="1"/>
  <c r="L16" i="1" a="1"/>
  <c r="L16" i="1" s="1"/>
  <c r="K16" i="1" a="1"/>
  <c r="K16" i="1" s="1"/>
  <c r="N15" i="1" a="1"/>
  <c r="N15" i="1" s="1"/>
  <c r="M15" i="1" a="1"/>
  <c r="M15" i="1" s="1"/>
  <c r="L15" i="1" a="1"/>
  <c r="L15" i="1" s="1"/>
  <c r="K15" i="1" a="1"/>
  <c r="K15" i="1" s="1"/>
  <c r="N14" i="1" a="1"/>
  <c r="N14" i="1" s="1"/>
  <c r="M14" i="1" a="1"/>
  <c r="M14" i="1" s="1"/>
  <c r="L14" i="1" a="1"/>
  <c r="L14" i="1" s="1"/>
  <c r="K14" i="1" a="1"/>
  <c r="K14" i="1" s="1"/>
  <c r="N13" i="1" a="1"/>
  <c r="N13" i="1" s="1"/>
  <c r="M13" i="1" a="1"/>
  <c r="M13" i="1" s="1"/>
  <c r="L13" i="1" a="1"/>
  <c r="L13" i="1" s="1"/>
  <c r="K13" i="1" a="1"/>
  <c r="K13" i="1" s="1"/>
  <c r="N12" i="1" a="1"/>
  <c r="N12" i="1" s="1"/>
  <c r="M12" i="1" a="1"/>
  <c r="M12" i="1" s="1"/>
  <c r="L12" i="1" a="1"/>
  <c r="L12" i="1" s="1"/>
  <c r="K12" i="1" a="1"/>
  <c r="K12" i="1" s="1"/>
  <c r="N11" i="1" a="1"/>
  <c r="N11" i="1" s="1"/>
  <c r="M11" i="1" a="1"/>
  <c r="M11" i="1" s="1"/>
  <c r="L11" i="1" a="1"/>
  <c r="L11" i="1" s="1"/>
  <c r="K11" i="1" a="1"/>
  <c r="K11" i="1" s="1"/>
  <c r="N10" i="1" a="1"/>
  <c r="N10" i="1" s="1"/>
  <c r="M10" i="1" a="1"/>
  <c r="M10" i="1" s="1"/>
  <c r="L10" i="1" a="1"/>
  <c r="L10" i="1" s="1"/>
  <c r="K10" i="1" a="1"/>
  <c r="K10" i="1" s="1"/>
  <c r="N9" i="1" a="1"/>
  <c r="N9" i="1" s="1"/>
  <c r="M9" i="1" a="1"/>
  <c r="M9" i="1" s="1"/>
  <c r="L9" i="1" a="1"/>
  <c r="L9" i="1" s="1"/>
  <c r="K9" i="1" a="1"/>
  <c r="K9" i="1" s="1"/>
  <c r="N8" i="1" a="1"/>
  <c r="N8" i="1" s="1"/>
  <c r="M8" i="1" a="1"/>
  <c r="M8" i="1" s="1"/>
  <c r="L8" i="1" a="1"/>
  <c r="L8" i="1" s="1"/>
  <c r="K8" i="1" a="1"/>
  <c r="K8" i="1" s="1"/>
  <c r="N7" i="1" a="1"/>
  <c r="N7" i="1" s="1"/>
  <c r="M7" i="1" a="1"/>
  <c r="M7" i="1" s="1"/>
  <c r="L7" i="1" a="1"/>
  <c r="L7" i="1" s="1"/>
  <c r="K7" i="1" a="1"/>
  <c r="K7" i="1" s="1"/>
  <c r="N6" i="1" a="1"/>
  <c r="N6" i="1" s="1"/>
  <c r="M6" i="1" a="1"/>
  <c r="M6" i="1" s="1"/>
  <c r="L6" i="1" a="1"/>
  <c r="L6" i="1" s="1"/>
  <c r="K6" i="1" a="1"/>
  <c r="K6" i="1" s="1"/>
  <c r="N5" i="1" a="1"/>
  <c r="N5" i="1" s="1"/>
  <c r="M5" i="1" a="1"/>
  <c r="M5" i="1" s="1"/>
  <c r="L5" i="1" a="1"/>
  <c r="L5" i="1" s="1"/>
  <c r="K5" i="1" a="1"/>
  <c r="K5" i="1" s="1"/>
  <c r="B3" i="1"/>
  <c r="B45" i="1" l="1" a="1"/>
  <c r="B45" i="1" s="1"/>
  <c r="C48" i="1" a="1"/>
  <c r="C48" i="1" s="1"/>
  <c r="O10" i="1"/>
  <c r="O16" i="1"/>
  <c r="O22" i="1"/>
  <c r="O28" i="1"/>
  <c r="O34" i="1"/>
  <c r="O40" i="1"/>
  <c r="O7" i="1"/>
  <c r="O13" i="1"/>
  <c r="O25" i="1"/>
  <c r="O31" i="1"/>
  <c r="O37" i="1"/>
  <c r="O43" i="1"/>
  <c r="D49" i="1" a="1"/>
  <c r="D49" i="1" s="1"/>
  <c r="D45" i="1" a="1"/>
  <c r="D45" i="1" s="1"/>
  <c r="D41" i="1" a="1"/>
  <c r="D41" i="1" s="1"/>
  <c r="H41" i="1" s="1"/>
  <c r="H41" i="4" s="1"/>
  <c r="W98" i="14" s="1"/>
  <c r="D37" i="1" a="1"/>
  <c r="D37" i="1" s="1"/>
  <c r="H37" i="1" s="1"/>
  <c r="H37" i="4" s="1"/>
  <c r="W94" i="14" s="1"/>
  <c r="D33" i="1" a="1"/>
  <c r="D33" i="1" s="1"/>
  <c r="H33" i="1" s="1"/>
  <c r="H33" i="4" s="1"/>
  <c r="W90" i="14" s="1"/>
  <c r="D29" i="1" a="1"/>
  <c r="D29" i="1" s="1"/>
  <c r="H29" i="1" s="1"/>
  <c r="H29" i="4" s="1"/>
  <c r="W86" i="14" s="1"/>
  <c r="C27" i="1" a="1"/>
  <c r="C27" i="1" s="1"/>
  <c r="C25" i="1" a="1"/>
  <c r="C25" i="1" s="1"/>
  <c r="G25" i="1" s="1"/>
  <c r="G25" i="4" s="1"/>
  <c r="V82" i="14" s="1"/>
  <c r="C23" i="1" a="1"/>
  <c r="C23" i="1" s="1"/>
  <c r="C19" i="1" a="1"/>
  <c r="C19" i="1" s="1"/>
  <c r="C15" i="1" a="1"/>
  <c r="C15" i="1" s="1"/>
  <c r="G15" i="1" s="1"/>
  <c r="G15" i="4" s="1"/>
  <c r="V72" i="14" s="1"/>
  <c r="C11" i="1" a="1"/>
  <c r="C11" i="1" s="1"/>
  <c r="G11" i="1" s="1"/>
  <c r="G11" i="4" s="1"/>
  <c r="C7" i="1" a="1"/>
  <c r="C7" i="1" s="1"/>
  <c r="G7" i="1" s="1"/>
  <c r="G7" i="4" s="1"/>
  <c r="D44" i="1" a="1"/>
  <c r="D44" i="1" s="1"/>
  <c r="D44" i="4" s="1"/>
  <c r="P45" i="14" s="1"/>
  <c r="C18" i="1" a="1"/>
  <c r="C18" i="1" s="1"/>
  <c r="C10" i="1" a="1"/>
  <c r="C10" i="1" s="1"/>
  <c r="C44" i="1" a="1"/>
  <c r="C44" i="1" s="1"/>
  <c r="G44" i="1" s="1"/>
  <c r="G44" i="4" s="1"/>
  <c r="V101" i="14" s="1"/>
  <c r="C36" i="1" a="1"/>
  <c r="C36" i="1" s="1"/>
  <c r="D28" i="1" a="1"/>
  <c r="D28" i="1" s="1"/>
  <c r="H28" i="1" s="1"/>
  <c r="H28" i="4" s="1"/>
  <c r="W85" i="14" s="1"/>
  <c r="B22" i="1" a="1"/>
  <c r="B22" i="1" s="1"/>
  <c r="B10" i="1" a="1"/>
  <c r="B10" i="1" s="1"/>
  <c r="F10" i="1" s="1"/>
  <c r="F10" i="4" s="1"/>
  <c r="U67" i="14" s="1"/>
  <c r="B44" i="1" a="1"/>
  <c r="B44" i="1" s="1"/>
  <c r="F44" i="1" s="1"/>
  <c r="F44" i="4" s="1"/>
  <c r="U101" i="14" s="1"/>
  <c r="B32" i="1" a="1"/>
  <c r="B32" i="1" s="1"/>
  <c r="D17" i="1" a="1"/>
  <c r="D17" i="1" s="1"/>
  <c r="H17" i="1" s="1"/>
  <c r="H17" i="4" s="1"/>
  <c r="D5" i="1" a="1"/>
  <c r="D5" i="1" s="1"/>
  <c r="D43" i="1" a="1"/>
  <c r="D43" i="1" s="1"/>
  <c r="H43" i="1" s="1"/>
  <c r="H43" i="4" s="1"/>
  <c r="W100" i="14" s="1"/>
  <c r="D31" i="1" a="1"/>
  <c r="D31" i="1" s="1"/>
  <c r="C24" i="1" a="1"/>
  <c r="C24" i="1" s="1"/>
  <c r="C17" i="1" a="1"/>
  <c r="C17" i="1" s="1"/>
  <c r="G17" i="1" s="1"/>
  <c r="G17" i="4" s="1"/>
  <c r="V74" i="14" s="1"/>
  <c r="C5" i="1" a="1"/>
  <c r="C5" i="1" s="1"/>
  <c r="G5" i="1" s="1"/>
  <c r="G5" i="4" s="1"/>
  <c r="C43" i="1" a="1"/>
  <c r="C43" i="1" s="1"/>
  <c r="C31" i="1" a="1"/>
  <c r="C31" i="1" s="1"/>
  <c r="G31" i="1" s="1"/>
  <c r="G31" i="4" s="1"/>
  <c r="V88" i="14" s="1"/>
  <c r="B17" i="1" a="1"/>
  <c r="B17" i="1" s="1"/>
  <c r="B9" i="1" a="1"/>
  <c r="B9" i="1" s="1"/>
  <c r="F9" i="1" s="1"/>
  <c r="F9" i="4" s="1"/>
  <c r="U66" i="14" s="1"/>
  <c r="B43" i="1" a="1"/>
  <c r="B43" i="1" s="1"/>
  <c r="F43" i="1" s="1"/>
  <c r="F43" i="4" s="1"/>
  <c r="U100" i="14" s="1"/>
  <c r="B35" i="1" a="1"/>
  <c r="B35" i="1" s="1"/>
  <c r="F35" i="1" s="1"/>
  <c r="F35" i="4" s="1"/>
  <c r="U92" i="14" s="1"/>
  <c r="B26" i="1" a="1"/>
  <c r="B26" i="1" s="1"/>
  <c r="D20" i="1" a="1"/>
  <c r="D20" i="1" s="1"/>
  <c r="H20" i="1" s="1"/>
  <c r="H20" i="4" s="1"/>
  <c r="W77" i="14" s="1"/>
  <c r="D12" i="1" a="1"/>
  <c r="D12" i="1" s="1"/>
  <c r="H12" i="1" s="1"/>
  <c r="H12" i="4" s="1"/>
  <c r="D42" i="1" a="1"/>
  <c r="D42" i="1" s="1"/>
  <c r="H42" i="1" s="1"/>
  <c r="H42" i="4" s="1"/>
  <c r="W99" i="14" s="1"/>
  <c r="D34" i="1" a="1"/>
  <c r="D34" i="1" s="1"/>
  <c r="H34" i="1" s="1"/>
  <c r="H34" i="4" s="1"/>
  <c r="W91" i="14" s="1"/>
  <c r="C16" i="1" a="1"/>
  <c r="C16" i="1" s="1"/>
  <c r="C8" i="1" a="1"/>
  <c r="C8" i="1" s="1"/>
  <c r="C42" i="1" a="1"/>
  <c r="C42" i="1" s="1"/>
  <c r="G42" i="1" s="1"/>
  <c r="G42" i="4" s="1"/>
  <c r="V99" i="14" s="1"/>
  <c r="D27" i="1" a="1"/>
  <c r="D27" i="1" s="1"/>
  <c r="H27" i="1" s="1"/>
  <c r="H27" i="4" s="1"/>
  <c r="W84" i="14" s="1"/>
  <c r="D23" i="1" a="1"/>
  <c r="D23" i="1" s="1"/>
  <c r="H23" i="1" s="1"/>
  <c r="H23" i="4" s="1"/>
  <c r="W80" i="14" s="1"/>
  <c r="B12" i="1" a="1"/>
  <c r="B12" i="1" s="1"/>
  <c r="F12" i="1" s="1"/>
  <c r="F12" i="4" s="1"/>
  <c r="U69" i="14" s="1"/>
  <c r="B42" i="1" a="1"/>
  <c r="B42" i="1" s="1"/>
  <c r="F42" i="1" s="1"/>
  <c r="F42" i="4" s="1"/>
  <c r="U99" i="14" s="1"/>
  <c r="B30" i="1" a="1"/>
  <c r="B30" i="1" s="1"/>
  <c r="F30" i="1" s="1"/>
  <c r="F30" i="4" s="1"/>
  <c r="U87" i="14" s="1"/>
  <c r="D15" i="1" a="1"/>
  <c r="D15" i="1" s="1"/>
  <c r="H15" i="1" s="1"/>
  <c r="H15" i="4" s="1"/>
  <c r="D7" i="1" a="1"/>
  <c r="D7" i="1" s="1"/>
  <c r="H7" i="1" s="1"/>
  <c r="H7" i="4" s="1"/>
  <c r="C49" i="1" a="1"/>
  <c r="C49" i="1" s="1"/>
  <c r="C45" i="1" a="1"/>
  <c r="C45" i="1" s="1"/>
  <c r="C41" i="1" a="1"/>
  <c r="C41" i="1" s="1"/>
  <c r="G41" i="1" s="1"/>
  <c r="G41" i="4" s="1"/>
  <c r="V98" i="14" s="1"/>
  <c r="C37" i="1" a="1"/>
  <c r="C37" i="1" s="1"/>
  <c r="G37" i="1" s="1"/>
  <c r="G37" i="4" s="1"/>
  <c r="V94" i="14" s="1"/>
  <c r="C33" i="1" a="1"/>
  <c r="C33" i="1" s="1"/>
  <c r="G33" i="1" s="1"/>
  <c r="G33" i="4" s="1"/>
  <c r="V90" i="14" s="1"/>
  <c r="C29" i="1" a="1"/>
  <c r="C29" i="1" s="1"/>
  <c r="B23" i="1" a="1"/>
  <c r="B23" i="1" s="1"/>
  <c r="F23" i="1" s="1"/>
  <c r="F23" i="4" s="1"/>
  <c r="U80" i="14" s="1"/>
  <c r="B19" i="1" a="1"/>
  <c r="B19" i="1" s="1"/>
  <c r="B15" i="1" a="1"/>
  <c r="B15" i="1" s="1"/>
  <c r="B11" i="1" a="1"/>
  <c r="B11" i="1" s="1"/>
  <c r="B7" i="1" a="1"/>
  <c r="B7" i="1" s="1"/>
  <c r="D48" i="1" a="1"/>
  <c r="D48" i="1" s="1"/>
  <c r="D40" i="1" a="1"/>
  <c r="D40" i="1" s="1"/>
  <c r="H40" i="1" s="1"/>
  <c r="H40" i="4" s="1"/>
  <c r="W97" i="14" s="1"/>
  <c r="D36" i="1" a="1"/>
  <c r="D36" i="1" s="1"/>
  <c r="H36" i="1" s="1"/>
  <c r="H36" i="4" s="1"/>
  <c r="W93" i="14" s="1"/>
  <c r="D32" i="1" a="1"/>
  <c r="D32" i="1" s="1"/>
  <c r="H32" i="1" s="1"/>
  <c r="H32" i="4" s="1"/>
  <c r="W89" i="14" s="1"/>
  <c r="C22" i="1" a="1"/>
  <c r="C22" i="1" s="1"/>
  <c r="G22" i="1" s="1"/>
  <c r="G22" i="4" s="1"/>
  <c r="V79" i="14" s="1"/>
  <c r="C14" i="1" a="1"/>
  <c r="C14" i="1" s="1"/>
  <c r="C6" i="1" a="1"/>
  <c r="C6" i="1" s="1"/>
  <c r="G6" i="1" s="1"/>
  <c r="G6" i="4" s="1"/>
  <c r="C48" i="4"/>
  <c r="C40" i="1" a="1"/>
  <c r="C40" i="1" s="1"/>
  <c r="C32" i="1" a="1"/>
  <c r="C32" i="1" s="1"/>
  <c r="D26" i="1" a="1"/>
  <c r="D26" i="1" s="1"/>
  <c r="H26" i="1" s="1"/>
  <c r="H26" i="4" s="1"/>
  <c r="W83" i="14" s="1"/>
  <c r="D24" i="1" a="1"/>
  <c r="D24" i="1" s="1"/>
  <c r="H24" i="1" s="1"/>
  <c r="H24" i="4" s="1"/>
  <c r="W81" i="14" s="1"/>
  <c r="B18" i="1" a="1"/>
  <c r="B18" i="1" s="1"/>
  <c r="F18" i="1" s="1"/>
  <c r="F18" i="4" s="1"/>
  <c r="U75" i="14" s="1"/>
  <c r="B14" i="1" a="1"/>
  <c r="B14" i="1" s="1"/>
  <c r="F14" i="1" s="1"/>
  <c r="F14" i="4" s="1"/>
  <c r="U71" i="14" s="1"/>
  <c r="B6" i="1" a="1"/>
  <c r="B6" i="1" s="1"/>
  <c r="F6" i="1" s="1"/>
  <c r="F6" i="4" s="1"/>
  <c r="U63" i="14" s="1"/>
  <c r="B48" i="1" a="1"/>
  <c r="B48" i="1" s="1"/>
  <c r="B48" i="4" s="1"/>
  <c r="B40" i="1" a="1"/>
  <c r="B40" i="1" s="1"/>
  <c r="F40" i="1" s="1"/>
  <c r="F40" i="4" s="1"/>
  <c r="U97" i="14" s="1"/>
  <c r="B36" i="1" a="1"/>
  <c r="B36" i="1" s="1"/>
  <c r="D21" i="1" a="1"/>
  <c r="D21" i="1" s="1"/>
  <c r="H21" i="1" s="1"/>
  <c r="H21" i="4" s="1"/>
  <c r="W78" i="14" s="1"/>
  <c r="D13" i="1" a="1"/>
  <c r="D13" i="1" s="1"/>
  <c r="H13" i="1" s="1"/>
  <c r="H13" i="4" s="1"/>
  <c r="D9" i="1" a="1"/>
  <c r="D9" i="1" s="1"/>
  <c r="H9" i="1" s="1"/>
  <c r="H9" i="4" s="1"/>
  <c r="D47" i="1" a="1"/>
  <c r="D47" i="1" s="1"/>
  <c r="D47" i="4" s="1"/>
  <c r="P48" i="14" s="1"/>
  <c r="D39" i="1" a="1"/>
  <c r="D39" i="1" s="1"/>
  <c r="D35" i="1" a="1"/>
  <c r="D35" i="1" s="1"/>
  <c r="C28" i="1" a="1"/>
  <c r="C28" i="1" s="1"/>
  <c r="G28" i="1" s="1"/>
  <c r="G28" i="4" s="1"/>
  <c r="V85" i="14" s="1"/>
  <c r="C26" i="1" a="1"/>
  <c r="C26" i="1" s="1"/>
  <c r="G26" i="1" s="1"/>
  <c r="G26" i="4" s="1"/>
  <c r="V83" i="14" s="1"/>
  <c r="C21" i="1" a="1"/>
  <c r="C21" i="1" s="1"/>
  <c r="G21" i="1" s="1"/>
  <c r="G21" i="4" s="1"/>
  <c r="V78" i="14" s="1"/>
  <c r="C13" i="1" a="1"/>
  <c r="C13" i="1" s="1"/>
  <c r="G13" i="1" s="1"/>
  <c r="G13" i="4" s="1"/>
  <c r="C9" i="1" a="1"/>
  <c r="C9" i="1" s="1"/>
  <c r="G9" i="1" s="1"/>
  <c r="G9" i="4" s="1"/>
  <c r="C47" i="1" a="1"/>
  <c r="C47" i="1" s="1"/>
  <c r="C47" i="4" s="1"/>
  <c r="O48" i="14" s="1"/>
  <c r="C39" i="1" a="1"/>
  <c r="C39" i="1" s="1"/>
  <c r="C35" i="1" a="1"/>
  <c r="C35" i="1" s="1"/>
  <c r="G35" i="1" s="1"/>
  <c r="G35" i="4" s="1"/>
  <c r="V92" i="14" s="1"/>
  <c r="B21" i="1" a="1"/>
  <c r="B21" i="1" s="1"/>
  <c r="F21" i="1" s="1"/>
  <c r="F21" i="4" s="1"/>
  <c r="U78" i="14" s="1"/>
  <c r="B13" i="1" a="1"/>
  <c r="B13" i="1" s="1"/>
  <c r="F13" i="1" s="1"/>
  <c r="F13" i="4" s="1"/>
  <c r="U70" i="14" s="1"/>
  <c r="B5" i="1" a="1"/>
  <c r="B5" i="1" s="1"/>
  <c r="F5" i="1" s="1"/>
  <c r="F5" i="4" s="1"/>
  <c r="U62" i="14" s="1"/>
  <c r="B47" i="1" a="1"/>
  <c r="B47" i="1" s="1"/>
  <c r="B39" i="1" a="1"/>
  <c r="B39" i="1" s="1"/>
  <c r="B31" i="1" a="1"/>
  <c r="B31" i="1" s="1"/>
  <c r="B28" i="1" a="1"/>
  <c r="B28" i="1" s="1"/>
  <c r="F28" i="1" s="1"/>
  <c r="F28" i="4" s="1"/>
  <c r="U85" i="14" s="1"/>
  <c r="B24" i="1" a="1"/>
  <c r="B24" i="1" s="1"/>
  <c r="F24" i="1" s="1"/>
  <c r="F24" i="4" s="1"/>
  <c r="U81" i="14" s="1"/>
  <c r="D16" i="1" a="1"/>
  <c r="D16" i="1" s="1"/>
  <c r="H16" i="1" s="1"/>
  <c r="H16" i="4" s="1"/>
  <c r="D8" i="1" a="1"/>
  <c r="D8" i="1" s="1"/>
  <c r="H8" i="1" s="1"/>
  <c r="H8" i="4" s="1"/>
  <c r="D46" i="1" a="1"/>
  <c r="D46" i="1" s="1"/>
  <c r="D46" i="4" s="1"/>
  <c r="P47" i="14" s="1"/>
  <c r="D38" i="1" a="1"/>
  <c r="D38" i="1" s="1"/>
  <c r="H38" i="1" s="1"/>
  <c r="H38" i="4" s="1"/>
  <c r="W95" i="14" s="1"/>
  <c r="D30" i="1" a="1"/>
  <c r="D30" i="1" s="1"/>
  <c r="H30" i="1" s="1"/>
  <c r="H30" i="4" s="1"/>
  <c r="W87" i="14" s="1"/>
  <c r="C20" i="1" a="1"/>
  <c r="C20" i="1" s="1"/>
  <c r="G20" i="1" s="1"/>
  <c r="G20" i="4" s="1"/>
  <c r="V77" i="14" s="1"/>
  <c r="C12" i="1" a="1"/>
  <c r="C12" i="1" s="1"/>
  <c r="G12" i="1" s="1"/>
  <c r="G12" i="4" s="1"/>
  <c r="C46" i="1" a="1"/>
  <c r="C46" i="1" s="1"/>
  <c r="C46" i="4" s="1"/>
  <c r="O47" i="14" s="1"/>
  <c r="C38" i="1" a="1"/>
  <c r="C38" i="1" s="1"/>
  <c r="G38" i="1" s="1"/>
  <c r="G38" i="4" s="1"/>
  <c r="V95" i="14" s="1"/>
  <c r="C34" i="1" a="1"/>
  <c r="C34" i="1" s="1"/>
  <c r="G34" i="1" s="1"/>
  <c r="G34" i="4" s="1"/>
  <c r="V91" i="14" s="1"/>
  <c r="C30" i="1" a="1"/>
  <c r="C30" i="1" s="1"/>
  <c r="D25" i="1" a="1"/>
  <c r="D25" i="1" s="1"/>
  <c r="H25" i="1" s="1"/>
  <c r="H25" i="4" s="1"/>
  <c r="W82" i="14" s="1"/>
  <c r="B20" i="1" a="1"/>
  <c r="B20" i="1" s="1"/>
  <c r="F20" i="1" s="1"/>
  <c r="F20" i="4" s="1"/>
  <c r="U77" i="14" s="1"/>
  <c r="B16" i="1" a="1"/>
  <c r="B16" i="1" s="1"/>
  <c r="B8" i="1" a="1"/>
  <c r="B8" i="1" s="1"/>
  <c r="F8" i="1" s="1"/>
  <c r="F8" i="4" s="1"/>
  <c r="U65" i="14" s="1"/>
  <c r="B46" i="1" a="1"/>
  <c r="B46" i="1" s="1"/>
  <c r="B46" i="4" s="1"/>
  <c r="N47" i="14" s="1"/>
  <c r="B38" i="1" a="1"/>
  <c r="B38" i="1" s="1"/>
  <c r="B34" i="1" a="1"/>
  <c r="B34" i="1" s="1"/>
  <c r="D19" i="1" a="1"/>
  <c r="D19" i="1" s="1"/>
  <c r="H19" i="1" s="1"/>
  <c r="H19" i="4" s="1"/>
  <c r="W76" i="14" s="1"/>
  <c r="D11" i="1" a="1"/>
  <c r="D11" i="1" s="1"/>
  <c r="H11" i="1" s="1"/>
  <c r="H11" i="4" s="1"/>
  <c r="B49" i="1" a="1"/>
  <c r="B49" i="1" s="1"/>
  <c r="B45" i="4"/>
  <c r="N46" i="14" s="1"/>
  <c r="B41" i="1" a="1"/>
  <c r="B41" i="1" s="1"/>
  <c r="F41" i="1" s="1"/>
  <c r="F41" i="4" s="1"/>
  <c r="U98" i="14" s="1"/>
  <c r="B37" i="1" a="1"/>
  <c r="B37" i="1" s="1"/>
  <c r="B33" i="1" a="1"/>
  <c r="B33" i="1" s="1"/>
  <c r="B29" i="1" a="1"/>
  <c r="B29" i="1" s="1"/>
  <c r="B27" i="1" a="1"/>
  <c r="B27" i="1" s="1"/>
  <c r="B25" i="1" a="1"/>
  <c r="B25" i="1" s="1"/>
  <c r="D22" i="1" a="1"/>
  <c r="D22" i="1" s="1"/>
  <c r="H22" i="1" s="1"/>
  <c r="H22" i="4" s="1"/>
  <c r="W79" i="14" s="1"/>
  <c r="D18" i="1" a="1"/>
  <c r="D18" i="1" s="1"/>
  <c r="H18" i="1" s="1"/>
  <c r="H18" i="4" s="1"/>
  <c r="W75" i="14" s="1"/>
  <c r="D14" i="1" a="1"/>
  <c r="D14" i="1" s="1"/>
  <c r="H14" i="1" s="1"/>
  <c r="H14" i="4" s="1"/>
  <c r="D10" i="1" a="1"/>
  <c r="D10" i="1" s="1"/>
  <c r="H10" i="1" s="1"/>
  <c r="H10" i="4" s="1"/>
  <c r="D6" i="1" a="1"/>
  <c r="D6" i="1" s="1"/>
  <c r="H6" i="1" s="1"/>
  <c r="H6" i="4" s="1"/>
  <c r="O35" i="1"/>
  <c r="O14" i="1"/>
  <c r="O20" i="1"/>
  <c r="O26" i="1"/>
  <c r="O29" i="1"/>
  <c r="O32" i="1"/>
  <c r="O17" i="1"/>
  <c r="O23" i="1"/>
  <c r="O8" i="1"/>
  <c r="O38" i="1"/>
  <c r="O41" i="1"/>
  <c r="O44" i="1"/>
  <c r="O19" i="1"/>
  <c r="O5" i="1"/>
  <c r="O11" i="1"/>
  <c r="O6" i="1"/>
  <c r="O9" i="1"/>
  <c r="O12" i="1"/>
  <c r="O15" i="1"/>
  <c r="O18" i="1"/>
  <c r="O21" i="1"/>
  <c r="O24" i="1"/>
  <c r="O27" i="1"/>
  <c r="O30" i="1"/>
  <c r="O33" i="1"/>
  <c r="O36" i="1"/>
  <c r="O39" i="1"/>
  <c r="B44" i="4"/>
  <c r="N45" i="14" s="1"/>
  <c r="C44" i="4"/>
  <c r="O45" i="14" s="1"/>
  <c r="G43" i="1"/>
  <c r="G43" i="4" s="1"/>
  <c r="V100" i="14" s="1"/>
  <c r="F32" i="1"/>
  <c r="F32" i="4" s="1"/>
  <c r="U89" i="14" s="1"/>
  <c r="G29" i="1"/>
  <c r="G29" i="4" s="1"/>
  <c r="V86" i="14" s="1"/>
  <c r="G27" i="1"/>
  <c r="G27" i="4" s="1"/>
  <c r="V84" i="14" s="1"/>
  <c r="F26" i="1"/>
  <c r="F26" i="4" s="1"/>
  <c r="U83" i="14" s="1"/>
  <c r="G23" i="1"/>
  <c r="G23" i="4" s="1"/>
  <c r="V80" i="14" s="1"/>
  <c r="G19" i="1"/>
  <c r="G19" i="4" s="1"/>
  <c r="V76" i="14" s="1"/>
  <c r="H39" i="1"/>
  <c r="H39" i="4" s="1"/>
  <c r="W96" i="14" s="1"/>
  <c r="G18" i="1"/>
  <c r="G18" i="4" s="1"/>
  <c r="V75" i="14" s="1"/>
  <c r="F17" i="1"/>
  <c r="F17" i="4" s="1"/>
  <c r="U74" i="14" s="1"/>
  <c r="G10" i="1"/>
  <c r="G10" i="4" s="1"/>
  <c r="H5" i="1"/>
  <c r="H5" i="4" s="1"/>
  <c r="G36" i="1"/>
  <c r="G36" i="4" s="1"/>
  <c r="V93" i="14" s="1"/>
  <c r="E37" i="1" l="1" a="1"/>
  <c r="E37" i="1" s="1"/>
  <c r="D48" i="4"/>
  <c r="H48" i="1"/>
  <c r="H48" i="4" s="1"/>
  <c r="E29" i="1" a="1"/>
  <c r="E29" i="1" s="1"/>
  <c r="I29" i="1" s="1"/>
  <c r="I29" i="4" s="1"/>
  <c r="X86" i="14" s="1"/>
  <c r="B47" i="4"/>
  <c r="N48" i="14" s="1"/>
  <c r="E36" i="1" a="1"/>
  <c r="E36" i="1" s="1"/>
  <c r="I36" i="1" s="1"/>
  <c r="I36" i="4" s="1"/>
  <c r="X93" i="14" s="1"/>
  <c r="E44" i="1" a="1"/>
  <c r="E44" i="1" s="1"/>
  <c r="E27" i="1" a="1"/>
  <c r="E27" i="1" s="1"/>
  <c r="I27" i="1" s="1"/>
  <c r="I27" i="4" s="1"/>
  <c r="X84" i="14" s="1"/>
  <c r="E33" i="1" a="1"/>
  <c r="E33" i="1" s="1"/>
  <c r="I33" i="1" s="1"/>
  <c r="I33" i="4" s="1"/>
  <c r="X90" i="14" s="1"/>
  <c r="E25" i="1" a="1"/>
  <c r="E25" i="1" s="1"/>
  <c r="I25" i="1" s="1"/>
  <c r="I25" i="4" s="1"/>
  <c r="X82" i="14" s="1"/>
  <c r="F33" i="1"/>
  <c r="F33" i="4" s="1"/>
  <c r="U90" i="14" s="1"/>
  <c r="E31" i="1" a="1"/>
  <c r="E31" i="1" s="1"/>
  <c r="I31" i="1" s="1"/>
  <c r="I31" i="4" s="1"/>
  <c r="X88" i="14" s="1"/>
  <c r="F36" i="1"/>
  <c r="F36" i="4" s="1"/>
  <c r="U93" i="14" s="1"/>
  <c r="E49" i="1" a="1"/>
  <c r="E49" i="1" s="1"/>
  <c r="E39" i="1" a="1"/>
  <c r="E39" i="1" s="1"/>
  <c r="I39" i="1" s="1"/>
  <c r="I39" i="4" s="1"/>
  <c r="X96" i="14" s="1"/>
  <c r="E16" i="1" a="1"/>
  <c r="E16" i="1" s="1"/>
  <c r="I16" i="1" s="1"/>
  <c r="I16" i="4" s="1"/>
  <c r="E5" i="1" a="1"/>
  <c r="E5" i="1" s="1"/>
  <c r="I5" i="1" s="1"/>
  <c r="I5" i="4" s="1"/>
  <c r="F16" i="1"/>
  <c r="F16" i="4" s="1"/>
  <c r="U73" i="14" s="1"/>
  <c r="E41" i="1" a="1"/>
  <c r="E41" i="1" s="1"/>
  <c r="I41" i="1" s="1"/>
  <c r="I41" i="4" s="1"/>
  <c r="X98" i="14" s="1"/>
  <c r="E15" i="1" a="1"/>
  <c r="E15" i="1" s="1"/>
  <c r="I15" i="1" s="1"/>
  <c r="I15" i="4" s="1"/>
  <c r="E23" i="1" a="1"/>
  <c r="E23" i="1" s="1"/>
  <c r="I23" i="1" s="1"/>
  <c r="I23" i="4" s="1"/>
  <c r="X80" i="14" s="1"/>
  <c r="F39" i="1"/>
  <c r="F39" i="4" s="1"/>
  <c r="U96" i="14" s="1"/>
  <c r="E7" i="1" a="1"/>
  <c r="E7" i="1" s="1"/>
  <c r="I7" i="1" s="1"/>
  <c r="I7" i="4" s="1"/>
  <c r="E8" i="1" a="1"/>
  <c r="E8" i="1" s="1"/>
  <c r="I8" i="1" s="1"/>
  <c r="I8" i="4" s="1"/>
  <c r="E17" i="1" a="1"/>
  <c r="E17" i="1" s="1"/>
  <c r="I17" i="1" s="1"/>
  <c r="I17" i="4" s="1"/>
  <c r="E13" i="1" a="1"/>
  <c r="E13" i="1" s="1"/>
  <c r="I13" i="1" s="1"/>
  <c r="I13" i="4" s="1"/>
  <c r="E42" i="1" a="1"/>
  <c r="E42" i="1" s="1"/>
  <c r="I42" i="1" s="1"/>
  <c r="I42" i="4" s="1"/>
  <c r="X99" i="14" s="1"/>
  <c r="E35" i="1" a="1"/>
  <c r="E35" i="1" s="1"/>
  <c r="I35" i="1" s="1"/>
  <c r="I35" i="4" s="1"/>
  <c r="X92" i="14" s="1"/>
  <c r="F25" i="1"/>
  <c r="F25" i="4" s="1"/>
  <c r="U82" i="14" s="1"/>
  <c r="E34" i="1" a="1"/>
  <c r="E34" i="1" s="1"/>
  <c r="I34" i="1" s="1"/>
  <c r="I34" i="4" s="1"/>
  <c r="X91" i="14" s="1"/>
  <c r="E38" i="1" a="1"/>
  <c r="E38" i="1" s="1"/>
  <c r="I38" i="1" s="1"/>
  <c r="I38" i="4" s="1"/>
  <c r="X95" i="14" s="1"/>
  <c r="E21" i="1" a="1"/>
  <c r="E21" i="1" s="1"/>
  <c r="I21" i="1" s="1"/>
  <c r="I21" i="4" s="1"/>
  <c r="X78" i="14" s="1"/>
  <c r="E19" i="1" a="1"/>
  <c r="E19" i="1" s="1"/>
  <c r="I19" i="1" s="1"/>
  <c r="I19" i="4" s="1"/>
  <c r="X76" i="14" s="1"/>
  <c r="E12" i="1" a="1"/>
  <c r="E12" i="1" s="1"/>
  <c r="I12" i="1" s="1"/>
  <c r="I12" i="4" s="1"/>
  <c r="E43" i="1" a="1"/>
  <c r="E43" i="1" s="1"/>
  <c r="I43" i="1" s="1"/>
  <c r="I43" i="4" s="1"/>
  <c r="X100" i="14" s="1"/>
  <c r="E32" i="1" a="1"/>
  <c r="E32" i="1" s="1"/>
  <c r="I32" i="1" s="1"/>
  <c r="I32" i="4" s="1"/>
  <c r="X89" i="14" s="1"/>
  <c r="E46" i="1" a="1"/>
  <c r="E46" i="1" s="1"/>
  <c r="E46" i="4" s="1"/>
  <c r="Q47" i="14" s="1"/>
  <c r="E9" i="1" a="1"/>
  <c r="E9" i="1" s="1"/>
  <c r="I9" i="1" s="1"/>
  <c r="I9" i="4" s="1"/>
  <c r="E10" i="1" a="1"/>
  <c r="E10" i="1" s="1"/>
  <c r="I10" i="1" s="1"/>
  <c r="I10" i="4" s="1"/>
  <c r="F31" i="1"/>
  <c r="F31" i="4" s="1"/>
  <c r="U88" i="14" s="1"/>
  <c r="E47" i="1" a="1"/>
  <c r="E47" i="1" s="1"/>
  <c r="E22" i="1" a="1"/>
  <c r="E22" i="1" s="1"/>
  <c r="I22" i="1" s="1"/>
  <c r="I22" i="4" s="1"/>
  <c r="X79" i="14" s="1"/>
  <c r="B49" i="4"/>
  <c r="N49" i="14" s="1"/>
  <c r="E20" i="1" a="1"/>
  <c r="E20" i="1" s="1"/>
  <c r="I20" i="1" s="1"/>
  <c r="I20" i="4" s="1"/>
  <c r="X77" i="14" s="1"/>
  <c r="E40" i="1" a="1"/>
  <c r="E40" i="1" s="1"/>
  <c r="I40" i="1" s="1"/>
  <c r="I40" i="4" s="1"/>
  <c r="X97" i="14" s="1"/>
  <c r="E24" i="1" a="1"/>
  <c r="E24" i="1" s="1"/>
  <c r="I24" i="1" s="1"/>
  <c r="I24" i="4" s="1"/>
  <c r="X81" i="14" s="1"/>
  <c r="E48" i="1" a="1"/>
  <c r="E48" i="1" s="1"/>
  <c r="E48" i="4" s="1"/>
  <c r="F34" i="1"/>
  <c r="F34" i="4" s="1"/>
  <c r="U91" i="14" s="1"/>
  <c r="F38" i="1"/>
  <c r="F38" i="4" s="1"/>
  <c r="U95" i="14" s="1"/>
  <c r="E28" i="1" a="1"/>
  <c r="E28" i="1" s="1"/>
  <c r="I28" i="1" s="1"/>
  <c r="I28" i="4" s="1"/>
  <c r="X85" i="14" s="1"/>
  <c r="E6" i="1" a="1"/>
  <c r="E6" i="1" s="1"/>
  <c r="I6" i="1" s="1"/>
  <c r="I6" i="4" s="1"/>
  <c r="E45" i="1" a="1"/>
  <c r="E45" i="1" s="1"/>
  <c r="E14" i="1" a="1"/>
  <c r="E14" i="1" s="1"/>
  <c r="I14" i="1" s="1"/>
  <c r="I14" i="4" s="1"/>
  <c r="E18" i="1" a="1"/>
  <c r="E18" i="1" s="1"/>
  <c r="I18" i="1" s="1"/>
  <c r="I18" i="4" s="1"/>
  <c r="X75" i="14" s="1"/>
  <c r="E11" i="1" a="1"/>
  <c r="E11" i="1" s="1"/>
  <c r="I11" i="1" s="1"/>
  <c r="I11" i="4" s="1"/>
  <c r="E30" i="1" a="1"/>
  <c r="E30" i="1" s="1"/>
  <c r="I30" i="1" s="1"/>
  <c r="I30" i="4" s="1"/>
  <c r="X87" i="14" s="1"/>
  <c r="E26" i="1" a="1"/>
  <c r="E26" i="1" s="1"/>
  <c r="I26" i="1" s="1"/>
  <c r="I26" i="4" s="1"/>
  <c r="X83" i="14" s="1"/>
  <c r="G48" i="1"/>
  <c r="G48" i="4" s="1"/>
  <c r="F48" i="1"/>
  <c r="F48" i="4" s="1"/>
  <c r="H44" i="1"/>
  <c r="H44" i="4" s="1"/>
  <c r="W101" i="14" s="1"/>
  <c r="D49" i="4"/>
  <c r="P49" i="14" s="1"/>
  <c r="H49" i="1"/>
  <c r="H49" i="4" s="1"/>
  <c r="G49" i="1"/>
  <c r="G49" i="4" s="1"/>
  <c r="C49" i="4"/>
  <c r="F49" i="1"/>
  <c r="F49" i="4" s="1"/>
  <c r="F47" i="1"/>
  <c r="F27" i="1"/>
  <c r="F27" i="4" s="1"/>
  <c r="U84" i="14" s="1"/>
  <c r="G47" i="1"/>
  <c r="H47" i="1"/>
  <c r="H46" i="1"/>
  <c r="H46" i="4" s="1"/>
  <c r="W103" i="14" s="1"/>
  <c r="G46" i="1"/>
  <c r="G46" i="4" s="1"/>
  <c r="V103" i="14" s="1"/>
  <c r="F46" i="1"/>
  <c r="F46" i="4" s="1"/>
  <c r="U103" i="14" s="1"/>
  <c r="F19" i="1"/>
  <c r="F19" i="4" s="1"/>
  <c r="U76" i="14" s="1"/>
  <c r="H45" i="1"/>
  <c r="H45" i="4" s="1"/>
  <c r="W102" i="14" s="1"/>
  <c r="D45" i="4"/>
  <c r="P46" i="14" s="1"/>
  <c r="G45" i="1"/>
  <c r="G45" i="4" s="1"/>
  <c r="V102" i="14" s="1"/>
  <c r="C45" i="4"/>
  <c r="O46" i="14" s="1"/>
  <c r="F15" i="1"/>
  <c r="F15" i="4" s="1"/>
  <c r="U72" i="14" s="1"/>
  <c r="F11" i="1"/>
  <c r="F11" i="4" s="1"/>
  <c r="U68" i="14" s="1"/>
  <c r="F45" i="1"/>
  <c r="F45" i="4" s="1"/>
  <c r="U102" i="14" s="1"/>
  <c r="F7" i="1"/>
  <c r="F7" i="4" s="1"/>
  <c r="U64" i="14" s="1"/>
  <c r="I37" i="1"/>
  <c r="I37" i="4" s="1"/>
  <c r="X94" i="14" s="1"/>
  <c r="G24" i="1"/>
  <c r="G24" i="4" s="1"/>
  <c r="V81" i="14" s="1"/>
  <c r="H31" i="1"/>
  <c r="H31" i="4" s="1"/>
  <c r="W88" i="14" s="1"/>
  <c r="G32" i="1"/>
  <c r="G32" i="4" s="1"/>
  <c r="V89" i="14" s="1"/>
  <c r="F29" i="1"/>
  <c r="F29" i="4" s="1"/>
  <c r="U86" i="14" s="1"/>
  <c r="G8" i="1"/>
  <c r="G8" i="4" s="1"/>
  <c r="F37" i="1"/>
  <c r="F37" i="4" s="1"/>
  <c r="U94" i="14" s="1"/>
  <c r="G16" i="1"/>
  <c r="G16" i="4" s="1"/>
  <c r="V73" i="14" s="1"/>
  <c r="G14" i="1"/>
  <c r="G14" i="4" s="1"/>
  <c r="V71" i="14" s="1"/>
  <c r="H35" i="1"/>
  <c r="H35" i="4" s="1"/>
  <c r="W92" i="14" s="1"/>
  <c r="G40" i="1"/>
  <c r="G40" i="4" s="1"/>
  <c r="V97" i="14" s="1"/>
  <c r="F22" i="1"/>
  <c r="F22" i="4" s="1"/>
  <c r="U79" i="14" s="1"/>
  <c r="G30" i="1"/>
  <c r="G30" i="4" s="1"/>
  <c r="V87" i="14" s="1"/>
  <c r="G39" i="1"/>
  <c r="G39" i="4" s="1"/>
  <c r="V96" i="14" s="1"/>
  <c r="C3" i="4"/>
  <c r="U105" i="14" l="1"/>
  <c r="Q48" i="14"/>
  <c r="E47" i="4"/>
  <c r="W105" i="14"/>
  <c r="V105" i="14"/>
  <c r="G47" i="4"/>
  <c r="V104" i="14" s="1"/>
  <c r="F47" i="4"/>
  <c r="U104" i="14" s="1"/>
  <c r="H47" i="4"/>
  <c r="W104" i="14" s="1"/>
  <c r="I48" i="1"/>
  <c r="I48" i="4" s="1"/>
  <c r="O49" i="14"/>
  <c r="I49" i="1"/>
  <c r="I49" i="4" s="1"/>
  <c r="E49" i="4"/>
  <c r="Q49" i="14" s="1"/>
  <c r="I47" i="1"/>
  <c r="I46" i="1"/>
  <c r="I46" i="4" s="1"/>
  <c r="X103" i="14" s="1"/>
  <c r="I44" i="1"/>
  <c r="I44" i="4" s="1"/>
  <c r="X101" i="14" s="1"/>
  <c r="E44" i="4"/>
  <c r="Q45" i="14" s="1"/>
  <c r="I45" i="1"/>
  <c r="I45" i="4" s="1"/>
  <c r="X102" i="14" s="1"/>
  <c r="E45" i="4"/>
  <c r="Q46" i="14" s="1"/>
  <c r="G3" i="4"/>
  <c r="I47" i="4" l="1"/>
  <c r="X104" i="14" s="1"/>
  <c r="X105" i="14"/>
  <c r="D43" i="4"/>
  <c r="P44" i="14" s="1"/>
  <c r="B43" i="4"/>
  <c r="N44" i="14" s="1"/>
  <c r="C43" i="4"/>
  <c r="O44" i="14" s="1"/>
  <c r="B42" i="4"/>
  <c r="N43" i="14" s="1"/>
  <c r="B8" i="4"/>
  <c r="N9" i="14" s="1"/>
  <c r="D30" i="4"/>
  <c r="P31" i="14" s="1"/>
  <c r="D6" i="4"/>
  <c r="C5" i="4"/>
  <c r="B18" i="4"/>
  <c r="N19" i="14" s="1"/>
  <c r="D37" i="4"/>
  <c r="P38" i="14" s="1"/>
  <c r="B31" i="4"/>
  <c r="N32" i="14" s="1"/>
  <c r="B19" i="4"/>
  <c r="N20" i="14" s="1"/>
  <c r="B58" i="14" l="1"/>
  <c r="C24" i="4"/>
  <c r="O25" i="14" s="1"/>
  <c r="E43" i="4"/>
  <c r="Q44" i="14" s="1"/>
  <c r="C42" i="4"/>
  <c r="O43" i="14" s="1"/>
  <c r="D42" i="4"/>
  <c r="P43" i="14" s="1"/>
  <c r="E19" i="4"/>
  <c r="Q20" i="14" s="1"/>
  <c r="B7" i="4"/>
  <c r="N8" i="14" s="1"/>
  <c r="E7" i="4"/>
  <c r="C36" i="4"/>
  <c r="O37" i="14" s="1"/>
  <c r="B13" i="4"/>
  <c r="N14" i="14" s="1"/>
  <c r="D39" i="4"/>
  <c r="P40" i="14" s="1"/>
  <c r="D5" i="4"/>
  <c r="D13" i="4"/>
  <c r="C18" i="4"/>
  <c r="O19" i="14" s="1"/>
  <c r="B34" i="4"/>
  <c r="N35" i="14" s="1"/>
  <c r="E38" i="4"/>
  <c r="Q39" i="14" s="1"/>
  <c r="C31" i="4"/>
  <c r="O32" i="14" s="1"/>
  <c r="D17" i="4"/>
  <c r="C30" i="4"/>
  <c r="O31" i="14" s="1"/>
  <c r="E27" i="4"/>
  <c r="Q28" i="14" s="1"/>
  <c r="D25" i="4"/>
  <c r="P26" i="14" s="1"/>
  <c r="C34" i="4"/>
  <c r="O35" i="14" s="1"/>
  <c r="C25" i="4"/>
  <c r="O26" i="14" s="1"/>
  <c r="D11" i="4"/>
  <c r="E24" i="4"/>
  <c r="Q25" i="14" s="1"/>
  <c r="C40" i="4"/>
  <c r="O41" i="14" s="1"/>
  <c r="D22" i="4"/>
  <c r="P23" i="14" s="1"/>
  <c r="D33" i="4"/>
  <c r="P34" i="14" s="1"/>
  <c r="E22" i="4"/>
  <c r="Q23" i="14" s="1"/>
  <c r="C6" i="4"/>
  <c r="E15" i="4"/>
  <c r="B36" i="4"/>
  <c r="N37" i="14" s="1"/>
  <c r="B35" i="4"/>
  <c r="N36" i="14" s="1"/>
  <c r="C15" i="4"/>
  <c r="O16" i="14" s="1"/>
  <c r="B12" i="4"/>
  <c r="N13" i="14" s="1"/>
  <c r="E23" i="4"/>
  <c r="Q24" i="14" s="1"/>
  <c r="C19" i="4"/>
  <c r="O20" i="14" s="1"/>
  <c r="C22" i="4"/>
  <c r="O23" i="14" s="1"/>
  <c r="D19" i="4"/>
  <c r="P20" i="14" s="1"/>
  <c r="B30" i="4"/>
  <c r="N31" i="14" s="1"/>
  <c r="E17" i="4"/>
  <c r="B39" i="4"/>
  <c r="N40" i="14" s="1"/>
  <c r="D23" i="4"/>
  <c r="P24" i="14" s="1"/>
  <c r="C9" i="4"/>
  <c r="B38" i="4"/>
  <c r="N39" i="14" s="1"/>
  <c r="C39" i="4"/>
  <c r="O40" i="14" s="1"/>
  <c r="B10" i="4"/>
  <c r="N11" i="14" s="1"/>
  <c r="C7" i="4"/>
  <c r="D14" i="4"/>
  <c r="D9" i="4"/>
  <c r="D21" i="4"/>
  <c r="P22" i="14" s="1"/>
  <c r="B15" i="4"/>
  <c r="N16" i="14" s="1"/>
  <c r="B28" i="4"/>
  <c r="N29" i="14" s="1"/>
  <c r="B27" i="4"/>
  <c r="N28" i="14" s="1"/>
  <c r="D27" i="4"/>
  <c r="P28" i="14" s="1"/>
  <c r="C37" i="4"/>
  <c r="O38" i="14" s="1"/>
  <c r="B23" i="4"/>
  <c r="N24" i="14" s="1"/>
  <c r="C11" i="4"/>
  <c r="D35" i="4"/>
  <c r="P36" i="14" s="1"/>
  <c r="C28" i="4"/>
  <c r="O29" i="14" s="1"/>
  <c r="B25" i="4"/>
  <c r="N26" i="14" s="1"/>
  <c r="C27" i="4"/>
  <c r="O28" i="14" s="1"/>
  <c r="B40" i="4"/>
  <c r="N41" i="14" s="1"/>
  <c r="B26" i="4"/>
  <c r="N27" i="14" s="1"/>
  <c r="C14" i="4"/>
  <c r="O15" i="14" s="1"/>
  <c r="D38" i="4"/>
  <c r="P39" i="14" s="1"/>
  <c r="B33" i="4"/>
  <c r="N34" i="14" s="1"/>
  <c r="D28" i="4"/>
  <c r="P29" i="14" s="1"/>
  <c r="D31" i="4"/>
  <c r="P32" i="14" s="1"/>
  <c r="B16" i="4"/>
  <c r="N17" i="14" s="1"/>
  <c r="C21" i="4"/>
  <c r="O22" i="14" s="1"/>
  <c r="B5" i="4"/>
  <c r="N6" i="14" s="1"/>
  <c r="B29" i="4"/>
  <c r="N30" i="14" s="1"/>
  <c r="C17" i="4"/>
  <c r="O18" i="14" s="1"/>
  <c r="D41" i="4"/>
  <c r="P42" i="14" s="1"/>
  <c r="D36" i="4"/>
  <c r="P37" i="14" s="1"/>
  <c r="C33" i="4"/>
  <c r="O34" i="14" s="1"/>
  <c r="D18" i="4"/>
  <c r="P19" i="14" s="1"/>
  <c r="E6" i="4"/>
  <c r="B24" i="4"/>
  <c r="N25" i="14" s="1"/>
  <c r="D7" i="4"/>
  <c r="C32" i="4"/>
  <c r="O33" i="14" s="1"/>
  <c r="C20" i="4"/>
  <c r="O21" i="14" s="1"/>
  <c r="D8" i="4"/>
  <c r="D40" i="4"/>
  <c r="P41" i="14" s="1"/>
  <c r="B37" i="4"/>
  <c r="N38" i="14" s="1"/>
  <c r="D26" i="4"/>
  <c r="P27" i="14" s="1"/>
  <c r="B11" i="4"/>
  <c r="N12" i="14" s="1"/>
  <c r="C35" i="4"/>
  <c r="O36" i="14" s="1"/>
  <c r="C23" i="4"/>
  <c r="O24" i="14" s="1"/>
  <c r="C12" i="4"/>
  <c r="B9" i="4"/>
  <c r="N10" i="14" s="1"/>
  <c r="B41" i="4"/>
  <c r="N42" i="14" s="1"/>
  <c r="B6" i="4"/>
  <c r="N7" i="14" s="1"/>
  <c r="E36" i="4"/>
  <c r="Q37" i="14" s="1"/>
  <c r="E30" i="4"/>
  <c r="Q31" i="14" s="1"/>
  <c r="B14" i="4"/>
  <c r="N15" i="14" s="1"/>
  <c r="C38" i="4"/>
  <c r="O39" i="14" s="1"/>
  <c r="C26" i="4"/>
  <c r="O27" i="14" s="1"/>
  <c r="C16" i="4"/>
  <c r="O17" i="14" s="1"/>
  <c r="D12" i="4"/>
  <c r="C10" i="4"/>
  <c r="C29" i="4"/>
  <c r="O30" i="14" s="1"/>
  <c r="D10" i="4"/>
  <c r="B32" i="4"/>
  <c r="N33" i="14" s="1"/>
  <c r="B17" i="4"/>
  <c r="N18" i="14" s="1"/>
  <c r="C41" i="4"/>
  <c r="O42" i="14" s="1"/>
  <c r="D29" i="4"/>
  <c r="P30" i="14" s="1"/>
  <c r="D20" i="4"/>
  <c r="P21" i="14" s="1"/>
  <c r="D16" i="4"/>
  <c r="D15" i="4"/>
  <c r="C13" i="4"/>
  <c r="D34" i="4"/>
  <c r="P35" i="14" s="1"/>
  <c r="B20" i="4"/>
  <c r="N21" i="14" s="1"/>
  <c r="C8" i="4"/>
  <c r="D32" i="4"/>
  <c r="P33" i="14" s="1"/>
  <c r="D24" i="4"/>
  <c r="P25" i="14" s="1"/>
  <c r="B21" i="4"/>
  <c r="N22" i="14" s="1"/>
  <c r="B22" i="4"/>
  <c r="N23" i="14" s="1"/>
  <c r="E31" i="4" l="1"/>
  <c r="Q32" i="14" s="1"/>
  <c r="E25" i="4"/>
  <c r="Q26" i="14" s="1"/>
  <c r="E42" i="4"/>
  <c r="Q43" i="14" s="1"/>
  <c r="E33" i="4"/>
  <c r="Q34" i="14" s="1"/>
  <c r="E39" i="4"/>
  <c r="Q40" i="14" s="1"/>
  <c r="E28" i="4"/>
  <c r="Q29" i="14" s="1"/>
  <c r="E12" i="4"/>
  <c r="E8" i="4"/>
  <c r="E35" i="4"/>
  <c r="Q36" i="14" s="1"/>
  <c r="E41" i="4"/>
  <c r="Q42" i="14" s="1"/>
  <c r="E9" i="4"/>
  <c r="E20" i="4"/>
  <c r="Q21" i="14" s="1"/>
  <c r="E5" i="4"/>
  <c r="E13" i="4"/>
  <c r="E32" i="4"/>
  <c r="Q33" i="14" s="1"/>
  <c r="E34" i="4"/>
  <c r="Q35" i="14" s="1"/>
  <c r="E26" i="4"/>
  <c r="Q27" i="14" s="1"/>
  <c r="E40" i="4"/>
  <c r="Q41" i="14" s="1"/>
  <c r="E11" i="4"/>
  <c r="E18" i="4"/>
  <c r="Q19" i="14" s="1"/>
  <c r="E37" i="4"/>
  <c r="Q38" i="14" s="1"/>
  <c r="E29" i="4"/>
  <c r="Q30" i="14" s="1"/>
  <c r="E10" i="4"/>
  <c r="E21" i="4"/>
  <c r="Q22" i="14" s="1"/>
  <c r="E14" i="4"/>
  <c r="E16" i="4"/>
  <c r="B3" i="14" l="1"/>
  <c r="B1" i="1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<sst xmlns="http://schemas.openxmlformats.org/spreadsheetml/2006/main" count="1464" uniqueCount="164">
  <si>
    <t>Fire and rescue incident statistics</t>
  </si>
  <si>
    <t>Table 0201</t>
  </si>
  <si>
    <t>Contents</t>
  </si>
  <si>
    <t>We’re always looking to improve the accessibility of our documents.</t>
  </si>
  <si>
    <t>If you find any problems, or have any feedback, relating to accessibility</t>
  </si>
  <si>
    <t>Pubdate</t>
  </si>
  <si>
    <t>Upcoming date</t>
  </si>
  <si>
    <t>Datacut date</t>
  </si>
  <si>
    <t>Responsible statistician</t>
  </si>
  <si>
    <t>year ending month</t>
  </si>
  <si>
    <t xml:space="preserve">year    </t>
  </si>
  <si>
    <t>Cover sheet</t>
  </si>
  <si>
    <t>Sheet</t>
  </si>
  <si>
    <t>Title</t>
  </si>
  <si>
    <t>Detail</t>
  </si>
  <si>
    <t>Period covered</t>
  </si>
  <si>
    <t>Accredited Official Statistics?</t>
  </si>
  <si>
    <t>FIRE0201</t>
  </si>
  <si>
    <t>Dwelling fires attended by fire and rescue services by motive, population and nation</t>
  </si>
  <si>
    <t xml:space="preserve">Shows the number of dwelling fires attended by fire and rescue services by nation and population. </t>
  </si>
  <si>
    <t>Yes</t>
  </si>
  <si>
    <t>Data - dwelling fires</t>
  </si>
  <si>
    <t xml:space="preserve">Raw data for dwelling fires for the main data tables </t>
  </si>
  <si>
    <t>Provides the raw data on dwelling fires.</t>
  </si>
  <si>
    <t>Data - population</t>
  </si>
  <si>
    <t>Population figures by country</t>
  </si>
  <si>
    <t>Provides raw data on population by nation.</t>
  </si>
  <si>
    <t>COUNTRY</t>
  </si>
  <si>
    <t>FINANCIAL_YEAR</t>
  </si>
  <si>
    <t>DWELLING_FIRE_TYPE</t>
  </si>
  <si>
    <t>TOTAL_DWELLING_FIRES</t>
  </si>
  <si>
    <t>England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</si>
  <si>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</si>
  <si>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</si>
  <si>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</si>
  <si>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</si>
  <si>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</si>
  <si>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</si>
  <si>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</si>
  <si>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</si>
  <si>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</si>
  <si>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</si>
  <si>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</si>
  <si>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</si>
  <si>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</si>
  <si>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</si>
  <si>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</si>
  <si>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</si>
  <si>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</si>
  <si>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</si>
  <si>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</si>
  <si>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</si>
  <si>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</si>
  <si>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</si>
  <si>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</si>
  <si>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</si>
  <si>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</si>
  <si>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</si>
  <si>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</si>
  <si>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</si>
  <si>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</si>
  <si>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</si>
  <si>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</si>
  <si>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</si>
  <si>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</si>
  <si>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</si>
  <si>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</si>
  <si>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</si>
  <si>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</si>
  <si>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</si>
  <si>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</si>
  <si>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</si>
  <si>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</si>
  <si>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</si>
  <si>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</si>
  <si>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</si>
  <si>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Scotland</t>
  </si>
  <si>
    <t>Wales</t>
  </si>
  <si>
    <t>CALENDAR_YEAR</t>
  </si>
  <si>
    <t>TOTAL_POPULATION</t>
  </si>
  <si>
    <t>Great Britain</t>
  </si>
  <si>
    <t>Population</t>
  </si>
  <si>
    <t>Year</t>
  </si>
  <si>
    <t>Total dwelling fires</t>
  </si>
  <si>
    <t>Footnotes</t>
  </si>
  <si>
    <t>1 The motive for the fire can be recorded as one of: Accidental, Deliberate or Not Known. For the purpose of these tables accidental is defined as when the motive was recorded</t>
  </si>
  <si>
    <t>as either Accidental or Not Known. For more detailed technical definitions of motives, see the Fire Statistics Definitions document here:</t>
  </si>
  <si>
    <t>https://www.gov.uk/government/publications/fire-statistics-guidance</t>
  </si>
  <si>
    <t>2 Using Office for National Statistics mid year population estimates that fall in the relevant financial year.</t>
  </si>
  <si>
    <t>Note on 1990 to 1993:</t>
  </si>
  <si>
    <t>Scotland figures are for calendar years (1990, 1991, 1992, 1993) rather than financial years.</t>
  </si>
  <si>
    <t>Note on 2009/10:</t>
  </si>
  <si>
    <t xml:space="preserve">Before 1 April 2009 fire incident statistics were based on the FDR1 paper form. This approach means the statistics for before this date can be less robust, </t>
  </si>
  <si>
    <t>especially for non-fire incidents which were based on a sample of returns. Since this date the statistics are based on an online collection tool, the Incident Recording System (IRS).</t>
  </si>
  <si>
    <t>General note:</t>
  </si>
  <si>
    <t>.. denotes data not available.</t>
  </si>
  <si>
    <t>The full set of fire statistics releases, tables and guidance can be found on our landing page, here-</t>
  </si>
  <si>
    <t>https://www.gov.uk/government/collections/fire-statistics</t>
  </si>
  <si>
    <t>The statistics in this table for England and Wales are Accredited Official Statistics. The Scottish Fire and Rescue Service is working towards achieving UK Statistics Authority accreditation.</t>
  </si>
  <si>
    <t>Contact: stats.inclusion@gov.wales</t>
  </si>
  <si>
    <t>Contact: National.Statistics@firescotland.gov.uk</t>
  </si>
  <si>
    <t>Accidental dwelling fires</t>
  </si>
  <si>
    <t>Deliberate dwelling fires</t>
  </si>
  <si>
    <t xml:space="preserve">financial year </t>
  </si>
  <si>
    <t>Check</t>
  </si>
  <si>
    <t>December</t>
  </si>
  <si>
    <t>1971/72</t>
  </si>
  <si>
    <t>1972/73</t>
  </si>
  <si>
    <t>1973/74</t>
  </si>
  <si>
    <t>1974/75</t>
  </si>
  <si>
    <t>1975/76</t>
  </si>
  <si>
    <t>1976/77</t>
  </si>
  <si>
    <t>1977/78</t>
  </si>
  <si>
    <t>1978/79</t>
  </si>
  <si>
    <t>1979/80</t>
  </si>
  <si>
    <t>1980/81</t>
  </si>
  <si>
    <t>copyright year</t>
  </si>
  <si>
    <t>1981/82 to 2023/24</t>
  </si>
  <si>
    <t>Row Labels</t>
  </si>
  <si>
    <t>Grand Total</t>
  </si>
  <si>
    <t>Sum of TOTAL_DWELLING_FIRES</t>
  </si>
  <si>
    <t>Column Labels</t>
  </si>
  <si>
    <t>QA</t>
  </si>
  <si>
    <t>England3</t>
  </si>
  <si>
    <t>Scotland4</t>
  </si>
  <si>
    <t>Wales5</t>
  </si>
  <si>
    <t>2025/26</t>
  </si>
  <si>
    <t>2026/27</t>
  </si>
  <si>
    <t>2027/28</t>
  </si>
  <si>
    <t>2028/29</t>
  </si>
  <si>
    <t>2029/30</t>
  </si>
  <si>
    <t>Check dwelling fires numbers</t>
  </si>
  <si>
    <t>Check total fires per 1 million people numbers</t>
  </si>
  <si>
    <t>Sum of TOTAL_POPULATION</t>
  </si>
  <si>
    <t>Press enquiries: NewsDesk@communities.gov.uk</t>
  </si>
  <si>
    <t>Please email us at firestatistics@communities.gov.uk</t>
  </si>
  <si>
    <t>Email: FireStatistics@communities.gov.uk</t>
  </si>
  <si>
    <t>Contact: FireStatistics@communities.gov.uk</t>
  </si>
  <si>
    <t>Note on Suffolk in 2024/25:</t>
  </si>
  <si>
    <t>29 April 2026</t>
  </si>
  <si>
    <t>Katrina Ihebunezie</t>
  </si>
  <si>
    <t>Suffolk FRS could not submit all incidents due to technical reasons. Therefore, these statistics do not contain data for all incidents attended from September 2024 to September 2025 from Suffolk.</t>
  </si>
  <si>
    <t>The data will be revised in due course, as incidents are updated to the FaRDaP.</t>
  </si>
  <si>
    <t>For a variety of reasons some records take longer than others for fire and rescue services to upload to FaRDaP and therefore totals are constantly being amended (by relatively small numbers).</t>
  </si>
  <si>
    <t>Please select total, accidental or deliberate dwelling fires from drop down list in the box below:</t>
  </si>
  <si>
    <t>Fire data were collected by the IRS until November 2025. Since November 2025, fire data has been collected by the Fire and Rescue Data Platform (FaRDaP).</t>
  </si>
  <si>
    <t>Accidental Dwelling fires</t>
  </si>
  <si>
    <t>Deliberate Dwelling fires</t>
  </si>
  <si>
    <t>Accidental Dwelling Fires</t>
  </si>
  <si>
    <t>Deliberate Dwelling Fires</t>
  </si>
  <si>
    <t>Total Dwelling Fires</t>
  </si>
  <si>
    <t>22 July 2026</t>
  </si>
  <si>
    <t>1971/72 to 2024/25</t>
  </si>
  <si>
    <t>1981/82 to 2024/25</t>
  </si>
  <si>
    <t>4 Figures for Scotland are from the latest statistical release, published by the Scottish Fire and Rescue Service on 31 October 2025. This included data received by 10 September 2025.</t>
  </si>
  <si>
    <t>5 Figures for Wales are from the latest statistical release, published by the Welsh Government on 17 December 2025.</t>
  </si>
  <si>
    <t>Source: MHCLG Incident Recording System and Office for National Statistics' mid year population estimates</t>
  </si>
  <si>
    <t>3 March 2026</t>
  </si>
  <si>
    <t>To access data tables, select the table number or tabs.</t>
  </si>
  <si>
    <t>As part of the transition to FaRDaP, data have been subject to reconciliation and improvements in data processing, which may result in small changes to figures compared with previously published data.</t>
  </si>
  <si>
    <r>
      <t>FIRE STATISTICS TABLE 0201: Dwelling fires attended by fire and rescue services by motive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>, population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and nation</t>
    </r>
  </si>
  <si>
    <r>
      <t>England</t>
    </r>
    <r>
      <rPr>
        <b/>
        <vertAlign val="superscript"/>
        <sz val="12"/>
        <color rgb="FF000000"/>
        <rFont val="Arial"/>
        <family val="2"/>
      </rPr>
      <t>3</t>
    </r>
  </si>
  <si>
    <r>
      <t>Scotland</t>
    </r>
    <r>
      <rPr>
        <b/>
        <vertAlign val="superscript"/>
        <sz val="12"/>
        <color rgb="FF000000"/>
        <rFont val="Arial"/>
        <family val="2"/>
      </rPr>
      <t>4</t>
    </r>
  </si>
  <si>
    <r>
      <t>Wales</t>
    </r>
    <r>
      <rPr>
        <b/>
        <vertAlign val="superscript"/>
        <sz val="12"/>
        <color rgb="FF000000"/>
        <rFont val="Arial"/>
        <family val="2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</si>
</sst>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_-* #,##0_-;\-* #,##0_-;_-* &quot;-&quot;??_-;_-@_-"/>
    <numFmt numFmtId="166" formatCode="General_)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5"/>
      <color theme="3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30"/>
      <name val="Arial"/>
      <family val="2"/>
    </font>
    <font>
      <u/>
      <sz val="8.5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u/>
      <sz val="10"/>
      <color indexed="12"/>
      <name val="MS Sans Serif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u/>
      <sz val="12"/>
      <color indexed="12"/>
      <name val="Arial"/>
      <family val="2"/>
    </font>
    <font>
      <b/>
      <sz val="16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u/>
      <sz val="12"/>
      <color rgb="FF0563C1"/>
      <name val="Arial"/>
      <family val="2"/>
    </font>
    <font>
      <u/>
      <sz val="14"/>
      <color theme="11"/>
      <name val="Arial"/>
      <family val="2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48">
    <xf numFmtId="0" fontId="0" fillId="0" borderId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 applyNumberFormat="0" applyBorder="0" applyProtection="0"/>
    <xf numFmtId="9" fontId="3" fillId="0" borderId="0" applyFont="0" applyFill="0" applyBorder="0" applyAlignment="0" applyProtection="0"/>
    <xf numFmtId="0" fontId="6" fillId="0" borderId="0" applyNumberFormat="0" applyBorder="0" applyProtection="0"/>
    <xf numFmtId="0" fontId="4" fillId="0" borderId="0" applyNumberFormat="0" applyBorder="0" applyProtection="0"/>
    <xf numFmtId="0" fontId="5" fillId="0" borderId="0" applyNumberFormat="0" applyFont="0" applyBorder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" fillId="0" borderId="0" applyNumberFormat="0" applyBorder="0" applyProtection="0"/>
    <xf numFmtId="0" fontId="5" fillId="0" borderId="0"/>
    <xf numFmtId="0" fontId="5" fillId="0" borderId="0" applyNumberFormat="0" applyFont="0" applyBorder="0" applyProtection="0"/>
    <xf numFmtId="0" fontId="4" fillId="0" borderId="0" applyNumberFormat="0" applyBorder="0" applyProtection="0"/>
    <xf numFmtId="0" fontId="1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25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27" fillId="55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6" borderId="0" applyNumberFormat="0" applyBorder="0" applyAlignment="0" applyProtection="0"/>
    <xf numFmtId="0" fontId="28" fillId="40" borderId="0" applyNumberFormat="0" applyBorder="0" applyAlignment="0" applyProtection="0"/>
    <xf numFmtId="0" fontId="29" fillId="57" borderId="14" applyNumberFormat="0" applyAlignment="0" applyProtection="0"/>
    <xf numFmtId="0" fontId="30" fillId="58" borderId="15" applyNumberFormat="0" applyAlignment="0" applyProtection="0"/>
    <xf numFmtId="164" fontId="26" fillId="0" borderId="0" applyFont="0" applyFill="0" applyBorder="0" applyAlignment="0" applyProtection="0"/>
    <xf numFmtId="0" fontId="3" fillId="0" borderId="0"/>
    <xf numFmtId="0" fontId="31" fillId="0" borderId="0" applyNumberFormat="0" applyFill="0" applyBorder="0" applyAlignment="0" applyProtection="0"/>
    <xf numFmtId="0" fontId="32" fillId="41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44" borderId="14" applyNumberFormat="0" applyAlignment="0" applyProtection="0"/>
    <xf numFmtId="0" fontId="39" fillId="0" borderId="19" applyNumberFormat="0" applyFill="0" applyAlignment="0" applyProtection="0"/>
    <xf numFmtId="0" fontId="40" fillId="59" borderId="0" applyNumberFormat="0" applyBorder="0" applyAlignment="0" applyProtection="0"/>
    <xf numFmtId="0" fontId="1" fillId="0" borderId="0"/>
    <xf numFmtId="0" fontId="26" fillId="0" borderId="0"/>
    <xf numFmtId="0" fontId="3" fillId="0" borderId="0"/>
    <xf numFmtId="0" fontId="25" fillId="60" borderId="13" applyNumberFormat="0" applyFont="0" applyAlignment="0" applyProtection="0"/>
    <xf numFmtId="0" fontId="26" fillId="60" borderId="13" applyNumberFormat="0" applyFont="0" applyAlignment="0" applyProtection="0"/>
    <xf numFmtId="0" fontId="41" fillId="57" borderId="20" applyNumberFormat="0" applyAlignment="0" applyProtection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3" fillId="0" borderId="0"/>
    <xf numFmtId="164" fontId="22" fillId="0" borderId="0" applyFont="0" applyFill="0" applyBorder="0" applyAlignment="0" applyProtection="0"/>
    <xf numFmtId="166" fontId="45" fillId="0" borderId="0" applyNumberFormat="0" applyFill="0" applyBorder="0" applyProtection="0"/>
    <xf numFmtId="164" fontId="3" fillId="0" borderId="0" applyFont="0" applyFill="0" applyBorder="0" applyAlignment="0" applyProtection="0"/>
    <xf numFmtId="0" fontId="3" fillId="0" borderId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60" borderId="0" applyNumberFormat="0" applyBorder="0" applyAlignment="0" applyProtection="0"/>
    <xf numFmtId="0" fontId="25" fillId="44" borderId="0" applyNumberFormat="0" applyBorder="0" applyAlignment="0" applyProtection="0"/>
    <xf numFmtId="0" fontId="25" fillId="60" borderId="0" applyNumberFormat="0" applyBorder="0" applyAlignment="0" applyProtection="0"/>
    <xf numFmtId="0" fontId="25" fillId="43" borderId="0" applyNumberFormat="0" applyBorder="0" applyAlignment="0" applyProtection="0"/>
    <xf numFmtId="0" fontId="25" fillId="59" borderId="0" applyNumberFormat="0" applyBorder="0" applyAlignment="0" applyProtection="0"/>
    <xf numFmtId="0" fontId="25" fillId="40" borderId="0" applyNumberFormat="0" applyBorder="0" applyAlignment="0" applyProtection="0"/>
    <xf numFmtId="0" fontId="25" fillId="43" borderId="0" applyNumberFormat="0" applyBorder="0" applyAlignment="0" applyProtection="0"/>
    <xf numFmtId="0" fontId="25" fillId="60" borderId="0" applyNumberFormat="0" applyBorder="0" applyAlignment="0" applyProtection="0"/>
    <xf numFmtId="0" fontId="27" fillId="43" borderId="0" applyNumberFormat="0" applyBorder="0" applyAlignment="0" applyProtection="0"/>
    <xf numFmtId="0" fontId="27" fillId="56" borderId="0" applyNumberFormat="0" applyBorder="0" applyAlignment="0" applyProtection="0"/>
    <xf numFmtId="0" fontId="27" fillId="48" borderId="0" applyNumberFormat="0" applyBorder="0" applyAlignment="0" applyProtection="0"/>
    <xf numFmtId="0" fontId="27" fillId="40" borderId="0" applyNumberFormat="0" applyBorder="0" applyAlignment="0" applyProtection="0"/>
    <xf numFmtId="0" fontId="27" fillId="43" borderId="0" applyNumberFormat="0" applyBorder="0" applyAlignment="0" applyProtection="0"/>
    <xf numFmtId="0" fontId="27" fillId="46" borderId="0" applyNumberFormat="0" applyBorder="0" applyAlignment="0" applyProtection="0"/>
    <xf numFmtId="0" fontId="27" fillId="61" borderId="0" applyNumberFormat="0" applyBorder="0" applyAlignment="0" applyProtection="0"/>
    <xf numFmtId="0" fontId="27" fillId="56" borderId="0" applyNumberFormat="0" applyBorder="0" applyAlignment="0" applyProtection="0"/>
    <xf numFmtId="0" fontId="27" fillId="48" borderId="0" applyNumberFormat="0" applyBorder="0" applyAlignment="0" applyProtection="0"/>
    <xf numFmtId="0" fontId="27" fillId="62" borderId="0" applyNumberFormat="0" applyBorder="0" applyAlignment="0" applyProtection="0"/>
    <xf numFmtId="0" fontId="27" fillId="54" borderId="0" applyNumberFormat="0" applyBorder="0" applyAlignment="0" applyProtection="0"/>
    <xf numFmtId="0" fontId="28" fillId="42" borderId="0" applyNumberFormat="0" applyBorder="0" applyAlignment="0" applyProtection="0"/>
    <xf numFmtId="0" fontId="48" fillId="63" borderId="14" applyNumberFormat="0" applyAlignment="0" applyProtection="0"/>
    <xf numFmtId="40" fontId="46" fillId="0" borderId="0" applyFont="0" applyFill="0" applyBorder="0" applyAlignment="0" applyProtection="0"/>
    <xf numFmtId="0" fontId="32" fillId="43" borderId="0" applyNumberFormat="0" applyBorder="0" applyAlignment="0" applyProtection="0"/>
    <xf numFmtId="0" fontId="49" fillId="0" borderId="22" applyNumberFormat="0" applyFill="0" applyAlignment="0" applyProtection="0"/>
    <xf numFmtId="0" fontId="50" fillId="0" borderId="23" applyNumberFormat="0" applyFill="0" applyAlignment="0" applyProtection="0"/>
    <xf numFmtId="0" fontId="51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38" fillId="59" borderId="14" applyNumberFormat="0" applyAlignment="0" applyProtection="0"/>
    <xf numFmtId="0" fontId="44" fillId="0" borderId="25" applyNumberFormat="0" applyFill="0" applyAlignment="0" applyProtection="0"/>
    <xf numFmtId="0" fontId="52" fillId="59" borderId="0" applyNumberFormat="0" applyBorder="0" applyAlignment="0" applyProtection="0"/>
    <xf numFmtId="0" fontId="47" fillId="60" borderId="13" applyNumberFormat="0" applyFont="0" applyAlignment="0" applyProtection="0"/>
    <xf numFmtId="0" fontId="41" fillId="63" borderId="20" applyNumberFormat="0" applyAlignment="0" applyProtection="0"/>
    <xf numFmtId="9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7" fillId="0" borderId="0"/>
    <xf numFmtId="0" fontId="47" fillId="0" borderId="0"/>
    <xf numFmtId="0" fontId="3" fillId="0" borderId="0"/>
    <xf numFmtId="0" fontId="22" fillId="0" borderId="0"/>
    <xf numFmtId="0" fontId="3" fillId="0" borderId="0"/>
    <xf numFmtId="0" fontId="54" fillId="0" borderId="0" applyNumberForma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26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22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" applyNumberFormat="0" applyFill="0" applyAlignment="0" applyProtection="0"/>
    <xf numFmtId="0" fontId="57" fillId="0" borderId="5" applyNumberFormat="0" applyFill="0" applyAlignment="0" applyProtection="0"/>
    <xf numFmtId="0" fontId="58" fillId="0" borderId="6" applyNumberFormat="0" applyFill="0" applyAlignment="0" applyProtection="0"/>
    <xf numFmtId="0" fontId="58" fillId="0" borderId="0" applyNumberFormat="0" applyFill="0" applyBorder="0" applyAlignment="0" applyProtection="0"/>
    <xf numFmtId="0" fontId="59" fillId="8" borderId="0" applyNumberFormat="0" applyBorder="0" applyAlignment="0" applyProtection="0"/>
    <xf numFmtId="0" fontId="60" fillId="9" borderId="0" applyNumberFormat="0" applyBorder="0" applyAlignment="0" applyProtection="0"/>
    <xf numFmtId="0" fontId="61" fillId="10" borderId="0" applyNumberFormat="0" applyBorder="0" applyAlignment="0" applyProtection="0"/>
    <xf numFmtId="0" fontId="62" fillId="11" borderId="7" applyNumberFormat="0" applyAlignment="0" applyProtection="0"/>
    <xf numFmtId="0" fontId="63" fillId="12" borderId="8" applyNumberFormat="0" applyAlignment="0" applyProtection="0"/>
    <xf numFmtId="0" fontId="64" fillId="12" borderId="7" applyNumberFormat="0" applyAlignment="0" applyProtection="0"/>
    <xf numFmtId="0" fontId="65" fillId="0" borderId="9" applyNumberFormat="0" applyFill="0" applyAlignment="0" applyProtection="0"/>
    <xf numFmtId="0" fontId="66" fillId="13" borderId="10" applyNumberFormat="0" applyAlignment="0" applyProtection="0"/>
    <xf numFmtId="0" fontId="23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68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68" fillId="34" borderId="0" applyNumberFormat="0" applyBorder="0" applyAlignment="0" applyProtection="0"/>
    <xf numFmtId="0" fontId="68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68" fillId="38" borderId="0" applyNumberFormat="0" applyBorder="0" applyAlignment="0" applyProtection="0"/>
    <xf numFmtId="0" fontId="22" fillId="0" borderId="0"/>
    <xf numFmtId="0" fontId="22" fillId="14" borderId="11" applyNumberFormat="0" applyFont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 applyNumberFormat="0" applyBorder="0" applyProtection="0"/>
    <xf numFmtId="0" fontId="17" fillId="0" borderId="0"/>
    <xf numFmtId="0" fontId="70" fillId="0" borderId="0" applyNumberFormat="0" applyFill="0" applyAlignment="0" applyProtection="0"/>
    <xf numFmtId="0" fontId="16" fillId="0" borderId="0" applyNumberFormat="0" applyFill="0" applyBorder="0" applyAlignment="0" applyProtection="0"/>
    <xf numFmtId="0" fontId="73" fillId="0" borderId="0" applyNumberFormat="0" applyFill="0" applyAlignment="0" applyProtection="0"/>
    <xf numFmtId="0" fontId="19" fillId="0" borderId="0" applyNumberForma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 applyFill="0"/>
    <xf numFmtId="9" fontId="3" fillId="0" borderId="0" applyFont="0" applyFill="0" applyBorder="0" applyAlignment="0" applyProtection="0"/>
    <xf numFmtId="0" fontId="3" fillId="0" borderId="0"/>
    <xf numFmtId="0" fontId="47" fillId="0" borderId="0"/>
    <xf numFmtId="0" fontId="1" fillId="0" borderId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/>
    <xf numFmtId="0" fontId="51" fillId="0" borderId="24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7" fillId="0" borderId="0"/>
    <xf numFmtId="0" fontId="1" fillId="0" borderId="0"/>
    <xf numFmtId="164" fontId="3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0" fillId="0" borderId="0"/>
    <xf numFmtId="0" fontId="73" fillId="0" borderId="0" applyNumberFormat="0" applyFill="0" applyAlignment="0" applyProtection="0"/>
    <xf numFmtId="0" fontId="16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1" fillId="0" borderId="0"/>
    <xf numFmtId="0" fontId="19" fillId="0" borderId="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Border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0" fillId="0" borderId="0" applyNumberFormat="0" applyAlignment="0" applyProtection="0"/>
    <xf numFmtId="0" fontId="73" fillId="0" borderId="0" applyNumberFormat="0" applyAlignment="0" applyProtection="0"/>
    <xf numFmtId="0" fontId="19" fillId="0" borderId="0" applyNumberFormat="0" applyFill="0" applyProtection="0"/>
    <xf numFmtId="0" fontId="1" fillId="0" borderId="0"/>
  </cellStyleXfs>
  <cellXfs count="81">
    <xf numFmtId="0" fontId="0" fillId="0" borderId="0" xfId="0"/>
    <xf numFmtId="0" fontId="4" fillId="4" borderId="0" xfId="8" applyFont="1" applyFill="1"/>
    <xf numFmtId="0" fontId="9" fillId="0" borderId="0" xfId="9" applyFont="1" applyAlignment="1">
      <alignment vertical="center"/>
    </xf>
    <xf numFmtId="0" fontId="10" fillId="0" borderId="0" xfId="8" applyFont="1"/>
    <xf numFmtId="0" fontId="17" fillId="4" borderId="0" xfId="8" applyFont="1" applyFill="1"/>
    <xf numFmtId="0" fontId="11" fillId="5" borderId="0" xfId="1" applyFont="1" applyFill="1" applyAlignment="1"/>
    <xf numFmtId="0" fontId="6" fillId="5" borderId="0" xfId="10" applyFont="1" applyFill="1"/>
    <xf numFmtId="0" fontId="13" fillId="5" borderId="0" xfId="12" applyFill="1" applyAlignment="1"/>
    <xf numFmtId="0" fontId="4" fillId="5" borderId="0" xfId="8" applyFont="1" applyFill="1"/>
    <xf numFmtId="0" fontId="16" fillId="5" borderId="0" xfId="8" applyFont="1" applyFill="1"/>
    <xf numFmtId="0" fontId="6" fillId="5" borderId="0" xfId="8" applyFill="1"/>
    <xf numFmtId="0" fontId="13" fillId="5" borderId="0" xfId="11" applyFont="1" applyFill="1" applyAlignment="1"/>
    <xf numFmtId="0" fontId="7" fillId="5" borderId="0" xfId="8" applyFont="1" applyFill="1"/>
    <xf numFmtId="0" fontId="8" fillId="5" borderId="0" xfId="16" applyFont="1" applyFill="1" applyAlignment="1">
      <alignment vertical="center"/>
    </xf>
    <xf numFmtId="0" fontId="11" fillId="5" borderId="0" xfId="1" applyFont="1" applyFill="1"/>
    <xf numFmtId="0" fontId="11" fillId="4" borderId="0" xfId="1" applyFont="1" applyFill="1" applyAlignment="1" applyProtection="1"/>
    <xf numFmtId="3" fontId="18" fillId="0" borderId="0" xfId="0" applyNumberFormat="1" applyFont="1"/>
    <xf numFmtId="3" fontId="6" fillId="0" borderId="0" xfId="0" applyNumberFormat="1" applyFont="1"/>
    <xf numFmtId="3" fontId="18" fillId="4" borderId="0" xfId="13" applyNumberFormat="1" applyFont="1" applyFill="1"/>
    <xf numFmtId="3" fontId="6" fillId="4" borderId="0" xfId="13" applyNumberFormat="1" applyFont="1" applyFill="1"/>
    <xf numFmtId="3" fontId="6" fillId="4" borderId="0" xfId="13" applyNumberFormat="1" applyFont="1" applyFill="1" applyAlignment="1">
      <alignment horizontal="left"/>
    </xf>
    <xf numFmtId="3" fontId="18" fillId="5" borderId="0" xfId="9" applyNumberFormat="1" applyFont="1" applyFill="1"/>
    <xf numFmtId="3" fontId="6" fillId="5" borderId="0" xfId="13" applyNumberFormat="1" applyFont="1" applyFill="1"/>
    <xf numFmtId="3" fontId="6" fillId="5" borderId="0" xfId="13" applyNumberFormat="1" applyFont="1" applyFill="1" applyAlignment="1">
      <alignment horizontal="left"/>
    </xf>
    <xf numFmtId="3" fontId="6" fillId="5" borderId="0" xfId="9" applyNumberFormat="1" applyFont="1" applyFill="1"/>
    <xf numFmtId="3" fontId="6" fillId="5" borderId="0" xfId="9" applyNumberFormat="1" applyFont="1" applyFill="1" applyAlignment="1">
      <alignment horizontal="left"/>
    </xf>
    <xf numFmtId="3" fontId="6" fillId="4" borderId="0" xfId="9" applyNumberFormat="1" applyFont="1" applyFill="1"/>
    <xf numFmtId="3" fontId="76" fillId="5" borderId="0" xfId="1" applyNumberFormat="1" applyFont="1" applyFill="1" applyAlignment="1"/>
    <xf numFmtId="3" fontId="18" fillId="5" borderId="0" xfId="13" applyNumberFormat="1" applyFont="1" applyFill="1" applyAlignment="1">
      <alignment wrapText="1"/>
    </xf>
    <xf numFmtId="3" fontId="18" fillId="5" borderId="0" xfId="13" applyNumberFormat="1" applyFont="1" applyFill="1" applyAlignment="1">
      <alignment horizontal="left" wrapText="1"/>
    </xf>
    <xf numFmtId="3" fontId="6" fillId="5" borderId="0" xfId="14" applyNumberFormat="1" applyFont="1" applyFill="1"/>
    <xf numFmtId="3" fontId="6" fillId="4" borderId="0" xfId="14" applyNumberFormat="1" applyFont="1" applyFill="1"/>
    <xf numFmtId="3" fontId="76" fillId="5" borderId="0" xfId="1" applyNumberFormat="1" applyFont="1" applyFill="1" applyAlignment="1">
      <alignment horizontal="left" vertical="center"/>
    </xf>
    <xf numFmtId="3" fontId="6" fillId="5" borderId="0" xfId="15" applyNumberFormat="1" applyFont="1" applyFill="1" applyAlignment="1">
      <alignment horizontal="left" vertical="center"/>
    </xf>
    <xf numFmtId="3" fontId="6" fillId="5" borderId="0" xfId="15" applyNumberFormat="1" applyFont="1" applyFill="1" applyAlignment="1">
      <alignment horizontal="left" vertical="center" wrapText="1"/>
    </xf>
    <xf numFmtId="3" fontId="6" fillId="4" borderId="0" xfId="14" applyNumberFormat="1" applyFont="1" applyFill="1" applyAlignment="1">
      <alignment wrapText="1"/>
    </xf>
    <xf numFmtId="3" fontId="6" fillId="5" borderId="0" xfId="14" applyNumberFormat="1" applyFont="1" applyFill="1" applyAlignment="1">
      <alignment horizontal="left"/>
    </xf>
    <xf numFmtId="3" fontId="6" fillId="4" borderId="0" xfId="14" applyNumberFormat="1" applyFont="1" applyFill="1" applyAlignment="1">
      <alignment horizontal="left"/>
    </xf>
    <xf numFmtId="0" fontId="1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18" fillId="0" borderId="0" xfId="0" applyNumberFormat="1" applyFont="1" applyAlignment="1">
      <alignment horizontal="left"/>
    </xf>
    <xf numFmtId="3" fontId="18" fillId="0" borderId="0" xfId="20" applyNumberFormat="1" applyFont="1" applyFill="1" applyBorder="1"/>
    <xf numFmtId="3" fontId="6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right"/>
    </xf>
    <xf numFmtId="165" fontId="18" fillId="0" borderId="0" xfId="20" applyNumberFormat="1" applyFont="1"/>
    <xf numFmtId="165" fontId="6" fillId="0" borderId="0" xfId="20" applyNumberFormat="1" applyFont="1"/>
    <xf numFmtId="0" fontId="6" fillId="0" borderId="0" xfId="0" applyFont="1" applyAlignment="1">
      <alignment horizontal="right"/>
    </xf>
    <xf numFmtId="165" fontId="6" fillId="0" borderId="0" xfId="20" applyNumberFormat="1" applyFont="1" applyFill="1"/>
    <xf numFmtId="165" fontId="6" fillId="0" borderId="0" xfId="20" applyNumberFormat="1" applyFont="1" applyAlignment="1">
      <alignment horizontal="right"/>
    </xf>
    <xf numFmtId="3" fontId="6" fillId="7" borderId="0" xfId="0" applyNumberFormat="1" applyFont="1" applyFill="1" applyAlignment="1">
      <alignment horizontal="right"/>
    </xf>
    <xf numFmtId="3" fontId="6" fillId="7" borderId="0" xfId="0" applyNumberFormat="1" applyFont="1" applyFill="1"/>
    <xf numFmtId="3" fontId="6" fillId="7" borderId="3" xfId="0" applyNumberFormat="1" applyFont="1" applyFill="1" applyBorder="1" applyAlignment="1">
      <alignment horizontal="right"/>
    </xf>
    <xf numFmtId="3" fontId="6" fillId="7" borderId="3" xfId="0" applyNumberFormat="1" applyFont="1" applyFill="1" applyBorder="1"/>
    <xf numFmtId="3" fontId="6" fillId="7" borderId="0" xfId="0" applyNumberFormat="1" applyFont="1" applyFill="1" applyAlignment="1">
      <alignment horizontal="right" vertical="center" wrapText="1"/>
    </xf>
    <xf numFmtId="3" fontId="18" fillId="7" borderId="0" xfId="0" applyNumberFormat="1" applyFont="1" applyFill="1" applyAlignment="1">
      <alignment horizontal="right" vertical="center" wrapText="1"/>
    </xf>
    <xf numFmtId="3" fontId="18" fillId="7" borderId="0" xfId="0" applyNumberFormat="1" applyFont="1" applyFill="1" applyAlignment="1">
      <alignment horizontal="right"/>
    </xf>
    <xf numFmtId="3" fontId="18" fillId="7" borderId="3" xfId="0" applyNumberFormat="1" applyFont="1" applyFill="1" applyBorder="1" applyAlignment="1">
      <alignment horizontal="right"/>
    </xf>
    <xf numFmtId="3" fontId="6" fillId="7" borderId="2" xfId="0" applyNumberFormat="1" applyFont="1" applyFill="1" applyBorder="1" applyAlignment="1">
      <alignment horizontal="right"/>
    </xf>
    <xf numFmtId="3" fontId="18" fillId="7" borderId="2" xfId="0" applyNumberFormat="1" applyFont="1" applyFill="1" applyBorder="1" applyAlignment="1">
      <alignment horizontal="right"/>
    </xf>
    <xf numFmtId="3" fontId="18" fillId="7" borderId="0" xfId="0" applyNumberFormat="1" applyFont="1" applyFill="1" applyAlignment="1">
      <alignment vertical="center"/>
    </xf>
    <xf numFmtId="3" fontId="6" fillId="2" borderId="0" xfId="0" applyNumberFormat="1" applyFont="1" applyFill="1"/>
    <xf numFmtId="3" fontId="18" fillId="7" borderId="0" xfId="0" applyNumberFormat="1" applyFont="1" applyFill="1"/>
    <xf numFmtId="3" fontId="18" fillId="7" borderId="1" xfId="0" applyNumberFormat="1" applyFont="1" applyFill="1" applyBorder="1"/>
    <xf numFmtId="3" fontId="18" fillId="7" borderId="1" xfId="0" applyNumberFormat="1" applyFont="1" applyFill="1" applyBorder="1" applyAlignment="1">
      <alignment horizontal="left"/>
    </xf>
    <xf numFmtId="3" fontId="18" fillId="7" borderId="1" xfId="0" applyNumberFormat="1" applyFont="1" applyFill="1" applyBorder="1" applyAlignment="1">
      <alignment horizontal="right" vertical="center" wrapText="1"/>
    </xf>
    <xf numFmtId="3" fontId="6" fillId="7" borderId="2" xfId="0" applyNumberFormat="1" applyFont="1" applyFill="1" applyBorder="1"/>
    <xf numFmtId="3" fontId="6" fillId="7" borderId="0" xfId="2" applyNumberFormat="1" applyFont="1" applyFill="1"/>
    <xf numFmtId="3" fontId="76" fillId="7" borderId="0" xfId="1" applyNumberFormat="1" applyFont="1" applyFill="1" applyAlignment="1"/>
    <xf numFmtId="3" fontId="6" fillId="7" borderId="0" xfId="0" applyNumberFormat="1" applyFont="1" applyFill="1" applyAlignment="1">
      <alignment vertical="top"/>
    </xf>
    <xf numFmtId="3" fontId="76" fillId="7" borderId="0" xfId="1" applyNumberFormat="1" applyFont="1" applyFill="1" applyAlignment="1">
      <alignment vertical="top"/>
    </xf>
    <xf numFmtId="3" fontId="76" fillId="7" borderId="0" xfId="1" applyNumberFormat="1" applyFont="1" applyFill="1" applyAlignment="1">
      <alignment vertical="top" wrapText="1"/>
    </xf>
    <xf numFmtId="3" fontId="76" fillId="7" borderId="0" xfId="1" applyNumberFormat="1" applyFont="1" applyFill="1" applyAlignment="1">
      <alignment wrapText="1"/>
    </xf>
    <xf numFmtId="3" fontId="6" fillId="7" borderId="0" xfId="0" applyNumberFormat="1" applyFont="1" applyFill="1" applyAlignment="1">
      <alignment horizontal="left"/>
    </xf>
    <xf numFmtId="3" fontId="6" fillId="7" borderId="0" xfId="0" applyNumberFormat="1" applyFont="1" applyFill="1" applyAlignment="1">
      <alignment wrapText="1"/>
    </xf>
    <xf numFmtId="3" fontId="6" fillId="7" borderId="0" xfId="0" applyNumberFormat="1" applyFont="1" applyFill="1" applyAlignment="1">
      <alignment horizontal="left" wrapText="1"/>
    </xf>
    <xf numFmtId="3" fontId="76" fillId="7" borderId="0" xfId="1" applyNumberFormat="1" applyFont="1" applyFill="1" applyAlignment="1">
      <alignment horizontal="right"/>
    </xf>
    <xf numFmtId="3" fontId="6" fillId="7" borderId="0" xfId="0" applyNumberFormat="1" applyFont="1" applyFill="1" applyAlignment="1">
      <alignment vertical="top" wrapText="1"/>
    </xf>
    <xf numFmtId="3" fontId="18" fillId="6" borderId="0" xfId="0" applyNumberFormat="1" applyFont="1" applyFill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3" fontId="18" fillId="3" borderId="0" xfId="0" applyNumberFormat="1" applyFont="1" applyFill="1" applyAlignment="1">
      <alignment horizontal="left" vertical="center" wrapText="1"/>
    </xf>
    <xf numFmtId="3" fontId="6" fillId="0" borderId="0" xfId="0" pivotButton="1" applyNumberFormat="1" applyFont="1"/>
  </cellXfs>
  <cellStyles count="248">
    <cellStyle name="%" xfId="198" xr:uid="{57F89DC0-F76A-4F6C-BF75-6691BC07DA26}"/>
    <cellStyle name="% 2" xfId="214" xr:uid="{8C4DB0A7-2CD4-4894-B450-0B1B0FC5FDCF}"/>
    <cellStyle name="20% - Accent1 2" xfId="25" xr:uid="{BB374B7C-8A59-45A1-A01B-E97671CBAA3C}"/>
    <cellStyle name="20% - Accent1 3" xfId="85" xr:uid="{F5688407-8429-430D-9519-D0D096D13187}"/>
    <cellStyle name="20% - Accent1 4" xfId="158" xr:uid="{1EDA8156-81BB-4C53-BF4E-64D6B3998AE5}"/>
    <cellStyle name="20% - Accent2 2" xfId="26" xr:uid="{7CE18953-2017-43F1-A9A1-1F5E85B9784A}"/>
    <cellStyle name="20% - Accent2 3" xfId="86" xr:uid="{5F2EB535-81CF-4252-9F27-0A4310C00DDE}"/>
    <cellStyle name="20% - Accent2 4" xfId="162" xr:uid="{A9AF8497-4E0F-4F14-92CB-419D7365BE7A}"/>
    <cellStyle name="20% - Accent3 2" xfId="27" xr:uid="{6A89D591-7AAB-4133-B8C0-57019973BF4B}"/>
    <cellStyle name="20% - Accent3 3" xfId="87" xr:uid="{C025526F-B341-439B-8C4C-FD0B1A4728CD}"/>
    <cellStyle name="20% - Accent3 4" xfId="166" xr:uid="{3BADBCEA-DAD1-4972-8FE7-6CEF1D4C49D4}"/>
    <cellStyle name="20% - Accent4 2" xfId="28" xr:uid="{2DEC2612-6895-49FD-917C-F90FE7CA40E4}"/>
    <cellStyle name="20% - Accent4 3" xfId="88" xr:uid="{AD83D2EB-0185-4B8E-B274-7E16C4C9685C}"/>
    <cellStyle name="20% - Accent4 4" xfId="170" xr:uid="{0958270C-2551-450E-A57E-0E34EC76644B}"/>
    <cellStyle name="20% - Accent5 2" xfId="29" xr:uid="{61655498-D3C9-4118-B922-0F52E78CF202}"/>
    <cellStyle name="20% - Accent5 3" xfId="174" xr:uid="{7E3B9E68-35EF-4503-98A7-A6FCC3C91300}"/>
    <cellStyle name="20% - Accent6 2" xfId="30" xr:uid="{3E8CFDEF-44E9-42F6-8051-6A8A35B55289}"/>
    <cellStyle name="20% - Accent6 3" xfId="89" xr:uid="{81170095-4071-4B7E-9314-33CF9AEF365F}"/>
    <cellStyle name="20% - Accent6 4" xfId="178" xr:uid="{DE1EAEAD-ED5B-4EEC-876C-34F3E52F4D9C}"/>
    <cellStyle name="40% - Accent1 2" xfId="31" xr:uid="{36A24074-FA4A-46E4-9E26-762447F81526}"/>
    <cellStyle name="40% - Accent1 3" xfId="90" xr:uid="{FAC4AE3D-A3FA-416B-BAD7-F0F9FEEB0CE2}"/>
    <cellStyle name="40% - Accent1 4" xfId="159" xr:uid="{302560C4-7BC4-4088-9987-F756C63752E9}"/>
    <cellStyle name="40% - Accent2 2" xfId="32" xr:uid="{F631CEFD-71E9-420C-9D43-FADA4D72EC2E}"/>
    <cellStyle name="40% - Accent2 3" xfId="163" xr:uid="{A6D2664E-CB7A-4EA6-9625-8C814252CC8C}"/>
    <cellStyle name="40% - Accent3 2" xfId="33" xr:uid="{D515C7C3-C99D-4487-AF2F-FE3615A4267A}"/>
    <cellStyle name="40% - Accent3 3" xfId="91" xr:uid="{FC6A5651-0656-402A-82D7-D02B91F2E7FD}"/>
    <cellStyle name="40% - Accent3 4" xfId="167" xr:uid="{C0B7E9A1-B496-4DC1-96F1-DDDAD679D0F0}"/>
    <cellStyle name="40% - Accent4 2" xfId="34" xr:uid="{FAFE3C19-1E12-4734-9FCA-348E1203E79F}"/>
    <cellStyle name="40% - Accent4 3" xfId="92" xr:uid="{1F1ED4DC-9F0E-47DA-9EFC-C4444535D913}"/>
    <cellStyle name="40% - Accent4 4" xfId="171" xr:uid="{C312B71E-2257-489F-BCEE-BC8744CE079E}"/>
    <cellStyle name="40% - Accent5 2" xfId="35" xr:uid="{D1E97126-897D-4910-82D2-C4607611F050}"/>
    <cellStyle name="40% - Accent5 3" xfId="93" xr:uid="{162D71A4-D0DE-4DCE-9EAB-1AA34E0A67AE}"/>
    <cellStyle name="40% - Accent5 4" xfId="175" xr:uid="{7F8F2E1F-B053-4F30-8E57-23C363D75718}"/>
    <cellStyle name="40% - Accent6 2" xfId="36" xr:uid="{C0FA14A6-3070-4F63-BC1C-7F6B6AD36B25}"/>
    <cellStyle name="40% - Accent6 3" xfId="94" xr:uid="{7475BF76-1DA0-4765-9D37-AE33AFE0C2AC}"/>
    <cellStyle name="40% - Accent6 4" xfId="179" xr:uid="{413F9984-63B3-41EE-BF95-E88E577818A0}"/>
    <cellStyle name="60% - Accent1 2" xfId="37" xr:uid="{222C7831-92CA-47A7-BD8B-485B3EF42ECA}"/>
    <cellStyle name="60% - Accent1 3" xfId="95" xr:uid="{C07BA01B-B674-44F3-85F3-BC55143F9C3A}"/>
    <cellStyle name="60% - Accent1 4" xfId="160" xr:uid="{1D977292-430D-489F-96B5-94751EE75606}"/>
    <cellStyle name="60% - Accent2 2" xfId="38" xr:uid="{046B7027-469A-4C70-948E-EB9FA13CFB75}"/>
    <cellStyle name="60% - Accent2 3" xfId="96" xr:uid="{A379A868-9A81-466F-879A-B3A0FF790140}"/>
    <cellStyle name="60% - Accent2 4" xfId="164" xr:uid="{94FDA012-1E0A-43F7-AC27-B3950AF8F44A}"/>
    <cellStyle name="60% - Accent3 2" xfId="39" xr:uid="{BE54B2B7-1C80-431C-977D-0A5DC7BAB63E}"/>
    <cellStyle name="60% - Accent3 3" xfId="97" xr:uid="{D53D1417-08A6-4245-88C2-2D2C99F8A3B7}"/>
    <cellStyle name="60% - Accent3 4" xfId="168" xr:uid="{9A01CCE5-FBC5-43D4-A661-F5042DF543AE}"/>
    <cellStyle name="60% - Accent4 2" xfId="40" xr:uid="{D9E736FC-E707-4A77-8BE2-DDBC4C646CB6}"/>
    <cellStyle name="60% - Accent4 3" xfId="98" xr:uid="{91D10097-05D2-40CA-AB60-C051C07D3803}"/>
    <cellStyle name="60% - Accent4 4" xfId="172" xr:uid="{03A35CAB-0DA3-405B-A030-E88E9AA4EACC}"/>
    <cellStyle name="60% - Accent5 2" xfId="41" xr:uid="{FD109BF7-26E5-4CEB-963C-2BF3DB95DA4D}"/>
    <cellStyle name="60% - Accent5 3" xfId="99" xr:uid="{D64307DC-9441-436F-B18D-6B9774E0F081}"/>
    <cellStyle name="60% - Accent5 4" xfId="176" xr:uid="{7F9C7145-0C87-447A-9226-93CF5F9382B5}"/>
    <cellStyle name="60% - Accent6 2" xfId="42" xr:uid="{3934CFE9-940C-4537-B8EA-5FBAD9A7D37F}"/>
    <cellStyle name="60% - Accent6 3" xfId="100" xr:uid="{FB8A13DA-D5E9-428C-AF7E-B05ED22D9A9C}"/>
    <cellStyle name="60% - Accent6 4" xfId="180" xr:uid="{0E31E3A4-DD09-4EF8-8486-0ECFD0BD4DA2}"/>
    <cellStyle name="Accent1 2" xfId="43" xr:uid="{E2411A7D-5133-44A6-B1B8-34BE9AD29E8E}"/>
    <cellStyle name="Accent1 3" xfId="101" xr:uid="{823A4D70-2626-420B-8405-41C820828150}"/>
    <cellStyle name="Accent1 4" xfId="157" xr:uid="{6CE9A3C3-4B3D-4BFC-9162-387EC55A9AB4}"/>
    <cellStyle name="Accent2 2" xfId="44" xr:uid="{13E00BF5-2F15-493B-ACB8-1B6E48B53B33}"/>
    <cellStyle name="Accent2 3" xfId="102" xr:uid="{D0E2B25B-1ADA-4F71-9F9E-449B73297EAB}"/>
    <cellStyle name="Accent2 4" xfId="161" xr:uid="{6B209AC8-8679-46A4-AA3D-653ED9E0DE32}"/>
    <cellStyle name="Accent3 2" xfId="45" xr:uid="{DAC3D664-C099-4712-A6BD-418589036FCC}"/>
    <cellStyle name="Accent3 3" xfId="103" xr:uid="{A61416B6-4E96-4109-86D7-07FEE21E2E1C}"/>
    <cellStyle name="Accent3 4" xfId="165" xr:uid="{0D15D65D-FD21-4DDA-A760-8E42E00556F7}"/>
    <cellStyle name="Accent4 2" xfId="46" xr:uid="{B3D66660-418E-46B4-8A71-D5F2E36D57F3}"/>
    <cellStyle name="Accent4 3" xfId="104" xr:uid="{E3D821C5-AE34-4CF2-AFCE-42F3FFBFD29F}"/>
    <cellStyle name="Accent4 4" xfId="169" xr:uid="{FEF33462-F4A6-4ABF-9DCA-84BA4E3E9CC3}"/>
    <cellStyle name="Accent5 2" xfId="47" xr:uid="{C158813B-36C4-4227-8975-245014BC284A}"/>
    <cellStyle name="Accent5 3" xfId="173" xr:uid="{454FCE83-FDA9-41CD-9A19-BBDFB1F5C88A}"/>
    <cellStyle name="Accent6 2" xfId="48" xr:uid="{4368810E-DAE2-4796-A092-1385FC71424D}"/>
    <cellStyle name="Accent6 3" xfId="105" xr:uid="{3776BB5F-ADB5-469A-9E99-50DF0B31AEBA}"/>
    <cellStyle name="Accent6 4" xfId="177" xr:uid="{628FC42A-3C34-4369-BC37-FA25BA42D70C}"/>
    <cellStyle name="Bad 2" xfId="49" xr:uid="{8AE2E02F-F977-4149-9CBB-C8FD141A1BE4}"/>
    <cellStyle name="Bad 3" xfId="106" xr:uid="{72341910-8BB9-4055-BC8F-4CFCF381C227}"/>
    <cellStyle name="Bad 4" xfId="147" xr:uid="{1DEDFE90-3EC1-43E1-9AE3-2E9122E3623E}"/>
    <cellStyle name="Calculation 2" xfId="50" xr:uid="{6AA0E6E8-7F3F-49A3-9A21-7CADD6D9125B}"/>
    <cellStyle name="Calculation 3" xfId="107" xr:uid="{1EA4F73F-7BC3-4C4B-8648-382A52319207}"/>
    <cellStyle name="Calculation 4" xfId="151" xr:uid="{001C5D50-AC0D-4FDC-A19D-737F590FC92A}"/>
    <cellStyle name="Check Cell 2" xfId="51" xr:uid="{7AAE6486-8C29-489D-9F06-AD7D2B8E5A21}"/>
    <cellStyle name="Check Cell 3" xfId="153" xr:uid="{A5D156AB-DF53-4E9E-A0AF-BC9F16DEE016}"/>
    <cellStyle name="Comma" xfId="20" builtinId="3"/>
    <cellStyle name="Comma 2" xfId="4" xr:uid="{00000000-0005-0000-0000-000001000000}"/>
    <cellStyle name="Comma 2 2" xfId="18" xr:uid="{4D70620C-149A-4C05-991E-60DF9A2CE576}"/>
    <cellStyle name="Comma 2 2 2" xfId="133" xr:uid="{DFDD1873-0BF0-46F6-882E-780D566E0E35}"/>
    <cellStyle name="Comma 2 2 3" xfId="52" xr:uid="{4C62E417-1B2D-42A3-A0E4-502172BFDADE}"/>
    <cellStyle name="Comma 2 3" xfId="83" xr:uid="{892F9063-0DC8-4B88-94CB-1826D7C889AA}"/>
    <cellStyle name="Comma 2 4" xfId="108" xr:uid="{FA1AD2E6-CB26-46A6-A36F-C287CF60084B}"/>
    <cellStyle name="Comma 2 5" xfId="131" xr:uid="{5223E4CE-0D05-4AA4-9E94-20C41E756277}"/>
    <cellStyle name="Comma 2 6" xfId="185" xr:uid="{03CBDC54-0050-4E79-829A-B3BC6AE708A6}"/>
    <cellStyle name="Comma 2 7" xfId="23" xr:uid="{541B5C63-A695-4420-97AF-69012C15D7EC}"/>
    <cellStyle name="Comma 3" xfId="5" xr:uid="{00000000-0005-0000-0000-000002000000}"/>
    <cellStyle name="Comma 3 2" xfId="19" xr:uid="{831B28CD-7303-422E-8C64-99FB073B00A8}"/>
    <cellStyle name="Comma 3 2 2" xfId="220" xr:uid="{0A2068E8-FC5A-4C5D-84A1-2E82FE3C5DD9}"/>
    <cellStyle name="Comma 3 2 3" xfId="189" xr:uid="{B35B1514-D1EB-42E3-A602-6E5508E32A39}"/>
    <cellStyle name="Comma 3 3" xfId="200" xr:uid="{255282AF-D773-4D9A-9F40-17167F86D5C3}"/>
    <cellStyle name="Comma 3 4" xfId="130" xr:uid="{34C2D1FE-7D48-4D8C-ACED-104D92D723BF}"/>
    <cellStyle name="Comma 4" xfId="140" xr:uid="{B8AD3E52-5D1A-49A5-B579-A76B124B11D7}"/>
    <cellStyle name="Comma 4 2" xfId="221" xr:uid="{AA2C386B-BC1D-400E-978C-AA8D42F1453F}"/>
    <cellStyle name="Comma 5" xfId="183" xr:uid="{E0B28232-E54A-4C87-ADCC-167F2FD8A8D1}"/>
    <cellStyle name="Comma 5 2" xfId="224" xr:uid="{223C34D8-7B64-4BDC-8ED9-7500CCC2D3A9}"/>
    <cellStyle name="Comma 6" xfId="188" xr:uid="{E3FC402B-4471-43EB-8614-2B3F01487E2C}"/>
    <cellStyle name="Comma 7" xfId="239" xr:uid="{75374B3E-58CD-40EF-B2A1-930216D0A236}"/>
    <cellStyle name="Comma 8" xfId="81" xr:uid="{353B9A5F-0D5E-420B-917A-3FACC2C6A355}"/>
    <cellStyle name="Data_Total" xfId="53" xr:uid="{D487060B-D32F-4A99-8572-F9C21D3CC154}"/>
    <cellStyle name="Explanatory Text 2" xfId="54" xr:uid="{09847D13-3D7A-44B7-9442-589C245D0F72}"/>
    <cellStyle name="Explanatory Text 3" xfId="155" xr:uid="{C6920C64-D49B-4946-B603-762436D2862A}"/>
    <cellStyle name="Followed Hyperlink 2" xfId="243" xr:uid="{6A4707A6-2631-49CF-AAC2-B557DEB0E751}"/>
    <cellStyle name="Good 2" xfId="55" xr:uid="{F41BA140-3D2C-4618-B928-9F9A226F224D}"/>
    <cellStyle name="Good 3" xfId="109" xr:uid="{1AD8C4F1-DAE2-43F8-9B7E-8FD8C102F6B6}"/>
    <cellStyle name="Good 4" xfId="146" xr:uid="{ADBBA214-9B21-4C6D-A22F-D801BFBBCBD5}"/>
    <cellStyle name="Heading 1 2" xfId="56" xr:uid="{AC2AC295-619F-49C4-ABA4-F061FC7FFC04}"/>
    <cellStyle name="Heading 1 2 2" xfId="206" xr:uid="{323531EA-A39E-4574-A953-7CE8C2C4EB9C}"/>
    <cellStyle name="Heading 1 2 3" xfId="232" xr:uid="{D86D6CFC-DF64-4969-A1FD-D0D264B32CCB}"/>
    <cellStyle name="Heading 1 3" xfId="110" xr:uid="{F4328612-9EBE-4612-9387-8E82F7049D80}"/>
    <cellStyle name="Heading 1 4" xfId="142" xr:uid="{0F5136FA-4DC1-4EC9-AF1F-B926D6644334}"/>
    <cellStyle name="Heading 1 5" xfId="192" xr:uid="{8ABC960B-8891-4D1F-8CF5-FEAE7A27E3DC}"/>
    <cellStyle name="Heading 1 6" xfId="244" xr:uid="{7F7D2EB2-B065-424E-8641-F75C82981685}"/>
    <cellStyle name="Heading 2 2" xfId="57" xr:uid="{BDD4699D-39C9-426F-94F3-47CDEA1C243B}"/>
    <cellStyle name="Heading 2 2 2" xfId="207" xr:uid="{3590F8BF-1D0D-470B-9B9E-254187D2D332}"/>
    <cellStyle name="Heading 2 3" xfId="111" xr:uid="{9C15883E-ADC2-427F-AFD4-27FC1E8153E5}"/>
    <cellStyle name="Heading 2 4" xfId="143" xr:uid="{7D432095-C428-4CFD-9B99-65AF1886947E}"/>
    <cellStyle name="Heading 2 5" xfId="193" xr:uid="{2655635A-00D5-4E73-96C0-E85ADF25D1BC}"/>
    <cellStyle name="Heading 2 6" xfId="229" xr:uid="{2F85643E-131E-480D-868C-E1278399EF29}"/>
    <cellStyle name="Heading 2 7" xfId="245" xr:uid="{EC98B201-0119-4B84-8746-46E0EC2AF172}"/>
    <cellStyle name="Heading 3 2" xfId="58" xr:uid="{9D2D207C-DE41-4B4A-B5F9-EE625362CBEE}"/>
    <cellStyle name="Heading 3 2 2" xfId="209" xr:uid="{F535281E-BA78-499D-B2F1-C8B44AB84B11}"/>
    <cellStyle name="Heading 3 3" xfId="112" xr:uid="{9816EDA7-DA1B-46B7-BE90-B9566355CA2B}"/>
    <cellStyle name="Heading 3 4" xfId="144" xr:uid="{4CEE4C98-3DE2-4F2B-914C-00DD3E723E73}"/>
    <cellStyle name="Heading 3 5" xfId="194" xr:uid="{C5A5E3DF-64F7-41DD-B7E8-01CB0F982D08}"/>
    <cellStyle name="Heading 3 6" xfId="230" xr:uid="{6C8372D4-929B-4755-BF64-8168178D6CC3}"/>
    <cellStyle name="Heading 3 7" xfId="246" xr:uid="{A7528EE9-E0C1-435B-906C-259B111F49E6}"/>
    <cellStyle name="Heading 4 2" xfId="59" xr:uid="{F0EF8AC9-C0A3-409B-8A72-6E29BB28DC0A}"/>
    <cellStyle name="Heading 4 3" xfId="113" xr:uid="{CCB38DD1-F9C9-4963-A86B-6E3B02A92F4E}"/>
    <cellStyle name="Heading 4 4" xfId="145" xr:uid="{4A231DAB-DC52-4C95-8216-DEAFA6D1020D}"/>
    <cellStyle name="Heading 4 5" xfId="195" xr:uid="{DD767631-45D9-4D2D-96A5-34F127DA3436}"/>
    <cellStyle name="Heading 4 6" xfId="234" xr:uid="{FC9272BF-3E63-464F-8FCE-F6B6DB58A779}"/>
    <cellStyle name="Headings" xfId="60" xr:uid="{2CB12BE7-1EC3-4DCB-8E90-718BAAE5052B}"/>
    <cellStyle name="Headings 2" xfId="134" xr:uid="{0D4424A8-F2F1-45C7-9863-C6D387F8C400}"/>
    <cellStyle name="Hyperlink" xfId="1" builtinId="8"/>
    <cellStyle name="Hyperlink 2" xfId="61" xr:uid="{8C4F2CC0-65DD-4C44-BB5A-B9F3F645F9CC}"/>
    <cellStyle name="Hyperlink 2 2" xfId="11" xr:uid="{57D78E79-1708-49B0-AF9B-B58F8E71DD5E}"/>
    <cellStyle name="Hyperlink 2 2 2" xfId="225" xr:uid="{4F1D1478-F38D-4E93-9A44-6758612BB8A5}"/>
    <cellStyle name="Hyperlink 3" xfId="17" xr:uid="{EA8D559F-8398-47D8-BCFC-4C458B841B65}"/>
    <cellStyle name="Hyperlink 3 2" xfId="62" xr:uid="{3D693DDC-DB83-4EBE-B537-BC9E410F17D6}"/>
    <cellStyle name="Hyperlink 4" xfId="127" xr:uid="{F6A92BAC-1518-4EBA-AE48-7E9B74C3E676}"/>
    <cellStyle name="Hyperlink 5" xfId="186" xr:uid="{920D56EF-4F01-46CA-88CF-AF6839FEA5A0}"/>
    <cellStyle name="Hyperlink 6" xfId="12" xr:uid="{0D27BB42-2C74-4F9A-B116-9F3F6CB1BE83}"/>
    <cellStyle name="Hyperlink 6 2" xfId="196" xr:uid="{E1035CB7-C86B-47C3-9709-7137C0F9DE9A}"/>
    <cellStyle name="Hyperlink 7" xfId="231" xr:uid="{FAB1A14D-0C10-4E9D-8904-546ABF6AB718}"/>
    <cellStyle name="Hyperlink 8" xfId="242" xr:uid="{073ACB2E-F0A6-46C4-89A5-2A8597629EB4}"/>
    <cellStyle name="Input 2" xfId="63" xr:uid="{8ADC0535-8580-4678-BC4B-51DDD8455F63}"/>
    <cellStyle name="Input 3" xfId="114" xr:uid="{6FB582F5-9890-4C35-B491-3F6CAC51BEB3}"/>
    <cellStyle name="Input 4" xfId="149" xr:uid="{123C8A5E-C426-4AE5-A016-CA31CB920B33}"/>
    <cellStyle name="Linked Cell 2" xfId="64" xr:uid="{3655DF76-CC7F-4573-AC95-93A1D00A1BDE}"/>
    <cellStyle name="Linked Cell 3" xfId="115" xr:uid="{1235775C-8471-4BDA-8055-FDBE4D1A3A45}"/>
    <cellStyle name="Linked Cell 4" xfId="152" xr:uid="{F3CC4910-657C-4F9D-B732-1BA3FEF6547C}"/>
    <cellStyle name="Neutral 2" xfId="65" xr:uid="{32D53426-FC3D-42E3-B2DB-53DF69430102}"/>
    <cellStyle name="Neutral 3" xfId="116" xr:uid="{98B0E668-2E18-431E-8484-9E11F04E1063}"/>
    <cellStyle name="Neutral 4" xfId="148" xr:uid="{D7127E54-166A-40FC-9DE7-F9BEFA824B13}"/>
    <cellStyle name="Normal" xfId="0" builtinId="0"/>
    <cellStyle name="Normal 10" xfId="191" xr:uid="{D777BE17-D446-4896-B3DD-7CC711E399C9}"/>
    <cellStyle name="Normal 11" xfId="228" xr:uid="{6ABA4AD4-699C-4486-BAE0-841305CC1E17}"/>
    <cellStyle name="Normal 12" xfId="247" xr:uid="{E83E7740-DF89-4346-9AD1-A739C7C22FC0}"/>
    <cellStyle name="Normal 13" xfId="21" xr:uid="{E63849B7-FB6F-439A-B162-855127920FD0}"/>
    <cellStyle name="Normal 17" xfId="82" xr:uid="{A4849344-24E7-4A52-89AE-0B04F6CDC527}"/>
    <cellStyle name="Normal 2" xfId="3" xr:uid="{00000000-0005-0000-0000-000005000000}"/>
    <cellStyle name="Normal 2 2" xfId="67" xr:uid="{4171FA6B-5B7B-4EC9-ABF3-1096D498D647}"/>
    <cellStyle name="Normal 2 2 2" xfId="9" xr:uid="{E2C35B40-ED8F-4254-8553-29EFBA38B6C4}"/>
    <cellStyle name="Normal 2 2 2 2" xfId="16" xr:uid="{6AC631F9-DD50-4E15-A2A0-5BB1BC7BED82}"/>
    <cellStyle name="Normal 2 2 2 2 2" xfId="197" xr:uid="{0C725987-9252-492D-800C-55D8A87E14EC}"/>
    <cellStyle name="Normal 2 2 2 2 2 2" xfId="199" xr:uid="{325026F9-BC73-4641-BD6E-95975E4D94BF}"/>
    <cellStyle name="Normal 2 2 2 2 2 2 2" xfId="219" xr:uid="{63C72C73-F825-429C-9F00-7F5C8BE4FF80}"/>
    <cellStyle name="Normal 2 2 2 2 2 3" xfId="213" xr:uid="{551DA684-01CE-4234-AB24-0A263951CED4}"/>
    <cellStyle name="Normal 2 2 2 2 3" xfId="217" xr:uid="{8090C1A5-E43F-4109-8D1A-ACD6BECB2A1D}"/>
    <cellStyle name="Normal 2 2 2 3" xfId="241" xr:uid="{405EC592-0E06-426D-B3A3-52BC1F5398A0}"/>
    <cellStyle name="Normal 2 2 2 4" xfId="126" xr:uid="{07DCFFCA-4A45-4D6D-9DA3-F57DC9750EF9}"/>
    <cellStyle name="Normal 2 2 3" xfId="211" xr:uid="{7438CFC1-391F-44DF-9AD6-AA7D01943C5C}"/>
    <cellStyle name="Normal 2 3" xfId="13" xr:uid="{9A280B7F-C778-4781-947E-695C2CAD72B3}"/>
    <cellStyle name="Normal 2 3 2" xfId="216" xr:uid="{1429A9BF-F077-4EE7-9CDA-1FDA523A37AA}"/>
    <cellStyle name="Normal 2 3 3" xfId="124" xr:uid="{A697717E-85A6-4FEB-868D-2040BCB3BA5C}"/>
    <cellStyle name="Normal 2 4" xfId="15" xr:uid="{104AF83F-CF51-4061-8AB4-9B223D6D2E10}"/>
    <cellStyle name="Normal 2 4 2" xfId="210" xr:uid="{E16E88DF-679F-47DB-9D10-DB4C62791B32}"/>
    <cellStyle name="Normal 2 4 3" xfId="135" xr:uid="{86913DE4-329F-4426-A37D-0F02BDB9E651}"/>
    <cellStyle name="Normal 2 5" xfId="233" xr:uid="{2D2549FF-6CDD-48B2-83CB-A5C935092128}"/>
    <cellStyle name="Normal 2 6" xfId="66" xr:uid="{CC687635-1F41-4053-85B1-ADC90BB6E23B}"/>
    <cellStyle name="Normal 3" xfId="24" xr:uid="{D020B4F2-057C-4144-935B-BAFF1AD7FE1A}"/>
    <cellStyle name="Normal 3 2" xfId="125" xr:uid="{8AC9CB84-3772-4045-8728-094681F6EF5D}"/>
    <cellStyle name="Normal 3 3" xfId="132" xr:uid="{8BAACB95-EE8A-40F1-ACF5-B8D3C69C541A}"/>
    <cellStyle name="Normal 4" xfId="6" xr:uid="{00000000-0005-0000-0000-000006000000}"/>
    <cellStyle name="Normal 4 2" xfId="136" xr:uid="{97D8AEC4-D117-4BFF-813A-E3C9DE2A28F2}"/>
    <cellStyle name="Normal 4 2 2" xfId="218" xr:uid="{F7F5EDE5-AA7C-4DF2-A3F8-0628EE7A8E8C}"/>
    <cellStyle name="Normal 4 3" xfId="181" xr:uid="{CCA3D51F-27CA-4087-B506-46F9440184BC}"/>
    <cellStyle name="Normal 4 4" xfId="190" xr:uid="{976A66E5-3C5A-436A-AFEF-B5182B03FCFB}"/>
    <cellStyle name="Normal 4 4 2" xfId="212" xr:uid="{10B51869-6F38-489E-99CC-C830BE4F20E1}"/>
    <cellStyle name="Normal 4 5" xfId="68" xr:uid="{22010FA3-357C-4AE3-9C60-8708EE4C4F2E}"/>
    <cellStyle name="Normal 5" xfId="84" xr:uid="{8D744277-DD16-4E49-A804-130B632CC525}"/>
    <cellStyle name="Normal 5 2" xfId="14" xr:uid="{1CE8F879-CA3B-4CC2-8AA6-A5BCD8E280B5}"/>
    <cellStyle name="Normal 5 2 2" xfId="201" xr:uid="{D1E1FFD6-B34A-4EC9-ABD6-066B05DA1F09}"/>
    <cellStyle name="Normal 6" xfId="128" xr:uid="{E0329387-9C49-4AF6-B08B-95F1FEA5CDAE}"/>
    <cellStyle name="Normal 6 2" xfId="8" xr:uid="{4314C8AC-CC20-458A-8C50-80AB0B06C5B7}"/>
    <cellStyle name="Normal 6 2 2" xfId="203" xr:uid="{AF16D1E6-64BF-46B2-BCDB-9E51CEEDD80E}"/>
    <cellStyle name="Normal 7" xfId="129" xr:uid="{C20C8AA0-4ED0-467A-BFB0-8234FAF92BD7}"/>
    <cellStyle name="Normal 7 2" xfId="10" xr:uid="{EB98F3F4-8FC6-4615-8322-B04CAF75149F}"/>
    <cellStyle name="Normal 7 2 2" xfId="222" xr:uid="{C7A71991-61DF-4AC6-B151-B24D513E419B}"/>
    <cellStyle name="Normal 7 3" xfId="204" xr:uid="{7457BABF-3D07-477F-BA59-4E9FEF33C3FD}"/>
    <cellStyle name="Normal 8" xfId="184" xr:uid="{CA8AD622-63EA-41BC-9CC4-75002402B83D}"/>
    <cellStyle name="Normal 8 2" xfId="223" xr:uid="{CD95DCA5-A1C3-4413-89D5-E8461AF5A651}"/>
    <cellStyle name="Normal 8 2 2" xfId="227" xr:uid="{71C284F5-695F-471C-9FB4-C8BED0075893}"/>
    <cellStyle name="Normal 8 2 3" xfId="236" xr:uid="{555B6A29-7476-4A5D-A4E3-075A03454707}"/>
    <cellStyle name="Normal 8 2 4" xfId="238" xr:uid="{92ED5CBD-DF60-4662-810D-46093A3AAABD}"/>
    <cellStyle name="Normal 8 3" xfId="205" xr:uid="{999FDF28-77EC-4675-863D-F641338C5097}"/>
    <cellStyle name="Normal 8 4" xfId="226" xr:uid="{83FE7FCE-2E15-47B5-BD68-C0E0CE30373D}"/>
    <cellStyle name="Normal 8 5" xfId="235" xr:uid="{5E28690C-9687-46CC-AA2C-413AD743E207}"/>
    <cellStyle name="Normal 8 6" xfId="237" xr:uid="{8D89F192-DD61-4399-A0EA-322F6A707D44}"/>
    <cellStyle name="Normal 9" xfId="208" xr:uid="{A23F34FC-B06A-49C8-9D04-2B2805D9AC40}"/>
    <cellStyle name="Note 2" xfId="69" xr:uid="{25A3A9B0-2E8E-4AFF-84D1-03FBE3F041E5}"/>
    <cellStyle name="Note 2 2" xfId="182" xr:uid="{1B8023FC-00C6-49A0-B9E7-C72BF2261F28}"/>
    <cellStyle name="Note 3" xfId="70" xr:uid="{FAE9893C-A5C1-49C0-AA5B-5D756092165A}"/>
    <cellStyle name="Note 4" xfId="117" xr:uid="{52834BB9-D776-4AA9-BCEF-ECB6BB3A1A47}"/>
    <cellStyle name="Output 2" xfId="71" xr:uid="{DEAB8B24-1B61-45E7-A55B-C55867A3401C}"/>
    <cellStyle name="Output 3" xfId="118" xr:uid="{53DD36B6-C2AE-4C3E-873E-A92724D62062}"/>
    <cellStyle name="Output 4" xfId="150" xr:uid="{F4986357-3B36-4F94-B868-2041BF7A6072}"/>
    <cellStyle name="Paragraph Han" xfId="240" xr:uid="{14261782-0B48-48F6-BC52-80C6893938C8}"/>
    <cellStyle name="Per cent 2" xfId="22" xr:uid="{C4529D42-4F6E-4B0A-9E36-2FC4F90F6896}"/>
    <cellStyle name="Percent" xfId="2" builtinId="5"/>
    <cellStyle name="Percent 2" xfId="7" xr:uid="{00000000-0005-0000-0000-000008000000}"/>
    <cellStyle name="Percent 2 2" xfId="72" xr:uid="{9847220F-FC3F-40AA-AF3F-82217E2FA4A6}"/>
    <cellStyle name="Percent 2 2 2" xfId="215" xr:uid="{FCBC8360-0EC9-40AF-9F67-727865C4D48A}"/>
    <cellStyle name="Percent 2 3" xfId="137" xr:uid="{53EDA606-374D-46DA-8320-EB94738565AB}"/>
    <cellStyle name="Percent 3" xfId="73" xr:uid="{45030115-9701-417D-B182-1F3C61D848A2}"/>
    <cellStyle name="Percent 3 2" xfId="202" xr:uid="{1E92BB5E-FA28-4024-9555-D1CC3A2613DF}"/>
    <cellStyle name="Percent 4" xfId="119" xr:uid="{9A77111B-E850-4DB2-ADC2-C8C258BBCA1E}"/>
    <cellStyle name="Percent 5" xfId="187" xr:uid="{72FED3D9-4C0C-4F07-80A2-96DC08391B45}"/>
    <cellStyle name="Row_CategoryHeadings" xfId="74" xr:uid="{0CB48812-1F9C-4F84-ABD6-32A709592F6D}"/>
    <cellStyle name="Source" xfId="75" xr:uid="{39D1AC18-77B0-4714-ABA4-72AC3F00B030}"/>
    <cellStyle name="Source 2" xfId="138" xr:uid="{583C300A-B1BF-4783-9ABA-13E727CFF9A7}"/>
    <cellStyle name="Table_Name" xfId="76" xr:uid="{1B0E4C35-EA61-41A6-A37E-D60556F9932C}"/>
    <cellStyle name="Title 2" xfId="77" xr:uid="{CEFDDDE8-0866-456C-934B-5346AB552125}"/>
    <cellStyle name="Title 3" xfId="120" xr:uid="{76D10A13-E1A0-44B0-9F0F-EBB4945A3B54}"/>
    <cellStyle name="Title 4" xfId="141" xr:uid="{6AE888D2-DBC3-4120-A0B1-DEBA851EA95F}"/>
    <cellStyle name="Total 2" xfId="78" xr:uid="{F6883FDF-4ADC-44CD-9BCB-FDE283490610}"/>
    <cellStyle name="Total 3" xfId="121" xr:uid="{2960ECC1-9058-4F4E-9899-02EAFE445342}"/>
    <cellStyle name="Total 4" xfId="156" xr:uid="{8B37DF55-D56A-478B-932C-660E9B3E88E5}"/>
    <cellStyle name="Warning Text 2" xfId="79" xr:uid="{F666E39F-FA83-4CFA-8AEF-2B75BC2C80CC}"/>
    <cellStyle name="Warning Text 3" xfId="154" xr:uid="{424CE0CF-9F45-4097-A0D4-5BA2A6AAB1BA}"/>
    <cellStyle name="Warnings" xfId="80" xr:uid="{54EF2343-D25B-4560-85FB-CABEA34003DD}"/>
    <cellStyle name="Warnings 2" xfId="139" xr:uid="{04B72F07-D600-4FF1-B788-C13E32A739A4}"/>
    <cellStyle name="whole number" xfId="122" xr:uid="{C5BB0A3A-F1E4-4237-84B7-2ABA0EC7D2E4}"/>
    <cellStyle name="whole number 2" xfId="123" xr:uid="{CF715B3B-FA49-4C21-ADE4-3102A07BB973}"/>
  </cellStyles>
  <dxfs count="9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 val="0"/>
        <i val="0"/>
        <sz val="8"/>
        <color theme="1"/>
        <name val="Arial"/>
        <scheme val="none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 val="0"/>
        <i val="0"/>
        <sz val="10"/>
        <color theme="1"/>
        <name val="Arial"/>
        <scheme val="none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 val="0"/>
        <i val="0"/>
        <strike val="0"/>
        <sz val="11"/>
        <color theme="1"/>
        <name val="Arial"/>
        <scheme val="none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</dxfs>
  <tableStyles count="4" defaultTableStyle="TableStyleMedium2" defaultPivotStyle="PivotStyleLight16">
    <tableStyle name="SlicerStyleLight1 2" pivot="0" table="0" count="2" xr9:uid="{F266F1BF-45F0-47DE-B5CD-97A596950DE8}">
      <tableStyleElement type="wholeTable" dxfId="93"/>
      <tableStyleElement type="headerRow" dxfId="92"/>
    </tableStyle>
    <tableStyle name="SlicerStyleLight1 3" pivot="0" table="0" count="2" xr9:uid="{7A392159-789A-4B3F-9AE4-4D3A282A028E}">
      <tableStyleElement type="wholeTable" dxfId="91"/>
      <tableStyleElement type="headerRow" dxfId="90"/>
    </tableStyle>
    <tableStyle name="SlicerStyleLight1 4" pivot="0" table="0" count="2" xr9:uid="{5C3055E4-01F3-42C0-904E-EFC6E1A8E82A}">
      <tableStyleElement type="wholeTable" dxfId="89"/>
      <tableStyleElement type="headerRow" dxfId="88"/>
    </tableStyle>
    <tableStyle name="SlicerStyleLight1 5" pivot="0" table="0" count="2" xr9:uid="{CD960481-93F1-47BA-B20E-5F12898BF5DC}">
      <tableStyleElement type="wholeTable" dxfId="87"/>
      <tableStyleElement type="headerRow" dxfId="8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pivotCacheDefinition" Target="pivotCache/pivotCacheDefinition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3873503</xdr:colOff>
      <xdr:row>0</xdr:row>
      <xdr:rowOff>30475</xdr:rowOff>
    </xdr:from>
    <xdr:ext cx="996311" cy="969648"/>
    <xdr:pic>
      <xdr:nvPicPr>
        <xdr:cNvPr id="3" name="Picture 5" descr="Accredited Official Statistics logo&#10;">
          <a:extLst>
            <a:ext uri="{FF2B5EF4-FFF2-40B4-BE49-F238E27FC236}">
              <a16:creationId xmlns:a16="http://schemas.microsoft.com/office/drawing/2014/main" id="{CD001D3D-CADD-45FB-BED4-1C8F758EA382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3873503" y="30475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249736</xdr:colOff>
      <xdr:row>0</xdr:row>
      <xdr:rowOff>9525</xdr:rowOff>
    </xdr:from>
    <xdr:ext cx="917390" cy="906051"/>
    <xdr:pic>
      <xdr:nvPicPr>
        <xdr:cNvPr id="2" name="Picture 22" descr="Accredited Official Statistics logo">
          <a:extLst>
            <a:ext uri="{FF2B5EF4-FFF2-40B4-BE49-F238E27FC236}">
              <a16:creationId xmlns:a16="http://schemas.microsoft.com/office/drawing/2014/main" id="{B63C03B6-EE9B-4BB1-A124-62D88D20F53F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618" b="618"/>
        <a:stretch/>
      </xdr:blipFill>
      <xdr:spPr>
        <a:xfrm>
          <a:off x="8984161" y="9525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4</xdr:col>
      <xdr:colOff>47625</xdr:colOff>
      <xdr:row>0</xdr:row>
      <xdr:rowOff>38101</xdr:rowOff>
    </xdr:from>
    <xdr:to>
      <xdr:col>4</xdr:col>
      <xdr:colOff>1481175</xdr:colOff>
      <xdr:row>3</xdr:row>
      <xdr:rowOff>133351</xdr:rowOff>
    </xdr:to>
    <xdr:pic>
      <xdr:nvPicPr>
        <xdr:cNvPr id="5" name="Picture 4" descr="MHCLG logo">
          <a:extLst>
            <a:ext uri="{FF2B5EF4-FFF2-40B4-BE49-F238E27FC236}">
              <a16:creationId xmlns:a16="http://schemas.microsoft.com/office/drawing/2014/main" id="{458BCEA9-0971-9CB6-80A2-C44FCC1D6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0" y="38101"/>
          <a:ext cx="1433550" cy="7810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72.655382638892" createdVersion="8" refreshedVersion="8" minRefreshableVersion="3" recordCount="1217" xr:uid="{52F3DDBE-3AFF-4040-A61D-F7596C47E1F6}">
  <cacheSource type="worksheet">
    <worksheetSource ref="A1:D1048576" sheet="Data - population"/>
  </cacheSource>
  <cacheFields count="4">
    <cacheField name="CALENDAR_YEAR" numFmtId="0">
      <sharedItems containsString="0" containsBlank="1" containsNumber="1" containsInteger="1" minValue="1971" maxValue="2023"/>
    </cacheField>
    <cacheField name="FINANCIAL_YEAR" numFmtId="0">
      <sharedItems containsBlank="1" count="54">
        <s v="1971/72"/>
        <s v="1972/73"/>
        <s v="1973/74"/>
        <s v="1974/75"/>
        <s v="1975/76"/>
        <s v="1976/77"/>
        <s v="1977/78"/>
        <s v="1978/79"/>
        <s v="1979/80"/>
        <s v="1980/81"/>
        <s v="1981/82"/>
        <s v="1982/83"/>
        <s v="1983/84"/>
        <s v="1984/85"/>
        <s v="1985/86"/>
        <s v="1986/87"/>
        <s v="1987/88"/>
        <s v="1988/89"/>
        <s v="1989/90"/>
        <s v="1990/91"/>
        <s v="1991/92"/>
        <s v="1992/93"/>
        <s v="1993/94"/>
        <s v="1994/95"/>
        <s v="1995/96"/>
        <s v="1996/97"/>
        <s v="1997/98"/>
        <s v="1998/99"/>
        <s v="1999/00"/>
        <s v="2000/01"/>
        <s v="2001/02"/>
        <s v="2002/03"/>
        <s v="2003/04"/>
        <s v="2004/05"/>
        <s v="2005/06"/>
        <s v="2006/07"/>
        <s v="2007/08"/>
        <s v="2008/09"/>
        <s v="2009/10"/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m/>
      </sharedItems>
    </cacheField>
    <cacheField name="COUNTRY" numFmtId="0">
      <sharedItems containsBlank="1" count="5">
        <s v="England"/>
        <s v="Scotland"/>
        <s v="Wales"/>
        <s v="Great Britain"/>
        <m/>
      </sharedItems>
    </cacheField>
    <cacheField name="TOTAL_POPULATION" numFmtId="165">
      <sharedItems containsString="0" containsBlank="1" containsNumber="1" containsInteger="1" minValue="2740300" maxValue="66344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72.655383101854" createdVersion="8" refreshedVersion="8" minRefreshableVersion="3" recordCount="195" xr:uid="{0C2EF366-CAF9-4E3C-AB8F-510BC767ACFB}">
  <cacheSource type="worksheet">
    <worksheetSource ref="A1:D1048576" sheet="Data - dwelling fires"/>
  </cacheSource>
  <cacheFields count="4">
    <cacheField name="COUNTRY" numFmtId="0">
      <sharedItems containsNonDate="0" containsBlank="1" count="4">
        <m/>
        <s v="England" u="1"/>
        <s v="Scotland" u="1"/>
        <s v="Wales" u="1"/>
      </sharedItems>
    </cacheField>
    <cacheField name="FINANCIAL_YEAR" numFmtId="0">
      <sharedItems containsNonDate="0" containsBlank="1" count="45">
        <m/>
        <s v="2010/11" u="1"/>
        <s v="2011/12" u="1"/>
        <s v="2012/13" u="1"/>
        <s v="2013/14" u="1"/>
        <s v="2014/15" u="1"/>
        <s v="2015/16" u="1"/>
        <s v="2016/17" u="1"/>
        <s v="2017/18" u="1"/>
        <s v="2018/19" u="1"/>
        <s v="2019/20" u="1"/>
        <s v="2020/21" u="1"/>
        <s v="2021/22" u="1"/>
        <s v="2022/23" u="1"/>
        <s v="2023/24" u="1"/>
        <s v="2024/25" u="1"/>
        <s v="1981/82" u="1"/>
        <s v="1982/83" u="1"/>
        <s v="1983/84" u="1"/>
        <s v="1984/85" u="1"/>
        <s v="1985/86" u="1"/>
        <s v="1986/87" u="1"/>
        <s v="1987/88" u="1"/>
        <s v="1988/89" u="1"/>
        <s v="1989/90" u="1"/>
        <s v="1990/91" u="1"/>
        <s v="1991/92" u="1"/>
        <s v="1992/93" u="1"/>
        <s v="1993/94" u="1"/>
        <s v="1994/95" u="1"/>
        <s v="1995/96" u="1"/>
        <s v="1996/97" u="1"/>
        <s v="1997/98" u="1"/>
        <s v="1998/99" u="1"/>
        <s v="1999/00" u="1"/>
        <s v="2000/01" u="1"/>
        <s v="2001/02" u="1"/>
        <s v="2002/03" u="1"/>
        <s v="2003/04" u="1"/>
        <s v="2004/05" u="1"/>
        <s v="2005/06" u="1"/>
        <s v="2006/07" u="1"/>
        <s v="2007/08" u="1"/>
        <s v="2008/09" u="1"/>
        <s v="2009/10" u="1"/>
      </sharedItems>
    </cacheField>
    <cacheField name="DWELLING_FIRE_TYPE" numFmtId="0">
      <sharedItems containsNonDate="0" containsString="0" containsBlank="1"/>
    </cacheField>
    <cacheField name="TOTAL_DWELLING_FIRES" numFmtId="165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7">
  <r>
    <n v="1971"/>
    <x v="0"/>
    <x v="0"/>
    <n v="46411700"/>
  </r>
  <r>
    <n v="1972"/>
    <x v="1"/>
    <x v="0"/>
    <n v="46571900"/>
  </r>
  <r>
    <n v="1973"/>
    <x v="2"/>
    <x v="0"/>
    <n v="46686200"/>
  </r>
  <r>
    <n v="1974"/>
    <x v="3"/>
    <x v="0"/>
    <n v="46682700"/>
  </r>
  <r>
    <n v="1975"/>
    <x v="4"/>
    <x v="0"/>
    <n v="46674400"/>
  </r>
  <r>
    <n v="1976"/>
    <x v="5"/>
    <x v="0"/>
    <n v="46659900"/>
  </r>
  <r>
    <n v="1977"/>
    <x v="6"/>
    <x v="0"/>
    <n v="46639800"/>
  </r>
  <r>
    <n v="1978"/>
    <x v="7"/>
    <x v="0"/>
    <n v="46638200"/>
  </r>
  <r>
    <n v="1979"/>
    <x v="8"/>
    <x v="0"/>
    <n v="46698100"/>
  </r>
  <r>
    <n v="1980"/>
    <x v="9"/>
    <x v="0"/>
    <n v="46787200"/>
  </r>
  <r>
    <n v="1981"/>
    <x v="10"/>
    <x v="0"/>
    <n v="46820800"/>
  </r>
  <r>
    <n v="1982"/>
    <x v="11"/>
    <x v="0"/>
    <n v="46777300"/>
  </r>
  <r>
    <n v="1983"/>
    <x v="12"/>
    <x v="0"/>
    <n v="46813700"/>
  </r>
  <r>
    <n v="1984"/>
    <x v="13"/>
    <x v="0"/>
    <n v="46912400"/>
  </r>
  <r>
    <n v="1985"/>
    <x v="14"/>
    <x v="0"/>
    <n v="47057400"/>
  </r>
  <r>
    <n v="1986"/>
    <x v="15"/>
    <x v="0"/>
    <n v="47187600"/>
  </r>
  <r>
    <n v="1987"/>
    <x v="16"/>
    <x v="0"/>
    <n v="47300400"/>
  </r>
  <r>
    <n v="1988"/>
    <x v="17"/>
    <x v="0"/>
    <n v="47412300"/>
  </r>
  <r>
    <n v="1989"/>
    <x v="18"/>
    <x v="0"/>
    <n v="47552700"/>
  </r>
  <r>
    <n v="1990"/>
    <x v="19"/>
    <x v="0"/>
    <n v="47699100"/>
  </r>
  <r>
    <n v="1991"/>
    <x v="20"/>
    <x v="0"/>
    <n v="47875000"/>
  </r>
  <r>
    <n v="1992"/>
    <x v="21"/>
    <x v="0"/>
    <n v="47998000"/>
  </r>
  <r>
    <n v="1993"/>
    <x v="22"/>
    <x v="0"/>
    <n v="48102300"/>
  </r>
  <r>
    <n v="1994"/>
    <x v="23"/>
    <x v="0"/>
    <n v="48228800"/>
  </r>
  <r>
    <n v="1995"/>
    <x v="24"/>
    <x v="0"/>
    <n v="48383500"/>
  </r>
  <r>
    <n v="1996"/>
    <x v="25"/>
    <x v="0"/>
    <n v="48519100"/>
  </r>
  <r>
    <n v="1997"/>
    <x v="26"/>
    <x v="0"/>
    <n v="48664800"/>
  </r>
  <r>
    <n v="1998"/>
    <x v="27"/>
    <x v="0"/>
    <n v="48820600"/>
  </r>
  <r>
    <n v="1999"/>
    <x v="28"/>
    <x v="0"/>
    <n v="49032900"/>
  </r>
  <r>
    <n v="2000"/>
    <x v="29"/>
    <x v="0"/>
    <n v="49233300"/>
  </r>
  <r>
    <n v="2001"/>
    <x v="30"/>
    <x v="0"/>
    <n v="49449700"/>
  </r>
  <r>
    <n v="2002"/>
    <x v="31"/>
    <x v="0"/>
    <n v="49679300"/>
  </r>
  <r>
    <n v="2003"/>
    <x v="32"/>
    <x v="0"/>
    <n v="49925500"/>
  </r>
  <r>
    <n v="2004"/>
    <x v="33"/>
    <x v="0"/>
    <n v="50194600"/>
  </r>
  <r>
    <n v="2005"/>
    <x v="34"/>
    <x v="0"/>
    <n v="50606000"/>
  </r>
  <r>
    <n v="2006"/>
    <x v="35"/>
    <x v="0"/>
    <n v="50965200"/>
  </r>
  <r>
    <n v="2007"/>
    <x v="36"/>
    <x v="0"/>
    <n v="51381100"/>
  </r>
  <r>
    <n v="2008"/>
    <x v="37"/>
    <x v="0"/>
    <n v="51815900"/>
  </r>
  <r>
    <n v="2009"/>
    <x v="38"/>
    <x v="0"/>
    <n v="52196400"/>
  </r>
  <r>
    <n v="2010"/>
    <x v="39"/>
    <x v="0"/>
    <n v="52642500"/>
  </r>
  <r>
    <n v="2011"/>
    <x v="40"/>
    <x v="0"/>
    <n v="53107200"/>
  </r>
  <r>
    <n v="2012"/>
    <x v="41"/>
    <x v="0"/>
    <n v="53506800"/>
  </r>
  <r>
    <n v="2013"/>
    <x v="42"/>
    <x v="0"/>
    <n v="53918700"/>
  </r>
  <r>
    <n v="2014"/>
    <x v="43"/>
    <x v="0"/>
    <n v="54370300"/>
  </r>
  <r>
    <n v="2015"/>
    <x v="44"/>
    <x v="0"/>
    <n v="54808700"/>
  </r>
  <r>
    <n v="2016"/>
    <x v="45"/>
    <x v="0"/>
    <n v="55289000"/>
  </r>
  <r>
    <n v="2017"/>
    <x v="46"/>
    <x v="0"/>
    <n v="55619500"/>
  </r>
  <r>
    <n v="2018"/>
    <x v="47"/>
    <x v="0"/>
    <n v="55924500"/>
  </r>
  <r>
    <n v="2019"/>
    <x v="48"/>
    <x v="0"/>
    <n v="56230100"/>
  </r>
  <r>
    <n v="2020"/>
    <x v="49"/>
    <x v="0"/>
    <n v="56326000"/>
  </r>
  <r>
    <n v="2021"/>
    <x v="50"/>
    <x v="0"/>
    <n v="56554900"/>
  </r>
  <r>
    <n v="2022"/>
    <x v="51"/>
    <x v="0"/>
    <n v="57112500"/>
  </r>
  <r>
    <n v="2023"/>
    <x v="52"/>
    <x v="0"/>
    <n v="57690300"/>
  </r>
  <r>
    <n v="1971"/>
    <x v="0"/>
    <x v="1"/>
    <n v="5235600"/>
  </r>
  <r>
    <n v="1972"/>
    <x v="1"/>
    <x v="1"/>
    <n v="5230600"/>
  </r>
  <r>
    <n v="1973"/>
    <x v="2"/>
    <x v="1"/>
    <n v="5233900"/>
  </r>
  <r>
    <n v="1974"/>
    <x v="3"/>
    <x v="1"/>
    <n v="5240800"/>
  </r>
  <r>
    <n v="1975"/>
    <x v="4"/>
    <x v="1"/>
    <n v="5232400"/>
  </r>
  <r>
    <n v="1976"/>
    <x v="5"/>
    <x v="1"/>
    <n v="5233400"/>
  </r>
  <r>
    <n v="1977"/>
    <x v="6"/>
    <x v="1"/>
    <n v="5226200"/>
  </r>
  <r>
    <n v="1978"/>
    <x v="7"/>
    <x v="1"/>
    <n v="5212300"/>
  </r>
  <r>
    <n v="1979"/>
    <x v="8"/>
    <x v="1"/>
    <n v="5203600"/>
  </r>
  <r>
    <n v="1980"/>
    <x v="9"/>
    <x v="1"/>
    <n v="5193900"/>
  </r>
  <r>
    <n v="1981"/>
    <x v="10"/>
    <x v="1"/>
    <n v="5180200"/>
  </r>
  <r>
    <n v="1982"/>
    <x v="11"/>
    <x v="1"/>
    <n v="5164500"/>
  </r>
  <r>
    <n v="1983"/>
    <x v="12"/>
    <x v="1"/>
    <n v="5148100"/>
  </r>
  <r>
    <n v="1984"/>
    <x v="13"/>
    <x v="1"/>
    <n v="5138900"/>
  </r>
  <r>
    <n v="1985"/>
    <x v="14"/>
    <x v="1"/>
    <n v="5127900"/>
  </r>
  <r>
    <n v="1986"/>
    <x v="15"/>
    <x v="1"/>
    <n v="5111800"/>
  </r>
  <r>
    <n v="1987"/>
    <x v="16"/>
    <x v="1"/>
    <n v="5099000"/>
  </r>
  <r>
    <n v="1988"/>
    <x v="17"/>
    <x v="1"/>
    <n v="5077400"/>
  </r>
  <r>
    <n v="1989"/>
    <x v="18"/>
    <x v="1"/>
    <n v="5078200"/>
  </r>
  <r>
    <n v="1990"/>
    <x v="19"/>
    <x v="1"/>
    <n v="5081300"/>
  </r>
  <r>
    <n v="1991"/>
    <x v="20"/>
    <x v="1"/>
    <n v="5083300"/>
  </r>
  <r>
    <n v="1992"/>
    <x v="21"/>
    <x v="1"/>
    <n v="5085600"/>
  </r>
  <r>
    <n v="1993"/>
    <x v="22"/>
    <x v="1"/>
    <n v="5092500"/>
  </r>
  <r>
    <n v="1994"/>
    <x v="23"/>
    <x v="1"/>
    <n v="5102200"/>
  </r>
  <r>
    <n v="1995"/>
    <x v="24"/>
    <x v="1"/>
    <n v="5103700"/>
  </r>
  <r>
    <n v="1996"/>
    <x v="25"/>
    <x v="1"/>
    <n v="5092200"/>
  </r>
  <r>
    <n v="1997"/>
    <x v="26"/>
    <x v="1"/>
    <n v="5083300"/>
  </r>
  <r>
    <n v="1998"/>
    <x v="27"/>
    <x v="1"/>
    <n v="5077100"/>
  </r>
  <r>
    <n v="1999"/>
    <x v="28"/>
    <x v="1"/>
    <n v="5072000"/>
  </r>
  <r>
    <n v="2000"/>
    <x v="29"/>
    <x v="1"/>
    <n v="5062900"/>
  </r>
  <r>
    <n v="2001"/>
    <x v="30"/>
    <x v="1"/>
    <n v="5064200"/>
  </r>
  <r>
    <n v="2002"/>
    <x v="31"/>
    <x v="1"/>
    <n v="5066000"/>
  </r>
  <r>
    <n v="2003"/>
    <x v="32"/>
    <x v="1"/>
    <n v="5068500"/>
  </r>
  <r>
    <n v="2004"/>
    <x v="33"/>
    <x v="1"/>
    <n v="5084300"/>
  </r>
  <r>
    <n v="2005"/>
    <x v="34"/>
    <x v="1"/>
    <n v="5110200"/>
  </r>
  <r>
    <n v="2006"/>
    <x v="35"/>
    <x v="1"/>
    <n v="5133100"/>
  </r>
  <r>
    <n v="2007"/>
    <x v="36"/>
    <x v="1"/>
    <n v="5170000"/>
  </r>
  <r>
    <n v="2008"/>
    <x v="37"/>
    <x v="1"/>
    <n v="5202900"/>
  </r>
  <r>
    <n v="2009"/>
    <x v="38"/>
    <x v="1"/>
    <n v="5231900"/>
  </r>
  <r>
    <n v="2010"/>
    <x v="39"/>
    <x v="1"/>
    <n v="5262200"/>
  </r>
  <r>
    <n v="2011"/>
    <x v="40"/>
    <x v="1"/>
    <n v="5299900"/>
  </r>
  <r>
    <n v="2012"/>
    <x v="41"/>
    <x v="1"/>
    <n v="5308500"/>
  </r>
  <r>
    <n v="2013"/>
    <x v="42"/>
    <x v="1"/>
    <n v="5317300"/>
  </r>
  <r>
    <n v="2014"/>
    <x v="43"/>
    <x v="1"/>
    <n v="5332200"/>
  </r>
  <r>
    <n v="2015"/>
    <x v="44"/>
    <x v="1"/>
    <n v="5351700"/>
  </r>
  <r>
    <n v="2016"/>
    <x v="45"/>
    <x v="1"/>
    <n v="5374900"/>
  </r>
  <r>
    <n v="2017"/>
    <x v="46"/>
    <x v="1"/>
    <n v="5389900"/>
  </r>
  <r>
    <n v="2018"/>
    <x v="47"/>
    <x v="1"/>
    <n v="5394300"/>
  </r>
  <r>
    <n v="2019"/>
    <x v="48"/>
    <x v="1"/>
    <n v="5414400"/>
  </r>
  <r>
    <n v="2020"/>
    <x v="49"/>
    <x v="1"/>
    <n v="5413100"/>
  </r>
  <r>
    <n v="2021"/>
    <x v="50"/>
    <x v="1"/>
    <n v="5418400"/>
  </r>
  <r>
    <n v="2022"/>
    <x v="51"/>
    <x v="1"/>
    <n v="5447000"/>
  </r>
  <r>
    <n v="2023"/>
    <x v="52"/>
    <x v="1"/>
    <n v="5490100"/>
  </r>
  <r>
    <n v="1971"/>
    <x v="0"/>
    <x v="2"/>
    <n v="2740300"/>
  </r>
  <r>
    <n v="1972"/>
    <x v="1"/>
    <x v="2"/>
    <n v="2755200"/>
  </r>
  <r>
    <n v="1973"/>
    <x v="2"/>
    <x v="2"/>
    <n v="2772800"/>
  </r>
  <r>
    <n v="1974"/>
    <x v="3"/>
    <x v="2"/>
    <n v="2785200"/>
  </r>
  <r>
    <n v="1975"/>
    <x v="4"/>
    <x v="2"/>
    <n v="2795400"/>
  </r>
  <r>
    <n v="1976"/>
    <x v="5"/>
    <x v="2"/>
    <n v="2799300"/>
  </r>
  <r>
    <n v="1977"/>
    <x v="6"/>
    <x v="2"/>
    <n v="2800600"/>
  </r>
  <r>
    <n v="1978"/>
    <x v="7"/>
    <x v="2"/>
    <n v="2804300"/>
  </r>
  <r>
    <n v="1979"/>
    <x v="8"/>
    <x v="2"/>
    <n v="2810100"/>
  </r>
  <r>
    <n v="1980"/>
    <x v="9"/>
    <x v="2"/>
    <n v="2815800"/>
  </r>
  <r>
    <n v="1981"/>
    <x v="10"/>
    <x v="2"/>
    <n v="2813500"/>
  </r>
  <r>
    <n v="1982"/>
    <x v="11"/>
    <x v="2"/>
    <n v="2804300"/>
  </r>
  <r>
    <n v="1983"/>
    <x v="12"/>
    <x v="2"/>
    <n v="2803300"/>
  </r>
  <r>
    <n v="1984"/>
    <x v="13"/>
    <x v="2"/>
    <n v="2800700"/>
  </r>
  <r>
    <n v="1985"/>
    <x v="14"/>
    <x v="2"/>
    <n v="2803400"/>
  </r>
  <r>
    <n v="1986"/>
    <x v="15"/>
    <x v="2"/>
    <n v="2810900"/>
  </r>
  <r>
    <n v="1987"/>
    <x v="16"/>
    <x v="2"/>
    <n v="2822600"/>
  </r>
  <r>
    <n v="1988"/>
    <x v="17"/>
    <x v="2"/>
    <n v="2841200"/>
  </r>
  <r>
    <n v="1989"/>
    <x v="18"/>
    <x v="2"/>
    <n v="2855200"/>
  </r>
  <r>
    <n v="1990"/>
    <x v="19"/>
    <x v="2"/>
    <n v="2861500"/>
  </r>
  <r>
    <n v="1991"/>
    <x v="20"/>
    <x v="2"/>
    <n v="2873000"/>
  </r>
  <r>
    <n v="1992"/>
    <x v="21"/>
    <x v="2"/>
    <n v="2877700"/>
  </r>
  <r>
    <n v="1993"/>
    <x v="22"/>
    <x v="2"/>
    <n v="2883600"/>
  </r>
  <r>
    <n v="1994"/>
    <x v="23"/>
    <x v="2"/>
    <n v="2887400"/>
  </r>
  <r>
    <n v="1995"/>
    <x v="24"/>
    <x v="2"/>
    <n v="2888500"/>
  </r>
  <r>
    <n v="1996"/>
    <x v="25"/>
    <x v="2"/>
    <n v="2891300"/>
  </r>
  <r>
    <n v="1997"/>
    <x v="26"/>
    <x v="2"/>
    <n v="2894900"/>
  </r>
  <r>
    <n v="1998"/>
    <x v="27"/>
    <x v="2"/>
    <n v="2899500"/>
  </r>
  <r>
    <n v="1999"/>
    <x v="28"/>
    <x v="2"/>
    <n v="2900600"/>
  </r>
  <r>
    <n v="2000"/>
    <x v="29"/>
    <x v="2"/>
    <n v="2906900"/>
  </r>
  <r>
    <n v="2001"/>
    <x v="30"/>
    <x v="2"/>
    <n v="2910200"/>
  </r>
  <r>
    <n v="2002"/>
    <x v="31"/>
    <x v="2"/>
    <n v="2922900"/>
  </r>
  <r>
    <n v="2003"/>
    <x v="32"/>
    <x v="2"/>
    <n v="2937700"/>
  </r>
  <r>
    <n v="2004"/>
    <x v="33"/>
    <x v="2"/>
    <n v="2957400"/>
  </r>
  <r>
    <n v="2005"/>
    <x v="34"/>
    <x v="2"/>
    <n v="2969300"/>
  </r>
  <r>
    <n v="2006"/>
    <x v="35"/>
    <x v="2"/>
    <n v="2985700"/>
  </r>
  <r>
    <n v="2007"/>
    <x v="36"/>
    <x v="2"/>
    <n v="3006300"/>
  </r>
  <r>
    <n v="2008"/>
    <x v="37"/>
    <x v="2"/>
    <n v="3025900"/>
  </r>
  <r>
    <n v="2009"/>
    <x v="38"/>
    <x v="2"/>
    <n v="3038900"/>
  </r>
  <r>
    <n v="2010"/>
    <x v="39"/>
    <x v="2"/>
    <n v="3050000"/>
  </r>
  <r>
    <n v="2011"/>
    <x v="40"/>
    <x v="2"/>
    <n v="3063800"/>
  </r>
  <r>
    <n v="2012"/>
    <x v="41"/>
    <x v="2"/>
    <n v="3070900"/>
  </r>
  <r>
    <n v="2013"/>
    <x v="42"/>
    <x v="2"/>
    <n v="3071100"/>
  </r>
  <r>
    <n v="2014"/>
    <x v="43"/>
    <x v="2"/>
    <n v="3073800"/>
  </r>
  <r>
    <n v="2015"/>
    <x v="44"/>
    <x v="2"/>
    <n v="3072700"/>
  </r>
  <r>
    <n v="2016"/>
    <x v="45"/>
    <x v="2"/>
    <n v="3077200"/>
  </r>
  <r>
    <n v="2017"/>
    <x v="46"/>
    <x v="2"/>
    <n v="3081400"/>
  </r>
  <r>
    <n v="2018"/>
    <x v="47"/>
    <x v="2"/>
    <n v="3083800"/>
  </r>
  <r>
    <n v="2019"/>
    <x v="48"/>
    <x v="2"/>
    <n v="3087700"/>
  </r>
  <r>
    <n v="2020"/>
    <x v="49"/>
    <x v="2"/>
    <n v="3104500"/>
  </r>
  <r>
    <n v="2021"/>
    <x v="50"/>
    <x v="2"/>
    <n v="3105600"/>
  </r>
  <r>
    <n v="2022"/>
    <x v="51"/>
    <x v="2"/>
    <n v="3132700"/>
  </r>
  <r>
    <n v="2023"/>
    <x v="52"/>
    <x v="2"/>
    <n v="3164400"/>
  </r>
  <r>
    <n v="1971"/>
    <x v="0"/>
    <x v="3"/>
    <n v="54387600"/>
  </r>
  <r>
    <n v="1972"/>
    <x v="1"/>
    <x v="3"/>
    <n v="54557700"/>
  </r>
  <r>
    <n v="1973"/>
    <x v="2"/>
    <x v="3"/>
    <n v="54692900"/>
  </r>
  <r>
    <n v="1974"/>
    <x v="3"/>
    <x v="3"/>
    <n v="54708700"/>
  </r>
  <r>
    <n v="1975"/>
    <x v="4"/>
    <x v="3"/>
    <n v="54702200"/>
  </r>
  <r>
    <n v="1976"/>
    <x v="5"/>
    <x v="3"/>
    <n v="54692600"/>
  </r>
  <r>
    <n v="1977"/>
    <x v="6"/>
    <x v="3"/>
    <n v="54666600"/>
  </r>
  <r>
    <n v="1978"/>
    <x v="7"/>
    <x v="3"/>
    <n v="54654800"/>
  </r>
  <r>
    <n v="1979"/>
    <x v="8"/>
    <x v="3"/>
    <n v="54711800"/>
  </r>
  <r>
    <n v="1980"/>
    <x v="9"/>
    <x v="3"/>
    <n v="54796900"/>
  </r>
  <r>
    <n v="1981"/>
    <x v="10"/>
    <x v="3"/>
    <n v="54814500"/>
  </r>
  <r>
    <n v="1982"/>
    <x v="11"/>
    <x v="3"/>
    <n v="54746200"/>
  </r>
  <r>
    <n v="1983"/>
    <x v="12"/>
    <x v="3"/>
    <n v="54765100"/>
  </r>
  <r>
    <n v="1984"/>
    <x v="13"/>
    <x v="3"/>
    <n v="54852000"/>
  </r>
  <r>
    <n v="1985"/>
    <x v="14"/>
    <x v="3"/>
    <n v="54988600"/>
  </r>
  <r>
    <n v="1986"/>
    <x v="15"/>
    <x v="3"/>
    <n v="55110300"/>
  </r>
  <r>
    <n v="1987"/>
    <x v="16"/>
    <x v="3"/>
    <n v="55222000"/>
  </r>
  <r>
    <n v="1988"/>
    <x v="17"/>
    <x v="3"/>
    <n v="55331000"/>
  </r>
  <r>
    <n v="1989"/>
    <x v="18"/>
    <x v="3"/>
    <n v="55486000"/>
  </r>
  <r>
    <n v="1990"/>
    <x v="19"/>
    <x v="3"/>
    <n v="55641900"/>
  </r>
  <r>
    <n v="1991"/>
    <x v="20"/>
    <x v="3"/>
    <n v="55831400"/>
  </r>
  <r>
    <n v="1992"/>
    <x v="21"/>
    <x v="3"/>
    <n v="55961300"/>
  </r>
  <r>
    <n v="1993"/>
    <x v="22"/>
    <x v="3"/>
    <n v="56078300"/>
  </r>
  <r>
    <n v="1994"/>
    <x v="23"/>
    <x v="3"/>
    <n v="56218400"/>
  </r>
  <r>
    <n v="1995"/>
    <x v="24"/>
    <x v="3"/>
    <n v="56375700"/>
  </r>
  <r>
    <n v="1996"/>
    <x v="25"/>
    <x v="3"/>
    <n v="56502600"/>
  </r>
  <r>
    <n v="1997"/>
    <x v="26"/>
    <x v="3"/>
    <n v="56643000"/>
  </r>
  <r>
    <n v="1998"/>
    <x v="27"/>
    <x v="3"/>
    <n v="56797200"/>
  </r>
  <r>
    <n v="1999"/>
    <x v="28"/>
    <x v="3"/>
    <n v="57005400"/>
  </r>
  <r>
    <n v="2000"/>
    <x v="29"/>
    <x v="3"/>
    <n v="57203100"/>
  </r>
  <r>
    <n v="2001"/>
    <x v="30"/>
    <x v="3"/>
    <n v="57424200"/>
  </r>
  <r>
    <n v="2002"/>
    <x v="31"/>
    <x v="3"/>
    <n v="57668100"/>
  </r>
  <r>
    <n v="2003"/>
    <x v="32"/>
    <x v="3"/>
    <n v="57931700"/>
  </r>
  <r>
    <n v="2004"/>
    <x v="33"/>
    <x v="3"/>
    <n v="58236300"/>
  </r>
  <r>
    <n v="2005"/>
    <x v="34"/>
    <x v="3"/>
    <n v="58685500"/>
  </r>
  <r>
    <n v="2006"/>
    <x v="35"/>
    <x v="3"/>
    <n v="59084000"/>
  </r>
  <r>
    <n v="2007"/>
    <x v="36"/>
    <x v="3"/>
    <n v="59557400"/>
  </r>
  <r>
    <n v="2008"/>
    <x v="37"/>
    <x v="3"/>
    <n v="60044600"/>
  </r>
  <r>
    <n v="2009"/>
    <x v="38"/>
    <x v="3"/>
    <n v="60467200"/>
  </r>
  <r>
    <n v="2010"/>
    <x v="39"/>
    <x v="3"/>
    <n v="60954600"/>
  </r>
  <r>
    <n v="2011"/>
    <x v="40"/>
    <x v="3"/>
    <n v="61470800"/>
  </r>
  <r>
    <n v="2012"/>
    <x v="41"/>
    <x v="3"/>
    <n v="61886200"/>
  </r>
  <r>
    <n v="2013"/>
    <x v="42"/>
    <x v="3"/>
    <n v="62307000"/>
  </r>
  <r>
    <n v="2014"/>
    <x v="43"/>
    <x v="3"/>
    <n v="62776300"/>
  </r>
  <r>
    <n v="2015"/>
    <x v="44"/>
    <x v="3"/>
    <n v="63233100"/>
  </r>
  <r>
    <n v="2016"/>
    <x v="45"/>
    <x v="3"/>
    <n v="63741100"/>
  </r>
  <r>
    <n v="2017"/>
    <x v="46"/>
    <x v="3"/>
    <n v="64090800"/>
  </r>
  <r>
    <n v="2018"/>
    <x v="47"/>
    <x v="3"/>
    <n v="64402700"/>
  </r>
  <r>
    <n v="2019"/>
    <x v="48"/>
    <x v="3"/>
    <n v="64732200"/>
  </r>
  <r>
    <n v="2020"/>
    <x v="49"/>
    <x v="3"/>
    <n v="64843500"/>
  </r>
  <r>
    <n v="2021"/>
    <x v="50"/>
    <x v="3"/>
    <n v="65078900"/>
  </r>
  <r>
    <n v="2022"/>
    <x v="51"/>
    <x v="3"/>
    <n v="65692200"/>
  </r>
  <r>
    <n v="2023"/>
    <x v="52"/>
    <x v="3"/>
    <n v="66344800"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  <r>
    <x v="0"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8D5DBB-7C8C-49A3-93C8-509E4F7EE269}" name="PivotTable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0:F115" firstHeaderRow="1" firstDataRow="2" firstDataCol="1"/>
  <pivotFields count="4">
    <pivotField showAll="0"/>
    <pivotField axis="axisRow" showAl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t="default"/>
      </items>
    </pivotField>
    <pivotField axis="axisCol" showAll="0">
      <items count="6">
        <item x="0"/>
        <item x="3"/>
        <item x="1"/>
        <item x="2"/>
        <item h="1" x="4"/>
        <item t="default"/>
      </items>
    </pivotField>
    <pivotField dataField="1" showAll="0"/>
  </pivotFields>
  <rowFields count="1">
    <field x="1"/>
  </rowFields>
  <rowItems count="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Sum of TOTAL_POPULATION" fld="3" baseField="0" baseItem="0" numFmtId="3"/>
  </dataFields>
  <formats count="44">
    <format dxfId="57">
      <pivotArea type="all" dataOnly="0" outline="0" fieldPosition="0"/>
    </format>
    <format dxfId="56">
      <pivotArea outline="0" collapsedLevelsAreSubtotals="1" fieldPosition="0"/>
    </format>
    <format dxfId="55">
      <pivotArea type="origin" dataOnly="0" labelOnly="1" outline="0" fieldPosition="0"/>
    </format>
    <format dxfId="54">
      <pivotArea field="2" type="button" dataOnly="0" labelOnly="1" outline="0" axis="axisCol" fieldPosition="0"/>
    </format>
    <format dxfId="53">
      <pivotArea type="topRight" dataOnly="0" labelOnly="1" outline="0" fieldPosition="0"/>
    </format>
    <format dxfId="52">
      <pivotArea field="1" type="button" dataOnly="0" labelOnly="1" outline="0" axis="axisRow" fieldPosition="0"/>
    </format>
    <format dxfId="51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0">
      <pivotArea dataOnly="0" labelOnly="1" fieldPosition="0">
        <references count="1">
          <reference field="1" count="3">
            <x v="50"/>
            <x v="51"/>
            <x v="52"/>
          </reference>
        </references>
      </pivotArea>
    </format>
    <format dxfId="49">
      <pivotArea dataOnly="0" labelOnly="1" grandRow="1" outline="0" fieldPosition="0"/>
    </format>
    <format dxfId="48">
      <pivotArea dataOnly="0" labelOnly="1" fieldPosition="0">
        <references count="1">
          <reference field="2" count="0"/>
        </references>
      </pivotArea>
    </format>
    <format dxfId="47">
      <pivotArea dataOnly="0" labelOnly="1" grandCol="1" outline="0" fieldPosition="0"/>
    </format>
    <format dxfId="46">
      <pivotArea type="all" dataOnly="0" outline="0" fieldPosition="0"/>
    </format>
    <format dxfId="45">
      <pivotArea outline="0" collapsedLevelsAreSubtotals="1" fieldPosition="0"/>
    </format>
    <format dxfId="44">
      <pivotArea type="origin" dataOnly="0" labelOnly="1" outline="0" fieldPosition="0"/>
    </format>
    <format dxfId="43">
      <pivotArea field="2" type="button" dataOnly="0" labelOnly="1" outline="0" axis="axisCol" fieldPosition="0"/>
    </format>
    <format dxfId="42">
      <pivotArea type="topRight" dataOnly="0" labelOnly="1" outline="0" fieldPosition="0"/>
    </format>
    <format dxfId="41">
      <pivotArea field="1" type="button" dataOnly="0" labelOnly="1" outline="0" axis="axisRow" fieldPosition="0"/>
    </format>
    <format dxfId="40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">
      <pivotArea dataOnly="0" labelOnly="1" fieldPosition="0">
        <references count="1">
          <reference field="1" count="3">
            <x v="50"/>
            <x v="51"/>
            <x v="52"/>
          </reference>
        </references>
      </pivotArea>
    </format>
    <format dxfId="38">
      <pivotArea dataOnly="0" labelOnly="1" grandRow="1" outline="0" fieldPosition="0"/>
    </format>
    <format dxfId="37">
      <pivotArea dataOnly="0" labelOnly="1" fieldPosition="0">
        <references count="1">
          <reference field="2" count="0"/>
        </references>
      </pivotArea>
    </format>
    <format dxfId="36">
      <pivotArea dataOnly="0" labelOnly="1" grandCol="1" outline="0" fieldPosition="0"/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type="origin" dataOnly="0" labelOnly="1" outline="0" fieldPosition="0"/>
    </format>
    <format dxfId="32">
      <pivotArea field="2" type="button" dataOnly="0" labelOnly="1" outline="0" axis="axisCol" fieldPosition="0"/>
    </format>
    <format dxfId="31">
      <pivotArea type="topRight" dataOnly="0" labelOnly="1" outline="0" fieldPosition="0"/>
    </format>
    <format dxfId="30">
      <pivotArea field="1" type="button" dataOnly="0" labelOnly="1" outline="0" axis="axisRow" fieldPosition="0"/>
    </format>
    <format dxfId="29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">
      <pivotArea dataOnly="0" labelOnly="1" fieldPosition="0">
        <references count="1">
          <reference field="1" count="3">
            <x v="50"/>
            <x v="51"/>
            <x v="52"/>
          </reference>
        </references>
      </pivotArea>
    </format>
    <format dxfId="27">
      <pivotArea dataOnly="0" labelOnly="1" grandRow="1" outline="0" fieldPosition="0"/>
    </format>
    <format dxfId="26">
      <pivotArea dataOnly="0" labelOnly="1" fieldPosition="0">
        <references count="1">
          <reference field="2" count="0"/>
        </references>
      </pivotArea>
    </format>
    <format dxfId="25">
      <pivotArea dataOnly="0" labelOnly="1" grandCol="1" outline="0" fieldPosition="0"/>
    </format>
    <format dxfId="24">
      <pivotArea type="all" dataOnly="0" outline="0" fieldPosition="0"/>
    </format>
    <format dxfId="23">
      <pivotArea outline="0" collapsedLevelsAreSubtotals="1" fieldPosition="0"/>
    </format>
    <format dxfId="22">
      <pivotArea type="origin" dataOnly="0" labelOnly="1" outline="0" fieldPosition="0"/>
    </format>
    <format dxfId="21">
      <pivotArea field="2" type="button" dataOnly="0" labelOnly="1" outline="0" axis="axisCol" fieldPosition="0"/>
    </format>
    <format dxfId="20">
      <pivotArea type="topRight" dataOnly="0" labelOnly="1" outline="0" fieldPosition="0"/>
    </format>
    <format dxfId="19">
      <pivotArea field="1" type="button" dataOnly="0" labelOnly="1" outline="0" axis="axisRow" fieldPosition="0"/>
    </format>
    <format dxfId="18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3">
            <x v="50"/>
            <x v="51"/>
            <x v="52"/>
          </reference>
        </references>
      </pivotArea>
    </format>
    <format dxfId="16">
      <pivotArea dataOnly="0" labelOnly="1" grandRow="1" outline="0" fieldPosition="0"/>
    </format>
    <format dxfId="15">
      <pivotArea dataOnly="0" labelOnly="1" fieldPosition="0">
        <references count="1">
          <reference field="2" count="0"/>
        </references>
      </pivotArea>
    </format>
    <format dxfId="14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0B5A3B-DA2A-4642-AAB8-90C047DDCAA3}" name="PivotTable5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:B6" firstHeaderRow="1" firstDataRow="2" firstDataCol="1"/>
  <pivotFields count="4">
    <pivotField axis="axisCol" showAll="0">
      <items count="5">
        <item m="1" x="1"/>
        <item m="1" x="2"/>
        <item m="1" x="3"/>
        <item h="1" x="0"/>
        <item t="default"/>
      </items>
    </pivotField>
    <pivotField axis="axisRow" showAll="0">
      <items count="46"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30"/>
        <item m="1" x="31"/>
        <item m="1" x="32"/>
        <item m="1" x="33"/>
        <item m="1" x="34"/>
        <item m="1" x="35"/>
        <item m="1" x="36"/>
        <item m="1" x="37"/>
        <item m="1" x="38"/>
        <item m="1" x="39"/>
        <item m="1" x="40"/>
        <item m="1" x="41"/>
        <item m="1" x="42"/>
        <item m="1" x="43"/>
        <item m="1" x="44"/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x="0"/>
        <item t="default"/>
      </items>
    </pivotField>
    <pivotField showAll="0"/>
    <pivotField dataField="1" numFmtId="165" showAll="0"/>
  </pivotFields>
  <rowFields count="1">
    <field x="1"/>
  </rowFields>
  <rowItems count="1">
    <i t="grand">
      <x/>
    </i>
  </rowItems>
  <colFields count="1">
    <field x="0"/>
  </colFields>
  <colItems count="1">
    <i t="grand">
      <x/>
    </i>
  </colItems>
  <dataFields count="1">
    <dataField name="Sum of TOTAL_DWELLING_FIRES" fld="3" baseField="0" baseItem="0" numFmtId="3"/>
  </dataFields>
  <formats count="28">
    <format dxfId="85">
      <pivotArea type="all" dataOnly="0" outline="0" fieldPosition="0"/>
    </format>
    <format dxfId="84">
      <pivotArea outline="0" collapsedLevelsAreSubtotals="1" fieldPosition="0"/>
    </format>
    <format dxfId="83">
      <pivotArea type="origin" dataOnly="0" labelOnly="1" outline="0" fieldPosition="0"/>
    </format>
    <format dxfId="82">
      <pivotArea field="0" type="button" dataOnly="0" labelOnly="1" outline="0" axis="axisCol" fieldPosition="0"/>
    </format>
    <format dxfId="81">
      <pivotArea field="1" type="button" dataOnly="0" labelOnly="1" outline="0" axis="axisRow" fieldPosition="0"/>
    </format>
    <format dxfId="80">
      <pivotArea dataOnly="0" labelOnly="1" grandRow="1" outline="0" fieldPosition="0"/>
    </format>
    <format dxfId="79">
      <pivotArea dataOnly="0" labelOnly="1" grandCol="1" outline="0" fieldPosition="0"/>
    </format>
    <format dxfId="78">
      <pivotArea type="all" dataOnly="0" outline="0" fieldPosition="0"/>
    </format>
    <format dxfId="77">
      <pivotArea outline="0" collapsedLevelsAreSubtotals="1" fieldPosition="0"/>
    </format>
    <format dxfId="76">
      <pivotArea type="origin" dataOnly="0" labelOnly="1" outline="0" fieldPosition="0"/>
    </format>
    <format dxfId="75">
      <pivotArea field="0" type="button" dataOnly="0" labelOnly="1" outline="0" axis="axisCol" fieldPosition="0"/>
    </format>
    <format dxfId="74">
      <pivotArea field="1" type="button" dataOnly="0" labelOnly="1" outline="0" axis="axisRow" fieldPosition="0"/>
    </format>
    <format dxfId="73">
      <pivotArea dataOnly="0" labelOnly="1" grandRow="1" outline="0" fieldPosition="0"/>
    </format>
    <format dxfId="72">
      <pivotArea dataOnly="0" labelOnly="1" grandCol="1" outline="0" fieldPosition="0"/>
    </format>
    <format dxfId="71">
      <pivotArea type="all" dataOnly="0" outline="0" fieldPosition="0"/>
    </format>
    <format dxfId="70">
      <pivotArea outline="0" collapsedLevelsAreSubtotals="1" fieldPosition="0"/>
    </format>
    <format dxfId="69">
      <pivotArea type="origin" dataOnly="0" labelOnly="1" outline="0" fieldPosition="0"/>
    </format>
    <format dxfId="68">
      <pivotArea field="0" type="button" dataOnly="0" labelOnly="1" outline="0" axis="axisCol" fieldPosition="0"/>
    </format>
    <format dxfId="67">
      <pivotArea field="1" type="button" dataOnly="0" labelOnly="1" outline="0" axis="axisRow" fieldPosition="0"/>
    </format>
    <format dxfId="66">
      <pivotArea dataOnly="0" labelOnly="1" grandRow="1" outline="0" fieldPosition="0"/>
    </format>
    <format dxfId="65">
      <pivotArea dataOnly="0" labelOnly="1" grandCol="1" outline="0" fieldPosition="0"/>
    </format>
    <format dxfId="64">
      <pivotArea type="all" dataOnly="0" outline="0" fieldPosition="0"/>
    </format>
    <format dxfId="63">
      <pivotArea outline="0" collapsedLevelsAreSubtotals="1" fieldPosition="0"/>
    </format>
    <format dxfId="62">
      <pivotArea type="origin" dataOnly="0" labelOnly="1" outline="0" fieldPosition="0"/>
    </format>
    <format dxfId="61">
      <pivotArea field="0" type="button" dataOnly="0" labelOnly="1" outline="0" axis="axisCol" fieldPosition="0"/>
    </format>
    <format dxfId="60">
      <pivotArea field="1" type="button" dataOnly="0" labelOnly="1" outline="0" axis="axisRow" fieldPosition="0"/>
    </format>
    <format dxfId="59">
      <pivotArea dataOnly="0" labelOnly="1" grandRow="1" outline="0" fieldPosition="0"/>
    </format>
    <format dxfId="5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monitor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firestatistics@communities.gov.uk" TargetMode="External"/><Relationship Id="rId4" Type="http://schemas.openxmlformats.org/officeDocument/2006/relationships/hyperlink" Target="mailto:NewsDesk@communities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rescotland.gov.uk/about-us/fire-and-rescue-statistics.aspx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mailto:National.Statistics@firescotland.gov.uk" TargetMode="External"/><Relationship Id="rId7" Type="http://schemas.openxmlformats.org/officeDocument/2006/relationships/hyperlink" Target="https://code.statisticsauthority.gov.uk/" TargetMode="External"/><Relationship Id="rId12" Type="http://schemas.openxmlformats.org/officeDocument/2006/relationships/hyperlink" Target="https://gov.wales/fire-and-rescue-incident-statistics" TargetMode="External"/><Relationship Id="rId2" Type="http://schemas.openxmlformats.org/officeDocument/2006/relationships/hyperlink" Target="mailto:stats.inclusion@gov.wales" TargetMode="External"/><Relationship Id="rId1" Type="http://schemas.openxmlformats.org/officeDocument/2006/relationships/hyperlink" Target="https://www.statisticsauthority.gov.uk/code-of-practice/" TargetMode="External"/><Relationship Id="rId6" Type="http://schemas.openxmlformats.org/officeDocument/2006/relationships/hyperlink" Target="https://www.gov.uk/government/collections/fire-statistics-monitor" TargetMode="External"/><Relationship Id="rId11" Type="http://schemas.openxmlformats.org/officeDocument/2006/relationships/hyperlink" Target="https://www.firescotland.gov.uk/about/statistics/" TargetMode="External"/><Relationship Id="rId5" Type="http://schemas.openxmlformats.org/officeDocument/2006/relationships/hyperlink" Target="https://www.gov.uk/government/publications/fire-statistics-guidance" TargetMode="External"/><Relationship Id="rId10" Type="http://schemas.openxmlformats.org/officeDocument/2006/relationships/hyperlink" Target="mailto:FireStatistics@communities.gov.uk" TargetMode="External"/><Relationship Id="rId4" Type="http://schemas.openxmlformats.org/officeDocument/2006/relationships/hyperlink" Target="https://www.gov.uk/government/collections/fire-statistics" TargetMode="External"/><Relationship Id="rId9" Type="http://schemas.openxmlformats.org/officeDocument/2006/relationships/hyperlink" Target="https://gov.wales/fire-and-rescue-incident-statistics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D624B-EF15-4F71-ADB1-A7828D4BD185}">
  <sheetPr codeName="Sheet1"/>
  <dimension ref="A1:K14"/>
  <sheetViews>
    <sheetView workbookViewId="0"/>
  </sheetViews>
  <sheetFormatPr defaultRowHeight="12.5" x14ac:dyDescent="0.25"/>
  <cols>
    <col min="1" max="1" width="74" style="1" bestFit="1" customWidth="1"/>
    <col min="2" max="255" width="9.453125" style="1" customWidth="1"/>
    <col min="256" max="256" width="2.81640625" style="1" customWidth="1"/>
    <col min="257" max="257" width="74" style="1" bestFit="1" customWidth="1"/>
    <col min="258" max="511" width="9.453125" style="1" customWidth="1"/>
    <col min="512" max="512" width="2.81640625" style="1" customWidth="1"/>
    <col min="513" max="513" width="74" style="1" bestFit="1" customWidth="1"/>
    <col min="514" max="767" width="9.453125" style="1" customWidth="1"/>
    <col min="768" max="768" width="2.81640625" style="1" customWidth="1"/>
    <col min="769" max="769" width="74" style="1" bestFit="1" customWidth="1"/>
    <col min="770" max="1023" width="9.453125" style="1" customWidth="1"/>
    <col min="1024" max="1024" width="2.81640625" style="1" customWidth="1"/>
    <col min="1025" max="1025" width="74" style="1" bestFit="1" customWidth="1"/>
    <col min="1026" max="1279" width="9.453125" style="1" customWidth="1"/>
    <col min="1280" max="1280" width="2.81640625" style="1" customWidth="1"/>
    <col min="1281" max="1281" width="74" style="1" bestFit="1" customWidth="1"/>
    <col min="1282" max="1535" width="9.453125" style="1" customWidth="1"/>
    <col min="1536" max="1536" width="2.81640625" style="1" customWidth="1"/>
    <col min="1537" max="1537" width="74" style="1" bestFit="1" customWidth="1"/>
    <col min="1538" max="1791" width="9.453125" style="1" customWidth="1"/>
    <col min="1792" max="1792" width="2.81640625" style="1" customWidth="1"/>
    <col min="1793" max="1793" width="74" style="1" bestFit="1" customWidth="1"/>
    <col min="1794" max="2047" width="9.453125" style="1" customWidth="1"/>
    <col min="2048" max="2048" width="2.81640625" style="1" customWidth="1"/>
    <col min="2049" max="2049" width="74" style="1" bestFit="1" customWidth="1"/>
    <col min="2050" max="2303" width="9.453125" style="1" customWidth="1"/>
    <col min="2304" max="2304" width="2.81640625" style="1" customWidth="1"/>
    <col min="2305" max="2305" width="74" style="1" bestFit="1" customWidth="1"/>
    <col min="2306" max="2559" width="9.453125" style="1" customWidth="1"/>
    <col min="2560" max="2560" width="2.81640625" style="1" customWidth="1"/>
    <col min="2561" max="2561" width="74" style="1" bestFit="1" customWidth="1"/>
    <col min="2562" max="2815" width="9.453125" style="1" customWidth="1"/>
    <col min="2816" max="2816" width="2.81640625" style="1" customWidth="1"/>
    <col min="2817" max="2817" width="74" style="1" bestFit="1" customWidth="1"/>
    <col min="2818" max="3071" width="9.453125" style="1" customWidth="1"/>
    <col min="3072" max="3072" width="2.81640625" style="1" customWidth="1"/>
    <col min="3073" max="3073" width="74" style="1" bestFit="1" customWidth="1"/>
    <col min="3074" max="3327" width="9.453125" style="1" customWidth="1"/>
    <col min="3328" max="3328" width="2.81640625" style="1" customWidth="1"/>
    <col min="3329" max="3329" width="74" style="1" bestFit="1" customWidth="1"/>
    <col min="3330" max="3583" width="9.453125" style="1" customWidth="1"/>
    <col min="3584" max="3584" width="2.81640625" style="1" customWidth="1"/>
    <col min="3585" max="3585" width="74" style="1" bestFit="1" customWidth="1"/>
    <col min="3586" max="3839" width="9.453125" style="1" customWidth="1"/>
    <col min="3840" max="3840" width="2.81640625" style="1" customWidth="1"/>
    <col min="3841" max="3841" width="74" style="1" bestFit="1" customWidth="1"/>
    <col min="3842" max="4095" width="9.453125" style="1" customWidth="1"/>
    <col min="4096" max="4096" width="2.81640625" style="1" customWidth="1"/>
    <col min="4097" max="4097" width="74" style="1" bestFit="1" customWidth="1"/>
    <col min="4098" max="4351" width="9.453125" style="1" customWidth="1"/>
    <col min="4352" max="4352" width="2.81640625" style="1" customWidth="1"/>
    <col min="4353" max="4353" width="74" style="1" bestFit="1" customWidth="1"/>
    <col min="4354" max="4607" width="9.453125" style="1" customWidth="1"/>
    <col min="4608" max="4608" width="2.81640625" style="1" customWidth="1"/>
    <col min="4609" max="4609" width="74" style="1" bestFit="1" customWidth="1"/>
    <col min="4610" max="4863" width="9.453125" style="1" customWidth="1"/>
    <col min="4864" max="4864" width="2.81640625" style="1" customWidth="1"/>
    <col min="4865" max="4865" width="74" style="1" bestFit="1" customWidth="1"/>
    <col min="4866" max="5119" width="9.453125" style="1" customWidth="1"/>
    <col min="5120" max="5120" width="2.81640625" style="1" customWidth="1"/>
    <col min="5121" max="5121" width="74" style="1" bestFit="1" customWidth="1"/>
    <col min="5122" max="5375" width="9.453125" style="1" customWidth="1"/>
    <col min="5376" max="5376" width="2.81640625" style="1" customWidth="1"/>
    <col min="5377" max="5377" width="74" style="1" bestFit="1" customWidth="1"/>
    <col min="5378" max="5631" width="9.453125" style="1" customWidth="1"/>
    <col min="5632" max="5632" width="2.81640625" style="1" customWidth="1"/>
    <col min="5633" max="5633" width="74" style="1" bestFit="1" customWidth="1"/>
    <col min="5634" max="5887" width="9.453125" style="1" customWidth="1"/>
    <col min="5888" max="5888" width="2.81640625" style="1" customWidth="1"/>
    <col min="5889" max="5889" width="74" style="1" bestFit="1" customWidth="1"/>
    <col min="5890" max="6143" width="9.453125" style="1" customWidth="1"/>
    <col min="6144" max="6144" width="2.81640625" style="1" customWidth="1"/>
    <col min="6145" max="6145" width="74" style="1" bestFit="1" customWidth="1"/>
    <col min="6146" max="6399" width="9.453125" style="1" customWidth="1"/>
    <col min="6400" max="6400" width="2.81640625" style="1" customWidth="1"/>
    <col min="6401" max="6401" width="74" style="1" bestFit="1" customWidth="1"/>
    <col min="6402" max="6655" width="9.453125" style="1" customWidth="1"/>
    <col min="6656" max="6656" width="2.81640625" style="1" customWidth="1"/>
    <col min="6657" max="6657" width="74" style="1" bestFit="1" customWidth="1"/>
    <col min="6658" max="6911" width="9.453125" style="1" customWidth="1"/>
    <col min="6912" max="6912" width="2.81640625" style="1" customWidth="1"/>
    <col min="6913" max="6913" width="74" style="1" bestFit="1" customWidth="1"/>
    <col min="6914" max="7167" width="9.453125" style="1" customWidth="1"/>
    <col min="7168" max="7168" width="2.81640625" style="1" customWidth="1"/>
    <col min="7169" max="7169" width="74" style="1" bestFit="1" customWidth="1"/>
    <col min="7170" max="7423" width="9.453125" style="1" customWidth="1"/>
    <col min="7424" max="7424" width="2.81640625" style="1" customWidth="1"/>
    <col min="7425" max="7425" width="74" style="1" bestFit="1" customWidth="1"/>
    <col min="7426" max="7679" width="9.453125" style="1" customWidth="1"/>
    <col min="7680" max="7680" width="2.81640625" style="1" customWidth="1"/>
    <col min="7681" max="7681" width="74" style="1" bestFit="1" customWidth="1"/>
    <col min="7682" max="7935" width="9.453125" style="1" customWidth="1"/>
    <col min="7936" max="7936" width="2.81640625" style="1" customWidth="1"/>
    <col min="7937" max="7937" width="74" style="1" bestFit="1" customWidth="1"/>
    <col min="7938" max="8191" width="9.453125" style="1" customWidth="1"/>
    <col min="8192" max="8192" width="2.81640625" style="1" customWidth="1"/>
    <col min="8193" max="8193" width="74" style="1" bestFit="1" customWidth="1"/>
    <col min="8194" max="8447" width="9.453125" style="1" customWidth="1"/>
    <col min="8448" max="8448" width="2.81640625" style="1" customWidth="1"/>
    <col min="8449" max="8449" width="74" style="1" bestFit="1" customWidth="1"/>
    <col min="8450" max="8703" width="9.453125" style="1" customWidth="1"/>
    <col min="8704" max="8704" width="2.81640625" style="1" customWidth="1"/>
    <col min="8705" max="8705" width="74" style="1" bestFit="1" customWidth="1"/>
    <col min="8706" max="8959" width="9.453125" style="1" customWidth="1"/>
    <col min="8960" max="8960" width="2.81640625" style="1" customWidth="1"/>
    <col min="8961" max="8961" width="74" style="1" bestFit="1" customWidth="1"/>
    <col min="8962" max="9215" width="9.453125" style="1" customWidth="1"/>
    <col min="9216" max="9216" width="2.81640625" style="1" customWidth="1"/>
    <col min="9217" max="9217" width="74" style="1" bestFit="1" customWidth="1"/>
    <col min="9218" max="9471" width="9.453125" style="1" customWidth="1"/>
    <col min="9472" max="9472" width="2.81640625" style="1" customWidth="1"/>
    <col min="9473" max="9473" width="74" style="1" bestFit="1" customWidth="1"/>
    <col min="9474" max="9727" width="9.453125" style="1" customWidth="1"/>
    <col min="9728" max="9728" width="2.81640625" style="1" customWidth="1"/>
    <col min="9729" max="9729" width="74" style="1" bestFit="1" customWidth="1"/>
    <col min="9730" max="9983" width="9.453125" style="1" customWidth="1"/>
    <col min="9984" max="9984" width="2.81640625" style="1" customWidth="1"/>
    <col min="9985" max="9985" width="74" style="1" bestFit="1" customWidth="1"/>
    <col min="9986" max="10239" width="9.453125" style="1" customWidth="1"/>
    <col min="10240" max="10240" width="2.81640625" style="1" customWidth="1"/>
    <col min="10241" max="10241" width="74" style="1" bestFit="1" customWidth="1"/>
    <col min="10242" max="10495" width="9.453125" style="1" customWidth="1"/>
    <col min="10496" max="10496" width="2.81640625" style="1" customWidth="1"/>
    <col min="10497" max="10497" width="74" style="1" bestFit="1" customWidth="1"/>
    <col min="10498" max="10751" width="9.453125" style="1" customWidth="1"/>
    <col min="10752" max="10752" width="2.81640625" style="1" customWidth="1"/>
    <col min="10753" max="10753" width="74" style="1" bestFit="1" customWidth="1"/>
    <col min="10754" max="11007" width="9.453125" style="1" customWidth="1"/>
    <col min="11008" max="11008" width="2.81640625" style="1" customWidth="1"/>
    <col min="11009" max="11009" width="74" style="1" bestFit="1" customWidth="1"/>
    <col min="11010" max="11263" width="9.453125" style="1" customWidth="1"/>
    <col min="11264" max="11264" width="2.81640625" style="1" customWidth="1"/>
    <col min="11265" max="11265" width="74" style="1" bestFit="1" customWidth="1"/>
    <col min="11266" max="11519" width="9.453125" style="1" customWidth="1"/>
    <col min="11520" max="11520" width="2.81640625" style="1" customWidth="1"/>
    <col min="11521" max="11521" width="74" style="1" bestFit="1" customWidth="1"/>
    <col min="11522" max="11775" width="9.453125" style="1" customWidth="1"/>
    <col min="11776" max="11776" width="2.81640625" style="1" customWidth="1"/>
    <col min="11777" max="11777" width="74" style="1" bestFit="1" customWidth="1"/>
    <col min="11778" max="12031" width="9.453125" style="1" customWidth="1"/>
    <col min="12032" max="12032" width="2.81640625" style="1" customWidth="1"/>
    <col min="12033" max="12033" width="74" style="1" bestFit="1" customWidth="1"/>
    <col min="12034" max="12287" width="9.453125" style="1" customWidth="1"/>
    <col min="12288" max="12288" width="2.81640625" style="1" customWidth="1"/>
    <col min="12289" max="12289" width="74" style="1" bestFit="1" customWidth="1"/>
    <col min="12290" max="12543" width="9.453125" style="1" customWidth="1"/>
    <col min="12544" max="12544" width="2.81640625" style="1" customWidth="1"/>
    <col min="12545" max="12545" width="74" style="1" bestFit="1" customWidth="1"/>
    <col min="12546" max="12799" width="9.453125" style="1" customWidth="1"/>
    <col min="12800" max="12800" width="2.81640625" style="1" customWidth="1"/>
    <col min="12801" max="12801" width="74" style="1" bestFit="1" customWidth="1"/>
    <col min="12802" max="13055" width="9.453125" style="1" customWidth="1"/>
    <col min="13056" max="13056" width="2.81640625" style="1" customWidth="1"/>
    <col min="13057" max="13057" width="74" style="1" bestFit="1" customWidth="1"/>
    <col min="13058" max="13311" width="9.453125" style="1" customWidth="1"/>
    <col min="13312" max="13312" width="2.81640625" style="1" customWidth="1"/>
    <col min="13313" max="13313" width="74" style="1" bestFit="1" customWidth="1"/>
    <col min="13314" max="13567" width="9.453125" style="1" customWidth="1"/>
    <col min="13568" max="13568" width="2.81640625" style="1" customWidth="1"/>
    <col min="13569" max="13569" width="74" style="1" bestFit="1" customWidth="1"/>
    <col min="13570" max="13823" width="9.453125" style="1" customWidth="1"/>
    <col min="13824" max="13824" width="2.81640625" style="1" customWidth="1"/>
    <col min="13825" max="13825" width="74" style="1" bestFit="1" customWidth="1"/>
    <col min="13826" max="14079" width="9.453125" style="1" customWidth="1"/>
    <col min="14080" max="14080" width="2.81640625" style="1" customWidth="1"/>
    <col min="14081" max="14081" width="74" style="1" bestFit="1" customWidth="1"/>
    <col min="14082" max="14335" width="9.453125" style="1" customWidth="1"/>
    <col min="14336" max="14336" width="2.81640625" style="1" customWidth="1"/>
    <col min="14337" max="14337" width="74" style="1" bestFit="1" customWidth="1"/>
    <col min="14338" max="14591" width="9.453125" style="1" customWidth="1"/>
    <col min="14592" max="14592" width="2.81640625" style="1" customWidth="1"/>
    <col min="14593" max="14593" width="74" style="1" bestFit="1" customWidth="1"/>
    <col min="14594" max="14847" width="9.453125" style="1" customWidth="1"/>
    <col min="14848" max="14848" width="2.81640625" style="1" customWidth="1"/>
    <col min="14849" max="14849" width="74" style="1" bestFit="1" customWidth="1"/>
    <col min="14850" max="15103" width="9.453125" style="1" customWidth="1"/>
    <col min="15104" max="15104" width="2.81640625" style="1" customWidth="1"/>
    <col min="15105" max="15105" width="74" style="1" bestFit="1" customWidth="1"/>
    <col min="15106" max="15359" width="9.453125" style="1" customWidth="1"/>
    <col min="15360" max="15360" width="2.81640625" style="1" customWidth="1"/>
    <col min="15361" max="15361" width="74" style="1" bestFit="1" customWidth="1"/>
    <col min="15362" max="15615" width="9.453125" style="1" customWidth="1"/>
    <col min="15616" max="15616" width="2.81640625" style="1" customWidth="1"/>
    <col min="15617" max="15617" width="74" style="1" bestFit="1" customWidth="1"/>
    <col min="15618" max="15871" width="9.453125" style="1" customWidth="1"/>
    <col min="15872" max="15872" width="2.81640625" style="1" customWidth="1"/>
    <col min="15873" max="15873" width="74" style="1" bestFit="1" customWidth="1"/>
    <col min="15874" max="16127" width="9.453125" style="1" customWidth="1"/>
    <col min="16128" max="16128" width="2.81640625" style="1" customWidth="1"/>
    <col min="16129" max="16129" width="74" style="1" bestFit="1" customWidth="1"/>
    <col min="16130" max="16384" width="9.453125" style="1" customWidth="1"/>
  </cols>
  <sheetData>
    <row r="1" spans="1:11" ht="84" customHeight="1" x14ac:dyDescent="0.25">
      <c r="A1" s="1" t="e" vm="1">
        <v>#VALUE!</v>
      </c>
    </row>
    <row r="2" spans="1:11" ht="27.5" x14ac:dyDescent="0.55000000000000004">
      <c r="A2" s="12" t="s">
        <v>0</v>
      </c>
    </row>
    <row r="3" spans="1:11" ht="22.5" x14ac:dyDescent="0.25">
      <c r="A3" s="13" t="str">
        <f>_xlfn.CONCAT("England, year ending ",config!B5," ",config!B6,": data tables")</f>
        <v>England, year ending December 2025: data tables</v>
      </c>
      <c r="B3" s="8"/>
    </row>
    <row r="4" spans="1:11" ht="45" customHeight="1" x14ac:dyDescent="0.35">
      <c r="A4" s="9" t="s">
        <v>1</v>
      </c>
      <c r="B4" s="8"/>
      <c r="C4" s="2"/>
      <c r="K4" s="3"/>
    </row>
    <row r="5" spans="1:11" ht="32.25" customHeight="1" x14ac:dyDescent="0.35">
      <c r="A5" s="10" t="str">
        <f>_xlfn.CONCAT("Responsible Statistician: ",config!B4)</f>
        <v>Responsible Statistician: Katrina Ihebunezie</v>
      </c>
      <c r="B5" s="10"/>
    </row>
    <row r="6" spans="1:11" ht="15.5" x14ac:dyDescent="0.35">
      <c r="A6" s="5" t="s">
        <v>136</v>
      </c>
      <c r="B6" s="10"/>
    </row>
    <row r="7" spans="1:11" ht="15.5" x14ac:dyDescent="0.35">
      <c r="A7" s="14" t="s">
        <v>134</v>
      </c>
      <c r="B7" s="11"/>
    </row>
    <row r="8" spans="1:11" ht="28.5" customHeight="1" x14ac:dyDescent="0.35">
      <c r="A8" s="14" t="str">
        <f>_xlfn.CONCAT("Published: ",config!B1)</f>
        <v>Published: 29 April 2026</v>
      </c>
      <c r="B8" s="6"/>
    </row>
    <row r="9" spans="1:11" ht="15.5" x14ac:dyDescent="0.35">
      <c r="A9" s="14" t="str">
        <f>_xlfn.CONCAT("Next update: ",config!B2)</f>
        <v>Next update: 22 July 2026</v>
      </c>
      <c r="B9" s="6"/>
    </row>
    <row r="10" spans="1:11" ht="30" customHeight="1" x14ac:dyDescent="0.35">
      <c r="A10" s="10" t="str">
        <f>_xlfn.CONCAT("Crown copyright © ",config!B8)</f>
        <v>Crown copyright © 2026</v>
      </c>
      <c r="B10" s="8"/>
    </row>
    <row r="11" spans="1:11" ht="15.5" x14ac:dyDescent="0.35">
      <c r="A11" s="7" t="s">
        <v>2</v>
      </c>
    </row>
    <row r="12" spans="1:11" ht="27" customHeight="1" x14ac:dyDescent="0.35">
      <c r="A12" s="4" t="s">
        <v>3</v>
      </c>
    </row>
    <row r="13" spans="1:11" ht="15.5" x14ac:dyDescent="0.35">
      <c r="A13" s="4" t="s">
        <v>4</v>
      </c>
    </row>
    <row r="14" spans="1:11" ht="15.5" x14ac:dyDescent="0.35">
      <c r="A14" s="15" t="s">
        <v>135</v>
      </c>
    </row>
  </sheetData>
  <hyperlinks>
    <hyperlink ref="A14" r:id="rId1" xr:uid="{FB72331F-CC74-47E8-B34B-7701AA40BEDB}"/>
    <hyperlink ref="A11" location="Contents!A1" display="Contents" xr:uid="{1891B928-03C1-4451-9705-862DB8F5289B}"/>
    <hyperlink ref="A9" r:id="rId2" display="Next update: 24 October 2024" xr:uid="{6AA0D204-085C-4048-B226-2A2495152D3A}"/>
    <hyperlink ref="A8" r:id="rId3" display="Published: 12 August 2021" xr:uid="{01259433-8E8F-41C9-9EEC-000547336390}"/>
    <hyperlink ref="A7" r:id="rId4" xr:uid="{FCCD7EF6-BA02-4B19-827F-067200990B65}"/>
    <hyperlink ref="A6" r:id="rId5" xr:uid="{105879AF-4EC7-4A52-A6E5-524AE0EFBEC8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3BF60-1748-4171-B5C1-EA15AE1FC9F5}">
  <sheetPr codeName="Sheet7">
    <tabColor rgb="FFFF0000"/>
  </sheetPr>
  <dimension ref="A1:B8"/>
  <sheetViews>
    <sheetView zoomScaleNormal="100" workbookViewId="0">
      <selection activeCell="B3" sqref="B3"/>
    </sheetView>
  </sheetViews>
  <sheetFormatPr defaultColWidth="9.1796875" defaultRowHeight="15.5" x14ac:dyDescent="0.35"/>
  <cols>
    <col min="1" max="1" width="21.26953125" style="17" bestFit="1" customWidth="1"/>
    <col min="2" max="2" width="14.54296875" style="17" bestFit="1" customWidth="1"/>
    <col min="3" max="16384" width="9.1796875" style="17"/>
  </cols>
  <sheetData>
    <row r="1" spans="1:2" x14ac:dyDescent="0.35">
      <c r="A1" s="16" t="s">
        <v>5</v>
      </c>
      <c r="B1" s="17" t="s">
        <v>139</v>
      </c>
    </row>
    <row r="2" spans="1:2" x14ac:dyDescent="0.35">
      <c r="A2" s="17" t="s">
        <v>6</v>
      </c>
      <c r="B2" s="17" t="s">
        <v>151</v>
      </c>
    </row>
    <row r="3" spans="1:2" x14ac:dyDescent="0.35">
      <c r="A3" s="17" t="s">
        <v>7</v>
      </c>
      <c r="B3" s="17" t="s">
        <v>157</v>
      </c>
    </row>
    <row r="4" spans="1:2" x14ac:dyDescent="0.35">
      <c r="A4" s="17" t="s">
        <v>8</v>
      </c>
      <c r="B4" s="17" t="s">
        <v>140</v>
      </c>
    </row>
    <row r="5" spans="1:2" x14ac:dyDescent="0.35">
      <c r="A5" s="17" t="s">
        <v>9</v>
      </c>
      <c r="B5" s="17" t="s">
        <v>105</v>
      </c>
    </row>
    <row r="6" spans="1:2" x14ac:dyDescent="0.35">
      <c r="A6" s="17" t="s">
        <v>10</v>
      </c>
      <c r="B6" s="17">
        <v>2025</v>
      </c>
    </row>
    <row r="7" spans="1:2" x14ac:dyDescent="0.35">
      <c r="A7" s="17" t="s">
        <v>103</v>
      </c>
      <c r="B7" s="17" t="s">
        <v>126</v>
      </c>
    </row>
    <row r="8" spans="1:2" x14ac:dyDescent="0.35">
      <c r="A8" s="17" t="s">
        <v>116</v>
      </c>
      <c r="B8" s="17">
        <v>2026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CC375-0EC6-40C7-A753-4A6274EFEF8D}">
  <sheetPr codeName="Sheet2"/>
  <dimension ref="A1:F24"/>
  <sheetViews>
    <sheetView zoomScaleNormal="100" workbookViewId="0"/>
  </sheetViews>
  <sheetFormatPr defaultColWidth="9.453125" defaultRowHeight="15.5" x14ac:dyDescent="0.35"/>
  <cols>
    <col min="1" max="1" width="23.1796875" style="31" customWidth="1"/>
    <col min="2" max="2" width="68" style="35" customWidth="1"/>
    <col min="3" max="3" width="39.81640625" style="35" customWidth="1"/>
    <col min="4" max="4" width="21.1796875" style="31" customWidth="1"/>
    <col min="5" max="5" width="32.26953125" style="31" bestFit="1" customWidth="1"/>
    <col min="6" max="6" width="9.453125" style="31" customWidth="1"/>
    <col min="7" max="16384" width="9.453125" style="31"/>
  </cols>
  <sheetData>
    <row r="1" spans="1:6" s="19" customFormat="1" ht="15.65" customHeight="1" x14ac:dyDescent="0.35">
      <c r="A1" s="18" t="s">
        <v>0</v>
      </c>
      <c r="D1" s="20"/>
      <c r="E1" s="20"/>
    </row>
    <row r="2" spans="1:6" s="19" customFormat="1" ht="21.65" customHeight="1" x14ac:dyDescent="0.35">
      <c r="A2" s="21" t="str">
        <f>_xlfn.CONCAT("Publication Date: ",config!B1)</f>
        <v>Publication Date: 29 April 2026</v>
      </c>
      <c r="B2" s="22"/>
      <c r="C2" s="22"/>
      <c r="D2" s="23"/>
      <c r="E2" s="23"/>
      <c r="F2" s="22"/>
    </row>
    <row r="3" spans="1:6" s="26" customFormat="1" ht="18" customHeight="1" x14ac:dyDescent="0.35">
      <c r="A3" s="24" t="s">
        <v>158</v>
      </c>
      <c r="B3" s="24"/>
      <c r="C3" s="24"/>
      <c r="D3" s="25"/>
      <c r="E3" s="25"/>
      <c r="F3" s="24"/>
    </row>
    <row r="4" spans="1:6" s="26" customFormat="1" ht="15.75" customHeight="1" x14ac:dyDescent="0.35">
      <c r="A4" s="27" t="s">
        <v>11</v>
      </c>
      <c r="B4" s="24"/>
      <c r="C4" s="24"/>
      <c r="D4" s="25"/>
      <c r="E4" s="25"/>
      <c r="F4" s="24"/>
    </row>
    <row r="5" spans="1:6" ht="30.75" customHeight="1" x14ac:dyDescent="0.35">
      <c r="A5" s="28" t="s">
        <v>12</v>
      </c>
      <c r="B5" s="28" t="s">
        <v>13</v>
      </c>
      <c r="C5" s="28" t="s">
        <v>14</v>
      </c>
      <c r="D5" s="28" t="s">
        <v>15</v>
      </c>
      <c r="E5" s="29" t="s">
        <v>16</v>
      </c>
      <c r="F5" s="30"/>
    </row>
    <row r="6" spans="1:6" x14ac:dyDescent="0.35">
      <c r="A6" s="32" t="s">
        <v>21</v>
      </c>
      <c r="B6" s="30" t="s">
        <v>22</v>
      </c>
      <c r="C6" s="30" t="s">
        <v>23</v>
      </c>
      <c r="D6" s="33" t="s">
        <v>153</v>
      </c>
      <c r="E6" s="33" t="s">
        <v>20</v>
      </c>
      <c r="F6" s="30"/>
    </row>
    <row r="7" spans="1:6" ht="31" x14ac:dyDescent="0.35">
      <c r="A7" s="32" t="s">
        <v>24</v>
      </c>
      <c r="B7" s="34" t="s">
        <v>25</v>
      </c>
      <c r="C7" s="34" t="s">
        <v>26</v>
      </c>
      <c r="D7" s="33" t="s">
        <v>152</v>
      </c>
      <c r="E7" s="33" t="s">
        <v>20</v>
      </c>
      <c r="F7" s="30"/>
    </row>
    <row r="8" spans="1:6" ht="57.65" customHeight="1" x14ac:dyDescent="0.35">
      <c r="A8" s="32" t="s">
        <v>17</v>
      </c>
      <c r="B8" s="34" t="s">
        <v>18</v>
      </c>
      <c r="C8" s="34" t="s">
        <v>19</v>
      </c>
      <c r="D8" s="33" t="s">
        <v>117</v>
      </c>
      <c r="E8" s="33" t="s">
        <v>20</v>
      </c>
      <c r="F8" s="30"/>
    </row>
    <row r="9" spans="1:6" x14ac:dyDescent="0.35">
      <c r="D9" s="36"/>
    </row>
    <row r="10" spans="1:6" x14ac:dyDescent="0.35">
      <c r="D10" s="36"/>
    </row>
    <row r="11" spans="1:6" x14ac:dyDescent="0.35">
      <c r="D11" s="36"/>
    </row>
    <row r="12" spans="1:6" x14ac:dyDescent="0.35">
      <c r="D12" s="36"/>
    </row>
    <row r="13" spans="1:6" x14ac:dyDescent="0.35">
      <c r="D13" s="37"/>
    </row>
    <row r="14" spans="1:6" x14ac:dyDescent="0.35">
      <c r="D14" s="37"/>
    </row>
    <row r="15" spans="1:6" x14ac:dyDescent="0.35">
      <c r="D15" s="37"/>
    </row>
    <row r="16" spans="1:6" x14ac:dyDescent="0.35">
      <c r="D16" s="37"/>
    </row>
    <row r="17" spans="4:4" x14ac:dyDescent="0.35">
      <c r="D17" s="37"/>
    </row>
    <row r="18" spans="4:4" x14ac:dyDescent="0.35">
      <c r="D18" s="37"/>
    </row>
    <row r="19" spans="4:4" x14ac:dyDescent="0.35">
      <c r="D19" s="37"/>
    </row>
    <row r="20" spans="4:4" x14ac:dyDescent="0.35">
      <c r="D20" s="37"/>
    </row>
    <row r="21" spans="4:4" x14ac:dyDescent="0.35">
      <c r="D21" s="37"/>
    </row>
    <row r="22" spans="4:4" x14ac:dyDescent="0.35">
      <c r="D22" s="37"/>
    </row>
    <row r="23" spans="4:4" x14ac:dyDescent="0.35">
      <c r="D23" s="37"/>
    </row>
    <row r="24" spans="4:4" x14ac:dyDescent="0.35">
      <c r="D24" s="37"/>
    </row>
  </sheetData>
  <hyperlinks>
    <hyperlink ref="A4" location="Cover_sheet!A1" display="Cover sheet" xr:uid="{48AC6536-8791-4807-B794-E9BC246091A4}"/>
    <hyperlink ref="A8" location="FIRE0201!A1" display="Fire0201" xr:uid="{44C248D8-36B4-4545-99E4-19F83D013C45}"/>
    <hyperlink ref="A7" location="'Data - population'!A1" display="Data - population" xr:uid="{145FDFC9-5651-4F9E-AFDD-1CB7436473A4}"/>
    <hyperlink ref="A6" location="'Data - dwelling fires'!A1" display="Data - dwelling fires" xr:uid="{4B84821B-7561-4261-802A-6033DDC5E61B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7C53-F639-4A22-9B49-6F572AD18A69}">
  <sheetPr codeName="Sheet3"/>
  <dimension ref="A1:D201"/>
  <sheetViews>
    <sheetView zoomScaleNormal="100" workbookViewId="0"/>
  </sheetViews>
  <sheetFormatPr defaultColWidth="9.1796875" defaultRowHeight="15.5" x14ac:dyDescent="0.35"/>
  <cols>
    <col min="1" max="1" width="12.7265625" style="42" bestFit="1" customWidth="1"/>
    <col min="2" max="2" width="21.453125" style="42" bestFit="1" customWidth="1"/>
    <col min="3" max="3" width="28" style="42" bestFit="1" customWidth="1"/>
    <col min="4" max="4" width="32.7265625" style="17" bestFit="1" customWidth="1"/>
    <col min="5" max="16384" width="9.1796875" style="17"/>
  </cols>
  <sheetData>
    <row r="1" spans="1:4" x14ac:dyDescent="0.35">
      <c r="A1" s="40" t="s">
        <v>27</v>
      </c>
      <c r="B1" s="40" t="s">
        <v>28</v>
      </c>
      <c r="C1" s="40" t="s">
        <v>29</v>
      </c>
      <c r="D1" s="41" t="s">
        <v>30</v>
      </c>
    </row>
    <row r="2" spans="1:4" x14ac:dyDescent="0.35">
      <c r="A2" s="42" t="s">
        <v>31</v>
      </c>
      <c r="B2" s="42" t="s">
        <v>47</v>
      </c>
      <c r="C2" s="42" t="s">
        <v>148</v>
      </c>
      <c r="D2" s="43">
        <v>40961</v>
      </c>
    </row>
    <row r="3" spans="1:4" x14ac:dyDescent="0.35">
      <c r="A3" s="42" t="s">
        <v>31</v>
      </c>
      <c r="B3" s="42" t="s">
        <v>47</v>
      </c>
      <c r="C3" s="42" t="s">
        <v>149</v>
      </c>
      <c r="D3" s="43">
        <v>3640</v>
      </c>
    </row>
    <row r="4" spans="1:4" x14ac:dyDescent="0.35">
      <c r="A4" s="42" t="s">
        <v>31</v>
      </c>
      <c r="B4" s="42" t="s">
        <v>48</v>
      </c>
      <c r="C4" s="42" t="s">
        <v>148</v>
      </c>
      <c r="D4" s="43">
        <v>40212</v>
      </c>
    </row>
    <row r="5" spans="1:4" x14ac:dyDescent="0.35">
      <c r="A5" s="42" t="s">
        <v>31</v>
      </c>
      <c r="B5" s="42" t="s">
        <v>48</v>
      </c>
      <c r="C5" s="42" t="s">
        <v>149</v>
      </c>
      <c r="D5" s="43">
        <v>3882</v>
      </c>
    </row>
    <row r="6" spans="1:4" x14ac:dyDescent="0.35">
      <c r="A6" s="42" t="s">
        <v>31</v>
      </c>
      <c r="B6" s="42" t="s">
        <v>49</v>
      </c>
      <c r="C6" s="42" t="s">
        <v>148</v>
      </c>
      <c r="D6" s="43">
        <v>40599</v>
      </c>
    </row>
    <row r="7" spans="1:4" x14ac:dyDescent="0.35">
      <c r="A7" s="42" t="s">
        <v>31</v>
      </c>
      <c r="B7" s="42" t="s">
        <v>49</v>
      </c>
      <c r="C7" s="42" t="s">
        <v>149</v>
      </c>
      <c r="D7" s="43">
        <v>4365</v>
      </c>
    </row>
    <row r="8" spans="1:4" x14ac:dyDescent="0.35">
      <c r="A8" s="42" t="s">
        <v>31</v>
      </c>
      <c r="B8" s="42" t="s">
        <v>50</v>
      </c>
      <c r="C8" s="42" t="s">
        <v>148</v>
      </c>
      <c r="D8" s="43">
        <v>42115</v>
      </c>
    </row>
    <row r="9" spans="1:4" x14ac:dyDescent="0.35">
      <c r="A9" s="42" t="s">
        <v>31</v>
      </c>
      <c r="B9" s="42" t="s">
        <v>50</v>
      </c>
      <c r="C9" s="42" t="s">
        <v>149</v>
      </c>
      <c r="D9" s="43">
        <v>5000</v>
      </c>
    </row>
    <row r="10" spans="1:4" x14ac:dyDescent="0.35">
      <c r="A10" s="42" t="s">
        <v>31</v>
      </c>
      <c r="B10" s="42" t="s">
        <v>51</v>
      </c>
      <c r="C10" s="42" t="s">
        <v>148</v>
      </c>
      <c r="D10" s="43">
        <v>43311</v>
      </c>
    </row>
    <row r="11" spans="1:4" x14ac:dyDescent="0.35">
      <c r="A11" s="42" t="s">
        <v>31</v>
      </c>
      <c r="B11" s="42" t="s">
        <v>51</v>
      </c>
      <c r="C11" s="42" t="s">
        <v>149</v>
      </c>
      <c r="D11" s="43">
        <v>5718</v>
      </c>
    </row>
    <row r="12" spans="1:4" x14ac:dyDescent="0.35">
      <c r="A12" s="42" t="s">
        <v>31</v>
      </c>
      <c r="B12" s="42" t="s">
        <v>52</v>
      </c>
      <c r="C12" s="42" t="s">
        <v>148</v>
      </c>
      <c r="D12" s="43">
        <v>43641</v>
      </c>
    </row>
    <row r="13" spans="1:4" x14ac:dyDescent="0.35">
      <c r="A13" s="42" t="s">
        <v>31</v>
      </c>
      <c r="B13" s="42" t="s">
        <v>52</v>
      </c>
      <c r="C13" s="42" t="s">
        <v>149</v>
      </c>
      <c r="D13" s="43">
        <v>5650</v>
      </c>
    </row>
    <row r="14" spans="1:4" x14ac:dyDescent="0.35">
      <c r="A14" s="42" t="s">
        <v>31</v>
      </c>
      <c r="B14" s="42" t="s">
        <v>53</v>
      </c>
      <c r="C14" s="42" t="s">
        <v>148</v>
      </c>
      <c r="D14" s="43">
        <v>42810</v>
      </c>
    </row>
    <row r="15" spans="1:4" x14ac:dyDescent="0.35">
      <c r="A15" s="42" t="s">
        <v>31</v>
      </c>
      <c r="B15" s="42" t="s">
        <v>53</v>
      </c>
      <c r="C15" s="42" t="s">
        <v>149</v>
      </c>
      <c r="D15" s="43">
        <v>6040</v>
      </c>
    </row>
    <row r="16" spans="1:4" x14ac:dyDescent="0.35">
      <c r="A16" s="42" t="s">
        <v>31</v>
      </c>
      <c r="B16" s="42" t="s">
        <v>54</v>
      </c>
      <c r="C16" s="42" t="s">
        <v>148</v>
      </c>
      <c r="D16" s="43">
        <v>43271</v>
      </c>
    </row>
    <row r="17" spans="1:4" x14ac:dyDescent="0.35">
      <c r="A17" s="42" t="s">
        <v>31</v>
      </c>
      <c r="B17" s="42" t="s">
        <v>54</v>
      </c>
      <c r="C17" s="42" t="s">
        <v>149</v>
      </c>
      <c r="D17" s="43">
        <v>6200</v>
      </c>
    </row>
    <row r="18" spans="1:4" x14ac:dyDescent="0.35">
      <c r="A18" s="42" t="s">
        <v>31</v>
      </c>
      <c r="B18" s="42" t="s">
        <v>55</v>
      </c>
      <c r="C18" s="42" t="s">
        <v>148</v>
      </c>
      <c r="D18" s="43">
        <v>42769</v>
      </c>
    </row>
    <row r="19" spans="1:4" x14ac:dyDescent="0.35">
      <c r="A19" s="42" t="s">
        <v>31</v>
      </c>
      <c r="B19" s="42" t="s">
        <v>55</v>
      </c>
      <c r="C19" s="42" t="s">
        <v>149</v>
      </c>
      <c r="D19" s="43">
        <v>7151</v>
      </c>
    </row>
    <row r="20" spans="1:4" x14ac:dyDescent="0.35">
      <c r="A20" s="42" t="s">
        <v>31</v>
      </c>
      <c r="B20" s="42" t="s">
        <v>56</v>
      </c>
      <c r="C20" s="42" t="s">
        <v>148</v>
      </c>
      <c r="D20" s="43">
        <v>41455</v>
      </c>
    </row>
    <row r="21" spans="1:4" x14ac:dyDescent="0.35">
      <c r="A21" s="42" t="s">
        <v>31</v>
      </c>
      <c r="B21" s="42" t="s">
        <v>56</v>
      </c>
      <c r="C21" s="42" t="s">
        <v>149</v>
      </c>
      <c r="D21" s="43">
        <v>7176</v>
      </c>
    </row>
    <row r="22" spans="1:4" x14ac:dyDescent="0.35">
      <c r="A22" s="42" t="s">
        <v>31</v>
      </c>
      <c r="B22" s="42" t="s">
        <v>57</v>
      </c>
      <c r="C22" s="42" t="s">
        <v>148</v>
      </c>
      <c r="D22" s="43">
        <v>41941</v>
      </c>
    </row>
    <row r="23" spans="1:4" x14ac:dyDescent="0.35">
      <c r="A23" s="42" t="s">
        <v>31</v>
      </c>
      <c r="B23" s="42" t="s">
        <v>57</v>
      </c>
      <c r="C23" s="42" t="s">
        <v>149</v>
      </c>
      <c r="D23" s="43">
        <v>7617</v>
      </c>
    </row>
    <row r="24" spans="1:4" x14ac:dyDescent="0.35">
      <c r="A24" s="42" t="s">
        <v>31</v>
      </c>
      <c r="B24" s="42" t="s">
        <v>58</v>
      </c>
      <c r="C24" s="42" t="s">
        <v>148</v>
      </c>
      <c r="D24" s="43">
        <v>41920</v>
      </c>
    </row>
    <row r="25" spans="1:4" x14ac:dyDescent="0.35">
      <c r="A25" s="42" t="s">
        <v>31</v>
      </c>
      <c r="B25" s="42" t="s">
        <v>58</v>
      </c>
      <c r="C25" s="42" t="s">
        <v>149</v>
      </c>
      <c r="D25" s="43">
        <v>8279</v>
      </c>
    </row>
    <row r="26" spans="1:4" x14ac:dyDescent="0.35">
      <c r="A26" s="42" t="s">
        <v>31</v>
      </c>
      <c r="B26" s="42" t="s">
        <v>59</v>
      </c>
      <c r="C26" s="42" t="s">
        <v>148</v>
      </c>
      <c r="D26" s="43">
        <v>42023</v>
      </c>
    </row>
    <row r="27" spans="1:4" x14ac:dyDescent="0.35">
      <c r="A27" s="42" t="s">
        <v>31</v>
      </c>
      <c r="B27" s="42" t="s">
        <v>59</v>
      </c>
      <c r="C27" s="42" t="s">
        <v>149</v>
      </c>
      <c r="D27" s="43">
        <v>8937</v>
      </c>
    </row>
    <row r="28" spans="1:4" x14ac:dyDescent="0.35">
      <c r="A28" s="42" t="s">
        <v>31</v>
      </c>
      <c r="B28" s="42" t="s">
        <v>60</v>
      </c>
      <c r="C28" s="42" t="s">
        <v>148</v>
      </c>
      <c r="D28" s="43">
        <v>40851</v>
      </c>
    </row>
    <row r="29" spans="1:4" x14ac:dyDescent="0.35">
      <c r="A29" s="42" t="s">
        <v>31</v>
      </c>
      <c r="B29" s="42" t="s">
        <v>60</v>
      </c>
      <c r="C29" s="42" t="s">
        <v>149</v>
      </c>
      <c r="D29" s="43">
        <v>11012</v>
      </c>
    </row>
    <row r="30" spans="1:4" x14ac:dyDescent="0.35">
      <c r="A30" s="42" t="s">
        <v>31</v>
      </c>
      <c r="B30" s="42" t="s">
        <v>61</v>
      </c>
      <c r="C30" s="42" t="s">
        <v>148</v>
      </c>
      <c r="D30" s="43">
        <v>42438</v>
      </c>
    </row>
    <row r="31" spans="1:4" x14ac:dyDescent="0.35">
      <c r="A31" s="42" t="s">
        <v>31</v>
      </c>
      <c r="B31" s="42" t="s">
        <v>61</v>
      </c>
      <c r="C31" s="42" t="s">
        <v>149</v>
      </c>
      <c r="D31" s="43">
        <v>11049</v>
      </c>
    </row>
    <row r="32" spans="1:4" x14ac:dyDescent="0.35">
      <c r="A32" s="42" t="s">
        <v>31</v>
      </c>
      <c r="B32" s="42" t="s">
        <v>62</v>
      </c>
      <c r="C32" s="42" t="s">
        <v>148</v>
      </c>
      <c r="D32" s="43">
        <v>45448</v>
      </c>
    </row>
    <row r="33" spans="1:4" x14ac:dyDescent="0.35">
      <c r="A33" s="42" t="s">
        <v>31</v>
      </c>
      <c r="B33" s="42" t="s">
        <v>62</v>
      </c>
      <c r="C33" s="42" t="s">
        <v>149</v>
      </c>
      <c r="D33" s="43">
        <v>11216</v>
      </c>
    </row>
    <row r="34" spans="1:4" x14ac:dyDescent="0.35">
      <c r="A34" s="42" t="s">
        <v>31</v>
      </c>
      <c r="B34" s="42" t="s">
        <v>63</v>
      </c>
      <c r="C34" s="42" t="s">
        <v>148</v>
      </c>
      <c r="D34" s="43">
        <v>46717</v>
      </c>
    </row>
    <row r="35" spans="1:4" x14ac:dyDescent="0.35">
      <c r="A35" s="42" t="s">
        <v>31</v>
      </c>
      <c r="B35" s="42" t="s">
        <v>63</v>
      </c>
      <c r="C35" s="42" t="s">
        <v>149</v>
      </c>
      <c r="D35" s="43">
        <v>10891</v>
      </c>
    </row>
    <row r="36" spans="1:4" x14ac:dyDescent="0.35">
      <c r="A36" s="42" t="s">
        <v>31</v>
      </c>
      <c r="B36" s="42" t="s">
        <v>64</v>
      </c>
      <c r="C36" s="42" t="s">
        <v>148</v>
      </c>
      <c r="D36" s="43">
        <v>45698</v>
      </c>
    </row>
    <row r="37" spans="1:4" x14ac:dyDescent="0.35">
      <c r="A37" s="42" t="s">
        <v>31</v>
      </c>
      <c r="B37" s="42" t="s">
        <v>64</v>
      </c>
      <c r="C37" s="42" t="s">
        <v>149</v>
      </c>
      <c r="D37" s="43">
        <v>10210</v>
      </c>
    </row>
    <row r="38" spans="1:4" x14ac:dyDescent="0.35">
      <c r="A38" s="42" t="s">
        <v>31</v>
      </c>
      <c r="B38" s="42" t="s">
        <v>65</v>
      </c>
      <c r="C38" s="42" t="s">
        <v>148</v>
      </c>
      <c r="D38" s="43">
        <v>47350</v>
      </c>
    </row>
    <row r="39" spans="1:4" x14ac:dyDescent="0.35">
      <c r="A39" s="42" t="s">
        <v>31</v>
      </c>
      <c r="B39" s="42" t="s">
        <v>65</v>
      </c>
      <c r="C39" s="42" t="s">
        <v>149</v>
      </c>
      <c r="D39" s="43">
        <v>10930</v>
      </c>
    </row>
    <row r="40" spans="1:4" x14ac:dyDescent="0.35">
      <c r="A40" s="42" t="s">
        <v>31</v>
      </c>
      <c r="B40" s="42" t="s">
        <v>66</v>
      </c>
      <c r="C40" s="42" t="s">
        <v>148</v>
      </c>
      <c r="D40" s="43">
        <v>44287</v>
      </c>
    </row>
    <row r="41" spans="1:4" x14ac:dyDescent="0.35">
      <c r="A41" s="42" t="s">
        <v>31</v>
      </c>
      <c r="B41" s="42" t="s">
        <v>66</v>
      </c>
      <c r="C41" s="42" t="s">
        <v>149</v>
      </c>
      <c r="D41" s="43">
        <v>10646</v>
      </c>
    </row>
    <row r="42" spans="1:4" x14ac:dyDescent="0.35">
      <c r="A42" s="42" t="s">
        <v>31</v>
      </c>
      <c r="B42" s="42" t="s">
        <v>67</v>
      </c>
      <c r="C42" s="42" t="s">
        <v>148</v>
      </c>
      <c r="D42" s="43">
        <v>42850</v>
      </c>
    </row>
    <row r="43" spans="1:4" x14ac:dyDescent="0.35">
      <c r="A43" s="42" t="s">
        <v>31</v>
      </c>
      <c r="B43" s="42" t="s">
        <v>67</v>
      </c>
      <c r="C43" s="42" t="s">
        <v>149</v>
      </c>
      <c r="D43" s="43">
        <v>11681</v>
      </c>
    </row>
    <row r="44" spans="1:4" x14ac:dyDescent="0.35">
      <c r="A44" s="42" t="s">
        <v>31</v>
      </c>
      <c r="B44" s="42" t="s">
        <v>68</v>
      </c>
      <c r="C44" s="42" t="s">
        <v>148</v>
      </c>
      <c r="D44" s="43">
        <v>38652</v>
      </c>
    </row>
    <row r="45" spans="1:4" x14ac:dyDescent="0.35">
      <c r="A45" s="42" t="s">
        <v>31</v>
      </c>
      <c r="B45" s="42" t="s">
        <v>68</v>
      </c>
      <c r="C45" s="42" t="s">
        <v>149</v>
      </c>
      <c r="D45" s="43">
        <v>10247</v>
      </c>
    </row>
    <row r="46" spans="1:4" x14ac:dyDescent="0.35">
      <c r="A46" s="42" t="s">
        <v>31</v>
      </c>
      <c r="B46" s="42" t="s">
        <v>69</v>
      </c>
      <c r="C46" s="42" t="s">
        <v>148</v>
      </c>
      <c r="D46" s="43">
        <v>40029</v>
      </c>
    </row>
    <row r="47" spans="1:4" x14ac:dyDescent="0.35">
      <c r="A47" s="42" t="s">
        <v>31</v>
      </c>
      <c r="B47" s="42" t="s">
        <v>69</v>
      </c>
      <c r="C47" s="42" t="s">
        <v>149</v>
      </c>
      <c r="D47" s="43">
        <v>10801</v>
      </c>
    </row>
    <row r="48" spans="1:4" x14ac:dyDescent="0.35">
      <c r="A48" s="42" t="s">
        <v>31</v>
      </c>
      <c r="B48" s="42" t="s">
        <v>70</v>
      </c>
      <c r="C48" s="42" t="s">
        <v>148</v>
      </c>
      <c r="D48" s="43">
        <v>38288</v>
      </c>
    </row>
    <row r="49" spans="1:4" x14ac:dyDescent="0.35">
      <c r="A49" s="42" t="s">
        <v>31</v>
      </c>
      <c r="B49" s="42" t="s">
        <v>70</v>
      </c>
      <c r="C49" s="42" t="s">
        <v>149</v>
      </c>
      <c r="D49" s="43">
        <v>9146</v>
      </c>
    </row>
    <row r="50" spans="1:4" x14ac:dyDescent="0.35">
      <c r="A50" s="42" t="s">
        <v>31</v>
      </c>
      <c r="B50" s="42" t="s">
        <v>71</v>
      </c>
      <c r="C50" s="42" t="s">
        <v>148</v>
      </c>
      <c r="D50" s="43">
        <v>38307</v>
      </c>
    </row>
    <row r="51" spans="1:4" x14ac:dyDescent="0.35">
      <c r="A51" s="42" t="s">
        <v>31</v>
      </c>
      <c r="B51" s="42" t="s">
        <v>71</v>
      </c>
      <c r="C51" s="42" t="s">
        <v>149</v>
      </c>
      <c r="D51" s="43">
        <v>7941</v>
      </c>
    </row>
    <row r="52" spans="1:4" x14ac:dyDescent="0.35">
      <c r="A52" s="42" t="s">
        <v>31</v>
      </c>
      <c r="B52" s="42" t="s">
        <v>72</v>
      </c>
      <c r="C52" s="42" t="s">
        <v>148</v>
      </c>
      <c r="D52" s="43">
        <v>36660</v>
      </c>
    </row>
    <row r="53" spans="1:4" x14ac:dyDescent="0.35">
      <c r="A53" s="42" t="s">
        <v>31</v>
      </c>
      <c r="B53" s="42" t="s">
        <v>72</v>
      </c>
      <c r="C53" s="42" t="s">
        <v>149</v>
      </c>
      <c r="D53" s="43">
        <v>7762</v>
      </c>
    </row>
    <row r="54" spans="1:4" x14ac:dyDescent="0.35">
      <c r="A54" s="42" t="s">
        <v>31</v>
      </c>
      <c r="B54" s="42" t="s">
        <v>73</v>
      </c>
      <c r="C54" s="42" t="s">
        <v>148</v>
      </c>
      <c r="D54" s="43">
        <v>34258</v>
      </c>
    </row>
    <row r="55" spans="1:4" x14ac:dyDescent="0.35">
      <c r="A55" s="42" t="s">
        <v>31</v>
      </c>
      <c r="B55" s="42" t="s">
        <v>73</v>
      </c>
      <c r="C55" s="42" t="s">
        <v>149</v>
      </c>
      <c r="D55" s="43">
        <v>7078</v>
      </c>
    </row>
    <row r="56" spans="1:4" x14ac:dyDescent="0.35">
      <c r="A56" s="42" t="s">
        <v>31</v>
      </c>
      <c r="B56" s="42" t="s">
        <v>74</v>
      </c>
      <c r="C56" s="42" t="s">
        <v>148</v>
      </c>
      <c r="D56" s="43">
        <v>32428</v>
      </c>
    </row>
    <row r="57" spans="1:4" x14ac:dyDescent="0.35">
      <c r="A57" s="42" t="s">
        <v>31</v>
      </c>
      <c r="B57" s="42" t="s">
        <v>74</v>
      </c>
      <c r="C57" s="42" t="s">
        <v>149</v>
      </c>
      <c r="D57" s="43">
        <v>6156</v>
      </c>
    </row>
    <row r="58" spans="1:4" x14ac:dyDescent="0.35">
      <c r="A58" s="42" t="s">
        <v>31</v>
      </c>
      <c r="B58" s="42" t="s">
        <v>75</v>
      </c>
      <c r="C58" s="42" t="s">
        <v>148</v>
      </c>
      <c r="D58" s="43">
        <v>33032</v>
      </c>
    </row>
    <row r="59" spans="1:4" x14ac:dyDescent="0.35">
      <c r="A59" s="42" t="s">
        <v>31</v>
      </c>
      <c r="B59" s="42" t="s">
        <v>75</v>
      </c>
      <c r="C59" s="42" t="s">
        <v>149</v>
      </c>
      <c r="D59" s="43">
        <v>5344</v>
      </c>
    </row>
    <row r="60" spans="1:4" x14ac:dyDescent="0.35">
      <c r="A60" s="42" t="s">
        <v>31</v>
      </c>
      <c r="B60" s="42" t="s">
        <v>32</v>
      </c>
      <c r="C60" s="42" t="s">
        <v>146</v>
      </c>
      <c r="D60" s="43">
        <v>31724</v>
      </c>
    </row>
    <row r="61" spans="1:4" x14ac:dyDescent="0.35">
      <c r="A61" s="42" t="s">
        <v>31</v>
      </c>
      <c r="B61" s="42" t="s">
        <v>32</v>
      </c>
      <c r="C61" s="42" t="s">
        <v>147</v>
      </c>
      <c r="D61" s="43">
        <v>4895</v>
      </c>
    </row>
    <row r="62" spans="1:4" x14ac:dyDescent="0.35">
      <c r="A62" s="42" t="s">
        <v>31</v>
      </c>
      <c r="B62" s="42" t="s">
        <v>33</v>
      </c>
      <c r="C62" s="42" t="s">
        <v>146</v>
      </c>
      <c r="D62" s="43">
        <v>30806</v>
      </c>
    </row>
    <row r="63" spans="1:4" x14ac:dyDescent="0.35">
      <c r="A63" s="42" t="s">
        <v>31</v>
      </c>
      <c r="B63" s="42" t="s">
        <v>33</v>
      </c>
      <c r="C63" s="42" t="s">
        <v>147</v>
      </c>
      <c r="D63" s="43">
        <v>4615</v>
      </c>
    </row>
    <row r="64" spans="1:4" x14ac:dyDescent="0.35">
      <c r="A64" s="42" t="s">
        <v>31</v>
      </c>
      <c r="B64" s="42" t="s">
        <v>34</v>
      </c>
      <c r="C64" s="42" t="s">
        <v>146</v>
      </c>
      <c r="D64" s="43">
        <v>29682</v>
      </c>
    </row>
    <row r="65" spans="1:4" x14ac:dyDescent="0.35">
      <c r="A65" s="42" t="s">
        <v>31</v>
      </c>
      <c r="B65" s="42" t="s">
        <v>34</v>
      </c>
      <c r="C65" s="42" t="s">
        <v>147</v>
      </c>
      <c r="D65" s="43">
        <v>3629</v>
      </c>
    </row>
    <row r="66" spans="1:4" x14ac:dyDescent="0.35">
      <c r="A66" s="42" t="s">
        <v>31</v>
      </c>
      <c r="B66" s="42" t="s">
        <v>35</v>
      </c>
      <c r="C66" s="42" t="s">
        <v>146</v>
      </c>
      <c r="D66" s="43">
        <v>28621</v>
      </c>
    </row>
    <row r="67" spans="1:4" x14ac:dyDescent="0.35">
      <c r="A67" s="42" t="s">
        <v>31</v>
      </c>
      <c r="B67" s="42" t="s">
        <v>35</v>
      </c>
      <c r="C67" s="42" t="s">
        <v>147</v>
      </c>
      <c r="D67" s="43">
        <v>3298</v>
      </c>
    </row>
    <row r="68" spans="1:4" x14ac:dyDescent="0.35">
      <c r="A68" s="42" t="s">
        <v>31</v>
      </c>
      <c r="B68" s="42" t="s">
        <v>36</v>
      </c>
      <c r="C68" s="42" t="s">
        <v>146</v>
      </c>
      <c r="D68" s="43">
        <v>28331</v>
      </c>
    </row>
    <row r="69" spans="1:4" x14ac:dyDescent="0.35">
      <c r="A69" s="42" t="s">
        <v>31</v>
      </c>
      <c r="B69" s="42" t="s">
        <v>36</v>
      </c>
      <c r="C69" s="42" t="s">
        <v>147</v>
      </c>
      <c r="D69" s="43">
        <v>3013</v>
      </c>
    </row>
    <row r="70" spans="1:4" x14ac:dyDescent="0.35">
      <c r="A70" s="42" t="s">
        <v>31</v>
      </c>
      <c r="B70" s="42" t="s">
        <v>37</v>
      </c>
      <c r="C70" s="42" t="s">
        <v>146</v>
      </c>
      <c r="D70" s="43">
        <v>28366</v>
      </c>
    </row>
    <row r="71" spans="1:4" x14ac:dyDescent="0.35">
      <c r="A71" s="42" t="s">
        <v>31</v>
      </c>
      <c r="B71" s="42" t="s">
        <v>37</v>
      </c>
      <c r="C71" s="42" t="s">
        <v>147</v>
      </c>
      <c r="D71" s="43">
        <v>3018</v>
      </c>
    </row>
    <row r="72" spans="1:4" x14ac:dyDescent="0.35">
      <c r="A72" s="42" t="s">
        <v>31</v>
      </c>
      <c r="B72" s="42" t="s">
        <v>38</v>
      </c>
      <c r="C72" s="42" t="s">
        <v>146</v>
      </c>
      <c r="D72" s="43">
        <v>27253</v>
      </c>
    </row>
    <row r="73" spans="1:4" x14ac:dyDescent="0.35">
      <c r="A73" s="42" t="s">
        <v>31</v>
      </c>
      <c r="B73" s="42" t="s">
        <v>38</v>
      </c>
      <c r="C73" s="42" t="s">
        <v>147</v>
      </c>
      <c r="D73" s="43">
        <v>3106</v>
      </c>
    </row>
    <row r="74" spans="1:4" x14ac:dyDescent="0.35">
      <c r="A74" s="42" t="s">
        <v>31</v>
      </c>
      <c r="B74" s="42" t="s">
        <v>39</v>
      </c>
      <c r="C74" s="42" t="s">
        <v>146</v>
      </c>
      <c r="D74" s="43">
        <v>27596</v>
      </c>
    </row>
    <row r="75" spans="1:4" x14ac:dyDescent="0.35">
      <c r="A75" s="42" t="s">
        <v>31</v>
      </c>
      <c r="B75" s="42" t="s">
        <v>39</v>
      </c>
      <c r="C75" s="42" t="s">
        <v>147</v>
      </c>
      <c r="D75" s="43">
        <v>3228</v>
      </c>
    </row>
    <row r="76" spans="1:4" x14ac:dyDescent="0.35">
      <c r="A76" s="42" t="s">
        <v>31</v>
      </c>
      <c r="B76" s="42" t="s">
        <v>40</v>
      </c>
      <c r="C76" s="42" t="s">
        <v>146</v>
      </c>
      <c r="D76" s="43">
        <v>26562</v>
      </c>
    </row>
    <row r="77" spans="1:4" x14ac:dyDescent="0.35">
      <c r="A77" s="42" t="s">
        <v>31</v>
      </c>
      <c r="B77" s="42" t="s">
        <v>40</v>
      </c>
      <c r="C77" s="42" t="s">
        <v>147</v>
      </c>
      <c r="D77" s="43">
        <v>3036</v>
      </c>
    </row>
    <row r="78" spans="1:4" x14ac:dyDescent="0.35">
      <c r="A78" s="42" t="s">
        <v>31</v>
      </c>
      <c r="B78" s="42" t="s">
        <v>41</v>
      </c>
      <c r="C78" s="42" t="s">
        <v>146</v>
      </c>
      <c r="D78" s="43">
        <v>25532</v>
      </c>
    </row>
    <row r="79" spans="1:4" x14ac:dyDescent="0.35">
      <c r="A79" s="42" t="s">
        <v>31</v>
      </c>
      <c r="B79" s="42" t="s">
        <v>41</v>
      </c>
      <c r="C79" s="42" t="s">
        <v>147</v>
      </c>
      <c r="D79" s="43">
        <v>2973</v>
      </c>
    </row>
    <row r="80" spans="1:4" x14ac:dyDescent="0.35">
      <c r="A80" s="42" t="s">
        <v>31</v>
      </c>
      <c r="B80" s="42" t="s">
        <v>42</v>
      </c>
      <c r="C80" s="42" t="s">
        <v>146</v>
      </c>
      <c r="D80" s="43">
        <v>24286</v>
      </c>
    </row>
    <row r="81" spans="1:4" x14ac:dyDescent="0.35">
      <c r="A81" s="42" t="s">
        <v>31</v>
      </c>
      <c r="B81" s="42" t="s">
        <v>42</v>
      </c>
      <c r="C81" s="42" t="s">
        <v>147</v>
      </c>
      <c r="D81" s="43">
        <v>2732</v>
      </c>
    </row>
    <row r="82" spans="1:4" x14ac:dyDescent="0.35">
      <c r="A82" s="42" t="s">
        <v>31</v>
      </c>
      <c r="B82" s="42" t="s">
        <v>43</v>
      </c>
      <c r="C82" s="42" t="s">
        <v>146</v>
      </c>
      <c r="D82" s="43">
        <v>24479</v>
      </c>
    </row>
    <row r="83" spans="1:4" x14ac:dyDescent="0.35">
      <c r="A83" s="42" t="s">
        <v>31</v>
      </c>
      <c r="B83" s="42" t="s">
        <v>43</v>
      </c>
      <c r="C83" s="42" t="s">
        <v>147</v>
      </c>
      <c r="D83" s="43">
        <v>2693</v>
      </c>
    </row>
    <row r="84" spans="1:4" x14ac:dyDescent="0.35">
      <c r="A84" s="42" t="s">
        <v>31</v>
      </c>
      <c r="B84" s="42" t="s">
        <v>44</v>
      </c>
      <c r="C84" s="42" t="s">
        <v>146</v>
      </c>
      <c r="D84" s="43">
        <v>24094</v>
      </c>
    </row>
    <row r="85" spans="1:4" x14ac:dyDescent="0.35">
      <c r="A85" s="42" t="s">
        <v>31</v>
      </c>
      <c r="B85" s="42" t="s">
        <v>44</v>
      </c>
      <c r="C85" s="42" t="s">
        <v>147</v>
      </c>
      <c r="D85" s="43">
        <v>2744</v>
      </c>
    </row>
    <row r="86" spans="1:4" x14ac:dyDescent="0.35">
      <c r="A86" s="42" t="s">
        <v>31</v>
      </c>
      <c r="B86" s="42" t="s">
        <v>45</v>
      </c>
      <c r="C86" s="42" t="s">
        <v>146</v>
      </c>
      <c r="D86" s="43">
        <v>23000</v>
      </c>
    </row>
    <row r="87" spans="1:4" x14ac:dyDescent="0.35">
      <c r="A87" s="42" t="s">
        <v>31</v>
      </c>
      <c r="B87" s="42" t="s">
        <v>45</v>
      </c>
      <c r="C87" s="42" t="s">
        <v>147</v>
      </c>
      <c r="D87" s="43">
        <v>2590</v>
      </c>
    </row>
    <row r="88" spans="1:4" x14ac:dyDescent="0.35">
      <c r="A88" s="42" t="s">
        <v>31</v>
      </c>
      <c r="B88" s="42" t="s">
        <v>46</v>
      </c>
      <c r="C88" s="42" t="s">
        <v>146</v>
      </c>
      <c r="D88" s="43">
        <v>22984</v>
      </c>
    </row>
    <row r="89" spans="1:4" x14ac:dyDescent="0.35">
      <c r="A89" s="42" t="s">
        <v>31</v>
      </c>
      <c r="B89" s="42" t="s">
        <v>46</v>
      </c>
      <c r="C89" s="42" t="s">
        <v>147</v>
      </c>
      <c r="D89" s="43">
        <v>2469</v>
      </c>
    </row>
    <row r="90" spans="1:4" x14ac:dyDescent="0.35">
      <c r="A90" s="42" t="s">
        <v>31</v>
      </c>
      <c r="B90" s="42" t="s">
        <v>126</v>
      </c>
      <c r="C90" s="42" t="s">
        <v>146</v>
      </c>
      <c r="D90" s="43">
        <v>17972</v>
      </c>
    </row>
    <row r="91" spans="1:4" x14ac:dyDescent="0.35">
      <c r="A91" s="42" t="s">
        <v>31</v>
      </c>
      <c r="B91" s="42" t="s">
        <v>126</v>
      </c>
      <c r="C91" s="42" t="s">
        <v>147</v>
      </c>
      <c r="D91" s="43">
        <v>1848</v>
      </c>
    </row>
    <row r="92" spans="1:4" x14ac:dyDescent="0.35">
      <c r="A92" s="42" t="s">
        <v>76</v>
      </c>
      <c r="B92" s="42" t="s">
        <v>56</v>
      </c>
      <c r="C92" s="42" t="s">
        <v>150</v>
      </c>
      <c r="D92" s="43">
        <v>9811</v>
      </c>
    </row>
    <row r="93" spans="1:4" x14ac:dyDescent="0.35">
      <c r="A93" s="42" t="s">
        <v>76</v>
      </c>
      <c r="B93" s="42" t="s">
        <v>57</v>
      </c>
      <c r="C93" s="42" t="s">
        <v>150</v>
      </c>
      <c r="D93" s="43">
        <v>9799</v>
      </c>
    </row>
    <row r="94" spans="1:4" x14ac:dyDescent="0.35">
      <c r="A94" s="42" t="s">
        <v>76</v>
      </c>
      <c r="B94" s="42" t="s">
        <v>58</v>
      </c>
      <c r="C94" s="42" t="s">
        <v>150</v>
      </c>
      <c r="D94" s="43">
        <v>9612</v>
      </c>
    </row>
    <row r="95" spans="1:4" x14ac:dyDescent="0.35">
      <c r="A95" s="42" t="s">
        <v>76</v>
      </c>
      <c r="B95" s="42" t="s">
        <v>59</v>
      </c>
      <c r="C95" s="42" t="s">
        <v>150</v>
      </c>
      <c r="D95" s="43">
        <v>9786</v>
      </c>
    </row>
    <row r="96" spans="1:4" x14ac:dyDescent="0.35">
      <c r="A96" s="42" t="s">
        <v>76</v>
      </c>
      <c r="B96" s="42" t="s">
        <v>60</v>
      </c>
      <c r="C96" s="42" t="s">
        <v>150</v>
      </c>
      <c r="D96" s="43">
        <v>9139</v>
      </c>
    </row>
    <row r="97" spans="1:4" x14ac:dyDescent="0.35">
      <c r="A97" s="42" t="s">
        <v>76</v>
      </c>
      <c r="B97" s="42" t="s">
        <v>61</v>
      </c>
      <c r="C97" s="42" t="s">
        <v>150</v>
      </c>
      <c r="D97" s="43">
        <v>9313</v>
      </c>
    </row>
    <row r="98" spans="1:4" x14ac:dyDescent="0.35">
      <c r="A98" s="42" t="s">
        <v>76</v>
      </c>
      <c r="B98" s="42" t="s">
        <v>62</v>
      </c>
      <c r="C98" s="42" t="s">
        <v>150</v>
      </c>
      <c r="D98" s="43">
        <v>9461</v>
      </c>
    </row>
    <row r="99" spans="1:4" x14ac:dyDescent="0.35">
      <c r="A99" s="42" t="s">
        <v>76</v>
      </c>
      <c r="B99" s="42" t="s">
        <v>63</v>
      </c>
      <c r="C99" s="42" t="s">
        <v>150</v>
      </c>
      <c r="D99" s="43">
        <v>9282</v>
      </c>
    </row>
    <row r="100" spans="1:4" x14ac:dyDescent="0.35">
      <c r="A100" s="42" t="s">
        <v>76</v>
      </c>
      <c r="B100" s="42" t="s">
        <v>64</v>
      </c>
      <c r="C100" s="42" t="s">
        <v>150</v>
      </c>
      <c r="D100" s="43">
        <v>9222</v>
      </c>
    </row>
    <row r="101" spans="1:4" x14ac:dyDescent="0.35">
      <c r="A101" s="42" t="s">
        <v>76</v>
      </c>
      <c r="B101" s="42" t="s">
        <v>65</v>
      </c>
      <c r="C101" s="42" t="s">
        <v>150</v>
      </c>
      <c r="D101" s="43">
        <v>9316</v>
      </c>
    </row>
    <row r="102" spans="1:4" x14ac:dyDescent="0.35">
      <c r="A102" s="42" t="s">
        <v>76</v>
      </c>
      <c r="B102" s="42" t="s">
        <v>66</v>
      </c>
      <c r="C102" s="42" t="s">
        <v>150</v>
      </c>
      <c r="D102" s="43">
        <v>9257</v>
      </c>
    </row>
    <row r="103" spans="1:4" x14ac:dyDescent="0.35">
      <c r="A103" s="42" t="s">
        <v>76</v>
      </c>
      <c r="B103" s="42" t="s">
        <v>67</v>
      </c>
      <c r="C103" s="42" t="s">
        <v>150</v>
      </c>
      <c r="D103" s="43">
        <v>8895</v>
      </c>
    </row>
    <row r="104" spans="1:4" x14ac:dyDescent="0.35">
      <c r="A104" s="42" t="s">
        <v>76</v>
      </c>
      <c r="B104" s="42" t="s">
        <v>68</v>
      </c>
      <c r="C104" s="42" t="s">
        <v>150</v>
      </c>
      <c r="D104" s="43">
        <v>7875</v>
      </c>
    </row>
    <row r="105" spans="1:4" x14ac:dyDescent="0.35">
      <c r="A105" s="42" t="s">
        <v>76</v>
      </c>
      <c r="B105" s="42" t="s">
        <v>69</v>
      </c>
      <c r="C105" s="42" t="s">
        <v>150</v>
      </c>
      <c r="D105" s="43">
        <v>8131</v>
      </c>
    </row>
    <row r="106" spans="1:4" x14ac:dyDescent="0.35">
      <c r="A106" s="42" t="s">
        <v>76</v>
      </c>
      <c r="B106" s="42" t="s">
        <v>70</v>
      </c>
      <c r="C106" s="42" t="s">
        <v>150</v>
      </c>
      <c r="D106" s="43">
        <v>7048</v>
      </c>
    </row>
    <row r="107" spans="1:4" x14ac:dyDescent="0.35">
      <c r="A107" s="42" t="s">
        <v>76</v>
      </c>
      <c r="B107" s="42" t="s">
        <v>71</v>
      </c>
      <c r="C107" s="42" t="s">
        <v>148</v>
      </c>
      <c r="D107" s="43">
        <v>5628</v>
      </c>
    </row>
    <row r="108" spans="1:4" x14ac:dyDescent="0.35">
      <c r="A108" s="42" t="s">
        <v>76</v>
      </c>
      <c r="B108" s="42" t="s">
        <v>71</v>
      </c>
      <c r="C108" s="42" t="s">
        <v>149</v>
      </c>
      <c r="D108" s="43">
        <v>1433</v>
      </c>
    </row>
    <row r="109" spans="1:4" x14ac:dyDescent="0.35">
      <c r="A109" s="42" t="s">
        <v>76</v>
      </c>
      <c r="B109" s="42" t="s">
        <v>72</v>
      </c>
      <c r="C109" s="42" t="s">
        <v>148</v>
      </c>
      <c r="D109" s="43">
        <v>5594</v>
      </c>
    </row>
    <row r="110" spans="1:4" x14ac:dyDescent="0.35">
      <c r="A110" s="42" t="s">
        <v>76</v>
      </c>
      <c r="B110" s="42" t="s">
        <v>72</v>
      </c>
      <c r="C110" s="42" t="s">
        <v>149</v>
      </c>
      <c r="D110" s="43">
        <v>1369</v>
      </c>
    </row>
    <row r="111" spans="1:4" x14ac:dyDescent="0.35">
      <c r="A111" s="42" t="s">
        <v>76</v>
      </c>
      <c r="B111" s="42" t="s">
        <v>73</v>
      </c>
      <c r="C111" s="42" t="s">
        <v>148</v>
      </c>
      <c r="D111" s="43">
        <v>5479</v>
      </c>
    </row>
    <row r="112" spans="1:4" x14ac:dyDescent="0.35">
      <c r="A112" s="42" t="s">
        <v>76</v>
      </c>
      <c r="B112" s="42" t="s">
        <v>73</v>
      </c>
      <c r="C112" s="42" t="s">
        <v>149</v>
      </c>
      <c r="D112" s="43">
        <v>1187</v>
      </c>
    </row>
    <row r="113" spans="1:4" x14ac:dyDescent="0.35">
      <c r="A113" s="42" t="s">
        <v>76</v>
      </c>
      <c r="B113" s="42" t="s">
        <v>74</v>
      </c>
      <c r="C113" s="42" t="s">
        <v>148</v>
      </c>
      <c r="D113" s="43">
        <v>5397</v>
      </c>
    </row>
    <row r="114" spans="1:4" x14ac:dyDescent="0.35">
      <c r="A114" s="42" t="s">
        <v>76</v>
      </c>
      <c r="B114" s="42" t="s">
        <v>74</v>
      </c>
      <c r="C114" s="42" t="s">
        <v>149</v>
      </c>
      <c r="D114" s="43">
        <v>1308</v>
      </c>
    </row>
    <row r="115" spans="1:4" x14ac:dyDescent="0.35">
      <c r="A115" s="42" t="s">
        <v>76</v>
      </c>
      <c r="B115" s="42" t="s">
        <v>75</v>
      </c>
      <c r="C115" s="42" t="s">
        <v>148</v>
      </c>
      <c r="D115" s="43">
        <v>5375</v>
      </c>
    </row>
    <row r="116" spans="1:4" x14ac:dyDescent="0.35">
      <c r="A116" s="42" t="s">
        <v>76</v>
      </c>
      <c r="B116" s="42" t="s">
        <v>75</v>
      </c>
      <c r="C116" s="42" t="s">
        <v>149</v>
      </c>
      <c r="D116" s="43">
        <v>1193</v>
      </c>
    </row>
    <row r="117" spans="1:4" x14ac:dyDescent="0.35">
      <c r="A117" s="42" t="s">
        <v>76</v>
      </c>
      <c r="B117" s="42" t="s">
        <v>32</v>
      </c>
      <c r="C117" s="42" t="s">
        <v>148</v>
      </c>
      <c r="D117" s="43">
        <v>5210</v>
      </c>
    </row>
    <row r="118" spans="1:4" x14ac:dyDescent="0.35">
      <c r="A118" s="42" t="s">
        <v>76</v>
      </c>
      <c r="B118" s="42" t="s">
        <v>32</v>
      </c>
      <c r="C118" s="42" t="s">
        <v>149</v>
      </c>
      <c r="D118" s="43">
        <v>1084</v>
      </c>
    </row>
    <row r="119" spans="1:4" x14ac:dyDescent="0.35">
      <c r="A119" s="42" t="s">
        <v>76</v>
      </c>
      <c r="B119" s="42" t="s">
        <v>33</v>
      </c>
      <c r="C119" s="42" t="s">
        <v>148</v>
      </c>
      <c r="D119" s="43">
        <v>5118</v>
      </c>
    </row>
    <row r="120" spans="1:4" x14ac:dyDescent="0.35">
      <c r="A120" s="42" t="s">
        <v>76</v>
      </c>
      <c r="B120" s="42" t="s">
        <v>33</v>
      </c>
      <c r="C120" s="42" t="s">
        <v>149</v>
      </c>
      <c r="D120" s="43">
        <v>1040</v>
      </c>
    </row>
    <row r="121" spans="1:4" x14ac:dyDescent="0.35">
      <c r="A121" s="42" t="s">
        <v>76</v>
      </c>
      <c r="B121" s="42" t="s">
        <v>34</v>
      </c>
      <c r="C121" s="42" t="s">
        <v>148</v>
      </c>
      <c r="D121" s="43">
        <v>4997</v>
      </c>
    </row>
    <row r="122" spans="1:4" x14ac:dyDescent="0.35">
      <c r="A122" s="42" t="s">
        <v>76</v>
      </c>
      <c r="B122" s="42" t="s">
        <v>34</v>
      </c>
      <c r="C122" s="42" t="s">
        <v>149</v>
      </c>
      <c r="D122" s="43">
        <v>832</v>
      </c>
    </row>
    <row r="123" spans="1:4" x14ac:dyDescent="0.35">
      <c r="A123" s="42" t="s">
        <v>76</v>
      </c>
      <c r="B123" s="42" t="s">
        <v>35</v>
      </c>
      <c r="C123" s="42" t="s">
        <v>148</v>
      </c>
      <c r="D123" s="43">
        <v>4673</v>
      </c>
    </row>
    <row r="124" spans="1:4" x14ac:dyDescent="0.35">
      <c r="A124" s="42" t="s">
        <v>76</v>
      </c>
      <c r="B124" s="42" t="s">
        <v>35</v>
      </c>
      <c r="C124" s="42" t="s">
        <v>149</v>
      </c>
      <c r="D124" s="43">
        <v>650</v>
      </c>
    </row>
    <row r="125" spans="1:4" x14ac:dyDescent="0.35">
      <c r="A125" s="42" t="s">
        <v>76</v>
      </c>
      <c r="B125" s="42" t="s">
        <v>36</v>
      </c>
      <c r="C125" s="42" t="s">
        <v>148</v>
      </c>
      <c r="D125" s="43">
        <v>4953</v>
      </c>
    </row>
    <row r="126" spans="1:4" x14ac:dyDescent="0.35">
      <c r="A126" s="42" t="s">
        <v>76</v>
      </c>
      <c r="B126" s="42" t="s">
        <v>36</v>
      </c>
      <c r="C126" s="42" t="s">
        <v>149</v>
      </c>
      <c r="D126" s="43">
        <v>622</v>
      </c>
    </row>
    <row r="127" spans="1:4" x14ac:dyDescent="0.35">
      <c r="A127" s="42" t="s">
        <v>76</v>
      </c>
      <c r="B127" s="42" t="s">
        <v>37</v>
      </c>
      <c r="C127" s="42" t="s">
        <v>148</v>
      </c>
      <c r="D127" s="43">
        <v>5067</v>
      </c>
    </row>
    <row r="128" spans="1:4" x14ac:dyDescent="0.35">
      <c r="A128" s="42" t="s">
        <v>76</v>
      </c>
      <c r="B128" s="42" t="s">
        <v>37</v>
      </c>
      <c r="C128" s="42" t="s">
        <v>149</v>
      </c>
      <c r="D128" s="43">
        <v>605</v>
      </c>
    </row>
    <row r="129" spans="1:4" x14ac:dyDescent="0.35">
      <c r="A129" s="42" t="s">
        <v>76</v>
      </c>
      <c r="B129" s="42" t="s">
        <v>38</v>
      </c>
      <c r="C129" s="42" t="s">
        <v>148</v>
      </c>
      <c r="D129" s="43">
        <v>4922</v>
      </c>
    </row>
    <row r="130" spans="1:4" x14ac:dyDescent="0.35">
      <c r="A130" s="42" t="s">
        <v>76</v>
      </c>
      <c r="B130" s="42" t="s">
        <v>38</v>
      </c>
      <c r="C130" s="42" t="s">
        <v>149</v>
      </c>
      <c r="D130" s="43">
        <v>618</v>
      </c>
    </row>
    <row r="131" spans="1:4" x14ac:dyDescent="0.35">
      <c r="A131" s="42" t="s">
        <v>76</v>
      </c>
      <c r="B131" s="42" t="s">
        <v>39</v>
      </c>
      <c r="C131" s="42" t="s">
        <v>148</v>
      </c>
      <c r="D131" s="43">
        <v>4750</v>
      </c>
    </row>
    <row r="132" spans="1:4" x14ac:dyDescent="0.35">
      <c r="A132" s="42" t="s">
        <v>76</v>
      </c>
      <c r="B132" s="42" t="s">
        <v>39</v>
      </c>
      <c r="C132" s="42" t="s">
        <v>149</v>
      </c>
      <c r="D132" s="43">
        <v>561</v>
      </c>
    </row>
    <row r="133" spans="1:4" x14ac:dyDescent="0.35">
      <c r="A133" s="42" t="s">
        <v>76</v>
      </c>
      <c r="B133" s="42" t="s">
        <v>40</v>
      </c>
      <c r="C133" s="42" t="s">
        <v>148</v>
      </c>
      <c r="D133" s="43">
        <v>4635</v>
      </c>
    </row>
    <row r="134" spans="1:4" x14ac:dyDescent="0.35">
      <c r="A134" s="42" t="s">
        <v>76</v>
      </c>
      <c r="B134" s="42" t="s">
        <v>40</v>
      </c>
      <c r="C134" s="42" t="s">
        <v>149</v>
      </c>
      <c r="D134" s="43">
        <v>510</v>
      </c>
    </row>
    <row r="135" spans="1:4" x14ac:dyDescent="0.35">
      <c r="A135" s="42" t="s">
        <v>76</v>
      </c>
      <c r="B135" s="42" t="s">
        <v>41</v>
      </c>
      <c r="C135" s="42" t="s">
        <v>148</v>
      </c>
      <c r="D135" s="43">
        <v>4366</v>
      </c>
    </row>
    <row r="136" spans="1:4" x14ac:dyDescent="0.35">
      <c r="A136" s="42" t="s">
        <v>76</v>
      </c>
      <c r="B136" s="42" t="s">
        <v>41</v>
      </c>
      <c r="C136" s="42" t="s">
        <v>149</v>
      </c>
      <c r="D136" s="43">
        <v>525</v>
      </c>
    </row>
    <row r="137" spans="1:4" x14ac:dyDescent="0.35">
      <c r="A137" s="42" t="s">
        <v>76</v>
      </c>
      <c r="B137" s="42" t="s">
        <v>42</v>
      </c>
      <c r="C137" s="42" t="s">
        <v>148</v>
      </c>
      <c r="D137" s="43">
        <v>4147</v>
      </c>
    </row>
    <row r="138" spans="1:4" x14ac:dyDescent="0.35">
      <c r="A138" s="42" t="s">
        <v>76</v>
      </c>
      <c r="B138" s="42" t="s">
        <v>42</v>
      </c>
      <c r="C138" s="42" t="s">
        <v>149</v>
      </c>
      <c r="D138" s="43">
        <v>518</v>
      </c>
    </row>
    <row r="139" spans="1:4" x14ac:dyDescent="0.35">
      <c r="A139" s="42" t="s">
        <v>76</v>
      </c>
      <c r="B139" s="42" t="s">
        <v>43</v>
      </c>
      <c r="C139" s="42" t="s">
        <v>148</v>
      </c>
      <c r="D139" s="43">
        <v>4196</v>
      </c>
    </row>
    <row r="140" spans="1:4" x14ac:dyDescent="0.35">
      <c r="A140" s="42" t="s">
        <v>76</v>
      </c>
      <c r="B140" s="42" t="s">
        <v>43</v>
      </c>
      <c r="C140" s="42" t="s">
        <v>149</v>
      </c>
      <c r="D140" s="43">
        <v>439</v>
      </c>
    </row>
    <row r="141" spans="1:4" x14ac:dyDescent="0.35">
      <c r="A141" s="42" t="s">
        <v>76</v>
      </c>
      <c r="B141" s="42" t="s">
        <v>44</v>
      </c>
      <c r="C141" s="42" t="s">
        <v>148</v>
      </c>
      <c r="D141" s="43">
        <v>3874</v>
      </c>
    </row>
    <row r="142" spans="1:4" x14ac:dyDescent="0.35">
      <c r="A142" s="42" t="s">
        <v>76</v>
      </c>
      <c r="B142" s="42" t="s">
        <v>44</v>
      </c>
      <c r="C142" s="42" t="s">
        <v>149</v>
      </c>
      <c r="D142" s="43">
        <v>430</v>
      </c>
    </row>
    <row r="143" spans="1:4" x14ac:dyDescent="0.35">
      <c r="A143" s="42" t="s">
        <v>76</v>
      </c>
      <c r="B143" s="42" t="s">
        <v>45</v>
      </c>
      <c r="C143" s="42" t="s">
        <v>148</v>
      </c>
      <c r="D143" s="43">
        <v>3820</v>
      </c>
    </row>
    <row r="144" spans="1:4" x14ac:dyDescent="0.35">
      <c r="A144" s="42" t="s">
        <v>76</v>
      </c>
      <c r="B144" s="42" t="s">
        <v>45</v>
      </c>
      <c r="C144" s="42" t="s">
        <v>149</v>
      </c>
      <c r="D144" s="43">
        <v>438</v>
      </c>
    </row>
    <row r="145" spans="1:4" x14ac:dyDescent="0.35">
      <c r="A145" s="42" t="s">
        <v>76</v>
      </c>
      <c r="B145" s="42" t="s">
        <v>46</v>
      </c>
      <c r="C145" s="42" t="s">
        <v>148</v>
      </c>
      <c r="D145" s="43">
        <v>3687</v>
      </c>
    </row>
    <row r="146" spans="1:4" x14ac:dyDescent="0.35">
      <c r="A146" s="42" t="s">
        <v>76</v>
      </c>
      <c r="B146" s="42" t="s">
        <v>46</v>
      </c>
      <c r="C146" s="42" t="s">
        <v>149</v>
      </c>
      <c r="D146" s="43">
        <v>417</v>
      </c>
    </row>
    <row r="147" spans="1:4" x14ac:dyDescent="0.35">
      <c r="A147" s="42" t="s">
        <v>77</v>
      </c>
      <c r="B147" s="42" t="s">
        <v>60</v>
      </c>
      <c r="C147" s="42" t="s">
        <v>150</v>
      </c>
      <c r="D147" s="43">
        <v>3030</v>
      </c>
    </row>
    <row r="148" spans="1:4" x14ac:dyDescent="0.35">
      <c r="A148" s="42" t="s">
        <v>77</v>
      </c>
      <c r="B148" s="42" t="s">
        <v>61</v>
      </c>
      <c r="C148" s="42" t="s">
        <v>150</v>
      </c>
      <c r="D148" s="43">
        <v>3128</v>
      </c>
    </row>
    <row r="149" spans="1:4" x14ac:dyDescent="0.35">
      <c r="A149" s="42" t="s">
        <v>77</v>
      </c>
      <c r="B149" s="42" t="s">
        <v>62</v>
      </c>
      <c r="C149" s="42" t="s">
        <v>150</v>
      </c>
      <c r="D149" s="43">
        <v>3296</v>
      </c>
    </row>
    <row r="150" spans="1:4" x14ac:dyDescent="0.35">
      <c r="A150" s="42" t="s">
        <v>77</v>
      </c>
      <c r="B150" s="42" t="s">
        <v>63</v>
      </c>
      <c r="C150" s="42" t="s">
        <v>150</v>
      </c>
      <c r="D150" s="43">
        <v>3386</v>
      </c>
    </row>
    <row r="151" spans="1:4" x14ac:dyDescent="0.35">
      <c r="A151" s="42" t="s">
        <v>77</v>
      </c>
      <c r="B151" s="42" t="s">
        <v>64</v>
      </c>
      <c r="C151" s="42" t="s">
        <v>150</v>
      </c>
      <c r="D151" s="43">
        <v>3109</v>
      </c>
    </row>
    <row r="152" spans="1:4" x14ac:dyDescent="0.35">
      <c r="A152" s="42" t="s">
        <v>77</v>
      </c>
      <c r="B152" s="42" t="s">
        <v>65</v>
      </c>
      <c r="C152" s="42" t="s">
        <v>150</v>
      </c>
      <c r="D152" s="43">
        <v>3486</v>
      </c>
    </row>
    <row r="153" spans="1:4" x14ac:dyDescent="0.35">
      <c r="A153" s="42" t="s">
        <v>77</v>
      </c>
      <c r="B153" s="42" t="s">
        <v>66</v>
      </c>
      <c r="C153" s="42" t="s">
        <v>150</v>
      </c>
      <c r="D153" s="43">
        <v>3202</v>
      </c>
    </row>
    <row r="154" spans="1:4" x14ac:dyDescent="0.35">
      <c r="A154" s="42" t="s">
        <v>77</v>
      </c>
      <c r="B154" s="42" t="s">
        <v>67</v>
      </c>
      <c r="C154" s="42" t="s">
        <v>148</v>
      </c>
      <c r="D154" s="43">
        <v>2490</v>
      </c>
    </row>
    <row r="155" spans="1:4" x14ac:dyDescent="0.35">
      <c r="A155" s="42" t="s">
        <v>77</v>
      </c>
      <c r="B155" s="42" t="s">
        <v>67</v>
      </c>
      <c r="C155" s="42" t="s">
        <v>149</v>
      </c>
      <c r="D155" s="43">
        <v>596</v>
      </c>
    </row>
    <row r="156" spans="1:4" x14ac:dyDescent="0.35">
      <c r="A156" s="42" t="s">
        <v>77</v>
      </c>
      <c r="B156" s="42" t="s">
        <v>68</v>
      </c>
      <c r="C156" s="42" t="s">
        <v>148</v>
      </c>
      <c r="D156" s="43">
        <v>2377</v>
      </c>
    </row>
    <row r="157" spans="1:4" x14ac:dyDescent="0.35">
      <c r="A157" s="42" t="s">
        <v>77</v>
      </c>
      <c r="B157" s="42" t="s">
        <v>68</v>
      </c>
      <c r="C157" s="42" t="s">
        <v>149</v>
      </c>
      <c r="D157" s="43">
        <v>547</v>
      </c>
    </row>
    <row r="158" spans="1:4" x14ac:dyDescent="0.35">
      <c r="A158" s="42" t="s">
        <v>77</v>
      </c>
      <c r="B158" s="42" t="s">
        <v>69</v>
      </c>
      <c r="C158" s="42" t="s">
        <v>148</v>
      </c>
      <c r="D158" s="43">
        <v>2279</v>
      </c>
    </row>
    <row r="159" spans="1:4" x14ac:dyDescent="0.35">
      <c r="A159" s="42" t="s">
        <v>77</v>
      </c>
      <c r="B159" s="42" t="s">
        <v>69</v>
      </c>
      <c r="C159" s="42" t="s">
        <v>149</v>
      </c>
      <c r="D159" s="43">
        <v>508</v>
      </c>
    </row>
    <row r="160" spans="1:4" x14ac:dyDescent="0.35">
      <c r="A160" s="42" t="s">
        <v>77</v>
      </c>
      <c r="B160" s="42" t="s">
        <v>70</v>
      </c>
      <c r="C160" s="42" t="s">
        <v>148</v>
      </c>
      <c r="D160" s="43">
        <v>2150</v>
      </c>
    </row>
    <row r="161" spans="1:4" x14ac:dyDescent="0.35">
      <c r="A161" s="42" t="s">
        <v>77</v>
      </c>
      <c r="B161" s="42" t="s">
        <v>70</v>
      </c>
      <c r="C161" s="42" t="s">
        <v>149</v>
      </c>
      <c r="D161" s="43">
        <v>442</v>
      </c>
    </row>
    <row r="162" spans="1:4" x14ac:dyDescent="0.35">
      <c r="A162" s="42" t="s">
        <v>77</v>
      </c>
      <c r="B162" s="42" t="s">
        <v>71</v>
      </c>
      <c r="C162" s="42" t="s">
        <v>148</v>
      </c>
      <c r="D162" s="43">
        <v>2172</v>
      </c>
    </row>
    <row r="163" spans="1:4" x14ac:dyDescent="0.35">
      <c r="A163" s="42" t="s">
        <v>77</v>
      </c>
      <c r="B163" s="42" t="s">
        <v>71</v>
      </c>
      <c r="C163" s="42" t="s">
        <v>149</v>
      </c>
      <c r="D163" s="43">
        <v>376</v>
      </c>
    </row>
    <row r="164" spans="1:4" x14ac:dyDescent="0.35">
      <c r="A164" s="42" t="s">
        <v>77</v>
      </c>
      <c r="B164" s="42" t="s">
        <v>72</v>
      </c>
      <c r="C164" s="42" t="s">
        <v>148</v>
      </c>
      <c r="D164" s="43">
        <v>1990</v>
      </c>
    </row>
    <row r="165" spans="1:4" x14ac:dyDescent="0.35">
      <c r="A165" s="42" t="s">
        <v>77</v>
      </c>
      <c r="B165" s="42" t="s">
        <v>72</v>
      </c>
      <c r="C165" s="42" t="s">
        <v>149</v>
      </c>
      <c r="D165" s="43">
        <v>410</v>
      </c>
    </row>
    <row r="166" spans="1:4" x14ac:dyDescent="0.35">
      <c r="A166" s="42" t="s">
        <v>77</v>
      </c>
      <c r="B166" s="42" t="s">
        <v>73</v>
      </c>
      <c r="C166" s="42" t="s">
        <v>148</v>
      </c>
      <c r="D166" s="43">
        <v>2035</v>
      </c>
    </row>
    <row r="167" spans="1:4" x14ac:dyDescent="0.35">
      <c r="A167" s="42" t="s">
        <v>77</v>
      </c>
      <c r="B167" s="42" t="s">
        <v>73</v>
      </c>
      <c r="C167" s="42" t="s">
        <v>149</v>
      </c>
      <c r="D167" s="43">
        <v>345</v>
      </c>
    </row>
    <row r="168" spans="1:4" x14ac:dyDescent="0.35">
      <c r="A168" s="42" t="s">
        <v>77</v>
      </c>
      <c r="B168" s="42" t="s">
        <v>74</v>
      </c>
      <c r="C168" s="42" t="s">
        <v>148</v>
      </c>
      <c r="D168" s="43">
        <v>1919</v>
      </c>
    </row>
    <row r="169" spans="1:4" x14ac:dyDescent="0.35">
      <c r="A169" s="42" t="s">
        <v>77</v>
      </c>
      <c r="B169" s="42" t="s">
        <v>74</v>
      </c>
      <c r="C169" s="42" t="s">
        <v>149</v>
      </c>
      <c r="D169" s="43">
        <v>338</v>
      </c>
    </row>
    <row r="170" spans="1:4" x14ac:dyDescent="0.35">
      <c r="A170" s="42" t="s">
        <v>77</v>
      </c>
      <c r="B170" s="42" t="s">
        <v>75</v>
      </c>
      <c r="C170" s="42" t="s">
        <v>148</v>
      </c>
      <c r="D170" s="43">
        <v>1865</v>
      </c>
    </row>
    <row r="171" spans="1:4" x14ac:dyDescent="0.35">
      <c r="A171" s="42" t="s">
        <v>77</v>
      </c>
      <c r="B171" s="42" t="s">
        <v>75</v>
      </c>
      <c r="C171" s="42" t="s">
        <v>149</v>
      </c>
      <c r="D171" s="43">
        <v>338</v>
      </c>
    </row>
    <row r="172" spans="1:4" x14ac:dyDescent="0.35">
      <c r="A172" s="42" t="s">
        <v>77</v>
      </c>
      <c r="B172" s="42" t="s">
        <v>32</v>
      </c>
      <c r="C172" s="42" t="s">
        <v>148</v>
      </c>
      <c r="D172" s="43">
        <v>1826</v>
      </c>
    </row>
    <row r="173" spans="1:4" x14ac:dyDescent="0.35">
      <c r="A173" s="42" t="s">
        <v>77</v>
      </c>
      <c r="B173" s="42" t="s">
        <v>32</v>
      </c>
      <c r="C173" s="42" t="s">
        <v>149</v>
      </c>
      <c r="D173" s="43">
        <v>282</v>
      </c>
    </row>
    <row r="174" spans="1:4" x14ac:dyDescent="0.35">
      <c r="A174" s="42" t="s">
        <v>77</v>
      </c>
      <c r="B174" s="42" t="s">
        <v>33</v>
      </c>
      <c r="C174" s="42" t="s">
        <v>148</v>
      </c>
      <c r="D174" s="43">
        <v>1790</v>
      </c>
    </row>
    <row r="175" spans="1:4" x14ac:dyDescent="0.35">
      <c r="A175" s="42" t="s">
        <v>77</v>
      </c>
      <c r="B175" s="42" t="s">
        <v>33</v>
      </c>
      <c r="C175" s="42" t="s">
        <v>149</v>
      </c>
      <c r="D175" s="43">
        <v>233</v>
      </c>
    </row>
    <row r="176" spans="1:4" x14ac:dyDescent="0.35">
      <c r="A176" s="42" t="s">
        <v>77</v>
      </c>
      <c r="B176" s="42" t="s">
        <v>34</v>
      </c>
      <c r="C176" s="42" t="s">
        <v>148</v>
      </c>
      <c r="D176" s="43">
        <v>1725</v>
      </c>
    </row>
    <row r="177" spans="1:4" x14ac:dyDescent="0.35">
      <c r="A177" s="42" t="s">
        <v>77</v>
      </c>
      <c r="B177" s="42" t="s">
        <v>34</v>
      </c>
      <c r="C177" s="42" t="s">
        <v>149</v>
      </c>
      <c r="D177" s="43">
        <v>186</v>
      </c>
    </row>
    <row r="178" spans="1:4" x14ac:dyDescent="0.35">
      <c r="A178" s="42" t="s">
        <v>77</v>
      </c>
      <c r="B178" s="42" t="s">
        <v>35</v>
      </c>
      <c r="C178" s="42" t="s">
        <v>148</v>
      </c>
      <c r="D178" s="43">
        <v>1732</v>
      </c>
    </row>
    <row r="179" spans="1:4" x14ac:dyDescent="0.35">
      <c r="A179" s="42" t="s">
        <v>77</v>
      </c>
      <c r="B179" s="42" t="s">
        <v>35</v>
      </c>
      <c r="C179" s="42" t="s">
        <v>149</v>
      </c>
      <c r="D179" s="43">
        <v>178</v>
      </c>
    </row>
    <row r="180" spans="1:4" x14ac:dyDescent="0.35">
      <c r="A180" s="42" t="s">
        <v>77</v>
      </c>
      <c r="B180" s="42" t="s">
        <v>36</v>
      </c>
      <c r="C180" s="42" t="s">
        <v>148</v>
      </c>
      <c r="D180" s="43">
        <v>1636</v>
      </c>
    </row>
    <row r="181" spans="1:4" x14ac:dyDescent="0.35">
      <c r="A181" s="42" t="s">
        <v>77</v>
      </c>
      <c r="B181" s="42" t="s">
        <v>36</v>
      </c>
      <c r="C181" s="42" t="s">
        <v>149</v>
      </c>
      <c r="D181" s="43">
        <v>173</v>
      </c>
    </row>
    <row r="182" spans="1:4" x14ac:dyDescent="0.35">
      <c r="A182" s="42" t="s">
        <v>77</v>
      </c>
      <c r="B182" s="42" t="s">
        <v>37</v>
      </c>
      <c r="C182" s="42" t="s">
        <v>148</v>
      </c>
      <c r="D182" s="43">
        <v>1609</v>
      </c>
    </row>
    <row r="183" spans="1:4" x14ac:dyDescent="0.35">
      <c r="A183" s="42" t="s">
        <v>77</v>
      </c>
      <c r="B183" s="42" t="s">
        <v>37</v>
      </c>
      <c r="C183" s="42" t="s">
        <v>149</v>
      </c>
      <c r="D183" s="43">
        <v>166</v>
      </c>
    </row>
    <row r="184" spans="1:4" x14ac:dyDescent="0.35">
      <c r="A184" s="42" t="s">
        <v>77</v>
      </c>
      <c r="B184" s="42" t="s">
        <v>38</v>
      </c>
      <c r="C184" s="42" t="s">
        <v>148</v>
      </c>
      <c r="D184" s="43">
        <v>1719</v>
      </c>
    </row>
    <row r="185" spans="1:4" x14ac:dyDescent="0.35">
      <c r="A185" s="42" t="s">
        <v>77</v>
      </c>
      <c r="B185" s="42" t="s">
        <v>38</v>
      </c>
      <c r="C185" s="42" t="s">
        <v>149</v>
      </c>
      <c r="D185" s="43">
        <v>139</v>
      </c>
    </row>
    <row r="186" spans="1:4" x14ac:dyDescent="0.35">
      <c r="A186" s="42" t="s">
        <v>77</v>
      </c>
      <c r="B186" s="42" t="s">
        <v>39</v>
      </c>
      <c r="C186" s="42" t="s">
        <v>148</v>
      </c>
      <c r="D186" s="43">
        <v>1485</v>
      </c>
    </row>
    <row r="187" spans="1:4" x14ac:dyDescent="0.35">
      <c r="A187" s="42" t="s">
        <v>77</v>
      </c>
      <c r="B187" s="42" t="s">
        <v>39</v>
      </c>
      <c r="C187" s="42" t="s">
        <v>149</v>
      </c>
      <c r="D187" s="43">
        <v>132</v>
      </c>
    </row>
    <row r="188" spans="1:4" x14ac:dyDescent="0.35">
      <c r="A188" s="42" t="s">
        <v>77</v>
      </c>
      <c r="B188" s="42" t="s">
        <v>40</v>
      </c>
      <c r="C188" s="42" t="s">
        <v>148</v>
      </c>
      <c r="D188" s="43">
        <v>1430</v>
      </c>
    </row>
    <row r="189" spans="1:4" x14ac:dyDescent="0.35">
      <c r="A189" s="42" t="s">
        <v>77</v>
      </c>
      <c r="B189" s="42" t="s">
        <v>40</v>
      </c>
      <c r="C189" s="42" t="s">
        <v>149</v>
      </c>
      <c r="D189" s="43">
        <v>125</v>
      </c>
    </row>
    <row r="190" spans="1:4" x14ac:dyDescent="0.35">
      <c r="A190" s="42" t="s">
        <v>77</v>
      </c>
      <c r="B190" s="42" t="s">
        <v>41</v>
      </c>
      <c r="C190" s="42" t="s">
        <v>148</v>
      </c>
      <c r="D190" s="43">
        <v>1498</v>
      </c>
    </row>
    <row r="191" spans="1:4" x14ac:dyDescent="0.35">
      <c r="A191" s="42" t="s">
        <v>77</v>
      </c>
      <c r="B191" s="42" t="s">
        <v>41</v>
      </c>
      <c r="C191" s="42" t="s">
        <v>149</v>
      </c>
      <c r="D191" s="43">
        <v>130</v>
      </c>
    </row>
    <row r="192" spans="1:4" x14ac:dyDescent="0.35">
      <c r="A192" s="42" t="s">
        <v>77</v>
      </c>
      <c r="B192" s="42" t="s">
        <v>42</v>
      </c>
      <c r="C192" s="42" t="s">
        <v>148</v>
      </c>
      <c r="D192" s="43">
        <v>1375</v>
      </c>
    </row>
    <row r="193" spans="1:4" x14ac:dyDescent="0.35">
      <c r="A193" s="42" t="s">
        <v>77</v>
      </c>
      <c r="B193" s="42" t="s">
        <v>42</v>
      </c>
      <c r="C193" s="42" t="s">
        <v>149</v>
      </c>
      <c r="D193" s="43">
        <v>126</v>
      </c>
    </row>
    <row r="194" spans="1:4" x14ac:dyDescent="0.35">
      <c r="A194" s="42" t="s">
        <v>77</v>
      </c>
      <c r="B194" s="42" t="s">
        <v>43</v>
      </c>
      <c r="C194" s="42" t="s">
        <v>148</v>
      </c>
      <c r="D194" s="43">
        <v>1468</v>
      </c>
    </row>
    <row r="195" spans="1:4" x14ac:dyDescent="0.35">
      <c r="A195" s="42" t="s">
        <v>77</v>
      </c>
      <c r="B195" s="42" t="s">
        <v>43</v>
      </c>
      <c r="C195" s="42" t="s">
        <v>149</v>
      </c>
      <c r="D195" s="43">
        <v>120</v>
      </c>
    </row>
    <row r="196" spans="1:4" x14ac:dyDescent="0.35">
      <c r="A196" s="42" t="s">
        <v>77</v>
      </c>
      <c r="B196" s="42" t="s">
        <v>44</v>
      </c>
      <c r="C196" s="42" t="s">
        <v>148</v>
      </c>
      <c r="D196" s="43">
        <v>1379</v>
      </c>
    </row>
    <row r="197" spans="1:4" x14ac:dyDescent="0.35">
      <c r="A197" s="42" t="s">
        <v>77</v>
      </c>
      <c r="B197" s="42" t="s">
        <v>44</v>
      </c>
      <c r="C197" s="42" t="s">
        <v>149</v>
      </c>
      <c r="D197" s="43">
        <v>163</v>
      </c>
    </row>
    <row r="198" spans="1:4" x14ac:dyDescent="0.35">
      <c r="A198" s="42" t="s">
        <v>77</v>
      </c>
      <c r="B198" s="42" t="s">
        <v>45</v>
      </c>
      <c r="C198" s="42" t="s">
        <v>148</v>
      </c>
      <c r="D198" s="43">
        <v>1376</v>
      </c>
    </row>
    <row r="199" spans="1:4" x14ac:dyDescent="0.35">
      <c r="A199" s="42" t="s">
        <v>77</v>
      </c>
      <c r="B199" s="42" t="s">
        <v>45</v>
      </c>
      <c r="C199" s="42" t="s">
        <v>149</v>
      </c>
      <c r="D199" s="43">
        <v>124</v>
      </c>
    </row>
    <row r="200" spans="1:4" x14ac:dyDescent="0.35">
      <c r="A200" s="42" t="s">
        <v>77</v>
      </c>
      <c r="B200" s="42" t="s">
        <v>46</v>
      </c>
      <c r="C200" s="42" t="s">
        <v>148</v>
      </c>
      <c r="D200" s="43">
        <v>1331</v>
      </c>
    </row>
    <row r="201" spans="1:4" x14ac:dyDescent="0.35">
      <c r="A201" s="42" t="s">
        <v>77</v>
      </c>
      <c r="B201" s="42" t="s">
        <v>46</v>
      </c>
      <c r="C201" s="42" t="s">
        <v>149</v>
      </c>
      <c r="D201" s="43">
        <v>101</v>
      </c>
    </row>
  </sheetData>
  <sortState xmlns:xlrd2="http://schemas.microsoft.com/office/spreadsheetml/2017/richdata2" ref="A2:D201">
    <sortCondition ref="A2:A201"/>
  </sortState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D1217"/>
  <sheetViews>
    <sheetView zoomScaleNormal="100" workbookViewId="0"/>
  </sheetViews>
  <sheetFormatPr defaultColWidth="9.1796875" defaultRowHeight="15.5" x14ac:dyDescent="0.35"/>
  <cols>
    <col min="1" max="1" width="21.26953125" style="39" bestFit="1" customWidth="1"/>
    <col min="2" max="2" width="20.453125" style="39" bestFit="1" customWidth="1"/>
    <col min="3" max="3" width="13.453125" style="39" bestFit="1" customWidth="1"/>
    <col min="4" max="4" width="24.453125" style="48" bestFit="1" customWidth="1"/>
    <col min="5" max="16384" width="9.1796875" style="46"/>
  </cols>
  <sheetData>
    <row r="1" spans="1:4" x14ac:dyDescent="0.35">
      <c r="A1" s="38" t="s">
        <v>78</v>
      </c>
      <c r="B1" s="38" t="s">
        <v>28</v>
      </c>
      <c r="C1" s="38" t="s">
        <v>27</v>
      </c>
      <c r="D1" s="44" t="s">
        <v>79</v>
      </c>
    </row>
    <row r="2" spans="1:4" x14ac:dyDescent="0.35">
      <c r="A2" s="39">
        <v>1971</v>
      </c>
      <c r="B2" s="39" t="s">
        <v>106</v>
      </c>
      <c r="C2" s="39" t="s">
        <v>31</v>
      </c>
      <c r="D2" s="45">
        <v>46411700</v>
      </c>
    </row>
    <row r="3" spans="1:4" x14ac:dyDescent="0.35">
      <c r="A3" s="39">
        <v>1972</v>
      </c>
      <c r="B3" s="39" t="s">
        <v>107</v>
      </c>
      <c r="C3" s="39" t="s">
        <v>31</v>
      </c>
      <c r="D3" s="45">
        <v>46571900</v>
      </c>
    </row>
    <row r="4" spans="1:4" x14ac:dyDescent="0.35">
      <c r="A4" s="39">
        <v>1973</v>
      </c>
      <c r="B4" s="39" t="s">
        <v>108</v>
      </c>
      <c r="C4" s="39" t="s">
        <v>31</v>
      </c>
      <c r="D4" s="45">
        <v>46686200</v>
      </c>
    </row>
    <row r="5" spans="1:4" x14ac:dyDescent="0.35">
      <c r="A5" s="39">
        <v>1974</v>
      </c>
      <c r="B5" s="39" t="s">
        <v>109</v>
      </c>
      <c r="C5" s="39" t="s">
        <v>31</v>
      </c>
      <c r="D5" s="45">
        <v>46682700</v>
      </c>
    </row>
    <row r="6" spans="1:4" x14ac:dyDescent="0.35">
      <c r="A6" s="39">
        <v>1975</v>
      </c>
      <c r="B6" s="39" t="s">
        <v>110</v>
      </c>
      <c r="C6" s="39" t="s">
        <v>31</v>
      </c>
      <c r="D6" s="45">
        <v>46674400</v>
      </c>
    </row>
    <row r="7" spans="1:4" x14ac:dyDescent="0.35">
      <c r="A7" s="39">
        <v>1976</v>
      </c>
      <c r="B7" s="39" t="s">
        <v>111</v>
      </c>
      <c r="C7" s="39" t="s">
        <v>31</v>
      </c>
      <c r="D7" s="45">
        <v>46659900</v>
      </c>
    </row>
    <row r="8" spans="1:4" x14ac:dyDescent="0.35">
      <c r="A8" s="39">
        <v>1977</v>
      </c>
      <c r="B8" s="39" t="s">
        <v>112</v>
      </c>
      <c r="C8" s="39" t="s">
        <v>31</v>
      </c>
      <c r="D8" s="45">
        <v>46639800</v>
      </c>
    </row>
    <row r="9" spans="1:4" x14ac:dyDescent="0.35">
      <c r="A9" s="39">
        <v>1978</v>
      </c>
      <c r="B9" s="39" t="s">
        <v>113</v>
      </c>
      <c r="C9" s="39" t="s">
        <v>31</v>
      </c>
      <c r="D9" s="45">
        <v>46638200</v>
      </c>
    </row>
    <row r="10" spans="1:4" x14ac:dyDescent="0.35">
      <c r="A10" s="39">
        <v>1979</v>
      </c>
      <c r="B10" s="39" t="s">
        <v>114</v>
      </c>
      <c r="C10" s="39" t="s">
        <v>31</v>
      </c>
      <c r="D10" s="45">
        <v>46698100</v>
      </c>
    </row>
    <row r="11" spans="1:4" x14ac:dyDescent="0.35">
      <c r="A11" s="39">
        <v>1980</v>
      </c>
      <c r="B11" s="39" t="s">
        <v>115</v>
      </c>
      <c r="C11" s="39" t="s">
        <v>31</v>
      </c>
      <c r="D11" s="45">
        <v>46787200</v>
      </c>
    </row>
    <row r="12" spans="1:4" x14ac:dyDescent="0.35">
      <c r="A12" s="39">
        <v>1981</v>
      </c>
      <c r="B12" s="39" t="s">
        <v>47</v>
      </c>
      <c r="C12" s="39" t="s">
        <v>31</v>
      </c>
      <c r="D12" s="45">
        <v>46820800</v>
      </c>
    </row>
    <row r="13" spans="1:4" x14ac:dyDescent="0.35">
      <c r="A13" s="39">
        <v>1982</v>
      </c>
      <c r="B13" s="39" t="s">
        <v>48</v>
      </c>
      <c r="C13" s="39" t="s">
        <v>31</v>
      </c>
      <c r="D13" s="45">
        <v>46777300</v>
      </c>
    </row>
    <row r="14" spans="1:4" x14ac:dyDescent="0.35">
      <c r="A14" s="39">
        <v>1983</v>
      </c>
      <c r="B14" s="39" t="s">
        <v>49</v>
      </c>
      <c r="C14" s="39" t="s">
        <v>31</v>
      </c>
      <c r="D14" s="45">
        <v>46813700</v>
      </c>
    </row>
    <row r="15" spans="1:4" x14ac:dyDescent="0.35">
      <c r="A15" s="39">
        <v>1984</v>
      </c>
      <c r="B15" s="39" t="s">
        <v>50</v>
      </c>
      <c r="C15" s="39" t="s">
        <v>31</v>
      </c>
      <c r="D15" s="45">
        <v>46912400</v>
      </c>
    </row>
    <row r="16" spans="1:4" x14ac:dyDescent="0.35">
      <c r="A16" s="39">
        <v>1985</v>
      </c>
      <c r="B16" s="39" t="s">
        <v>51</v>
      </c>
      <c r="C16" s="39" t="s">
        <v>31</v>
      </c>
      <c r="D16" s="45">
        <v>47057400</v>
      </c>
    </row>
    <row r="17" spans="1:4" x14ac:dyDescent="0.35">
      <c r="A17" s="39">
        <v>1986</v>
      </c>
      <c r="B17" s="39" t="s">
        <v>52</v>
      </c>
      <c r="C17" s="39" t="s">
        <v>31</v>
      </c>
      <c r="D17" s="45">
        <v>47187600</v>
      </c>
    </row>
    <row r="18" spans="1:4" x14ac:dyDescent="0.35">
      <c r="A18" s="39">
        <v>1987</v>
      </c>
      <c r="B18" s="39" t="s">
        <v>53</v>
      </c>
      <c r="C18" s="39" t="s">
        <v>31</v>
      </c>
      <c r="D18" s="45">
        <v>47300400</v>
      </c>
    </row>
    <row r="19" spans="1:4" x14ac:dyDescent="0.35">
      <c r="A19" s="39">
        <v>1988</v>
      </c>
      <c r="B19" s="39" t="s">
        <v>54</v>
      </c>
      <c r="C19" s="39" t="s">
        <v>31</v>
      </c>
      <c r="D19" s="45">
        <v>47412300</v>
      </c>
    </row>
    <row r="20" spans="1:4" x14ac:dyDescent="0.35">
      <c r="A20" s="39">
        <v>1989</v>
      </c>
      <c r="B20" s="39" t="s">
        <v>55</v>
      </c>
      <c r="C20" s="39" t="s">
        <v>31</v>
      </c>
      <c r="D20" s="45">
        <v>47552700</v>
      </c>
    </row>
    <row r="21" spans="1:4" x14ac:dyDescent="0.35">
      <c r="A21" s="39">
        <v>1990</v>
      </c>
      <c r="B21" s="39" t="s">
        <v>56</v>
      </c>
      <c r="C21" s="39" t="s">
        <v>31</v>
      </c>
      <c r="D21" s="45">
        <v>47699100</v>
      </c>
    </row>
    <row r="22" spans="1:4" x14ac:dyDescent="0.35">
      <c r="A22" s="39">
        <v>1991</v>
      </c>
      <c r="B22" s="39" t="s">
        <v>57</v>
      </c>
      <c r="C22" s="39" t="s">
        <v>31</v>
      </c>
      <c r="D22" s="45">
        <v>47875000</v>
      </c>
    </row>
    <row r="23" spans="1:4" x14ac:dyDescent="0.35">
      <c r="A23" s="39">
        <v>1992</v>
      </c>
      <c r="B23" s="39" t="s">
        <v>58</v>
      </c>
      <c r="C23" s="39" t="s">
        <v>31</v>
      </c>
      <c r="D23" s="45">
        <v>47998000</v>
      </c>
    </row>
    <row r="24" spans="1:4" x14ac:dyDescent="0.35">
      <c r="A24" s="39">
        <v>1993</v>
      </c>
      <c r="B24" s="39" t="s">
        <v>59</v>
      </c>
      <c r="C24" s="39" t="s">
        <v>31</v>
      </c>
      <c r="D24" s="45">
        <v>48102300</v>
      </c>
    </row>
    <row r="25" spans="1:4" x14ac:dyDescent="0.35">
      <c r="A25" s="39">
        <v>1994</v>
      </c>
      <c r="B25" s="39" t="s">
        <v>60</v>
      </c>
      <c r="C25" s="39" t="s">
        <v>31</v>
      </c>
      <c r="D25" s="45">
        <v>48228800</v>
      </c>
    </row>
    <row r="26" spans="1:4" x14ac:dyDescent="0.35">
      <c r="A26" s="39">
        <v>1995</v>
      </c>
      <c r="B26" s="39" t="s">
        <v>61</v>
      </c>
      <c r="C26" s="39" t="s">
        <v>31</v>
      </c>
      <c r="D26" s="45">
        <v>48383500</v>
      </c>
    </row>
    <row r="27" spans="1:4" x14ac:dyDescent="0.35">
      <c r="A27" s="39">
        <v>1996</v>
      </c>
      <c r="B27" s="39" t="s">
        <v>62</v>
      </c>
      <c r="C27" s="39" t="s">
        <v>31</v>
      </c>
      <c r="D27" s="45">
        <v>48519100</v>
      </c>
    </row>
    <row r="28" spans="1:4" x14ac:dyDescent="0.35">
      <c r="A28" s="39">
        <v>1997</v>
      </c>
      <c r="B28" s="39" t="s">
        <v>63</v>
      </c>
      <c r="C28" s="39" t="s">
        <v>31</v>
      </c>
      <c r="D28" s="45">
        <v>48664800</v>
      </c>
    </row>
    <row r="29" spans="1:4" x14ac:dyDescent="0.35">
      <c r="A29" s="39">
        <v>1998</v>
      </c>
      <c r="B29" s="39" t="s">
        <v>64</v>
      </c>
      <c r="C29" s="39" t="s">
        <v>31</v>
      </c>
      <c r="D29" s="45">
        <v>48820600</v>
      </c>
    </row>
    <row r="30" spans="1:4" x14ac:dyDescent="0.35">
      <c r="A30" s="39">
        <v>1999</v>
      </c>
      <c r="B30" s="39" t="s">
        <v>65</v>
      </c>
      <c r="C30" s="39" t="s">
        <v>31</v>
      </c>
      <c r="D30" s="45">
        <v>49032900</v>
      </c>
    </row>
    <row r="31" spans="1:4" x14ac:dyDescent="0.35">
      <c r="A31" s="39">
        <v>2000</v>
      </c>
      <c r="B31" s="39" t="s">
        <v>66</v>
      </c>
      <c r="C31" s="39" t="s">
        <v>31</v>
      </c>
      <c r="D31" s="45">
        <v>49233300</v>
      </c>
    </row>
    <row r="32" spans="1:4" x14ac:dyDescent="0.35">
      <c r="A32" s="39">
        <v>2001</v>
      </c>
      <c r="B32" s="39" t="s">
        <v>67</v>
      </c>
      <c r="C32" s="39" t="s">
        <v>31</v>
      </c>
      <c r="D32" s="45">
        <v>49449700</v>
      </c>
    </row>
    <row r="33" spans="1:4" x14ac:dyDescent="0.35">
      <c r="A33" s="39">
        <v>2002</v>
      </c>
      <c r="B33" s="39" t="s">
        <v>68</v>
      </c>
      <c r="C33" s="39" t="s">
        <v>31</v>
      </c>
      <c r="D33" s="45">
        <v>49679300</v>
      </c>
    </row>
    <row r="34" spans="1:4" x14ac:dyDescent="0.35">
      <c r="A34" s="39">
        <v>2003</v>
      </c>
      <c r="B34" s="39" t="s">
        <v>69</v>
      </c>
      <c r="C34" s="39" t="s">
        <v>31</v>
      </c>
      <c r="D34" s="45">
        <v>49925500</v>
      </c>
    </row>
    <row r="35" spans="1:4" x14ac:dyDescent="0.35">
      <c r="A35" s="39">
        <v>2004</v>
      </c>
      <c r="B35" s="39" t="s">
        <v>70</v>
      </c>
      <c r="C35" s="39" t="s">
        <v>31</v>
      </c>
      <c r="D35" s="45">
        <v>50194600</v>
      </c>
    </row>
    <row r="36" spans="1:4" x14ac:dyDescent="0.35">
      <c r="A36" s="39">
        <v>2005</v>
      </c>
      <c r="B36" s="39" t="s">
        <v>71</v>
      </c>
      <c r="C36" s="39" t="s">
        <v>31</v>
      </c>
      <c r="D36" s="45">
        <v>50606000</v>
      </c>
    </row>
    <row r="37" spans="1:4" x14ac:dyDescent="0.35">
      <c r="A37" s="39">
        <v>2006</v>
      </c>
      <c r="B37" s="39" t="s">
        <v>72</v>
      </c>
      <c r="C37" s="39" t="s">
        <v>31</v>
      </c>
      <c r="D37" s="45">
        <v>50965200</v>
      </c>
    </row>
    <row r="38" spans="1:4" x14ac:dyDescent="0.35">
      <c r="A38" s="39">
        <v>2007</v>
      </c>
      <c r="B38" s="39" t="s">
        <v>73</v>
      </c>
      <c r="C38" s="39" t="s">
        <v>31</v>
      </c>
      <c r="D38" s="45">
        <v>51381100</v>
      </c>
    </row>
    <row r="39" spans="1:4" x14ac:dyDescent="0.35">
      <c r="A39" s="39">
        <v>2008</v>
      </c>
      <c r="B39" s="39" t="s">
        <v>74</v>
      </c>
      <c r="C39" s="39" t="s">
        <v>31</v>
      </c>
      <c r="D39" s="45">
        <v>51815900</v>
      </c>
    </row>
    <row r="40" spans="1:4" x14ac:dyDescent="0.35">
      <c r="A40" s="39">
        <v>2009</v>
      </c>
      <c r="B40" s="39" t="s">
        <v>75</v>
      </c>
      <c r="C40" s="39" t="s">
        <v>31</v>
      </c>
      <c r="D40" s="45">
        <v>52196400</v>
      </c>
    </row>
    <row r="41" spans="1:4" x14ac:dyDescent="0.35">
      <c r="A41" s="39">
        <v>2010</v>
      </c>
      <c r="B41" s="39" t="s">
        <v>32</v>
      </c>
      <c r="C41" s="39" t="s">
        <v>31</v>
      </c>
      <c r="D41" s="45">
        <v>52642500</v>
      </c>
    </row>
    <row r="42" spans="1:4" x14ac:dyDescent="0.35">
      <c r="A42" s="39">
        <v>2011</v>
      </c>
      <c r="B42" s="39" t="s">
        <v>33</v>
      </c>
      <c r="C42" s="39" t="s">
        <v>31</v>
      </c>
      <c r="D42" s="45">
        <v>53107200</v>
      </c>
    </row>
    <row r="43" spans="1:4" x14ac:dyDescent="0.35">
      <c r="A43" s="39">
        <v>2012</v>
      </c>
      <c r="B43" s="39" t="s">
        <v>34</v>
      </c>
      <c r="C43" s="39" t="s">
        <v>31</v>
      </c>
      <c r="D43" s="45">
        <v>53506800</v>
      </c>
    </row>
    <row r="44" spans="1:4" x14ac:dyDescent="0.35">
      <c r="A44" s="39">
        <v>2013</v>
      </c>
      <c r="B44" s="39" t="s">
        <v>35</v>
      </c>
      <c r="C44" s="39" t="s">
        <v>31</v>
      </c>
      <c r="D44" s="45">
        <v>53918700</v>
      </c>
    </row>
    <row r="45" spans="1:4" x14ac:dyDescent="0.35">
      <c r="A45" s="39">
        <v>2014</v>
      </c>
      <c r="B45" s="39" t="s">
        <v>36</v>
      </c>
      <c r="C45" s="39" t="s">
        <v>31</v>
      </c>
      <c r="D45" s="45">
        <v>54370300</v>
      </c>
    </row>
    <row r="46" spans="1:4" x14ac:dyDescent="0.35">
      <c r="A46" s="39">
        <v>2015</v>
      </c>
      <c r="B46" s="39" t="s">
        <v>37</v>
      </c>
      <c r="C46" s="39" t="s">
        <v>31</v>
      </c>
      <c r="D46" s="45">
        <v>54808700</v>
      </c>
    </row>
    <row r="47" spans="1:4" x14ac:dyDescent="0.35">
      <c r="A47" s="39">
        <v>2016</v>
      </c>
      <c r="B47" s="39" t="s">
        <v>38</v>
      </c>
      <c r="C47" s="39" t="s">
        <v>31</v>
      </c>
      <c r="D47" s="45">
        <v>55289000</v>
      </c>
    </row>
    <row r="48" spans="1:4" x14ac:dyDescent="0.35">
      <c r="A48" s="39">
        <v>2017</v>
      </c>
      <c r="B48" s="39" t="s">
        <v>39</v>
      </c>
      <c r="C48" s="39" t="s">
        <v>31</v>
      </c>
      <c r="D48" s="45">
        <v>55619500</v>
      </c>
    </row>
    <row r="49" spans="1:4" x14ac:dyDescent="0.35">
      <c r="A49" s="39">
        <v>2018</v>
      </c>
      <c r="B49" s="39" t="s">
        <v>40</v>
      </c>
      <c r="C49" s="39" t="s">
        <v>31</v>
      </c>
      <c r="D49" s="45">
        <v>55924500</v>
      </c>
    </row>
    <row r="50" spans="1:4" x14ac:dyDescent="0.35">
      <c r="A50" s="39">
        <v>2019</v>
      </c>
      <c r="B50" s="39" t="s">
        <v>41</v>
      </c>
      <c r="C50" s="39" t="s">
        <v>31</v>
      </c>
      <c r="D50" s="45">
        <v>56230100</v>
      </c>
    </row>
    <row r="51" spans="1:4" x14ac:dyDescent="0.35">
      <c r="A51" s="39">
        <v>2020</v>
      </c>
      <c r="B51" s="39" t="s">
        <v>42</v>
      </c>
      <c r="C51" s="39" t="s">
        <v>31</v>
      </c>
      <c r="D51" s="45">
        <v>56326000</v>
      </c>
    </row>
    <row r="52" spans="1:4" x14ac:dyDescent="0.35">
      <c r="A52" s="39">
        <v>2021</v>
      </c>
      <c r="B52" s="39" t="s">
        <v>43</v>
      </c>
      <c r="C52" s="39" t="s">
        <v>31</v>
      </c>
      <c r="D52" s="45">
        <v>56554900</v>
      </c>
    </row>
    <row r="53" spans="1:4" x14ac:dyDescent="0.35">
      <c r="A53" s="39">
        <v>2022</v>
      </c>
      <c r="B53" s="39" t="s">
        <v>44</v>
      </c>
      <c r="C53" s="39" t="s">
        <v>31</v>
      </c>
      <c r="D53" s="45">
        <v>57112500</v>
      </c>
    </row>
    <row r="54" spans="1:4" x14ac:dyDescent="0.35">
      <c r="A54" s="39">
        <v>2023</v>
      </c>
      <c r="B54" s="39" t="s">
        <v>45</v>
      </c>
      <c r="C54" s="39" t="s">
        <v>31</v>
      </c>
      <c r="D54" s="45">
        <v>57690300</v>
      </c>
    </row>
    <row r="55" spans="1:4" x14ac:dyDescent="0.35">
      <c r="A55" s="39">
        <v>1971</v>
      </c>
      <c r="B55" s="39" t="s">
        <v>106</v>
      </c>
      <c r="C55" s="39" t="s">
        <v>76</v>
      </c>
      <c r="D55" s="45">
        <v>5235600</v>
      </c>
    </row>
    <row r="56" spans="1:4" x14ac:dyDescent="0.35">
      <c r="A56" s="39">
        <v>1972</v>
      </c>
      <c r="B56" s="39" t="s">
        <v>107</v>
      </c>
      <c r="C56" s="39" t="s">
        <v>76</v>
      </c>
      <c r="D56" s="45">
        <v>5230600</v>
      </c>
    </row>
    <row r="57" spans="1:4" x14ac:dyDescent="0.35">
      <c r="A57" s="39">
        <v>1973</v>
      </c>
      <c r="B57" s="39" t="s">
        <v>108</v>
      </c>
      <c r="C57" s="39" t="s">
        <v>76</v>
      </c>
      <c r="D57" s="45">
        <v>5233900</v>
      </c>
    </row>
    <row r="58" spans="1:4" x14ac:dyDescent="0.35">
      <c r="A58" s="39">
        <v>1974</v>
      </c>
      <c r="B58" s="39" t="s">
        <v>109</v>
      </c>
      <c r="C58" s="39" t="s">
        <v>76</v>
      </c>
      <c r="D58" s="45">
        <v>5240800</v>
      </c>
    </row>
    <row r="59" spans="1:4" x14ac:dyDescent="0.35">
      <c r="A59" s="39">
        <v>1975</v>
      </c>
      <c r="B59" s="39" t="s">
        <v>110</v>
      </c>
      <c r="C59" s="39" t="s">
        <v>76</v>
      </c>
      <c r="D59" s="45">
        <v>5232400</v>
      </c>
    </row>
    <row r="60" spans="1:4" x14ac:dyDescent="0.35">
      <c r="A60" s="39">
        <v>1976</v>
      </c>
      <c r="B60" s="39" t="s">
        <v>111</v>
      </c>
      <c r="C60" s="39" t="s">
        <v>76</v>
      </c>
      <c r="D60" s="45">
        <v>5233400</v>
      </c>
    </row>
    <row r="61" spans="1:4" x14ac:dyDescent="0.35">
      <c r="A61" s="39">
        <v>1977</v>
      </c>
      <c r="B61" s="39" t="s">
        <v>112</v>
      </c>
      <c r="C61" s="39" t="s">
        <v>76</v>
      </c>
      <c r="D61" s="45">
        <v>5226200</v>
      </c>
    </row>
    <row r="62" spans="1:4" x14ac:dyDescent="0.35">
      <c r="A62" s="39">
        <v>1978</v>
      </c>
      <c r="B62" s="39" t="s">
        <v>113</v>
      </c>
      <c r="C62" s="39" t="s">
        <v>76</v>
      </c>
      <c r="D62" s="45">
        <v>5212300</v>
      </c>
    </row>
    <row r="63" spans="1:4" x14ac:dyDescent="0.35">
      <c r="A63" s="39">
        <v>1979</v>
      </c>
      <c r="B63" s="39" t="s">
        <v>114</v>
      </c>
      <c r="C63" s="39" t="s">
        <v>76</v>
      </c>
      <c r="D63" s="45">
        <v>5203600</v>
      </c>
    </row>
    <row r="64" spans="1:4" x14ac:dyDescent="0.35">
      <c r="A64" s="39">
        <v>1980</v>
      </c>
      <c r="B64" s="39" t="s">
        <v>115</v>
      </c>
      <c r="C64" s="39" t="s">
        <v>76</v>
      </c>
      <c r="D64" s="45">
        <v>5193900</v>
      </c>
    </row>
    <row r="65" spans="1:4" x14ac:dyDescent="0.35">
      <c r="A65" s="39">
        <v>1981</v>
      </c>
      <c r="B65" s="39" t="s">
        <v>47</v>
      </c>
      <c r="C65" s="39" t="s">
        <v>76</v>
      </c>
      <c r="D65" s="45">
        <v>5180200</v>
      </c>
    </row>
    <row r="66" spans="1:4" x14ac:dyDescent="0.35">
      <c r="A66" s="39">
        <v>1982</v>
      </c>
      <c r="B66" s="39" t="s">
        <v>48</v>
      </c>
      <c r="C66" s="39" t="s">
        <v>76</v>
      </c>
      <c r="D66" s="45">
        <v>5164500</v>
      </c>
    </row>
    <row r="67" spans="1:4" x14ac:dyDescent="0.35">
      <c r="A67" s="39">
        <v>1983</v>
      </c>
      <c r="B67" s="39" t="s">
        <v>49</v>
      </c>
      <c r="C67" s="39" t="s">
        <v>76</v>
      </c>
      <c r="D67" s="45">
        <v>5148100</v>
      </c>
    </row>
    <row r="68" spans="1:4" x14ac:dyDescent="0.35">
      <c r="A68" s="39">
        <v>1984</v>
      </c>
      <c r="B68" s="39" t="s">
        <v>50</v>
      </c>
      <c r="C68" s="39" t="s">
        <v>76</v>
      </c>
      <c r="D68" s="45">
        <v>5138900</v>
      </c>
    </row>
    <row r="69" spans="1:4" x14ac:dyDescent="0.35">
      <c r="A69" s="39">
        <v>1985</v>
      </c>
      <c r="B69" s="39" t="s">
        <v>51</v>
      </c>
      <c r="C69" s="39" t="s">
        <v>76</v>
      </c>
      <c r="D69" s="45">
        <v>5127900</v>
      </c>
    </row>
    <row r="70" spans="1:4" x14ac:dyDescent="0.35">
      <c r="A70" s="39">
        <v>1986</v>
      </c>
      <c r="B70" s="39" t="s">
        <v>52</v>
      </c>
      <c r="C70" s="39" t="s">
        <v>76</v>
      </c>
      <c r="D70" s="45">
        <v>5111800</v>
      </c>
    </row>
    <row r="71" spans="1:4" x14ac:dyDescent="0.35">
      <c r="A71" s="39">
        <v>1987</v>
      </c>
      <c r="B71" s="39" t="s">
        <v>53</v>
      </c>
      <c r="C71" s="39" t="s">
        <v>76</v>
      </c>
      <c r="D71" s="45">
        <v>5099000</v>
      </c>
    </row>
    <row r="72" spans="1:4" x14ac:dyDescent="0.35">
      <c r="A72" s="39">
        <v>1988</v>
      </c>
      <c r="B72" s="39" t="s">
        <v>54</v>
      </c>
      <c r="C72" s="39" t="s">
        <v>76</v>
      </c>
      <c r="D72" s="45">
        <v>5077400</v>
      </c>
    </row>
    <row r="73" spans="1:4" x14ac:dyDescent="0.35">
      <c r="A73" s="39">
        <v>1989</v>
      </c>
      <c r="B73" s="39" t="s">
        <v>55</v>
      </c>
      <c r="C73" s="39" t="s">
        <v>76</v>
      </c>
      <c r="D73" s="45">
        <v>5078200</v>
      </c>
    </row>
    <row r="74" spans="1:4" x14ac:dyDescent="0.35">
      <c r="A74" s="39">
        <v>1990</v>
      </c>
      <c r="B74" s="39" t="s">
        <v>56</v>
      </c>
      <c r="C74" s="39" t="s">
        <v>76</v>
      </c>
      <c r="D74" s="45">
        <v>5081300</v>
      </c>
    </row>
    <row r="75" spans="1:4" x14ac:dyDescent="0.35">
      <c r="A75" s="39">
        <v>1991</v>
      </c>
      <c r="B75" s="39" t="s">
        <v>57</v>
      </c>
      <c r="C75" s="39" t="s">
        <v>76</v>
      </c>
      <c r="D75" s="45">
        <v>5083300</v>
      </c>
    </row>
    <row r="76" spans="1:4" x14ac:dyDescent="0.35">
      <c r="A76" s="39">
        <v>1992</v>
      </c>
      <c r="B76" s="39" t="s">
        <v>58</v>
      </c>
      <c r="C76" s="39" t="s">
        <v>76</v>
      </c>
      <c r="D76" s="45">
        <v>5085600</v>
      </c>
    </row>
    <row r="77" spans="1:4" x14ac:dyDescent="0.35">
      <c r="A77" s="39">
        <v>1993</v>
      </c>
      <c r="B77" s="39" t="s">
        <v>59</v>
      </c>
      <c r="C77" s="39" t="s">
        <v>76</v>
      </c>
      <c r="D77" s="45">
        <v>5092500</v>
      </c>
    </row>
    <row r="78" spans="1:4" x14ac:dyDescent="0.35">
      <c r="A78" s="39">
        <v>1994</v>
      </c>
      <c r="B78" s="39" t="s">
        <v>60</v>
      </c>
      <c r="C78" s="39" t="s">
        <v>76</v>
      </c>
      <c r="D78" s="45">
        <v>5102200</v>
      </c>
    </row>
    <row r="79" spans="1:4" x14ac:dyDescent="0.35">
      <c r="A79" s="39">
        <v>1995</v>
      </c>
      <c r="B79" s="39" t="s">
        <v>61</v>
      </c>
      <c r="C79" s="39" t="s">
        <v>76</v>
      </c>
      <c r="D79" s="45">
        <v>5103700</v>
      </c>
    </row>
    <row r="80" spans="1:4" x14ac:dyDescent="0.35">
      <c r="A80" s="39">
        <v>1996</v>
      </c>
      <c r="B80" s="39" t="s">
        <v>62</v>
      </c>
      <c r="C80" s="39" t="s">
        <v>76</v>
      </c>
      <c r="D80" s="45">
        <v>5092200</v>
      </c>
    </row>
    <row r="81" spans="1:4" x14ac:dyDescent="0.35">
      <c r="A81" s="39">
        <v>1997</v>
      </c>
      <c r="B81" s="39" t="s">
        <v>63</v>
      </c>
      <c r="C81" s="39" t="s">
        <v>76</v>
      </c>
      <c r="D81" s="45">
        <v>5083300</v>
      </c>
    </row>
    <row r="82" spans="1:4" x14ac:dyDescent="0.35">
      <c r="A82" s="39">
        <v>1998</v>
      </c>
      <c r="B82" s="39" t="s">
        <v>64</v>
      </c>
      <c r="C82" s="39" t="s">
        <v>76</v>
      </c>
      <c r="D82" s="45">
        <v>5077100</v>
      </c>
    </row>
    <row r="83" spans="1:4" x14ac:dyDescent="0.35">
      <c r="A83" s="39">
        <v>1999</v>
      </c>
      <c r="B83" s="39" t="s">
        <v>65</v>
      </c>
      <c r="C83" s="39" t="s">
        <v>76</v>
      </c>
      <c r="D83" s="45">
        <v>5072000</v>
      </c>
    </row>
    <row r="84" spans="1:4" x14ac:dyDescent="0.35">
      <c r="A84" s="39">
        <v>2000</v>
      </c>
      <c r="B84" s="39" t="s">
        <v>66</v>
      </c>
      <c r="C84" s="39" t="s">
        <v>76</v>
      </c>
      <c r="D84" s="45">
        <v>5062900</v>
      </c>
    </row>
    <row r="85" spans="1:4" x14ac:dyDescent="0.35">
      <c r="A85" s="39">
        <v>2001</v>
      </c>
      <c r="B85" s="39" t="s">
        <v>67</v>
      </c>
      <c r="C85" s="39" t="s">
        <v>76</v>
      </c>
      <c r="D85" s="45">
        <v>5064200</v>
      </c>
    </row>
    <row r="86" spans="1:4" x14ac:dyDescent="0.35">
      <c r="A86" s="39">
        <v>2002</v>
      </c>
      <c r="B86" s="39" t="s">
        <v>68</v>
      </c>
      <c r="C86" s="39" t="s">
        <v>76</v>
      </c>
      <c r="D86" s="45">
        <v>5066000</v>
      </c>
    </row>
    <row r="87" spans="1:4" x14ac:dyDescent="0.35">
      <c r="A87" s="39">
        <v>2003</v>
      </c>
      <c r="B87" s="39" t="s">
        <v>69</v>
      </c>
      <c r="C87" s="39" t="s">
        <v>76</v>
      </c>
      <c r="D87" s="45">
        <v>5068500</v>
      </c>
    </row>
    <row r="88" spans="1:4" x14ac:dyDescent="0.35">
      <c r="A88" s="39">
        <v>2004</v>
      </c>
      <c r="B88" s="39" t="s">
        <v>70</v>
      </c>
      <c r="C88" s="39" t="s">
        <v>76</v>
      </c>
      <c r="D88" s="45">
        <v>5084300</v>
      </c>
    </row>
    <row r="89" spans="1:4" x14ac:dyDescent="0.35">
      <c r="A89" s="39">
        <v>2005</v>
      </c>
      <c r="B89" s="39" t="s">
        <v>71</v>
      </c>
      <c r="C89" s="39" t="s">
        <v>76</v>
      </c>
      <c r="D89" s="45">
        <v>5110200</v>
      </c>
    </row>
    <row r="90" spans="1:4" x14ac:dyDescent="0.35">
      <c r="A90" s="39">
        <v>2006</v>
      </c>
      <c r="B90" s="39" t="s">
        <v>72</v>
      </c>
      <c r="C90" s="39" t="s">
        <v>76</v>
      </c>
      <c r="D90" s="45">
        <v>5133100</v>
      </c>
    </row>
    <row r="91" spans="1:4" x14ac:dyDescent="0.35">
      <c r="A91" s="39">
        <v>2007</v>
      </c>
      <c r="B91" s="39" t="s">
        <v>73</v>
      </c>
      <c r="C91" s="39" t="s">
        <v>76</v>
      </c>
      <c r="D91" s="45">
        <v>5170000</v>
      </c>
    </row>
    <row r="92" spans="1:4" x14ac:dyDescent="0.35">
      <c r="A92" s="39">
        <v>2008</v>
      </c>
      <c r="B92" s="39" t="s">
        <v>74</v>
      </c>
      <c r="C92" s="39" t="s">
        <v>76</v>
      </c>
      <c r="D92" s="45">
        <v>5202900</v>
      </c>
    </row>
    <row r="93" spans="1:4" x14ac:dyDescent="0.35">
      <c r="A93" s="39">
        <v>2009</v>
      </c>
      <c r="B93" s="39" t="s">
        <v>75</v>
      </c>
      <c r="C93" s="39" t="s">
        <v>76</v>
      </c>
      <c r="D93" s="45">
        <v>5231900</v>
      </c>
    </row>
    <row r="94" spans="1:4" x14ac:dyDescent="0.35">
      <c r="A94" s="39">
        <v>2010</v>
      </c>
      <c r="B94" s="39" t="s">
        <v>32</v>
      </c>
      <c r="C94" s="39" t="s">
        <v>76</v>
      </c>
      <c r="D94" s="45">
        <v>5262200</v>
      </c>
    </row>
    <row r="95" spans="1:4" x14ac:dyDescent="0.35">
      <c r="A95" s="39">
        <v>2011</v>
      </c>
      <c r="B95" s="39" t="s">
        <v>33</v>
      </c>
      <c r="C95" s="39" t="s">
        <v>76</v>
      </c>
      <c r="D95" s="45">
        <v>5299900</v>
      </c>
    </row>
    <row r="96" spans="1:4" x14ac:dyDescent="0.35">
      <c r="A96" s="39">
        <v>2012</v>
      </c>
      <c r="B96" s="39" t="s">
        <v>34</v>
      </c>
      <c r="C96" s="39" t="s">
        <v>76</v>
      </c>
      <c r="D96" s="45">
        <v>5308500</v>
      </c>
    </row>
    <row r="97" spans="1:4" x14ac:dyDescent="0.35">
      <c r="A97" s="39">
        <v>2013</v>
      </c>
      <c r="B97" s="39" t="s">
        <v>35</v>
      </c>
      <c r="C97" s="39" t="s">
        <v>76</v>
      </c>
      <c r="D97" s="45">
        <v>5317300</v>
      </c>
    </row>
    <row r="98" spans="1:4" x14ac:dyDescent="0.35">
      <c r="A98" s="39">
        <v>2014</v>
      </c>
      <c r="B98" s="39" t="s">
        <v>36</v>
      </c>
      <c r="C98" s="39" t="s">
        <v>76</v>
      </c>
      <c r="D98" s="45">
        <v>5332200</v>
      </c>
    </row>
    <row r="99" spans="1:4" x14ac:dyDescent="0.35">
      <c r="A99" s="39">
        <v>2015</v>
      </c>
      <c r="B99" s="39" t="s">
        <v>37</v>
      </c>
      <c r="C99" s="39" t="s">
        <v>76</v>
      </c>
      <c r="D99" s="45">
        <v>5351700</v>
      </c>
    </row>
    <row r="100" spans="1:4" x14ac:dyDescent="0.35">
      <c r="A100" s="39">
        <v>2016</v>
      </c>
      <c r="B100" s="39" t="s">
        <v>38</v>
      </c>
      <c r="C100" s="39" t="s">
        <v>76</v>
      </c>
      <c r="D100" s="45">
        <v>5374900</v>
      </c>
    </row>
    <row r="101" spans="1:4" x14ac:dyDescent="0.35">
      <c r="A101" s="39">
        <v>2017</v>
      </c>
      <c r="B101" s="39" t="s">
        <v>39</v>
      </c>
      <c r="C101" s="39" t="s">
        <v>76</v>
      </c>
      <c r="D101" s="45">
        <v>5389900</v>
      </c>
    </row>
    <row r="102" spans="1:4" x14ac:dyDescent="0.35">
      <c r="A102" s="39">
        <v>2018</v>
      </c>
      <c r="B102" s="39" t="s">
        <v>40</v>
      </c>
      <c r="C102" s="39" t="s">
        <v>76</v>
      </c>
      <c r="D102" s="45">
        <v>5394300</v>
      </c>
    </row>
    <row r="103" spans="1:4" x14ac:dyDescent="0.35">
      <c r="A103" s="39">
        <v>2019</v>
      </c>
      <c r="B103" s="39" t="s">
        <v>41</v>
      </c>
      <c r="C103" s="39" t="s">
        <v>76</v>
      </c>
      <c r="D103" s="45">
        <v>5414400</v>
      </c>
    </row>
    <row r="104" spans="1:4" x14ac:dyDescent="0.35">
      <c r="A104" s="39">
        <v>2020</v>
      </c>
      <c r="B104" s="39" t="s">
        <v>42</v>
      </c>
      <c r="C104" s="39" t="s">
        <v>76</v>
      </c>
      <c r="D104" s="45">
        <v>5413100</v>
      </c>
    </row>
    <row r="105" spans="1:4" x14ac:dyDescent="0.35">
      <c r="A105" s="39">
        <v>2021</v>
      </c>
      <c r="B105" s="39" t="s">
        <v>43</v>
      </c>
      <c r="C105" s="39" t="s">
        <v>76</v>
      </c>
      <c r="D105" s="45">
        <v>5418400</v>
      </c>
    </row>
    <row r="106" spans="1:4" x14ac:dyDescent="0.35">
      <c r="A106" s="39">
        <v>2022</v>
      </c>
      <c r="B106" s="39" t="s">
        <v>44</v>
      </c>
      <c r="C106" s="39" t="s">
        <v>76</v>
      </c>
      <c r="D106" s="45">
        <v>5447000</v>
      </c>
    </row>
    <row r="107" spans="1:4" x14ac:dyDescent="0.35">
      <c r="A107" s="39">
        <v>2023</v>
      </c>
      <c r="B107" s="39" t="s">
        <v>45</v>
      </c>
      <c r="C107" s="39" t="s">
        <v>76</v>
      </c>
      <c r="D107" s="45">
        <v>5490100</v>
      </c>
    </row>
    <row r="108" spans="1:4" x14ac:dyDescent="0.35">
      <c r="A108" s="39">
        <v>1971</v>
      </c>
      <c r="B108" s="39" t="s">
        <v>106</v>
      </c>
      <c r="C108" s="39" t="s">
        <v>77</v>
      </c>
      <c r="D108" s="45">
        <v>2740300</v>
      </c>
    </row>
    <row r="109" spans="1:4" x14ac:dyDescent="0.35">
      <c r="A109" s="39">
        <v>1972</v>
      </c>
      <c r="B109" s="39" t="s">
        <v>107</v>
      </c>
      <c r="C109" s="39" t="s">
        <v>77</v>
      </c>
      <c r="D109" s="45">
        <v>2755200</v>
      </c>
    </row>
    <row r="110" spans="1:4" x14ac:dyDescent="0.35">
      <c r="A110" s="39">
        <v>1973</v>
      </c>
      <c r="B110" s="39" t="s">
        <v>108</v>
      </c>
      <c r="C110" s="39" t="s">
        <v>77</v>
      </c>
      <c r="D110" s="45">
        <v>2772800</v>
      </c>
    </row>
    <row r="111" spans="1:4" x14ac:dyDescent="0.35">
      <c r="A111" s="39">
        <v>1974</v>
      </c>
      <c r="B111" s="39" t="s">
        <v>109</v>
      </c>
      <c r="C111" s="39" t="s">
        <v>77</v>
      </c>
      <c r="D111" s="45">
        <v>2785200</v>
      </c>
    </row>
    <row r="112" spans="1:4" x14ac:dyDescent="0.35">
      <c r="A112" s="39">
        <v>1975</v>
      </c>
      <c r="B112" s="39" t="s">
        <v>110</v>
      </c>
      <c r="C112" s="39" t="s">
        <v>77</v>
      </c>
      <c r="D112" s="45">
        <v>2795400</v>
      </c>
    </row>
    <row r="113" spans="1:4" x14ac:dyDescent="0.35">
      <c r="A113" s="39">
        <v>1976</v>
      </c>
      <c r="B113" s="39" t="s">
        <v>111</v>
      </c>
      <c r="C113" s="39" t="s">
        <v>77</v>
      </c>
      <c r="D113" s="45">
        <v>2799300</v>
      </c>
    </row>
    <row r="114" spans="1:4" x14ac:dyDescent="0.35">
      <c r="A114" s="39">
        <v>1977</v>
      </c>
      <c r="B114" s="39" t="s">
        <v>112</v>
      </c>
      <c r="C114" s="39" t="s">
        <v>77</v>
      </c>
      <c r="D114" s="45">
        <v>2800600</v>
      </c>
    </row>
    <row r="115" spans="1:4" x14ac:dyDescent="0.35">
      <c r="A115" s="39">
        <v>1978</v>
      </c>
      <c r="B115" s="39" t="s">
        <v>113</v>
      </c>
      <c r="C115" s="39" t="s">
        <v>77</v>
      </c>
      <c r="D115" s="45">
        <v>2804300</v>
      </c>
    </row>
    <row r="116" spans="1:4" x14ac:dyDescent="0.35">
      <c r="A116" s="39">
        <v>1979</v>
      </c>
      <c r="B116" s="39" t="s">
        <v>114</v>
      </c>
      <c r="C116" s="39" t="s">
        <v>77</v>
      </c>
      <c r="D116" s="45">
        <v>2810100</v>
      </c>
    </row>
    <row r="117" spans="1:4" x14ac:dyDescent="0.35">
      <c r="A117" s="39">
        <v>1980</v>
      </c>
      <c r="B117" s="39" t="s">
        <v>115</v>
      </c>
      <c r="C117" s="39" t="s">
        <v>77</v>
      </c>
      <c r="D117" s="45">
        <v>2815800</v>
      </c>
    </row>
    <row r="118" spans="1:4" x14ac:dyDescent="0.35">
      <c r="A118" s="39">
        <v>1981</v>
      </c>
      <c r="B118" s="39" t="s">
        <v>47</v>
      </c>
      <c r="C118" s="39" t="s">
        <v>77</v>
      </c>
      <c r="D118" s="45">
        <v>2813500</v>
      </c>
    </row>
    <row r="119" spans="1:4" x14ac:dyDescent="0.35">
      <c r="A119" s="39">
        <v>1982</v>
      </c>
      <c r="B119" s="39" t="s">
        <v>48</v>
      </c>
      <c r="C119" s="39" t="s">
        <v>77</v>
      </c>
      <c r="D119" s="45">
        <v>2804300</v>
      </c>
    </row>
    <row r="120" spans="1:4" x14ac:dyDescent="0.35">
      <c r="A120" s="39">
        <v>1983</v>
      </c>
      <c r="B120" s="39" t="s">
        <v>49</v>
      </c>
      <c r="C120" s="39" t="s">
        <v>77</v>
      </c>
      <c r="D120" s="45">
        <v>2803300</v>
      </c>
    </row>
    <row r="121" spans="1:4" x14ac:dyDescent="0.35">
      <c r="A121" s="39">
        <v>1984</v>
      </c>
      <c r="B121" s="39" t="s">
        <v>50</v>
      </c>
      <c r="C121" s="39" t="s">
        <v>77</v>
      </c>
      <c r="D121" s="45">
        <v>2800700</v>
      </c>
    </row>
    <row r="122" spans="1:4" x14ac:dyDescent="0.35">
      <c r="A122" s="39">
        <v>1985</v>
      </c>
      <c r="B122" s="39" t="s">
        <v>51</v>
      </c>
      <c r="C122" s="39" t="s">
        <v>77</v>
      </c>
      <c r="D122" s="45">
        <v>2803400</v>
      </c>
    </row>
    <row r="123" spans="1:4" x14ac:dyDescent="0.35">
      <c r="A123" s="39">
        <v>1986</v>
      </c>
      <c r="B123" s="39" t="s">
        <v>52</v>
      </c>
      <c r="C123" s="39" t="s">
        <v>77</v>
      </c>
      <c r="D123" s="45">
        <v>2810900</v>
      </c>
    </row>
    <row r="124" spans="1:4" x14ac:dyDescent="0.35">
      <c r="A124" s="39">
        <v>1987</v>
      </c>
      <c r="B124" s="39" t="s">
        <v>53</v>
      </c>
      <c r="C124" s="39" t="s">
        <v>77</v>
      </c>
      <c r="D124" s="45">
        <v>2822600</v>
      </c>
    </row>
    <row r="125" spans="1:4" x14ac:dyDescent="0.35">
      <c r="A125" s="39">
        <v>1988</v>
      </c>
      <c r="B125" s="39" t="s">
        <v>54</v>
      </c>
      <c r="C125" s="39" t="s">
        <v>77</v>
      </c>
      <c r="D125" s="45">
        <v>2841200</v>
      </c>
    </row>
    <row r="126" spans="1:4" x14ac:dyDescent="0.35">
      <c r="A126" s="39">
        <v>1989</v>
      </c>
      <c r="B126" s="39" t="s">
        <v>55</v>
      </c>
      <c r="C126" s="39" t="s">
        <v>77</v>
      </c>
      <c r="D126" s="45">
        <v>2855200</v>
      </c>
    </row>
    <row r="127" spans="1:4" x14ac:dyDescent="0.35">
      <c r="A127" s="39">
        <v>1990</v>
      </c>
      <c r="B127" s="39" t="s">
        <v>56</v>
      </c>
      <c r="C127" s="39" t="s">
        <v>77</v>
      </c>
      <c r="D127" s="45">
        <v>2861500</v>
      </c>
    </row>
    <row r="128" spans="1:4" x14ac:dyDescent="0.35">
      <c r="A128" s="39">
        <v>1991</v>
      </c>
      <c r="B128" s="39" t="s">
        <v>57</v>
      </c>
      <c r="C128" s="39" t="s">
        <v>77</v>
      </c>
      <c r="D128" s="45">
        <v>2873000</v>
      </c>
    </row>
    <row r="129" spans="1:4" x14ac:dyDescent="0.35">
      <c r="A129" s="39">
        <v>1992</v>
      </c>
      <c r="B129" s="39" t="s">
        <v>58</v>
      </c>
      <c r="C129" s="39" t="s">
        <v>77</v>
      </c>
      <c r="D129" s="45">
        <v>2877700</v>
      </c>
    </row>
    <row r="130" spans="1:4" x14ac:dyDescent="0.35">
      <c r="A130" s="39">
        <v>1993</v>
      </c>
      <c r="B130" s="39" t="s">
        <v>59</v>
      </c>
      <c r="C130" s="39" t="s">
        <v>77</v>
      </c>
      <c r="D130" s="45">
        <v>2883600</v>
      </c>
    </row>
    <row r="131" spans="1:4" x14ac:dyDescent="0.35">
      <c r="A131" s="39">
        <v>1994</v>
      </c>
      <c r="B131" s="39" t="s">
        <v>60</v>
      </c>
      <c r="C131" s="39" t="s">
        <v>77</v>
      </c>
      <c r="D131" s="45">
        <v>2887400</v>
      </c>
    </row>
    <row r="132" spans="1:4" x14ac:dyDescent="0.35">
      <c r="A132" s="39">
        <v>1995</v>
      </c>
      <c r="B132" s="39" t="s">
        <v>61</v>
      </c>
      <c r="C132" s="39" t="s">
        <v>77</v>
      </c>
      <c r="D132" s="45">
        <v>2888500</v>
      </c>
    </row>
    <row r="133" spans="1:4" x14ac:dyDescent="0.35">
      <c r="A133" s="39">
        <v>1996</v>
      </c>
      <c r="B133" s="39" t="s">
        <v>62</v>
      </c>
      <c r="C133" s="39" t="s">
        <v>77</v>
      </c>
      <c r="D133" s="45">
        <v>2891300</v>
      </c>
    </row>
    <row r="134" spans="1:4" x14ac:dyDescent="0.35">
      <c r="A134" s="39">
        <v>1997</v>
      </c>
      <c r="B134" s="39" t="s">
        <v>63</v>
      </c>
      <c r="C134" s="39" t="s">
        <v>77</v>
      </c>
      <c r="D134" s="45">
        <v>2894900</v>
      </c>
    </row>
    <row r="135" spans="1:4" x14ac:dyDescent="0.35">
      <c r="A135" s="39">
        <v>1998</v>
      </c>
      <c r="B135" s="39" t="s">
        <v>64</v>
      </c>
      <c r="C135" s="39" t="s">
        <v>77</v>
      </c>
      <c r="D135" s="45">
        <v>2899500</v>
      </c>
    </row>
    <row r="136" spans="1:4" x14ac:dyDescent="0.35">
      <c r="A136" s="39">
        <v>1999</v>
      </c>
      <c r="B136" s="39" t="s">
        <v>65</v>
      </c>
      <c r="C136" s="39" t="s">
        <v>77</v>
      </c>
      <c r="D136" s="45">
        <v>2900600</v>
      </c>
    </row>
    <row r="137" spans="1:4" x14ac:dyDescent="0.35">
      <c r="A137" s="39">
        <v>2000</v>
      </c>
      <c r="B137" s="39" t="s">
        <v>66</v>
      </c>
      <c r="C137" s="39" t="s">
        <v>77</v>
      </c>
      <c r="D137" s="45">
        <v>2906900</v>
      </c>
    </row>
    <row r="138" spans="1:4" x14ac:dyDescent="0.35">
      <c r="A138" s="39">
        <v>2001</v>
      </c>
      <c r="B138" s="39" t="s">
        <v>67</v>
      </c>
      <c r="C138" s="39" t="s">
        <v>77</v>
      </c>
      <c r="D138" s="45">
        <v>2910200</v>
      </c>
    </row>
    <row r="139" spans="1:4" x14ac:dyDescent="0.35">
      <c r="A139" s="39">
        <v>2002</v>
      </c>
      <c r="B139" s="39" t="s">
        <v>68</v>
      </c>
      <c r="C139" s="39" t="s">
        <v>77</v>
      </c>
      <c r="D139" s="45">
        <v>2922900</v>
      </c>
    </row>
    <row r="140" spans="1:4" x14ac:dyDescent="0.35">
      <c r="A140" s="39">
        <v>2003</v>
      </c>
      <c r="B140" s="39" t="s">
        <v>69</v>
      </c>
      <c r="C140" s="39" t="s">
        <v>77</v>
      </c>
      <c r="D140" s="45">
        <v>2937700</v>
      </c>
    </row>
    <row r="141" spans="1:4" x14ac:dyDescent="0.35">
      <c r="A141" s="39">
        <v>2004</v>
      </c>
      <c r="B141" s="39" t="s">
        <v>70</v>
      </c>
      <c r="C141" s="39" t="s">
        <v>77</v>
      </c>
      <c r="D141" s="45">
        <v>2957400</v>
      </c>
    </row>
    <row r="142" spans="1:4" x14ac:dyDescent="0.35">
      <c r="A142" s="39">
        <v>2005</v>
      </c>
      <c r="B142" s="39" t="s">
        <v>71</v>
      </c>
      <c r="C142" s="39" t="s">
        <v>77</v>
      </c>
      <c r="D142" s="45">
        <v>2969300</v>
      </c>
    </row>
    <row r="143" spans="1:4" x14ac:dyDescent="0.35">
      <c r="A143" s="39">
        <v>2006</v>
      </c>
      <c r="B143" s="39" t="s">
        <v>72</v>
      </c>
      <c r="C143" s="39" t="s">
        <v>77</v>
      </c>
      <c r="D143" s="45">
        <v>2985700</v>
      </c>
    </row>
    <row r="144" spans="1:4" x14ac:dyDescent="0.35">
      <c r="A144" s="39">
        <v>2007</v>
      </c>
      <c r="B144" s="39" t="s">
        <v>73</v>
      </c>
      <c r="C144" s="39" t="s">
        <v>77</v>
      </c>
      <c r="D144" s="45">
        <v>3006300</v>
      </c>
    </row>
    <row r="145" spans="1:4" x14ac:dyDescent="0.35">
      <c r="A145" s="39">
        <v>2008</v>
      </c>
      <c r="B145" s="39" t="s">
        <v>74</v>
      </c>
      <c r="C145" s="39" t="s">
        <v>77</v>
      </c>
      <c r="D145" s="45">
        <v>3025900</v>
      </c>
    </row>
    <row r="146" spans="1:4" x14ac:dyDescent="0.35">
      <c r="A146" s="39">
        <v>2009</v>
      </c>
      <c r="B146" s="39" t="s">
        <v>75</v>
      </c>
      <c r="C146" s="39" t="s">
        <v>77</v>
      </c>
      <c r="D146" s="45">
        <v>3038900</v>
      </c>
    </row>
    <row r="147" spans="1:4" x14ac:dyDescent="0.35">
      <c r="A147" s="39">
        <v>2010</v>
      </c>
      <c r="B147" s="39" t="s">
        <v>32</v>
      </c>
      <c r="C147" s="39" t="s">
        <v>77</v>
      </c>
      <c r="D147" s="45">
        <v>3050000</v>
      </c>
    </row>
    <row r="148" spans="1:4" x14ac:dyDescent="0.35">
      <c r="A148" s="39">
        <v>2011</v>
      </c>
      <c r="B148" s="39" t="s">
        <v>33</v>
      </c>
      <c r="C148" s="39" t="s">
        <v>77</v>
      </c>
      <c r="D148" s="45">
        <v>3063800</v>
      </c>
    </row>
    <row r="149" spans="1:4" x14ac:dyDescent="0.35">
      <c r="A149" s="39">
        <v>2012</v>
      </c>
      <c r="B149" s="39" t="s">
        <v>34</v>
      </c>
      <c r="C149" s="39" t="s">
        <v>77</v>
      </c>
      <c r="D149" s="45">
        <v>3070900</v>
      </c>
    </row>
    <row r="150" spans="1:4" x14ac:dyDescent="0.35">
      <c r="A150" s="39">
        <v>2013</v>
      </c>
      <c r="B150" s="39" t="s">
        <v>35</v>
      </c>
      <c r="C150" s="39" t="s">
        <v>77</v>
      </c>
      <c r="D150" s="45">
        <v>3071100</v>
      </c>
    </row>
    <row r="151" spans="1:4" x14ac:dyDescent="0.35">
      <c r="A151" s="39">
        <v>2014</v>
      </c>
      <c r="B151" s="39" t="s">
        <v>36</v>
      </c>
      <c r="C151" s="39" t="s">
        <v>77</v>
      </c>
      <c r="D151" s="45">
        <v>3073800</v>
      </c>
    </row>
    <row r="152" spans="1:4" x14ac:dyDescent="0.35">
      <c r="A152" s="39">
        <v>2015</v>
      </c>
      <c r="B152" s="39" t="s">
        <v>37</v>
      </c>
      <c r="C152" s="39" t="s">
        <v>77</v>
      </c>
      <c r="D152" s="45">
        <v>3072700</v>
      </c>
    </row>
    <row r="153" spans="1:4" x14ac:dyDescent="0.35">
      <c r="A153" s="39">
        <v>2016</v>
      </c>
      <c r="B153" s="39" t="s">
        <v>38</v>
      </c>
      <c r="C153" s="39" t="s">
        <v>77</v>
      </c>
      <c r="D153" s="45">
        <v>3077200</v>
      </c>
    </row>
    <row r="154" spans="1:4" x14ac:dyDescent="0.35">
      <c r="A154" s="39">
        <v>2017</v>
      </c>
      <c r="B154" s="39" t="s">
        <v>39</v>
      </c>
      <c r="C154" s="39" t="s">
        <v>77</v>
      </c>
      <c r="D154" s="45">
        <v>3081400</v>
      </c>
    </row>
    <row r="155" spans="1:4" x14ac:dyDescent="0.35">
      <c r="A155" s="39">
        <v>2018</v>
      </c>
      <c r="B155" s="39" t="s">
        <v>40</v>
      </c>
      <c r="C155" s="39" t="s">
        <v>77</v>
      </c>
      <c r="D155" s="45">
        <v>3083800</v>
      </c>
    </row>
    <row r="156" spans="1:4" x14ac:dyDescent="0.35">
      <c r="A156" s="39">
        <v>2019</v>
      </c>
      <c r="B156" s="39" t="s">
        <v>41</v>
      </c>
      <c r="C156" s="39" t="s">
        <v>77</v>
      </c>
      <c r="D156" s="45">
        <v>3087700</v>
      </c>
    </row>
    <row r="157" spans="1:4" x14ac:dyDescent="0.35">
      <c r="A157" s="39">
        <v>2020</v>
      </c>
      <c r="B157" s="39" t="s">
        <v>42</v>
      </c>
      <c r="C157" s="39" t="s">
        <v>77</v>
      </c>
      <c r="D157" s="45">
        <v>3104500</v>
      </c>
    </row>
    <row r="158" spans="1:4" x14ac:dyDescent="0.35">
      <c r="A158" s="39">
        <v>2021</v>
      </c>
      <c r="B158" s="39" t="s">
        <v>43</v>
      </c>
      <c r="C158" s="39" t="s">
        <v>77</v>
      </c>
      <c r="D158" s="45">
        <v>3105600</v>
      </c>
    </row>
    <row r="159" spans="1:4" x14ac:dyDescent="0.35">
      <c r="A159" s="39">
        <v>2022</v>
      </c>
      <c r="B159" s="39" t="s">
        <v>44</v>
      </c>
      <c r="C159" s="39" t="s">
        <v>77</v>
      </c>
      <c r="D159" s="45">
        <v>3132700</v>
      </c>
    </row>
    <row r="160" spans="1:4" x14ac:dyDescent="0.35">
      <c r="A160" s="39">
        <v>2023</v>
      </c>
      <c r="B160" s="39" t="s">
        <v>45</v>
      </c>
      <c r="C160" s="39" t="s">
        <v>77</v>
      </c>
      <c r="D160" s="45">
        <v>3164400</v>
      </c>
    </row>
    <row r="161" spans="1:4" x14ac:dyDescent="0.35">
      <c r="A161" s="39">
        <v>1971</v>
      </c>
      <c r="B161" s="39" t="s">
        <v>106</v>
      </c>
      <c r="C161" s="39" t="s">
        <v>80</v>
      </c>
      <c r="D161" s="45">
        <v>54387600</v>
      </c>
    </row>
    <row r="162" spans="1:4" x14ac:dyDescent="0.35">
      <c r="A162" s="39">
        <v>1972</v>
      </c>
      <c r="B162" s="39" t="s">
        <v>107</v>
      </c>
      <c r="C162" s="39" t="s">
        <v>80</v>
      </c>
      <c r="D162" s="45">
        <v>54557700</v>
      </c>
    </row>
    <row r="163" spans="1:4" x14ac:dyDescent="0.35">
      <c r="A163" s="39">
        <v>1973</v>
      </c>
      <c r="B163" s="39" t="s">
        <v>108</v>
      </c>
      <c r="C163" s="39" t="s">
        <v>80</v>
      </c>
      <c r="D163" s="45">
        <v>54692900</v>
      </c>
    </row>
    <row r="164" spans="1:4" x14ac:dyDescent="0.35">
      <c r="A164" s="39">
        <v>1974</v>
      </c>
      <c r="B164" s="39" t="s">
        <v>109</v>
      </c>
      <c r="C164" s="39" t="s">
        <v>80</v>
      </c>
      <c r="D164" s="45">
        <v>54708700</v>
      </c>
    </row>
    <row r="165" spans="1:4" x14ac:dyDescent="0.35">
      <c r="A165" s="39">
        <v>1975</v>
      </c>
      <c r="B165" s="39" t="s">
        <v>110</v>
      </c>
      <c r="C165" s="39" t="s">
        <v>80</v>
      </c>
      <c r="D165" s="45">
        <v>54702200</v>
      </c>
    </row>
    <row r="166" spans="1:4" x14ac:dyDescent="0.35">
      <c r="A166" s="39">
        <v>1976</v>
      </c>
      <c r="B166" s="39" t="s">
        <v>111</v>
      </c>
      <c r="C166" s="39" t="s">
        <v>80</v>
      </c>
      <c r="D166" s="45">
        <v>54692600</v>
      </c>
    </row>
    <row r="167" spans="1:4" x14ac:dyDescent="0.35">
      <c r="A167" s="39">
        <v>1977</v>
      </c>
      <c r="B167" s="39" t="s">
        <v>112</v>
      </c>
      <c r="C167" s="39" t="s">
        <v>80</v>
      </c>
      <c r="D167" s="45">
        <v>54666600</v>
      </c>
    </row>
    <row r="168" spans="1:4" x14ac:dyDescent="0.35">
      <c r="A168" s="39">
        <v>1978</v>
      </c>
      <c r="B168" s="39" t="s">
        <v>113</v>
      </c>
      <c r="C168" s="39" t="s">
        <v>80</v>
      </c>
      <c r="D168" s="45">
        <v>54654800</v>
      </c>
    </row>
    <row r="169" spans="1:4" x14ac:dyDescent="0.35">
      <c r="A169" s="39">
        <v>1979</v>
      </c>
      <c r="B169" s="39" t="s">
        <v>114</v>
      </c>
      <c r="C169" s="39" t="s">
        <v>80</v>
      </c>
      <c r="D169" s="45">
        <v>54711800</v>
      </c>
    </row>
    <row r="170" spans="1:4" x14ac:dyDescent="0.35">
      <c r="A170" s="39">
        <v>1980</v>
      </c>
      <c r="B170" s="39" t="s">
        <v>115</v>
      </c>
      <c r="C170" s="39" t="s">
        <v>80</v>
      </c>
      <c r="D170" s="45">
        <v>54796900</v>
      </c>
    </row>
    <row r="171" spans="1:4" x14ac:dyDescent="0.35">
      <c r="A171" s="39">
        <v>1981</v>
      </c>
      <c r="B171" s="39" t="s">
        <v>47</v>
      </c>
      <c r="C171" s="39" t="s">
        <v>80</v>
      </c>
      <c r="D171" s="45">
        <v>54814500</v>
      </c>
    </row>
    <row r="172" spans="1:4" x14ac:dyDescent="0.35">
      <c r="A172" s="39">
        <v>1982</v>
      </c>
      <c r="B172" s="39" t="s">
        <v>48</v>
      </c>
      <c r="C172" s="39" t="s">
        <v>80</v>
      </c>
      <c r="D172" s="45">
        <v>54746200</v>
      </c>
    </row>
    <row r="173" spans="1:4" x14ac:dyDescent="0.35">
      <c r="A173" s="39">
        <v>1983</v>
      </c>
      <c r="B173" s="39" t="s">
        <v>49</v>
      </c>
      <c r="C173" s="39" t="s">
        <v>80</v>
      </c>
      <c r="D173" s="45">
        <v>54765100</v>
      </c>
    </row>
    <row r="174" spans="1:4" x14ac:dyDescent="0.35">
      <c r="A174" s="39">
        <v>1984</v>
      </c>
      <c r="B174" s="39" t="s">
        <v>50</v>
      </c>
      <c r="C174" s="39" t="s">
        <v>80</v>
      </c>
      <c r="D174" s="45">
        <v>54852000</v>
      </c>
    </row>
    <row r="175" spans="1:4" x14ac:dyDescent="0.35">
      <c r="A175" s="39">
        <v>1985</v>
      </c>
      <c r="B175" s="39" t="s">
        <v>51</v>
      </c>
      <c r="C175" s="39" t="s">
        <v>80</v>
      </c>
      <c r="D175" s="45">
        <v>54988600</v>
      </c>
    </row>
    <row r="176" spans="1:4" x14ac:dyDescent="0.35">
      <c r="A176" s="39">
        <v>1986</v>
      </c>
      <c r="B176" s="39" t="s">
        <v>52</v>
      </c>
      <c r="C176" s="39" t="s">
        <v>80</v>
      </c>
      <c r="D176" s="45">
        <v>55110300</v>
      </c>
    </row>
    <row r="177" spans="1:4" x14ac:dyDescent="0.35">
      <c r="A177" s="39">
        <v>1987</v>
      </c>
      <c r="B177" s="39" t="s">
        <v>53</v>
      </c>
      <c r="C177" s="39" t="s">
        <v>80</v>
      </c>
      <c r="D177" s="45">
        <v>55222000</v>
      </c>
    </row>
    <row r="178" spans="1:4" x14ac:dyDescent="0.35">
      <c r="A178" s="39">
        <v>1988</v>
      </c>
      <c r="B178" s="39" t="s">
        <v>54</v>
      </c>
      <c r="C178" s="39" t="s">
        <v>80</v>
      </c>
      <c r="D178" s="45">
        <v>55331000</v>
      </c>
    </row>
    <row r="179" spans="1:4" x14ac:dyDescent="0.35">
      <c r="A179" s="39">
        <v>1989</v>
      </c>
      <c r="B179" s="39" t="s">
        <v>55</v>
      </c>
      <c r="C179" s="39" t="s">
        <v>80</v>
      </c>
      <c r="D179" s="45">
        <v>55486000</v>
      </c>
    </row>
    <row r="180" spans="1:4" x14ac:dyDescent="0.35">
      <c r="A180" s="39">
        <v>1990</v>
      </c>
      <c r="B180" s="39" t="s">
        <v>56</v>
      </c>
      <c r="C180" s="39" t="s">
        <v>80</v>
      </c>
      <c r="D180" s="45">
        <v>55641900</v>
      </c>
    </row>
    <row r="181" spans="1:4" x14ac:dyDescent="0.35">
      <c r="A181" s="39">
        <v>1991</v>
      </c>
      <c r="B181" s="39" t="s">
        <v>57</v>
      </c>
      <c r="C181" s="39" t="s">
        <v>80</v>
      </c>
      <c r="D181" s="45">
        <v>55831400</v>
      </c>
    </row>
    <row r="182" spans="1:4" x14ac:dyDescent="0.35">
      <c r="A182" s="39">
        <v>1992</v>
      </c>
      <c r="B182" s="39" t="s">
        <v>58</v>
      </c>
      <c r="C182" s="39" t="s">
        <v>80</v>
      </c>
      <c r="D182" s="45">
        <v>55961300</v>
      </c>
    </row>
    <row r="183" spans="1:4" x14ac:dyDescent="0.35">
      <c r="A183" s="39">
        <v>1993</v>
      </c>
      <c r="B183" s="39" t="s">
        <v>59</v>
      </c>
      <c r="C183" s="39" t="s">
        <v>80</v>
      </c>
      <c r="D183" s="45">
        <v>56078300</v>
      </c>
    </row>
    <row r="184" spans="1:4" x14ac:dyDescent="0.35">
      <c r="A184" s="39">
        <v>1994</v>
      </c>
      <c r="B184" s="39" t="s">
        <v>60</v>
      </c>
      <c r="C184" s="39" t="s">
        <v>80</v>
      </c>
      <c r="D184" s="45">
        <v>56218400</v>
      </c>
    </row>
    <row r="185" spans="1:4" x14ac:dyDescent="0.35">
      <c r="A185" s="39">
        <v>1995</v>
      </c>
      <c r="B185" s="39" t="s">
        <v>61</v>
      </c>
      <c r="C185" s="39" t="s">
        <v>80</v>
      </c>
      <c r="D185" s="45">
        <v>56375700</v>
      </c>
    </row>
    <row r="186" spans="1:4" x14ac:dyDescent="0.35">
      <c r="A186" s="39">
        <v>1996</v>
      </c>
      <c r="B186" s="39" t="s">
        <v>62</v>
      </c>
      <c r="C186" s="39" t="s">
        <v>80</v>
      </c>
      <c r="D186" s="45">
        <v>56502600</v>
      </c>
    </row>
    <row r="187" spans="1:4" x14ac:dyDescent="0.35">
      <c r="A187" s="39">
        <v>1997</v>
      </c>
      <c r="B187" s="39" t="s">
        <v>63</v>
      </c>
      <c r="C187" s="39" t="s">
        <v>80</v>
      </c>
      <c r="D187" s="45">
        <v>56643000</v>
      </c>
    </row>
    <row r="188" spans="1:4" x14ac:dyDescent="0.35">
      <c r="A188" s="39">
        <v>1998</v>
      </c>
      <c r="B188" s="39" t="s">
        <v>64</v>
      </c>
      <c r="C188" s="39" t="s">
        <v>80</v>
      </c>
      <c r="D188" s="45">
        <v>56797200</v>
      </c>
    </row>
    <row r="189" spans="1:4" x14ac:dyDescent="0.35">
      <c r="A189" s="39">
        <v>1999</v>
      </c>
      <c r="B189" s="39" t="s">
        <v>65</v>
      </c>
      <c r="C189" s="39" t="s">
        <v>80</v>
      </c>
      <c r="D189" s="45">
        <v>57005400</v>
      </c>
    </row>
    <row r="190" spans="1:4" x14ac:dyDescent="0.35">
      <c r="A190" s="39">
        <v>2000</v>
      </c>
      <c r="B190" s="39" t="s">
        <v>66</v>
      </c>
      <c r="C190" s="39" t="s">
        <v>80</v>
      </c>
      <c r="D190" s="45">
        <v>57203100</v>
      </c>
    </row>
    <row r="191" spans="1:4" x14ac:dyDescent="0.35">
      <c r="A191" s="39">
        <v>2001</v>
      </c>
      <c r="B191" s="39" t="s">
        <v>67</v>
      </c>
      <c r="C191" s="39" t="s">
        <v>80</v>
      </c>
      <c r="D191" s="45">
        <v>57424200</v>
      </c>
    </row>
    <row r="192" spans="1:4" x14ac:dyDescent="0.35">
      <c r="A192" s="39">
        <v>2002</v>
      </c>
      <c r="B192" s="39" t="s">
        <v>68</v>
      </c>
      <c r="C192" s="39" t="s">
        <v>80</v>
      </c>
      <c r="D192" s="45">
        <v>57668100</v>
      </c>
    </row>
    <row r="193" spans="1:4" x14ac:dyDescent="0.35">
      <c r="A193" s="39">
        <v>2003</v>
      </c>
      <c r="B193" s="39" t="s">
        <v>69</v>
      </c>
      <c r="C193" s="39" t="s">
        <v>80</v>
      </c>
      <c r="D193" s="45">
        <v>57931700</v>
      </c>
    </row>
    <row r="194" spans="1:4" x14ac:dyDescent="0.35">
      <c r="A194" s="39">
        <v>2004</v>
      </c>
      <c r="B194" s="39" t="s">
        <v>70</v>
      </c>
      <c r="C194" s="39" t="s">
        <v>80</v>
      </c>
      <c r="D194" s="45">
        <v>58236300</v>
      </c>
    </row>
    <row r="195" spans="1:4" x14ac:dyDescent="0.35">
      <c r="A195" s="39">
        <v>2005</v>
      </c>
      <c r="B195" s="39" t="s">
        <v>71</v>
      </c>
      <c r="C195" s="39" t="s">
        <v>80</v>
      </c>
      <c r="D195" s="45">
        <v>58685500</v>
      </c>
    </row>
    <row r="196" spans="1:4" x14ac:dyDescent="0.35">
      <c r="A196" s="39">
        <v>2006</v>
      </c>
      <c r="B196" s="39" t="s">
        <v>72</v>
      </c>
      <c r="C196" s="39" t="s">
        <v>80</v>
      </c>
      <c r="D196" s="45">
        <v>59084000</v>
      </c>
    </row>
    <row r="197" spans="1:4" x14ac:dyDescent="0.35">
      <c r="A197" s="39">
        <v>2007</v>
      </c>
      <c r="B197" s="39" t="s">
        <v>73</v>
      </c>
      <c r="C197" s="39" t="s">
        <v>80</v>
      </c>
      <c r="D197" s="45">
        <v>59557400</v>
      </c>
    </row>
    <row r="198" spans="1:4" x14ac:dyDescent="0.35">
      <c r="A198" s="39">
        <v>2008</v>
      </c>
      <c r="B198" s="39" t="s">
        <v>74</v>
      </c>
      <c r="C198" s="39" t="s">
        <v>80</v>
      </c>
      <c r="D198" s="45">
        <v>60044600</v>
      </c>
    </row>
    <row r="199" spans="1:4" x14ac:dyDescent="0.35">
      <c r="A199" s="39">
        <v>2009</v>
      </c>
      <c r="B199" s="39" t="s">
        <v>75</v>
      </c>
      <c r="C199" s="39" t="s">
        <v>80</v>
      </c>
      <c r="D199" s="45">
        <v>60467200</v>
      </c>
    </row>
    <row r="200" spans="1:4" x14ac:dyDescent="0.35">
      <c r="A200" s="39">
        <v>2010</v>
      </c>
      <c r="B200" s="39" t="s">
        <v>32</v>
      </c>
      <c r="C200" s="39" t="s">
        <v>80</v>
      </c>
      <c r="D200" s="45">
        <v>60954600</v>
      </c>
    </row>
    <row r="201" spans="1:4" x14ac:dyDescent="0.35">
      <c r="A201" s="39">
        <v>2011</v>
      </c>
      <c r="B201" s="39" t="s">
        <v>33</v>
      </c>
      <c r="C201" s="39" t="s">
        <v>80</v>
      </c>
      <c r="D201" s="45">
        <v>61470800</v>
      </c>
    </row>
    <row r="202" spans="1:4" x14ac:dyDescent="0.35">
      <c r="A202" s="39">
        <v>2012</v>
      </c>
      <c r="B202" s="39" t="s">
        <v>34</v>
      </c>
      <c r="C202" s="39" t="s">
        <v>80</v>
      </c>
      <c r="D202" s="45">
        <v>61886200</v>
      </c>
    </row>
    <row r="203" spans="1:4" x14ac:dyDescent="0.35">
      <c r="A203" s="39">
        <v>2013</v>
      </c>
      <c r="B203" s="39" t="s">
        <v>35</v>
      </c>
      <c r="C203" s="39" t="s">
        <v>80</v>
      </c>
      <c r="D203" s="45">
        <v>62307000</v>
      </c>
    </row>
    <row r="204" spans="1:4" x14ac:dyDescent="0.35">
      <c r="A204" s="39">
        <v>2014</v>
      </c>
      <c r="B204" s="39" t="s">
        <v>36</v>
      </c>
      <c r="C204" s="39" t="s">
        <v>80</v>
      </c>
      <c r="D204" s="45">
        <v>62776300</v>
      </c>
    </row>
    <row r="205" spans="1:4" x14ac:dyDescent="0.35">
      <c r="A205" s="39">
        <v>2015</v>
      </c>
      <c r="B205" s="39" t="s">
        <v>37</v>
      </c>
      <c r="C205" s="39" t="s">
        <v>80</v>
      </c>
      <c r="D205" s="45">
        <v>63233100</v>
      </c>
    </row>
    <row r="206" spans="1:4" x14ac:dyDescent="0.35">
      <c r="A206" s="39">
        <v>2016</v>
      </c>
      <c r="B206" s="39" t="s">
        <v>38</v>
      </c>
      <c r="C206" s="39" t="s">
        <v>80</v>
      </c>
      <c r="D206" s="45">
        <v>63741100</v>
      </c>
    </row>
    <row r="207" spans="1:4" x14ac:dyDescent="0.35">
      <c r="A207" s="39">
        <v>2017</v>
      </c>
      <c r="B207" s="39" t="s">
        <v>39</v>
      </c>
      <c r="C207" s="39" t="s">
        <v>80</v>
      </c>
      <c r="D207" s="45">
        <v>64090800</v>
      </c>
    </row>
    <row r="208" spans="1:4" x14ac:dyDescent="0.35">
      <c r="A208" s="39">
        <v>2018</v>
      </c>
      <c r="B208" s="39" t="s">
        <v>40</v>
      </c>
      <c r="C208" s="39" t="s">
        <v>80</v>
      </c>
      <c r="D208" s="45">
        <v>64402700</v>
      </c>
    </row>
    <row r="209" spans="1:4" x14ac:dyDescent="0.35">
      <c r="A209" s="39">
        <v>2019</v>
      </c>
      <c r="B209" s="39" t="s">
        <v>41</v>
      </c>
      <c r="C209" s="39" t="s">
        <v>80</v>
      </c>
      <c r="D209" s="45">
        <v>64732200</v>
      </c>
    </row>
    <row r="210" spans="1:4" x14ac:dyDescent="0.35">
      <c r="A210" s="39">
        <v>2020</v>
      </c>
      <c r="B210" s="39" t="s">
        <v>42</v>
      </c>
      <c r="C210" s="39" t="s">
        <v>80</v>
      </c>
      <c r="D210" s="45">
        <v>64843500</v>
      </c>
    </row>
    <row r="211" spans="1:4" x14ac:dyDescent="0.35">
      <c r="A211" s="39">
        <v>2021</v>
      </c>
      <c r="B211" s="39" t="s">
        <v>43</v>
      </c>
      <c r="C211" s="39" t="s">
        <v>80</v>
      </c>
      <c r="D211" s="45">
        <v>65078900</v>
      </c>
    </row>
    <row r="212" spans="1:4" x14ac:dyDescent="0.35">
      <c r="A212" s="39">
        <v>2022</v>
      </c>
      <c r="B212" s="39" t="s">
        <v>44</v>
      </c>
      <c r="C212" s="39" t="s">
        <v>80</v>
      </c>
      <c r="D212" s="45">
        <v>65692200</v>
      </c>
    </row>
    <row r="213" spans="1:4" x14ac:dyDescent="0.35">
      <c r="A213" s="39">
        <v>2023</v>
      </c>
      <c r="B213" s="39" t="s">
        <v>45</v>
      </c>
      <c r="C213" s="39" t="s">
        <v>80</v>
      </c>
      <c r="D213" s="45">
        <v>66344800</v>
      </c>
    </row>
    <row r="214" spans="1:4" x14ac:dyDescent="0.35">
      <c r="A214" s="39">
        <v>2024</v>
      </c>
      <c r="B214" s="39" t="s">
        <v>46</v>
      </c>
      <c r="C214" s="39" t="s">
        <v>80</v>
      </c>
      <c r="D214" s="45">
        <v>67353582</v>
      </c>
    </row>
    <row r="215" spans="1:4" x14ac:dyDescent="0.35">
      <c r="A215" s="39">
        <v>2024</v>
      </c>
      <c r="B215" s="39" t="s">
        <v>46</v>
      </c>
      <c r="C215" s="39" t="s">
        <v>77</v>
      </c>
      <c r="D215" s="45">
        <v>3186581</v>
      </c>
    </row>
    <row r="216" spans="1:4" x14ac:dyDescent="0.35">
      <c r="A216" s="39">
        <v>2024</v>
      </c>
      <c r="B216" s="39" t="s">
        <v>46</v>
      </c>
      <c r="C216" s="39" t="s">
        <v>76</v>
      </c>
      <c r="D216" s="45">
        <v>5546900</v>
      </c>
    </row>
    <row r="217" spans="1:4" x14ac:dyDescent="0.35">
      <c r="A217" s="39">
        <v>2024</v>
      </c>
      <c r="B217" s="39" t="s">
        <v>46</v>
      </c>
      <c r="C217" s="39" t="s">
        <v>31</v>
      </c>
      <c r="D217" s="45">
        <v>58620101</v>
      </c>
    </row>
    <row r="218" spans="1:4" x14ac:dyDescent="0.35">
      <c r="D218" s="45"/>
    </row>
    <row r="219" spans="1:4" x14ac:dyDescent="0.35">
      <c r="D219" s="45"/>
    </row>
    <row r="220" spans="1:4" x14ac:dyDescent="0.35">
      <c r="D220" s="45"/>
    </row>
    <row r="221" spans="1:4" x14ac:dyDescent="0.35">
      <c r="D221" s="45"/>
    </row>
    <row r="222" spans="1:4" x14ac:dyDescent="0.35">
      <c r="D222" s="45"/>
    </row>
    <row r="223" spans="1:4" x14ac:dyDescent="0.35">
      <c r="D223" s="45"/>
    </row>
    <row r="224" spans="1:4" x14ac:dyDescent="0.35">
      <c r="D224" s="45"/>
    </row>
    <row r="225" spans="4:4" x14ac:dyDescent="0.35">
      <c r="D225" s="45"/>
    </row>
    <row r="226" spans="4:4" x14ac:dyDescent="0.35">
      <c r="D226" s="45"/>
    </row>
    <row r="227" spans="4:4" x14ac:dyDescent="0.35">
      <c r="D227" s="45"/>
    </row>
    <row r="228" spans="4:4" x14ac:dyDescent="0.35">
      <c r="D228" s="45"/>
    </row>
    <row r="229" spans="4:4" x14ac:dyDescent="0.35">
      <c r="D229" s="45"/>
    </row>
    <row r="230" spans="4:4" x14ac:dyDescent="0.35">
      <c r="D230" s="45"/>
    </row>
    <row r="231" spans="4:4" x14ac:dyDescent="0.35">
      <c r="D231" s="45"/>
    </row>
    <row r="232" spans="4:4" x14ac:dyDescent="0.35">
      <c r="D232" s="45"/>
    </row>
    <row r="233" spans="4:4" x14ac:dyDescent="0.35">
      <c r="D233" s="45"/>
    </row>
    <row r="234" spans="4:4" x14ac:dyDescent="0.35">
      <c r="D234" s="45"/>
    </row>
    <row r="235" spans="4:4" x14ac:dyDescent="0.35">
      <c r="D235" s="45"/>
    </row>
    <row r="236" spans="4:4" x14ac:dyDescent="0.35">
      <c r="D236" s="45"/>
    </row>
    <row r="237" spans="4:4" x14ac:dyDescent="0.35">
      <c r="D237" s="45"/>
    </row>
    <row r="238" spans="4:4" x14ac:dyDescent="0.35">
      <c r="D238" s="45"/>
    </row>
    <row r="239" spans="4:4" x14ac:dyDescent="0.35">
      <c r="D239" s="45"/>
    </row>
    <row r="240" spans="4:4" x14ac:dyDescent="0.35">
      <c r="D240" s="45"/>
    </row>
    <row r="241" spans="4:4" x14ac:dyDescent="0.35">
      <c r="D241" s="45"/>
    </row>
    <row r="242" spans="4:4" x14ac:dyDescent="0.35">
      <c r="D242" s="45"/>
    </row>
    <row r="243" spans="4:4" x14ac:dyDescent="0.35">
      <c r="D243" s="45"/>
    </row>
    <row r="244" spans="4:4" x14ac:dyDescent="0.35">
      <c r="D244" s="45"/>
    </row>
    <row r="245" spans="4:4" x14ac:dyDescent="0.35">
      <c r="D245" s="45"/>
    </row>
    <row r="246" spans="4:4" x14ac:dyDescent="0.35">
      <c r="D246" s="45"/>
    </row>
    <row r="247" spans="4:4" x14ac:dyDescent="0.35">
      <c r="D247" s="45"/>
    </row>
    <row r="248" spans="4:4" x14ac:dyDescent="0.35">
      <c r="D248" s="45"/>
    </row>
    <row r="249" spans="4:4" x14ac:dyDescent="0.35">
      <c r="D249" s="45"/>
    </row>
    <row r="250" spans="4:4" x14ac:dyDescent="0.35">
      <c r="D250" s="45"/>
    </row>
    <row r="251" spans="4:4" x14ac:dyDescent="0.35">
      <c r="D251" s="45"/>
    </row>
    <row r="252" spans="4:4" x14ac:dyDescent="0.35">
      <c r="D252" s="45"/>
    </row>
    <row r="253" spans="4:4" x14ac:dyDescent="0.35">
      <c r="D253" s="45"/>
    </row>
    <row r="254" spans="4:4" x14ac:dyDescent="0.35">
      <c r="D254" s="45"/>
    </row>
    <row r="255" spans="4:4" x14ac:dyDescent="0.35">
      <c r="D255" s="45"/>
    </row>
    <row r="256" spans="4:4" x14ac:dyDescent="0.35">
      <c r="D256" s="45"/>
    </row>
    <row r="257" spans="4:4" x14ac:dyDescent="0.35">
      <c r="D257" s="45"/>
    </row>
    <row r="258" spans="4:4" x14ac:dyDescent="0.35">
      <c r="D258" s="45"/>
    </row>
    <row r="259" spans="4:4" x14ac:dyDescent="0.35">
      <c r="D259" s="45"/>
    </row>
    <row r="260" spans="4:4" x14ac:dyDescent="0.35">
      <c r="D260" s="45"/>
    </row>
    <row r="261" spans="4:4" x14ac:dyDescent="0.35">
      <c r="D261" s="45"/>
    </row>
    <row r="262" spans="4:4" x14ac:dyDescent="0.35">
      <c r="D262" s="45"/>
    </row>
    <row r="263" spans="4:4" x14ac:dyDescent="0.35">
      <c r="D263" s="45"/>
    </row>
    <row r="264" spans="4:4" x14ac:dyDescent="0.35">
      <c r="D264" s="45"/>
    </row>
    <row r="265" spans="4:4" x14ac:dyDescent="0.35">
      <c r="D265" s="45"/>
    </row>
    <row r="266" spans="4:4" x14ac:dyDescent="0.35">
      <c r="D266" s="45"/>
    </row>
    <row r="267" spans="4:4" x14ac:dyDescent="0.35">
      <c r="D267" s="45"/>
    </row>
    <row r="268" spans="4:4" x14ac:dyDescent="0.35">
      <c r="D268" s="45"/>
    </row>
    <row r="269" spans="4:4" x14ac:dyDescent="0.35">
      <c r="D269" s="45"/>
    </row>
    <row r="270" spans="4:4" x14ac:dyDescent="0.35">
      <c r="D270" s="45"/>
    </row>
    <row r="271" spans="4:4" x14ac:dyDescent="0.35">
      <c r="D271" s="45"/>
    </row>
    <row r="272" spans="4:4" x14ac:dyDescent="0.35">
      <c r="D272" s="45"/>
    </row>
    <row r="273" spans="4:4" x14ac:dyDescent="0.35">
      <c r="D273" s="45"/>
    </row>
    <row r="274" spans="4:4" x14ac:dyDescent="0.35">
      <c r="D274" s="45"/>
    </row>
    <row r="275" spans="4:4" x14ac:dyDescent="0.35">
      <c r="D275" s="45"/>
    </row>
    <row r="276" spans="4:4" x14ac:dyDescent="0.35">
      <c r="D276" s="45"/>
    </row>
    <row r="277" spans="4:4" x14ac:dyDescent="0.35">
      <c r="D277" s="45"/>
    </row>
    <row r="278" spans="4:4" x14ac:dyDescent="0.35">
      <c r="D278" s="45"/>
    </row>
    <row r="279" spans="4:4" x14ac:dyDescent="0.35">
      <c r="D279" s="45"/>
    </row>
    <row r="280" spans="4:4" x14ac:dyDescent="0.35">
      <c r="D280" s="45"/>
    </row>
    <row r="281" spans="4:4" x14ac:dyDescent="0.35">
      <c r="D281" s="45"/>
    </row>
    <row r="282" spans="4:4" x14ac:dyDescent="0.35">
      <c r="D282" s="45"/>
    </row>
    <row r="283" spans="4:4" x14ac:dyDescent="0.35">
      <c r="D283" s="45"/>
    </row>
    <row r="284" spans="4:4" x14ac:dyDescent="0.35">
      <c r="D284" s="45"/>
    </row>
    <row r="285" spans="4:4" x14ac:dyDescent="0.35">
      <c r="D285" s="45"/>
    </row>
    <row r="286" spans="4:4" x14ac:dyDescent="0.35">
      <c r="D286" s="45"/>
    </row>
    <row r="287" spans="4:4" x14ac:dyDescent="0.35">
      <c r="D287" s="45"/>
    </row>
    <row r="288" spans="4:4" x14ac:dyDescent="0.35">
      <c r="D288" s="45"/>
    </row>
    <row r="289" spans="4:4" x14ac:dyDescent="0.35">
      <c r="D289" s="45"/>
    </row>
    <row r="290" spans="4:4" x14ac:dyDescent="0.35">
      <c r="D290" s="45"/>
    </row>
    <row r="291" spans="4:4" x14ac:dyDescent="0.35">
      <c r="D291" s="45"/>
    </row>
    <row r="292" spans="4:4" x14ac:dyDescent="0.35">
      <c r="D292" s="45"/>
    </row>
    <row r="293" spans="4:4" x14ac:dyDescent="0.35">
      <c r="D293" s="45"/>
    </row>
    <row r="294" spans="4:4" x14ac:dyDescent="0.35">
      <c r="D294" s="45"/>
    </row>
    <row r="295" spans="4:4" x14ac:dyDescent="0.35">
      <c r="D295" s="45"/>
    </row>
    <row r="296" spans="4:4" x14ac:dyDescent="0.35">
      <c r="D296" s="45"/>
    </row>
    <row r="297" spans="4:4" x14ac:dyDescent="0.35">
      <c r="D297" s="45"/>
    </row>
    <row r="298" spans="4:4" x14ac:dyDescent="0.35">
      <c r="D298" s="45"/>
    </row>
    <row r="299" spans="4:4" x14ac:dyDescent="0.35">
      <c r="D299" s="45"/>
    </row>
    <row r="300" spans="4:4" x14ac:dyDescent="0.35">
      <c r="D300" s="45"/>
    </row>
    <row r="301" spans="4:4" x14ac:dyDescent="0.35">
      <c r="D301" s="45"/>
    </row>
    <row r="302" spans="4:4" x14ac:dyDescent="0.35">
      <c r="D302" s="45"/>
    </row>
    <row r="303" spans="4:4" x14ac:dyDescent="0.35">
      <c r="D303" s="45"/>
    </row>
    <row r="304" spans="4:4" x14ac:dyDescent="0.35">
      <c r="D304" s="45"/>
    </row>
    <row r="305" spans="4:4" x14ac:dyDescent="0.35">
      <c r="D305" s="45"/>
    </row>
    <row r="306" spans="4:4" x14ac:dyDescent="0.35">
      <c r="D306" s="45"/>
    </row>
    <row r="307" spans="4:4" x14ac:dyDescent="0.35">
      <c r="D307" s="45"/>
    </row>
    <row r="308" spans="4:4" x14ac:dyDescent="0.35">
      <c r="D308" s="45"/>
    </row>
    <row r="309" spans="4:4" x14ac:dyDescent="0.35">
      <c r="D309" s="45"/>
    </row>
    <row r="310" spans="4:4" x14ac:dyDescent="0.35">
      <c r="D310" s="45"/>
    </row>
    <row r="311" spans="4:4" x14ac:dyDescent="0.35">
      <c r="D311" s="45"/>
    </row>
    <row r="312" spans="4:4" x14ac:dyDescent="0.35">
      <c r="D312" s="45"/>
    </row>
    <row r="313" spans="4:4" x14ac:dyDescent="0.35">
      <c r="D313" s="45"/>
    </row>
    <row r="314" spans="4:4" x14ac:dyDescent="0.35">
      <c r="D314" s="45"/>
    </row>
    <row r="315" spans="4:4" x14ac:dyDescent="0.35">
      <c r="D315" s="45"/>
    </row>
    <row r="316" spans="4:4" x14ac:dyDescent="0.35">
      <c r="D316" s="45"/>
    </row>
    <row r="317" spans="4:4" x14ac:dyDescent="0.35">
      <c r="D317" s="45"/>
    </row>
    <row r="318" spans="4:4" x14ac:dyDescent="0.35">
      <c r="D318" s="45"/>
    </row>
    <row r="319" spans="4:4" x14ac:dyDescent="0.35">
      <c r="D319" s="45"/>
    </row>
    <row r="320" spans="4:4" x14ac:dyDescent="0.35">
      <c r="D320" s="45"/>
    </row>
    <row r="321" spans="4:4" x14ac:dyDescent="0.35">
      <c r="D321" s="45"/>
    </row>
    <row r="322" spans="4:4" x14ac:dyDescent="0.35">
      <c r="D322" s="45"/>
    </row>
    <row r="323" spans="4:4" x14ac:dyDescent="0.35">
      <c r="D323" s="45"/>
    </row>
    <row r="324" spans="4:4" x14ac:dyDescent="0.35">
      <c r="D324" s="45"/>
    </row>
    <row r="325" spans="4:4" x14ac:dyDescent="0.35">
      <c r="D325" s="45"/>
    </row>
    <row r="326" spans="4:4" x14ac:dyDescent="0.35">
      <c r="D326" s="45"/>
    </row>
    <row r="327" spans="4:4" x14ac:dyDescent="0.35">
      <c r="D327" s="45"/>
    </row>
    <row r="328" spans="4:4" x14ac:dyDescent="0.35">
      <c r="D328" s="45"/>
    </row>
    <row r="329" spans="4:4" x14ac:dyDescent="0.35">
      <c r="D329" s="45"/>
    </row>
    <row r="330" spans="4:4" x14ac:dyDescent="0.35">
      <c r="D330" s="45"/>
    </row>
    <row r="331" spans="4:4" x14ac:dyDescent="0.35">
      <c r="D331" s="45"/>
    </row>
    <row r="332" spans="4:4" x14ac:dyDescent="0.35">
      <c r="D332" s="45"/>
    </row>
    <row r="333" spans="4:4" x14ac:dyDescent="0.35">
      <c r="D333" s="45"/>
    </row>
    <row r="334" spans="4:4" x14ac:dyDescent="0.35">
      <c r="D334" s="45"/>
    </row>
    <row r="335" spans="4:4" x14ac:dyDescent="0.35">
      <c r="D335" s="45"/>
    </row>
    <row r="336" spans="4:4" x14ac:dyDescent="0.35">
      <c r="D336" s="45"/>
    </row>
    <row r="337" spans="4:4" x14ac:dyDescent="0.35">
      <c r="D337" s="45"/>
    </row>
    <row r="338" spans="4:4" x14ac:dyDescent="0.35">
      <c r="D338" s="45"/>
    </row>
    <row r="339" spans="4:4" x14ac:dyDescent="0.35">
      <c r="D339" s="45"/>
    </row>
    <row r="340" spans="4:4" x14ac:dyDescent="0.35">
      <c r="D340" s="45"/>
    </row>
    <row r="341" spans="4:4" x14ac:dyDescent="0.35">
      <c r="D341" s="45"/>
    </row>
    <row r="342" spans="4:4" x14ac:dyDescent="0.35">
      <c r="D342" s="45"/>
    </row>
    <row r="343" spans="4:4" x14ac:dyDescent="0.35">
      <c r="D343" s="45"/>
    </row>
    <row r="344" spans="4:4" x14ac:dyDescent="0.35">
      <c r="D344" s="45"/>
    </row>
    <row r="345" spans="4:4" x14ac:dyDescent="0.35">
      <c r="D345" s="45"/>
    </row>
    <row r="346" spans="4:4" x14ac:dyDescent="0.35">
      <c r="D346" s="45"/>
    </row>
    <row r="347" spans="4:4" x14ac:dyDescent="0.35">
      <c r="D347" s="45"/>
    </row>
    <row r="348" spans="4:4" x14ac:dyDescent="0.35">
      <c r="D348" s="45"/>
    </row>
    <row r="349" spans="4:4" x14ac:dyDescent="0.35">
      <c r="D349" s="45"/>
    </row>
    <row r="350" spans="4:4" x14ac:dyDescent="0.35">
      <c r="D350" s="45"/>
    </row>
    <row r="351" spans="4:4" x14ac:dyDescent="0.35">
      <c r="D351" s="45"/>
    </row>
    <row r="352" spans="4:4" x14ac:dyDescent="0.35">
      <c r="D352" s="45"/>
    </row>
    <row r="353" spans="4:4" x14ac:dyDescent="0.35">
      <c r="D353" s="45"/>
    </row>
    <row r="354" spans="4:4" x14ac:dyDescent="0.35">
      <c r="D354" s="45"/>
    </row>
    <row r="355" spans="4:4" x14ac:dyDescent="0.35">
      <c r="D355" s="45"/>
    </row>
    <row r="356" spans="4:4" x14ac:dyDescent="0.35">
      <c r="D356" s="45"/>
    </row>
    <row r="357" spans="4:4" x14ac:dyDescent="0.35">
      <c r="D357" s="45"/>
    </row>
    <row r="358" spans="4:4" x14ac:dyDescent="0.35">
      <c r="D358" s="45"/>
    </row>
    <row r="359" spans="4:4" x14ac:dyDescent="0.35">
      <c r="D359" s="45"/>
    </row>
    <row r="360" spans="4:4" x14ac:dyDescent="0.35">
      <c r="D360" s="45"/>
    </row>
    <row r="361" spans="4:4" x14ac:dyDescent="0.35">
      <c r="D361" s="45"/>
    </row>
    <row r="362" spans="4:4" x14ac:dyDescent="0.35">
      <c r="D362" s="45"/>
    </row>
    <row r="363" spans="4:4" x14ac:dyDescent="0.35">
      <c r="D363" s="45"/>
    </row>
    <row r="364" spans="4:4" x14ac:dyDescent="0.35">
      <c r="D364" s="45"/>
    </row>
    <row r="365" spans="4:4" x14ac:dyDescent="0.35">
      <c r="D365" s="45"/>
    </row>
    <row r="366" spans="4:4" x14ac:dyDescent="0.35">
      <c r="D366" s="45"/>
    </row>
    <row r="367" spans="4:4" x14ac:dyDescent="0.35">
      <c r="D367" s="45"/>
    </row>
    <row r="368" spans="4:4" x14ac:dyDescent="0.35">
      <c r="D368" s="45"/>
    </row>
    <row r="369" spans="4:4" x14ac:dyDescent="0.35">
      <c r="D369" s="45"/>
    </row>
    <row r="370" spans="4:4" x14ac:dyDescent="0.35">
      <c r="D370" s="47"/>
    </row>
    <row r="371" spans="4:4" x14ac:dyDescent="0.35">
      <c r="D371" s="47"/>
    </row>
    <row r="372" spans="4:4" x14ac:dyDescent="0.35">
      <c r="D372" s="47"/>
    </row>
    <row r="373" spans="4:4" x14ac:dyDescent="0.35">
      <c r="D373" s="47"/>
    </row>
    <row r="374" spans="4:4" x14ac:dyDescent="0.35">
      <c r="D374" s="47"/>
    </row>
    <row r="375" spans="4:4" x14ac:dyDescent="0.35">
      <c r="D375" s="47"/>
    </row>
    <row r="376" spans="4:4" x14ac:dyDescent="0.35">
      <c r="D376" s="47"/>
    </row>
    <row r="377" spans="4:4" x14ac:dyDescent="0.35">
      <c r="D377" s="47"/>
    </row>
    <row r="378" spans="4:4" x14ac:dyDescent="0.35">
      <c r="D378" s="47"/>
    </row>
    <row r="379" spans="4:4" x14ac:dyDescent="0.35">
      <c r="D379" s="47"/>
    </row>
    <row r="380" spans="4:4" x14ac:dyDescent="0.35">
      <c r="D380" s="47"/>
    </row>
    <row r="381" spans="4:4" x14ac:dyDescent="0.35">
      <c r="D381" s="47"/>
    </row>
    <row r="382" spans="4:4" x14ac:dyDescent="0.35">
      <c r="D382" s="47"/>
    </row>
    <row r="383" spans="4:4" x14ac:dyDescent="0.35">
      <c r="D383" s="47"/>
    </row>
    <row r="384" spans="4:4" x14ac:dyDescent="0.35">
      <c r="D384" s="47"/>
    </row>
    <row r="385" spans="4:4" x14ac:dyDescent="0.35">
      <c r="D385" s="47"/>
    </row>
    <row r="386" spans="4:4" x14ac:dyDescent="0.35">
      <c r="D386" s="47"/>
    </row>
    <row r="387" spans="4:4" x14ac:dyDescent="0.35">
      <c r="D387" s="47"/>
    </row>
    <row r="388" spans="4:4" x14ac:dyDescent="0.35">
      <c r="D388" s="47"/>
    </row>
    <row r="389" spans="4:4" x14ac:dyDescent="0.35">
      <c r="D389" s="47"/>
    </row>
    <row r="390" spans="4:4" x14ac:dyDescent="0.35">
      <c r="D390" s="47"/>
    </row>
    <row r="391" spans="4:4" x14ac:dyDescent="0.35">
      <c r="D391" s="47"/>
    </row>
    <row r="392" spans="4:4" x14ac:dyDescent="0.35">
      <c r="D392" s="47"/>
    </row>
    <row r="393" spans="4:4" x14ac:dyDescent="0.35">
      <c r="D393" s="47"/>
    </row>
    <row r="394" spans="4:4" x14ac:dyDescent="0.35">
      <c r="D394" s="47"/>
    </row>
    <row r="395" spans="4:4" x14ac:dyDescent="0.35">
      <c r="D395" s="47"/>
    </row>
    <row r="396" spans="4:4" x14ac:dyDescent="0.35">
      <c r="D396" s="47"/>
    </row>
    <row r="397" spans="4:4" x14ac:dyDescent="0.35">
      <c r="D397" s="47"/>
    </row>
    <row r="398" spans="4:4" x14ac:dyDescent="0.35">
      <c r="D398" s="47"/>
    </row>
    <row r="399" spans="4:4" x14ac:dyDescent="0.35">
      <c r="D399" s="47"/>
    </row>
    <row r="400" spans="4:4" x14ac:dyDescent="0.35">
      <c r="D400" s="47"/>
    </row>
    <row r="401" spans="4:4" x14ac:dyDescent="0.35">
      <c r="D401" s="47"/>
    </row>
    <row r="402" spans="4:4" x14ac:dyDescent="0.35">
      <c r="D402" s="47"/>
    </row>
    <row r="403" spans="4:4" x14ac:dyDescent="0.35">
      <c r="D403" s="47"/>
    </row>
    <row r="404" spans="4:4" x14ac:dyDescent="0.35">
      <c r="D404" s="47"/>
    </row>
    <row r="405" spans="4:4" x14ac:dyDescent="0.35">
      <c r="D405" s="47"/>
    </row>
    <row r="406" spans="4:4" x14ac:dyDescent="0.35">
      <c r="D406" s="47"/>
    </row>
    <row r="407" spans="4:4" x14ac:dyDescent="0.35">
      <c r="D407" s="47"/>
    </row>
    <row r="408" spans="4:4" x14ac:dyDescent="0.35">
      <c r="D408" s="47"/>
    </row>
    <row r="409" spans="4:4" x14ac:dyDescent="0.35">
      <c r="D409" s="47"/>
    </row>
    <row r="410" spans="4:4" x14ac:dyDescent="0.35">
      <c r="D410" s="47"/>
    </row>
    <row r="411" spans="4:4" x14ac:dyDescent="0.35">
      <c r="D411" s="47"/>
    </row>
    <row r="412" spans="4:4" x14ac:dyDescent="0.35">
      <c r="D412" s="47"/>
    </row>
    <row r="413" spans="4:4" x14ac:dyDescent="0.35">
      <c r="D413" s="47"/>
    </row>
    <row r="414" spans="4:4" x14ac:dyDescent="0.35">
      <c r="D414" s="47"/>
    </row>
    <row r="415" spans="4:4" x14ac:dyDescent="0.35">
      <c r="D415" s="47"/>
    </row>
    <row r="416" spans="4:4" x14ac:dyDescent="0.35">
      <c r="D416" s="47"/>
    </row>
    <row r="417" spans="4:4" x14ac:dyDescent="0.35">
      <c r="D417" s="47"/>
    </row>
    <row r="418" spans="4:4" x14ac:dyDescent="0.35">
      <c r="D418" s="47"/>
    </row>
    <row r="419" spans="4:4" x14ac:dyDescent="0.35">
      <c r="D419" s="47"/>
    </row>
    <row r="420" spans="4:4" x14ac:dyDescent="0.35">
      <c r="D420" s="47"/>
    </row>
    <row r="421" spans="4:4" x14ac:dyDescent="0.35">
      <c r="D421" s="47"/>
    </row>
    <row r="422" spans="4:4" x14ac:dyDescent="0.35">
      <c r="D422" s="47"/>
    </row>
    <row r="423" spans="4:4" x14ac:dyDescent="0.35">
      <c r="D423" s="47"/>
    </row>
    <row r="424" spans="4:4" x14ac:dyDescent="0.35">
      <c r="D424" s="47"/>
    </row>
    <row r="425" spans="4:4" x14ac:dyDescent="0.35">
      <c r="D425" s="47"/>
    </row>
    <row r="426" spans="4:4" x14ac:dyDescent="0.35">
      <c r="D426" s="47"/>
    </row>
    <row r="427" spans="4:4" x14ac:dyDescent="0.35">
      <c r="D427" s="47"/>
    </row>
    <row r="428" spans="4:4" x14ac:dyDescent="0.35">
      <c r="D428" s="47"/>
    </row>
    <row r="429" spans="4:4" x14ac:dyDescent="0.35">
      <c r="D429" s="47"/>
    </row>
    <row r="430" spans="4:4" x14ac:dyDescent="0.35">
      <c r="D430" s="47"/>
    </row>
    <row r="431" spans="4:4" x14ac:dyDescent="0.35">
      <c r="D431" s="47"/>
    </row>
    <row r="432" spans="4:4" x14ac:dyDescent="0.35">
      <c r="D432" s="47"/>
    </row>
    <row r="433" spans="4:4" x14ac:dyDescent="0.35">
      <c r="D433" s="47"/>
    </row>
    <row r="434" spans="4:4" x14ac:dyDescent="0.35">
      <c r="D434" s="47"/>
    </row>
    <row r="435" spans="4:4" x14ac:dyDescent="0.35">
      <c r="D435" s="47"/>
    </row>
    <row r="436" spans="4:4" x14ac:dyDescent="0.35">
      <c r="D436" s="47"/>
    </row>
    <row r="437" spans="4:4" x14ac:dyDescent="0.35">
      <c r="D437" s="47"/>
    </row>
    <row r="438" spans="4:4" x14ac:dyDescent="0.35">
      <c r="D438" s="47"/>
    </row>
    <row r="439" spans="4:4" x14ac:dyDescent="0.35">
      <c r="D439" s="47"/>
    </row>
    <row r="440" spans="4:4" x14ac:dyDescent="0.35">
      <c r="D440" s="47"/>
    </row>
    <row r="441" spans="4:4" x14ac:dyDescent="0.35">
      <c r="D441" s="47"/>
    </row>
    <row r="442" spans="4:4" x14ac:dyDescent="0.35">
      <c r="D442" s="47"/>
    </row>
    <row r="443" spans="4:4" x14ac:dyDescent="0.35">
      <c r="D443" s="47"/>
    </row>
    <row r="444" spans="4:4" x14ac:dyDescent="0.35">
      <c r="D444" s="47"/>
    </row>
    <row r="445" spans="4:4" x14ac:dyDescent="0.35">
      <c r="D445" s="47"/>
    </row>
    <row r="446" spans="4:4" x14ac:dyDescent="0.35">
      <c r="D446" s="47"/>
    </row>
    <row r="447" spans="4:4" x14ac:dyDescent="0.35">
      <c r="D447" s="47"/>
    </row>
    <row r="448" spans="4:4" x14ac:dyDescent="0.35">
      <c r="D448" s="47"/>
    </row>
    <row r="449" spans="4:4" x14ac:dyDescent="0.35">
      <c r="D449" s="47"/>
    </row>
    <row r="450" spans="4:4" x14ac:dyDescent="0.35">
      <c r="D450" s="47"/>
    </row>
    <row r="451" spans="4:4" x14ac:dyDescent="0.35">
      <c r="D451" s="47"/>
    </row>
    <row r="452" spans="4:4" x14ac:dyDescent="0.35">
      <c r="D452" s="47"/>
    </row>
    <row r="453" spans="4:4" x14ac:dyDescent="0.35">
      <c r="D453" s="47"/>
    </row>
    <row r="454" spans="4:4" x14ac:dyDescent="0.35">
      <c r="D454" s="47"/>
    </row>
    <row r="455" spans="4:4" x14ac:dyDescent="0.35">
      <c r="D455" s="47"/>
    </row>
    <row r="456" spans="4:4" x14ac:dyDescent="0.35">
      <c r="D456" s="47"/>
    </row>
    <row r="457" spans="4:4" x14ac:dyDescent="0.35">
      <c r="D457" s="47"/>
    </row>
    <row r="458" spans="4:4" x14ac:dyDescent="0.35">
      <c r="D458" s="47"/>
    </row>
    <row r="459" spans="4:4" x14ac:dyDescent="0.35">
      <c r="D459" s="47"/>
    </row>
    <row r="460" spans="4:4" x14ac:dyDescent="0.35">
      <c r="D460" s="47"/>
    </row>
    <row r="461" spans="4:4" x14ac:dyDescent="0.35">
      <c r="D461" s="47"/>
    </row>
    <row r="462" spans="4:4" x14ac:dyDescent="0.35">
      <c r="D462" s="47"/>
    </row>
    <row r="463" spans="4:4" x14ac:dyDescent="0.35">
      <c r="D463" s="47"/>
    </row>
    <row r="464" spans="4:4" x14ac:dyDescent="0.35">
      <c r="D464" s="47"/>
    </row>
    <row r="465" spans="4:4" x14ac:dyDescent="0.35">
      <c r="D465" s="47"/>
    </row>
    <row r="466" spans="4:4" x14ac:dyDescent="0.35">
      <c r="D466" s="47"/>
    </row>
    <row r="467" spans="4:4" x14ac:dyDescent="0.35">
      <c r="D467" s="47"/>
    </row>
    <row r="468" spans="4:4" x14ac:dyDescent="0.35">
      <c r="D468" s="47"/>
    </row>
    <row r="469" spans="4:4" x14ac:dyDescent="0.35">
      <c r="D469" s="47"/>
    </row>
    <row r="470" spans="4:4" x14ac:dyDescent="0.35">
      <c r="D470" s="47"/>
    </row>
    <row r="471" spans="4:4" x14ac:dyDescent="0.35">
      <c r="D471" s="47"/>
    </row>
    <row r="472" spans="4:4" x14ac:dyDescent="0.35">
      <c r="D472" s="47"/>
    </row>
    <row r="473" spans="4:4" x14ac:dyDescent="0.35">
      <c r="D473" s="47"/>
    </row>
    <row r="474" spans="4:4" x14ac:dyDescent="0.35">
      <c r="D474" s="47"/>
    </row>
    <row r="475" spans="4:4" x14ac:dyDescent="0.35">
      <c r="D475" s="47"/>
    </row>
    <row r="476" spans="4:4" x14ac:dyDescent="0.35">
      <c r="D476" s="47"/>
    </row>
    <row r="477" spans="4:4" x14ac:dyDescent="0.35">
      <c r="D477" s="47"/>
    </row>
    <row r="478" spans="4:4" x14ac:dyDescent="0.35">
      <c r="D478" s="47"/>
    </row>
    <row r="479" spans="4:4" x14ac:dyDescent="0.35">
      <c r="D479" s="47"/>
    </row>
    <row r="480" spans="4:4" x14ac:dyDescent="0.35">
      <c r="D480" s="47"/>
    </row>
    <row r="481" spans="4:4" x14ac:dyDescent="0.35">
      <c r="D481" s="47"/>
    </row>
    <row r="482" spans="4:4" x14ac:dyDescent="0.35">
      <c r="D482" s="47"/>
    </row>
    <row r="483" spans="4:4" x14ac:dyDescent="0.35">
      <c r="D483" s="47"/>
    </row>
    <row r="484" spans="4:4" x14ac:dyDescent="0.35">
      <c r="D484" s="47"/>
    </row>
    <row r="485" spans="4:4" x14ac:dyDescent="0.35">
      <c r="D485" s="47"/>
    </row>
    <row r="486" spans="4:4" x14ac:dyDescent="0.35">
      <c r="D486" s="47"/>
    </row>
    <row r="487" spans="4:4" x14ac:dyDescent="0.35">
      <c r="D487" s="47"/>
    </row>
    <row r="488" spans="4:4" x14ac:dyDescent="0.35">
      <c r="D488" s="47"/>
    </row>
    <row r="489" spans="4:4" x14ac:dyDescent="0.35">
      <c r="D489" s="47"/>
    </row>
    <row r="490" spans="4:4" x14ac:dyDescent="0.35">
      <c r="D490" s="47"/>
    </row>
    <row r="491" spans="4:4" x14ac:dyDescent="0.35">
      <c r="D491" s="47"/>
    </row>
    <row r="492" spans="4:4" x14ac:dyDescent="0.35">
      <c r="D492" s="47"/>
    </row>
    <row r="493" spans="4:4" x14ac:dyDescent="0.35">
      <c r="D493" s="47"/>
    </row>
    <row r="494" spans="4:4" x14ac:dyDescent="0.35">
      <c r="D494" s="47"/>
    </row>
    <row r="495" spans="4:4" x14ac:dyDescent="0.35">
      <c r="D495" s="47"/>
    </row>
    <row r="496" spans="4:4" x14ac:dyDescent="0.35">
      <c r="D496" s="47"/>
    </row>
    <row r="497" spans="4:4" x14ac:dyDescent="0.35">
      <c r="D497" s="47"/>
    </row>
    <row r="498" spans="4:4" x14ac:dyDescent="0.35">
      <c r="D498" s="47"/>
    </row>
    <row r="499" spans="4:4" x14ac:dyDescent="0.35">
      <c r="D499" s="47"/>
    </row>
    <row r="500" spans="4:4" x14ac:dyDescent="0.35">
      <c r="D500" s="47"/>
    </row>
    <row r="501" spans="4:4" x14ac:dyDescent="0.35">
      <c r="D501" s="47"/>
    </row>
    <row r="502" spans="4:4" x14ac:dyDescent="0.35">
      <c r="D502" s="47"/>
    </row>
    <row r="503" spans="4:4" x14ac:dyDescent="0.35">
      <c r="D503" s="47"/>
    </row>
    <row r="504" spans="4:4" x14ac:dyDescent="0.35">
      <c r="D504" s="47"/>
    </row>
    <row r="505" spans="4:4" x14ac:dyDescent="0.35">
      <c r="D505" s="47"/>
    </row>
    <row r="506" spans="4:4" x14ac:dyDescent="0.35">
      <c r="D506" s="47"/>
    </row>
    <row r="507" spans="4:4" x14ac:dyDescent="0.35">
      <c r="D507" s="47"/>
    </row>
    <row r="508" spans="4:4" x14ac:dyDescent="0.35">
      <c r="D508" s="47"/>
    </row>
    <row r="509" spans="4:4" x14ac:dyDescent="0.35">
      <c r="D509" s="47"/>
    </row>
    <row r="510" spans="4:4" x14ac:dyDescent="0.35">
      <c r="D510" s="47"/>
    </row>
    <row r="511" spans="4:4" x14ac:dyDescent="0.35">
      <c r="D511" s="47"/>
    </row>
    <row r="512" spans="4:4" x14ac:dyDescent="0.35">
      <c r="D512" s="47"/>
    </row>
    <row r="513" spans="4:4" x14ac:dyDescent="0.35">
      <c r="D513" s="47"/>
    </row>
    <row r="514" spans="4:4" x14ac:dyDescent="0.35">
      <c r="D514" s="47"/>
    </row>
    <row r="515" spans="4:4" x14ac:dyDescent="0.35">
      <c r="D515" s="47"/>
    </row>
    <row r="516" spans="4:4" x14ac:dyDescent="0.35">
      <c r="D516" s="47"/>
    </row>
    <row r="517" spans="4:4" x14ac:dyDescent="0.35">
      <c r="D517" s="47"/>
    </row>
    <row r="518" spans="4:4" x14ac:dyDescent="0.35">
      <c r="D518" s="47"/>
    </row>
    <row r="519" spans="4:4" x14ac:dyDescent="0.35">
      <c r="D519" s="47"/>
    </row>
    <row r="520" spans="4:4" x14ac:dyDescent="0.35">
      <c r="D520" s="47"/>
    </row>
    <row r="521" spans="4:4" x14ac:dyDescent="0.35">
      <c r="D521" s="47"/>
    </row>
    <row r="522" spans="4:4" x14ac:dyDescent="0.35">
      <c r="D522" s="47"/>
    </row>
    <row r="523" spans="4:4" x14ac:dyDescent="0.35">
      <c r="D523" s="47"/>
    </row>
    <row r="524" spans="4:4" x14ac:dyDescent="0.35">
      <c r="D524" s="47"/>
    </row>
    <row r="525" spans="4:4" x14ac:dyDescent="0.35">
      <c r="D525" s="47"/>
    </row>
    <row r="526" spans="4:4" x14ac:dyDescent="0.35">
      <c r="D526" s="47"/>
    </row>
    <row r="527" spans="4:4" x14ac:dyDescent="0.35">
      <c r="D527" s="47"/>
    </row>
    <row r="528" spans="4:4" x14ac:dyDescent="0.35">
      <c r="D528" s="47"/>
    </row>
    <row r="529" spans="4:4" x14ac:dyDescent="0.35">
      <c r="D529" s="47"/>
    </row>
    <row r="530" spans="4:4" x14ac:dyDescent="0.35">
      <c r="D530" s="47"/>
    </row>
    <row r="531" spans="4:4" x14ac:dyDescent="0.35">
      <c r="D531" s="47"/>
    </row>
    <row r="532" spans="4:4" x14ac:dyDescent="0.35">
      <c r="D532" s="47"/>
    </row>
    <row r="533" spans="4:4" x14ac:dyDescent="0.35">
      <c r="D533" s="47"/>
    </row>
    <row r="534" spans="4:4" x14ac:dyDescent="0.35">
      <c r="D534" s="47"/>
    </row>
    <row r="535" spans="4:4" x14ac:dyDescent="0.35">
      <c r="D535" s="47"/>
    </row>
    <row r="536" spans="4:4" x14ac:dyDescent="0.35">
      <c r="D536" s="47"/>
    </row>
    <row r="537" spans="4:4" x14ac:dyDescent="0.35">
      <c r="D537" s="47"/>
    </row>
    <row r="538" spans="4:4" x14ac:dyDescent="0.35">
      <c r="D538" s="47"/>
    </row>
    <row r="539" spans="4:4" x14ac:dyDescent="0.35">
      <c r="D539" s="47"/>
    </row>
    <row r="540" spans="4:4" x14ac:dyDescent="0.35">
      <c r="D540" s="47"/>
    </row>
    <row r="541" spans="4:4" x14ac:dyDescent="0.35">
      <c r="D541" s="47"/>
    </row>
    <row r="542" spans="4:4" x14ac:dyDescent="0.35">
      <c r="D542" s="47"/>
    </row>
    <row r="543" spans="4:4" x14ac:dyDescent="0.35">
      <c r="D543" s="47"/>
    </row>
    <row r="544" spans="4:4" x14ac:dyDescent="0.35">
      <c r="D544" s="47"/>
    </row>
    <row r="545" spans="4:4" x14ac:dyDescent="0.35">
      <c r="D545" s="47"/>
    </row>
    <row r="546" spans="4:4" x14ac:dyDescent="0.35">
      <c r="D546" s="47"/>
    </row>
    <row r="547" spans="4:4" x14ac:dyDescent="0.35">
      <c r="D547" s="47"/>
    </row>
    <row r="548" spans="4:4" x14ac:dyDescent="0.35">
      <c r="D548" s="47"/>
    </row>
    <row r="549" spans="4:4" x14ac:dyDescent="0.35">
      <c r="D549" s="47"/>
    </row>
    <row r="550" spans="4:4" x14ac:dyDescent="0.35">
      <c r="D550" s="47"/>
    </row>
    <row r="551" spans="4:4" x14ac:dyDescent="0.35">
      <c r="D551" s="47"/>
    </row>
    <row r="552" spans="4:4" x14ac:dyDescent="0.35">
      <c r="D552" s="47"/>
    </row>
    <row r="553" spans="4:4" x14ac:dyDescent="0.35">
      <c r="D553" s="47"/>
    </row>
    <row r="554" spans="4:4" x14ac:dyDescent="0.35">
      <c r="D554" s="47"/>
    </row>
    <row r="555" spans="4:4" x14ac:dyDescent="0.35">
      <c r="D555" s="47"/>
    </row>
    <row r="556" spans="4:4" x14ac:dyDescent="0.35">
      <c r="D556" s="47"/>
    </row>
    <row r="557" spans="4:4" x14ac:dyDescent="0.35">
      <c r="D557" s="47"/>
    </row>
    <row r="558" spans="4:4" x14ac:dyDescent="0.35">
      <c r="D558" s="47"/>
    </row>
    <row r="559" spans="4:4" x14ac:dyDescent="0.35">
      <c r="D559" s="47"/>
    </row>
    <row r="560" spans="4:4" x14ac:dyDescent="0.35">
      <c r="D560" s="47"/>
    </row>
    <row r="561" spans="4:4" x14ac:dyDescent="0.35">
      <c r="D561" s="47"/>
    </row>
    <row r="562" spans="4:4" x14ac:dyDescent="0.35">
      <c r="D562" s="47"/>
    </row>
    <row r="563" spans="4:4" x14ac:dyDescent="0.35">
      <c r="D563" s="47"/>
    </row>
    <row r="564" spans="4:4" x14ac:dyDescent="0.35">
      <c r="D564" s="47"/>
    </row>
    <row r="565" spans="4:4" x14ac:dyDescent="0.35">
      <c r="D565" s="47"/>
    </row>
    <row r="566" spans="4:4" x14ac:dyDescent="0.35">
      <c r="D566" s="47"/>
    </row>
    <row r="567" spans="4:4" x14ac:dyDescent="0.35">
      <c r="D567" s="47"/>
    </row>
    <row r="568" spans="4:4" x14ac:dyDescent="0.35">
      <c r="D568" s="47"/>
    </row>
    <row r="569" spans="4:4" x14ac:dyDescent="0.35">
      <c r="D569" s="47"/>
    </row>
    <row r="570" spans="4:4" x14ac:dyDescent="0.35">
      <c r="D570" s="47"/>
    </row>
    <row r="571" spans="4:4" x14ac:dyDescent="0.35">
      <c r="D571" s="47"/>
    </row>
    <row r="572" spans="4:4" x14ac:dyDescent="0.35">
      <c r="D572" s="47"/>
    </row>
    <row r="573" spans="4:4" x14ac:dyDescent="0.35">
      <c r="D573" s="47"/>
    </row>
    <row r="574" spans="4:4" x14ac:dyDescent="0.35">
      <c r="D574" s="47"/>
    </row>
    <row r="575" spans="4:4" x14ac:dyDescent="0.35">
      <c r="D575" s="47"/>
    </row>
    <row r="576" spans="4:4" x14ac:dyDescent="0.35">
      <c r="D576" s="47"/>
    </row>
    <row r="577" spans="4:4" x14ac:dyDescent="0.35">
      <c r="D577" s="47"/>
    </row>
    <row r="578" spans="4:4" x14ac:dyDescent="0.35">
      <c r="D578" s="47"/>
    </row>
    <row r="579" spans="4:4" x14ac:dyDescent="0.35">
      <c r="D579" s="47"/>
    </row>
    <row r="580" spans="4:4" x14ac:dyDescent="0.35">
      <c r="D580" s="47"/>
    </row>
    <row r="581" spans="4:4" x14ac:dyDescent="0.35">
      <c r="D581" s="47"/>
    </row>
    <row r="582" spans="4:4" x14ac:dyDescent="0.35">
      <c r="D582" s="47"/>
    </row>
    <row r="583" spans="4:4" x14ac:dyDescent="0.35">
      <c r="D583" s="47"/>
    </row>
    <row r="584" spans="4:4" x14ac:dyDescent="0.35">
      <c r="D584" s="47"/>
    </row>
    <row r="585" spans="4:4" x14ac:dyDescent="0.35">
      <c r="D585" s="47"/>
    </row>
    <row r="586" spans="4:4" x14ac:dyDescent="0.35">
      <c r="D586" s="47"/>
    </row>
    <row r="587" spans="4:4" x14ac:dyDescent="0.35">
      <c r="D587" s="47"/>
    </row>
    <row r="588" spans="4:4" x14ac:dyDescent="0.35">
      <c r="D588" s="47"/>
    </row>
    <row r="589" spans="4:4" x14ac:dyDescent="0.35">
      <c r="D589" s="47"/>
    </row>
    <row r="590" spans="4:4" x14ac:dyDescent="0.35">
      <c r="D590" s="47"/>
    </row>
    <row r="591" spans="4:4" x14ac:dyDescent="0.35">
      <c r="D591" s="47"/>
    </row>
    <row r="592" spans="4:4" x14ac:dyDescent="0.35">
      <c r="D592" s="47"/>
    </row>
    <row r="593" spans="4:4" x14ac:dyDescent="0.35">
      <c r="D593" s="47"/>
    </row>
    <row r="594" spans="4:4" x14ac:dyDescent="0.35">
      <c r="D594" s="47"/>
    </row>
    <row r="595" spans="4:4" x14ac:dyDescent="0.35">
      <c r="D595" s="47"/>
    </row>
    <row r="596" spans="4:4" x14ac:dyDescent="0.35">
      <c r="D596" s="47"/>
    </row>
    <row r="597" spans="4:4" x14ac:dyDescent="0.35">
      <c r="D597" s="47"/>
    </row>
    <row r="598" spans="4:4" x14ac:dyDescent="0.35">
      <c r="D598" s="47"/>
    </row>
    <row r="599" spans="4:4" x14ac:dyDescent="0.35">
      <c r="D599" s="47"/>
    </row>
    <row r="600" spans="4:4" x14ac:dyDescent="0.35">
      <c r="D600" s="47"/>
    </row>
    <row r="601" spans="4:4" x14ac:dyDescent="0.35">
      <c r="D601" s="47"/>
    </row>
    <row r="602" spans="4:4" x14ac:dyDescent="0.35">
      <c r="D602" s="47"/>
    </row>
    <row r="603" spans="4:4" x14ac:dyDescent="0.35">
      <c r="D603" s="47"/>
    </row>
    <row r="604" spans="4:4" x14ac:dyDescent="0.35">
      <c r="D604" s="47"/>
    </row>
    <row r="605" spans="4:4" x14ac:dyDescent="0.35">
      <c r="D605" s="47"/>
    </row>
    <row r="606" spans="4:4" x14ac:dyDescent="0.35">
      <c r="D606" s="47"/>
    </row>
    <row r="607" spans="4:4" x14ac:dyDescent="0.35">
      <c r="D607" s="47"/>
    </row>
    <row r="608" spans="4:4" x14ac:dyDescent="0.35">
      <c r="D608" s="47"/>
    </row>
    <row r="609" spans="4:4" x14ac:dyDescent="0.35">
      <c r="D609" s="47"/>
    </row>
    <row r="610" spans="4:4" x14ac:dyDescent="0.35">
      <c r="D610" s="47"/>
    </row>
    <row r="611" spans="4:4" x14ac:dyDescent="0.35">
      <c r="D611" s="47"/>
    </row>
    <row r="612" spans="4:4" x14ac:dyDescent="0.35">
      <c r="D612" s="47"/>
    </row>
    <row r="613" spans="4:4" x14ac:dyDescent="0.35">
      <c r="D613" s="47"/>
    </row>
    <row r="614" spans="4:4" x14ac:dyDescent="0.35">
      <c r="D614" s="47"/>
    </row>
    <row r="615" spans="4:4" x14ac:dyDescent="0.35">
      <c r="D615" s="47"/>
    </row>
    <row r="616" spans="4:4" x14ac:dyDescent="0.35">
      <c r="D616" s="47"/>
    </row>
    <row r="617" spans="4:4" x14ac:dyDescent="0.35">
      <c r="D617" s="47"/>
    </row>
    <row r="618" spans="4:4" x14ac:dyDescent="0.35">
      <c r="D618" s="47"/>
    </row>
    <row r="619" spans="4:4" x14ac:dyDescent="0.35">
      <c r="D619" s="47"/>
    </row>
    <row r="620" spans="4:4" x14ac:dyDescent="0.35">
      <c r="D620" s="47"/>
    </row>
    <row r="621" spans="4:4" x14ac:dyDescent="0.35">
      <c r="D621" s="47"/>
    </row>
    <row r="622" spans="4:4" x14ac:dyDescent="0.35">
      <c r="D622" s="47"/>
    </row>
    <row r="623" spans="4:4" x14ac:dyDescent="0.35">
      <c r="D623" s="47"/>
    </row>
    <row r="624" spans="4:4" x14ac:dyDescent="0.35">
      <c r="D624" s="47"/>
    </row>
    <row r="625" spans="4:4" x14ac:dyDescent="0.35">
      <c r="D625" s="47"/>
    </row>
    <row r="626" spans="4:4" x14ac:dyDescent="0.35">
      <c r="D626" s="47"/>
    </row>
    <row r="627" spans="4:4" x14ac:dyDescent="0.35">
      <c r="D627" s="47"/>
    </row>
    <row r="628" spans="4:4" x14ac:dyDescent="0.35">
      <c r="D628" s="47"/>
    </row>
    <row r="629" spans="4:4" x14ac:dyDescent="0.35">
      <c r="D629" s="47"/>
    </row>
    <row r="630" spans="4:4" x14ac:dyDescent="0.35">
      <c r="D630" s="47"/>
    </row>
    <row r="631" spans="4:4" x14ac:dyDescent="0.35">
      <c r="D631" s="47"/>
    </row>
    <row r="632" spans="4:4" x14ac:dyDescent="0.35">
      <c r="D632" s="47"/>
    </row>
    <row r="633" spans="4:4" x14ac:dyDescent="0.35">
      <c r="D633" s="47"/>
    </row>
    <row r="634" spans="4:4" x14ac:dyDescent="0.35">
      <c r="D634" s="47"/>
    </row>
    <row r="635" spans="4:4" x14ac:dyDescent="0.35">
      <c r="D635" s="47"/>
    </row>
    <row r="636" spans="4:4" x14ac:dyDescent="0.35">
      <c r="D636" s="47"/>
    </row>
    <row r="637" spans="4:4" x14ac:dyDescent="0.35">
      <c r="D637" s="47"/>
    </row>
    <row r="638" spans="4:4" x14ac:dyDescent="0.35">
      <c r="D638" s="47"/>
    </row>
    <row r="639" spans="4:4" x14ac:dyDescent="0.35">
      <c r="D639" s="47"/>
    </row>
    <row r="640" spans="4:4" x14ac:dyDescent="0.35">
      <c r="D640" s="47"/>
    </row>
    <row r="641" spans="4:4" x14ac:dyDescent="0.35">
      <c r="D641" s="47"/>
    </row>
    <row r="642" spans="4:4" x14ac:dyDescent="0.35">
      <c r="D642" s="47"/>
    </row>
    <row r="643" spans="4:4" x14ac:dyDescent="0.35">
      <c r="D643" s="47"/>
    </row>
    <row r="644" spans="4:4" x14ac:dyDescent="0.35">
      <c r="D644" s="47"/>
    </row>
    <row r="645" spans="4:4" x14ac:dyDescent="0.35">
      <c r="D645" s="47"/>
    </row>
    <row r="646" spans="4:4" x14ac:dyDescent="0.35">
      <c r="D646" s="47"/>
    </row>
    <row r="647" spans="4:4" x14ac:dyDescent="0.35">
      <c r="D647" s="47"/>
    </row>
    <row r="648" spans="4:4" x14ac:dyDescent="0.35">
      <c r="D648" s="47"/>
    </row>
    <row r="649" spans="4:4" x14ac:dyDescent="0.35">
      <c r="D649" s="47"/>
    </row>
    <row r="650" spans="4:4" x14ac:dyDescent="0.35">
      <c r="D650" s="47"/>
    </row>
    <row r="651" spans="4:4" x14ac:dyDescent="0.35">
      <c r="D651" s="47"/>
    </row>
    <row r="652" spans="4:4" x14ac:dyDescent="0.35">
      <c r="D652" s="47"/>
    </row>
    <row r="653" spans="4:4" x14ac:dyDescent="0.35">
      <c r="D653" s="47"/>
    </row>
    <row r="654" spans="4:4" x14ac:dyDescent="0.35">
      <c r="D654" s="47"/>
    </row>
    <row r="655" spans="4:4" x14ac:dyDescent="0.35">
      <c r="D655" s="47"/>
    </row>
    <row r="656" spans="4:4" x14ac:dyDescent="0.35">
      <c r="D656" s="47"/>
    </row>
    <row r="657" spans="4:4" x14ac:dyDescent="0.35">
      <c r="D657" s="47"/>
    </row>
    <row r="658" spans="4:4" x14ac:dyDescent="0.35">
      <c r="D658" s="47"/>
    </row>
    <row r="659" spans="4:4" x14ac:dyDescent="0.35">
      <c r="D659" s="47"/>
    </row>
    <row r="660" spans="4:4" x14ac:dyDescent="0.35">
      <c r="D660" s="47"/>
    </row>
    <row r="661" spans="4:4" x14ac:dyDescent="0.35">
      <c r="D661" s="47"/>
    </row>
    <row r="662" spans="4:4" x14ac:dyDescent="0.35">
      <c r="D662" s="47"/>
    </row>
    <row r="663" spans="4:4" x14ac:dyDescent="0.35">
      <c r="D663" s="47"/>
    </row>
    <row r="664" spans="4:4" x14ac:dyDescent="0.35">
      <c r="D664" s="47"/>
    </row>
    <row r="665" spans="4:4" x14ac:dyDescent="0.35">
      <c r="D665" s="47"/>
    </row>
    <row r="666" spans="4:4" x14ac:dyDescent="0.35">
      <c r="D666" s="47"/>
    </row>
    <row r="667" spans="4:4" x14ac:dyDescent="0.35">
      <c r="D667" s="47"/>
    </row>
    <row r="668" spans="4:4" x14ac:dyDescent="0.35">
      <c r="D668" s="47"/>
    </row>
    <row r="669" spans="4:4" x14ac:dyDescent="0.35">
      <c r="D669" s="47"/>
    </row>
    <row r="670" spans="4:4" x14ac:dyDescent="0.35">
      <c r="D670" s="47"/>
    </row>
    <row r="671" spans="4:4" x14ac:dyDescent="0.35">
      <c r="D671" s="47"/>
    </row>
    <row r="672" spans="4:4" x14ac:dyDescent="0.35">
      <c r="D672" s="47"/>
    </row>
    <row r="673" spans="4:4" x14ac:dyDescent="0.35">
      <c r="D673" s="47"/>
    </row>
    <row r="674" spans="4:4" x14ac:dyDescent="0.35">
      <c r="D674" s="47"/>
    </row>
    <row r="675" spans="4:4" x14ac:dyDescent="0.35">
      <c r="D675" s="47"/>
    </row>
    <row r="676" spans="4:4" x14ac:dyDescent="0.35">
      <c r="D676" s="47"/>
    </row>
    <row r="677" spans="4:4" x14ac:dyDescent="0.35">
      <c r="D677" s="47"/>
    </row>
    <row r="678" spans="4:4" x14ac:dyDescent="0.35">
      <c r="D678" s="47"/>
    </row>
    <row r="679" spans="4:4" x14ac:dyDescent="0.35">
      <c r="D679" s="47"/>
    </row>
    <row r="680" spans="4:4" x14ac:dyDescent="0.35">
      <c r="D680" s="47"/>
    </row>
    <row r="681" spans="4:4" x14ac:dyDescent="0.35">
      <c r="D681" s="47"/>
    </row>
    <row r="682" spans="4:4" x14ac:dyDescent="0.35">
      <c r="D682" s="47"/>
    </row>
    <row r="683" spans="4:4" x14ac:dyDescent="0.35">
      <c r="D683" s="47"/>
    </row>
    <row r="684" spans="4:4" x14ac:dyDescent="0.35">
      <c r="D684" s="47"/>
    </row>
    <row r="685" spans="4:4" x14ac:dyDescent="0.35">
      <c r="D685" s="47"/>
    </row>
    <row r="686" spans="4:4" x14ac:dyDescent="0.35">
      <c r="D686" s="47"/>
    </row>
    <row r="687" spans="4:4" x14ac:dyDescent="0.35">
      <c r="D687" s="47"/>
    </row>
    <row r="688" spans="4:4" x14ac:dyDescent="0.35">
      <c r="D688" s="47"/>
    </row>
    <row r="689" spans="4:4" x14ac:dyDescent="0.35">
      <c r="D689" s="47"/>
    </row>
    <row r="690" spans="4:4" x14ac:dyDescent="0.35">
      <c r="D690" s="47"/>
    </row>
    <row r="691" spans="4:4" x14ac:dyDescent="0.35">
      <c r="D691" s="47"/>
    </row>
    <row r="692" spans="4:4" x14ac:dyDescent="0.35">
      <c r="D692" s="47"/>
    </row>
    <row r="693" spans="4:4" x14ac:dyDescent="0.35">
      <c r="D693" s="47"/>
    </row>
    <row r="694" spans="4:4" x14ac:dyDescent="0.35">
      <c r="D694" s="47"/>
    </row>
    <row r="695" spans="4:4" x14ac:dyDescent="0.35">
      <c r="D695" s="47"/>
    </row>
    <row r="696" spans="4:4" x14ac:dyDescent="0.35">
      <c r="D696" s="47"/>
    </row>
    <row r="697" spans="4:4" x14ac:dyDescent="0.35">
      <c r="D697" s="47"/>
    </row>
    <row r="698" spans="4:4" x14ac:dyDescent="0.35">
      <c r="D698" s="47"/>
    </row>
    <row r="699" spans="4:4" x14ac:dyDescent="0.35">
      <c r="D699" s="47"/>
    </row>
    <row r="700" spans="4:4" x14ac:dyDescent="0.35">
      <c r="D700" s="47"/>
    </row>
    <row r="701" spans="4:4" x14ac:dyDescent="0.35">
      <c r="D701" s="47"/>
    </row>
    <row r="702" spans="4:4" x14ac:dyDescent="0.35">
      <c r="D702" s="47"/>
    </row>
    <row r="703" spans="4:4" x14ac:dyDescent="0.35">
      <c r="D703" s="47"/>
    </row>
    <row r="704" spans="4:4" x14ac:dyDescent="0.35">
      <c r="D704" s="47"/>
    </row>
    <row r="705" spans="4:4" x14ac:dyDescent="0.35">
      <c r="D705" s="47"/>
    </row>
    <row r="706" spans="4:4" x14ac:dyDescent="0.35">
      <c r="D706" s="47"/>
    </row>
    <row r="707" spans="4:4" x14ac:dyDescent="0.35">
      <c r="D707" s="47"/>
    </row>
    <row r="708" spans="4:4" x14ac:dyDescent="0.35">
      <c r="D708" s="47"/>
    </row>
    <row r="709" spans="4:4" x14ac:dyDescent="0.35">
      <c r="D709" s="47"/>
    </row>
    <row r="710" spans="4:4" x14ac:dyDescent="0.35">
      <c r="D710" s="47"/>
    </row>
    <row r="711" spans="4:4" x14ac:dyDescent="0.35">
      <c r="D711" s="47"/>
    </row>
    <row r="712" spans="4:4" x14ac:dyDescent="0.35">
      <c r="D712" s="47"/>
    </row>
    <row r="713" spans="4:4" x14ac:dyDescent="0.35">
      <c r="D713" s="47"/>
    </row>
    <row r="714" spans="4:4" x14ac:dyDescent="0.35">
      <c r="D714" s="47"/>
    </row>
    <row r="715" spans="4:4" x14ac:dyDescent="0.35">
      <c r="D715" s="47"/>
    </row>
    <row r="716" spans="4:4" x14ac:dyDescent="0.35">
      <c r="D716" s="47"/>
    </row>
    <row r="717" spans="4:4" x14ac:dyDescent="0.35">
      <c r="D717" s="47"/>
    </row>
    <row r="718" spans="4:4" x14ac:dyDescent="0.35">
      <c r="D718" s="47"/>
    </row>
    <row r="719" spans="4:4" x14ac:dyDescent="0.35">
      <c r="D719" s="47"/>
    </row>
    <row r="720" spans="4:4" x14ac:dyDescent="0.35">
      <c r="D720" s="47"/>
    </row>
    <row r="721" spans="4:4" x14ac:dyDescent="0.35">
      <c r="D721" s="47"/>
    </row>
    <row r="722" spans="4:4" x14ac:dyDescent="0.35">
      <c r="D722" s="47"/>
    </row>
    <row r="723" spans="4:4" x14ac:dyDescent="0.35">
      <c r="D723" s="47"/>
    </row>
    <row r="724" spans="4:4" x14ac:dyDescent="0.35">
      <c r="D724" s="47"/>
    </row>
    <row r="725" spans="4:4" x14ac:dyDescent="0.35">
      <c r="D725" s="47"/>
    </row>
    <row r="726" spans="4:4" x14ac:dyDescent="0.35">
      <c r="D726" s="47"/>
    </row>
    <row r="727" spans="4:4" x14ac:dyDescent="0.35">
      <c r="D727" s="47"/>
    </row>
    <row r="728" spans="4:4" x14ac:dyDescent="0.35">
      <c r="D728" s="47"/>
    </row>
    <row r="729" spans="4:4" x14ac:dyDescent="0.35">
      <c r="D729" s="47"/>
    </row>
    <row r="730" spans="4:4" x14ac:dyDescent="0.35">
      <c r="D730" s="47"/>
    </row>
    <row r="731" spans="4:4" x14ac:dyDescent="0.35">
      <c r="D731" s="47"/>
    </row>
    <row r="732" spans="4:4" x14ac:dyDescent="0.35">
      <c r="D732" s="47"/>
    </row>
    <row r="733" spans="4:4" x14ac:dyDescent="0.35">
      <c r="D733" s="47"/>
    </row>
    <row r="734" spans="4:4" x14ac:dyDescent="0.35">
      <c r="D734" s="47"/>
    </row>
    <row r="735" spans="4:4" x14ac:dyDescent="0.35">
      <c r="D735" s="47"/>
    </row>
    <row r="736" spans="4:4" x14ac:dyDescent="0.35">
      <c r="D736" s="47"/>
    </row>
    <row r="737" spans="4:4" x14ac:dyDescent="0.35">
      <c r="D737" s="47"/>
    </row>
    <row r="738" spans="4:4" x14ac:dyDescent="0.35">
      <c r="D738" s="47"/>
    </row>
    <row r="739" spans="4:4" x14ac:dyDescent="0.35">
      <c r="D739" s="47"/>
    </row>
    <row r="740" spans="4:4" x14ac:dyDescent="0.35">
      <c r="D740" s="47"/>
    </row>
    <row r="741" spans="4:4" x14ac:dyDescent="0.35">
      <c r="D741" s="47"/>
    </row>
    <row r="742" spans="4:4" x14ac:dyDescent="0.35">
      <c r="D742" s="47"/>
    </row>
    <row r="743" spans="4:4" x14ac:dyDescent="0.35">
      <c r="D743" s="47"/>
    </row>
    <row r="744" spans="4:4" x14ac:dyDescent="0.35">
      <c r="D744" s="47"/>
    </row>
    <row r="745" spans="4:4" x14ac:dyDescent="0.35">
      <c r="D745" s="47"/>
    </row>
    <row r="746" spans="4:4" x14ac:dyDescent="0.35">
      <c r="D746" s="47"/>
    </row>
    <row r="747" spans="4:4" x14ac:dyDescent="0.35">
      <c r="D747" s="47"/>
    </row>
    <row r="748" spans="4:4" x14ac:dyDescent="0.35">
      <c r="D748" s="47"/>
    </row>
    <row r="749" spans="4:4" x14ac:dyDescent="0.35">
      <c r="D749" s="47"/>
    </row>
    <row r="750" spans="4:4" x14ac:dyDescent="0.35">
      <c r="D750" s="47"/>
    </row>
    <row r="751" spans="4:4" x14ac:dyDescent="0.35">
      <c r="D751" s="47"/>
    </row>
    <row r="752" spans="4:4" x14ac:dyDescent="0.35">
      <c r="D752" s="47"/>
    </row>
    <row r="753" spans="4:4" x14ac:dyDescent="0.35">
      <c r="D753" s="47"/>
    </row>
    <row r="754" spans="4:4" x14ac:dyDescent="0.35">
      <c r="D754" s="47"/>
    </row>
    <row r="755" spans="4:4" x14ac:dyDescent="0.35">
      <c r="D755" s="47"/>
    </row>
    <row r="756" spans="4:4" x14ac:dyDescent="0.35">
      <c r="D756" s="47"/>
    </row>
    <row r="757" spans="4:4" x14ac:dyDescent="0.35">
      <c r="D757" s="47"/>
    </row>
    <row r="758" spans="4:4" x14ac:dyDescent="0.35">
      <c r="D758" s="47"/>
    </row>
    <row r="759" spans="4:4" x14ac:dyDescent="0.35">
      <c r="D759" s="47"/>
    </row>
    <row r="760" spans="4:4" x14ac:dyDescent="0.35">
      <c r="D760" s="47"/>
    </row>
    <row r="761" spans="4:4" x14ac:dyDescent="0.35">
      <c r="D761" s="47"/>
    </row>
    <row r="762" spans="4:4" x14ac:dyDescent="0.35">
      <c r="D762" s="47"/>
    </row>
    <row r="763" spans="4:4" x14ac:dyDescent="0.35">
      <c r="D763" s="47"/>
    </row>
    <row r="764" spans="4:4" x14ac:dyDescent="0.35">
      <c r="D764" s="47"/>
    </row>
    <row r="765" spans="4:4" x14ac:dyDescent="0.35">
      <c r="D765" s="47"/>
    </row>
    <row r="766" spans="4:4" x14ac:dyDescent="0.35">
      <c r="D766" s="47"/>
    </row>
    <row r="767" spans="4:4" x14ac:dyDescent="0.35">
      <c r="D767" s="47"/>
    </row>
    <row r="768" spans="4:4" x14ac:dyDescent="0.35">
      <c r="D768" s="47"/>
    </row>
    <row r="769" spans="4:4" x14ac:dyDescent="0.35">
      <c r="D769" s="47"/>
    </row>
    <row r="770" spans="4:4" x14ac:dyDescent="0.35">
      <c r="D770" s="47"/>
    </row>
    <row r="771" spans="4:4" x14ac:dyDescent="0.35">
      <c r="D771" s="47"/>
    </row>
    <row r="772" spans="4:4" x14ac:dyDescent="0.35">
      <c r="D772" s="47"/>
    </row>
    <row r="773" spans="4:4" x14ac:dyDescent="0.35">
      <c r="D773" s="47"/>
    </row>
    <row r="774" spans="4:4" x14ac:dyDescent="0.35">
      <c r="D774" s="47"/>
    </row>
    <row r="775" spans="4:4" x14ac:dyDescent="0.35">
      <c r="D775" s="47"/>
    </row>
    <row r="776" spans="4:4" x14ac:dyDescent="0.35">
      <c r="D776" s="47"/>
    </row>
    <row r="777" spans="4:4" x14ac:dyDescent="0.35">
      <c r="D777" s="47"/>
    </row>
    <row r="778" spans="4:4" x14ac:dyDescent="0.35">
      <c r="D778" s="47"/>
    </row>
    <row r="779" spans="4:4" x14ac:dyDescent="0.35">
      <c r="D779" s="47"/>
    </row>
    <row r="780" spans="4:4" x14ac:dyDescent="0.35">
      <c r="D780" s="47"/>
    </row>
    <row r="781" spans="4:4" x14ac:dyDescent="0.35">
      <c r="D781" s="47"/>
    </row>
    <row r="782" spans="4:4" x14ac:dyDescent="0.35">
      <c r="D782" s="47"/>
    </row>
    <row r="783" spans="4:4" x14ac:dyDescent="0.35">
      <c r="D783" s="47"/>
    </row>
    <row r="784" spans="4:4" x14ac:dyDescent="0.35">
      <c r="D784" s="47"/>
    </row>
    <row r="785" spans="4:4" x14ac:dyDescent="0.35">
      <c r="D785" s="47"/>
    </row>
    <row r="786" spans="4:4" x14ac:dyDescent="0.35">
      <c r="D786" s="47"/>
    </row>
    <row r="787" spans="4:4" x14ac:dyDescent="0.35">
      <c r="D787" s="47"/>
    </row>
    <row r="788" spans="4:4" x14ac:dyDescent="0.35">
      <c r="D788" s="47"/>
    </row>
    <row r="789" spans="4:4" x14ac:dyDescent="0.35">
      <c r="D789" s="47"/>
    </row>
    <row r="790" spans="4:4" x14ac:dyDescent="0.35">
      <c r="D790" s="47"/>
    </row>
    <row r="791" spans="4:4" x14ac:dyDescent="0.35">
      <c r="D791" s="47"/>
    </row>
    <row r="792" spans="4:4" x14ac:dyDescent="0.35">
      <c r="D792" s="47"/>
    </row>
    <row r="793" spans="4:4" x14ac:dyDescent="0.35">
      <c r="D793" s="47"/>
    </row>
    <row r="794" spans="4:4" x14ac:dyDescent="0.35">
      <c r="D794" s="47"/>
    </row>
    <row r="795" spans="4:4" x14ac:dyDescent="0.35">
      <c r="D795" s="47"/>
    </row>
    <row r="796" spans="4:4" x14ac:dyDescent="0.35">
      <c r="D796" s="47"/>
    </row>
    <row r="797" spans="4:4" x14ac:dyDescent="0.35">
      <c r="D797" s="47"/>
    </row>
    <row r="798" spans="4:4" x14ac:dyDescent="0.35">
      <c r="D798" s="47"/>
    </row>
    <row r="799" spans="4:4" x14ac:dyDescent="0.35">
      <c r="D799" s="47"/>
    </row>
    <row r="800" spans="4:4" x14ac:dyDescent="0.35">
      <c r="D800" s="47"/>
    </row>
    <row r="801" spans="4:4" x14ac:dyDescent="0.35">
      <c r="D801" s="47"/>
    </row>
    <row r="802" spans="4:4" x14ac:dyDescent="0.35">
      <c r="D802" s="47"/>
    </row>
    <row r="803" spans="4:4" x14ac:dyDescent="0.35">
      <c r="D803" s="47"/>
    </row>
    <row r="804" spans="4:4" x14ac:dyDescent="0.35">
      <c r="D804" s="47"/>
    </row>
    <row r="805" spans="4:4" x14ac:dyDescent="0.35">
      <c r="D805" s="47"/>
    </row>
    <row r="806" spans="4:4" x14ac:dyDescent="0.35">
      <c r="D806" s="47"/>
    </row>
    <row r="807" spans="4:4" x14ac:dyDescent="0.35">
      <c r="D807" s="47"/>
    </row>
    <row r="808" spans="4:4" x14ac:dyDescent="0.35">
      <c r="D808" s="47"/>
    </row>
    <row r="809" spans="4:4" x14ac:dyDescent="0.35">
      <c r="D809" s="47"/>
    </row>
    <row r="810" spans="4:4" x14ac:dyDescent="0.35">
      <c r="D810" s="47"/>
    </row>
    <row r="811" spans="4:4" x14ac:dyDescent="0.35">
      <c r="D811" s="47"/>
    </row>
    <row r="812" spans="4:4" x14ac:dyDescent="0.35">
      <c r="D812" s="47"/>
    </row>
    <row r="813" spans="4:4" x14ac:dyDescent="0.35">
      <c r="D813" s="47"/>
    </row>
    <row r="814" spans="4:4" x14ac:dyDescent="0.35">
      <c r="D814" s="47"/>
    </row>
    <row r="815" spans="4:4" x14ac:dyDescent="0.35">
      <c r="D815" s="47"/>
    </row>
    <row r="816" spans="4:4" x14ac:dyDescent="0.35">
      <c r="D816" s="47"/>
    </row>
    <row r="817" spans="4:4" x14ac:dyDescent="0.35">
      <c r="D817" s="47"/>
    </row>
    <row r="818" spans="4:4" x14ac:dyDescent="0.35">
      <c r="D818" s="47"/>
    </row>
    <row r="819" spans="4:4" x14ac:dyDescent="0.35">
      <c r="D819" s="47"/>
    </row>
    <row r="820" spans="4:4" x14ac:dyDescent="0.35">
      <c r="D820" s="47"/>
    </row>
    <row r="821" spans="4:4" x14ac:dyDescent="0.35">
      <c r="D821" s="47"/>
    </row>
    <row r="822" spans="4:4" x14ac:dyDescent="0.35">
      <c r="D822" s="47"/>
    </row>
    <row r="823" spans="4:4" x14ac:dyDescent="0.35">
      <c r="D823" s="47"/>
    </row>
    <row r="824" spans="4:4" x14ac:dyDescent="0.35">
      <c r="D824" s="47"/>
    </row>
    <row r="825" spans="4:4" x14ac:dyDescent="0.35">
      <c r="D825" s="47"/>
    </row>
    <row r="826" spans="4:4" x14ac:dyDescent="0.35">
      <c r="D826" s="47"/>
    </row>
    <row r="827" spans="4:4" x14ac:dyDescent="0.35">
      <c r="D827" s="47"/>
    </row>
    <row r="828" spans="4:4" x14ac:dyDescent="0.35">
      <c r="D828" s="47"/>
    </row>
    <row r="829" spans="4:4" x14ac:dyDescent="0.35">
      <c r="D829" s="47"/>
    </row>
    <row r="830" spans="4:4" x14ac:dyDescent="0.35">
      <c r="D830" s="47"/>
    </row>
    <row r="831" spans="4:4" x14ac:dyDescent="0.35">
      <c r="D831" s="47"/>
    </row>
    <row r="832" spans="4:4" x14ac:dyDescent="0.35">
      <c r="D832" s="47"/>
    </row>
    <row r="833" spans="4:4" x14ac:dyDescent="0.35">
      <c r="D833" s="47"/>
    </row>
    <row r="834" spans="4:4" x14ac:dyDescent="0.35">
      <c r="D834" s="47"/>
    </row>
    <row r="835" spans="4:4" x14ac:dyDescent="0.35">
      <c r="D835" s="47"/>
    </row>
    <row r="836" spans="4:4" x14ac:dyDescent="0.35">
      <c r="D836" s="47"/>
    </row>
    <row r="837" spans="4:4" x14ac:dyDescent="0.35">
      <c r="D837" s="47"/>
    </row>
    <row r="838" spans="4:4" x14ac:dyDescent="0.35">
      <c r="D838" s="47"/>
    </row>
    <row r="839" spans="4:4" x14ac:dyDescent="0.35">
      <c r="D839" s="47"/>
    </row>
    <row r="840" spans="4:4" x14ac:dyDescent="0.35">
      <c r="D840" s="47"/>
    </row>
    <row r="841" spans="4:4" x14ac:dyDescent="0.35">
      <c r="D841" s="47"/>
    </row>
    <row r="842" spans="4:4" x14ac:dyDescent="0.35">
      <c r="D842" s="47"/>
    </row>
    <row r="843" spans="4:4" x14ac:dyDescent="0.35">
      <c r="D843" s="47"/>
    </row>
    <row r="844" spans="4:4" x14ac:dyDescent="0.35">
      <c r="D844" s="47"/>
    </row>
    <row r="845" spans="4:4" x14ac:dyDescent="0.35">
      <c r="D845" s="47"/>
    </row>
    <row r="846" spans="4:4" x14ac:dyDescent="0.35">
      <c r="D846" s="47"/>
    </row>
    <row r="847" spans="4:4" x14ac:dyDescent="0.35">
      <c r="D847" s="47"/>
    </row>
    <row r="848" spans="4:4" x14ac:dyDescent="0.35">
      <c r="D848" s="47"/>
    </row>
    <row r="849" spans="4:4" x14ac:dyDescent="0.35">
      <c r="D849" s="47"/>
    </row>
    <row r="850" spans="4:4" x14ac:dyDescent="0.35">
      <c r="D850" s="47"/>
    </row>
    <row r="851" spans="4:4" x14ac:dyDescent="0.35">
      <c r="D851" s="47"/>
    </row>
    <row r="852" spans="4:4" x14ac:dyDescent="0.35">
      <c r="D852" s="47"/>
    </row>
    <row r="853" spans="4:4" x14ac:dyDescent="0.35">
      <c r="D853" s="47"/>
    </row>
    <row r="854" spans="4:4" x14ac:dyDescent="0.35">
      <c r="D854" s="47"/>
    </row>
    <row r="855" spans="4:4" x14ac:dyDescent="0.35">
      <c r="D855" s="47"/>
    </row>
    <row r="856" spans="4:4" x14ac:dyDescent="0.35">
      <c r="D856" s="47"/>
    </row>
    <row r="857" spans="4:4" x14ac:dyDescent="0.35">
      <c r="D857" s="47"/>
    </row>
    <row r="858" spans="4:4" x14ac:dyDescent="0.35">
      <c r="D858" s="47"/>
    </row>
    <row r="859" spans="4:4" x14ac:dyDescent="0.35">
      <c r="D859" s="47"/>
    </row>
    <row r="860" spans="4:4" x14ac:dyDescent="0.35">
      <c r="D860" s="47"/>
    </row>
    <row r="861" spans="4:4" x14ac:dyDescent="0.35">
      <c r="D861" s="47"/>
    </row>
    <row r="862" spans="4:4" x14ac:dyDescent="0.35">
      <c r="D862" s="47"/>
    </row>
    <row r="863" spans="4:4" x14ac:dyDescent="0.35">
      <c r="D863" s="47"/>
    </row>
    <row r="864" spans="4:4" x14ac:dyDescent="0.35">
      <c r="D864" s="47"/>
    </row>
    <row r="865" spans="4:4" x14ac:dyDescent="0.35">
      <c r="D865" s="47"/>
    </row>
    <row r="866" spans="4:4" x14ac:dyDescent="0.35">
      <c r="D866" s="47"/>
    </row>
    <row r="867" spans="4:4" x14ac:dyDescent="0.35">
      <c r="D867" s="47"/>
    </row>
    <row r="868" spans="4:4" x14ac:dyDescent="0.35">
      <c r="D868" s="47"/>
    </row>
    <row r="869" spans="4:4" x14ac:dyDescent="0.35">
      <c r="D869" s="47"/>
    </row>
    <row r="870" spans="4:4" x14ac:dyDescent="0.35">
      <c r="D870" s="47"/>
    </row>
    <row r="871" spans="4:4" x14ac:dyDescent="0.35">
      <c r="D871" s="47"/>
    </row>
    <row r="872" spans="4:4" x14ac:dyDescent="0.35">
      <c r="D872" s="47"/>
    </row>
    <row r="873" spans="4:4" x14ac:dyDescent="0.35">
      <c r="D873" s="47"/>
    </row>
    <row r="874" spans="4:4" x14ac:dyDescent="0.35">
      <c r="D874" s="47"/>
    </row>
    <row r="875" spans="4:4" x14ac:dyDescent="0.35">
      <c r="D875" s="47"/>
    </row>
    <row r="876" spans="4:4" x14ac:dyDescent="0.35">
      <c r="D876" s="47"/>
    </row>
    <row r="877" spans="4:4" x14ac:dyDescent="0.35">
      <c r="D877" s="47"/>
    </row>
    <row r="878" spans="4:4" x14ac:dyDescent="0.35">
      <c r="D878" s="47"/>
    </row>
    <row r="879" spans="4:4" x14ac:dyDescent="0.35">
      <c r="D879" s="47"/>
    </row>
    <row r="880" spans="4:4" x14ac:dyDescent="0.35">
      <c r="D880" s="47"/>
    </row>
    <row r="881" spans="4:4" x14ac:dyDescent="0.35">
      <c r="D881" s="47"/>
    </row>
    <row r="882" spans="4:4" x14ac:dyDescent="0.35">
      <c r="D882" s="47"/>
    </row>
    <row r="883" spans="4:4" x14ac:dyDescent="0.35">
      <c r="D883" s="47"/>
    </row>
    <row r="884" spans="4:4" x14ac:dyDescent="0.35">
      <c r="D884" s="47"/>
    </row>
    <row r="885" spans="4:4" x14ac:dyDescent="0.35">
      <c r="D885" s="47"/>
    </row>
    <row r="886" spans="4:4" x14ac:dyDescent="0.35">
      <c r="D886" s="47"/>
    </row>
    <row r="887" spans="4:4" x14ac:dyDescent="0.35">
      <c r="D887" s="47"/>
    </row>
    <row r="888" spans="4:4" x14ac:dyDescent="0.35">
      <c r="D888" s="47"/>
    </row>
    <row r="889" spans="4:4" x14ac:dyDescent="0.35">
      <c r="D889" s="47"/>
    </row>
    <row r="890" spans="4:4" x14ac:dyDescent="0.35">
      <c r="D890" s="47"/>
    </row>
    <row r="891" spans="4:4" x14ac:dyDescent="0.35">
      <c r="D891" s="47"/>
    </row>
    <row r="892" spans="4:4" x14ac:dyDescent="0.35">
      <c r="D892" s="47"/>
    </row>
    <row r="893" spans="4:4" x14ac:dyDescent="0.35">
      <c r="D893" s="47"/>
    </row>
    <row r="894" spans="4:4" x14ac:dyDescent="0.35">
      <c r="D894" s="47"/>
    </row>
    <row r="895" spans="4:4" x14ac:dyDescent="0.35">
      <c r="D895" s="47"/>
    </row>
    <row r="896" spans="4:4" x14ac:dyDescent="0.35">
      <c r="D896" s="47"/>
    </row>
    <row r="897" spans="4:4" x14ac:dyDescent="0.35">
      <c r="D897" s="47"/>
    </row>
    <row r="898" spans="4:4" x14ac:dyDescent="0.35">
      <c r="D898" s="47"/>
    </row>
    <row r="899" spans="4:4" x14ac:dyDescent="0.35">
      <c r="D899" s="47"/>
    </row>
    <row r="900" spans="4:4" x14ac:dyDescent="0.35">
      <c r="D900" s="47"/>
    </row>
    <row r="901" spans="4:4" x14ac:dyDescent="0.35">
      <c r="D901" s="47"/>
    </row>
    <row r="902" spans="4:4" x14ac:dyDescent="0.35">
      <c r="D902" s="47"/>
    </row>
    <row r="903" spans="4:4" x14ac:dyDescent="0.35">
      <c r="D903" s="47"/>
    </row>
    <row r="904" spans="4:4" x14ac:dyDescent="0.35">
      <c r="D904" s="47"/>
    </row>
    <row r="905" spans="4:4" x14ac:dyDescent="0.35">
      <c r="D905" s="47"/>
    </row>
    <row r="906" spans="4:4" x14ac:dyDescent="0.35">
      <c r="D906" s="47"/>
    </row>
    <row r="907" spans="4:4" x14ac:dyDescent="0.35">
      <c r="D907" s="47"/>
    </row>
    <row r="908" spans="4:4" x14ac:dyDescent="0.35">
      <c r="D908" s="47"/>
    </row>
    <row r="909" spans="4:4" x14ac:dyDescent="0.35">
      <c r="D909" s="47"/>
    </row>
    <row r="910" spans="4:4" x14ac:dyDescent="0.35">
      <c r="D910" s="47"/>
    </row>
    <row r="911" spans="4:4" x14ac:dyDescent="0.35">
      <c r="D911" s="47"/>
    </row>
    <row r="912" spans="4:4" x14ac:dyDescent="0.35">
      <c r="D912" s="47"/>
    </row>
    <row r="913" spans="4:4" x14ac:dyDescent="0.35">
      <c r="D913" s="47"/>
    </row>
    <row r="914" spans="4:4" x14ac:dyDescent="0.35">
      <c r="D914" s="47"/>
    </row>
    <row r="915" spans="4:4" x14ac:dyDescent="0.35">
      <c r="D915" s="47"/>
    </row>
    <row r="916" spans="4:4" x14ac:dyDescent="0.35">
      <c r="D916" s="47"/>
    </row>
    <row r="917" spans="4:4" x14ac:dyDescent="0.35">
      <c r="D917" s="47"/>
    </row>
    <row r="918" spans="4:4" x14ac:dyDescent="0.35">
      <c r="D918" s="47"/>
    </row>
    <row r="919" spans="4:4" x14ac:dyDescent="0.35">
      <c r="D919" s="47"/>
    </row>
    <row r="920" spans="4:4" x14ac:dyDescent="0.35">
      <c r="D920" s="47"/>
    </row>
    <row r="921" spans="4:4" x14ac:dyDescent="0.35">
      <c r="D921" s="47"/>
    </row>
    <row r="922" spans="4:4" x14ac:dyDescent="0.35">
      <c r="D922" s="47"/>
    </row>
    <row r="923" spans="4:4" x14ac:dyDescent="0.35">
      <c r="D923" s="47"/>
    </row>
    <row r="924" spans="4:4" x14ac:dyDescent="0.35">
      <c r="D924" s="47"/>
    </row>
    <row r="925" spans="4:4" x14ac:dyDescent="0.35">
      <c r="D925" s="47"/>
    </row>
    <row r="926" spans="4:4" x14ac:dyDescent="0.35">
      <c r="D926" s="47"/>
    </row>
    <row r="927" spans="4:4" x14ac:dyDescent="0.35">
      <c r="D927" s="47"/>
    </row>
    <row r="928" spans="4:4" x14ac:dyDescent="0.35">
      <c r="D928" s="47"/>
    </row>
    <row r="929" spans="4:4" x14ac:dyDescent="0.35">
      <c r="D929" s="47"/>
    </row>
    <row r="930" spans="4:4" x14ac:dyDescent="0.35">
      <c r="D930" s="47"/>
    </row>
    <row r="931" spans="4:4" x14ac:dyDescent="0.35">
      <c r="D931" s="47"/>
    </row>
    <row r="932" spans="4:4" x14ac:dyDescent="0.35">
      <c r="D932" s="47"/>
    </row>
    <row r="933" spans="4:4" x14ac:dyDescent="0.35">
      <c r="D933" s="47"/>
    </row>
    <row r="934" spans="4:4" x14ac:dyDescent="0.35">
      <c r="D934" s="47"/>
    </row>
    <row r="935" spans="4:4" x14ac:dyDescent="0.35">
      <c r="D935" s="47"/>
    </row>
    <row r="936" spans="4:4" x14ac:dyDescent="0.35">
      <c r="D936" s="47"/>
    </row>
    <row r="937" spans="4:4" x14ac:dyDescent="0.35">
      <c r="D937" s="47"/>
    </row>
    <row r="938" spans="4:4" x14ac:dyDescent="0.35">
      <c r="D938" s="47"/>
    </row>
    <row r="939" spans="4:4" x14ac:dyDescent="0.35">
      <c r="D939" s="47"/>
    </row>
    <row r="940" spans="4:4" x14ac:dyDescent="0.35">
      <c r="D940" s="47"/>
    </row>
    <row r="941" spans="4:4" x14ac:dyDescent="0.35">
      <c r="D941" s="47"/>
    </row>
    <row r="942" spans="4:4" x14ac:dyDescent="0.35">
      <c r="D942" s="47"/>
    </row>
    <row r="943" spans="4:4" x14ac:dyDescent="0.35">
      <c r="D943" s="47"/>
    </row>
    <row r="944" spans="4:4" x14ac:dyDescent="0.35">
      <c r="D944" s="47"/>
    </row>
    <row r="945" spans="4:4" x14ac:dyDescent="0.35">
      <c r="D945" s="47"/>
    </row>
    <row r="946" spans="4:4" x14ac:dyDescent="0.35">
      <c r="D946" s="47"/>
    </row>
    <row r="947" spans="4:4" x14ac:dyDescent="0.35">
      <c r="D947" s="47"/>
    </row>
    <row r="948" spans="4:4" x14ac:dyDescent="0.35">
      <c r="D948" s="47"/>
    </row>
    <row r="949" spans="4:4" x14ac:dyDescent="0.35">
      <c r="D949" s="47"/>
    </row>
    <row r="950" spans="4:4" x14ac:dyDescent="0.35">
      <c r="D950" s="47"/>
    </row>
    <row r="951" spans="4:4" x14ac:dyDescent="0.35">
      <c r="D951" s="47"/>
    </row>
    <row r="952" spans="4:4" x14ac:dyDescent="0.35">
      <c r="D952" s="47"/>
    </row>
    <row r="953" spans="4:4" x14ac:dyDescent="0.35">
      <c r="D953" s="47"/>
    </row>
    <row r="954" spans="4:4" x14ac:dyDescent="0.35">
      <c r="D954" s="47"/>
    </row>
    <row r="955" spans="4:4" x14ac:dyDescent="0.35">
      <c r="D955" s="47"/>
    </row>
    <row r="956" spans="4:4" x14ac:dyDescent="0.35">
      <c r="D956" s="47"/>
    </row>
    <row r="957" spans="4:4" x14ac:dyDescent="0.35">
      <c r="D957" s="47"/>
    </row>
    <row r="958" spans="4:4" x14ac:dyDescent="0.35">
      <c r="D958" s="47"/>
    </row>
    <row r="959" spans="4:4" x14ac:dyDescent="0.35">
      <c r="D959" s="47"/>
    </row>
    <row r="960" spans="4:4" x14ac:dyDescent="0.35">
      <c r="D960" s="47"/>
    </row>
    <row r="961" spans="4:4" x14ac:dyDescent="0.35">
      <c r="D961" s="47"/>
    </row>
    <row r="962" spans="4:4" x14ac:dyDescent="0.35">
      <c r="D962" s="47"/>
    </row>
    <row r="963" spans="4:4" x14ac:dyDescent="0.35">
      <c r="D963" s="47"/>
    </row>
    <row r="964" spans="4:4" x14ac:dyDescent="0.35">
      <c r="D964" s="47"/>
    </row>
    <row r="965" spans="4:4" x14ac:dyDescent="0.35">
      <c r="D965" s="47"/>
    </row>
    <row r="966" spans="4:4" x14ac:dyDescent="0.35">
      <c r="D966" s="47"/>
    </row>
    <row r="967" spans="4:4" x14ac:dyDescent="0.35">
      <c r="D967" s="47"/>
    </row>
    <row r="968" spans="4:4" x14ac:dyDescent="0.35">
      <c r="D968" s="47"/>
    </row>
    <row r="969" spans="4:4" x14ac:dyDescent="0.35">
      <c r="D969" s="47"/>
    </row>
    <row r="970" spans="4:4" x14ac:dyDescent="0.35">
      <c r="D970" s="47"/>
    </row>
    <row r="971" spans="4:4" x14ac:dyDescent="0.35">
      <c r="D971" s="47"/>
    </row>
    <row r="972" spans="4:4" x14ac:dyDescent="0.35">
      <c r="D972" s="47"/>
    </row>
    <row r="973" spans="4:4" x14ac:dyDescent="0.35">
      <c r="D973" s="47"/>
    </row>
    <row r="974" spans="4:4" x14ac:dyDescent="0.35">
      <c r="D974" s="47"/>
    </row>
    <row r="975" spans="4:4" x14ac:dyDescent="0.35">
      <c r="D975" s="47"/>
    </row>
    <row r="976" spans="4:4" x14ac:dyDescent="0.35">
      <c r="D976" s="47"/>
    </row>
    <row r="977" spans="4:4" x14ac:dyDescent="0.35">
      <c r="D977" s="47"/>
    </row>
    <row r="978" spans="4:4" x14ac:dyDescent="0.35">
      <c r="D978" s="47"/>
    </row>
    <row r="979" spans="4:4" x14ac:dyDescent="0.35">
      <c r="D979" s="47"/>
    </row>
    <row r="980" spans="4:4" x14ac:dyDescent="0.35">
      <c r="D980" s="47"/>
    </row>
    <row r="981" spans="4:4" x14ac:dyDescent="0.35">
      <c r="D981" s="47"/>
    </row>
    <row r="982" spans="4:4" x14ac:dyDescent="0.35">
      <c r="D982" s="47"/>
    </row>
    <row r="983" spans="4:4" x14ac:dyDescent="0.35">
      <c r="D983" s="47"/>
    </row>
    <row r="984" spans="4:4" x14ac:dyDescent="0.35">
      <c r="D984" s="47"/>
    </row>
    <row r="985" spans="4:4" x14ac:dyDescent="0.35">
      <c r="D985" s="47"/>
    </row>
    <row r="986" spans="4:4" x14ac:dyDescent="0.35">
      <c r="D986" s="47"/>
    </row>
    <row r="987" spans="4:4" x14ac:dyDescent="0.35">
      <c r="D987" s="47"/>
    </row>
    <row r="988" spans="4:4" x14ac:dyDescent="0.35">
      <c r="D988" s="47"/>
    </row>
    <row r="989" spans="4:4" x14ac:dyDescent="0.35">
      <c r="D989" s="47"/>
    </row>
    <row r="990" spans="4:4" x14ac:dyDescent="0.35">
      <c r="D990" s="47"/>
    </row>
    <row r="991" spans="4:4" x14ac:dyDescent="0.35">
      <c r="D991" s="47"/>
    </row>
    <row r="992" spans="4:4" x14ac:dyDescent="0.35">
      <c r="D992" s="47"/>
    </row>
    <row r="993" spans="4:4" x14ac:dyDescent="0.35">
      <c r="D993" s="47"/>
    </row>
    <row r="994" spans="4:4" x14ac:dyDescent="0.35">
      <c r="D994" s="47"/>
    </row>
    <row r="995" spans="4:4" x14ac:dyDescent="0.35">
      <c r="D995" s="47"/>
    </row>
    <row r="996" spans="4:4" x14ac:dyDescent="0.35">
      <c r="D996" s="47"/>
    </row>
    <row r="997" spans="4:4" x14ac:dyDescent="0.35">
      <c r="D997" s="47"/>
    </row>
    <row r="998" spans="4:4" x14ac:dyDescent="0.35">
      <c r="D998" s="47"/>
    </row>
    <row r="999" spans="4:4" x14ac:dyDescent="0.35">
      <c r="D999" s="47"/>
    </row>
    <row r="1000" spans="4:4" x14ac:dyDescent="0.35">
      <c r="D1000" s="47"/>
    </row>
    <row r="1001" spans="4:4" x14ac:dyDescent="0.35">
      <c r="D1001" s="47"/>
    </row>
    <row r="1002" spans="4:4" x14ac:dyDescent="0.35">
      <c r="D1002" s="47"/>
    </row>
    <row r="1003" spans="4:4" x14ac:dyDescent="0.35">
      <c r="D1003" s="47"/>
    </row>
    <row r="1004" spans="4:4" x14ac:dyDescent="0.35">
      <c r="D1004" s="47"/>
    </row>
    <row r="1005" spans="4:4" x14ac:dyDescent="0.35">
      <c r="D1005" s="47"/>
    </row>
    <row r="1006" spans="4:4" x14ac:dyDescent="0.35">
      <c r="D1006" s="47"/>
    </row>
    <row r="1007" spans="4:4" x14ac:dyDescent="0.35">
      <c r="D1007" s="47"/>
    </row>
    <row r="1008" spans="4:4" x14ac:dyDescent="0.35">
      <c r="D1008" s="47"/>
    </row>
    <row r="1009" spans="4:4" x14ac:dyDescent="0.35">
      <c r="D1009" s="47"/>
    </row>
    <row r="1010" spans="4:4" x14ac:dyDescent="0.35">
      <c r="D1010" s="47"/>
    </row>
    <row r="1011" spans="4:4" x14ac:dyDescent="0.35">
      <c r="D1011" s="47"/>
    </row>
    <row r="1012" spans="4:4" x14ac:dyDescent="0.35">
      <c r="D1012" s="47"/>
    </row>
    <row r="1013" spans="4:4" x14ac:dyDescent="0.35">
      <c r="D1013" s="47"/>
    </row>
    <row r="1014" spans="4:4" x14ac:dyDescent="0.35">
      <c r="D1014" s="47"/>
    </row>
    <row r="1015" spans="4:4" x14ac:dyDescent="0.35">
      <c r="D1015" s="47"/>
    </row>
    <row r="1016" spans="4:4" x14ac:dyDescent="0.35">
      <c r="D1016" s="47"/>
    </row>
    <row r="1017" spans="4:4" x14ac:dyDescent="0.35">
      <c r="D1017" s="47"/>
    </row>
    <row r="1018" spans="4:4" x14ac:dyDescent="0.35">
      <c r="D1018" s="47"/>
    </row>
    <row r="1019" spans="4:4" x14ac:dyDescent="0.35">
      <c r="D1019" s="47"/>
    </row>
    <row r="1020" spans="4:4" x14ac:dyDescent="0.35">
      <c r="D1020" s="47"/>
    </row>
    <row r="1021" spans="4:4" x14ac:dyDescent="0.35">
      <c r="D1021" s="47"/>
    </row>
    <row r="1022" spans="4:4" x14ac:dyDescent="0.35">
      <c r="D1022" s="47"/>
    </row>
    <row r="1023" spans="4:4" x14ac:dyDescent="0.35">
      <c r="D1023" s="47"/>
    </row>
    <row r="1024" spans="4:4" x14ac:dyDescent="0.35">
      <c r="D1024" s="47"/>
    </row>
    <row r="1025" spans="4:4" x14ac:dyDescent="0.35">
      <c r="D1025" s="47"/>
    </row>
    <row r="1026" spans="4:4" x14ac:dyDescent="0.35">
      <c r="D1026" s="47"/>
    </row>
    <row r="1027" spans="4:4" x14ac:dyDescent="0.35">
      <c r="D1027" s="47"/>
    </row>
    <row r="1028" spans="4:4" x14ac:dyDescent="0.35">
      <c r="D1028" s="47"/>
    </row>
    <row r="1029" spans="4:4" x14ac:dyDescent="0.35">
      <c r="D1029" s="47"/>
    </row>
    <row r="1030" spans="4:4" x14ac:dyDescent="0.35">
      <c r="D1030" s="47"/>
    </row>
    <row r="1031" spans="4:4" x14ac:dyDescent="0.35">
      <c r="D1031" s="47"/>
    </row>
    <row r="1032" spans="4:4" x14ac:dyDescent="0.35">
      <c r="D1032" s="47"/>
    </row>
    <row r="1033" spans="4:4" x14ac:dyDescent="0.35">
      <c r="D1033" s="47"/>
    </row>
    <row r="1034" spans="4:4" x14ac:dyDescent="0.35">
      <c r="D1034" s="47"/>
    </row>
    <row r="1035" spans="4:4" x14ac:dyDescent="0.35">
      <c r="D1035" s="47"/>
    </row>
    <row r="1036" spans="4:4" x14ac:dyDescent="0.35">
      <c r="D1036" s="47"/>
    </row>
    <row r="1037" spans="4:4" x14ac:dyDescent="0.35">
      <c r="D1037" s="47"/>
    </row>
    <row r="1038" spans="4:4" x14ac:dyDescent="0.35">
      <c r="D1038" s="47"/>
    </row>
    <row r="1039" spans="4:4" x14ac:dyDescent="0.35">
      <c r="D1039" s="47"/>
    </row>
    <row r="1040" spans="4:4" x14ac:dyDescent="0.35">
      <c r="D1040" s="47"/>
    </row>
    <row r="1041" spans="4:4" x14ac:dyDescent="0.35">
      <c r="D1041" s="47"/>
    </row>
    <row r="1042" spans="4:4" x14ac:dyDescent="0.35">
      <c r="D1042" s="47"/>
    </row>
    <row r="1043" spans="4:4" x14ac:dyDescent="0.35">
      <c r="D1043" s="47"/>
    </row>
    <row r="1044" spans="4:4" x14ac:dyDescent="0.35">
      <c r="D1044" s="47"/>
    </row>
    <row r="1045" spans="4:4" x14ac:dyDescent="0.35">
      <c r="D1045" s="47"/>
    </row>
    <row r="1046" spans="4:4" x14ac:dyDescent="0.35">
      <c r="D1046" s="47"/>
    </row>
    <row r="1047" spans="4:4" x14ac:dyDescent="0.35">
      <c r="D1047" s="47"/>
    </row>
    <row r="1048" spans="4:4" x14ac:dyDescent="0.35">
      <c r="D1048" s="47"/>
    </row>
    <row r="1049" spans="4:4" x14ac:dyDescent="0.35">
      <c r="D1049" s="47"/>
    </row>
    <row r="1050" spans="4:4" x14ac:dyDescent="0.35">
      <c r="D1050" s="47"/>
    </row>
    <row r="1051" spans="4:4" x14ac:dyDescent="0.35">
      <c r="D1051" s="47"/>
    </row>
    <row r="1052" spans="4:4" x14ac:dyDescent="0.35">
      <c r="D1052" s="47"/>
    </row>
    <row r="1053" spans="4:4" x14ac:dyDescent="0.35">
      <c r="D1053" s="47"/>
    </row>
    <row r="1054" spans="4:4" x14ac:dyDescent="0.35">
      <c r="D1054" s="47"/>
    </row>
    <row r="1055" spans="4:4" x14ac:dyDescent="0.35">
      <c r="D1055" s="47"/>
    </row>
    <row r="1056" spans="4:4" x14ac:dyDescent="0.35">
      <c r="D1056" s="47"/>
    </row>
    <row r="1057" spans="4:4" x14ac:dyDescent="0.35">
      <c r="D1057" s="47"/>
    </row>
    <row r="1058" spans="4:4" x14ac:dyDescent="0.35">
      <c r="D1058" s="47"/>
    </row>
    <row r="1059" spans="4:4" x14ac:dyDescent="0.35">
      <c r="D1059" s="47"/>
    </row>
    <row r="1060" spans="4:4" x14ac:dyDescent="0.35">
      <c r="D1060" s="47"/>
    </row>
    <row r="1061" spans="4:4" x14ac:dyDescent="0.35">
      <c r="D1061" s="47"/>
    </row>
    <row r="1062" spans="4:4" x14ac:dyDescent="0.35">
      <c r="D1062" s="47"/>
    </row>
    <row r="1063" spans="4:4" x14ac:dyDescent="0.35">
      <c r="D1063" s="47"/>
    </row>
    <row r="1064" spans="4:4" x14ac:dyDescent="0.35">
      <c r="D1064" s="47"/>
    </row>
    <row r="1065" spans="4:4" x14ac:dyDescent="0.35">
      <c r="D1065" s="47"/>
    </row>
    <row r="1066" spans="4:4" x14ac:dyDescent="0.35">
      <c r="D1066" s="47"/>
    </row>
    <row r="1067" spans="4:4" x14ac:dyDescent="0.35">
      <c r="D1067" s="47"/>
    </row>
    <row r="1068" spans="4:4" x14ac:dyDescent="0.35">
      <c r="D1068" s="47"/>
    </row>
    <row r="1069" spans="4:4" x14ac:dyDescent="0.35">
      <c r="D1069" s="47"/>
    </row>
    <row r="1070" spans="4:4" x14ac:dyDescent="0.35">
      <c r="D1070" s="47"/>
    </row>
    <row r="1071" spans="4:4" x14ac:dyDescent="0.35">
      <c r="D1071" s="47"/>
    </row>
    <row r="1072" spans="4:4" x14ac:dyDescent="0.35">
      <c r="D1072" s="47"/>
    </row>
    <row r="1073" spans="4:4" x14ac:dyDescent="0.35">
      <c r="D1073" s="47"/>
    </row>
    <row r="1074" spans="4:4" x14ac:dyDescent="0.35">
      <c r="D1074" s="47"/>
    </row>
    <row r="1075" spans="4:4" x14ac:dyDescent="0.35">
      <c r="D1075" s="47"/>
    </row>
    <row r="1076" spans="4:4" x14ac:dyDescent="0.35">
      <c r="D1076" s="47"/>
    </row>
    <row r="1077" spans="4:4" x14ac:dyDescent="0.35">
      <c r="D1077" s="47"/>
    </row>
    <row r="1078" spans="4:4" x14ac:dyDescent="0.35">
      <c r="D1078" s="47"/>
    </row>
    <row r="1079" spans="4:4" x14ac:dyDescent="0.35">
      <c r="D1079" s="47"/>
    </row>
    <row r="1080" spans="4:4" x14ac:dyDescent="0.35">
      <c r="D1080" s="47"/>
    </row>
    <row r="1081" spans="4:4" x14ac:dyDescent="0.35">
      <c r="D1081" s="47"/>
    </row>
    <row r="1082" spans="4:4" x14ac:dyDescent="0.35">
      <c r="D1082" s="47"/>
    </row>
    <row r="1083" spans="4:4" x14ac:dyDescent="0.35">
      <c r="D1083" s="47"/>
    </row>
    <row r="1084" spans="4:4" x14ac:dyDescent="0.35">
      <c r="D1084" s="47"/>
    </row>
    <row r="1085" spans="4:4" x14ac:dyDescent="0.35">
      <c r="D1085" s="47"/>
    </row>
    <row r="1086" spans="4:4" x14ac:dyDescent="0.35">
      <c r="D1086" s="47"/>
    </row>
    <row r="1087" spans="4:4" x14ac:dyDescent="0.35">
      <c r="D1087" s="47"/>
    </row>
    <row r="1088" spans="4:4" x14ac:dyDescent="0.35">
      <c r="D1088" s="47"/>
    </row>
    <row r="1089" spans="4:4" x14ac:dyDescent="0.35">
      <c r="D1089" s="47"/>
    </row>
    <row r="1090" spans="4:4" x14ac:dyDescent="0.35">
      <c r="D1090" s="47"/>
    </row>
    <row r="1091" spans="4:4" x14ac:dyDescent="0.35">
      <c r="D1091" s="47"/>
    </row>
    <row r="1092" spans="4:4" x14ac:dyDescent="0.35">
      <c r="D1092" s="47"/>
    </row>
    <row r="1093" spans="4:4" x14ac:dyDescent="0.35">
      <c r="D1093" s="47"/>
    </row>
    <row r="1094" spans="4:4" x14ac:dyDescent="0.35">
      <c r="D1094" s="47"/>
    </row>
    <row r="1095" spans="4:4" x14ac:dyDescent="0.35">
      <c r="D1095" s="47"/>
    </row>
    <row r="1096" spans="4:4" x14ac:dyDescent="0.35">
      <c r="D1096" s="47"/>
    </row>
    <row r="1097" spans="4:4" x14ac:dyDescent="0.35">
      <c r="D1097" s="47"/>
    </row>
    <row r="1098" spans="4:4" x14ac:dyDescent="0.35">
      <c r="D1098" s="47"/>
    </row>
    <row r="1099" spans="4:4" x14ac:dyDescent="0.35">
      <c r="D1099" s="47"/>
    </row>
    <row r="1100" spans="4:4" x14ac:dyDescent="0.35">
      <c r="D1100" s="47"/>
    </row>
    <row r="1101" spans="4:4" x14ac:dyDescent="0.35">
      <c r="D1101" s="47"/>
    </row>
    <row r="1102" spans="4:4" x14ac:dyDescent="0.35">
      <c r="D1102" s="47"/>
    </row>
    <row r="1103" spans="4:4" x14ac:dyDescent="0.35">
      <c r="D1103" s="47"/>
    </row>
    <row r="1104" spans="4:4" x14ac:dyDescent="0.35">
      <c r="D1104" s="47"/>
    </row>
    <row r="1105" spans="4:4" x14ac:dyDescent="0.35">
      <c r="D1105" s="47"/>
    </row>
    <row r="1106" spans="4:4" x14ac:dyDescent="0.35">
      <c r="D1106" s="47"/>
    </row>
    <row r="1107" spans="4:4" x14ac:dyDescent="0.35">
      <c r="D1107" s="47"/>
    </row>
    <row r="1108" spans="4:4" x14ac:dyDescent="0.35">
      <c r="D1108" s="47"/>
    </row>
    <row r="1109" spans="4:4" x14ac:dyDescent="0.35">
      <c r="D1109" s="47"/>
    </row>
    <row r="1110" spans="4:4" x14ac:dyDescent="0.35">
      <c r="D1110" s="47"/>
    </row>
    <row r="1111" spans="4:4" x14ac:dyDescent="0.35">
      <c r="D1111" s="47"/>
    </row>
    <row r="1112" spans="4:4" x14ac:dyDescent="0.35">
      <c r="D1112" s="47"/>
    </row>
    <row r="1113" spans="4:4" x14ac:dyDescent="0.35">
      <c r="D1113" s="47"/>
    </row>
    <row r="1114" spans="4:4" x14ac:dyDescent="0.35">
      <c r="D1114" s="47"/>
    </row>
    <row r="1115" spans="4:4" x14ac:dyDescent="0.35">
      <c r="D1115" s="47"/>
    </row>
    <row r="1116" spans="4:4" x14ac:dyDescent="0.35">
      <c r="D1116" s="47"/>
    </row>
    <row r="1117" spans="4:4" x14ac:dyDescent="0.35">
      <c r="D1117" s="47"/>
    </row>
    <row r="1118" spans="4:4" x14ac:dyDescent="0.35">
      <c r="D1118" s="47"/>
    </row>
    <row r="1119" spans="4:4" x14ac:dyDescent="0.35">
      <c r="D1119" s="47"/>
    </row>
    <row r="1120" spans="4:4" x14ac:dyDescent="0.35">
      <c r="D1120" s="47"/>
    </row>
    <row r="1121" spans="4:4" x14ac:dyDescent="0.35">
      <c r="D1121" s="47"/>
    </row>
    <row r="1122" spans="4:4" x14ac:dyDescent="0.35">
      <c r="D1122" s="47"/>
    </row>
    <row r="1123" spans="4:4" x14ac:dyDescent="0.35">
      <c r="D1123" s="47"/>
    </row>
    <row r="1124" spans="4:4" x14ac:dyDescent="0.35">
      <c r="D1124" s="47"/>
    </row>
    <row r="1125" spans="4:4" x14ac:dyDescent="0.35">
      <c r="D1125" s="47"/>
    </row>
    <row r="1126" spans="4:4" x14ac:dyDescent="0.35">
      <c r="D1126" s="47"/>
    </row>
    <row r="1127" spans="4:4" x14ac:dyDescent="0.35">
      <c r="D1127" s="47"/>
    </row>
    <row r="1128" spans="4:4" x14ac:dyDescent="0.35">
      <c r="D1128" s="47"/>
    </row>
    <row r="1129" spans="4:4" x14ac:dyDescent="0.35">
      <c r="D1129" s="47"/>
    </row>
    <row r="1130" spans="4:4" x14ac:dyDescent="0.35">
      <c r="D1130" s="47"/>
    </row>
    <row r="1131" spans="4:4" x14ac:dyDescent="0.35">
      <c r="D1131" s="47"/>
    </row>
    <row r="1132" spans="4:4" x14ac:dyDescent="0.35">
      <c r="D1132" s="47"/>
    </row>
    <row r="1133" spans="4:4" x14ac:dyDescent="0.35">
      <c r="D1133" s="47"/>
    </row>
    <row r="1134" spans="4:4" x14ac:dyDescent="0.35">
      <c r="D1134" s="47"/>
    </row>
    <row r="1135" spans="4:4" x14ac:dyDescent="0.35">
      <c r="D1135" s="47"/>
    </row>
    <row r="1136" spans="4:4" x14ac:dyDescent="0.35">
      <c r="D1136" s="47"/>
    </row>
    <row r="1137" spans="4:4" x14ac:dyDescent="0.35">
      <c r="D1137" s="47"/>
    </row>
    <row r="1138" spans="4:4" x14ac:dyDescent="0.35">
      <c r="D1138" s="47"/>
    </row>
    <row r="1139" spans="4:4" x14ac:dyDescent="0.35">
      <c r="D1139" s="47"/>
    </row>
    <row r="1140" spans="4:4" x14ac:dyDescent="0.35">
      <c r="D1140" s="47"/>
    </row>
    <row r="1141" spans="4:4" x14ac:dyDescent="0.35">
      <c r="D1141" s="47"/>
    </row>
    <row r="1142" spans="4:4" x14ac:dyDescent="0.35">
      <c r="D1142" s="47"/>
    </row>
    <row r="1143" spans="4:4" x14ac:dyDescent="0.35">
      <c r="D1143" s="47"/>
    </row>
    <row r="1144" spans="4:4" x14ac:dyDescent="0.35">
      <c r="D1144" s="47"/>
    </row>
    <row r="1145" spans="4:4" x14ac:dyDescent="0.35">
      <c r="D1145" s="47"/>
    </row>
    <row r="1146" spans="4:4" x14ac:dyDescent="0.35">
      <c r="D1146" s="47"/>
    </row>
    <row r="1147" spans="4:4" x14ac:dyDescent="0.35">
      <c r="D1147" s="47"/>
    </row>
    <row r="1148" spans="4:4" x14ac:dyDescent="0.35">
      <c r="D1148" s="47"/>
    </row>
    <row r="1149" spans="4:4" x14ac:dyDescent="0.35">
      <c r="D1149" s="47"/>
    </row>
    <row r="1150" spans="4:4" x14ac:dyDescent="0.35">
      <c r="D1150" s="47"/>
    </row>
    <row r="1151" spans="4:4" x14ac:dyDescent="0.35">
      <c r="D1151" s="47"/>
    </row>
    <row r="1152" spans="4:4" x14ac:dyDescent="0.35">
      <c r="D1152" s="47"/>
    </row>
    <row r="1153" spans="4:4" x14ac:dyDescent="0.35">
      <c r="D1153" s="47"/>
    </row>
    <row r="1154" spans="4:4" x14ac:dyDescent="0.35">
      <c r="D1154" s="47"/>
    </row>
    <row r="1155" spans="4:4" x14ac:dyDescent="0.35">
      <c r="D1155" s="47"/>
    </row>
    <row r="1156" spans="4:4" x14ac:dyDescent="0.35">
      <c r="D1156" s="47"/>
    </row>
    <row r="1157" spans="4:4" x14ac:dyDescent="0.35">
      <c r="D1157" s="47"/>
    </row>
    <row r="1158" spans="4:4" x14ac:dyDescent="0.35">
      <c r="D1158" s="47"/>
    </row>
    <row r="1159" spans="4:4" x14ac:dyDescent="0.35">
      <c r="D1159" s="47"/>
    </row>
    <row r="1160" spans="4:4" x14ac:dyDescent="0.35">
      <c r="D1160" s="47"/>
    </row>
    <row r="1161" spans="4:4" x14ac:dyDescent="0.35">
      <c r="D1161" s="47"/>
    </row>
    <row r="1162" spans="4:4" x14ac:dyDescent="0.35">
      <c r="D1162" s="47"/>
    </row>
    <row r="1163" spans="4:4" x14ac:dyDescent="0.35">
      <c r="D1163" s="47"/>
    </row>
    <row r="1164" spans="4:4" x14ac:dyDescent="0.35">
      <c r="D1164" s="47"/>
    </row>
    <row r="1165" spans="4:4" x14ac:dyDescent="0.35">
      <c r="D1165" s="47"/>
    </row>
    <row r="1166" spans="4:4" x14ac:dyDescent="0.35">
      <c r="D1166" s="47"/>
    </row>
    <row r="1167" spans="4:4" x14ac:dyDescent="0.35">
      <c r="D1167" s="47"/>
    </row>
    <row r="1168" spans="4:4" x14ac:dyDescent="0.35">
      <c r="D1168" s="47"/>
    </row>
    <row r="1169" spans="4:4" x14ac:dyDescent="0.35">
      <c r="D1169" s="47"/>
    </row>
    <row r="1170" spans="4:4" x14ac:dyDescent="0.35">
      <c r="D1170" s="47"/>
    </row>
    <row r="1171" spans="4:4" x14ac:dyDescent="0.35">
      <c r="D1171" s="47"/>
    </row>
    <row r="1172" spans="4:4" x14ac:dyDescent="0.35">
      <c r="D1172" s="47"/>
    </row>
    <row r="1173" spans="4:4" x14ac:dyDescent="0.35">
      <c r="D1173" s="47"/>
    </row>
    <row r="1174" spans="4:4" x14ac:dyDescent="0.35">
      <c r="D1174" s="47"/>
    </row>
    <row r="1175" spans="4:4" x14ac:dyDescent="0.35">
      <c r="D1175" s="47"/>
    </row>
    <row r="1176" spans="4:4" x14ac:dyDescent="0.35">
      <c r="D1176" s="47"/>
    </row>
    <row r="1177" spans="4:4" x14ac:dyDescent="0.35">
      <c r="D1177" s="47"/>
    </row>
    <row r="1178" spans="4:4" x14ac:dyDescent="0.35">
      <c r="D1178" s="47"/>
    </row>
    <row r="1179" spans="4:4" x14ac:dyDescent="0.35">
      <c r="D1179" s="47"/>
    </row>
    <row r="1180" spans="4:4" x14ac:dyDescent="0.35">
      <c r="D1180" s="47"/>
    </row>
    <row r="1181" spans="4:4" x14ac:dyDescent="0.35">
      <c r="D1181" s="47"/>
    </row>
    <row r="1182" spans="4:4" x14ac:dyDescent="0.35">
      <c r="D1182" s="47"/>
    </row>
    <row r="1183" spans="4:4" x14ac:dyDescent="0.35">
      <c r="D1183" s="47"/>
    </row>
    <row r="1184" spans="4:4" x14ac:dyDescent="0.35">
      <c r="D1184" s="47"/>
    </row>
    <row r="1185" spans="4:4" x14ac:dyDescent="0.35">
      <c r="D1185" s="47"/>
    </row>
    <row r="1186" spans="4:4" x14ac:dyDescent="0.35">
      <c r="D1186" s="47"/>
    </row>
    <row r="1187" spans="4:4" x14ac:dyDescent="0.35">
      <c r="D1187" s="47"/>
    </row>
    <row r="1188" spans="4:4" x14ac:dyDescent="0.35">
      <c r="D1188" s="47"/>
    </row>
    <row r="1189" spans="4:4" x14ac:dyDescent="0.35">
      <c r="D1189" s="47"/>
    </row>
    <row r="1190" spans="4:4" x14ac:dyDescent="0.35">
      <c r="D1190" s="47"/>
    </row>
    <row r="1191" spans="4:4" x14ac:dyDescent="0.35">
      <c r="D1191" s="47"/>
    </row>
    <row r="1192" spans="4:4" x14ac:dyDescent="0.35">
      <c r="D1192" s="47"/>
    </row>
    <row r="1193" spans="4:4" x14ac:dyDescent="0.35">
      <c r="D1193" s="47"/>
    </row>
    <row r="1194" spans="4:4" x14ac:dyDescent="0.35">
      <c r="D1194" s="47"/>
    </row>
    <row r="1195" spans="4:4" x14ac:dyDescent="0.35">
      <c r="D1195" s="47"/>
    </row>
    <row r="1196" spans="4:4" x14ac:dyDescent="0.35">
      <c r="D1196" s="47"/>
    </row>
    <row r="1197" spans="4:4" x14ac:dyDescent="0.35">
      <c r="D1197" s="47"/>
    </row>
    <row r="1198" spans="4:4" x14ac:dyDescent="0.35">
      <c r="D1198" s="47"/>
    </row>
    <row r="1199" spans="4:4" x14ac:dyDescent="0.35">
      <c r="D1199" s="47"/>
    </row>
    <row r="1200" spans="4:4" x14ac:dyDescent="0.35">
      <c r="D1200" s="47"/>
    </row>
    <row r="1201" spans="4:4" x14ac:dyDescent="0.35">
      <c r="D1201" s="47"/>
    </row>
    <row r="1202" spans="4:4" x14ac:dyDescent="0.35">
      <c r="D1202" s="47"/>
    </row>
    <row r="1203" spans="4:4" x14ac:dyDescent="0.35">
      <c r="D1203" s="47"/>
    </row>
    <row r="1204" spans="4:4" x14ac:dyDescent="0.35">
      <c r="D1204" s="47"/>
    </row>
    <row r="1205" spans="4:4" x14ac:dyDescent="0.35">
      <c r="D1205" s="47"/>
    </row>
    <row r="1206" spans="4:4" x14ac:dyDescent="0.35">
      <c r="D1206" s="47"/>
    </row>
    <row r="1207" spans="4:4" x14ac:dyDescent="0.35">
      <c r="D1207" s="47"/>
    </row>
    <row r="1208" spans="4:4" x14ac:dyDescent="0.35">
      <c r="D1208" s="47"/>
    </row>
    <row r="1209" spans="4:4" x14ac:dyDescent="0.35">
      <c r="D1209" s="47"/>
    </row>
    <row r="1210" spans="4:4" x14ac:dyDescent="0.35">
      <c r="D1210" s="47"/>
    </row>
    <row r="1211" spans="4:4" x14ac:dyDescent="0.35">
      <c r="D1211" s="47"/>
    </row>
    <row r="1212" spans="4:4" x14ac:dyDescent="0.35">
      <c r="D1212" s="47"/>
    </row>
    <row r="1213" spans="4:4" x14ac:dyDescent="0.35">
      <c r="D1213" s="47"/>
    </row>
    <row r="1214" spans="4:4" x14ac:dyDescent="0.35">
      <c r="D1214" s="47"/>
    </row>
    <row r="1215" spans="4:4" x14ac:dyDescent="0.35">
      <c r="D1215" s="47"/>
    </row>
    <row r="1216" spans="4:4" x14ac:dyDescent="0.35">
      <c r="D1216" s="47"/>
    </row>
    <row r="1217" spans="4:4" x14ac:dyDescent="0.35">
      <c r="D1217" s="47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FF0000"/>
  </sheetPr>
  <dimension ref="A1:O49"/>
  <sheetViews>
    <sheetView zoomScaleNormal="100" workbookViewId="0">
      <selection activeCell="O4" sqref="O4:O49"/>
    </sheetView>
  </sheetViews>
  <sheetFormatPr defaultColWidth="9.1796875" defaultRowHeight="15.5" x14ac:dyDescent="0.35"/>
  <cols>
    <col min="1" max="5" width="9.1796875" style="17"/>
    <col min="6" max="6" width="43.54296875" style="43" customWidth="1"/>
    <col min="7" max="10" width="9.1796875" style="17"/>
    <col min="11" max="14" width="15.81640625" style="17" customWidth="1"/>
    <col min="15" max="16384" width="9.1796875" style="17"/>
  </cols>
  <sheetData>
    <row r="1" spans="1:15" x14ac:dyDescent="0.35">
      <c r="A1" s="16"/>
    </row>
    <row r="3" spans="1:15" x14ac:dyDescent="0.35">
      <c r="A3" s="50"/>
      <c r="B3" s="50" t="str">
        <f>FIRE0201!A3</f>
        <v>Deliberate dwelling fires</v>
      </c>
      <c r="C3" s="50"/>
      <c r="D3" s="50"/>
      <c r="E3" s="50"/>
      <c r="F3" s="49"/>
      <c r="G3" s="50"/>
      <c r="H3" s="50"/>
      <c r="I3" s="50"/>
      <c r="J3" s="50"/>
      <c r="K3" s="50"/>
      <c r="L3" s="50" t="s">
        <v>81</v>
      </c>
      <c r="M3" s="50"/>
      <c r="N3" s="50"/>
      <c r="O3" s="50"/>
    </row>
    <row r="4" spans="1:15" x14ac:dyDescent="0.35">
      <c r="A4" s="50" t="s">
        <v>82</v>
      </c>
      <c r="B4" s="50" t="s">
        <v>31</v>
      </c>
      <c r="C4" s="50" t="s">
        <v>76</v>
      </c>
      <c r="D4" s="50" t="s">
        <v>77</v>
      </c>
      <c r="E4" s="50" t="s">
        <v>80</v>
      </c>
      <c r="F4" s="49" t="s">
        <v>31</v>
      </c>
      <c r="G4" s="50" t="s">
        <v>76</v>
      </c>
      <c r="H4" s="50" t="s">
        <v>77</v>
      </c>
      <c r="I4" s="50" t="s">
        <v>80</v>
      </c>
      <c r="J4" s="50"/>
      <c r="K4" s="53" t="s">
        <v>31</v>
      </c>
      <c r="L4" s="53" t="s">
        <v>76</v>
      </c>
      <c r="M4" s="53" t="s">
        <v>77</v>
      </c>
      <c r="N4" s="54" t="s">
        <v>80</v>
      </c>
      <c r="O4" s="53" t="s">
        <v>104</v>
      </c>
    </row>
    <row r="5" spans="1:15" x14ac:dyDescent="0.35">
      <c r="A5" s="50" t="s">
        <v>47</v>
      </c>
      <c r="B5" s="49" cm="1">
        <f t="array" ref="B5">IF(IF($B$3="Total dwelling fires",SUMPRODUCT(('Data - dwelling fires'!$A$2:$A$25265=B$4)*('Data - dwelling fires'!$B$2:$B$25265=$A5)*('Data - dwelling fires'!$D$2:$D$25265)),SUMPRODUCT(('Data - dwelling fires'!$A$2:$A$25265=B$4)*('Data - dwelling fires'!$B$2:$B$25265=$A5)*('Data - dwelling fires'!$C$2:$C$25265=$B$3)*('Data - dwelling fires'!$D$2:$D$25265)))=0,"..",IF($B$3="Total dwelling fires",SUMPRODUCT(('Data - dwelling fires'!$A$2:$A$25265=B$4)*('Data - dwelling fires'!$B$2:$B$25265=$A5)*('Data - dwelling fires'!$D$2:$D$25265)),SUMPRODUCT(('Data - dwelling fires'!$A$2:$A$25265=B$4)*('Data - dwelling fires'!$B$2:$B$25265=$A5)*('Data - dwelling fires'!$C$2:$C$25265=$B$3)*('Data - dwelling fires'!$D$2:$D$25265))))</f>
        <v>3640</v>
      </c>
      <c r="C5" s="49" t="str" cm="1">
        <f t="array" ref="C5">IF(IF($B$3="Total dwelling fires",SUMPRODUCT(('Data - dwelling fires'!$A$2:$A$25265=C$4)*('Data - dwelling fires'!$B$2:$B$25265=$A5)*('Data - dwelling fires'!$D$2:$D$25265)),SUMPRODUCT(('Data - dwelling fires'!$A$2:$A$25265=C$4)*('Data - dwelling fires'!$B$2:$B$25265=$A5)*('Data - dwelling fires'!$C$2:$C$25265=$B$3)*('Data - dwelling fires'!$D$2:$D$25265)))=0,"..",IF($B$3="Total dwelling fires",SUMPRODUCT(('Data - dwelling fires'!$A$2:$A$25265=C$4)*('Data - dwelling fires'!$B$2:$B$25265=$A5)*('Data - dwelling fires'!$D$2:$D$25265)),SUMPRODUCT(('Data - dwelling fires'!$A$2:$A$25265=C$4)*('Data - dwelling fires'!$B$2:$B$25265=$A5)*('Data - dwelling fires'!$C$2:$C$25265=$B$3)*('Data - dwelling fires'!$D$2:$D$25265))))</f>
        <v>..</v>
      </c>
      <c r="D5" s="49" t="str" cm="1">
        <f t="array" ref="D5">IF(IF($B$3="Total dwelling fires",SUMPRODUCT(('Data - dwelling fires'!$A$2:$A$25265=D$4)*('Data - dwelling fires'!$B$2:$B$25265=$A5)*('Data - dwelling fires'!$D$2:$D$25265)),SUMPRODUCT(('Data - dwelling fires'!$A$2:$A$25265=D$4)*('Data - dwelling fires'!$B$2:$B$25265=$A5)*('Data - dwelling fires'!$C$2:$C$25265=$B$3)*('Data - dwelling fires'!$D$2:$D$25265)))=0,"..",IF($B$3="Total dwelling fires",SUMPRODUCT(('Data - dwelling fires'!$A$2:$A$25265=D$4)*('Data - dwelling fires'!$B$2:$B$25265=$A5)*('Data - dwelling fires'!$D$2:$D$25265)),SUMPRODUCT(('Data - dwelling fires'!$A$2:$A$25265=D$4)*('Data - dwelling fires'!$B$2:$B$25265=$A5)*('Data - dwelling fires'!$C$2:$C$25265=$B$3)*('Data - dwelling fires'!$D$2:$D$25265))))</f>
        <v>..</v>
      </c>
      <c r="E5" s="49" t="str" cm="1">
        <f t="array" ref="E5">IF(OR(B5="..",C5="..",D5=".."),IF(SUMPRODUCT(('Data - dwelling fires'!$A$2:$A$25262=E$4)*('Data - dwelling fires'!$B$2:$B$25262=$A5)*('Data - dwelling fires'!$C$2:$C$25262=$B$3)*('Data - dwelling fires'!$D$2:$D$25262))=0,"..",SUMPRODUCT(('Data - dwelling fires'!$A$2:$A$25262=E$4)*('Data - dwelling fires'!$B$2:$B$25262=$A5)*('Data - dwelling fires'!$C$2:$C$25262=$B$3)*('Data - dwelling fires'!$D$2:$D$25262))),B5+C5+D5)</f>
        <v>..</v>
      </c>
      <c r="F5" s="49">
        <f>IF(OR(B5="..",K5=""),"..",ROUND(1000000*(B5/K5),0))</f>
        <v>78</v>
      </c>
      <c r="G5" s="49" t="str">
        <f t="shared" ref="G5:I20" si="0">IF(OR(C5="..",L5=""),"..",ROUND(1000000*(C5/L5),0))</f>
        <v>..</v>
      </c>
      <c r="H5" s="49" t="str">
        <f t="shared" si="0"/>
        <v>..</v>
      </c>
      <c r="I5" s="49" t="str">
        <f t="shared" si="0"/>
        <v>..</v>
      </c>
      <c r="J5" s="50"/>
      <c r="K5" s="49" cm="1">
        <f t="array" ref="K5">IF(SUMPRODUCT(('Data - population'!$B$2:$B$2996=$A5)*('Data - population'!$C$2:$C$2996=K$4)*('Data - population'!$D$2:$D$2996)),SUMPRODUCT(('Data - population'!$B$2:$B$2996=$A5)*('Data - population'!$C$2:$C$2996=K$4)*('Data - population'!$D$2:$D$2996)),"..")</f>
        <v>46820800</v>
      </c>
      <c r="L5" s="49" cm="1">
        <f t="array" ref="L5">IF(SUMPRODUCT(('Data - population'!$B$2:$B$2996=$A5)*('Data - population'!$C$2:$C$2996=L$4)*('Data - population'!$D$2:$D$2996)),SUMPRODUCT(('Data - population'!$B$2:$B$2996=$A5)*('Data - population'!$C$2:$C$2996=L$4)*('Data - population'!$D$2:$D$2996)),"..")</f>
        <v>5180200</v>
      </c>
      <c r="M5" s="49" cm="1">
        <f t="array" ref="M5">IF(SUMPRODUCT(('Data - population'!$B$2:$B$2996=$A5)*('Data - population'!$C$2:$C$2996=M$4)*('Data - population'!$D$2:$D$2996)),SUMPRODUCT(('Data - population'!$B$2:$B$2996=$A5)*('Data - population'!$C$2:$C$2996=M$4)*('Data - population'!$D$2:$D$2996)),"..")</f>
        <v>2813500</v>
      </c>
      <c r="N5" s="49" cm="1">
        <f t="array" ref="N5">IF(SUMPRODUCT(('Data - population'!$B$2:$B$2996=$A5)*('Data - population'!$C$2:$C$2996=N$4)*('Data - population'!$D$2:$D$2996)),SUMPRODUCT(('Data - population'!$B$2:$B$2996=$A5)*('Data - population'!$C$2:$C$2996=N$4)*('Data - population'!$D$2:$D$2996)),"..")</f>
        <v>54814500</v>
      </c>
      <c r="O5" s="50">
        <f>K5+L5+M5-N5</f>
        <v>0</v>
      </c>
    </row>
    <row r="6" spans="1:15" x14ac:dyDescent="0.35">
      <c r="A6" s="50" t="s">
        <v>48</v>
      </c>
      <c r="B6" s="49" cm="1">
        <f t="array" ref="B6">IF(IF($B$3="Total dwelling fires",SUMPRODUCT(('Data - dwelling fires'!$A$2:$A$25265=B$4)*('Data - dwelling fires'!$B$2:$B$25265=$A6)*('Data - dwelling fires'!$D$2:$D$25265)),SUMPRODUCT(('Data - dwelling fires'!$A$2:$A$25265=B$4)*('Data - dwelling fires'!$B$2:$B$25265=$A6)*('Data - dwelling fires'!$C$2:$C$25265=$B$3)*('Data - dwelling fires'!$D$2:$D$25265)))=0,"..",IF($B$3="Total dwelling fires",SUMPRODUCT(('Data - dwelling fires'!$A$2:$A$25265=B$4)*('Data - dwelling fires'!$B$2:$B$25265=$A6)*('Data - dwelling fires'!$D$2:$D$25265)),SUMPRODUCT(('Data - dwelling fires'!$A$2:$A$25265=B$4)*('Data - dwelling fires'!$B$2:$B$25265=$A6)*('Data - dwelling fires'!$C$2:$C$25265=$B$3)*('Data - dwelling fires'!$D$2:$D$25265))))</f>
        <v>3882</v>
      </c>
      <c r="C6" s="49" t="str" cm="1">
        <f t="array" ref="C6">IF(IF($B$3="Total dwelling fires",SUMPRODUCT(('Data - dwelling fires'!$A$2:$A$25265=C$4)*('Data - dwelling fires'!$B$2:$B$25265=$A6)*('Data - dwelling fires'!$D$2:$D$25265)),SUMPRODUCT(('Data - dwelling fires'!$A$2:$A$25265=C$4)*('Data - dwelling fires'!$B$2:$B$25265=$A6)*('Data - dwelling fires'!$C$2:$C$25265=$B$3)*('Data - dwelling fires'!$D$2:$D$25265)))=0,"..",IF($B$3="Total dwelling fires",SUMPRODUCT(('Data - dwelling fires'!$A$2:$A$25265=C$4)*('Data - dwelling fires'!$B$2:$B$25265=$A6)*('Data - dwelling fires'!$D$2:$D$25265)),SUMPRODUCT(('Data - dwelling fires'!$A$2:$A$25265=C$4)*('Data - dwelling fires'!$B$2:$B$25265=$A6)*('Data - dwelling fires'!$C$2:$C$25265=$B$3)*('Data - dwelling fires'!$D$2:$D$25265))))</f>
        <v>..</v>
      </c>
      <c r="D6" s="49" t="str" cm="1">
        <f t="array" ref="D6">IF(IF($B$3="Total dwelling fires",SUMPRODUCT(('Data - dwelling fires'!$A$2:$A$25265=D$4)*('Data - dwelling fires'!$B$2:$B$25265=$A6)*('Data - dwelling fires'!$D$2:$D$25265)),SUMPRODUCT(('Data - dwelling fires'!$A$2:$A$25265=D$4)*('Data - dwelling fires'!$B$2:$B$25265=$A6)*('Data - dwelling fires'!$C$2:$C$25265=$B$3)*('Data - dwelling fires'!$D$2:$D$25265)))=0,"..",IF($B$3="Total dwelling fires",SUMPRODUCT(('Data - dwelling fires'!$A$2:$A$25265=D$4)*('Data - dwelling fires'!$B$2:$B$25265=$A6)*('Data - dwelling fires'!$D$2:$D$25265)),SUMPRODUCT(('Data - dwelling fires'!$A$2:$A$25265=D$4)*('Data - dwelling fires'!$B$2:$B$25265=$A6)*('Data - dwelling fires'!$C$2:$C$25265=$B$3)*('Data - dwelling fires'!$D$2:$D$25265))))</f>
        <v>..</v>
      </c>
      <c r="E6" s="49" t="str" cm="1">
        <f t="array" ref="E6">IF(OR(B6="..",C6="..",D6=".."),IF(SUMPRODUCT(('Data - dwelling fires'!$A$2:$A$25262=E$4)*('Data - dwelling fires'!$B$2:$B$25262=$A6)*('Data - dwelling fires'!$C$2:$C$25262=$B$3)*('Data - dwelling fires'!$D$2:$D$25262))=0,"..",SUMPRODUCT(('Data - dwelling fires'!$A$2:$A$25262=E$4)*('Data - dwelling fires'!$B$2:$B$25262=$A6)*('Data - dwelling fires'!$C$2:$C$25262=$B$3)*('Data - dwelling fires'!$D$2:$D$25262))),B6+C6+D6)</f>
        <v>..</v>
      </c>
      <c r="F6" s="49">
        <f t="shared" ref="F6:I44" si="1">IF(OR(B6="..",K6=""),"..",ROUND(1000000*(B6/K6),0))</f>
        <v>83</v>
      </c>
      <c r="G6" s="49" t="str">
        <f t="shared" si="0"/>
        <v>..</v>
      </c>
      <c r="H6" s="49" t="str">
        <f t="shared" si="0"/>
        <v>..</v>
      </c>
      <c r="I6" s="49" t="str">
        <f t="shared" si="0"/>
        <v>..</v>
      </c>
      <c r="J6" s="50"/>
      <c r="K6" s="49" cm="1">
        <f t="array" ref="K6">IF(SUMPRODUCT(('Data - population'!$B$2:$B$2996=$A6)*('Data - population'!$C$2:$C$2996=K$4)*('Data - population'!$D$2:$D$2996)),SUMPRODUCT(('Data - population'!$B$2:$B$2996=$A6)*('Data - population'!$C$2:$C$2996=K$4)*('Data - population'!$D$2:$D$2996)),"..")</f>
        <v>46777300</v>
      </c>
      <c r="L6" s="49" cm="1">
        <f t="array" ref="L6">IF(SUMPRODUCT(('Data - population'!$B$2:$B$2996=$A6)*('Data - population'!$C$2:$C$2996=L$4)*('Data - population'!$D$2:$D$2996)),SUMPRODUCT(('Data - population'!$B$2:$B$2996=$A6)*('Data - population'!$C$2:$C$2996=L$4)*('Data - population'!$D$2:$D$2996)),"..")</f>
        <v>5164500</v>
      </c>
      <c r="M6" s="49" cm="1">
        <f t="array" ref="M6">IF(SUMPRODUCT(('Data - population'!$B$2:$B$2996=$A6)*('Data - population'!$C$2:$C$2996=M$4)*('Data - population'!$D$2:$D$2996)),SUMPRODUCT(('Data - population'!$B$2:$B$2996=$A6)*('Data - population'!$C$2:$C$2996=M$4)*('Data - population'!$D$2:$D$2996)),"..")</f>
        <v>2804300</v>
      </c>
      <c r="N6" s="49" cm="1">
        <f t="array" ref="N6">IF(SUMPRODUCT(('Data - population'!$B$2:$B$2996=$A6)*('Data - population'!$C$2:$C$2996=N$4)*('Data - population'!$D$2:$D$2996)),SUMPRODUCT(('Data - population'!$B$2:$B$2996=$A6)*('Data - population'!$C$2:$C$2996=N$4)*('Data - population'!$D$2:$D$2996)),"..")</f>
        <v>54746200</v>
      </c>
      <c r="O6" s="50">
        <f t="shared" ref="O6:O49" si="2">K6+L6+M6-N6</f>
        <v>-100</v>
      </c>
    </row>
    <row r="7" spans="1:15" x14ac:dyDescent="0.35">
      <c r="A7" s="50" t="s">
        <v>49</v>
      </c>
      <c r="B7" s="49" cm="1">
        <f t="array" ref="B7">IF(IF($B$3="Total dwelling fires",SUMPRODUCT(('Data - dwelling fires'!$A$2:$A$25265=B$4)*('Data - dwelling fires'!$B$2:$B$25265=$A7)*('Data - dwelling fires'!$D$2:$D$25265)),SUMPRODUCT(('Data - dwelling fires'!$A$2:$A$25265=B$4)*('Data - dwelling fires'!$B$2:$B$25265=$A7)*('Data - dwelling fires'!$C$2:$C$25265=$B$3)*('Data - dwelling fires'!$D$2:$D$25265)))=0,"..",IF($B$3="Total dwelling fires",SUMPRODUCT(('Data - dwelling fires'!$A$2:$A$25265=B$4)*('Data - dwelling fires'!$B$2:$B$25265=$A7)*('Data - dwelling fires'!$D$2:$D$25265)),SUMPRODUCT(('Data - dwelling fires'!$A$2:$A$25265=B$4)*('Data - dwelling fires'!$B$2:$B$25265=$A7)*('Data - dwelling fires'!$C$2:$C$25265=$B$3)*('Data - dwelling fires'!$D$2:$D$25265))))</f>
        <v>4365</v>
      </c>
      <c r="C7" s="49" t="str" cm="1">
        <f t="array" ref="C7">IF(IF($B$3="Total dwelling fires",SUMPRODUCT(('Data - dwelling fires'!$A$2:$A$25265=C$4)*('Data - dwelling fires'!$B$2:$B$25265=$A7)*('Data - dwelling fires'!$D$2:$D$25265)),SUMPRODUCT(('Data - dwelling fires'!$A$2:$A$25265=C$4)*('Data - dwelling fires'!$B$2:$B$25265=$A7)*('Data - dwelling fires'!$C$2:$C$25265=$B$3)*('Data - dwelling fires'!$D$2:$D$25265)))=0,"..",IF($B$3="Total dwelling fires",SUMPRODUCT(('Data - dwelling fires'!$A$2:$A$25265=C$4)*('Data - dwelling fires'!$B$2:$B$25265=$A7)*('Data - dwelling fires'!$D$2:$D$25265)),SUMPRODUCT(('Data - dwelling fires'!$A$2:$A$25265=C$4)*('Data - dwelling fires'!$B$2:$B$25265=$A7)*('Data - dwelling fires'!$C$2:$C$25265=$B$3)*('Data - dwelling fires'!$D$2:$D$25265))))</f>
        <v>..</v>
      </c>
      <c r="D7" s="49" t="str" cm="1">
        <f t="array" ref="D7">IF(IF($B$3="Total dwelling fires",SUMPRODUCT(('Data - dwelling fires'!$A$2:$A$25265=D$4)*('Data - dwelling fires'!$B$2:$B$25265=$A7)*('Data - dwelling fires'!$D$2:$D$25265)),SUMPRODUCT(('Data - dwelling fires'!$A$2:$A$25265=D$4)*('Data - dwelling fires'!$B$2:$B$25265=$A7)*('Data - dwelling fires'!$C$2:$C$25265=$B$3)*('Data - dwelling fires'!$D$2:$D$25265)))=0,"..",IF($B$3="Total dwelling fires",SUMPRODUCT(('Data - dwelling fires'!$A$2:$A$25265=D$4)*('Data - dwelling fires'!$B$2:$B$25265=$A7)*('Data - dwelling fires'!$D$2:$D$25265)),SUMPRODUCT(('Data - dwelling fires'!$A$2:$A$25265=D$4)*('Data - dwelling fires'!$B$2:$B$25265=$A7)*('Data - dwelling fires'!$C$2:$C$25265=$B$3)*('Data - dwelling fires'!$D$2:$D$25265))))</f>
        <v>..</v>
      </c>
      <c r="E7" s="49" t="str" cm="1">
        <f t="array" ref="E7">IF(OR(B7="..",C7="..",D7=".."),IF(SUMPRODUCT(('Data - dwelling fires'!$A$2:$A$25262=E$4)*('Data - dwelling fires'!$B$2:$B$25262=$A7)*('Data - dwelling fires'!$C$2:$C$25262=$B$3)*('Data - dwelling fires'!$D$2:$D$25262))=0,"..",SUMPRODUCT(('Data - dwelling fires'!$A$2:$A$25262=E$4)*('Data - dwelling fires'!$B$2:$B$25262=$A7)*('Data - dwelling fires'!$C$2:$C$25262=$B$3)*('Data - dwelling fires'!$D$2:$D$25262))),B7+C7+D7)</f>
        <v>..</v>
      </c>
      <c r="F7" s="49">
        <f t="shared" si="1"/>
        <v>93</v>
      </c>
      <c r="G7" s="49" t="str">
        <f t="shared" si="0"/>
        <v>..</v>
      </c>
      <c r="H7" s="49" t="str">
        <f t="shared" si="0"/>
        <v>..</v>
      </c>
      <c r="I7" s="49" t="str">
        <f t="shared" si="0"/>
        <v>..</v>
      </c>
      <c r="J7" s="50"/>
      <c r="K7" s="49" cm="1">
        <f t="array" ref="K7">IF(SUMPRODUCT(('Data - population'!$B$2:$B$2996=$A7)*('Data - population'!$C$2:$C$2996=K$4)*('Data - population'!$D$2:$D$2996)),SUMPRODUCT(('Data - population'!$B$2:$B$2996=$A7)*('Data - population'!$C$2:$C$2996=K$4)*('Data - population'!$D$2:$D$2996)),"..")</f>
        <v>46813700</v>
      </c>
      <c r="L7" s="49" cm="1">
        <f t="array" ref="L7">IF(SUMPRODUCT(('Data - population'!$B$2:$B$2996=$A7)*('Data - population'!$C$2:$C$2996=L$4)*('Data - population'!$D$2:$D$2996)),SUMPRODUCT(('Data - population'!$B$2:$B$2996=$A7)*('Data - population'!$C$2:$C$2996=L$4)*('Data - population'!$D$2:$D$2996)),"..")</f>
        <v>5148100</v>
      </c>
      <c r="M7" s="49" cm="1">
        <f t="array" ref="M7">IF(SUMPRODUCT(('Data - population'!$B$2:$B$2996=$A7)*('Data - population'!$C$2:$C$2996=M$4)*('Data - population'!$D$2:$D$2996)),SUMPRODUCT(('Data - population'!$B$2:$B$2996=$A7)*('Data - population'!$C$2:$C$2996=M$4)*('Data - population'!$D$2:$D$2996)),"..")</f>
        <v>2803300</v>
      </c>
      <c r="N7" s="49" cm="1">
        <f t="array" ref="N7">IF(SUMPRODUCT(('Data - population'!$B$2:$B$2996=$A7)*('Data - population'!$C$2:$C$2996=N$4)*('Data - population'!$D$2:$D$2996)),SUMPRODUCT(('Data - population'!$B$2:$B$2996=$A7)*('Data - population'!$C$2:$C$2996=N$4)*('Data - population'!$D$2:$D$2996)),"..")</f>
        <v>54765100</v>
      </c>
      <c r="O7" s="50">
        <f t="shared" si="2"/>
        <v>0</v>
      </c>
    </row>
    <row r="8" spans="1:15" x14ac:dyDescent="0.35">
      <c r="A8" s="50" t="s">
        <v>50</v>
      </c>
      <c r="B8" s="49" cm="1">
        <f t="array" ref="B8">IF(IF($B$3="Total dwelling fires",SUMPRODUCT(('Data - dwelling fires'!$A$2:$A$25265=B$4)*('Data - dwelling fires'!$B$2:$B$25265=$A8)*('Data - dwelling fires'!$D$2:$D$25265)),SUMPRODUCT(('Data - dwelling fires'!$A$2:$A$25265=B$4)*('Data - dwelling fires'!$B$2:$B$25265=$A8)*('Data - dwelling fires'!$C$2:$C$25265=$B$3)*('Data - dwelling fires'!$D$2:$D$25265)))=0,"..",IF($B$3="Total dwelling fires",SUMPRODUCT(('Data - dwelling fires'!$A$2:$A$25265=B$4)*('Data - dwelling fires'!$B$2:$B$25265=$A8)*('Data - dwelling fires'!$D$2:$D$25265)),SUMPRODUCT(('Data - dwelling fires'!$A$2:$A$25265=B$4)*('Data - dwelling fires'!$B$2:$B$25265=$A8)*('Data - dwelling fires'!$C$2:$C$25265=$B$3)*('Data - dwelling fires'!$D$2:$D$25265))))</f>
        <v>5000</v>
      </c>
      <c r="C8" s="49" t="str" cm="1">
        <f t="array" ref="C8">IF(IF($B$3="Total dwelling fires",SUMPRODUCT(('Data - dwelling fires'!$A$2:$A$25265=C$4)*('Data - dwelling fires'!$B$2:$B$25265=$A8)*('Data - dwelling fires'!$D$2:$D$25265)),SUMPRODUCT(('Data - dwelling fires'!$A$2:$A$25265=C$4)*('Data - dwelling fires'!$B$2:$B$25265=$A8)*('Data - dwelling fires'!$C$2:$C$25265=$B$3)*('Data - dwelling fires'!$D$2:$D$25265)))=0,"..",IF($B$3="Total dwelling fires",SUMPRODUCT(('Data - dwelling fires'!$A$2:$A$25265=C$4)*('Data - dwelling fires'!$B$2:$B$25265=$A8)*('Data - dwelling fires'!$D$2:$D$25265)),SUMPRODUCT(('Data - dwelling fires'!$A$2:$A$25265=C$4)*('Data - dwelling fires'!$B$2:$B$25265=$A8)*('Data - dwelling fires'!$C$2:$C$25265=$B$3)*('Data - dwelling fires'!$D$2:$D$25265))))</f>
        <v>..</v>
      </c>
      <c r="D8" s="49" t="str" cm="1">
        <f t="array" ref="D8">IF(IF($B$3="Total dwelling fires",SUMPRODUCT(('Data - dwelling fires'!$A$2:$A$25265=D$4)*('Data - dwelling fires'!$B$2:$B$25265=$A8)*('Data - dwelling fires'!$D$2:$D$25265)),SUMPRODUCT(('Data - dwelling fires'!$A$2:$A$25265=D$4)*('Data - dwelling fires'!$B$2:$B$25265=$A8)*('Data - dwelling fires'!$C$2:$C$25265=$B$3)*('Data - dwelling fires'!$D$2:$D$25265)))=0,"..",IF($B$3="Total dwelling fires",SUMPRODUCT(('Data - dwelling fires'!$A$2:$A$25265=D$4)*('Data - dwelling fires'!$B$2:$B$25265=$A8)*('Data - dwelling fires'!$D$2:$D$25265)),SUMPRODUCT(('Data - dwelling fires'!$A$2:$A$25265=D$4)*('Data - dwelling fires'!$B$2:$B$25265=$A8)*('Data - dwelling fires'!$C$2:$C$25265=$B$3)*('Data - dwelling fires'!$D$2:$D$25265))))</f>
        <v>..</v>
      </c>
      <c r="E8" s="49" t="str" cm="1">
        <f t="array" ref="E8">IF(OR(B8="..",C8="..",D8=".."),IF(SUMPRODUCT(('Data - dwelling fires'!$A$2:$A$25262=E$4)*('Data - dwelling fires'!$B$2:$B$25262=$A8)*('Data - dwelling fires'!$C$2:$C$25262=$B$3)*('Data - dwelling fires'!$D$2:$D$25262))=0,"..",SUMPRODUCT(('Data - dwelling fires'!$A$2:$A$25262=E$4)*('Data - dwelling fires'!$B$2:$B$25262=$A8)*('Data - dwelling fires'!$C$2:$C$25262=$B$3)*('Data - dwelling fires'!$D$2:$D$25262))),B8+C8+D8)</f>
        <v>..</v>
      </c>
      <c r="F8" s="49">
        <f t="shared" si="1"/>
        <v>107</v>
      </c>
      <c r="G8" s="49" t="str">
        <f t="shared" si="0"/>
        <v>..</v>
      </c>
      <c r="H8" s="49" t="str">
        <f t="shared" si="0"/>
        <v>..</v>
      </c>
      <c r="I8" s="49" t="str">
        <f t="shared" si="0"/>
        <v>..</v>
      </c>
      <c r="J8" s="50"/>
      <c r="K8" s="49" cm="1">
        <f t="array" ref="K8">IF(SUMPRODUCT(('Data - population'!$B$2:$B$2996=$A8)*('Data - population'!$C$2:$C$2996=K$4)*('Data - population'!$D$2:$D$2996)),SUMPRODUCT(('Data - population'!$B$2:$B$2996=$A8)*('Data - population'!$C$2:$C$2996=K$4)*('Data - population'!$D$2:$D$2996)),"..")</f>
        <v>46912400</v>
      </c>
      <c r="L8" s="49" cm="1">
        <f t="array" ref="L8">IF(SUMPRODUCT(('Data - population'!$B$2:$B$2996=$A8)*('Data - population'!$C$2:$C$2996=L$4)*('Data - population'!$D$2:$D$2996)),SUMPRODUCT(('Data - population'!$B$2:$B$2996=$A8)*('Data - population'!$C$2:$C$2996=L$4)*('Data - population'!$D$2:$D$2996)),"..")</f>
        <v>5138900</v>
      </c>
      <c r="M8" s="49" cm="1">
        <f t="array" ref="M8">IF(SUMPRODUCT(('Data - population'!$B$2:$B$2996=$A8)*('Data - population'!$C$2:$C$2996=M$4)*('Data - population'!$D$2:$D$2996)),SUMPRODUCT(('Data - population'!$B$2:$B$2996=$A8)*('Data - population'!$C$2:$C$2996=M$4)*('Data - population'!$D$2:$D$2996)),"..")</f>
        <v>2800700</v>
      </c>
      <c r="N8" s="49" cm="1">
        <f t="array" ref="N8">IF(SUMPRODUCT(('Data - population'!$B$2:$B$2996=$A8)*('Data - population'!$C$2:$C$2996=N$4)*('Data - population'!$D$2:$D$2996)),SUMPRODUCT(('Data - population'!$B$2:$B$2996=$A8)*('Data - population'!$C$2:$C$2996=N$4)*('Data - population'!$D$2:$D$2996)),"..")</f>
        <v>54852000</v>
      </c>
      <c r="O8" s="50">
        <f t="shared" si="2"/>
        <v>0</v>
      </c>
    </row>
    <row r="9" spans="1:15" x14ac:dyDescent="0.35">
      <c r="A9" s="50" t="s">
        <v>51</v>
      </c>
      <c r="B9" s="49" cm="1">
        <f t="array" ref="B9">IF(IF($B$3="Total dwelling fires",SUMPRODUCT(('Data - dwelling fires'!$A$2:$A$25265=B$4)*('Data - dwelling fires'!$B$2:$B$25265=$A9)*('Data - dwelling fires'!$D$2:$D$25265)),SUMPRODUCT(('Data - dwelling fires'!$A$2:$A$25265=B$4)*('Data - dwelling fires'!$B$2:$B$25265=$A9)*('Data - dwelling fires'!$C$2:$C$25265=$B$3)*('Data - dwelling fires'!$D$2:$D$25265)))=0,"..",IF($B$3="Total dwelling fires",SUMPRODUCT(('Data - dwelling fires'!$A$2:$A$25265=B$4)*('Data - dwelling fires'!$B$2:$B$25265=$A9)*('Data - dwelling fires'!$D$2:$D$25265)),SUMPRODUCT(('Data - dwelling fires'!$A$2:$A$25265=B$4)*('Data - dwelling fires'!$B$2:$B$25265=$A9)*('Data - dwelling fires'!$C$2:$C$25265=$B$3)*('Data - dwelling fires'!$D$2:$D$25265))))</f>
        <v>5718</v>
      </c>
      <c r="C9" s="49" t="str" cm="1">
        <f t="array" ref="C9">IF(IF($B$3="Total dwelling fires",SUMPRODUCT(('Data - dwelling fires'!$A$2:$A$25265=C$4)*('Data - dwelling fires'!$B$2:$B$25265=$A9)*('Data - dwelling fires'!$D$2:$D$25265)),SUMPRODUCT(('Data - dwelling fires'!$A$2:$A$25265=C$4)*('Data - dwelling fires'!$B$2:$B$25265=$A9)*('Data - dwelling fires'!$C$2:$C$25265=$B$3)*('Data - dwelling fires'!$D$2:$D$25265)))=0,"..",IF($B$3="Total dwelling fires",SUMPRODUCT(('Data - dwelling fires'!$A$2:$A$25265=C$4)*('Data - dwelling fires'!$B$2:$B$25265=$A9)*('Data - dwelling fires'!$D$2:$D$25265)),SUMPRODUCT(('Data - dwelling fires'!$A$2:$A$25265=C$4)*('Data - dwelling fires'!$B$2:$B$25265=$A9)*('Data - dwelling fires'!$C$2:$C$25265=$B$3)*('Data - dwelling fires'!$D$2:$D$25265))))</f>
        <v>..</v>
      </c>
      <c r="D9" s="49" t="str" cm="1">
        <f t="array" ref="D9">IF(IF($B$3="Total dwelling fires",SUMPRODUCT(('Data - dwelling fires'!$A$2:$A$25265=D$4)*('Data - dwelling fires'!$B$2:$B$25265=$A9)*('Data - dwelling fires'!$D$2:$D$25265)),SUMPRODUCT(('Data - dwelling fires'!$A$2:$A$25265=D$4)*('Data - dwelling fires'!$B$2:$B$25265=$A9)*('Data - dwelling fires'!$C$2:$C$25265=$B$3)*('Data - dwelling fires'!$D$2:$D$25265)))=0,"..",IF($B$3="Total dwelling fires",SUMPRODUCT(('Data - dwelling fires'!$A$2:$A$25265=D$4)*('Data - dwelling fires'!$B$2:$B$25265=$A9)*('Data - dwelling fires'!$D$2:$D$25265)),SUMPRODUCT(('Data - dwelling fires'!$A$2:$A$25265=D$4)*('Data - dwelling fires'!$B$2:$B$25265=$A9)*('Data - dwelling fires'!$C$2:$C$25265=$B$3)*('Data - dwelling fires'!$D$2:$D$25265))))</f>
        <v>..</v>
      </c>
      <c r="E9" s="49" t="str" cm="1">
        <f t="array" ref="E9">IF(OR(B9="..",C9="..",D9=".."),IF(SUMPRODUCT(('Data - dwelling fires'!$A$2:$A$25262=E$4)*('Data - dwelling fires'!$B$2:$B$25262=$A9)*('Data - dwelling fires'!$C$2:$C$25262=$B$3)*('Data - dwelling fires'!$D$2:$D$25262))=0,"..",SUMPRODUCT(('Data - dwelling fires'!$A$2:$A$25262=E$4)*('Data - dwelling fires'!$B$2:$B$25262=$A9)*('Data - dwelling fires'!$C$2:$C$25262=$B$3)*('Data - dwelling fires'!$D$2:$D$25262))),B9+C9+D9)</f>
        <v>..</v>
      </c>
      <c r="F9" s="49">
        <f t="shared" si="1"/>
        <v>122</v>
      </c>
      <c r="G9" s="49" t="str">
        <f t="shared" si="0"/>
        <v>..</v>
      </c>
      <c r="H9" s="49" t="str">
        <f t="shared" si="0"/>
        <v>..</v>
      </c>
      <c r="I9" s="49" t="str">
        <f t="shared" si="0"/>
        <v>..</v>
      </c>
      <c r="J9" s="50"/>
      <c r="K9" s="49" cm="1">
        <f t="array" ref="K9">IF(SUMPRODUCT(('Data - population'!$B$2:$B$2996=$A9)*('Data - population'!$C$2:$C$2996=K$4)*('Data - population'!$D$2:$D$2996)),SUMPRODUCT(('Data - population'!$B$2:$B$2996=$A9)*('Data - population'!$C$2:$C$2996=K$4)*('Data - population'!$D$2:$D$2996)),"..")</f>
        <v>47057400</v>
      </c>
      <c r="L9" s="49" cm="1">
        <f t="array" ref="L9">IF(SUMPRODUCT(('Data - population'!$B$2:$B$2996=$A9)*('Data - population'!$C$2:$C$2996=L$4)*('Data - population'!$D$2:$D$2996)),SUMPRODUCT(('Data - population'!$B$2:$B$2996=$A9)*('Data - population'!$C$2:$C$2996=L$4)*('Data - population'!$D$2:$D$2996)),"..")</f>
        <v>5127900</v>
      </c>
      <c r="M9" s="49" cm="1">
        <f t="array" ref="M9">IF(SUMPRODUCT(('Data - population'!$B$2:$B$2996=$A9)*('Data - population'!$C$2:$C$2996=M$4)*('Data - population'!$D$2:$D$2996)),SUMPRODUCT(('Data - population'!$B$2:$B$2996=$A9)*('Data - population'!$C$2:$C$2996=M$4)*('Data - population'!$D$2:$D$2996)),"..")</f>
        <v>2803400</v>
      </c>
      <c r="N9" s="49" cm="1">
        <f t="array" ref="N9">IF(SUMPRODUCT(('Data - population'!$B$2:$B$2996=$A9)*('Data - population'!$C$2:$C$2996=N$4)*('Data - population'!$D$2:$D$2996)),SUMPRODUCT(('Data - population'!$B$2:$B$2996=$A9)*('Data - population'!$C$2:$C$2996=N$4)*('Data - population'!$D$2:$D$2996)),"..")</f>
        <v>54988600</v>
      </c>
      <c r="O9" s="50">
        <f t="shared" si="2"/>
        <v>100</v>
      </c>
    </row>
    <row r="10" spans="1:15" x14ac:dyDescent="0.35">
      <c r="A10" s="50" t="s">
        <v>52</v>
      </c>
      <c r="B10" s="49" cm="1">
        <f t="array" ref="B10">IF(IF($B$3="Total dwelling fires",SUMPRODUCT(('Data - dwelling fires'!$A$2:$A$25265=B$4)*('Data - dwelling fires'!$B$2:$B$25265=$A10)*('Data - dwelling fires'!$D$2:$D$25265)),SUMPRODUCT(('Data - dwelling fires'!$A$2:$A$25265=B$4)*('Data - dwelling fires'!$B$2:$B$25265=$A10)*('Data - dwelling fires'!$C$2:$C$25265=$B$3)*('Data - dwelling fires'!$D$2:$D$25265)))=0,"..",IF($B$3="Total dwelling fires",SUMPRODUCT(('Data - dwelling fires'!$A$2:$A$25265=B$4)*('Data - dwelling fires'!$B$2:$B$25265=$A10)*('Data - dwelling fires'!$D$2:$D$25265)),SUMPRODUCT(('Data - dwelling fires'!$A$2:$A$25265=B$4)*('Data - dwelling fires'!$B$2:$B$25265=$A10)*('Data - dwelling fires'!$C$2:$C$25265=$B$3)*('Data - dwelling fires'!$D$2:$D$25265))))</f>
        <v>5650</v>
      </c>
      <c r="C10" s="49" t="str" cm="1">
        <f t="array" ref="C10">IF(IF($B$3="Total dwelling fires",SUMPRODUCT(('Data - dwelling fires'!$A$2:$A$25265=C$4)*('Data - dwelling fires'!$B$2:$B$25265=$A10)*('Data - dwelling fires'!$D$2:$D$25265)),SUMPRODUCT(('Data - dwelling fires'!$A$2:$A$25265=C$4)*('Data - dwelling fires'!$B$2:$B$25265=$A10)*('Data - dwelling fires'!$C$2:$C$25265=$B$3)*('Data - dwelling fires'!$D$2:$D$25265)))=0,"..",IF($B$3="Total dwelling fires",SUMPRODUCT(('Data - dwelling fires'!$A$2:$A$25265=C$4)*('Data - dwelling fires'!$B$2:$B$25265=$A10)*('Data - dwelling fires'!$D$2:$D$25265)),SUMPRODUCT(('Data - dwelling fires'!$A$2:$A$25265=C$4)*('Data - dwelling fires'!$B$2:$B$25265=$A10)*('Data - dwelling fires'!$C$2:$C$25265=$B$3)*('Data - dwelling fires'!$D$2:$D$25265))))</f>
        <v>..</v>
      </c>
      <c r="D10" s="49" t="str" cm="1">
        <f t="array" ref="D10">IF(IF($B$3="Total dwelling fires",SUMPRODUCT(('Data - dwelling fires'!$A$2:$A$25265=D$4)*('Data - dwelling fires'!$B$2:$B$25265=$A10)*('Data - dwelling fires'!$D$2:$D$25265)),SUMPRODUCT(('Data - dwelling fires'!$A$2:$A$25265=D$4)*('Data - dwelling fires'!$B$2:$B$25265=$A10)*('Data - dwelling fires'!$C$2:$C$25265=$B$3)*('Data - dwelling fires'!$D$2:$D$25265)))=0,"..",IF($B$3="Total dwelling fires",SUMPRODUCT(('Data - dwelling fires'!$A$2:$A$25265=D$4)*('Data - dwelling fires'!$B$2:$B$25265=$A10)*('Data - dwelling fires'!$D$2:$D$25265)),SUMPRODUCT(('Data - dwelling fires'!$A$2:$A$25265=D$4)*('Data - dwelling fires'!$B$2:$B$25265=$A10)*('Data - dwelling fires'!$C$2:$C$25265=$B$3)*('Data - dwelling fires'!$D$2:$D$25265))))</f>
        <v>..</v>
      </c>
      <c r="E10" s="49" t="str" cm="1">
        <f t="array" ref="E10">IF(OR(B10="..",C10="..",D10=".."),IF(SUMPRODUCT(('Data - dwelling fires'!$A$2:$A$25262=E$4)*('Data - dwelling fires'!$B$2:$B$25262=$A10)*('Data - dwelling fires'!$C$2:$C$25262=$B$3)*('Data - dwelling fires'!$D$2:$D$25262))=0,"..",SUMPRODUCT(('Data - dwelling fires'!$A$2:$A$25262=E$4)*('Data - dwelling fires'!$B$2:$B$25262=$A10)*('Data - dwelling fires'!$C$2:$C$25262=$B$3)*('Data - dwelling fires'!$D$2:$D$25262))),B10+C10+D10)</f>
        <v>..</v>
      </c>
      <c r="F10" s="49">
        <f t="shared" si="1"/>
        <v>120</v>
      </c>
      <c r="G10" s="49" t="str">
        <f t="shared" si="0"/>
        <v>..</v>
      </c>
      <c r="H10" s="49" t="str">
        <f t="shared" si="0"/>
        <v>..</v>
      </c>
      <c r="I10" s="49" t="str">
        <f t="shared" si="0"/>
        <v>..</v>
      </c>
      <c r="J10" s="50"/>
      <c r="K10" s="49" cm="1">
        <f t="array" ref="K10">IF(SUMPRODUCT(('Data - population'!$B$2:$B$2996=$A10)*('Data - population'!$C$2:$C$2996=K$4)*('Data - population'!$D$2:$D$2996)),SUMPRODUCT(('Data - population'!$B$2:$B$2996=$A10)*('Data - population'!$C$2:$C$2996=K$4)*('Data - population'!$D$2:$D$2996)),"..")</f>
        <v>47187600</v>
      </c>
      <c r="L10" s="49" cm="1">
        <f t="array" ref="L10">IF(SUMPRODUCT(('Data - population'!$B$2:$B$2996=$A10)*('Data - population'!$C$2:$C$2996=L$4)*('Data - population'!$D$2:$D$2996)),SUMPRODUCT(('Data - population'!$B$2:$B$2996=$A10)*('Data - population'!$C$2:$C$2996=L$4)*('Data - population'!$D$2:$D$2996)),"..")</f>
        <v>5111800</v>
      </c>
      <c r="M10" s="49" cm="1">
        <f t="array" ref="M10">IF(SUMPRODUCT(('Data - population'!$B$2:$B$2996=$A10)*('Data - population'!$C$2:$C$2996=M$4)*('Data - population'!$D$2:$D$2996)),SUMPRODUCT(('Data - population'!$B$2:$B$2996=$A10)*('Data - population'!$C$2:$C$2996=M$4)*('Data - population'!$D$2:$D$2996)),"..")</f>
        <v>2810900</v>
      </c>
      <c r="N10" s="49" cm="1">
        <f t="array" ref="N10">IF(SUMPRODUCT(('Data - population'!$B$2:$B$2996=$A10)*('Data - population'!$C$2:$C$2996=N$4)*('Data - population'!$D$2:$D$2996)),SUMPRODUCT(('Data - population'!$B$2:$B$2996=$A10)*('Data - population'!$C$2:$C$2996=N$4)*('Data - population'!$D$2:$D$2996)),"..")</f>
        <v>55110300</v>
      </c>
      <c r="O10" s="50">
        <f t="shared" si="2"/>
        <v>0</v>
      </c>
    </row>
    <row r="11" spans="1:15" x14ac:dyDescent="0.35">
      <c r="A11" s="50" t="s">
        <v>53</v>
      </c>
      <c r="B11" s="49" cm="1">
        <f t="array" ref="B11">IF(IF($B$3="Total dwelling fires",SUMPRODUCT(('Data - dwelling fires'!$A$2:$A$25265=B$4)*('Data - dwelling fires'!$B$2:$B$25265=$A11)*('Data - dwelling fires'!$D$2:$D$25265)),SUMPRODUCT(('Data - dwelling fires'!$A$2:$A$25265=B$4)*('Data - dwelling fires'!$B$2:$B$25265=$A11)*('Data - dwelling fires'!$C$2:$C$25265=$B$3)*('Data - dwelling fires'!$D$2:$D$25265)))=0,"..",IF($B$3="Total dwelling fires",SUMPRODUCT(('Data - dwelling fires'!$A$2:$A$25265=B$4)*('Data - dwelling fires'!$B$2:$B$25265=$A11)*('Data - dwelling fires'!$D$2:$D$25265)),SUMPRODUCT(('Data - dwelling fires'!$A$2:$A$25265=B$4)*('Data - dwelling fires'!$B$2:$B$25265=$A11)*('Data - dwelling fires'!$C$2:$C$25265=$B$3)*('Data - dwelling fires'!$D$2:$D$25265))))</f>
        <v>6040</v>
      </c>
      <c r="C11" s="49" t="str" cm="1">
        <f t="array" ref="C11">IF(IF($B$3="Total dwelling fires",SUMPRODUCT(('Data - dwelling fires'!$A$2:$A$25265=C$4)*('Data - dwelling fires'!$B$2:$B$25265=$A11)*('Data - dwelling fires'!$D$2:$D$25265)),SUMPRODUCT(('Data - dwelling fires'!$A$2:$A$25265=C$4)*('Data - dwelling fires'!$B$2:$B$25265=$A11)*('Data - dwelling fires'!$C$2:$C$25265=$B$3)*('Data - dwelling fires'!$D$2:$D$25265)))=0,"..",IF($B$3="Total dwelling fires",SUMPRODUCT(('Data - dwelling fires'!$A$2:$A$25265=C$4)*('Data - dwelling fires'!$B$2:$B$25265=$A11)*('Data - dwelling fires'!$D$2:$D$25265)),SUMPRODUCT(('Data - dwelling fires'!$A$2:$A$25265=C$4)*('Data - dwelling fires'!$B$2:$B$25265=$A11)*('Data - dwelling fires'!$C$2:$C$25265=$B$3)*('Data - dwelling fires'!$D$2:$D$25265))))</f>
        <v>..</v>
      </c>
      <c r="D11" s="49" t="str" cm="1">
        <f t="array" ref="D11">IF(IF($B$3="Total dwelling fires",SUMPRODUCT(('Data - dwelling fires'!$A$2:$A$25265=D$4)*('Data - dwelling fires'!$B$2:$B$25265=$A11)*('Data - dwelling fires'!$D$2:$D$25265)),SUMPRODUCT(('Data - dwelling fires'!$A$2:$A$25265=D$4)*('Data - dwelling fires'!$B$2:$B$25265=$A11)*('Data - dwelling fires'!$C$2:$C$25265=$B$3)*('Data - dwelling fires'!$D$2:$D$25265)))=0,"..",IF($B$3="Total dwelling fires",SUMPRODUCT(('Data - dwelling fires'!$A$2:$A$25265=D$4)*('Data - dwelling fires'!$B$2:$B$25265=$A11)*('Data - dwelling fires'!$D$2:$D$25265)),SUMPRODUCT(('Data - dwelling fires'!$A$2:$A$25265=D$4)*('Data - dwelling fires'!$B$2:$B$25265=$A11)*('Data - dwelling fires'!$C$2:$C$25265=$B$3)*('Data - dwelling fires'!$D$2:$D$25265))))</f>
        <v>..</v>
      </c>
      <c r="E11" s="49" t="str" cm="1">
        <f t="array" ref="E11">IF(OR(B11="..",C11="..",D11=".."),IF(SUMPRODUCT(('Data - dwelling fires'!$A$2:$A$25262=E$4)*('Data - dwelling fires'!$B$2:$B$25262=$A11)*('Data - dwelling fires'!$C$2:$C$25262=$B$3)*('Data - dwelling fires'!$D$2:$D$25262))=0,"..",SUMPRODUCT(('Data - dwelling fires'!$A$2:$A$25262=E$4)*('Data - dwelling fires'!$B$2:$B$25262=$A11)*('Data - dwelling fires'!$C$2:$C$25262=$B$3)*('Data - dwelling fires'!$D$2:$D$25262))),B11+C11+D11)</f>
        <v>..</v>
      </c>
      <c r="F11" s="49">
        <f t="shared" si="1"/>
        <v>128</v>
      </c>
      <c r="G11" s="49" t="str">
        <f t="shared" si="0"/>
        <v>..</v>
      </c>
      <c r="H11" s="49" t="str">
        <f t="shared" si="0"/>
        <v>..</v>
      </c>
      <c r="I11" s="49" t="str">
        <f t="shared" si="0"/>
        <v>..</v>
      </c>
      <c r="J11" s="50"/>
      <c r="K11" s="49" cm="1">
        <f t="array" ref="K11">IF(SUMPRODUCT(('Data - population'!$B$2:$B$2996=$A11)*('Data - population'!$C$2:$C$2996=K$4)*('Data - population'!$D$2:$D$2996)),SUMPRODUCT(('Data - population'!$B$2:$B$2996=$A11)*('Data - population'!$C$2:$C$2996=K$4)*('Data - population'!$D$2:$D$2996)),"..")</f>
        <v>47300400</v>
      </c>
      <c r="L11" s="49" cm="1">
        <f t="array" ref="L11">IF(SUMPRODUCT(('Data - population'!$B$2:$B$2996=$A11)*('Data - population'!$C$2:$C$2996=L$4)*('Data - population'!$D$2:$D$2996)),SUMPRODUCT(('Data - population'!$B$2:$B$2996=$A11)*('Data - population'!$C$2:$C$2996=L$4)*('Data - population'!$D$2:$D$2996)),"..")</f>
        <v>5099000</v>
      </c>
      <c r="M11" s="49" cm="1">
        <f t="array" ref="M11">IF(SUMPRODUCT(('Data - population'!$B$2:$B$2996=$A11)*('Data - population'!$C$2:$C$2996=M$4)*('Data - population'!$D$2:$D$2996)),SUMPRODUCT(('Data - population'!$B$2:$B$2996=$A11)*('Data - population'!$C$2:$C$2996=M$4)*('Data - population'!$D$2:$D$2996)),"..")</f>
        <v>2822600</v>
      </c>
      <c r="N11" s="49" cm="1">
        <f t="array" ref="N11">IF(SUMPRODUCT(('Data - population'!$B$2:$B$2996=$A11)*('Data - population'!$C$2:$C$2996=N$4)*('Data - population'!$D$2:$D$2996)),SUMPRODUCT(('Data - population'!$B$2:$B$2996=$A11)*('Data - population'!$C$2:$C$2996=N$4)*('Data - population'!$D$2:$D$2996)),"..")</f>
        <v>55222000</v>
      </c>
      <c r="O11" s="50">
        <f t="shared" si="2"/>
        <v>0</v>
      </c>
    </row>
    <row r="12" spans="1:15" x14ac:dyDescent="0.35">
      <c r="A12" s="50" t="s">
        <v>54</v>
      </c>
      <c r="B12" s="49" cm="1">
        <f t="array" ref="B12">IF(IF($B$3="Total dwelling fires",SUMPRODUCT(('Data - dwelling fires'!$A$2:$A$25265=B$4)*('Data - dwelling fires'!$B$2:$B$25265=$A12)*('Data - dwelling fires'!$D$2:$D$25265)),SUMPRODUCT(('Data - dwelling fires'!$A$2:$A$25265=B$4)*('Data - dwelling fires'!$B$2:$B$25265=$A12)*('Data - dwelling fires'!$C$2:$C$25265=$B$3)*('Data - dwelling fires'!$D$2:$D$25265)))=0,"..",IF($B$3="Total dwelling fires",SUMPRODUCT(('Data - dwelling fires'!$A$2:$A$25265=B$4)*('Data - dwelling fires'!$B$2:$B$25265=$A12)*('Data - dwelling fires'!$D$2:$D$25265)),SUMPRODUCT(('Data - dwelling fires'!$A$2:$A$25265=B$4)*('Data - dwelling fires'!$B$2:$B$25265=$A12)*('Data - dwelling fires'!$C$2:$C$25265=$B$3)*('Data - dwelling fires'!$D$2:$D$25265))))</f>
        <v>6200</v>
      </c>
      <c r="C12" s="49" t="str" cm="1">
        <f t="array" ref="C12">IF(IF($B$3="Total dwelling fires",SUMPRODUCT(('Data - dwelling fires'!$A$2:$A$25265=C$4)*('Data - dwelling fires'!$B$2:$B$25265=$A12)*('Data - dwelling fires'!$D$2:$D$25265)),SUMPRODUCT(('Data - dwelling fires'!$A$2:$A$25265=C$4)*('Data - dwelling fires'!$B$2:$B$25265=$A12)*('Data - dwelling fires'!$C$2:$C$25265=$B$3)*('Data - dwelling fires'!$D$2:$D$25265)))=0,"..",IF($B$3="Total dwelling fires",SUMPRODUCT(('Data - dwelling fires'!$A$2:$A$25265=C$4)*('Data - dwelling fires'!$B$2:$B$25265=$A12)*('Data - dwelling fires'!$D$2:$D$25265)),SUMPRODUCT(('Data - dwelling fires'!$A$2:$A$25265=C$4)*('Data - dwelling fires'!$B$2:$B$25265=$A12)*('Data - dwelling fires'!$C$2:$C$25265=$B$3)*('Data - dwelling fires'!$D$2:$D$25265))))</f>
        <v>..</v>
      </c>
      <c r="D12" s="49" t="str" cm="1">
        <f t="array" ref="D12">IF(IF($B$3="Total dwelling fires",SUMPRODUCT(('Data - dwelling fires'!$A$2:$A$25265=D$4)*('Data - dwelling fires'!$B$2:$B$25265=$A12)*('Data - dwelling fires'!$D$2:$D$25265)),SUMPRODUCT(('Data - dwelling fires'!$A$2:$A$25265=D$4)*('Data - dwelling fires'!$B$2:$B$25265=$A12)*('Data - dwelling fires'!$C$2:$C$25265=$B$3)*('Data - dwelling fires'!$D$2:$D$25265)))=0,"..",IF($B$3="Total dwelling fires",SUMPRODUCT(('Data - dwelling fires'!$A$2:$A$25265=D$4)*('Data - dwelling fires'!$B$2:$B$25265=$A12)*('Data - dwelling fires'!$D$2:$D$25265)),SUMPRODUCT(('Data - dwelling fires'!$A$2:$A$25265=D$4)*('Data - dwelling fires'!$B$2:$B$25265=$A12)*('Data - dwelling fires'!$C$2:$C$25265=$B$3)*('Data - dwelling fires'!$D$2:$D$25265))))</f>
        <v>..</v>
      </c>
      <c r="E12" s="49" t="str" cm="1">
        <f t="array" ref="E12">IF(OR(B12="..",C12="..",D12=".."),IF(SUMPRODUCT(('Data - dwelling fires'!$A$2:$A$25262=E$4)*('Data - dwelling fires'!$B$2:$B$25262=$A12)*('Data - dwelling fires'!$C$2:$C$25262=$B$3)*('Data - dwelling fires'!$D$2:$D$25262))=0,"..",SUMPRODUCT(('Data - dwelling fires'!$A$2:$A$25262=E$4)*('Data - dwelling fires'!$B$2:$B$25262=$A12)*('Data - dwelling fires'!$C$2:$C$25262=$B$3)*('Data - dwelling fires'!$D$2:$D$25262))),B12+C12+D12)</f>
        <v>..</v>
      </c>
      <c r="F12" s="49">
        <f t="shared" si="1"/>
        <v>131</v>
      </c>
      <c r="G12" s="49" t="str">
        <f t="shared" si="0"/>
        <v>..</v>
      </c>
      <c r="H12" s="49" t="str">
        <f t="shared" si="0"/>
        <v>..</v>
      </c>
      <c r="I12" s="49" t="str">
        <f t="shared" si="0"/>
        <v>..</v>
      </c>
      <c r="J12" s="50"/>
      <c r="K12" s="49" cm="1">
        <f t="array" ref="K12">IF(SUMPRODUCT(('Data - population'!$B$2:$B$2996=$A12)*('Data - population'!$C$2:$C$2996=K$4)*('Data - population'!$D$2:$D$2996)),SUMPRODUCT(('Data - population'!$B$2:$B$2996=$A12)*('Data - population'!$C$2:$C$2996=K$4)*('Data - population'!$D$2:$D$2996)),"..")</f>
        <v>47412300</v>
      </c>
      <c r="L12" s="49" cm="1">
        <f t="array" ref="L12">IF(SUMPRODUCT(('Data - population'!$B$2:$B$2996=$A12)*('Data - population'!$C$2:$C$2996=L$4)*('Data - population'!$D$2:$D$2996)),SUMPRODUCT(('Data - population'!$B$2:$B$2996=$A12)*('Data - population'!$C$2:$C$2996=L$4)*('Data - population'!$D$2:$D$2996)),"..")</f>
        <v>5077400</v>
      </c>
      <c r="M12" s="49" cm="1">
        <f t="array" ref="M12">IF(SUMPRODUCT(('Data - population'!$B$2:$B$2996=$A12)*('Data - population'!$C$2:$C$2996=M$4)*('Data - population'!$D$2:$D$2996)),SUMPRODUCT(('Data - population'!$B$2:$B$2996=$A12)*('Data - population'!$C$2:$C$2996=M$4)*('Data - population'!$D$2:$D$2996)),"..")</f>
        <v>2841200</v>
      </c>
      <c r="N12" s="49" cm="1">
        <f t="array" ref="N12">IF(SUMPRODUCT(('Data - population'!$B$2:$B$2996=$A12)*('Data - population'!$C$2:$C$2996=N$4)*('Data - population'!$D$2:$D$2996)),SUMPRODUCT(('Data - population'!$B$2:$B$2996=$A12)*('Data - population'!$C$2:$C$2996=N$4)*('Data - population'!$D$2:$D$2996)),"..")</f>
        <v>55331000</v>
      </c>
      <c r="O12" s="50">
        <f t="shared" si="2"/>
        <v>-100</v>
      </c>
    </row>
    <row r="13" spans="1:15" x14ac:dyDescent="0.35">
      <c r="A13" s="50" t="s">
        <v>55</v>
      </c>
      <c r="B13" s="49" cm="1">
        <f t="array" ref="B13">IF(IF($B$3="Total dwelling fires",SUMPRODUCT(('Data - dwelling fires'!$A$2:$A$25265=B$4)*('Data - dwelling fires'!$B$2:$B$25265=$A13)*('Data - dwelling fires'!$D$2:$D$25265)),SUMPRODUCT(('Data - dwelling fires'!$A$2:$A$25265=B$4)*('Data - dwelling fires'!$B$2:$B$25265=$A13)*('Data - dwelling fires'!$C$2:$C$25265=$B$3)*('Data - dwelling fires'!$D$2:$D$25265)))=0,"..",IF($B$3="Total dwelling fires",SUMPRODUCT(('Data - dwelling fires'!$A$2:$A$25265=B$4)*('Data - dwelling fires'!$B$2:$B$25265=$A13)*('Data - dwelling fires'!$D$2:$D$25265)),SUMPRODUCT(('Data - dwelling fires'!$A$2:$A$25265=B$4)*('Data - dwelling fires'!$B$2:$B$25265=$A13)*('Data - dwelling fires'!$C$2:$C$25265=$B$3)*('Data - dwelling fires'!$D$2:$D$25265))))</f>
        <v>7151</v>
      </c>
      <c r="C13" s="49" t="str" cm="1">
        <f t="array" ref="C13">IF(IF($B$3="Total dwelling fires",SUMPRODUCT(('Data - dwelling fires'!$A$2:$A$25265=C$4)*('Data - dwelling fires'!$B$2:$B$25265=$A13)*('Data - dwelling fires'!$D$2:$D$25265)),SUMPRODUCT(('Data - dwelling fires'!$A$2:$A$25265=C$4)*('Data - dwelling fires'!$B$2:$B$25265=$A13)*('Data - dwelling fires'!$C$2:$C$25265=$B$3)*('Data - dwelling fires'!$D$2:$D$25265)))=0,"..",IF($B$3="Total dwelling fires",SUMPRODUCT(('Data - dwelling fires'!$A$2:$A$25265=C$4)*('Data - dwelling fires'!$B$2:$B$25265=$A13)*('Data - dwelling fires'!$D$2:$D$25265)),SUMPRODUCT(('Data - dwelling fires'!$A$2:$A$25265=C$4)*('Data - dwelling fires'!$B$2:$B$25265=$A13)*('Data - dwelling fires'!$C$2:$C$25265=$B$3)*('Data - dwelling fires'!$D$2:$D$25265))))</f>
        <v>..</v>
      </c>
      <c r="D13" s="49" t="str" cm="1">
        <f t="array" ref="D13">IF(IF($B$3="Total dwelling fires",SUMPRODUCT(('Data - dwelling fires'!$A$2:$A$25265=D$4)*('Data - dwelling fires'!$B$2:$B$25265=$A13)*('Data - dwelling fires'!$D$2:$D$25265)),SUMPRODUCT(('Data - dwelling fires'!$A$2:$A$25265=D$4)*('Data - dwelling fires'!$B$2:$B$25265=$A13)*('Data - dwelling fires'!$C$2:$C$25265=$B$3)*('Data - dwelling fires'!$D$2:$D$25265)))=0,"..",IF($B$3="Total dwelling fires",SUMPRODUCT(('Data - dwelling fires'!$A$2:$A$25265=D$4)*('Data - dwelling fires'!$B$2:$B$25265=$A13)*('Data - dwelling fires'!$D$2:$D$25265)),SUMPRODUCT(('Data - dwelling fires'!$A$2:$A$25265=D$4)*('Data - dwelling fires'!$B$2:$B$25265=$A13)*('Data - dwelling fires'!$C$2:$C$25265=$B$3)*('Data - dwelling fires'!$D$2:$D$25265))))</f>
        <v>..</v>
      </c>
      <c r="E13" s="49" t="str" cm="1">
        <f t="array" ref="E13">IF(OR(B13="..",C13="..",D13=".."),IF(SUMPRODUCT(('Data - dwelling fires'!$A$2:$A$25262=E$4)*('Data - dwelling fires'!$B$2:$B$25262=$A13)*('Data - dwelling fires'!$C$2:$C$25262=$B$3)*('Data - dwelling fires'!$D$2:$D$25262))=0,"..",SUMPRODUCT(('Data - dwelling fires'!$A$2:$A$25262=E$4)*('Data - dwelling fires'!$B$2:$B$25262=$A13)*('Data - dwelling fires'!$C$2:$C$25262=$B$3)*('Data - dwelling fires'!$D$2:$D$25262))),B13+C13+D13)</f>
        <v>..</v>
      </c>
      <c r="F13" s="49">
        <f t="shared" si="1"/>
        <v>150</v>
      </c>
      <c r="G13" s="49" t="str">
        <f t="shared" si="0"/>
        <v>..</v>
      </c>
      <c r="H13" s="49" t="str">
        <f t="shared" si="0"/>
        <v>..</v>
      </c>
      <c r="I13" s="49" t="str">
        <f t="shared" si="0"/>
        <v>..</v>
      </c>
      <c r="J13" s="50"/>
      <c r="K13" s="49" cm="1">
        <f t="array" ref="K13">IF(SUMPRODUCT(('Data - population'!$B$2:$B$2996=$A13)*('Data - population'!$C$2:$C$2996=K$4)*('Data - population'!$D$2:$D$2996)),SUMPRODUCT(('Data - population'!$B$2:$B$2996=$A13)*('Data - population'!$C$2:$C$2996=K$4)*('Data - population'!$D$2:$D$2996)),"..")</f>
        <v>47552700</v>
      </c>
      <c r="L13" s="49" cm="1">
        <f t="array" ref="L13">IF(SUMPRODUCT(('Data - population'!$B$2:$B$2996=$A13)*('Data - population'!$C$2:$C$2996=L$4)*('Data - population'!$D$2:$D$2996)),SUMPRODUCT(('Data - population'!$B$2:$B$2996=$A13)*('Data - population'!$C$2:$C$2996=L$4)*('Data - population'!$D$2:$D$2996)),"..")</f>
        <v>5078200</v>
      </c>
      <c r="M13" s="49" cm="1">
        <f t="array" ref="M13">IF(SUMPRODUCT(('Data - population'!$B$2:$B$2996=$A13)*('Data - population'!$C$2:$C$2996=M$4)*('Data - population'!$D$2:$D$2996)),SUMPRODUCT(('Data - population'!$B$2:$B$2996=$A13)*('Data - population'!$C$2:$C$2996=M$4)*('Data - population'!$D$2:$D$2996)),"..")</f>
        <v>2855200</v>
      </c>
      <c r="N13" s="49" cm="1">
        <f t="array" ref="N13">IF(SUMPRODUCT(('Data - population'!$B$2:$B$2996=$A13)*('Data - population'!$C$2:$C$2996=N$4)*('Data - population'!$D$2:$D$2996)),SUMPRODUCT(('Data - population'!$B$2:$B$2996=$A13)*('Data - population'!$C$2:$C$2996=N$4)*('Data - population'!$D$2:$D$2996)),"..")</f>
        <v>55486000</v>
      </c>
      <c r="O13" s="50">
        <f t="shared" si="2"/>
        <v>100</v>
      </c>
    </row>
    <row r="14" spans="1:15" x14ac:dyDescent="0.35">
      <c r="A14" s="50" t="s">
        <v>56</v>
      </c>
      <c r="B14" s="49" cm="1">
        <f t="array" ref="B14">IF(IF($B$3="Total dwelling fires",SUMPRODUCT(('Data - dwelling fires'!$A$2:$A$25265=B$4)*('Data - dwelling fires'!$B$2:$B$25265=$A14)*('Data - dwelling fires'!$D$2:$D$25265)),SUMPRODUCT(('Data - dwelling fires'!$A$2:$A$25265=B$4)*('Data - dwelling fires'!$B$2:$B$25265=$A14)*('Data - dwelling fires'!$C$2:$C$25265=$B$3)*('Data - dwelling fires'!$D$2:$D$25265)))=0,"..",IF($B$3="Total dwelling fires",SUMPRODUCT(('Data - dwelling fires'!$A$2:$A$25265=B$4)*('Data - dwelling fires'!$B$2:$B$25265=$A14)*('Data - dwelling fires'!$D$2:$D$25265)),SUMPRODUCT(('Data - dwelling fires'!$A$2:$A$25265=B$4)*('Data - dwelling fires'!$B$2:$B$25265=$A14)*('Data - dwelling fires'!$C$2:$C$25265=$B$3)*('Data - dwelling fires'!$D$2:$D$25265))))</f>
        <v>7176</v>
      </c>
      <c r="C14" s="49" t="str" cm="1">
        <f t="array" ref="C14">IF(IF($B$3="Total dwelling fires",SUMPRODUCT(('Data - dwelling fires'!$A$2:$A$25265=C$4)*('Data - dwelling fires'!$B$2:$B$25265=$A14)*('Data - dwelling fires'!$D$2:$D$25265)),SUMPRODUCT(('Data - dwelling fires'!$A$2:$A$25265=C$4)*('Data - dwelling fires'!$B$2:$B$25265=$A14)*('Data - dwelling fires'!$C$2:$C$25265=$B$3)*('Data - dwelling fires'!$D$2:$D$25265)))=0,"..",IF($B$3="Total dwelling fires",SUMPRODUCT(('Data - dwelling fires'!$A$2:$A$25265=C$4)*('Data - dwelling fires'!$B$2:$B$25265=$A14)*('Data - dwelling fires'!$D$2:$D$25265)),SUMPRODUCT(('Data - dwelling fires'!$A$2:$A$25265=C$4)*('Data - dwelling fires'!$B$2:$B$25265=$A14)*('Data - dwelling fires'!$C$2:$C$25265=$B$3)*('Data - dwelling fires'!$D$2:$D$25265))))</f>
        <v>..</v>
      </c>
      <c r="D14" s="49" t="str" cm="1">
        <f t="array" ref="D14">IF(IF($B$3="Total dwelling fires",SUMPRODUCT(('Data - dwelling fires'!$A$2:$A$25265=D$4)*('Data - dwelling fires'!$B$2:$B$25265=$A14)*('Data - dwelling fires'!$D$2:$D$25265)),SUMPRODUCT(('Data - dwelling fires'!$A$2:$A$25265=D$4)*('Data - dwelling fires'!$B$2:$B$25265=$A14)*('Data - dwelling fires'!$C$2:$C$25265=$B$3)*('Data - dwelling fires'!$D$2:$D$25265)))=0,"..",IF($B$3="Total dwelling fires",SUMPRODUCT(('Data - dwelling fires'!$A$2:$A$25265=D$4)*('Data - dwelling fires'!$B$2:$B$25265=$A14)*('Data - dwelling fires'!$D$2:$D$25265)),SUMPRODUCT(('Data - dwelling fires'!$A$2:$A$25265=D$4)*('Data - dwelling fires'!$B$2:$B$25265=$A14)*('Data - dwelling fires'!$C$2:$C$25265=$B$3)*('Data - dwelling fires'!$D$2:$D$25265))))</f>
        <v>..</v>
      </c>
      <c r="E14" s="49" t="str" cm="1">
        <f t="array" ref="E14">IF(OR(B14="..",C14="..",D14=".."),IF(SUMPRODUCT(('Data - dwelling fires'!$A$2:$A$25262=E$4)*('Data - dwelling fires'!$B$2:$B$25262=$A14)*('Data - dwelling fires'!$C$2:$C$25262=$B$3)*('Data - dwelling fires'!$D$2:$D$25262))=0,"..",SUMPRODUCT(('Data - dwelling fires'!$A$2:$A$25262=E$4)*('Data - dwelling fires'!$B$2:$B$25262=$A14)*('Data - dwelling fires'!$C$2:$C$25262=$B$3)*('Data - dwelling fires'!$D$2:$D$25262))),B14+C14+D14)</f>
        <v>..</v>
      </c>
      <c r="F14" s="49">
        <f t="shared" si="1"/>
        <v>150</v>
      </c>
      <c r="G14" s="49" t="str">
        <f t="shared" si="0"/>
        <v>..</v>
      </c>
      <c r="H14" s="49" t="str">
        <f t="shared" si="0"/>
        <v>..</v>
      </c>
      <c r="I14" s="49" t="str">
        <f t="shared" si="0"/>
        <v>..</v>
      </c>
      <c r="J14" s="50"/>
      <c r="K14" s="49" cm="1">
        <f t="array" ref="K14">IF(SUMPRODUCT(('Data - population'!$B$2:$B$2996=$A14)*('Data - population'!$C$2:$C$2996=K$4)*('Data - population'!$D$2:$D$2996)),SUMPRODUCT(('Data - population'!$B$2:$B$2996=$A14)*('Data - population'!$C$2:$C$2996=K$4)*('Data - population'!$D$2:$D$2996)),"..")</f>
        <v>47699100</v>
      </c>
      <c r="L14" s="49" cm="1">
        <f t="array" ref="L14">IF(SUMPRODUCT(('Data - population'!$B$2:$B$2996=$A14)*('Data - population'!$C$2:$C$2996=L$4)*('Data - population'!$D$2:$D$2996)),SUMPRODUCT(('Data - population'!$B$2:$B$2996=$A14)*('Data - population'!$C$2:$C$2996=L$4)*('Data - population'!$D$2:$D$2996)),"..")</f>
        <v>5081300</v>
      </c>
      <c r="M14" s="49" cm="1">
        <f t="array" ref="M14">IF(SUMPRODUCT(('Data - population'!$B$2:$B$2996=$A14)*('Data - population'!$C$2:$C$2996=M$4)*('Data - population'!$D$2:$D$2996)),SUMPRODUCT(('Data - population'!$B$2:$B$2996=$A14)*('Data - population'!$C$2:$C$2996=M$4)*('Data - population'!$D$2:$D$2996)),"..")</f>
        <v>2861500</v>
      </c>
      <c r="N14" s="49" cm="1">
        <f t="array" ref="N14">IF(SUMPRODUCT(('Data - population'!$B$2:$B$2996=$A14)*('Data - population'!$C$2:$C$2996=N$4)*('Data - population'!$D$2:$D$2996)),SUMPRODUCT(('Data - population'!$B$2:$B$2996=$A14)*('Data - population'!$C$2:$C$2996=N$4)*('Data - population'!$D$2:$D$2996)),"..")</f>
        <v>55641900</v>
      </c>
      <c r="O14" s="50">
        <f t="shared" si="2"/>
        <v>0</v>
      </c>
    </row>
    <row r="15" spans="1:15" x14ac:dyDescent="0.35">
      <c r="A15" s="50" t="s">
        <v>57</v>
      </c>
      <c r="B15" s="49" cm="1">
        <f t="array" ref="B15">IF(IF($B$3="Total dwelling fires",SUMPRODUCT(('Data - dwelling fires'!$A$2:$A$25265=B$4)*('Data - dwelling fires'!$B$2:$B$25265=$A15)*('Data - dwelling fires'!$D$2:$D$25265)),SUMPRODUCT(('Data - dwelling fires'!$A$2:$A$25265=B$4)*('Data - dwelling fires'!$B$2:$B$25265=$A15)*('Data - dwelling fires'!$C$2:$C$25265=$B$3)*('Data - dwelling fires'!$D$2:$D$25265)))=0,"..",IF($B$3="Total dwelling fires",SUMPRODUCT(('Data - dwelling fires'!$A$2:$A$25265=B$4)*('Data - dwelling fires'!$B$2:$B$25265=$A15)*('Data - dwelling fires'!$D$2:$D$25265)),SUMPRODUCT(('Data - dwelling fires'!$A$2:$A$25265=B$4)*('Data - dwelling fires'!$B$2:$B$25265=$A15)*('Data - dwelling fires'!$C$2:$C$25265=$B$3)*('Data - dwelling fires'!$D$2:$D$25265))))</f>
        <v>7617</v>
      </c>
      <c r="C15" s="49" t="str" cm="1">
        <f t="array" ref="C15">IF(IF($B$3="Total dwelling fires",SUMPRODUCT(('Data - dwelling fires'!$A$2:$A$25265=C$4)*('Data - dwelling fires'!$B$2:$B$25265=$A15)*('Data - dwelling fires'!$D$2:$D$25265)),SUMPRODUCT(('Data - dwelling fires'!$A$2:$A$25265=C$4)*('Data - dwelling fires'!$B$2:$B$25265=$A15)*('Data - dwelling fires'!$C$2:$C$25265=$B$3)*('Data - dwelling fires'!$D$2:$D$25265)))=0,"..",IF($B$3="Total dwelling fires",SUMPRODUCT(('Data - dwelling fires'!$A$2:$A$25265=C$4)*('Data - dwelling fires'!$B$2:$B$25265=$A15)*('Data - dwelling fires'!$D$2:$D$25265)),SUMPRODUCT(('Data - dwelling fires'!$A$2:$A$25265=C$4)*('Data - dwelling fires'!$B$2:$B$25265=$A15)*('Data - dwelling fires'!$C$2:$C$25265=$B$3)*('Data - dwelling fires'!$D$2:$D$25265))))</f>
        <v>..</v>
      </c>
      <c r="D15" s="49" t="str" cm="1">
        <f t="array" ref="D15">IF(IF($B$3="Total dwelling fires",SUMPRODUCT(('Data - dwelling fires'!$A$2:$A$25265=D$4)*('Data - dwelling fires'!$B$2:$B$25265=$A15)*('Data - dwelling fires'!$D$2:$D$25265)),SUMPRODUCT(('Data - dwelling fires'!$A$2:$A$25265=D$4)*('Data - dwelling fires'!$B$2:$B$25265=$A15)*('Data - dwelling fires'!$C$2:$C$25265=$B$3)*('Data - dwelling fires'!$D$2:$D$25265)))=0,"..",IF($B$3="Total dwelling fires",SUMPRODUCT(('Data - dwelling fires'!$A$2:$A$25265=D$4)*('Data - dwelling fires'!$B$2:$B$25265=$A15)*('Data - dwelling fires'!$D$2:$D$25265)),SUMPRODUCT(('Data - dwelling fires'!$A$2:$A$25265=D$4)*('Data - dwelling fires'!$B$2:$B$25265=$A15)*('Data - dwelling fires'!$C$2:$C$25265=$B$3)*('Data - dwelling fires'!$D$2:$D$25265))))</f>
        <v>..</v>
      </c>
      <c r="E15" s="49" t="str" cm="1">
        <f t="array" ref="E15">IF(OR(B15="..",C15="..",D15=".."),IF(SUMPRODUCT(('Data - dwelling fires'!$A$2:$A$25262=E$4)*('Data - dwelling fires'!$B$2:$B$25262=$A15)*('Data - dwelling fires'!$C$2:$C$25262=$B$3)*('Data - dwelling fires'!$D$2:$D$25262))=0,"..",SUMPRODUCT(('Data - dwelling fires'!$A$2:$A$25262=E$4)*('Data - dwelling fires'!$B$2:$B$25262=$A15)*('Data - dwelling fires'!$C$2:$C$25262=$B$3)*('Data - dwelling fires'!$D$2:$D$25262))),B15+C15+D15)</f>
        <v>..</v>
      </c>
      <c r="F15" s="49">
        <f t="shared" si="1"/>
        <v>159</v>
      </c>
      <c r="G15" s="49" t="str">
        <f t="shared" si="0"/>
        <v>..</v>
      </c>
      <c r="H15" s="49" t="str">
        <f t="shared" si="0"/>
        <v>..</v>
      </c>
      <c r="I15" s="49" t="str">
        <f t="shared" si="0"/>
        <v>..</v>
      </c>
      <c r="J15" s="50"/>
      <c r="K15" s="49" cm="1">
        <f t="array" ref="K15">IF(SUMPRODUCT(('Data - population'!$B$2:$B$2996=$A15)*('Data - population'!$C$2:$C$2996=K$4)*('Data - population'!$D$2:$D$2996)),SUMPRODUCT(('Data - population'!$B$2:$B$2996=$A15)*('Data - population'!$C$2:$C$2996=K$4)*('Data - population'!$D$2:$D$2996)),"..")</f>
        <v>47875000</v>
      </c>
      <c r="L15" s="49" cm="1">
        <f t="array" ref="L15">IF(SUMPRODUCT(('Data - population'!$B$2:$B$2996=$A15)*('Data - population'!$C$2:$C$2996=L$4)*('Data - population'!$D$2:$D$2996)),SUMPRODUCT(('Data - population'!$B$2:$B$2996=$A15)*('Data - population'!$C$2:$C$2996=L$4)*('Data - population'!$D$2:$D$2996)),"..")</f>
        <v>5083300</v>
      </c>
      <c r="M15" s="49" cm="1">
        <f t="array" ref="M15">IF(SUMPRODUCT(('Data - population'!$B$2:$B$2996=$A15)*('Data - population'!$C$2:$C$2996=M$4)*('Data - population'!$D$2:$D$2996)),SUMPRODUCT(('Data - population'!$B$2:$B$2996=$A15)*('Data - population'!$C$2:$C$2996=M$4)*('Data - population'!$D$2:$D$2996)),"..")</f>
        <v>2873000</v>
      </c>
      <c r="N15" s="49" cm="1">
        <f t="array" ref="N15">IF(SUMPRODUCT(('Data - population'!$B$2:$B$2996=$A15)*('Data - population'!$C$2:$C$2996=N$4)*('Data - population'!$D$2:$D$2996)),SUMPRODUCT(('Data - population'!$B$2:$B$2996=$A15)*('Data - population'!$C$2:$C$2996=N$4)*('Data - population'!$D$2:$D$2996)),"..")</f>
        <v>55831400</v>
      </c>
      <c r="O15" s="50">
        <f t="shared" si="2"/>
        <v>-100</v>
      </c>
    </row>
    <row r="16" spans="1:15" x14ac:dyDescent="0.35">
      <c r="A16" s="50" t="s">
        <v>58</v>
      </c>
      <c r="B16" s="49" cm="1">
        <f t="array" ref="B16">IF(IF($B$3="Total dwelling fires",SUMPRODUCT(('Data - dwelling fires'!$A$2:$A$25265=B$4)*('Data - dwelling fires'!$B$2:$B$25265=$A16)*('Data - dwelling fires'!$D$2:$D$25265)),SUMPRODUCT(('Data - dwelling fires'!$A$2:$A$25265=B$4)*('Data - dwelling fires'!$B$2:$B$25265=$A16)*('Data - dwelling fires'!$C$2:$C$25265=$B$3)*('Data - dwelling fires'!$D$2:$D$25265)))=0,"..",IF($B$3="Total dwelling fires",SUMPRODUCT(('Data - dwelling fires'!$A$2:$A$25265=B$4)*('Data - dwelling fires'!$B$2:$B$25265=$A16)*('Data - dwelling fires'!$D$2:$D$25265)),SUMPRODUCT(('Data - dwelling fires'!$A$2:$A$25265=B$4)*('Data - dwelling fires'!$B$2:$B$25265=$A16)*('Data - dwelling fires'!$C$2:$C$25265=$B$3)*('Data - dwelling fires'!$D$2:$D$25265))))</f>
        <v>8279</v>
      </c>
      <c r="C16" s="49" t="str" cm="1">
        <f t="array" ref="C16">IF(IF($B$3="Total dwelling fires",SUMPRODUCT(('Data - dwelling fires'!$A$2:$A$25265=C$4)*('Data - dwelling fires'!$B$2:$B$25265=$A16)*('Data - dwelling fires'!$D$2:$D$25265)),SUMPRODUCT(('Data - dwelling fires'!$A$2:$A$25265=C$4)*('Data - dwelling fires'!$B$2:$B$25265=$A16)*('Data - dwelling fires'!$C$2:$C$25265=$B$3)*('Data - dwelling fires'!$D$2:$D$25265)))=0,"..",IF($B$3="Total dwelling fires",SUMPRODUCT(('Data - dwelling fires'!$A$2:$A$25265=C$4)*('Data - dwelling fires'!$B$2:$B$25265=$A16)*('Data - dwelling fires'!$D$2:$D$25265)),SUMPRODUCT(('Data - dwelling fires'!$A$2:$A$25265=C$4)*('Data - dwelling fires'!$B$2:$B$25265=$A16)*('Data - dwelling fires'!$C$2:$C$25265=$B$3)*('Data - dwelling fires'!$D$2:$D$25265))))</f>
        <v>..</v>
      </c>
      <c r="D16" s="49" t="str" cm="1">
        <f t="array" ref="D16">IF(IF($B$3="Total dwelling fires",SUMPRODUCT(('Data - dwelling fires'!$A$2:$A$25265=D$4)*('Data - dwelling fires'!$B$2:$B$25265=$A16)*('Data - dwelling fires'!$D$2:$D$25265)),SUMPRODUCT(('Data - dwelling fires'!$A$2:$A$25265=D$4)*('Data - dwelling fires'!$B$2:$B$25265=$A16)*('Data - dwelling fires'!$C$2:$C$25265=$B$3)*('Data - dwelling fires'!$D$2:$D$25265)))=0,"..",IF($B$3="Total dwelling fires",SUMPRODUCT(('Data - dwelling fires'!$A$2:$A$25265=D$4)*('Data - dwelling fires'!$B$2:$B$25265=$A16)*('Data - dwelling fires'!$D$2:$D$25265)),SUMPRODUCT(('Data - dwelling fires'!$A$2:$A$25265=D$4)*('Data - dwelling fires'!$B$2:$B$25265=$A16)*('Data - dwelling fires'!$C$2:$C$25265=$B$3)*('Data - dwelling fires'!$D$2:$D$25265))))</f>
        <v>..</v>
      </c>
      <c r="E16" s="49" t="str" cm="1">
        <f t="array" ref="E16">IF(OR(B16="..",C16="..",D16=".."),IF(SUMPRODUCT(('Data - dwelling fires'!$A$2:$A$25262=E$4)*('Data - dwelling fires'!$B$2:$B$25262=$A16)*('Data - dwelling fires'!$C$2:$C$25262=$B$3)*('Data - dwelling fires'!$D$2:$D$25262))=0,"..",SUMPRODUCT(('Data - dwelling fires'!$A$2:$A$25262=E$4)*('Data - dwelling fires'!$B$2:$B$25262=$A16)*('Data - dwelling fires'!$C$2:$C$25262=$B$3)*('Data - dwelling fires'!$D$2:$D$25262))),B16+C16+D16)</f>
        <v>..</v>
      </c>
      <c r="F16" s="49">
        <f t="shared" si="1"/>
        <v>172</v>
      </c>
      <c r="G16" s="49" t="str">
        <f t="shared" si="0"/>
        <v>..</v>
      </c>
      <c r="H16" s="49" t="str">
        <f t="shared" si="0"/>
        <v>..</v>
      </c>
      <c r="I16" s="49" t="str">
        <f t="shared" si="0"/>
        <v>..</v>
      </c>
      <c r="J16" s="50"/>
      <c r="K16" s="49" cm="1">
        <f t="array" ref="K16">IF(SUMPRODUCT(('Data - population'!$B$2:$B$2996=$A16)*('Data - population'!$C$2:$C$2996=K$4)*('Data - population'!$D$2:$D$2996)),SUMPRODUCT(('Data - population'!$B$2:$B$2996=$A16)*('Data - population'!$C$2:$C$2996=K$4)*('Data - population'!$D$2:$D$2996)),"..")</f>
        <v>47998000</v>
      </c>
      <c r="L16" s="49" cm="1">
        <f t="array" ref="L16">IF(SUMPRODUCT(('Data - population'!$B$2:$B$2996=$A16)*('Data - population'!$C$2:$C$2996=L$4)*('Data - population'!$D$2:$D$2996)),SUMPRODUCT(('Data - population'!$B$2:$B$2996=$A16)*('Data - population'!$C$2:$C$2996=L$4)*('Data - population'!$D$2:$D$2996)),"..")</f>
        <v>5085600</v>
      </c>
      <c r="M16" s="49" cm="1">
        <f t="array" ref="M16">IF(SUMPRODUCT(('Data - population'!$B$2:$B$2996=$A16)*('Data - population'!$C$2:$C$2996=M$4)*('Data - population'!$D$2:$D$2996)),SUMPRODUCT(('Data - population'!$B$2:$B$2996=$A16)*('Data - population'!$C$2:$C$2996=M$4)*('Data - population'!$D$2:$D$2996)),"..")</f>
        <v>2877700</v>
      </c>
      <c r="N16" s="49" cm="1">
        <f t="array" ref="N16">IF(SUMPRODUCT(('Data - population'!$B$2:$B$2996=$A16)*('Data - population'!$C$2:$C$2996=N$4)*('Data - population'!$D$2:$D$2996)),SUMPRODUCT(('Data - population'!$B$2:$B$2996=$A16)*('Data - population'!$C$2:$C$2996=N$4)*('Data - population'!$D$2:$D$2996)),"..")</f>
        <v>55961300</v>
      </c>
      <c r="O16" s="50">
        <f t="shared" si="2"/>
        <v>0</v>
      </c>
    </row>
    <row r="17" spans="1:15" x14ac:dyDescent="0.35">
      <c r="A17" s="50" t="s">
        <v>59</v>
      </c>
      <c r="B17" s="49" cm="1">
        <f t="array" ref="B17">IF(IF($B$3="Total dwelling fires",SUMPRODUCT(('Data - dwelling fires'!$A$2:$A$25265=B$4)*('Data - dwelling fires'!$B$2:$B$25265=$A17)*('Data - dwelling fires'!$D$2:$D$25265)),SUMPRODUCT(('Data - dwelling fires'!$A$2:$A$25265=B$4)*('Data - dwelling fires'!$B$2:$B$25265=$A17)*('Data - dwelling fires'!$C$2:$C$25265=$B$3)*('Data - dwelling fires'!$D$2:$D$25265)))=0,"..",IF($B$3="Total dwelling fires",SUMPRODUCT(('Data - dwelling fires'!$A$2:$A$25265=B$4)*('Data - dwelling fires'!$B$2:$B$25265=$A17)*('Data - dwelling fires'!$D$2:$D$25265)),SUMPRODUCT(('Data - dwelling fires'!$A$2:$A$25265=B$4)*('Data - dwelling fires'!$B$2:$B$25265=$A17)*('Data - dwelling fires'!$C$2:$C$25265=$B$3)*('Data - dwelling fires'!$D$2:$D$25265))))</f>
        <v>8937</v>
      </c>
      <c r="C17" s="49" t="str" cm="1">
        <f t="array" ref="C17">IF(IF($B$3="Total dwelling fires",SUMPRODUCT(('Data - dwelling fires'!$A$2:$A$25265=C$4)*('Data - dwelling fires'!$B$2:$B$25265=$A17)*('Data - dwelling fires'!$D$2:$D$25265)),SUMPRODUCT(('Data - dwelling fires'!$A$2:$A$25265=C$4)*('Data - dwelling fires'!$B$2:$B$25265=$A17)*('Data - dwelling fires'!$C$2:$C$25265=$B$3)*('Data - dwelling fires'!$D$2:$D$25265)))=0,"..",IF($B$3="Total dwelling fires",SUMPRODUCT(('Data - dwelling fires'!$A$2:$A$25265=C$4)*('Data - dwelling fires'!$B$2:$B$25265=$A17)*('Data - dwelling fires'!$D$2:$D$25265)),SUMPRODUCT(('Data - dwelling fires'!$A$2:$A$25265=C$4)*('Data - dwelling fires'!$B$2:$B$25265=$A17)*('Data - dwelling fires'!$C$2:$C$25265=$B$3)*('Data - dwelling fires'!$D$2:$D$25265))))</f>
        <v>..</v>
      </c>
      <c r="D17" s="49" t="str" cm="1">
        <f t="array" ref="D17">IF(IF($B$3="Total dwelling fires",SUMPRODUCT(('Data - dwelling fires'!$A$2:$A$25265=D$4)*('Data - dwelling fires'!$B$2:$B$25265=$A17)*('Data - dwelling fires'!$D$2:$D$25265)),SUMPRODUCT(('Data - dwelling fires'!$A$2:$A$25265=D$4)*('Data - dwelling fires'!$B$2:$B$25265=$A17)*('Data - dwelling fires'!$C$2:$C$25265=$B$3)*('Data - dwelling fires'!$D$2:$D$25265)))=0,"..",IF($B$3="Total dwelling fires",SUMPRODUCT(('Data - dwelling fires'!$A$2:$A$25265=D$4)*('Data - dwelling fires'!$B$2:$B$25265=$A17)*('Data - dwelling fires'!$D$2:$D$25265)),SUMPRODUCT(('Data - dwelling fires'!$A$2:$A$25265=D$4)*('Data - dwelling fires'!$B$2:$B$25265=$A17)*('Data - dwelling fires'!$C$2:$C$25265=$B$3)*('Data - dwelling fires'!$D$2:$D$25265))))</f>
        <v>..</v>
      </c>
      <c r="E17" s="49" t="str" cm="1">
        <f t="array" ref="E17">IF(OR(B17="..",C17="..",D17=".."),IF(SUMPRODUCT(('Data - dwelling fires'!$A$2:$A$25262=E$4)*('Data - dwelling fires'!$B$2:$B$25262=$A17)*('Data - dwelling fires'!$C$2:$C$25262=$B$3)*('Data - dwelling fires'!$D$2:$D$25262))=0,"..",SUMPRODUCT(('Data - dwelling fires'!$A$2:$A$25262=E$4)*('Data - dwelling fires'!$B$2:$B$25262=$A17)*('Data - dwelling fires'!$C$2:$C$25262=$B$3)*('Data - dwelling fires'!$D$2:$D$25262))),B17+C17+D17)</f>
        <v>..</v>
      </c>
      <c r="F17" s="49">
        <f t="shared" si="1"/>
        <v>186</v>
      </c>
      <c r="G17" s="49" t="str">
        <f t="shared" si="0"/>
        <v>..</v>
      </c>
      <c r="H17" s="49" t="str">
        <f t="shared" si="0"/>
        <v>..</v>
      </c>
      <c r="I17" s="49" t="str">
        <f t="shared" si="0"/>
        <v>..</v>
      </c>
      <c r="J17" s="50"/>
      <c r="K17" s="49" cm="1">
        <f t="array" ref="K17">IF(SUMPRODUCT(('Data - population'!$B$2:$B$2996=$A17)*('Data - population'!$C$2:$C$2996=K$4)*('Data - population'!$D$2:$D$2996)),SUMPRODUCT(('Data - population'!$B$2:$B$2996=$A17)*('Data - population'!$C$2:$C$2996=K$4)*('Data - population'!$D$2:$D$2996)),"..")</f>
        <v>48102300</v>
      </c>
      <c r="L17" s="49" cm="1">
        <f t="array" ref="L17">IF(SUMPRODUCT(('Data - population'!$B$2:$B$2996=$A17)*('Data - population'!$C$2:$C$2996=L$4)*('Data - population'!$D$2:$D$2996)),SUMPRODUCT(('Data - population'!$B$2:$B$2996=$A17)*('Data - population'!$C$2:$C$2996=L$4)*('Data - population'!$D$2:$D$2996)),"..")</f>
        <v>5092500</v>
      </c>
      <c r="M17" s="49" cm="1">
        <f t="array" ref="M17">IF(SUMPRODUCT(('Data - population'!$B$2:$B$2996=$A17)*('Data - population'!$C$2:$C$2996=M$4)*('Data - population'!$D$2:$D$2996)),SUMPRODUCT(('Data - population'!$B$2:$B$2996=$A17)*('Data - population'!$C$2:$C$2996=M$4)*('Data - population'!$D$2:$D$2996)),"..")</f>
        <v>2883600</v>
      </c>
      <c r="N17" s="49" cm="1">
        <f t="array" ref="N17">IF(SUMPRODUCT(('Data - population'!$B$2:$B$2996=$A17)*('Data - population'!$C$2:$C$2996=N$4)*('Data - population'!$D$2:$D$2996)),SUMPRODUCT(('Data - population'!$B$2:$B$2996=$A17)*('Data - population'!$C$2:$C$2996=N$4)*('Data - population'!$D$2:$D$2996)),"..")</f>
        <v>56078300</v>
      </c>
      <c r="O17" s="50">
        <f t="shared" si="2"/>
        <v>100</v>
      </c>
    </row>
    <row r="18" spans="1:15" x14ac:dyDescent="0.35">
      <c r="A18" s="50" t="s">
        <v>60</v>
      </c>
      <c r="B18" s="49" cm="1">
        <f t="array" ref="B18">IF(IF($B$3="Total dwelling fires",SUMPRODUCT(('Data - dwelling fires'!$A$2:$A$25265=B$4)*('Data - dwelling fires'!$B$2:$B$25265=$A18)*('Data - dwelling fires'!$D$2:$D$25265)),SUMPRODUCT(('Data - dwelling fires'!$A$2:$A$25265=B$4)*('Data - dwelling fires'!$B$2:$B$25265=$A18)*('Data - dwelling fires'!$C$2:$C$25265=$B$3)*('Data - dwelling fires'!$D$2:$D$25265)))=0,"..",IF($B$3="Total dwelling fires",SUMPRODUCT(('Data - dwelling fires'!$A$2:$A$25265=B$4)*('Data - dwelling fires'!$B$2:$B$25265=$A18)*('Data - dwelling fires'!$D$2:$D$25265)),SUMPRODUCT(('Data - dwelling fires'!$A$2:$A$25265=B$4)*('Data - dwelling fires'!$B$2:$B$25265=$A18)*('Data - dwelling fires'!$C$2:$C$25265=$B$3)*('Data - dwelling fires'!$D$2:$D$25265))))</f>
        <v>11012</v>
      </c>
      <c r="C18" s="49" t="str" cm="1">
        <f t="array" ref="C18">IF(IF($B$3="Total dwelling fires",SUMPRODUCT(('Data - dwelling fires'!$A$2:$A$25265=C$4)*('Data - dwelling fires'!$B$2:$B$25265=$A18)*('Data - dwelling fires'!$D$2:$D$25265)),SUMPRODUCT(('Data - dwelling fires'!$A$2:$A$25265=C$4)*('Data - dwelling fires'!$B$2:$B$25265=$A18)*('Data - dwelling fires'!$C$2:$C$25265=$B$3)*('Data - dwelling fires'!$D$2:$D$25265)))=0,"..",IF($B$3="Total dwelling fires",SUMPRODUCT(('Data - dwelling fires'!$A$2:$A$25265=C$4)*('Data - dwelling fires'!$B$2:$B$25265=$A18)*('Data - dwelling fires'!$D$2:$D$25265)),SUMPRODUCT(('Data - dwelling fires'!$A$2:$A$25265=C$4)*('Data - dwelling fires'!$B$2:$B$25265=$A18)*('Data - dwelling fires'!$C$2:$C$25265=$B$3)*('Data - dwelling fires'!$D$2:$D$25265))))</f>
        <v>..</v>
      </c>
      <c r="D18" s="49" t="str" cm="1">
        <f t="array" ref="D18">IF(IF($B$3="Total dwelling fires",SUMPRODUCT(('Data - dwelling fires'!$A$2:$A$25265=D$4)*('Data - dwelling fires'!$B$2:$B$25265=$A18)*('Data - dwelling fires'!$D$2:$D$25265)),SUMPRODUCT(('Data - dwelling fires'!$A$2:$A$25265=D$4)*('Data - dwelling fires'!$B$2:$B$25265=$A18)*('Data - dwelling fires'!$C$2:$C$25265=$B$3)*('Data - dwelling fires'!$D$2:$D$25265)))=0,"..",IF($B$3="Total dwelling fires",SUMPRODUCT(('Data - dwelling fires'!$A$2:$A$25265=D$4)*('Data - dwelling fires'!$B$2:$B$25265=$A18)*('Data - dwelling fires'!$D$2:$D$25265)),SUMPRODUCT(('Data - dwelling fires'!$A$2:$A$25265=D$4)*('Data - dwelling fires'!$B$2:$B$25265=$A18)*('Data - dwelling fires'!$C$2:$C$25265=$B$3)*('Data - dwelling fires'!$D$2:$D$25265))))</f>
        <v>..</v>
      </c>
      <c r="E18" s="49" t="str" cm="1">
        <f t="array" ref="E18">IF(OR(B18="..",C18="..",D18=".."),IF(SUMPRODUCT(('Data - dwelling fires'!$A$2:$A$25262=E$4)*('Data - dwelling fires'!$B$2:$B$25262=$A18)*('Data - dwelling fires'!$C$2:$C$25262=$B$3)*('Data - dwelling fires'!$D$2:$D$25262))=0,"..",SUMPRODUCT(('Data - dwelling fires'!$A$2:$A$25262=E$4)*('Data - dwelling fires'!$B$2:$B$25262=$A18)*('Data - dwelling fires'!$C$2:$C$25262=$B$3)*('Data - dwelling fires'!$D$2:$D$25262))),B18+C18+D18)</f>
        <v>..</v>
      </c>
      <c r="F18" s="49">
        <f t="shared" si="1"/>
        <v>228</v>
      </c>
      <c r="G18" s="49" t="str">
        <f t="shared" si="0"/>
        <v>..</v>
      </c>
      <c r="H18" s="49" t="str">
        <f t="shared" si="0"/>
        <v>..</v>
      </c>
      <c r="I18" s="49" t="str">
        <f t="shared" si="0"/>
        <v>..</v>
      </c>
      <c r="J18" s="50"/>
      <c r="K18" s="49" cm="1">
        <f t="array" ref="K18">IF(SUMPRODUCT(('Data - population'!$B$2:$B$2996=$A18)*('Data - population'!$C$2:$C$2996=K$4)*('Data - population'!$D$2:$D$2996)),SUMPRODUCT(('Data - population'!$B$2:$B$2996=$A18)*('Data - population'!$C$2:$C$2996=K$4)*('Data - population'!$D$2:$D$2996)),"..")</f>
        <v>48228800</v>
      </c>
      <c r="L18" s="49" cm="1">
        <f t="array" ref="L18">IF(SUMPRODUCT(('Data - population'!$B$2:$B$2996=$A18)*('Data - population'!$C$2:$C$2996=L$4)*('Data - population'!$D$2:$D$2996)),SUMPRODUCT(('Data - population'!$B$2:$B$2996=$A18)*('Data - population'!$C$2:$C$2996=L$4)*('Data - population'!$D$2:$D$2996)),"..")</f>
        <v>5102200</v>
      </c>
      <c r="M18" s="49" cm="1">
        <f t="array" ref="M18">IF(SUMPRODUCT(('Data - population'!$B$2:$B$2996=$A18)*('Data - population'!$C$2:$C$2996=M$4)*('Data - population'!$D$2:$D$2996)),SUMPRODUCT(('Data - population'!$B$2:$B$2996=$A18)*('Data - population'!$C$2:$C$2996=M$4)*('Data - population'!$D$2:$D$2996)),"..")</f>
        <v>2887400</v>
      </c>
      <c r="N18" s="49" cm="1">
        <f t="array" ref="N18">IF(SUMPRODUCT(('Data - population'!$B$2:$B$2996=$A18)*('Data - population'!$C$2:$C$2996=N$4)*('Data - population'!$D$2:$D$2996)),SUMPRODUCT(('Data - population'!$B$2:$B$2996=$A18)*('Data - population'!$C$2:$C$2996=N$4)*('Data - population'!$D$2:$D$2996)),"..")</f>
        <v>56218400</v>
      </c>
      <c r="O18" s="50">
        <f t="shared" si="2"/>
        <v>0</v>
      </c>
    </row>
    <row r="19" spans="1:15" x14ac:dyDescent="0.35">
      <c r="A19" s="50" t="s">
        <v>61</v>
      </c>
      <c r="B19" s="49" cm="1">
        <f t="array" ref="B19">IF(IF($B$3="Total dwelling fires",SUMPRODUCT(('Data - dwelling fires'!$A$2:$A$25265=B$4)*('Data - dwelling fires'!$B$2:$B$25265=$A19)*('Data - dwelling fires'!$D$2:$D$25265)),SUMPRODUCT(('Data - dwelling fires'!$A$2:$A$25265=B$4)*('Data - dwelling fires'!$B$2:$B$25265=$A19)*('Data - dwelling fires'!$C$2:$C$25265=$B$3)*('Data - dwelling fires'!$D$2:$D$25265)))=0,"..",IF($B$3="Total dwelling fires",SUMPRODUCT(('Data - dwelling fires'!$A$2:$A$25265=B$4)*('Data - dwelling fires'!$B$2:$B$25265=$A19)*('Data - dwelling fires'!$D$2:$D$25265)),SUMPRODUCT(('Data - dwelling fires'!$A$2:$A$25265=B$4)*('Data - dwelling fires'!$B$2:$B$25265=$A19)*('Data - dwelling fires'!$C$2:$C$25265=$B$3)*('Data - dwelling fires'!$D$2:$D$25265))))</f>
        <v>11049</v>
      </c>
      <c r="C19" s="49" t="str" cm="1">
        <f t="array" ref="C19">IF(IF($B$3="Total dwelling fires",SUMPRODUCT(('Data - dwelling fires'!$A$2:$A$25265=C$4)*('Data - dwelling fires'!$B$2:$B$25265=$A19)*('Data - dwelling fires'!$D$2:$D$25265)),SUMPRODUCT(('Data - dwelling fires'!$A$2:$A$25265=C$4)*('Data - dwelling fires'!$B$2:$B$25265=$A19)*('Data - dwelling fires'!$C$2:$C$25265=$B$3)*('Data - dwelling fires'!$D$2:$D$25265)))=0,"..",IF($B$3="Total dwelling fires",SUMPRODUCT(('Data - dwelling fires'!$A$2:$A$25265=C$4)*('Data - dwelling fires'!$B$2:$B$25265=$A19)*('Data - dwelling fires'!$D$2:$D$25265)),SUMPRODUCT(('Data - dwelling fires'!$A$2:$A$25265=C$4)*('Data - dwelling fires'!$B$2:$B$25265=$A19)*('Data - dwelling fires'!$C$2:$C$25265=$B$3)*('Data - dwelling fires'!$D$2:$D$25265))))</f>
        <v>..</v>
      </c>
      <c r="D19" s="49" t="str" cm="1">
        <f t="array" ref="D19">IF(IF($B$3="Total dwelling fires",SUMPRODUCT(('Data - dwelling fires'!$A$2:$A$25265=D$4)*('Data - dwelling fires'!$B$2:$B$25265=$A19)*('Data - dwelling fires'!$D$2:$D$25265)),SUMPRODUCT(('Data - dwelling fires'!$A$2:$A$25265=D$4)*('Data - dwelling fires'!$B$2:$B$25265=$A19)*('Data - dwelling fires'!$C$2:$C$25265=$B$3)*('Data - dwelling fires'!$D$2:$D$25265)))=0,"..",IF($B$3="Total dwelling fires",SUMPRODUCT(('Data - dwelling fires'!$A$2:$A$25265=D$4)*('Data - dwelling fires'!$B$2:$B$25265=$A19)*('Data - dwelling fires'!$D$2:$D$25265)),SUMPRODUCT(('Data - dwelling fires'!$A$2:$A$25265=D$4)*('Data - dwelling fires'!$B$2:$B$25265=$A19)*('Data - dwelling fires'!$C$2:$C$25265=$B$3)*('Data - dwelling fires'!$D$2:$D$25265))))</f>
        <v>..</v>
      </c>
      <c r="E19" s="49" t="str" cm="1">
        <f t="array" ref="E19">IF(OR(B19="..",C19="..",D19=".."),IF(SUMPRODUCT(('Data - dwelling fires'!$A$2:$A$25262=E$4)*('Data - dwelling fires'!$B$2:$B$25262=$A19)*('Data - dwelling fires'!$C$2:$C$25262=$B$3)*('Data - dwelling fires'!$D$2:$D$25262))=0,"..",SUMPRODUCT(('Data - dwelling fires'!$A$2:$A$25262=E$4)*('Data - dwelling fires'!$B$2:$B$25262=$A19)*('Data - dwelling fires'!$C$2:$C$25262=$B$3)*('Data - dwelling fires'!$D$2:$D$25262))),B19+C19+D19)</f>
        <v>..</v>
      </c>
      <c r="F19" s="49">
        <f t="shared" si="1"/>
        <v>228</v>
      </c>
      <c r="G19" s="49" t="str">
        <f t="shared" si="0"/>
        <v>..</v>
      </c>
      <c r="H19" s="49" t="str">
        <f t="shared" si="0"/>
        <v>..</v>
      </c>
      <c r="I19" s="49" t="str">
        <f t="shared" si="0"/>
        <v>..</v>
      </c>
      <c r="J19" s="50"/>
      <c r="K19" s="49" cm="1">
        <f t="array" ref="K19">IF(SUMPRODUCT(('Data - population'!$B$2:$B$2996=$A19)*('Data - population'!$C$2:$C$2996=K$4)*('Data - population'!$D$2:$D$2996)),SUMPRODUCT(('Data - population'!$B$2:$B$2996=$A19)*('Data - population'!$C$2:$C$2996=K$4)*('Data - population'!$D$2:$D$2996)),"..")</f>
        <v>48383500</v>
      </c>
      <c r="L19" s="49" cm="1">
        <f t="array" ref="L19">IF(SUMPRODUCT(('Data - population'!$B$2:$B$2996=$A19)*('Data - population'!$C$2:$C$2996=L$4)*('Data - population'!$D$2:$D$2996)),SUMPRODUCT(('Data - population'!$B$2:$B$2996=$A19)*('Data - population'!$C$2:$C$2996=L$4)*('Data - population'!$D$2:$D$2996)),"..")</f>
        <v>5103700</v>
      </c>
      <c r="M19" s="49" cm="1">
        <f t="array" ref="M19">IF(SUMPRODUCT(('Data - population'!$B$2:$B$2996=$A19)*('Data - population'!$C$2:$C$2996=M$4)*('Data - population'!$D$2:$D$2996)),SUMPRODUCT(('Data - population'!$B$2:$B$2996=$A19)*('Data - population'!$C$2:$C$2996=M$4)*('Data - population'!$D$2:$D$2996)),"..")</f>
        <v>2888500</v>
      </c>
      <c r="N19" s="49" cm="1">
        <f t="array" ref="N19">IF(SUMPRODUCT(('Data - population'!$B$2:$B$2996=$A19)*('Data - population'!$C$2:$C$2996=N$4)*('Data - population'!$D$2:$D$2996)),SUMPRODUCT(('Data - population'!$B$2:$B$2996=$A19)*('Data - population'!$C$2:$C$2996=N$4)*('Data - population'!$D$2:$D$2996)),"..")</f>
        <v>56375700</v>
      </c>
      <c r="O19" s="50">
        <f t="shared" si="2"/>
        <v>0</v>
      </c>
    </row>
    <row r="20" spans="1:15" x14ac:dyDescent="0.35">
      <c r="A20" s="50" t="s">
        <v>62</v>
      </c>
      <c r="B20" s="49" cm="1">
        <f t="array" ref="B20">IF(IF($B$3="Total dwelling fires",SUMPRODUCT(('Data - dwelling fires'!$A$2:$A$25265=B$4)*('Data - dwelling fires'!$B$2:$B$25265=$A20)*('Data - dwelling fires'!$D$2:$D$25265)),SUMPRODUCT(('Data - dwelling fires'!$A$2:$A$25265=B$4)*('Data - dwelling fires'!$B$2:$B$25265=$A20)*('Data - dwelling fires'!$C$2:$C$25265=$B$3)*('Data - dwelling fires'!$D$2:$D$25265)))=0,"..",IF($B$3="Total dwelling fires",SUMPRODUCT(('Data - dwelling fires'!$A$2:$A$25265=B$4)*('Data - dwelling fires'!$B$2:$B$25265=$A20)*('Data - dwelling fires'!$D$2:$D$25265)),SUMPRODUCT(('Data - dwelling fires'!$A$2:$A$25265=B$4)*('Data - dwelling fires'!$B$2:$B$25265=$A20)*('Data - dwelling fires'!$C$2:$C$25265=$B$3)*('Data - dwelling fires'!$D$2:$D$25265))))</f>
        <v>11216</v>
      </c>
      <c r="C20" s="49" t="str" cm="1">
        <f t="array" ref="C20">IF(IF($B$3="Total dwelling fires",SUMPRODUCT(('Data - dwelling fires'!$A$2:$A$25265=C$4)*('Data - dwelling fires'!$B$2:$B$25265=$A20)*('Data - dwelling fires'!$D$2:$D$25265)),SUMPRODUCT(('Data - dwelling fires'!$A$2:$A$25265=C$4)*('Data - dwelling fires'!$B$2:$B$25265=$A20)*('Data - dwelling fires'!$C$2:$C$25265=$B$3)*('Data - dwelling fires'!$D$2:$D$25265)))=0,"..",IF($B$3="Total dwelling fires",SUMPRODUCT(('Data - dwelling fires'!$A$2:$A$25265=C$4)*('Data - dwelling fires'!$B$2:$B$25265=$A20)*('Data - dwelling fires'!$D$2:$D$25265)),SUMPRODUCT(('Data - dwelling fires'!$A$2:$A$25265=C$4)*('Data - dwelling fires'!$B$2:$B$25265=$A20)*('Data - dwelling fires'!$C$2:$C$25265=$B$3)*('Data - dwelling fires'!$D$2:$D$25265))))</f>
        <v>..</v>
      </c>
      <c r="D20" s="49" t="str" cm="1">
        <f t="array" ref="D20">IF(IF($B$3="Total dwelling fires",SUMPRODUCT(('Data - dwelling fires'!$A$2:$A$25265=D$4)*('Data - dwelling fires'!$B$2:$B$25265=$A20)*('Data - dwelling fires'!$D$2:$D$25265)),SUMPRODUCT(('Data - dwelling fires'!$A$2:$A$25265=D$4)*('Data - dwelling fires'!$B$2:$B$25265=$A20)*('Data - dwelling fires'!$C$2:$C$25265=$B$3)*('Data - dwelling fires'!$D$2:$D$25265)))=0,"..",IF($B$3="Total dwelling fires",SUMPRODUCT(('Data - dwelling fires'!$A$2:$A$25265=D$4)*('Data - dwelling fires'!$B$2:$B$25265=$A20)*('Data - dwelling fires'!$D$2:$D$25265)),SUMPRODUCT(('Data - dwelling fires'!$A$2:$A$25265=D$4)*('Data - dwelling fires'!$B$2:$B$25265=$A20)*('Data - dwelling fires'!$C$2:$C$25265=$B$3)*('Data - dwelling fires'!$D$2:$D$25265))))</f>
        <v>..</v>
      </c>
      <c r="E20" s="49" t="str" cm="1">
        <f t="array" ref="E20">IF(OR(B20="..",C20="..",D20=".."),IF(SUMPRODUCT(('Data - dwelling fires'!$A$2:$A$25262=E$4)*('Data - dwelling fires'!$B$2:$B$25262=$A20)*('Data - dwelling fires'!$C$2:$C$25262=$B$3)*('Data - dwelling fires'!$D$2:$D$25262))=0,"..",SUMPRODUCT(('Data - dwelling fires'!$A$2:$A$25262=E$4)*('Data - dwelling fires'!$B$2:$B$25262=$A20)*('Data - dwelling fires'!$C$2:$C$25262=$B$3)*('Data - dwelling fires'!$D$2:$D$25262))),B20+C20+D20)</f>
        <v>..</v>
      </c>
      <c r="F20" s="49">
        <f t="shared" si="1"/>
        <v>231</v>
      </c>
      <c r="G20" s="49" t="str">
        <f t="shared" si="0"/>
        <v>..</v>
      </c>
      <c r="H20" s="49" t="str">
        <f t="shared" si="0"/>
        <v>..</v>
      </c>
      <c r="I20" s="49" t="str">
        <f t="shared" si="0"/>
        <v>..</v>
      </c>
      <c r="J20" s="50"/>
      <c r="K20" s="49" cm="1">
        <f t="array" ref="K20">IF(SUMPRODUCT(('Data - population'!$B$2:$B$2996=$A20)*('Data - population'!$C$2:$C$2996=K$4)*('Data - population'!$D$2:$D$2996)),SUMPRODUCT(('Data - population'!$B$2:$B$2996=$A20)*('Data - population'!$C$2:$C$2996=K$4)*('Data - population'!$D$2:$D$2996)),"..")</f>
        <v>48519100</v>
      </c>
      <c r="L20" s="49" cm="1">
        <f t="array" ref="L20">IF(SUMPRODUCT(('Data - population'!$B$2:$B$2996=$A20)*('Data - population'!$C$2:$C$2996=L$4)*('Data - population'!$D$2:$D$2996)),SUMPRODUCT(('Data - population'!$B$2:$B$2996=$A20)*('Data - population'!$C$2:$C$2996=L$4)*('Data - population'!$D$2:$D$2996)),"..")</f>
        <v>5092200</v>
      </c>
      <c r="M20" s="49" cm="1">
        <f t="array" ref="M20">IF(SUMPRODUCT(('Data - population'!$B$2:$B$2996=$A20)*('Data - population'!$C$2:$C$2996=M$4)*('Data - population'!$D$2:$D$2996)),SUMPRODUCT(('Data - population'!$B$2:$B$2996=$A20)*('Data - population'!$C$2:$C$2996=M$4)*('Data - population'!$D$2:$D$2996)),"..")</f>
        <v>2891300</v>
      </c>
      <c r="N20" s="49" cm="1">
        <f t="array" ref="N20">IF(SUMPRODUCT(('Data - population'!$B$2:$B$2996=$A20)*('Data - population'!$C$2:$C$2996=N$4)*('Data - population'!$D$2:$D$2996)),SUMPRODUCT(('Data - population'!$B$2:$B$2996=$A20)*('Data - population'!$C$2:$C$2996=N$4)*('Data - population'!$D$2:$D$2996)),"..")</f>
        <v>56502600</v>
      </c>
      <c r="O20" s="50">
        <f t="shared" si="2"/>
        <v>0</v>
      </c>
    </row>
    <row r="21" spans="1:15" x14ac:dyDescent="0.35">
      <c r="A21" s="50" t="s">
        <v>63</v>
      </c>
      <c r="B21" s="49" cm="1">
        <f t="array" ref="B21">IF(IF($B$3="Total dwelling fires",SUMPRODUCT(('Data - dwelling fires'!$A$2:$A$25265=B$4)*('Data - dwelling fires'!$B$2:$B$25265=$A21)*('Data - dwelling fires'!$D$2:$D$25265)),SUMPRODUCT(('Data - dwelling fires'!$A$2:$A$25265=B$4)*('Data - dwelling fires'!$B$2:$B$25265=$A21)*('Data - dwelling fires'!$C$2:$C$25265=$B$3)*('Data - dwelling fires'!$D$2:$D$25265)))=0,"..",IF($B$3="Total dwelling fires",SUMPRODUCT(('Data - dwelling fires'!$A$2:$A$25265=B$4)*('Data - dwelling fires'!$B$2:$B$25265=$A21)*('Data - dwelling fires'!$D$2:$D$25265)),SUMPRODUCT(('Data - dwelling fires'!$A$2:$A$25265=B$4)*('Data - dwelling fires'!$B$2:$B$25265=$A21)*('Data - dwelling fires'!$C$2:$C$25265=$B$3)*('Data - dwelling fires'!$D$2:$D$25265))))</f>
        <v>10891</v>
      </c>
      <c r="C21" s="49" t="str" cm="1">
        <f t="array" ref="C21">IF(IF($B$3="Total dwelling fires",SUMPRODUCT(('Data - dwelling fires'!$A$2:$A$25265=C$4)*('Data - dwelling fires'!$B$2:$B$25265=$A21)*('Data - dwelling fires'!$D$2:$D$25265)),SUMPRODUCT(('Data - dwelling fires'!$A$2:$A$25265=C$4)*('Data - dwelling fires'!$B$2:$B$25265=$A21)*('Data - dwelling fires'!$C$2:$C$25265=$B$3)*('Data - dwelling fires'!$D$2:$D$25265)))=0,"..",IF($B$3="Total dwelling fires",SUMPRODUCT(('Data - dwelling fires'!$A$2:$A$25265=C$4)*('Data - dwelling fires'!$B$2:$B$25265=$A21)*('Data - dwelling fires'!$D$2:$D$25265)),SUMPRODUCT(('Data - dwelling fires'!$A$2:$A$25265=C$4)*('Data - dwelling fires'!$B$2:$B$25265=$A21)*('Data - dwelling fires'!$C$2:$C$25265=$B$3)*('Data - dwelling fires'!$D$2:$D$25265))))</f>
        <v>..</v>
      </c>
      <c r="D21" s="49" t="str" cm="1">
        <f t="array" ref="D21">IF(IF($B$3="Total dwelling fires",SUMPRODUCT(('Data - dwelling fires'!$A$2:$A$25265=D$4)*('Data - dwelling fires'!$B$2:$B$25265=$A21)*('Data - dwelling fires'!$D$2:$D$25265)),SUMPRODUCT(('Data - dwelling fires'!$A$2:$A$25265=D$4)*('Data - dwelling fires'!$B$2:$B$25265=$A21)*('Data - dwelling fires'!$C$2:$C$25265=$B$3)*('Data - dwelling fires'!$D$2:$D$25265)))=0,"..",IF($B$3="Total dwelling fires",SUMPRODUCT(('Data - dwelling fires'!$A$2:$A$25265=D$4)*('Data - dwelling fires'!$B$2:$B$25265=$A21)*('Data - dwelling fires'!$D$2:$D$25265)),SUMPRODUCT(('Data - dwelling fires'!$A$2:$A$25265=D$4)*('Data - dwelling fires'!$B$2:$B$25265=$A21)*('Data - dwelling fires'!$C$2:$C$25265=$B$3)*('Data - dwelling fires'!$D$2:$D$25265))))</f>
        <v>..</v>
      </c>
      <c r="E21" s="49" t="str" cm="1">
        <f t="array" ref="E21">IF(OR(B21="..",C21="..",D21=".."),IF(SUMPRODUCT(('Data - dwelling fires'!$A$2:$A$25262=E$4)*('Data - dwelling fires'!$B$2:$B$25262=$A21)*('Data - dwelling fires'!$C$2:$C$25262=$B$3)*('Data - dwelling fires'!$D$2:$D$25262))=0,"..",SUMPRODUCT(('Data - dwelling fires'!$A$2:$A$25262=E$4)*('Data - dwelling fires'!$B$2:$B$25262=$A21)*('Data - dwelling fires'!$C$2:$C$25262=$B$3)*('Data - dwelling fires'!$D$2:$D$25262))),B21+C21+D21)</f>
        <v>..</v>
      </c>
      <c r="F21" s="49">
        <f t="shared" si="1"/>
        <v>224</v>
      </c>
      <c r="G21" s="49" t="str">
        <f t="shared" si="1"/>
        <v>..</v>
      </c>
      <c r="H21" s="49" t="str">
        <f t="shared" si="1"/>
        <v>..</v>
      </c>
      <c r="I21" s="49" t="str">
        <f t="shared" si="1"/>
        <v>..</v>
      </c>
      <c r="J21" s="50"/>
      <c r="K21" s="49" cm="1">
        <f t="array" ref="K21">IF(SUMPRODUCT(('Data - population'!$B$2:$B$2996=$A21)*('Data - population'!$C$2:$C$2996=K$4)*('Data - population'!$D$2:$D$2996)),SUMPRODUCT(('Data - population'!$B$2:$B$2996=$A21)*('Data - population'!$C$2:$C$2996=K$4)*('Data - population'!$D$2:$D$2996)),"..")</f>
        <v>48664800</v>
      </c>
      <c r="L21" s="49" cm="1">
        <f t="array" ref="L21">IF(SUMPRODUCT(('Data - population'!$B$2:$B$2996=$A21)*('Data - population'!$C$2:$C$2996=L$4)*('Data - population'!$D$2:$D$2996)),SUMPRODUCT(('Data - population'!$B$2:$B$2996=$A21)*('Data - population'!$C$2:$C$2996=L$4)*('Data - population'!$D$2:$D$2996)),"..")</f>
        <v>5083300</v>
      </c>
      <c r="M21" s="49" cm="1">
        <f t="array" ref="M21">IF(SUMPRODUCT(('Data - population'!$B$2:$B$2996=$A21)*('Data - population'!$C$2:$C$2996=M$4)*('Data - population'!$D$2:$D$2996)),SUMPRODUCT(('Data - population'!$B$2:$B$2996=$A21)*('Data - population'!$C$2:$C$2996=M$4)*('Data - population'!$D$2:$D$2996)),"..")</f>
        <v>2894900</v>
      </c>
      <c r="N21" s="49" cm="1">
        <f t="array" ref="N21">IF(SUMPRODUCT(('Data - population'!$B$2:$B$2996=$A21)*('Data - population'!$C$2:$C$2996=N$4)*('Data - population'!$D$2:$D$2996)),SUMPRODUCT(('Data - population'!$B$2:$B$2996=$A21)*('Data - population'!$C$2:$C$2996=N$4)*('Data - population'!$D$2:$D$2996)),"..")</f>
        <v>56643000</v>
      </c>
      <c r="O21" s="50">
        <f t="shared" si="2"/>
        <v>0</v>
      </c>
    </row>
    <row r="22" spans="1:15" x14ac:dyDescent="0.35">
      <c r="A22" s="50" t="s">
        <v>64</v>
      </c>
      <c r="B22" s="49" cm="1">
        <f t="array" ref="B22">IF(IF($B$3="Total dwelling fires",SUMPRODUCT(('Data - dwelling fires'!$A$2:$A$25265=B$4)*('Data - dwelling fires'!$B$2:$B$25265=$A22)*('Data - dwelling fires'!$D$2:$D$25265)),SUMPRODUCT(('Data - dwelling fires'!$A$2:$A$25265=B$4)*('Data - dwelling fires'!$B$2:$B$25265=$A22)*('Data - dwelling fires'!$C$2:$C$25265=$B$3)*('Data - dwelling fires'!$D$2:$D$25265)))=0,"..",IF($B$3="Total dwelling fires",SUMPRODUCT(('Data - dwelling fires'!$A$2:$A$25265=B$4)*('Data - dwelling fires'!$B$2:$B$25265=$A22)*('Data - dwelling fires'!$D$2:$D$25265)),SUMPRODUCT(('Data - dwelling fires'!$A$2:$A$25265=B$4)*('Data - dwelling fires'!$B$2:$B$25265=$A22)*('Data - dwelling fires'!$C$2:$C$25265=$B$3)*('Data - dwelling fires'!$D$2:$D$25265))))</f>
        <v>10210</v>
      </c>
      <c r="C22" s="49" t="str" cm="1">
        <f t="array" ref="C22">IF(IF($B$3="Total dwelling fires",SUMPRODUCT(('Data - dwelling fires'!$A$2:$A$25265=C$4)*('Data - dwelling fires'!$B$2:$B$25265=$A22)*('Data - dwelling fires'!$D$2:$D$25265)),SUMPRODUCT(('Data - dwelling fires'!$A$2:$A$25265=C$4)*('Data - dwelling fires'!$B$2:$B$25265=$A22)*('Data - dwelling fires'!$C$2:$C$25265=$B$3)*('Data - dwelling fires'!$D$2:$D$25265)))=0,"..",IF($B$3="Total dwelling fires",SUMPRODUCT(('Data - dwelling fires'!$A$2:$A$25265=C$4)*('Data - dwelling fires'!$B$2:$B$25265=$A22)*('Data - dwelling fires'!$D$2:$D$25265)),SUMPRODUCT(('Data - dwelling fires'!$A$2:$A$25265=C$4)*('Data - dwelling fires'!$B$2:$B$25265=$A22)*('Data - dwelling fires'!$C$2:$C$25265=$B$3)*('Data - dwelling fires'!$D$2:$D$25265))))</f>
        <v>..</v>
      </c>
      <c r="D22" s="49" t="str" cm="1">
        <f t="array" ref="D22">IF(IF($B$3="Total dwelling fires",SUMPRODUCT(('Data - dwelling fires'!$A$2:$A$25265=D$4)*('Data - dwelling fires'!$B$2:$B$25265=$A22)*('Data - dwelling fires'!$D$2:$D$25265)),SUMPRODUCT(('Data - dwelling fires'!$A$2:$A$25265=D$4)*('Data - dwelling fires'!$B$2:$B$25265=$A22)*('Data - dwelling fires'!$C$2:$C$25265=$B$3)*('Data - dwelling fires'!$D$2:$D$25265)))=0,"..",IF($B$3="Total dwelling fires",SUMPRODUCT(('Data - dwelling fires'!$A$2:$A$25265=D$4)*('Data - dwelling fires'!$B$2:$B$25265=$A22)*('Data - dwelling fires'!$D$2:$D$25265)),SUMPRODUCT(('Data - dwelling fires'!$A$2:$A$25265=D$4)*('Data - dwelling fires'!$B$2:$B$25265=$A22)*('Data - dwelling fires'!$C$2:$C$25265=$B$3)*('Data - dwelling fires'!$D$2:$D$25265))))</f>
        <v>..</v>
      </c>
      <c r="E22" s="49" t="str" cm="1">
        <f t="array" ref="E22">IF(OR(B22="..",C22="..",D22=".."),IF(SUMPRODUCT(('Data - dwelling fires'!$A$2:$A$25262=E$4)*('Data - dwelling fires'!$B$2:$B$25262=$A22)*('Data - dwelling fires'!$C$2:$C$25262=$B$3)*('Data - dwelling fires'!$D$2:$D$25262))=0,"..",SUMPRODUCT(('Data - dwelling fires'!$A$2:$A$25262=E$4)*('Data - dwelling fires'!$B$2:$B$25262=$A22)*('Data - dwelling fires'!$C$2:$C$25262=$B$3)*('Data - dwelling fires'!$D$2:$D$25262))),B22+C22+D22)</f>
        <v>..</v>
      </c>
      <c r="F22" s="49">
        <f t="shared" si="1"/>
        <v>209</v>
      </c>
      <c r="G22" s="49" t="str">
        <f t="shared" si="1"/>
        <v>..</v>
      </c>
      <c r="H22" s="49" t="str">
        <f t="shared" si="1"/>
        <v>..</v>
      </c>
      <c r="I22" s="49" t="str">
        <f t="shared" si="1"/>
        <v>..</v>
      </c>
      <c r="J22" s="50"/>
      <c r="K22" s="49" cm="1">
        <f t="array" ref="K22">IF(SUMPRODUCT(('Data - population'!$B$2:$B$2996=$A22)*('Data - population'!$C$2:$C$2996=K$4)*('Data - population'!$D$2:$D$2996)),SUMPRODUCT(('Data - population'!$B$2:$B$2996=$A22)*('Data - population'!$C$2:$C$2996=K$4)*('Data - population'!$D$2:$D$2996)),"..")</f>
        <v>48820600</v>
      </c>
      <c r="L22" s="49" cm="1">
        <f t="array" ref="L22">IF(SUMPRODUCT(('Data - population'!$B$2:$B$2996=$A22)*('Data - population'!$C$2:$C$2996=L$4)*('Data - population'!$D$2:$D$2996)),SUMPRODUCT(('Data - population'!$B$2:$B$2996=$A22)*('Data - population'!$C$2:$C$2996=L$4)*('Data - population'!$D$2:$D$2996)),"..")</f>
        <v>5077100</v>
      </c>
      <c r="M22" s="49" cm="1">
        <f t="array" ref="M22">IF(SUMPRODUCT(('Data - population'!$B$2:$B$2996=$A22)*('Data - population'!$C$2:$C$2996=M$4)*('Data - population'!$D$2:$D$2996)),SUMPRODUCT(('Data - population'!$B$2:$B$2996=$A22)*('Data - population'!$C$2:$C$2996=M$4)*('Data - population'!$D$2:$D$2996)),"..")</f>
        <v>2899500</v>
      </c>
      <c r="N22" s="49" cm="1">
        <f t="array" ref="N22">IF(SUMPRODUCT(('Data - population'!$B$2:$B$2996=$A22)*('Data - population'!$C$2:$C$2996=N$4)*('Data - population'!$D$2:$D$2996)),SUMPRODUCT(('Data - population'!$B$2:$B$2996=$A22)*('Data - population'!$C$2:$C$2996=N$4)*('Data - population'!$D$2:$D$2996)),"..")</f>
        <v>56797200</v>
      </c>
      <c r="O22" s="50">
        <f t="shared" si="2"/>
        <v>0</v>
      </c>
    </row>
    <row r="23" spans="1:15" x14ac:dyDescent="0.35">
      <c r="A23" s="50" t="s">
        <v>65</v>
      </c>
      <c r="B23" s="49" cm="1">
        <f t="array" ref="B23">IF(IF($B$3="Total dwelling fires",SUMPRODUCT(('Data - dwelling fires'!$A$2:$A$25265=B$4)*('Data - dwelling fires'!$B$2:$B$25265=$A23)*('Data - dwelling fires'!$D$2:$D$25265)),SUMPRODUCT(('Data - dwelling fires'!$A$2:$A$25265=B$4)*('Data - dwelling fires'!$B$2:$B$25265=$A23)*('Data - dwelling fires'!$C$2:$C$25265=$B$3)*('Data - dwelling fires'!$D$2:$D$25265)))=0,"..",IF($B$3="Total dwelling fires",SUMPRODUCT(('Data - dwelling fires'!$A$2:$A$25265=B$4)*('Data - dwelling fires'!$B$2:$B$25265=$A23)*('Data - dwelling fires'!$D$2:$D$25265)),SUMPRODUCT(('Data - dwelling fires'!$A$2:$A$25265=B$4)*('Data - dwelling fires'!$B$2:$B$25265=$A23)*('Data - dwelling fires'!$C$2:$C$25265=$B$3)*('Data - dwelling fires'!$D$2:$D$25265))))</f>
        <v>10930</v>
      </c>
      <c r="C23" s="49" t="str" cm="1">
        <f t="array" ref="C23">IF(IF($B$3="Total dwelling fires",SUMPRODUCT(('Data - dwelling fires'!$A$2:$A$25265=C$4)*('Data - dwelling fires'!$B$2:$B$25265=$A23)*('Data - dwelling fires'!$D$2:$D$25265)),SUMPRODUCT(('Data - dwelling fires'!$A$2:$A$25265=C$4)*('Data - dwelling fires'!$B$2:$B$25265=$A23)*('Data - dwelling fires'!$C$2:$C$25265=$B$3)*('Data - dwelling fires'!$D$2:$D$25265)))=0,"..",IF($B$3="Total dwelling fires",SUMPRODUCT(('Data - dwelling fires'!$A$2:$A$25265=C$4)*('Data - dwelling fires'!$B$2:$B$25265=$A23)*('Data - dwelling fires'!$D$2:$D$25265)),SUMPRODUCT(('Data - dwelling fires'!$A$2:$A$25265=C$4)*('Data - dwelling fires'!$B$2:$B$25265=$A23)*('Data - dwelling fires'!$C$2:$C$25265=$B$3)*('Data - dwelling fires'!$D$2:$D$25265))))</f>
        <v>..</v>
      </c>
      <c r="D23" s="49" t="str" cm="1">
        <f t="array" ref="D23">IF(IF($B$3="Total dwelling fires",SUMPRODUCT(('Data - dwelling fires'!$A$2:$A$25265=D$4)*('Data - dwelling fires'!$B$2:$B$25265=$A23)*('Data - dwelling fires'!$D$2:$D$25265)),SUMPRODUCT(('Data - dwelling fires'!$A$2:$A$25265=D$4)*('Data - dwelling fires'!$B$2:$B$25265=$A23)*('Data - dwelling fires'!$C$2:$C$25265=$B$3)*('Data - dwelling fires'!$D$2:$D$25265)))=0,"..",IF($B$3="Total dwelling fires",SUMPRODUCT(('Data - dwelling fires'!$A$2:$A$25265=D$4)*('Data - dwelling fires'!$B$2:$B$25265=$A23)*('Data - dwelling fires'!$D$2:$D$25265)),SUMPRODUCT(('Data - dwelling fires'!$A$2:$A$25265=D$4)*('Data - dwelling fires'!$B$2:$B$25265=$A23)*('Data - dwelling fires'!$C$2:$C$25265=$B$3)*('Data - dwelling fires'!$D$2:$D$25265))))</f>
        <v>..</v>
      </c>
      <c r="E23" s="49" t="str" cm="1">
        <f t="array" ref="E23">IF(OR(B23="..",C23="..",D23=".."),IF(SUMPRODUCT(('Data - dwelling fires'!$A$2:$A$25262=E$4)*('Data - dwelling fires'!$B$2:$B$25262=$A23)*('Data - dwelling fires'!$C$2:$C$25262=$B$3)*('Data - dwelling fires'!$D$2:$D$25262))=0,"..",SUMPRODUCT(('Data - dwelling fires'!$A$2:$A$25262=E$4)*('Data - dwelling fires'!$B$2:$B$25262=$A23)*('Data - dwelling fires'!$C$2:$C$25262=$B$3)*('Data - dwelling fires'!$D$2:$D$25262))),B23+C23+D23)</f>
        <v>..</v>
      </c>
      <c r="F23" s="49">
        <f t="shared" si="1"/>
        <v>223</v>
      </c>
      <c r="G23" s="49" t="str">
        <f t="shared" si="1"/>
        <v>..</v>
      </c>
      <c r="H23" s="49" t="str">
        <f t="shared" si="1"/>
        <v>..</v>
      </c>
      <c r="I23" s="49" t="str">
        <f t="shared" si="1"/>
        <v>..</v>
      </c>
      <c r="J23" s="50"/>
      <c r="K23" s="49" cm="1">
        <f t="array" ref="K23">IF(SUMPRODUCT(('Data - population'!$B$2:$B$2996=$A23)*('Data - population'!$C$2:$C$2996=K$4)*('Data - population'!$D$2:$D$2996)),SUMPRODUCT(('Data - population'!$B$2:$B$2996=$A23)*('Data - population'!$C$2:$C$2996=K$4)*('Data - population'!$D$2:$D$2996)),"..")</f>
        <v>49032900</v>
      </c>
      <c r="L23" s="49" cm="1">
        <f t="array" ref="L23">IF(SUMPRODUCT(('Data - population'!$B$2:$B$2996=$A23)*('Data - population'!$C$2:$C$2996=L$4)*('Data - population'!$D$2:$D$2996)),SUMPRODUCT(('Data - population'!$B$2:$B$2996=$A23)*('Data - population'!$C$2:$C$2996=L$4)*('Data - population'!$D$2:$D$2996)),"..")</f>
        <v>5072000</v>
      </c>
      <c r="M23" s="49" cm="1">
        <f t="array" ref="M23">IF(SUMPRODUCT(('Data - population'!$B$2:$B$2996=$A23)*('Data - population'!$C$2:$C$2996=M$4)*('Data - population'!$D$2:$D$2996)),SUMPRODUCT(('Data - population'!$B$2:$B$2996=$A23)*('Data - population'!$C$2:$C$2996=M$4)*('Data - population'!$D$2:$D$2996)),"..")</f>
        <v>2900600</v>
      </c>
      <c r="N23" s="49" cm="1">
        <f t="array" ref="N23">IF(SUMPRODUCT(('Data - population'!$B$2:$B$2996=$A23)*('Data - population'!$C$2:$C$2996=N$4)*('Data - population'!$D$2:$D$2996)),SUMPRODUCT(('Data - population'!$B$2:$B$2996=$A23)*('Data - population'!$C$2:$C$2996=N$4)*('Data - population'!$D$2:$D$2996)),"..")</f>
        <v>57005400</v>
      </c>
      <c r="O23" s="50">
        <f t="shared" si="2"/>
        <v>100</v>
      </c>
    </row>
    <row r="24" spans="1:15" x14ac:dyDescent="0.35">
      <c r="A24" s="50" t="s">
        <v>66</v>
      </c>
      <c r="B24" s="49" cm="1">
        <f t="array" ref="B24">IF(IF($B$3="Total dwelling fires",SUMPRODUCT(('Data - dwelling fires'!$A$2:$A$25265=B$4)*('Data - dwelling fires'!$B$2:$B$25265=$A24)*('Data - dwelling fires'!$D$2:$D$25265)),SUMPRODUCT(('Data - dwelling fires'!$A$2:$A$25265=B$4)*('Data - dwelling fires'!$B$2:$B$25265=$A24)*('Data - dwelling fires'!$C$2:$C$25265=$B$3)*('Data - dwelling fires'!$D$2:$D$25265)))=0,"..",IF($B$3="Total dwelling fires",SUMPRODUCT(('Data - dwelling fires'!$A$2:$A$25265=B$4)*('Data - dwelling fires'!$B$2:$B$25265=$A24)*('Data - dwelling fires'!$D$2:$D$25265)),SUMPRODUCT(('Data - dwelling fires'!$A$2:$A$25265=B$4)*('Data - dwelling fires'!$B$2:$B$25265=$A24)*('Data - dwelling fires'!$C$2:$C$25265=$B$3)*('Data - dwelling fires'!$D$2:$D$25265))))</f>
        <v>10646</v>
      </c>
      <c r="C24" s="49" t="str" cm="1">
        <f t="array" ref="C24">IF(IF($B$3="Total dwelling fires",SUMPRODUCT(('Data - dwelling fires'!$A$2:$A$25265=C$4)*('Data - dwelling fires'!$B$2:$B$25265=$A24)*('Data - dwelling fires'!$D$2:$D$25265)),SUMPRODUCT(('Data - dwelling fires'!$A$2:$A$25265=C$4)*('Data - dwelling fires'!$B$2:$B$25265=$A24)*('Data - dwelling fires'!$C$2:$C$25265=$B$3)*('Data - dwelling fires'!$D$2:$D$25265)))=0,"..",IF($B$3="Total dwelling fires",SUMPRODUCT(('Data - dwelling fires'!$A$2:$A$25265=C$4)*('Data - dwelling fires'!$B$2:$B$25265=$A24)*('Data - dwelling fires'!$D$2:$D$25265)),SUMPRODUCT(('Data - dwelling fires'!$A$2:$A$25265=C$4)*('Data - dwelling fires'!$B$2:$B$25265=$A24)*('Data - dwelling fires'!$C$2:$C$25265=$B$3)*('Data - dwelling fires'!$D$2:$D$25265))))</f>
        <v>..</v>
      </c>
      <c r="D24" s="49" t="str" cm="1">
        <f t="array" ref="D24">IF(IF($B$3="Total dwelling fires",SUMPRODUCT(('Data - dwelling fires'!$A$2:$A$25265=D$4)*('Data - dwelling fires'!$B$2:$B$25265=$A24)*('Data - dwelling fires'!$D$2:$D$25265)),SUMPRODUCT(('Data - dwelling fires'!$A$2:$A$25265=D$4)*('Data - dwelling fires'!$B$2:$B$25265=$A24)*('Data - dwelling fires'!$C$2:$C$25265=$B$3)*('Data - dwelling fires'!$D$2:$D$25265)))=0,"..",IF($B$3="Total dwelling fires",SUMPRODUCT(('Data - dwelling fires'!$A$2:$A$25265=D$4)*('Data - dwelling fires'!$B$2:$B$25265=$A24)*('Data - dwelling fires'!$D$2:$D$25265)),SUMPRODUCT(('Data - dwelling fires'!$A$2:$A$25265=D$4)*('Data - dwelling fires'!$B$2:$B$25265=$A24)*('Data - dwelling fires'!$C$2:$C$25265=$B$3)*('Data - dwelling fires'!$D$2:$D$25265))))</f>
        <v>..</v>
      </c>
      <c r="E24" s="49" t="str" cm="1">
        <f t="array" ref="E24">IF(OR(B24="..",C24="..",D24=".."),IF(SUMPRODUCT(('Data - dwelling fires'!$A$2:$A$25262=E$4)*('Data - dwelling fires'!$B$2:$B$25262=$A24)*('Data - dwelling fires'!$C$2:$C$25262=$B$3)*('Data - dwelling fires'!$D$2:$D$25262))=0,"..",SUMPRODUCT(('Data - dwelling fires'!$A$2:$A$25262=E$4)*('Data - dwelling fires'!$B$2:$B$25262=$A24)*('Data - dwelling fires'!$C$2:$C$25262=$B$3)*('Data - dwelling fires'!$D$2:$D$25262))),B24+C24+D24)</f>
        <v>..</v>
      </c>
      <c r="F24" s="49">
        <f t="shared" si="1"/>
        <v>216</v>
      </c>
      <c r="G24" s="49" t="str">
        <f t="shared" si="1"/>
        <v>..</v>
      </c>
      <c r="H24" s="49" t="str">
        <f t="shared" si="1"/>
        <v>..</v>
      </c>
      <c r="I24" s="49" t="str">
        <f t="shared" si="1"/>
        <v>..</v>
      </c>
      <c r="J24" s="50"/>
      <c r="K24" s="49" cm="1">
        <f t="array" ref="K24">IF(SUMPRODUCT(('Data - population'!$B$2:$B$2996=$A24)*('Data - population'!$C$2:$C$2996=K$4)*('Data - population'!$D$2:$D$2996)),SUMPRODUCT(('Data - population'!$B$2:$B$2996=$A24)*('Data - population'!$C$2:$C$2996=K$4)*('Data - population'!$D$2:$D$2996)),"..")</f>
        <v>49233300</v>
      </c>
      <c r="L24" s="49" cm="1">
        <f t="array" ref="L24">IF(SUMPRODUCT(('Data - population'!$B$2:$B$2996=$A24)*('Data - population'!$C$2:$C$2996=L$4)*('Data - population'!$D$2:$D$2996)),SUMPRODUCT(('Data - population'!$B$2:$B$2996=$A24)*('Data - population'!$C$2:$C$2996=L$4)*('Data - population'!$D$2:$D$2996)),"..")</f>
        <v>5062900</v>
      </c>
      <c r="M24" s="49" cm="1">
        <f t="array" ref="M24">IF(SUMPRODUCT(('Data - population'!$B$2:$B$2996=$A24)*('Data - population'!$C$2:$C$2996=M$4)*('Data - population'!$D$2:$D$2996)),SUMPRODUCT(('Data - population'!$B$2:$B$2996=$A24)*('Data - population'!$C$2:$C$2996=M$4)*('Data - population'!$D$2:$D$2996)),"..")</f>
        <v>2906900</v>
      </c>
      <c r="N24" s="49" cm="1">
        <f t="array" ref="N24">IF(SUMPRODUCT(('Data - population'!$B$2:$B$2996=$A24)*('Data - population'!$C$2:$C$2996=N$4)*('Data - population'!$D$2:$D$2996)),SUMPRODUCT(('Data - population'!$B$2:$B$2996=$A24)*('Data - population'!$C$2:$C$2996=N$4)*('Data - population'!$D$2:$D$2996)),"..")</f>
        <v>57203100</v>
      </c>
      <c r="O24" s="50">
        <f t="shared" si="2"/>
        <v>0</v>
      </c>
    </row>
    <row r="25" spans="1:15" x14ac:dyDescent="0.35">
      <c r="A25" s="50" t="s">
        <v>67</v>
      </c>
      <c r="B25" s="49" cm="1">
        <f t="array" ref="B25">IF(IF($B$3="Total dwelling fires",SUMPRODUCT(('Data - dwelling fires'!$A$2:$A$25265=B$4)*('Data - dwelling fires'!$B$2:$B$25265=$A25)*('Data - dwelling fires'!$D$2:$D$25265)),SUMPRODUCT(('Data - dwelling fires'!$A$2:$A$25265=B$4)*('Data - dwelling fires'!$B$2:$B$25265=$A25)*('Data - dwelling fires'!$C$2:$C$25265=$B$3)*('Data - dwelling fires'!$D$2:$D$25265)))=0,"..",IF($B$3="Total dwelling fires",SUMPRODUCT(('Data - dwelling fires'!$A$2:$A$25265=B$4)*('Data - dwelling fires'!$B$2:$B$25265=$A25)*('Data - dwelling fires'!$D$2:$D$25265)),SUMPRODUCT(('Data - dwelling fires'!$A$2:$A$25265=B$4)*('Data - dwelling fires'!$B$2:$B$25265=$A25)*('Data - dwelling fires'!$C$2:$C$25265=$B$3)*('Data - dwelling fires'!$D$2:$D$25265))))</f>
        <v>11681</v>
      </c>
      <c r="C25" s="49" t="str" cm="1">
        <f t="array" ref="C25">IF(IF($B$3="Total dwelling fires",SUMPRODUCT(('Data - dwelling fires'!$A$2:$A$25265=C$4)*('Data - dwelling fires'!$B$2:$B$25265=$A25)*('Data - dwelling fires'!$D$2:$D$25265)),SUMPRODUCT(('Data - dwelling fires'!$A$2:$A$25265=C$4)*('Data - dwelling fires'!$B$2:$B$25265=$A25)*('Data - dwelling fires'!$C$2:$C$25265=$B$3)*('Data - dwelling fires'!$D$2:$D$25265)))=0,"..",IF($B$3="Total dwelling fires",SUMPRODUCT(('Data - dwelling fires'!$A$2:$A$25265=C$4)*('Data - dwelling fires'!$B$2:$B$25265=$A25)*('Data - dwelling fires'!$D$2:$D$25265)),SUMPRODUCT(('Data - dwelling fires'!$A$2:$A$25265=C$4)*('Data - dwelling fires'!$B$2:$B$25265=$A25)*('Data - dwelling fires'!$C$2:$C$25265=$B$3)*('Data - dwelling fires'!$D$2:$D$25265))))</f>
        <v>..</v>
      </c>
      <c r="D25" s="49" cm="1">
        <f t="array" ref="D25">IF(IF($B$3="Total dwelling fires",SUMPRODUCT(('Data - dwelling fires'!$A$2:$A$25265=D$4)*('Data - dwelling fires'!$B$2:$B$25265=$A25)*('Data - dwelling fires'!$D$2:$D$25265)),SUMPRODUCT(('Data - dwelling fires'!$A$2:$A$25265=D$4)*('Data - dwelling fires'!$B$2:$B$25265=$A25)*('Data - dwelling fires'!$C$2:$C$25265=$B$3)*('Data - dwelling fires'!$D$2:$D$25265)))=0,"..",IF($B$3="Total dwelling fires",SUMPRODUCT(('Data - dwelling fires'!$A$2:$A$25265=D$4)*('Data - dwelling fires'!$B$2:$B$25265=$A25)*('Data - dwelling fires'!$D$2:$D$25265)),SUMPRODUCT(('Data - dwelling fires'!$A$2:$A$25265=D$4)*('Data - dwelling fires'!$B$2:$B$25265=$A25)*('Data - dwelling fires'!$C$2:$C$25265=$B$3)*('Data - dwelling fires'!$D$2:$D$25265))))</f>
        <v>596</v>
      </c>
      <c r="E25" s="49" t="str" cm="1">
        <f t="array" ref="E25">IF(OR(B25="..",C25="..",D25=".."),IF(SUMPRODUCT(('Data - dwelling fires'!$A$2:$A$25262=E$4)*('Data - dwelling fires'!$B$2:$B$25262=$A25)*('Data - dwelling fires'!$C$2:$C$25262=$B$3)*('Data - dwelling fires'!$D$2:$D$25262))=0,"..",SUMPRODUCT(('Data - dwelling fires'!$A$2:$A$25262=E$4)*('Data - dwelling fires'!$B$2:$B$25262=$A25)*('Data - dwelling fires'!$C$2:$C$25262=$B$3)*('Data - dwelling fires'!$D$2:$D$25262))),B25+C25+D25)</f>
        <v>..</v>
      </c>
      <c r="F25" s="49">
        <f t="shared" si="1"/>
        <v>236</v>
      </c>
      <c r="G25" s="49" t="str">
        <f t="shared" si="1"/>
        <v>..</v>
      </c>
      <c r="H25" s="49">
        <f t="shared" si="1"/>
        <v>205</v>
      </c>
      <c r="I25" s="49" t="str">
        <f t="shared" si="1"/>
        <v>..</v>
      </c>
      <c r="J25" s="50"/>
      <c r="K25" s="49" cm="1">
        <f t="array" ref="K25">IF(SUMPRODUCT(('Data - population'!$B$2:$B$2996=$A25)*('Data - population'!$C$2:$C$2996=K$4)*('Data - population'!$D$2:$D$2996)),SUMPRODUCT(('Data - population'!$B$2:$B$2996=$A25)*('Data - population'!$C$2:$C$2996=K$4)*('Data - population'!$D$2:$D$2996)),"..")</f>
        <v>49449700</v>
      </c>
      <c r="L25" s="49" cm="1">
        <f t="array" ref="L25">IF(SUMPRODUCT(('Data - population'!$B$2:$B$2996=$A25)*('Data - population'!$C$2:$C$2996=L$4)*('Data - population'!$D$2:$D$2996)),SUMPRODUCT(('Data - population'!$B$2:$B$2996=$A25)*('Data - population'!$C$2:$C$2996=L$4)*('Data - population'!$D$2:$D$2996)),"..")</f>
        <v>5064200</v>
      </c>
      <c r="M25" s="49" cm="1">
        <f t="array" ref="M25">IF(SUMPRODUCT(('Data - population'!$B$2:$B$2996=$A25)*('Data - population'!$C$2:$C$2996=M$4)*('Data - population'!$D$2:$D$2996)),SUMPRODUCT(('Data - population'!$B$2:$B$2996=$A25)*('Data - population'!$C$2:$C$2996=M$4)*('Data - population'!$D$2:$D$2996)),"..")</f>
        <v>2910200</v>
      </c>
      <c r="N25" s="49" cm="1">
        <f t="array" ref="N25">IF(SUMPRODUCT(('Data - population'!$B$2:$B$2996=$A25)*('Data - population'!$C$2:$C$2996=N$4)*('Data - population'!$D$2:$D$2996)),SUMPRODUCT(('Data - population'!$B$2:$B$2996=$A25)*('Data - population'!$C$2:$C$2996=N$4)*('Data - population'!$D$2:$D$2996)),"..")</f>
        <v>57424200</v>
      </c>
      <c r="O25" s="50">
        <f t="shared" si="2"/>
        <v>-100</v>
      </c>
    </row>
    <row r="26" spans="1:15" x14ac:dyDescent="0.35">
      <c r="A26" s="50" t="s">
        <v>68</v>
      </c>
      <c r="B26" s="49" cm="1">
        <f t="array" ref="B26">IF(IF($B$3="Total dwelling fires",SUMPRODUCT(('Data - dwelling fires'!$A$2:$A$25265=B$4)*('Data - dwelling fires'!$B$2:$B$25265=$A26)*('Data - dwelling fires'!$D$2:$D$25265)),SUMPRODUCT(('Data - dwelling fires'!$A$2:$A$25265=B$4)*('Data - dwelling fires'!$B$2:$B$25265=$A26)*('Data - dwelling fires'!$C$2:$C$25265=$B$3)*('Data - dwelling fires'!$D$2:$D$25265)))=0,"..",IF($B$3="Total dwelling fires",SUMPRODUCT(('Data - dwelling fires'!$A$2:$A$25265=B$4)*('Data - dwelling fires'!$B$2:$B$25265=$A26)*('Data - dwelling fires'!$D$2:$D$25265)),SUMPRODUCT(('Data - dwelling fires'!$A$2:$A$25265=B$4)*('Data - dwelling fires'!$B$2:$B$25265=$A26)*('Data - dwelling fires'!$C$2:$C$25265=$B$3)*('Data - dwelling fires'!$D$2:$D$25265))))</f>
        <v>10247</v>
      </c>
      <c r="C26" s="49" t="str" cm="1">
        <f t="array" ref="C26">IF(IF($B$3="Total dwelling fires",SUMPRODUCT(('Data - dwelling fires'!$A$2:$A$25265=C$4)*('Data - dwelling fires'!$B$2:$B$25265=$A26)*('Data - dwelling fires'!$D$2:$D$25265)),SUMPRODUCT(('Data - dwelling fires'!$A$2:$A$25265=C$4)*('Data - dwelling fires'!$B$2:$B$25265=$A26)*('Data - dwelling fires'!$C$2:$C$25265=$B$3)*('Data - dwelling fires'!$D$2:$D$25265)))=0,"..",IF($B$3="Total dwelling fires",SUMPRODUCT(('Data - dwelling fires'!$A$2:$A$25265=C$4)*('Data - dwelling fires'!$B$2:$B$25265=$A26)*('Data - dwelling fires'!$D$2:$D$25265)),SUMPRODUCT(('Data - dwelling fires'!$A$2:$A$25265=C$4)*('Data - dwelling fires'!$B$2:$B$25265=$A26)*('Data - dwelling fires'!$C$2:$C$25265=$B$3)*('Data - dwelling fires'!$D$2:$D$25265))))</f>
        <v>..</v>
      </c>
      <c r="D26" s="49" cm="1">
        <f t="array" ref="D26">IF(IF($B$3="Total dwelling fires",SUMPRODUCT(('Data - dwelling fires'!$A$2:$A$25265=D$4)*('Data - dwelling fires'!$B$2:$B$25265=$A26)*('Data - dwelling fires'!$D$2:$D$25265)),SUMPRODUCT(('Data - dwelling fires'!$A$2:$A$25265=D$4)*('Data - dwelling fires'!$B$2:$B$25265=$A26)*('Data - dwelling fires'!$C$2:$C$25265=$B$3)*('Data - dwelling fires'!$D$2:$D$25265)))=0,"..",IF($B$3="Total dwelling fires",SUMPRODUCT(('Data - dwelling fires'!$A$2:$A$25265=D$4)*('Data - dwelling fires'!$B$2:$B$25265=$A26)*('Data - dwelling fires'!$D$2:$D$25265)),SUMPRODUCT(('Data - dwelling fires'!$A$2:$A$25265=D$4)*('Data - dwelling fires'!$B$2:$B$25265=$A26)*('Data - dwelling fires'!$C$2:$C$25265=$B$3)*('Data - dwelling fires'!$D$2:$D$25265))))</f>
        <v>547</v>
      </c>
      <c r="E26" s="49" t="str" cm="1">
        <f t="array" ref="E26">IF(OR(B26="..",C26="..",D26=".."),IF(SUMPRODUCT(('Data - dwelling fires'!$A$2:$A$25262=E$4)*('Data - dwelling fires'!$B$2:$B$25262=$A26)*('Data - dwelling fires'!$C$2:$C$25262=$B$3)*('Data - dwelling fires'!$D$2:$D$25262))=0,"..",SUMPRODUCT(('Data - dwelling fires'!$A$2:$A$25262=E$4)*('Data - dwelling fires'!$B$2:$B$25262=$A26)*('Data - dwelling fires'!$C$2:$C$25262=$B$3)*('Data - dwelling fires'!$D$2:$D$25262))),B26+C26+D26)</f>
        <v>..</v>
      </c>
      <c r="F26" s="49">
        <f t="shared" si="1"/>
        <v>206</v>
      </c>
      <c r="G26" s="49" t="str">
        <f t="shared" si="1"/>
        <v>..</v>
      </c>
      <c r="H26" s="49">
        <f t="shared" si="1"/>
        <v>187</v>
      </c>
      <c r="I26" s="49" t="str">
        <f t="shared" si="1"/>
        <v>..</v>
      </c>
      <c r="J26" s="50"/>
      <c r="K26" s="49" cm="1">
        <f t="array" ref="K26">IF(SUMPRODUCT(('Data - population'!$B$2:$B$2996=$A26)*('Data - population'!$C$2:$C$2996=K$4)*('Data - population'!$D$2:$D$2996)),SUMPRODUCT(('Data - population'!$B$2:$B$2996=$A26)*('Data - population'!$C$2:$C$2996=K$4)*('Data - population'!$D$2:$D$2996)),"..")</f>
        <v>49679300</v>
      </c>
      <c r="L26" s="49" cm="1">
        <f t="array" ref="L26">IF(SUMPRODUCT(('Data - population'!$B$2:$B$2996=$A26)*('Data - population'!$C$2:$C$2996=L$4)*('Data - population'!$D$2:$D$2996)),SUMPRODUCT(('Data - population'!$B$2:$B$2996=$A26)*('Data - population'!$C$2:$C$2996=L$4)*('Data - population'!$D$2:$D$2996)),"..")</f>
        <v>5066000</v>
      </c>
      <c r="M26" s="49" cm="1">
        <f t="array" ref="M26">IF(SUMPRODUCT(('Data - population'!$B$2:$B$2996=$A26)*('Data - population'!$C$2:$C$2996=M$4)*('Data - population'!$D$2:$D$2996)),SUMPRODUCT(('Data - population'!$B$2:$B$2996=$A26)*('Data - population'!$C$2:$C$2996=M$4)*('Data - population'!$D$2:$D$2996)),"..")</f>
        <v>2922900</v>
      </c>
      <c r="N26" s="49" cm="1">
        <f t="array" ref="N26">IF(SUMPRODUCT(('Data - population'!$B$2:$B$2996=$A26)*('Data - population'!$C$2:$C$2996=N$4)*('Data - population'!$D$2:$D$2996)),SUMPRODUCT(('Data - population'!$B$2:$B$2996=$A26)*('Data - population'!$C$2:$C$2996=N$4)*('Data - population'!$D$2:$D$2996)),"..")</f>
        <v>57668100</v>
      </c>
      <c r="O26" s="50">
        <f t="shared" si="2"/>
        <v>100</v>
      </c>
    </row>
    <row r="27" spans="1:15" x14ac:dyDescent="0.35">
      <c r="A27" s="50" t="s">
        <v>69</v>
      </c>
      <c r="B27" s="49" cm="1">
        <f t="array" ref="B27">IF(IF($B$3="Total dwelling fires",SUMPRODUCT(('Data - dwelling fires'!$A$2:$A$25265=B$4)*('Data - dwelling fires'!$B$2:$B$25265=$A27)*('Data - dwelling fires'!$D$2:$D$25265)),SUMPRODUCT(('Data - dwelling fires'!$A$2:$A$25265=B$4)*('Data - dwelling fires'!$B$2:$B$25265=$A27)*('Data - dwelling fires'!$C$2:$C$25265=$B$3)*('Data - dwelling fires'!$D$2:$D$25265)))=0,"..",IF($B$3="Total dwelling fires",SUMPRODUCT(('Data - dwelling fires'!$A$2:$A$25265=B$4)*('Data - dwelling fires'!$B$2:$B$25265=$A27)*('Data - dwelling fires'!$D$2:$D$25265)),SUMPRODUCT(('Data - dwelling fires'!$A$2:$A$25265=B$4)*('Data - dwelling fires'!$B$2:$B$25265=$A27)*('Data - dwelling fires'!$C$2:$C$25265=$B$3)*('Data - dwelling fires'!$D$2:$D$25265))))</f>
        <v>10801</v>
      </c>
      <c r="C27" s="49" t="str" cm="1">
        <f t="array" ref="C27">IF(IF($B$3="Total dwelling fires",SUMPRODUCT(('Data - dwelling fires'!$A$2:$A$25265=C$4)*('Data - dwelling fires'!$B$2:$B$25265=$A27)*('Data - dwelling fires'!$D$2:$D$25265)),SUMPRODUCT(('Data - dwelling fires'!$A$2:$A$25265=C$4)*('Data - dwelling fires'!$B$2:$B$25265=$A27)*('Data - dwelling fires'!$C$2:$C$25265=$B$3)*('Data - dwelling fires'!$D$2:$D$25265)))=0,"..",IF($B$3="Total dwelling fires",SUMPRODUCT(('Data - dwelling fires'!$A$2:$A$25265=C$4)*('Data - dwelling fires'!$B$2:$B$25265=$A27)*('Data - dwelling fires'!$D$2:$D$25265)),SUMPRODUCT(('Data - dwelling fires'!$A$2:$A$25265=C$4)*('Data - dwelling fires'!$B$2:$B$25265=$A27)*('Data - dwelling fires'!$C$2:$C$25265=$B$3)*('Data - dwelling fires'!$D$2:$D$25265))))</f>
        <v>..</v>
      </c>
      <c r="D27" s="49" cm="1">
        <f t="array" ref="D27">IF(IF($B$3="Total dwelling fires",SUMPRODUCT(('Data - dwelling fires'!$A$2:$A$25265=D$4)*('Data - dwelling fires'!$B$2:$B$25265=$A27)*('Data - dwelling fires'!$D$2:$D$25265)),SUMPRODUCT(('Data - dwelling fires'!$A$2:$A$25265=D$4)*('Data - dwelling fires'!$B$2:$B$25265=$A27)*('Data - dwelling fires'!$C$2:$C$25265=$B$3)*('Data - dwelling fires'!$D$2:$D$25265)))=0,"..",IF($B$3="Total dwelling fires",SUMPRODUCT(('Data - dwelling fires'!$A$2:$A$25265=D$4)*('Data - dwelling fires'!$B$2:$B$25265=$A27)*('Data - dwelling fires'!$D$2:$D$25265)),SUMPRODUCT(('Data - dwelling fires'!$A$2:$A$25265=D$4)*('Data - dwelling fires'!$B$2:$B$25265=$A27)*('Data - dwelling fires'!$C$2:$C$25265=$B$3)*('Data - dwelling fires'!$D$2:$D$25265))))</f>
        <v>508</v>
      </c>
      <c r="E27" s="49" t="str" cm="1">
        <f t="array" ref="E27">IF(OR(B27="..",C27="..",D27=".."),IF(SUMPRODUCT(('Data - dwelling fires'!$A$2:$A$25262=E$4)*('Data - dwelling fires'!$B$2:$B$25262=$A27)*('Data - dwelling fires'!$C$2:$C$25262=$B$3)*('Data - dwelling fires'!$D$2:$D$25262))=0,"..",SUMPRODUCT(('Data - dwelling fires'!$A$2:$A$25262=E$4)*('Data - dwelling fires'!$B$2:$B$25262=$A27)*('Data - dwelling fires'!$C$2:$C$25262=$B$3)*('Data - dwelling fires'!$D$2:$D$25262))),B27+C27+D27)</f>
        <v>..</v>
      </c>
      <c r="F27" s="49">
        <f t="shared" si="1"/>
        <v>216</v>
      </c>
      <c r="G27" s="49" t="str">
        <f t="shared" si="1"/>
        <v>..</v>
      </c>
      <c r="H27" s="49">
        <f t="shared" si="1"/>
        <v>173</v>
      </c>
      <c r="I27" s="49" t="str">
        <f t="shared" si="1"/>
        <v>..</v>
      </c>
      <c r="J27" s="50"/>
      <c r="K27" s="49" cm="1">
        <f t="array" ref="K27">IF(SUMPRODUCT(('Data - population'!$B$2:$B$2996=$A27)*('Data - population'!$C$2:$C$2996=K$4)*('Data - population'!$D$2:$D$2996)),SUMPRODUCT(('Data - population'!$B$2:$B$2996=$A27)*('Data - population'!$C$2:$C$2996=K$4)*('Data - population'!$D$2:$D$2996)),"..")</f>
        <v>49925500</v>
      </c>
      <c r="L27" s="49" cm="1">
        <f t="array" ref="L27">IF(SUMPRODUCT(('Data - population'!$B$2:$B$2996=$A27)*('Data - population'!$C$2:$C$2996=L$4)*('Data - population'!$D$2:$D$2996)),SUMPRODUCT(('Data - population'!$B$2:$B$2996=$A27)*('Data - population'!$C$2:$C$2996=L$4)*('Data - population'!$D$2:$D$2996)),"..")</f>
        <v>5068500</v>
      </c>
      <c r="M27" s="49" cm="1">
        <f t="array" ref="M27">IF(SUMPRODUCT(('Data - population'!$B$2:$B$2996=$A27)*('Data - population'!$C$2:$C$2996=M$4)*('Data - population'!$D$2:$D$2996)),SUMPRODUCT(('Data - population'!$B$2:$B$2996=$A27)*('Data - population'!$C$2:$C$2996=M$4)*('Data - population'!$D$2:$D$2996)),"..")</f>
        <v>2937700</v>
      </c>
      <c r="N27" s="49" cm="1">
        <f t="array" ref="N27">IF(SUMPRODUCT(('Data - population'!$B$2:$B$2996=$A27)*('Data - population'!$C$2:$C$2996=N$4)*('Data - population'!$D$2:$D$2996)),SUMPRODUCT(('Data - population'!$B$2:$B$2996=$A27)*('Data - population'!$C$2:$C$2996=N$4)*('Data - population'!$D$2:$D$2996)),"..")</f>
        <v>57931700</v>
      </c>
      <c r="O27" s="50">
        <f t="shared" si="2"/>
        <v>0</v>
      </c>
    </row>
    <row r="28" spans="1:15" x14ac:dyDescent="0.35">
      <c r="A28" s="50" t="s">
        <v>70</v>
      </c>
      <c r="B28" s="49" cm="1">
        <f t="array" ref="B28">IF(IF($B$3="Total dwelling fires",SUMPRODUCT(('Data - dwelling fires'!$A$2:$A$25265=B$4)*('Data - dwelling fires'!$B$2:$B$25265=$A28)*('Data - dwelling fires'!$D$2:$D$25265)),SUMPRODUCT(('Data - dwelling fires'!$A$2:$A$25265=B$4)*('Data - dwelling fires'!$B$2:$B$25265=$A28)*('Data - dwelling fires'!$C$2:$C$25265=$B$3)*('Data - dwelling fires'!$D$2:$D$25265)))=0,"..",IF($B$3="Total dwelling fires",SUMPRODUCT(('Data - dwelling fires'!$A$2:$A$25265=B$4)*('Data - dwelling fires'!$B$2:$B$25265=$A28)*('Data - dwelling fires'!$D$2:$D$25265)),SUMPRODUCT(('Data - dwelling fires'!$A$2:$A$25265=B$4)*('Data - dwelling fires'!$B$2:$B$25265=$A28)*('Data - dwelling fires'!$C$2:$C$25265=$B$3)*('Data - dwelling fires'!$D$2:$D$25265))))</f>
        <v>9146</v>
      </c>
      <c r="C28" s="49" t="str" cm="1">
        <f t="array" ref="C28">IF(IF($B$3="Total dwelling fires",SUMPRODUCT(('Data - dwelling fires'!$A$2:$A$25265=C$4)*('Data - dwelling fires'!$B$2:$B$25265=$A28)*('Data - dwelling fires'!$D$2:$D$25265)),SUMPRODUCT(('Data - dwelling fires'!$A$2:$A$25265=C$4)*('Data - dwelling fires'!$B$2:$B$25265=$A28)*('Data - dwelling fires'!$C$2:$C$25265=$B$3)*('Data - dwelling fires'!$D$2:$D$25265)))=0,"..",IF($B$3="Total dwelling fires",SUMPRODUCT(('Data - dwelling fires'!$A$2:$A$25265=C$4)*('Data - dwelling fires'!$B$2:$B$25265=$A28)*('Data - dwelling fires'!$D$2:$D$25265)),SUMPRODUCT(('Data - dwelling fires'!$A$2:$A$25265=C$4)*('Data - dwelling fires'!$B$2:$B$25265=$A28)*('Data - dwelling fires'!$C$2:$C$25265=$B$3)*('Data - dwelling fires'!$D$2:$D$25265))))</f>
        <v>..</v>
      </c>
      <c r="D28" s="49" cm="1">
        <f t="array" ref="D28">IF(IF($B$3="Total dwelling fires",SUMPRODUCT(('Data - dwelling fires'!$A$2:$A$25265=D$4)*('Data - dwelling fires'!$B$2:$B$25265=$A28)*('Data - dwelling fires'!$D$2:$D$25265)),SUMPRODUCT(('Data - dwelling fires'!$A$2:$A$25265=D$4)*('Data - dwelling fires'!$B$2:$B$25265=$A28)*('Data - dwelling fires'!$C$2:$C$25265=$B$3)*('Data - dwelling fires'!$D$2:$D$25265)))=0,"..",IF($B$3="Total dwelling fires",SUMPRODUCT(('Data - dwelling fires'!$A$2:$A$25265=D$4)*('Data - dwelling fires'!$B$2:$B$25265=$A28)*('Data - dwelling fires'!$D$2:$D$25265)),SUMPRODUCT(('Data - dwelling fires'!$A$2:$A$25265=D$4)*('Data - dwelling fires'!$B$2:$B$25265=$A28)*('Data - dwelling fires'!$C$2:$C$25265=$B$3)*('Data - dwelling fires'!$D$2:$D$25265))))</f>
        <v>442</v>
      </c>
      <c r="E28" s="49" t="str" cm="1">
        <f t="array" ref="E28">IF(OR(B28="..",C28="..",D28=".."),IF(SUMPRODUCT(('Data - dwelling fires'!$A$2:$A$25262=E$4)*('Data - dwelling fires'!$B$2:$B$25262=$A28)*('Data - dwelling fires'!$C$2:$C$25262=$B$3)*('Data - dwelling fires'!$D$2:$D$25262))=0,"..",SUMPRODUCT(('Data - dwelling fires'!$A$2:$A$25262=E$4)*('Data - dwelling fires'!$B$2:$B$25262=$A28)*('Data - dwelling fires'!$C$2:$C$25262=$B$3)*('Data - dwelling fires'!$D$2:$D$25262))),B28+C28+D28)</f>
        <v>..</v>
      </c>
      <c r="F28" s="49">
        <f t="shared" si="1"/>
        <v>182</v>
      </c>
      <c r="G28" s="49" t="str">
        <f t="shared" si="1"/>
        <v>..</v>
      </c>
      <c r="H28" s="49">
        <f t="shared" si="1"/>
        <v>149</v>
      </c>
      <c r="I28" s="49" t="str">
        <f t="shared" si="1"/>
        <v>..</v>
      </c>
      <c r="J28" s="50"/>
      <c r="K28" s="49" cm="1">
        <f t="array" ref="K28">IF(SUMPRODUCT(('Data - population'!$B$2:$B$2996=$A28)*('Data - population'!$C$2:$C$2996=K$4)*('Data - population'!$D$2:$D$2996)),SUMPRODUCT(('Data - population'!$B$2:$B$2996=$A28)*('Data - population'!$C$2:$C$2996=K$4)*('Data - population'!$D$2:$D$2996)),"..")</f>
        <v>50194600</v>
      </c>
      <c r="L28" s="49" cm="1">
        <f t="array" ref="L28">IF(SUMPRODUCT(('Data - population'!$B$2:$B$2996=$A28)*('Data - population'!$C$2:$C$2996=L$4)*('Data - population'!$D$2:$D$2996)),SUMPRODUCT(('Data - population'!$B$2:$B$2996=$A28)*('Data - population'!$C$2:$C$2996=L$4)*('Data - population'!$D$2:$D$2996)),"..")</f>
        <v>5084300</v>
      </c>
      <c r="M28" s="49" cm="1">
        <f t="array" ref="M28">IF(SUMPRODUCT(('Data - population'!$B$2:$B$2996=$A28)*('Data - population'!$C$2:$C$2996=M$4)*('Data - population'!$D$2:$D$2996)),SUMPRODUCT(('Data - population'!$B$2:$B$2996=$A28)*('Data - population'!$C$2:$C$2996=M$4)*('Data - population'!$D$2:$D$2996)),"..")</f>
        <v>2957400</v>
      </c>
      <c r="N28" s="49" cm="1">
        <f t="array" ref="N28">IF(SUMPRODUCT(('Data - population'!$B$2:$B$2996=$A28)*('Data - population'!$C$2:$C$2996=N$4)*('Data - population'!$D$2:$D$2996)),SUMPRODUCT(('Data - population'!$B$2:$B$2996=$A28)*('Data - population'!$C$2:$C$2996=N$4)*('Data - population'!$D$2:$D$2996)),"..")</f>
        <v>58236300</v>
      </c>
      <c r="O28" s="50">
        <f t="shared" si="2"/>
        <v>0</v>
      </c>
    </row>
    <row r="29" spans="1:15" x14ac:dyDescent="0.35">
      <c r="A29" s="50" t="s">
        <v>71</v>
      </c>
      <c r="B29" s="49" cm="1">
        <f t="array" ref="B29">IF(IF($B$3="Total dwelling fires",SUMPRODUCT(('Data - dwelling fires'!$A$2:$A$25265=B$4)*('Data - dwelling fires'!$B$2:$B$25265=$A29)*('Data - dwelling fires'!$D$2:$D$25265)),SUMPRODUCT(('Data - dwelling fires'!$A$2:$A$25265=B$4)*('Data - dwelling fires'!$B$2:$B$25265=$A29)*('Data - dwelling fires'!$C$2:$C$25265=$B$3)*('Data - dwelling fires'!$D$2:$D$25265)))=0,"..",IF($B$3="Total dwelling fires",SUMPRODUCT(('Data - dwelling fires'!$A$2:$A$25265=B$4)*('Data - dwelling fires'!$B$2:$B$25265=$A29)*('Data - dwelling fires'!$D$2:$D$25265)),SUMPRODUCT(('Data - dwelling fires'!$A$2:$A$25265=B$4)*('Data - dwelling fires'!$B$2:$B$25265=$A29)*('Data - dwelling fires'!$C$2:$C$25265=$B$3)*('Data - dwelling fires'!$D$2:$D$25265))))</f>
        <v>7941</v>
      </c>
      <c r="C29" s="49" cm="1">
        <f t="array" ref="C29">IF(IF($B$3="Total dwelling fires",SUMPRODUCT(('Data - dwelling fires'!$A$2:$A$25265=C$4)*('Data - dwelling fires'!$B$2:$B$25265=$A29)*('Data - dwelling fires'!$D$2:$D$25265)),SUMPRODUCT(('Data - dwelling fires'!$A$2:$A$25265=C$4)*('Data - dwelling fires'!$B$2:$B$25265=$A29)*('Data - dwelling fires'!$C$2:$C$25265=$B$3)*('Data - dwelling fires'!$D$2:$D$25265)))=0,"..",IF($B$3="Total dwelling fires",SUMPRODUCT(('Data - dwelling fires'!$A$2:$A$25265=C$4)*('Data - dwelling fires'!$B$2:$B$25265=$A29)*('Data - dwelling fires'!$D$2:$D$25265)),SUMPRODUCT(('Data - dwelling fires'!$A$2:$A$25265=C$4)*('Data - dwelling fires'!$B$2:$B$25265=$A29)*('Data - dwelling fires'!$C$2:$C$25265=$B$3)*('Data - dwelling fires'!$D$2:$D$25265))))</f>
        <v>1433</v>
      </c>
      <c r="D29" s="49" cm="1">
        <f t="array" ref="D29">IF(IF($B$3="Total dwelling fires",SUMPRODUCT(('Data - dwelling fires'!$A$2:$A$25265=D$4)*('Data - dwelling fires'!$B$2:$B$25265=$A29)*('Data - dwelling fires'!$D$2:$D$25265)),SUMPRODUCT(('Data - dwelling fires'!$A$2:$A$25265=D$4)*('Data - dwelling fires'!$B$2:$B$25265=$A29)*('Data - dwelling fires'!$C$2:$C$25265=$B$3)*('Data - dwelling fires'!$D$2:$D$25265)))=0,"..",IF($B$3="Total dwelling fires",SUMPRODUCT(('Data - dwelling fires'!$A$2:$A$25265=D$4)*('Data - dwelling fires'!$B$2:$B$25265=$A29)*('Data - dwelling fires'!$D$2:$D$25265)),SUMPRODUCT(('Data - dwelling fires'!$A$2:$A$25265=D$4)*('Data - dwelling fires'!$B$2:$B$25265=$A29)*('Data - dwelling fires'!$C$2:$C$25265=$B$3)*('Data - dwelling fires'!$D$2:$D$25265))))</f>
        <v>376</v>
      </c>
      <c r="E29" s="49" cm="1">
        <f t="array" ref="E29">IF(OR(B29="..",C29="..",D29=".."),IF(SUMPRODUCT(('Data - dwelling fires'!$A$2:$A$25262=E$4)*('Data - dwelling fires'!$B$2:$B$25262=$A29)*('Data - dwelling fires'!$C$2:$C$25262=$B$3)*('Data - dwelling fires'!$D$2:$D$25262))=0,"..",SUMPRODUCT(('Data - dwelling fires'!$A$2:$A$25262=E$4)*('Data - dwelling fires'!$B$2:$B$25262=$A29)*('Data - dwelling fires'!$C$2:$C$25262=$B$3)*('Data - dwelling fires'!$D$2:$D$25262))),B29+C29+D29)</f>
        <v>9750</v>
      </c>
      <c r="F29" s="49">
        <f t="shared" si="1"/>
        <v>157</v>
      </c>
      <c r="G29" s="49">
        <f t="shared" si="1"/>
        <v>280</v>
      </c>
      <c r="H29" s="49">
        <f t="shared" si="1"/>
        <v>127</v>
      </c>
      <c r="I29" s="49">
        <f t="shared" si="1"/>
        <v>166</v>
      </c>
      <c r="J29" s="50"/>
      <c r="K29" s="49" cm="1">
        <f t="array" ref="K29">IF(SUMPRODUCT(('Data - population'!$B$2:$B$2996=$A29)*('Data - population'!$C$2:$C$2996=K$4)*('Data - population'!$D$2:$D$2996)),SUMPRODUCT(('Data - population'!$B$2:$B$2996=$A29)*('Data - population'!$C$2:$C$2996=K$4)*('Data - population'!$D$2:$D$2996)),"..")</f>
        <v>50606000</v>
      </c>
      <c r="L29" s="49" cm="1">
        <f t="array" ref="L29">IF(SUMPRODUCT(('Data - population'!$B$2:$B$2996=$A29)*('Data - population'!$C$2:$C$2996=L$4)*('Data - population'!$D$2:$D$2996)),SUMPRODUCT(('Data - population'!$B$2:$B$2996=$A29)*('Data - population'!$C$2:$C$2996=L$4)*('Data - population'!$D$2:$D$2996)),"..")</f>
        <v>5110200</v>
      </c>
      <c r="M29" s="49" cm="1">
        <f t="array" ref="M29">IF(SUMPRODUCT(('Data - population'!$B$2:$B$2996=$A29)*('Data - population'!$C$2:$C$2996=M$4)*('Data - population'!$D$2:$D$2996)),SUMPRODUCT(('Data - population'!$B$2:$B$2996=$A29)*('Data - population'!$C$2:$C$2996=M$4)*('Data - population'!$D$2:$D$2996)),"..")</f>
        <v>2969300</v>
      </c>
      <c r="N29" s="49" cm="1">
        <f t="array" ref="N29">IF(SUMPRODUCT(('Data - population'!$B$2:$B$2996=$A29)*('Data - population'!$C$2:$C$2996=N$4)*('Data - population'!$D$2:$D$2996)),SUMPRODUCT(('Data - population'!$B$2:$B$2996=$A29)*('Data - population'!$C$2:$C$2996=N$4)*('Data - population'!$D$2:$D$2996)),"..")</f>
        <v>58685500</v>
      </c>
      <c r="O29" s="50">
        <f t="shared" si="2"/>
        <v>0</v>
      </c>
    </row>
    <row r="30" spans="1:15" x14ac:dyDescent="0.35">
      <c r="A30" s="50" t="s">
        <v>72</v>
      </c>
      <c r="B30" s="49" cm="1">
        <f t="array" ref="B30">IF(IF($B$3="Total dwelling fires",SUMPRODUCT(('Data - dwelling fires'!$A$2:$A$25265=B$4)*('Data - dwelling fires'!$B$2:$B$25265=$A30)*('Data - dwelling fires'!$D$2:$D$25265)),SUMPRODUCT(('Data - dwelling fires'!$A$2:$A$25265=B$4)*('Data - dwelling fires'!$B$2:$B$25265=$A30)*('Data - dwelling fires'!$C$2:$C$25265=$B$3)*('Data - dwelling fires'!$D$2:$D$25265)))=0,"..",IF($B$3="Total dwelling fires",SUMPRODUCT(('Data - dwelling fires'!$A$2:$A$25265=B$4)*('Data - dwelling fires'!$B$2:$B$25265=$A30)*('Data - dwelling fires'!$D$2:$D$25265)),SUMPRODUCT(('Data - dwelling fires'!$A$2:$A$25265=B$4)*('Data - dwelling fires'!$B$2:$B$25265=$A30)*('Data - dwelling fires'!$C$2:$C$25265=$B$3)*('Data - dwelling fires'!$D$2:$D$25265))))</f>
        <v>7762</v>
      </c>
      <c r="C30" s="49" cm="1">
        <f t="array" ref="C30">IF(IF($B$3="Total dwelling fires",SUMPRODUCT(('Data - dwelling fires'!$A$2:$A$25265=C$4)*('Data - dwelling fires'!$B$2:$B$25265=$A30)*('Data - dwelling fires'!$D$2:$D$25265)),SUMPRODUCT(('Data - dwelling fires'!$A$2:$A$25265=C$4)*('Data - dwelling fires'!$B$2:$B$25265=$A30)*('Data - dwelling fires'!$C$2:$C$25265=$B$3)*('Data - dwelling fires'!$D$2:$D$25265)))=0,"..",IF($B$3="Total dwelling fires",SUMPRODUCT(('Data - dwelling fires'!$A$2:$A$25265=C$4)*('Data - dwelling fires'!$B$2:$B$25265=$A30)*('Data - dwelling fires'!$D$2:$D$25265)),SUMPRODUCT(('Data - dwelling fires'!$A$2:$A$25265=C$4)*('Data - dwelling fires'!$B$2:$B$25265=$A30)*('Data - dwelling fires'!$C$2:$C$25265=$B$3)*('Data - dwelling fires'!$D$2:$D$25265))))</f>
        <v>1369</v>
      </c>
      <c r="D30" s="49" cm="1">
        <f t="array" ref="D30">IF(IF($B$3="Total dwelling fires",SUMPRODUCT(('Data - dwelling fires'!$A$2:$A$25265=D$4)*('Data - dwelling fires'!$B$2:$B$25265=$A30)*('Data - dwelling fires'!$D$2:$D$25265)),SUMPRODUCT(('Data - dwelling fires'!$A$2:$A$25265=D$4)*('Data - dwelling fires'!$B$2:$B$25265=$A30)*('Data - dwelling fires'!$C$2:$C$25265=$B$3)*('Data - dwelling fires'!$D$2:$D$25265)))=0,"..",IF($B$3="Total dwelling fires",SUMPRODUCT(('Data - dwelling fires'!$A$2:$A$25265=D$4)*('Data - dwelling fires'!$B$2:$B$25265=$A30)*('Data - dwelling fires'!$D$2:$D$25265)),SUMPRODUCT(('Data - dwelling fires'!$A$2:$A$25265=D$4)*('Data - dwelling fires'!$B$2:$B$25265=$A30)*('Data - dwelling fires'!$C$2:$C$25265=$B$3)*('Data - dwelling fires'!$D$2:$D$25265))))</f>
        <v>410</v>
      </c>
      <c r="E30" s="49" cm="1">
        <f t="array" ref="E30">IF(OR(B30="..",C30="..",D30=".."),IF(SUMPRODUCT(('Data - dwelling fires'!$A$2:$A$25262=E$4)*('Data - dwelling fires'!$B$2:$B$25262=$A30)*('Data - dwelling fires'!$C$2:$C$25262=$B$3)*('Data - dwelling fires'!$D$2:$D$25262))=0,"..",SUMPRODUCT(('Data - dwelling fires'!$A$2:$A$25262=E$4)*('Data - dwelling fires'!$B$2:$B$25262=$A30)*('Data - dwelling fires'!$C$2:$C$25262=$B$3)*('Data - dwelling fires'!$D$2:$D$25262))),B30+C30+D30)</f>
        <v>9541</v>
      </c>
      <c r="F30" s="49">
        <f t="shared" si="1"/>
        <v>152</v>
      </c>
      <c r="G30" s="49">
        <f t="shared" si="1"/>
        <v>267</v>
      </c>
      <c r="H30" s="49">
        <f t="shared" si="1"/>
        <v>137</v>
      </c>
      <c r="I30" s="49">
        <f t="shared" si="1"/>
        <v>161</v>
      </c>
      <c r="J30" s="50"/>
      <c r="K30" s="49" cm="1">
        <f t="array" ref="K30">IF(SUMPRODUCT(('Data - population'!$B$2:$B$2996=$A30)*('Data - population'!$C$2:$C$2996=K$4)*('Data - population'!$D$2:$D$2996)),SUMPRODUCT(('Data - population'!$B$2:$B$2996=$A30)*('Data - population'!$C$2:$C$2996=K$4)*('Data - population'!$D$2:$D$2996)),"..")</f>
        <v>50965200</v>
      </c>
      <c r="L30" s="49" cm="1">
        <f t="array" ref="L30">IF(SUMPRODUCT(('Data - population'!$B$2:$B$2996=$A30)*('Data - population'!$C$2:$C$2996=L$4)*('Data - population'!$D$2:$D$2996)),SUMPRODUCT(('Data - population'!$B$2:$B$2996=$A30)*('Data - population'!$C$2:$C$2996=L$4)*('Data - population'!$D$2:$D$2996)),"..")</f>
        <v>5133100</v>
      </c>
      <c r="M30" s="49" cm="1">
        <f t="array" ref="M30">IF(SUMPRODUCT(('Data - population'!$B$2:$B$2996=$A30)*('Data - population'!$C$2:$C$2996=M$4)*('Data - population'!$D$2:$D$2996)),SUMPRODUCT(('Data - population'!$B$2:$B$2996=$A30)*('Data - population'!$C$2:$C$2996=M$4)*('Data - population'!$D$2:$D$2996)),"..")</f>
        <v>2985700</v>
      </c>
      <c r="N30" s="49" cm="1">
        <f t="array" ref="N30">IF(SUMPRODUCT(('Data - population'!$B$2:$B$2996=$A30)*('Data - population'!$C$2:$C$2996=N$4)*('Data - population'!$D$2:$D$2996)),SUMPRODUCT(('Data - population'!$B$2:$B$2996=$A30)*('Data - population'!$C$2:$C$2996=N$4)*('Data - population'!$D$2:$D$2996)),"..")</f>
        <v>59084000</v>
      </c>
      <c r="O30" s="50">
        <f t="shared" si="2"/>
        <v>0</v>
      </c>
    </row>
    <row r="31" spans="1:15" x14ac:dyDescent="0.35">
      <c r="A31" s="50" t="s">
        <v>73</v>
      </c>
      <c r="B31" s="49" cm="1">
        <f t="array" ref="B31">IF(IF($B$3="Total dwelling fires",SUMPRODUCT(('Data - dwelling fires'!$A$2:$A$25265=B$4)*('Data - dwelling fires'!$B$2:$B$25265=$A31)*('Data - dwelling fires'!$D$2:$D$25265)),SUMPRODUCT(('Data - dwelling fires'!$A$2:$A$25265=B$4)*('Data - dwelling fires'!$B$2:$B$25265=$A31)*('Data - dwelling fires'!$C$2:$C$25265=$B$3)*('Data - dwelling fires'!$D$2:$D$25265)))=0,"..",IF($B$3="Total dwelling fires",SUMPRODUCT(('Data - dwelling fires'!$A$2:$A$25265=B$4)*('Data - dwelling fires'!$B$2:$B$25265=$A31)*('Data - dwelling fires'!$D$2:$D$25265)),SUMPRODUCT(('Data - dwelling fires'!$A$2:$A$25265=B$4)*('Data - dwelling fires'!$B$2:$B$25265=$A31)*('Data - dwelling fires'!$C$2:$C$25265=$B$3)*('Data - dwelling fires'!$D$2:$D$25265))))</f>
        <v>7078</v>
      </c>
      <c r="C31" s="49" cm="1">
        <f t="array" ref="C31">IF(IF($B$3="Total dwelling fires",SUMPRODUCT(('Data - dwelling fires'!$A$2:$A$25265=C$4)*('Data - dwelling fires'!$B$2:$B$25265=$A31)*('Data - dwelling fires'!$D$2:$D$25265)),SUMPRODUCT(('Data - dwelling fires'!$A$2:$A$25265=C$4)*('Data - dwelling fires'!$B$2:$B$25265=$A31)*('Data - dwelling fires'!$C$2:$C$25265=$B$3)*('Data - dwelling fires'!$D$2:$D$25265)))=0,"..",IF($B$3="Total dwelling fires",SUMPRODUCT(('Data - dwelling fires'!$A$2:$A$25265=C$4)*('Data - dwelling fires'!$B$2:$B$25265=$A31)*('Data - dwelling fires'!$D$2:$D$25265)),SUMPRODUCT(('Data - dwelling fires'!$A$2:$A$25265=C$4)*('Data - dwelling fires'!$B$2:$B$25265=$A31)*('Data - dwelling fires'!$C$2:$C$25265=$B$3)*('Data - dwelling fires'!$D$2:$D$25265))))</f>
        <v>1187</v>
      </c>
      <c r="D31" s="49" cm="1">
        <f t="array" ref="D31">IF(IF($B$3="Total dwelling fires",SUMPRODUCT(('Data - dwelling fires'!$A$2:$A$25265=D$4)*('Data - dwelling fires'!$B$2:$B$25265=$A31)*('Data - dwelling fires'!$D$2:$D$25265)),SUMPRODUCT(('Data - dwelling fires'!$A$2:$A$25265=D$4)*('Data - dwelling fires'!$B$2:$B$25265=$A31)*('Data - dwelling fires'!$C$2:$C$25265=$B$3)*('Data - dwelling fires'!$D$2:$D$25265)))=0,"..",IF($B$3="Total dwelling fires",SUMPRODUCT(('Data - dwelling fires'!$A$2:$A$25265=D$4)*('Data - dwelling fires'!$B$2:$B$25265=$A31)*('Data - dwelling fires'!$D$2:$D$25265)),SUMPRODUCT(('Data - dwelling fires'!$A$2:$A$25265=D$4)*('Data - dwelling fires'!$B$2:$B$25265=$A31)*('Data - dwelling fires'!$C$2:$C$25265=$B$3)*('Data - dwelling fires'!$D$2:$D$25265))))</f>
        <v>345</v>
      </c>
      <c r="E31" s="49" cm="1">
        <f t="array" ref="E31">IF(OR(B31="..",C31="..",D31=".."),IF(SUMPRODUCT(('Data - dwelling fires'!$A$2:$A$25262=E$4)*('Data - dwelling fires'!$B$2:$B$25262=$A31)*('Data - dwelling fires'!$C$2:$C$25262=$B$3)*('Data - dwelling fires'!$D$2:$D$25262))=0,"..",SUMPRODUCT(('Data - dwelling fires'!$A$2:$A$25262=E$4)*('Data - dwelling fires'!$B$2:$B$25262=$A31)*('Data - dwelling fires'!$C$2:$C$25262=$B$3)*('Data - dwelling fires'!$D$2:$D$25262))),B31+C31+D31)</f>
        <v>8610</v>
      </c>
      <c r="F31" s="49">
        <f t="shared" si="1"/>
        <v>138</v>
      </c>
      <c r="G31" s="49">
        <f t="shared" si="1"/>
        <v>230</v>
      </c>
      <c r="H31" s="49">
        <f t="shared" si="1"/>
        <v>115</v>
      </c>
      <c r="I31" s="49">
        <f t="shared" si="1"/>
        <v>145</v>
      </c>
      <c r="J31" s="50"/>
      <c r="K31" s="49" cm="1">
        <f t="array" ref="K31">IF(SUMPRODUCT(('Data - population'!$B$2:$B$2996=$A31)*('Data - population'!$C$2:$C$2996=K$4)*('Data - population'!$D$2:$D$2996)),SUMPRODUCT(('Data - population'!$B$2:$B$2996=$A31)*('Data - population'!$C$2:$C$2996=K$4)*('Data - population'!$D$2:$D$2996)),"..")</f>
        <v>51381100</v>
      </c>
      <c r="L31" s="49" cm="1">
        <f t="array" ref="L31">IF(SUMPRODUCT(('Data - population'!$B$2:$B$2996=$A31)*('Data - population'!$C$2:$C$2996=L$4)*('Data - population'!$D$2:$D$2996)),SUMPRODUCT(('Data - population'!$B$2:$B$2996=$A31)*('Data - population'!$C$2:$C$2996=L$4)*('Data - population'!$D$2:$D$2996)),"..")</f>
        <v>5170000</v>
      </c>
      <c r="M31" s="49" cm="1">
        <f t="array" ref="M31">IF(SUMPRODUCT(('Data - population'!$B$2:$B$2996=$A31)*('Data - population'!$C$2:$C$2996=M$4)*('Data - population'!$D$2:$D$2996)),SUMPRODUCT(('Data - population'!$B$2:$B$2996=$A31)*('Data - population'!$C$2:$C$2996=M$4)*('Data - population'!$D$2:$D$2996)),"..")</f>
        <v>3006300</v>
      </c>
      <c r="N31" s="49" cm="1">
        <f t="array" ref="N31">IF(SUMPRODUCT(('Data - population'!$B$2:$B$2996=$A31)*('Data - population'!$C$2:$C$2996=N$4)*('Data - population'!$D$2:$D$2996)),SUMPRODUCT(('Data - population'!$B$2:$B$2996=$A31)*('Data - population'!$C$2:$C$2996=N$4)*('Data - population'!$D$2:$D$2996)),"..")</f>
        <v>59557400</v>
      </c>
      <c r="O31" s="50">
        <f t="shared" si="2"/>
        <v>0</v>
      </c>
    </row>
    <row r="32" spans="1:15" x14ac:dyDescent="0.35">
      <c r="A32" s="50" t="s">
        <v>74</v>
      </c>
      <c r="B32" s="49" cm="1">
        <f t="array" ref="B32">IF(IF($B$3="Total dwelling fires",SUMPRODUCT(('Data - dwelling fires'!$A$2:$A$25265=B$4)*('Data - dwelling fires'!$B$2:$B$25265=$A32)*('Data - dwelling fires'!$D$2:$D$25265)),SUMPRODUCT(('Data - dwelling fires'!$A$2:$A$25265=B$4)*('Data - dwelling fires'!$B$2:$B$25265=$A32)*('Data - dwelling fires'!$C$2:$C$25265=$B$3)*('Data - dwelling fires'!$D$2:$D$25265)))=0,"..",IF($B$3="Total dwelling fires",SUMPRODUCT(('Data - dwelling fires'!$A$2:$A$25265=B$4)*('Data - dwelling fires'!$B$2:$B$25265=$A32)*('Data - dwelling fires'!$D$2:$D$25265)),SUMPRODUCT(('Data - dwelling fires'!$A$2:$A$25265=B$4)*('Data - dwelling fires'!$B$2:$B$25265=$A32)*('Data - dwelling fires'!$C$2:$C$25265=$B$3)*('Data - dwelling fires'!$D$2:$D$25265))))</f>
        <v>6156</v>
      </c>
      <c r="C32" s="49" cm="1">
        <f t="array" ref="C32">IF(IF($B$3="Total dwelling fires",SUMPRODUCT(('Data - dwelling fires'!$A$2:$A$25265=C$4)*('Data - dwelling fires'!$B$2:$B$25265=$A32)*('Data - dwelling fires'!$D$2:$D$25265)),SUMPRODUCT(('Data - dwelling fires'!$A$2:$A$25265=C$4)*('Data - dwelling fires'!$B$2:$B$25265=$A32)*('Data - dwelling fires'!$C$2:$C$25265=$B$3)*('Data - dwelling fires'!$D$2:$D$25265)))=0,"..",IF($B$3="Total dwelling fires",SUMPRODUCT(('Data - dwelling fires'!$A$2:$A$25265=C$4)*('Data - dwelling fires'!$B$2:$B$25265=$A32)*('Data - dwelling fires'!$D$2:$D$25265)),SUMPRODUCT(('Data - dwelling fires'!$A$2:$A$25265=C$4)*('Data - dwelling fires'!$B$2:$B$25265=$A32)*('Data - dwelling fires'!$C$2:$C$25265=$B$3)*('Data - dwelling fires'!$D$2:$D$25265))))</f>
        <v>1308</v>
      </c>
      <c r="D32" s="49" cm="1">
        <f t="array" ref="D32">IF(IF($B$3="Total dwelling fires",SUMPRODUCT(('Data - dwelling fires'!$A$2:$A$25265=D$4)*('Data - dwelling fires'!$B$2:$B$25265=$A32)*('Data - dwelling fires'!$D$2:$D$25265)),SUMPRODUCT(('Data - dwelling fires'!$A$2:$A$25265=D$4)*('Data - dwelling fires'!$B$2:$B$25265=$A32)*('Data - dwelling fires'!$C$2:$C$25265=$B$3)*('Data - dwelling fires'!$D$2:$D$25265)))=0,"..",IF($B$3="Total dwelling fires",SUMPRODUCT(('Data - dwelling fires'!$A$2:$A$25265=D$4)*('Data - dwelling fires'!$B$2:$B$25265=$A32)*('Data - dwelling fires'!$D$2:$D$25265)),SUMPRODUCT(('Data - dwelling fires'!$A$2:$A$25265=D$4)*('Data - dwelling fires'!$B$2:$B$25265=$A32)*('Data - dwelling fires'!$C$2:$C$25265=$B$3)*('Data - dwelling fires'!$D$2:$D$25265))))</f>
        <v>338</v>
      </c>
      <c r="E32" s="49" cm="1">
        <f t="array" ref="E32">IF(OR(B32="..",C32="..",D32=".."),IF(SUMPRODUCT(('Data - dwelling fires'!$A$2:$A$25262=E$4)*('Data - dwelling fires'!$B$2:$B$25262=$A32)*('Data - dwelling fires'!$C$2:$C$25262=$B$3)*('Data - dwelling fires'!$D$2:$D$25262))=0,"..",SUMPRODUCT(('Data - dwelling fires'!$A$2:$A$25262=E$4)*('Data - dwelling fires'!$B$2:$B$25262=$A32)*('Data - dwelling fires'!$C$2:$C$25262=$B$3)*('Data - dwelling fires'!$D$2:$D$25262))),B32+C32+D32)</f>
        <v>7802</v>
      </c>
      <c r="F32" s="49">
        <f t="shared" si="1"/>
        <v>119</v>
      </c>
      <c r="G32" s="49">
        <f t="shared" si="1"/>
        <v>251</v>
      </c>
      <c r="H32" s="49">
        <f t="shared" si="1"/>
        <v>112</v>
      </c>
      <c r="I32" s="49">
        <f t="shared" si="1"/>
        <v>130</v>
      </c>
      <c r="J32" s="50"/>
      <c r="K32" s="49" cm="1">
        <f t="array" ref="K32">IF(SUMPRODUCT(('Data - population'!$B$2:$B$2996=$A32)*('Data - population'!$C$2:$C$2996=K$4)*('Data - population'!$D$2:$D$2996)),SUMPRODUCT(('Data - population'!$B$2:$B$2996=$A32)*('Data - population'!$C$2:$C$2996=K$4)*('Data - population'!$D$2:$D$2996)),"..")</f>
        <v>51815900</v>
      </c>
      <c r="L32" s="49" cm="1">
        <f t="array" ref="L32">IF(SUMPRODUCT(('Data - population'!$B$2:$B$2996=$A32)*('Data - population'!$C$2:$C$2996=L$4)*('Data - population'!$D$2:$D$2996)),SUMPRODUCT(('Data - population'!$B$2:$B$2996=$A32)*('Data - population'!$C$2:$C$2996=L$4)*('Data - population'!$D$2:$D$2996)),"..")</f>
        <v>5202900</v>
      </c>
      <c r="M32" s="49" cm="1">
        <f t="array" ref="M32">IF(SUMPRODUCT(('Data - population'!$B$2:$B$2996=$A32)*('Data - population'!$C$2:$C$2996=M$4)*('Data - population'!$D$2:$D$2996)),SUMPRODUCT(('Data - population'!$B$2:$B$2996=$A32)*('Data - population'!$C$2:$C$2996=M$4)*('Data - population'!$D$2:$D$2996)),"..")</f>
        <v>3025900</v>
      </c>
      <c r="N32" s="49" cm="1">
        <f t="array" ref="N32">IF(SUMPRODUCT(('Data - population'!$B$2:$B$2996=$A32)*('Data - population'!$C$2:$C$2996=N$4)*('Data - population'!$D$2:$D$2996)),SUMPRODUCT(('Data - population'!$B$2:$B$2996=$A32)*('Data - population'!$C$2:$C$2996=N$4)*('Data - population'!$D$2:$D$2996)),"..")</f>
        <v>60044600</v>
      </c>
      <c r="O32" s="50">
        <f t="shared" si="2"/>
        <v>100</v>
      </c>
    </row>
    <row r="33" spans="1:15" x14ac:dyDescent="0.35">
      <c r="A33" s="50" t="s">
        <v>75</v>
      </c>
      <c r="B33" s="49" cm="1">
        <f t="array" ref="B33">IF(IF($B$3="Total dwelling fires",SUMPRODUCT(('Data - dwelling fires'!$A$2:$A$25265=B$4)*('Data - dwelling fires'!$B$2:$B$25265=$A33)*('Data - dwelling fires'!$D$2:$D$25265)),SUMPRODUCT(('Data - dwelling fires'!$A$2:$A$25265=B$4)*('Data - dwelling fires'!$B$2:$B$25265=$A33)*('Data - dwelling fires'!$C$2:$C$25265=$B$3)*('Data - dwelling fires'!$D$2:$D$25265)))=0,"..",IF($B$3="Total dwelling fires",SUMPRODUCT(('Data - dwelling fires'!$A$2:$A$25265=B$4)*('Data - dwelling fires'!$B$2:$B$25265=$A33)*('Data - dwelling fires'!$D$2:$D$25265)),SUMPRODUCT(('Data - dwelling fires'!$A$2:$A$25265=B$4)*('Data - dwelling fires'!$B$2:$B$25265=$A33)*('Data - dwelling fires'!$C$2:$C$25265=$B$3)*('Data - dwelling fires'!$D$2:$D$25265))))</f>
        <v>5344</v>
      </c>
      <c r="C33" s="49" cm="1">
        <f t="array" ref="C33">IF(IF($B$3="Total dwelling fires",SUMPRODUCT(('Data - dwelling fires'!$A$2:$A$25265=C$4)*('Data - dwelling fires'!$B$2:$B$25265=$A33)*('Data - dwelling fires'!$D$2:$D$25265)),SUMPRODUCT(('Data - dwelling fires'!$A$2:$A$25265=C$4)*('Data - dwelling fires'!$B$2:$B$25265=$A33)*('Data - dwelling fires'!$C$2:$C$25265=$B$3)*('Data - dwelling fires'!$D$2:$D$25265)))=0,"..",IF($B$3="Total dwelling fires",SUMPRODUCT(('Data - dwelling fires'!$A$2:$A$25265=C$4)*('Data - dwelling fires'!$B$2:$B$25265=$A33)*('Data - dwelling fires'!$D$2:$D$25265)),SUMPRODUCT(('Data - dwelling fires'!$A$2:$A$25265=C$4)*('Data - dwelling fires'!$B$2:$B$25265=$A33)*('Data - dwelling fires'!$C$2:$C$25265=$B$3)*('Data - dwelling fires'!$D$2:$D$25265))))</f>
        <v>1193</v>
      </c>
      <c r="D33" s="49" cm="1">
        <f t="array" ref="D33">IF(IF($B$3="Total dwelling fires",SUMPRODUCT(('Data - dwelling fires'!$A$2:$A$25265=D$4)*('Data - dwelling fires'!$B$2:$B$25265=$A33)*('Data - dwelling fires'!$D$2:$D$25265)),SUMPRODUCT(('Data - dwelling fires'!$A$2:$A$25265=D$4)*('Data - dwelling fires'!$B$2:$B$25265=$A33)*('Data - dwelling fires'!$C$2:$C$25265=$B$3)*('Data - dwelling fires'!$D$2:$D$25265)))=0,"..",IF($B$3="Total dwelling fires",SUMPRODUCT(('Data - dwelling fires'!$A$2:$A$25265=D$4)*('Data - dwelling fires'!$B$2:$B$25265=$A33)*('Data - dwelling fires'!$D$2:$D$25265)),SUMPRODUCT(('Data - dwelling fires'!$A$2:$A$25265=D$4)*('Data - dwelling fires'!$B$2:$B$25265=$A33)*('Data - dwelling fires'!$C$2:$C$25265=$B$3)*('Data - dwelling fires'!$D$2:$D$25265))))</f>
        <v>338</v>
      </c>
      <c r="E33" s="49" cm="1">
        <f t="array" ref="E33">IF(OR(B33="..",C33="..",D33=".."),IF(SUMPRODUCT(('Data - dwelling fires'!$A$2:$A$25262=E$4)*('Data - dwelling fires'!$B$2:$B$25262=$A33)*('Data - dwelling fires'!$C$2:$C$25262=$B$3)*('Data - dwelling fires'!$D$2:$D$25262))=0,"..",SUMPRODUCT(('Data - dwelling fires'!$A$2:$A$25262=E$4)*('Data - dwelling fires'!$B$2:$B$25262=$A33)*('Data - dwelling fires'!$C$2:$C$25262=$B$3)*('Data - dwelling fires'!$D$2:$D$25262))),B33+C33+D33)</f>
        <v>6875</v>
      </c>
      <c r="F33" s="49">
        <f t="shared" si="1"/>
        <v>102</v>
      </c>
      <c r="G33" s="49">
        <f t="shared" si="1"/>
        <v>228</v>
      </c>
      <c r="H33" s="49">
        <f t="shared" si="1"/>
        <v>111</v>
      </c>
      <c r="I33" s="49">
        <f t="shared" si="1"/>
        <v>114</v>
      </c>
      <c r="J33" s="50"/>
      <c r="K33" s="49" cm="1">
        <f t="array" ref="K33">IF(SUMPRODUCT(('Data - population'!$B$2:$B$2996=$A33)*('Data - population'!$C$2:$C$2996=K$4)*('Data - population'!$D$2:$D$2996)),SUMPRODUCT(('Data - population'!$B$2:$B$2996=$A33)*('Data - population'!$C$2:$C$2996=K$4)*('Data - population'!$D$2:$D$2996)),"..")</f>
        <v>52196400</v>
      </c>
      <c r="L33" s="49" cm="1">
        <f t="array" ref="L33">IF(SUMPRODUCT(('Data - population'!$B$2:$B$2996=$A33)*('Data - population'!$C$2:$C$2996=L$4)*('Data - population'!$D$2:$D$2996)),SUMPRODUCT(('Data - population'!$B$2:$B$2996=$A33)*('Data - population'!$C$2:$C$2996=L$4)*('Data - population'!$D$2:$D$2996)),"..")</f>
        <v>5231900</v>
      </c>
      <c r="M33" s="49" cm="1">
        <f t="array" ref="M33">IF(SUMPRODUCT(('Data - population'!$B$2:$B$2996=$A33)*('Data - population'!$C$2:$C$2996=M$4)*('Data - population'!$D$2:$D$2996)),SUMPRODUCT(('Data - population'!$B$2:$B$2996=$A33)*('Data - population'!$C$2:$C$2996=M$4)*('Data - population'!$D$2:$D$2996)),"..")</f>
        <v>3038900</v>
      </c>
      <c r="N33" s="49" cm="1">
        <f t="array" ref="N33">IF(SUMPRODUCT(('Data - population'!$B$2:$B$2996=$A33)*('Data - population'!$C$2:$C$2996=N$4)*('Data - population'!$D$2:$D$2996)),SUMPRODUCT(('Data - population'!$B$2:$B$2996=$A33)*('Data - population'!$C$2:$C$2996=N$4)*('Data - population'!$D$2:$D$2996)),"..")</f>
        <v>60467200</v>
      </c>
      <c r="O33" s="50">
        <f t="shared" si="2"/>
        <v>0</v>
      </c>
    </row>
    <row r="34" spans="1:15" x14ac:dyDescent="0.35">
      <c r="A34" s="50" t="s">
        <v>32</v>
      </c>
      <c r="B34" s="49" cm="1">
        <f t="array" ref="B34">IF(IF($B$3="Total dwelling fires",SUMPRODUCT(('Data - dwelling fires'!$A$2:$A$25265=B$4)*('Data - dwelling fires'!$B$2:$B$25265=$A34)*('Data - dwelling fires'!$D$2:$D$25265)),SUMPRODUCT(('Data - dwelling fires'!$A$2:$A$25265=B$4)*('Data - dwelling fires'!$B$2:$B$25265=$A34)*('Data - dwelling fires'!$C$2:$C$25265=$B$3)*('Data - dwelling fires'!$D$2:$D$25265)))=0,"..",IF($B$3="Total dwelling fires",SUMPRODUCT(('Data - dwelling fires'!$A$2:$A$25265=B$4)*('Data - dwelling fires'!$B$2:$B$25265=$A34)*('Data - dwelling fires'!$D$2:$D$25265)),SUMPRODUCT(('Data - dwelling fires'!$A$2:$A$25265=B$4)*('Data - dwelling fires'!$B$2:$B$25265=$A34)*('Data - dwelling fires'!$C$2:$C$25265=$B$3)*('Data - dwelling fires'!$D$2:$D$25265))))</f>
        <v>4895</v>
      </c>
      <c r="C34" s="49" cm="1">
        <f t="array" ref="C34">IF(IF($B$3="Total dwelling fires",SUMPRODUCT(('Data - dwelling fires'!$A$2:$A$25265=C$4)*('Data - dwelling fires'!$B$2:$B$25265=$A34)*('Data - dwelling fires'!$D$2:$D$25265)),SUMPRODUCT(('Data - dwelling fires'!$A$2:$A$25265=C$4)*('Data - dwelling fires'!$B$2:$B$25265=$A34)*('Data - dwelling fires'!$C$2:$C$25265=$B$3)*('Data - dwelling fires'!$D$2:$D$25265)))=0,"..",IF($B$3="Total dwelling fires",SUMPRODUCT(('Data - dwelling fires'!$A$2:$A$25265=C$4)*('Data - dwelling fires'!$B$2:$B$25265=$A34)*('Data - dwelling fires'!$D$2:$D$25265)),SUMPRODUCT(('Data - dwelling fires'!$A$2:$A$25265=C$4)*('Data - dwelling fires'!$B$2:$B$25265=$A34)*('Data - dwelling fires'!$C$2:$C$25265=$B$3)*('Data - dwelling fires'!$D$2:$D$25265))))</f>
        <v>1084</v>
      </c>
      <c r="D34" s="49" cm="1">
        <f t="array" ref="D34">IF(IF($B$3="Total dwelling fires",SUMPRODUCT(('Data - dwelling fires'!$A$2:$A$25265=D$4)*('Data - dwelling fires'!$B$2:$B$25265=$A34)*('Data - dwelling fires'!$D$2:$D$25265)),SUMPRODUCT(('Data - dwelling fires'!$A$2:$A$25265=D$4)*('Data - dwelling fires'!$B$2:$B$25265=$A34)*('Data - dwelling fires'!$C$2:$C$25265=$B$3)*('Data - dwelling fires'!$D$2:$D$25265)))=0,"..",IF($B$3="Total dwelling fires",SUMPRODUCT(('Data - dwelling fires'!$A$2:$A$25265=D$4)*('Data - dwelling fires'!$B$2:$B$25265=$A34)*('Data - dwelling fires'!$D$2:$D$25265)),SUMPRODUCT(('Data - dwelling fires'!$A$2:$A$25265=D$4)*('Data - dwelling fires'!$B$2:$B$25265=$A34)*('Data - dwelling fires'!$C$2:$C$25265=$B$3)*('Data - dwelling fires'!$D$2:$D$25265))))</f>
        <v>282</v>
      </c>
      <c r="E34" s="49" cm="1">
        <f t="array" ref="E34">IF(OR(B34="..",C34="..",D34=".."),IF(SUMPRODUCT(('Data - dwelling fires'!$A$2:$A$25262=E$4)*('Data - dwelling fires'!$B$2:$B$25262=$A34)*('Data - dwelling fires'!$C$2:$C$25262=$B$3)*('Data - dwelling fires'!$D$2:$D$25262))=0,"..",SUMPRODUCT(('Data - dwelling fires'!$A$2:$A$25262=E$4)*('Data - dwelling fires'!$B$2:$B$25262=$A34)*('Data - dwelling fires'!$C$2:$C$25262=$B$3)*('Data - dwelling fires'!$D$2:$D$25262))),B34+C34+D34)</f>
        <v>6261</v>
      </c>
      <c r="F34" s="49">
        <f t="shared" si="1"/>
        <v>93</v>
      </c>
      <c r="G34" s="49">
        <f t="shared" si="1"/>
        <v>206</v>
      </c>
      <c r="H34" s="49">
        <f t="shared" si="1"/>
        <v>92</v>
      </c>
      <c r="I34" s="49">
        <f t="shared" si="1"/>
        <v>103</v>
      </c>
      <c r="J34" s="50"/>
      <c r="K34" s="49" cm="1">
        <f t="array" ref="K34">IF(SUMPRODUCT(('Data - population'!$B$2:$B$2996=$A34)*('Data - population'!$C$2:$C$2996=K$4)*('Data - population'!$D$2:$D$2996)),SUMPRODUCT(('Data - population'!$B$2:$B$2996=$A34)*('Data - population'!$C$2:$C$2996=K$4)*('Data - population'!$D$2:$D$2996)),"..")</f>
        <v>52642500</v>
      </c>
      <c r="L34" s="49" cm="1">
        <f t="array" ref="L34">IF(SUMPRODUCT(('Data - population'!$B$2:$B$2996=$A34)*('Data - population'!$C$2:$C$2996=L$4)*('Data - population'!$D$2:$D$2996)),SUMPRODUCT(('Data - population'!$B$2:$B$2996=$A34)*('Data - population'!$C$2:$C$2996=L$4)*('Data - population'!$D$2:$D$2996)),"..")</f>
        <v>5262200</v>
      </c>
      <c r="M34" s="49" cm="1">
        <f t="array" ref="M34">IF(SUMPRODUCT(('Data - population'!$B$2:$B$2996=$A34)*('Data - population'!$C$2:$C$2996=M$4)*('Data - population'!$D$2:$D$2996)),SUMPRODUCT(('Data - population'!$B$2:$B$2996=$A34)*('Data - population'!$C$2:$C$2996=M$4)*('Data - population'!$D$2:$D$2996)),"..")</f>
        <v>3050000</v>
      </c>
      <c r="N34" s="49" cm="1">
        <f t="array" ref="N34">IF(SUMPRODUCT(('Data - population'!$B$2:$B$2996=$A34)*('Data - population'!$C$2:$C$2996=N$4)*('Data - population'!$D$2:$D$2996)),SUMPRODUCT(('Data - population'!$B$2:$B$2996=$A34)*('Data - population'!$C$2:$C$2996=N$4)*('Data - population'!$D$2:$D$2996)),"..")</f>
        <v>60954600</v>
      </c>
      <c r="O34" s="50">
        <f t="shared" si="2"/>
        <v>100</v>
      </c>
    </row>
    <row r="35" spans="1:15" x14ac:dyDescent="0.35">
      <c r="A35" s="50" t="s">
        <v>33</v>
      </c>
      <c r="B35" s="49" cm="1">
        <f t="array" ref="B35">IF(IF($B$3="Total dwelling fires",SUMPRODUCT(('Data - dwelling fires'!$A$2:$A$25265=B$4)*('Data - dwelling fires'!$B$2:$B$25265=$A35)*('Data - dwelling fires'!$D$2:$D$25265)),SUMPRODUCT(('Data - dwelling fires'!$A$2:$A$25265=B$4)*('Data - dwelling fires'!$B$2:$B$25265=$A35)*('Data - dwelling fires'!$C$2:$C$25265=$B$3)*('Data - dwelling fires'!$D$2:$D$25265)))=0,"..",IF($B$3="Total dwelling fires",SUMPRODUCT(('Data - dwelling fires'!$A$2:$A$25265=B$4)*('Data - dwelling fires'!$B$2:$B$25265=$A35)*('Data - dwelling fires'!$D$2:$D$25265)),SUMPRODUCT(('Data - dwelling fires'!$A$2:$A$25265=B$4)*('Data - dwelling fires'!$B$2:$B$25265=$A35)*('Data - dwelling fires'!$C$2:$C$25265=$B$3)*('Data - dwelling fires'!$D$2:$D$25265))))</f>
        <v>4615</v>
      </c>
      <c r="C35" s="49" cm="1">
        <f t="array" ref="C35">IF(IF($B$3="Total dwelling fires",SUMPRODUCT(('Data - dwelling fires'!$A$2:$A$25265=C$4)*('Data - dwelling fires'!$B$2:$B$25265=$A35)*('Data - dwelling fires'!$D$2:$D$25265)),SUMPRODUCT(('Data - dwelling fires'!$A$2:$A$25265=C$4)*('Data - dwelling fires'!$B$2:$B$25265=$A35)*('Data - dwelling fires'!$C$2:$C$25265=$B$3)*('Data - dwelling fires'!$D$2:$D$25265)))=0,"..",IF($B$3="Total dwelling fires",SUMPRODUCT(('Data - dwelling fires'!$A$2:$A$25265=C$4)*('Data - dwelling fires'!$B$2:$B$25265=$A35)*('Data - dwelling fires'!$D$2:$D$25265)),SUMPRODUCT(('Data - dwelling fires'!$A$2:$A$25265=C$4)*('Data - dwelling fires'!$B$2:$B$25265=$A35)*('Data - dwelling fires'!$C$2:$C$25265=$B$3)*('Data - dwelling fires'!$D$2:$D$25265))))</f>
        <v>1040</v>
      </c>
      <c r="D35" s="49" cm="1">
        <f t="array" ref="D35">IF(IF($B$3="Total dwelling fires",SUMPRODUCT(('Data - dwelling fires'!$A$2:$A$25265=D$4)*('Data - dwelling fires'!$B$2:$B$25265=$A35)*('Data - dwelling fires'!$D$2:$D$25265)),SUMPRODUCT(('Data - dwelling fires'!$A$2:$A$25265=D$4)*('Data - dwelling fires'!$B$2:$B$25265=$A35)*('Data - dwelling fires'!$C$2:$C$25265=$B$3)*('Data - dwelling fires'!$D$2:$D$25265)))=0,"..",IF($B$3="Total dwelling fires",SUMPRODUCT(('Data - dwelling fires'!$A$2:$A$25265=D$4)*('Data - dwelling fires'!$B$2:$B$25265=$A35)*('Data - dwelling fires'!$D$2:$D$25265)),SUMPRODUCT(('Data - dwelling fires'!$A$2:$A$25265=D$4)*('Data - dwelling fires'!$B$2:$B$25265=$A35)*('Data - dwelling fires'!$C$2:$C$25265=$B$3)*('Data - dwelling fires'!$D$2:$D$25265))))</f>
        <v>233</v>
      </c>
      <c r="E35" s="49" cm="1">
        <f t="array" ref="E35">IF(OR(B35="..",C35="..",D35=".."),IF(SUMPRODUCT(('Data - dwelling fires'!$A$2:$A$25262=E$4)*('Data - dwelling fires'!$B$2:$B$25262=$A35)*('Data - dwelling fires'!$C$2:$C$25262=$B$3)*('Data - dwelling fires'!$D$2:$D$25262))=0,"..",SUMPRODUCT(('Data - dwelling fires'!$A$2:$A$25262=E$4)*('Data - dwelling fires'!$B$2:$B$25262=$A35)*('Data - dwelling fires'!$C$2:$C$25262=$B$3)*('Data - dwelling fires'!$D$2:$D$25262))),B35+C35+D35)</f>
        <v>5888</v>
      </c>
      <c r="F35" s="49">
        <f t="shared" si="1"/>
        <v>87</v>
      </c>
      <c r="G35" s="49">
        <f t="shared" si="1"/>
        <v>196</v>
      </c>
      <c r="H35" s="49">
        <f t="shared" si="1"/>
        <v>76</v>
      </c>
      <c r="I35" s="49">
        <f t="shared" si="1"/>
        <v>96</v>
      </c>
      <c r="J35" s="50"/>
      <c r="K35" s="49" cm="1">
        <f t="array" ref="K35">IF(SUMPRODUCT(('Data - population'!$B$2:$B$2996=$A35)*('Data - population'!$C$2:$C$2996=K$4)*('Data - population'!$D$2:$D$2996)),SUMPRODUCT(('Data - population'!$B$2:$B$2996=$A35)*('Data - population'!$C$2:$C$2996=K$4)*('Data - population'!$D$2:$D$2996)),"..")</f>
        <v>53107200</v>
      </c>
      <c r="L35" s="49" cm="1">
        <f t="array" ref="L35">IF(SUMPRODUCT(('Data - population'!$B$2:$B$2996=$A35)*('Data - population'!$C$2:$C$2996=L$4)*('Data - population'!$D$2:$D$2996)),SUMPRODUCT(('Data - population'!$B$2:$B$2996=$A35)*('Data - population'!$C$2:$C$2996=L$4)*('Data - population'!$D$2:$D$2996)),"..")</f>
        <v>5299900</v>
      </c>
      <c r="M35" s="49" cm="1">
        <f t="array" ref="M35">IF(SUMPRODUCT(('Data - population'!$B$2:$B$2996=$A35)*('Data - population'!$C$2:$C$2996=M$4)*('Data - population'!$D$2:$D$2996)),SUMPRODUCT(('Data - population'!$B$2:$B$2996=$A35)*('Data - population'!$C$2:$C$2996=M$4)*('Data - population'!$D$2:$D$2996)),"..")</f>
        <v>3063800</v>
      </c>
      <c r="N35" s="49" cm="1">
        <f t="array" ref="N35">IF(SUMPRODUCT(('Data - population'!$B$2:$B$2996=$A35)*('Data - population'!$C$2:$C$2996=N$4)*('Data - population'!$D$2:$D$2996)),SUMPRODUCT(('Data - population'!$B$2:$B$2996=$A35)*('Data - population'!$C$2:$C$2996=N$4)*('Data - population'!$D$2:$D$2996)),"..")</f>
        <v>61470800</v>
      </c>
      <c r="O35" s="50">
        <f t="shared" si="2"/>
        <v>100</v>
      </c>
    </row>
    <row r="36" spans="1:15" x14ac:dyDescent="0.35">
      <c r="A36" s="50" t="s">
        <v>34</v>
      </c>
      <c r="B36" s="49" cm="1">
        <f t="array" ref="B36">IF(IF($B$3="Total dwelling fires",SUMPRODUCT(('Data - dwelling fires'!$A$2:$A$25265=B$4)*('Data - dwelling fires'!$B$2:$B$25265=$A36)*('Data - dwelling fires'!$D$2:$D$25265)),SUMPRODUCT(('Data - dwelling fires'!$A$2:$A$25265=B$4)*('Data - dwelling fires'!$B$2:$B$25265=$A36)*('Data - dwelling fires'!$C$2:$C$25265=$B$3)*('Data - dwelling fires'!$D$2:$D$25265)))=0,"..",IF($B$3="Total dwelling fires",SUMPRODUCT(('Data - dwelling fires'!$A$2:$A$25265=B$4)*('Data - dwelling fires'!$B$2:$B$25265=$A36)*('Data - dwelling fires'!$D$2:$D$25265)),SUMPRODUCT(('Data - dwelling fires'!$A$2:$A$25265=B$4)*('Data - dwelling fires'!$B$2:$B$25265=$A36)*('Data - dwelling fires'!$C$2:$C$25265=$B$3)*('Data - dwelling fires'!$D$2:$D$25265))))</f>
        <v>3629</v>
      </c>
      <c r="C36" s="49" cm="1">
        <f t="array" ref="C36">IF(IF($B$3="Total dwelling fires",SUMPRODUCT(('Data - dwelling fires'!$A$2:$A$25265=C$4)*('Data - dwelling fires'!$B$2:$B$25265=$A36)*('Data - dwelling fires'!$D$2:$D$25265)),SUMPRODUCT(('Data - dwelling fires'!$A$2:$A$25265=C$4)*('Data - dwelling fires'!$B$2:$B$25265=$A36)*('Data - dwelling fires'!$C$2:$C$25265=$B$3)*('Data - dwelling fires'!$D$2:$D$25265)))=0,"..",IF($B$3="Total dwelling fires",SUMPRODUCT(('Data - dwelling fires'!$A$2:$A$25265=C$4)*('Data - dwelling fires'!$B$2:$B$25265=$A36)*('Data - dwelling fires'!$D$2:$D$25265)),SUMPRODUCT(('Data - dwelling fires'!$A$2:$A$25265=C$4)*('Data - dwelling fires'!$B$2:$B$25265=$A36)*('Data - dwelling fires'!$C$2:$C$25265=$B$3)*('Data - dwelling fires'!$D$2:$D$25265))))</f>
        <v>832</v>
      </c>
      <c r="D36" s="49" cm="1">
        <f t="array" ref="D36">IF(IF($B$3="Total dwelling fires",SUMPRODUCT(('Data - dwelling fires'!$A$2:$A$25265=D$4)*('Data - dwelling fires'!$B$2:$B$25265=$A36)*('Data - dwelling fires'!$D$2:$D$25265)),SUMPRODUCT(('Data - dwelling fires'!$A$2:$A$25265=D$4)*('Data - dwelling fires'!$B$2:$B$25265=$A36)*('Data - dwelling fires'!$C$2:$C$25265=$B$3)*('Data - dwelling fires'!$D$2:$D$25265)))=0,"..",IF($B$3="Total dwelling fires",SUMPRODUCT(('Data - dwelling fires'!$A$2:$A$25265=D$4)*('Data - dwelling fires'!$B$2:$B$25265=$A36)*('Data - dwelling fires'!$D$2:$D$25265)),SUMPRODUCT(('Data - dwelling fires'!$A$2:$A$25265=D$4)*('Data - dwelling fires'!$B$2:$B$25265=$A36)*('Data - dwelling fires'!$C$2:$C$25265=$B$3)*('Data - dwelling fires'!$D$2:$D$25265))))</f>
        <v>186</v>
      </c>
      <c r="E36" s="49" cm="1">
        <f t="array" ref="E36">IF(OR(B36="..",C36="..",D36=".."),IF(SUMPRODUCT(('Data - dwelling fires'!$A$2:$A$25262=E$4)*('Data - dwelling fires'!$B$2:$B$25262=$A36)*('Data - dwelling fires'!$C$2:$C$25262=$B$3)*('Data - dwelling fires'!$D$2:$D$25262))=0,"..",SUMPRODUCT(('Data - dwelling fires'!$A$2:$A$25262=E$4)*('Data - dwelling fires'!$B$2:$B$25262=$A36)*('Data - dwelling fires'!$C$2:$C$25262=$B$3)*('Data - dwelling fires'!$D$2:$D$25262))),B36+C36+D36)</f>
        <v>4647</v>
      </c>
      <c r="F36" s="49">
        <f t="shared" si="1"/>
        <v>68</v>
      </c>
      <c r="G36" s="49">
        <f t="shared" si="1"/>
        <v>157</v>
      </c>
      <c r="H36" s="49">
        <f t="shared" si="1"/>
        <v>61</v>
      </c>
      <c r="I36" s="49">
        <f t="shared" si="1"/>
        <v>75</v>
      </c>
      <c r="J36" s="50"/>
      <c r="K36" s="49" cm="1">
        <f t="array" ref="K36">IF(SUMPRODUCT(('Data - population'!$B$2:$B$2996=$A36)*('Data - population'!$C$2:$C$2996=K$4)*('Data - population'!$D$2:$D$2996)),SUMPRODUCT(('Data - population'!$B$2:$B$2996=$A36)*('Data - population'!$C$2:$C$2996=K$4)*('Data - population'!$D$2:$D$2996)),"..")</f>
        <v>53506800</v>
      </c>
      <c r="L36" s="49" cm="1">
        <f t="array" ref="L36">IF(SUMPRODUCT(('Data - population'!$B$2:$B$2996=$A36)*('Data - population'!$C$2:$C$2996=L$4)*('Data - population'!$D$2:$D$2996)),SUMPRODUCT(('Data - population'!$B$2:$B$2996=$A36)*('Data - population'!$C$2:$C$2996=L$4)*('Data - population'!$D$2:$D$2996)),"..")</f>
        <v>5308500</v>
      </c>
      <c r="M36" s="49" cm="1">
        <f t="array" ref="M36">IF(SUMPRODUCT(('Data - population'!$B$2:$B$2996=$A36)*('Data - population'!$C$2:$C$2996=M$4)*('Data - population'!$D$2:$D$2996)),SUMPRODUCT(('Data - population'!$B$2:$B$2996=$A36)*('Data - population'!$C$2:$C$2996=M$4)*('Data - population'!$D$2:$D$2996)),"..")</f>
        <v>3070900</v>
      </c>
      <c r="N36" s="49" cm="1">
        <f t="array" ref="N36">IF(SUMPRODUCT(('Data - population'!$B$2:$B$2996=$A36)*('Data - population'!$C$2:$C$2996=N$4)*('Data - population'!$D$2:$D$2996)),SUMPRODUCT(('Data - population'!$B$2:$B$2996=$A36)*('Data - population'!$C$2:$C$2996=N$4)*('Data - population'!$D$2:$D$2996)),"..")</f>
        <v>61886200</v>
      </c>
      <c r="O36" s="50">
        <f t="shared" si="2"/>
        <v>0</v>
      </c>
    </row>
    <row r="37" spans="1:15" x14ac:dyDescent="0.35">
      <c r="A37" s="50" t="s">
        <v>35</v>
      </c>
      <c r="B37" s="49" cm="1">
        <f t="array" ref="B37">IF(IF($B$3="Total dwelling fires",SUMPRODUCT(('Data - dwelling fires'!$A$2:$A$25265=B$4)*('Data - dwelling fires'!$B$2:$B$25265=$A37)*('Data - dwelling fires'!$D$2:$D$25265)),SUMPRODUCT(('Data - dwelling fires'!$A$2:$A$25265=B$4)*('Data - dwelling fires'!$B$2:$B$25265=$A37)*('Data - dwelling fires'!$C$2:$C$25265=$B$3)*('Data - dwelling fires'!$D$2:$D$25265)))=0,"..",IF($B$3="Total dwelling fires",SUMPRODUCT(('Data - dwelling fires'!$A$2:$A$25265=B$4)*('Data - dwelling fires'!$B$2:$B$25265=$A37)*('Data - dwelling fires'!$D$2:$D$25265)),SUMPRODUCT(('Data - dwelling fires'!$A$2:$A$25265=B$4)*('Data - dwelling fires'!$B$2:$B$25265=$A37)*('Data - dwelling fires'!$C$2:$C$25265=$B$3)*('Data - dwelling fires'!$D$2:$D$25265))))</f>
        <v>3298</v>
      </c>
      <c r="C37" s="49" cm="1">
        <f t="array" ref="C37">IF(IF($B$3="Total dwelling fires",SUMPRODUCT(('Data - dwelling fires'!$A$2:$A$25265=C$4)*('Data - dwelling fires'!$B$2:$B$25265=$A37)*('Data - dwelling fires'!$D$2:$D$25265)),SUMPRODUCT(('Data - dwelling fires'!$A$2:$A$25265=C$4)*('Data - dwelling fires'!$B$2:$B$25265=$A37)*('Data - dwelling fires'!$C$2:$C$25265=$B$3)*('Data - dwelling fires'!$D$2:$D$25265)))=0,"..",IF($B$3="Total dwelling fires",SUMPRODUCT(('Data - dwelling fires'!$A$2:$A$25265=C$4)*('Data - dwelling fires'!$B$2:$B$25265=$A37)*('Data - dwelling fires'!$D$2:$D$25265)),SUMPRODUCT(('Data - dwelling fires'!$A$2:$A$25265=C$4)*('Data - dwelling fires'!$B$2:$B$25265=$A37)*('Data - dwelling fires'!$C$2:$C$25265=$B$3)*('Data - dwelling fires'!$D$2:$D$25265))))</f>
        <v>650</v>
      </c>
      <c r="D37" s="49" cm="1">
        <f t="array" ref="D37">IF(IF($B$3="Total dwelling fires",SUMPRODUCT(('Data - dwelling fires'!$A$2:$A$25265=D$4)*('Data - dwelling fires'!$B$2:$B$25265=$A37)*('Data - dwelling fires'!$D$2:$D$25265)),SUMPRODUCT(('Data - dwelling fires'!$A$2:$A$25265=D$4)*('Data - dwelling fires'!$B$2:$B$25265=$A37)*('Data - dwelling fires'!$C$2:$C$25265=$B$3)*('Data - dwelling fires'!$D$2:$D$25265)))=0,"..",IF($B$3="Total dwelling fires",SUMPRODUCT(('Data - dwelling fires'!$A$2:$A$25265=D$4)*('Data - dwelling fires'!$B$2:$B$25265=$A37)*('Data - dwelling fires'!$D$2:$D$25265)),SUMPRODUCT(('Data - dwelling fires'!$A$2:$A$25265=D$4)*('Data - dwelling fires'!$B$2:$B$25265=$A37)*('Data - dwelling fires'!$C$2:$C$25265=$B$3)*('Data - dwelling fires'!$D$2:$D$25265))))</f>
        <v>178</v>
      </c>
      <c r="E37" s="49" cm="1">
        <f t="array" ref="E37">IF(OR(B37="..",C37="..",D37=".."),IF(SUMPRODUCT(('Data - dwelling fires'!$A$2:$A$25262=E$4)*('Data - dwelling fires'!$B$2:$B$25262=$A37)*('Data - dwelling fires'!$C$2:$C$25262=$B$3)*('Data - dwelling fires'!$D$2:$D$25262))=0,"..",SUMPRODUCT(('Data - dwelling fires'!$A$2:$A$25262=E$4)*('Data - dwelling fires'!$B$2:$B$25262=$A37)*('Data - dwelling fires'!$C$2:$C$25262=$B$3)*('Data - dwelling fires'!$D$2:$D$25262))),B37+C37+D37)</f>
        <v>4126</v>
      </c>
      <c r="F37" s="49">
        <f t="shared" si="1"/>
        <v>61</v>
      </c>
      <c r="G37" s="49">
        <f t="shared" si="1"/>
        <v>122</v>
      </c>
      <c r="H37" s="49">
        <f t="shared" si="1"/>
        <v>58</v>
      </c>
      <c r="I37" s="49">
        <f t="shared" si="1"/>
        <v>66</v>
      </c>
      <c r="J37" s="50"/>
      <c r="K37" s="49" cm="1">
        <f t="array" ref="K37">IF(SUMPRODUCT(('Data - population'!$B$2:$B$2996=$A37)*('Data - population'!$C$2:$C$2996=K$4)*('Data - population'!$D$2:$D$2996)),SUMPRODUCT(('Data - population'!$B$2:$B$2996=$A37)*('Data - population'!$C$2:$C$2996=K$4)*('Data - population'!$D$2:$D$2996)),"..")</f>
        <v>53918700</v>
      </c>
      <c r="L37" s="49" cm="1">
        <f t="array" ref="L37">IF(SUMPRODUCT(('Data - population'!$B$2:$B$2996=$A37)*('Data - population'!$C$2:$C$2996=L$4)*('Data - population'!$D$2:$D$2996)),SUMPRODUCT(('Data - population'!$B$2:$B$2996=$A37)*('Data - population'!$C$2:$C$2996=L$4)*('Data - population'!$D$2:$D$2996)),"..")</f>
        <v>5317300</v>
      </c>
      <c r="M37" s="49" cm="1">
        <f t="array" ref="M37">IF(SUMPRODUCT(('Data - population'!$B$2:$B$2996=$A37)*('Data - population'!$C$2:$C$2996=M$4)*('Data - population'!$D$2:$D$2996)),SUMPRODUCT(('Data - population'!$B$2:$B$2996=$A37)*('Data - population'!$C$2:$C$2996=M$4)*('Data - population'!$D$2:$D$2996)),"..")</f>
        <v>3071100</v>
      </c>
      <c r="N37" s="49" cm="1">
        <f t="array" ref="N37">IF(SUMPRODUCT(('Data - population'!$B$2:$B$2996=$A37)*('Data - population'!$C$2:$C$2996=N$4)*('Data - population'!$D$2:$D$2996)),SUMPRODUCT(('Data - population'!$B$2:$B$2996=$A37)*('Data - population'!$C$2:$C$2996=N$4)*('Data - population'!$D$2:$D$2996)),"..")</f>
        <v>62307000</v>
      </c>
      <c r="O37" s="50">
        <f t="shared" si="2"/>
        <v>100</v>
      </c>
    </row>
    <row r="38" spans="1:15" x14ac:dyDescent="0.35">
      <c r="A38" s="50" t="s">
        <v>36</v>
      </c>
      <c r="B38" s="49" cm="1">
        <f t="array" ref="B38">IF(IF($B$3="Total dwelling fires",SUMPRODUCT(('Data - dwelling fires'!$A$2:$A$25265=B$4)*('Data - dwelling fires'!$B$2:$B$25265=$A38)*('Data - dwelling fires'!$D$2:$D$25265)),SUMPRODUCT(('Data - dwelling fires'!$A$2:$A$25265=B$4)*('Data - dwelling fires'!$B$2:$B$25265=$A38)*('Data - dwelling fires'!$C$2:$C$25265=$B$3)*('Data - dwelling fires'!$D$2:$D$25265)))=0,"..",IF($B$3="Total dwelling fires",SUMPRODUCT(('Data - dwelling fires'!$A$2:$A$25265=B$4)*('Data - dwelling fires'!$B$2:$B$25265=$A38)*('Data - dwelling fires'!$D$2:$D$25265)),SUMPRODUCT(('Data - dwelling fires'!$A$2:$A$25265=B$4)*('Data - dwelling fires'!$B$2:$B$25265=$A38)*('Data - dwelling fires'!$C$2:$C$25265=$B$3)*('Data - dwelling fires'!$D$2:$D$25265))))</f>
        <v>3013</v>
      </c>
      <c r="C38" s="49" cm="1">
        <f t="array" ref="C38">IF(IF($B$3="Total dwelling fires",SUMPRODUCT(('Data - dwelling fires'!$A$2:$A$25265=C$4)*('Data - dwelling fires'!$B$2:$B$25265=$A38)*('Data - dwelling fires'!$D$2:$D$25265)),SUMPRODUCT(('Data - dwelling fires'!$A$2:$A$25265=C$4)*('Data - dwelling fires'!$B$2:$B$25265=$A38)*('Data - dwelling fires'!$C$2:$C$25265=$B$3)*('Data - dwelling fires'!$D$2:$D$25265)))=0,"..",IF($B$3="Total dwelling fires",SUMPRODUCT(('Data - dwelling fires'!$A$2:$A$25265=C$4)*('Data - dwelling fires'!$B$2:$B$25265=$A38)*('Data - dwelling fires'!$D$2:$D$25265)),SUMPRODUCT(('Data - dwelling fires'!$A$2:$A$25265=C$4)*('Data - dwelling fires'!$B$2:$B$25265=$A38)*('Data - dwelling fires'!$C$2:$C$25265=$B$3)*('Data - dwelling fires'!$D$2:$D$25265))))</f>
        <v>622</v>
      </c>
      <c r="D38" s="49" cm="1">
        <f t="array" ref="D38">IF(IF($B$3="Total dwelling fires",SUMPRODUCT(('Data - dwelling fires'!$A$2:$A$25265=D$4)*('Data - dwelling fires'!$B$2:$B$25265=$A38)*('Data - dwelling fires'!$D$2:$D$25265)),SUMPRODUCT(('Data - dwelling fires'!$A$2:$A$25265=D$4)*('Data - dwelling fires'!$B$2:$B$25265=$A38)*('Data - dwelling fires'!$C$2:$C$25265=$B$3)*('Data - dwelling fires'!$D$2:$D$25265)))=0,"..",IF($B$3="Total dwelling fires",SUMPRODUCT(('Data - dwelling fires'!$A$2:$A$25265=D$4)*('Data - dwelling fires'!$B$2:$B$25265=$A38)*('Data - dwelling fires'!$D$2:$D$25265)),SUMPRODUCT(('Data - dwelling fires'!$A$2:$A$25265=D$4)*('Data - dwelling fires'!$B$2:$B$25265=$A38)*('Data - dwelling fires'!$C$2:$C$25265=$B$3)*('Data - dwelling fires'!$D$2:$D$25265))))</f>
        <v>173</v>
      </c>
      <c r="E38" s="49" cm="1">
        <f t="array" ref="E38">IF(OR(B38="..",C38="..",D38=".."),IF(SUMPRODUCT(('Data - dwelling fires'!$A$2:$A$25262=E$4)*('Data - dwelling fires'!$B$2:$B$25262=$A38)*('Data - dwelling fires'!$C$2:$C$25262=$B$3)*('Data - dwelling fires'!$D$2:$D$25262))=0,"..",SUMPRODUCT(('Data - dwelling fires'!$A$2:$A$25262=E$4)*('Data - dwelling fires'!$B$2:$B$25262=$A38)*('Data - dwelling fires'!$C$2:$C$25262=$B$3)*('Data - dwelling fires'!$D$2:$D$25262))),B38+C38+D38)</f>
        <v>3808</v>
      </c>
      <c r="F38" s="49">
        <f t="shared" si="1"/>
        <v>55</v>
      </c>
      <c r="G38" s="49">
        <f t="shared" si="1"/>
        <v>117</v>
      </c>
      <c r="H38" s="49">
        <f t="shared" si="1"/>
        <v>56</v>
      </c>
      <c r="I38" s="49">
        <f t="shared" si="1"/>
        <v>61</v>
      </c>
      <c r="J38" s="50"/>
      <c r="K38" s="49" cm="1">
        <f t="array" ref="K38">IF(SUMPRODUCT(('Data - population'!$B$2:$B$2996=$A38)*('Data - population'!$C$2:$C$2996=K$4)*('Data - population'!$D$2:$D$2996)),SUMPRODUCT(('Data - population'!$B$2:$B$2996=$A38)*('Data - population'!$C$2:$C$2996=K$4)*('Data - population'!$D$2:$D$2996)),"..")</f>
        <v>54370300</v>
      </c>
      <c r="L38" s="49" cm="1">
        <f t="array" ref="L38">IF(SUMPRODUCT(('Data - population'!$B$2:$B$2996=$A38)*('Data - population'!$C$2:$C$2996=L$4)*('Data - population'!$D$2:$D$2996)),SUMPRODUCT(('Data - population'!$B$2:$B$2996=$A38)*('Data - population'!$C$2:$C$2996=L$4)*('Data - population'!$D$2:$D$2996)),"..")</f>
        <v>5332200</v>
      </c>
      <c r="M38" s="49" cm="1">
        <f t="array" ref="M38">IF(SUMPRODUCT(('Data - population'!$B$2:$B$2996=$A38)*('Data - population'!$C$2:$C$2996=M$4)*('Data - population'!$D$2:$D$2996)),SUMPRODUCT(('Data - population'!$B$2:$B$2996=$A38)*('Data - population'!$C$2:$C$2996=M$4)*('Data - population'!$D$2:$D$2996)),"..")</f>
        <v>3073800</v>
      </c>
      <c r="N38" s="49" cm="1">
        <f t="array" ref="N38">IF(SUMPRODUCT(('Data - population'!$B$2:$B$2996=$A38)*('Data - population'!$C$2:$C$2996=N$4)*('Data - population'!$D$2:$D$2996)),SUMPRODUCT(('Data - population'!$B$2:$B$2996=$A38)*('Data - population'!$C$2:$C$2996=N$4)*('Data - population'!$D$2:$D$2996)),"..")</f>
        <v>62776300</v>
      </c>
      <c r="O38" s="50">
        <f t="shared" si="2"/>
        <v>0</v>
      </c>
    </row>
    <row r="39" spans="1:15" x14ac:dyDescent="0.35">
      <c r="A39" s="50" t="s">
        <v>37</v>
      </c>
      <c r="B39" s="49" cm="1">
        <f t="array" ref="B39">IF(IF($B$3="Total dwelling fires",SUMPRODUCT(('Data - dwelling fires'!$A$2:$A$25265=B$4)*('Data - dwelling fires'!$B$2:$B$25265=$A39)*('Data - dwelling fires'!$D$2:$D$25265)),SUMPRODUCT(('Data - dwelling fires'!$A$2:$A$25265=B$4)*('Data - dwelling fires'!$B$2:$B$25265=$A39)*('Data - dwelling fires'!$C$2:$C$25265=$B$3)*('Data - dwelling fires'!$D$2:$D$25265)))=0,"..",IF($B$3="Total dwelling fires",SUMPRODUCT(('Data - dwelling fires'!$A$2:$A$25265=B$4)*('Data - dwelling fires'!$B$2:$B$25265=$A39)*('Data - dwelling fires'!$D$2:$D$25265)),SUMPRODUCT(('Data - dwelling fires'!$A$2:$A$25265=B$4)*('Data - dwelling fires'!$B$2:$B$25265=$A39)*('Data - dwelling fires'!$C$2:$C$25265=$B$3)*('Data - dwelling fires'!$D$2:$D$25265))))</f>
        <v>3018</v>
      </c>
      <c r="C39" s="49" cm="1">
        <f t="array" ref="C39">IF(IF($B$3="Total dwelling fires",SUMPRODUCT(('Data - dwelling fires'!$A$2:$A$25265=C$4)*('Data - dwelling fires'!$B$2:$B$25265=$A39)*('Data - dwelling fires'!$D$2:$D$25265)),SUMPRODUCT(('Data - dwelling fires'!$A$2:$A$25265=C$4)*('Data - dwelling fires'!$B$2:$B$25265=$A39)*('Data - dwelling fires'!$C$2:$C$25265=$B$3)*('Data - dwelling fires'!$D$2:$D$25265)))=0,"..",IF($B$3="Total dwelling fires",SUMPRODUCT(('Data - dwelling fires'!$A$2:$A$25265=C$4)*('Data - dwelling fires'!$B$2:$B$25265=$A39)*('Data - dwelling fires'!$D$2:$D$25265)),SUMPRODUCT(('Data - dwelling fires'!$A$2:$A$25265=C$4)*('Data - dwelling fires'!$B$2:$B$25265=$A39)*('Data - dwelling fires'!$C$2:$C$25265=$B$3)*('Data - dwelling fires'!$D$2:$D$25265))))</f>
        <v>605</v>
      </c>
      <c r="D39" s="49" cm="1">
        <f t="array" ref="D39">IF(IF($B$3="Total dwelling fires",SUMPRODUCT(('Data - dwelling fires'!$A$2:$A$25265=D$4)*('Data - dwelling fires'!$B$2:$B$25265=$A39)*('Data - dwelling fires'!$D$2:$D$25265)),SUMPRODUCT(('Data - dwelling fires'!$A$2:$A$25265=D$4)*('Data - dwelling fires'!$B$2:$B$25265=$A39)*('Data - dwelling fires'!$C$2:$C$25265=$B$3)*('Data - dwelling fires'!$D$2:$D$25265)))=0,"..",IF($B$3="Total dwelling fires",SUMPRODUCT(('Data - dwelling fires'!$A$2:$A$25265=D$4)*('Data - dwelling fires'!$B$2:$B$25265=$A39)*('Data - dwelling fires'!$D$2:$D$25265)),SUMPRODUCT(('Data - dwelling fires'!$A$2:$A$25265=D$4)*('Data - dwelling fires'!$B$2:$B$25265=$A39)*('Data - dwelling fires'!$C$2:$C$25265=$B$3)*('Data - dwelling fires'!$D$2:$D$25265))))</f>
        <v>166</v>
      </c>
      <c r="E39" s="49" cm="1">
        <f t="array" ref="E39">IF(OR(B39="..",C39="..",D39=".."),IF(SUMPRODUCT(('Data - dwelling fires'!$A$2:$A$25262=E$4)*('Data - dwelling fires'!$B$2:$B$25262=$A39)*('Data - dwelling fires'!$C$2:$C$25262=$B$3)*('Data - dwelling fires'!$D$2:$D$25262))=0,"..",SUMPRODUCT(('Data - dwelling fires'!$A$2:$A$25262=E$4)*('Data - dwelling fires'!$B$2:$B$25262=$A39)*('Data - dwelling fires'!$C$2:$C$25262=$B$3)*('Data - dwelling fires'!$D$2:$D$25262))),B39+C39+D39)</f>
        <v>3789</v>
      </c>
      <c r="F39" s="49">
        <f t="shared" si="1"/>
        <v>55</v>
      </c>
      <c r="G39" s="49">
        <f t="shared" si="1"/>
        <v>113</v>
      </c>
      <c r="H39" s="49">
        <f t="shared" si="1"/>
        <v>54</v>
      </c>
      <c r="I39" s="49">
        <f t="shared" si="1"/>
        <v>60</v>
      </c>
      <c r="J39" s="50"/>
      <c r="K39" s="49" cm="1">
        <f t="array" ref="K39">IF(SUMPRODUCT(('Data - population'!$B$2:$B$2996=$A39)*('Data - population'!$C$2:$C$2996=K$4)*('Data - population'!$D$2:$D$2996)),SUMPRODUCT(('Data - population'!$B$2:$B$2996=$A39)*('Data - population'!$C$2:$C$2996=K$4)*('Data - population'!$D$2:$D$2996)),"..")</f>
        <v>54808700</v>
      </c>
      <c r="L39" s="49" cm="1">
        <f t="array" ref="L39">IF(SUMPRODUCT(('Data - population'!$B$2:$B$2996=$A39)*('Data - population'!$C$2:$C$2996=L$4)*('Data - population'!$D$2:$D$2996)),SUMPRODUCT(('Data - population'!$B$2:$B$2996=$A39)*('Data - population'!$C$2:$C$2996=L$4)*('Data - population'!$D$2:$D$2996)),"..")</f>
        <v>5351700</v>
      </c>
      <c r="M39" s="49" cm="1">
        <f t="array" ref="M39">IF(SUMPRODUCT(('Data - population'!$B$2:$B$2996=$A39)*('Data - population'!$C$2:$C$2996=M$4)*('Data - population'!$D$2:$D$2996)),SUMPRODUCT(('Data - population'!$B$2:$B$2996=$A39)*('Data - population'!$C$2:$C$2996=M$4)*('Data - population'!$D$2:$D$2996)),"..")</f>
        <v>3072700</v>
      </c>
      <c r="N39" s="49" cm="1">
        <f t="array" ref="N39">IF(SUMPRODUCT(('Data - population'!$B$2:$B$2996=$A39)*('Data - population'!$C$2:$C$2996=N$4)*('Data - population'!$D$2:$D$2996)),SUMPRODUCT(('Data - population'!$B$2:$B$2996=$A39)*('Data - population'!$C$2:$C$2996=N$4)*('Data - population'!$D$2:$D$2996)),"..")</f>
        <v>63233100</v>
      </c>
      <c r="O39" s="50">
        <f t="shared" si="2"/>
        <v>0</v>
      </c>
    </row>
    <row r="40" spans="1:15" x14ac:dyDescent="0.35">
      <c r="A40" s="50" t="s">
        <v>38</v>
      </c>
      <c r="B40" s="49" cm="1">
        <f t="array" ref="B40">IF(IF($B$3="Total dwelling fires",SUMPRODUCT(('Data - dwelling fires'!$A$2:$A$25265=B$4)*('Data - dwelling fires'!$B$2:$B$25265=$A40)*('Data - dwelling fires'!$D$2:$D$25265)),SUMPRODUCT(('Data - dwelling fires'!$A$2:$A$25265=B$4)*('Data - dwelling fires'!$B$2:$B$25265=$A40)*('Data - dwelling fires'!$C$2:$C$25265=$B$3)*('Data - dwelling fires'!$D$2:$D$25265)))=0,"..",IF($B$3="Total dwelling fires",SUMPRODUCT(('Data - dwelling fires'!$A$2:$A$25265=B$4)*('Data - dwelling fires'!$B$2:$B$25265=$A40)*('Data - dwelling fires'!$D$2:$D$25265)),SUMPRODUCT(('Data - dwelling fires'!$A$2:$A$25265=B$4)*('Data - dwelling fires'!$B$2:$B$25265=$A40)*('Data - dwelling fires'!$C$2:$C$25265=$B$3)*('Data - dwelling fires'!$D$2:$D$25265))))</f>
        <v>3106</v>
      </c>
      <c r="C40" s="49" cm="1">
        <f t="array" ref="C40">IF(IF($B$3="Total dwelling fires",SUMPRODUCT(('Data - dwelling fires'!$A$2:$A$25265=C$4)*('Data - dwelling fires'!$B$2:$B$25265=$A40)*('Data - dwelling fires'!$D$2:$D$25265)),SUMPRODUCT(('Data - dwelling fires'!$A$2:$A$25265=C$4)*('Data - dwelling fires'!$B$2:$B$25265=$A40)*('Data - dwelling fires'!$C$2:$C$25265=$B$3)*('Data - dwelling fires'!$D$2:$D$25265)))=0,"..",IF($B$3="Total dwelling fires",SUMPRODUCT(('Data - dwelling fires'!$A$2:$A$25265=C$4)*('Data - dwelling fires'!$B$2:$B$25265=$A40)*('Data - dwelling fires'!$D$2:$D$25265)),SUMPRODUCT(('Data - dwelling fires'!$A$2:$A$25265=C$4)*('Data - dwelling fires'!$B$2:$B$25265=$A40)*('Data - dwelling fires'!$C$2:$C$25265=$B$3)*('Data - dwelling fires'!$D$2:$D$25265))))</f>
        <v>618</v>
      </c>
      <c r="D40" s="49" cm="1">
        <f t="array" ref="D40">IF(IF($B$3="Total dwelling fires",SUMPRODUCT(('Data - dwelling fires'!$A$2:$A$25265=D$4)*('Data - dwelling fires'!$B$2:$B$25265=$A40)*('Data - dwelling fires'!$D$2:$D$25265)),SUMPRODUCT(('Data - dwelling fires'!$A$2:$A$25265=D$4)*('Data - dwelling fires'!$B$2:$B$25265=$A40)*('Data - dwelling fires'!$C$2:$C$25265=$B$3)*('Data - dwelling fires'!$D$2:$D$25265)))=0,"..",IF($B$3="Total dwelling fires",SUMPRODUCT(('Data - dwelling fires'!$A$2:$A$25265=D$4)*('Data - dwelling fires'!$B$2:$B$25265=$A40)*('Data - dwelling fires'!$D$2:$D$25265)),SUMPRODUCT(('Data - dwelling fires'!$A$2:$A$25265=D$4)*('Data - dwelling fires'!$B$2:$B$25265=$A40)*('Data - dwelling fires'!$C$2:$C$25265=$B$3)*('Data - dwelling fires'!$D$2:$D$25265))))</f>
        <v>139</v>
      </c>
      <c r="E40" s="49" cm="1">
        <f t="array" ref="E40">IF(OR(B40="..",C40="..",D40=".."),IF(SUMPRODUCT(('Data - dwelling fires'!$A$2:$A$25262=E$4)*('Data - dwelling fires'!$B$2:$B$25262=$A40)*('Data - dwelling fires'!$C$2:$C$25262=$B$3)*('Data - dwelling fires'!$D$2:$D$25262))=0,"..",SUMPRODUCT(('Data - dwelling fires'!$A$2:$A$25262=E$4)*('Data - dwelling fires'!$B$2:$B$25262=$A40)*('Data - dwelling fires'!$C$2:$C$25262=$B$3)*('Data - dwelling fires'!$D$2:$D$25262))),B40+C40+D40)</f>
        <v>3863</v>
      </c>
      <c r="F40" s="49">
        <f t="shared" si="1"/>
        <v>56</v>
      </c>
      <c r="G40" s="49">
        <f t="shared" si="1"/>
        <v>115</v>
      </c>
      <c r="H40" s="49">
        <f t="shared" si="1"/>
        <v>45</v>
      </c>
      <c r="I40" s="49">
        <f t="shared" si="1"/>
        <v>61</v>
      </c>
      <c r="J40" s="50"/>
      <c r="K40" s="49" cm="1">
        <f t="array" ref="K40">IF(SUMPRODUCT(('Data - population'!$B$2:$B$2996=$A40)*('Data - population'!$C$2:$C$2996=K$4)*('Data - population'!$D$2:$D$2996)),SUMPRODUCT(('Data - population'!$B$2:$B$2996=$A40)*('Data - population'!$C$2:$C$2996=K$4)*('Data - population'!$D$2:$D$2996)),"..")</f>
        <v>55289000</v>
      </c>
      <c r="L40" s="49" cm="1">
        <f t="array" ref="L40">IF(SUMPRODUCT(('Data - population'!$B$2:$B$2996=$A40)*('Data - population'!$C$2:$C$2996=L$4)*('Data - population'!$D$2:$D$2996)),SUMPRODUCT(('Data - population'!$B$2:$B$2996=$A40)*('Data - population'!$C$2:$C$2996=L$4)*('Data - population'!$D$2:$D$2996)),"..")</f>
        <v>5374900</v>
      </c>
      <c r="M40" s="49" cm="1">
        <f t="array" ref="M40">IF(SUMPRODUCT(('Data - population'!$B$2:$B$2996=$A40)*('Data - population'!$C$2:$C$2996=M$4)*('Data - population'!$D$2:$D$2996)),SUMPRODUCT(('Data - population'!$B$2:$B$2996=$A40)*('Data - population'!$C$2:$C$2996=M$4)*('Data - population'!$D$2:$D$2996)),"..")</f>
        <v>3077200</v>
      </c>
      <c r="N40" s="49" cm="1">
        <f t="array" ref="N40">IF(SUMPRODUCT(('Data - population'!$B$2:$B$2996=$A40)*('Data - population'!$C$2:$C$2996=N$4)*('Data - population'!$D$2:$D$2996)),SUMPRODUCT(('Data - population'!$B$2:$B$2996=$A40)*('Data - population'!$C$2:$C$2996=N$4)*('Data - population'!$D$2:$D$2996)),"..")</f>
        <v>63741100</v>
      </c>
      <c r="O40" s="50">
        <f t="shared" si="2"/>
        <v>0</v>
      </c>
    </row>
    <row r="41" spans="1:15" x14ac:dyDescent="0.35">
      <c r="A41" s="50" t="s">
        <v>39</v>
      </c>
      <c r="B41" s="49" cm="1">
        <f t="array" ref="B41">IF(IF($B$3="Total dwelling fires",SUMPRODUCT(('Data - dwelling fires'!$A$2:$A$25265=B$4)*('Data - dwelling fires'!$B$2:$B$25265=$A41)*('Data - dwelling fires'!$D$2:$D$25265)),SUMPRODUCT(('Data - dwelling fires'!$A$2:$A$25265=B$4)*('Data - dwelling fires'!$B$2:$B$25265=$A41)*('Data - dwelling fires'!$C$2:$C$25265=$B$3)*('Data - dwelling fires'!$D$2:$D$25265)))=0,"..",IF($B$3="Total dwelling fires",SUMPRODUCT(('Data - dwelling fires'!$A$2:$A$25265=B$4)*('Data - dwelling fires'!$B$2:$B$25265=$A41)*('Data - dwelling fires'!$D$2:$D$25265)),SUMPRODUCT(('Data - dwelling fires'!$A$2:$A$25265=B$4)*('Data - dwelling fires'!$B$2:$B$25265=$A41)*('Data - dwelling fires'!$C$2:$C$25265=$B$3)*('Data - dwelling fires'!$D$2:$D$25265))))</f>
        <v>3228</v>
      </c>
      <c r="C41" s="49" cm="1">
        <f t="array" ref="C41">IF(IF($B$3="Total dwelling fires",SUMPRODUCT(('Data - dwelling fires'!$A$2:$A$25265=C$4)*('Data - dwelling fires'!$B$2:$B$25265=$A41)*('Data - dwelling fires'!$D$2:$D$25265)),SUMPRODUCT(('Data - dwelling fires'!$A$2:$A$25265=C$4)*('Data - dwelling fires'!$B$2:$B$25265=$A41)*('Data - dwelling fires'!$C$2:$C$25265=$B$3)*('Data - dwelling fires'!$D$2:$D$25265)))=0,"..",IF($B$3="Total dwelling fires",SUMPRODUCT(('Data - dwelling fires'!$A$2:$A$25265=C$4)*('Data - dwelling fires'!$B$2:$B$25265=$A41)*('Data - dwelling fires'!$D$2:$D$25265)),SUMPRODUCT(('Data - dwelling fires'!$A$2:$A$25265=C$4)*('Data - dwelling fires'!$B$2:$B$25265=$A41)*('Data - dwelling fires'!$C$2:$C$25265=$B$3)*('Data - dwelling fires'!$D$2:$D$25265))))</f>
        <v>561</v>
      </c>
      <c r="D41" s="49" cm="1">
        <f t="array" ref="D41">IF(IF($B$3="Total dwelling fires",SUMPRODUCT(('Data - dwelling fires'!$A$2:$A$25265=D$4)*('Data - dwelling fires'!$B$2:$B$25265=$A41)*('Data - dwelling fires'!$D$2:$D$25265)),SUMPRODUCT(('Data - dwelling fires'!$A$2:$A$25265=D$4)*('Data - dwelling fires'!$B$2:$B$25265=$A41)*('Data - dwelling fires'!$C$2:$C$25265=$B$3)*('Data - dwelling fires'!$D$2:$D$25265)))=0,"..",IF($B$3="Total dwelling fires",SUMPRODUCT(('Data - dwelling fires'!$A$2:$A$25265=D$4)*('Data - dwelling fires'!$B$2:$B$25265=$A41)*('Data - dwelling fires'!$D$2:$D$25265)),SUMPRODUCT(('Data - dwelling fires'!$A$2:$A$25265=D$4)*('Data - dwelling fires'!$B$2:$B$25265=$A41)*('Data - dwelling fires'!$C$2:$C$25265=$B$3)*('Data - dwelling fires'!$D$2:$D$25265))))</f>
        <v>132</v>
      </c>
      <c r="E41" s="49" cm="1">
        <f t="array" ref="E41">IF(OR(B41="..",C41="..",D41=".."),IF(SUMPRODUCT(('Data - dwelling fires'!$A$2:$A$25262=E$4)*('Data - dwelling fires'!$B$2:$B$25262=$A41)*('Data - dwelling fires'!$C$2:$C$25262=$B$3)*('Data - dwelling fires'!$D$2:$D$25262))=0,"..",SUMPRODUCT(('Data - dwelling fires'!$A$2:$A$25262=E$4)*('Data - dwelling fires'!$B$2:$B$25262=$A41)*('Data - dwelling fires'!$C$2:$C$25262=$B$3)*('Data - dwelling fires'!$D$2:$D$25262))),B41+C41+D41)</f>
        <v>3921</v>
      </c>
      <c r="F41" s="49">
        <f t="shared" si="1"/>
        <v>58</v>
      </c>
      <c r="G41" s="49">
        <f t="shared" si="1"/>
        <v>104</v>
      </c>
      <c r="H41" s="49">
        <f t="shared" si="1"/>
        <v>43</v>
      </c>
      <c r="I41" s="49">
        <f t="shared" si="1"/>
        <v>61</v>
      </c>
      <c r="J41" s="50"/>
      <c r="K41" s="49" cm="1">
        <f t="array" ref="K41">IF(SUMPRODUCT(('Data - population'!$B$2:$B$2996=$A41)*('Data - population'!$C$2:$C$2996=K$4)*('Data - population'!$D$2:$D$2996)),SUMPRODUCT(('Data - population'!$B$2:$B$2996=$A41)*('Data - population'!$C$2:$C$2996=K$4)*('Data - population'!$D$2:$D$2996)),"..")</f>
        <v>55619500</v>
      </c>
      <c r="L41" s="49" cm="1">
        <f t="array" ref="L41">IF(SUMPRODUCT(('Data - population'!$B$2:$B$2996=$A41)*('Data - population'!$C$2:$C$2996=L$4)*('Data - population'!$D$2:$D$2996)),SUMPRODUCT(('Data - population'!$B$2:$B$2996=$A41)*('Data - population'!$C$2:$C$2996=L$4)*('Data - population'!$D$2:$D$2996)),"..")</f>
        <v>5389900</v>
      </c>
      <c r="M41" s="49" cm="1">
        <f t="array" ref="M41">IF(SUMPRODUCT(('Data - population'!$B$2:$B$2996=$A41)*('Data - population'!$C$2:$C$2996=M$4)*('Data - population'!$D$2:$D$2996)),SUMPRODUCT(('Data - population'!$B$2:$B$2996=$A41)*('Data - population'!$C$2:$C$2996=M$4)*('Data - population'!$D$2:$D$2996)),"..")</f>
        <v>3081400</v>
      </c>
      <c r="N41" s="49" cm="1">
        <f t="array" ref="N41">IF(SUMPRODUCT(('Data - population'!$B$2:$B$2996=$A41)*('Data - population'!$C$2:$C$2996=N$4)*('Data - population'!$D$2:$D$2996)),SUMPRODUCT(('Data - population'!$B$2:$B$2996=$A41)*('Data - population'!$C$2:$C$2996=N$4)*('Data - population'!$D$2:$D$2996)),"..")</f>
        <v>64090800</v>
      </c>
      <c r="O41" s="50">
        <f t="shared" si="2"/>
        <v>0</v>
      </c>
    </row>
    <row r="42" spans="1:15" x14ac:dyDescent="0.35">
      <c r="A42" s="50" t="s">
        <v>40</v>
      </c>
      <c r="B42" s="49" cm="1">
        <f t="array" ref="B42">IF(IF($B$3="Total dwelling fires",SUMPRODUCT(('Data - dwelling fires'!$A$2:$A$25265=B$4)*('Data - dwelling fires'!$B$2:$B$25265=$A42)*('Data - dwelling fires'!$D$2:$D$25265)),SUMPRODUCT(('Data - dwelling fires'!$A$2:$A$25265=B$4)*('Data - dwelling fires'!$B$2:$B$25265=$A42)*('Data - dwelling fires'!$C$2:$C$25265=$B$3)*('Data - dwelling fires'!$D$2:$D$25265)))=0,"..",IF($B$3="Total dwelling fires",SUMPRODUCT(('Data - dwelling fires'!$A$2:$A$25265=B$4)*('Data - dwelling fires'!$B$2:$B$25265=$A42)*('Data - dwelling fires'!$D$2:$D$25265)),SUMPRODUCT(('Data - dwelling fires'!$A$2:$A$25265=B$4)*('Data - dwelling fires'!$B$2:$B$25265=$A42)*('Data - dwelling fires'!$C$2:$C$25265=$B$3)*('Data - dwelling fires'!$D$2:$D$25265))))</f>
        <v>3036</v>
      </c>
      <c r="C42" s="49" cm="1">
        <f t="array" ref="C42">IF(IF($B$3="Total dwelling fires",SUMPRODUCT(('Data - dwelling fires'!$A$2:$A$25265=C$4)*('Data - dwelling fires'!$B$2:$B$25265=$A42)*('Data - dwelling fires'!$D$2:$D$25265)),SUMPRODUCT(('Data - dwelling fires'!$A$2:$A$25265=C$4)*('Data - dwelling fires'!$B$2:$B$25265=$A42)*('Data - dwelling fires'!$C$2:$C$25265=$B$3)*('Data - dwelling fires'!$D$2:$D$25265)))=0,"..",IF($B$3="Total dwelling fires",SUMPRODUCT(('Data - dwelling fires'!$A$2:$A$25265=C$4)*('Data - dwelling fires'!$B$2:$B$25265=$A42)*('Data - dwelling fires'!$D$2:$D$25265)),SUMPRODUCT(('Data - dwelling fires'!$A$2:$A$25265=C$4)*('Data - dwelling fires'!$B$2:$B$25265=$A42)*('Data - dwelling fires'!$C$2:$C$25265=$B$3)*('Data - dwelling fires'!$D$2:$D$25265))))</f>
        <v>510</v>
      </c>
      <c r="D42" s="49" cm="1">
        <f t="array" ref="D42">IF(IF($B$3="Total dwelling fires",SUMPRODUCT(('Data - dwelling fires'!$A$2:$A$25265=D$4)*('Data - dwelling fires'!$B$2:$B$25265=$A42)*('Data - dwelling fires'!$D$2:$D$25265)),SUMPRODUCT(('Data - dwelling fires'!$A$2:$A$25265=D$4)*('Data - dwelling fires'!$B$2:$B$25265=$A42)*('Data - dwelling fires'!$C$2:$C$25265=$B$3)*('Data - dwelling fires'!$D$2:$D$25265)))=0,"..",IF($B$3="Total dwelling fires",SUMPRODUCT(('Data - dwelling fires'!$A$2:$A$25265=D$4)*('Data - dwelling fires'!$B$2:$B$25265=$A42)*('Data - dwelling fires'!$D$2:$D$25265)),SUMPRODUCT(('Data - dwelling fires'!$A$2:$A$25265=D$4)*('Data - dwelling fires'!$B$2:$B$25265=$A42)*('Data - dwelling fires'!$C$2:$C$25265=$B$3)*('Data - dwelling fires'!$D$2:$D$25265))))</f>
        <v>125</v>
      </c>
      <c r="E42" s="49" cm="1">
        <f t="array" ref="E42">IF(OR(B42="..",C42="..",D42=".."),IF(SUMPRODUCT(('Data - dwelling fires'!$A$2:$A$25262=E$4)*('Data - dwelling fires'!$B$2:$B$25262=$A42)*('Data - dwelling fires'!$C$2:$C$25262=$B$3)*('Data - dwelling fires'!$D$2:$D$25262))=0,"..",SUMPRODUCT(('Data - dwelling fires'!$A$2:$A$25262=E$4)*('Data - dwelling fires'!$B$2:$B$25262=$A42)*('Data - dwelling fires'!$C$2:$C$25262=$B$3)*('Data - dwelling fires'!$D$2:$D$25262))),B42+C42+D42)</f>
        <v>3671</v>
      </c>
      <c r="F42" s="49">
        <f t="shared" si="1"/>
        <v>54</v>
      </c>
      <c r="G42" s="49">
        <f t="shared" si="1"/>
        <v>95</v>
      </c>
      <c r="H42" s="49">
        <f t="shared" si="1"/>
        <v>41</v>
      </c>
      <c r="I42" s="49">
        <f t="shared" si="1"/>
        <v>57</v>
      </c>
      <c r="J42" s="50"/>
      <c r="K42" s="49" cm="1">
        <f t="array" ref="K42">IF(SUMPRODUCT(('Data - population'!$B$2:$B$2996=$A42)*('Data - population'!$C$2:$C$2996=K$4)*('Data - population'!$D$2:$D$2996)),SUMPRODUCT(('Data - population'!$B$2:$B$2996=$A42)*('Data - population'!$C$2:$C$2996=K$4)*('Data - population'!$D$2:$D$2996)),"..")</f>
        <v>55924500</v>
      </c>
      <c r="L42" s="49" cm="1">
        <f t="array" ref="L42">IF(SUMPRODUCT(('Data - population'!$B$2:$B$2996=$A42)*('Data - population'!$C$2:$C$2996=L$4)*('Data - population'!$D$2:$D$2996)),SUMPRODUCT(('Data - population'!$B$2:$B$2996=$A42)*('Data - population'!$C$2:$C$2996=L$4)*('Data - population'!$D$2:$D$2996)),"..")</f>
        <v>5394300</v>
      </c>
      <c r="M42" s="49" cm="1">
        <f t="array" ref="M42">IF(SUMPRODUCT(('Data - population'!$B$2:$B$2996=$A42)*('Data - population'!$C$2:$C$2996=M$4)*('Data - population'!$D$2:$D$2996)),SUMPRODUCT(('Data - population'!$B$2:$B$2996=$A42)*('Data - population'!$C$2:$C$2996=M$4)*('Data - population'!$D$2:$D$2996)),"..")</f>
        <v>3083800</v>
      </c>
      <c r="N42" s="49" cm="1">
        <f t="array" ref="N42">IF(SUMPRODUCT(('Data - population'!$B$2:$B$2996=$A42)*('Data - population'!$C$2:$C$2996=N$4)*('Data - population'!$D$2:$D$2996)),SUMPRODUCT(('Data - population'!$B$2:$B$2996=$A42)*('Data - population'!$C$2:$C$2996=N$4)*('Data - population'!$D$2:$D$2996)),"..")</f>
        <v>64402700</v>
      </c>
      <c r="O42" s="50">
        <f>K42+L42+M42-N42</f>
        <v>-100</v>
      </c>
    </row>
    <row r="43" spans="1:15" x14ac:dyDescent="0.35">
      <c r="A43" s="50" t="s">
        <v>41</v>
      </c>
      <c r="B43" s="49" cm="1">
        <f t="array" ref="B43">IF(IF($B$3="Total dwelling fires",SUMPRODUCT(('Data - dwelling fires'!$A$2:$A$25265=B$4)*('Data - dwelling fires'!$B$2:$B$25265=$A43)*('Data - dwelling fires'!$D$2:$D$25265)),SUMPRODUCT(('Data - dwelling fires'!$A$2:$A$25265=B$4)*('Data - dwelling fires'!$B$2:$B$25265=$A43)*('Data - dwelling fires'!$C$2:$C$25265=$B$3)*('Data - dwelling fires'!$D$2:$D$25265)))=0,"..",IF($B$3="Total dwelling fires",SUMPRODUCT(('Data - dwelling fires'!$A$2:$A$25265=B$4)*('Data - dwelling fires'!$B$2:$B$25265=$A43)*('Data - dwelling fires'!$D$2:$D$25265)),SUMPRODUCT(('Data - dwelling fires'!$A$2:$A$25265=B$4)*('Data - dwelling fires'!$B$2:$B$25265=$A43)*('Data - dwelling fires'!$C$2:$C$25265=$B$3)*('Data - dwelling fires'!$D$2:$D$25265))))</f>
        <v>2973</v>
      </c>
      <c r="C43" s="49" cm="1">
        <f t="array" ref="C43">IF(IF($B$3="Total dwelling fires",SUMPRODUCT(('Data - dwelling fires'!$A$2:$A$25265=C$4)*('Data - dwelling fires'!$B$2:$B$25265=$A43)*('Data - dwelling fires'!$D$2:$D$25265)),SUMPRODUCT(('Data - dwelling fires'!$A$2:$A$25265=C$4)*('Data - dwelling fires'!$B$2:$B$25265=$A43)*('Data - dwelling fires'!$C$2:$C$25265=$B$3)*('Data - dwelling fires'!$D$2:$D$25265)))=0,"..",IF($B$3="Total dwelling fires",SUMPRODUCT(('Data - dwelling fires'!$A$2:$A$25265=C$4)*('Data - dwelling fires'!$B$2:$B$25265=$A43)*('Data - dwelling fires'!$D$2:$D$25265)),SUMPRODUCT(('Data - dwelling fires'!$A$2:$A$25265=C$4)*('Data - dwelling fires'!$B$2:$B$25265=$A43)*('Data - dwelling fires'!$C$2:$C$25265=$B$3)*('Data - dwelling fires'!$D$2:$D$25265))))</f>
        <v>525</v>
      </c>
      <c r="D43" s="49" cm="1">
        <f t="array" ref="D43">IF(IF($B$3="Total dwelling fires",SUMPRODUCT(('Data - dwelling fires'!$A$2:$A$25265=D$4)*('Data - dwelling fires'!$B$2:$B$25265=$A43)*('Data - dwelling fires'!$D$2:$D$25265)),SUMPRODUCT(('Data - dwelling fires'!$A$2:$A$25265=D$4)*('Data - dwelling fires'!$B$2:$B$25265=$A43)*('Data - dwelling fires'!$C$2:$C$25265=$B$3)*('Data - dwelling fires'!$D$2:$D$25265)))=0,"..",IF($B$3="Total dwelling fires",SUMPRODUCT(('Data - dwelling fires'!$A$2:$A$25265=D$4)*('Data - dwelling fires'!$B$2:$B$25265=$A43)*('Data - dwelling fires'!$D$2:$D$25265)),SUMPRODUCT(('Data - dwelling fires'!$A$2:$A$25265=D$4)*('Data - dwelling fires'!$B$2:$B$25265=$A43)*('Data - dwelling fires'!$C$2:$C$25265=$B$3)*('Data - dwelling fires'!$D$2:$D$25265))))</f>
        <v>130</v>
      </c>
      <c r="E43" s="49" cm="1">
        <f t="array" ref="E43">IF(OR(B43="..",C43="..",D43=".."),IF(SUMPRODUCT(('Data - dwelling fires'!$A$2:$A$25262=E$4)*('Data - dwelling fires'!$B$2:$B$25262=$A43)*('Data - dwelling fires'!$C$2:$C$25262=$B$3)*('Data - dwelling fires'!$D$2:$D$25262))=0,"..",SUMPRODUCT(('Data - dwelling fires'!$A$2:$A$25262=E$4)*('Data - dwelling fires'!$B$2:$B$25262=$A43)*('Data - dwelling fires'!$C$2:$C$25262=$B$3)*('Data - dwelling fires'!$D$2:$D$25262))),B43+C43+D43)</f>
        <v>3628</v>
      </c>
      <c r="F43" s="49">
        <f t="shared" si="1"/>
        <v>53</v>
      </c>
      <c r="G43" s="49">
        <f t="shared" si="1"/>
        <v>97</v>
      </c>
      <c r="H43" s="49">
        <f t="shared" si="1"/>
        <v>42</v>
      </c>
      <c r="I43" s="49">
        <f t="shared" si="1"/>
        <v>56</v>
      </c>
      <c r="J43" s="50"/>
      <c r="K43" s="49" cm="1">
        <f t="array" ref="K43">IF(SUMPRODUCT(('Data - population'!$B$2:$B$2996=$A43)*('Data - population'!$C$2:$C$2996=K$4)*('Data - population'!$D$2:$D$2996)),SUMPRODUCT(('Data - population'!$B$2:$B$2996=$A43)*('Data - population'!$C$2:$C$2996=K$4)*('Data - population'!$D$2:$D$2996)),"..")</f>
        <v>56230100</v>
      </c>
      <c r="L43" s="49" cm="1">
        <f t="array" ref="L43">IF(SUMPRODUCT(('Data - population'!$B$2:$B$2996=$A43)*('Data - population'!$C$2:$C$2996=L$4)*('Data - population'!$D$2:$D$2996)),SUMPRODUCT(('Data - population'!$B$2:$B$2996=$A43)*('Data - population'!$C$2:$C$2996=L$4)*('Data - population'!$D$2:$D$2996)),"..")</f>
        <v>5414400</v>
      </c>
      <c r="M43" s="49" cm="1">
        <f t="array" ref="M43">IF(SUMPRODUCT(('Data - population'!$B$2:$B$2996=$A43)*('Data - population'!$C$2:$C$2996=M$4)*('Data - population'!$D$2:$D$2996)),SUMPRODUCT(('Data - population'!$B$2:$B$2996=$A43)*('Data - population'!$C$2:$C$2996=M$4)*('Data - population'!$D$2:$D$2996)),"..")</f>
        <v>3087700</v>
      </c>
      <c r="N43" s="49" cm="1">
        <f t="array" ref="N43">IF(SUMPRODUCT(('Data - population'!$B$2:$B$2996=$A43)*('Data - population'!$C$2:$C$2996=N$4)*('Data - population'!$D$2:$D$2996)),SUMPRODUCT(('Data - population'!$B$2:$B$2996=$A43)*('Data - population'!$C$2:$C$2996=N$4)*('Data - population'!$D$2:$D$2996)),"..")</f>
        <v>64732200</v>
      </c>
      <c r="O43" s="50">
        <f t="shared" si="2"/>
        <v>0</v>
      </c>
    </row>
    <row r="44" spans="1:15" x14ac:dyDescent="0.35">
      <c r="A44" s="50" t="s">
        <v>42</v>
      </c>
      <c r="B44" s="49" cm="1">
        <f t="array" ref="B44">IF(IF($B$3="Total dwelling fires",SUMPRODUCT(('Data - dwelling fires'!$A$2:$A$25265=B$4)*('Data - dwelling fires'!$B$2:$B$25265=$A44)*('Data - dwelling fires'!$D$2:$D$25265)),SUMPRODUCT(('Data - dwelling fires'!$A$2:$A$25265=B$4)*('Data - dwelling fires'!$B$2:$B$25265=$A44)*('Data - dwelling fires'!$C$2:$C$25265=$B$3)*('Data - dwelling fires'!$D$2:$D$25265)))=0,"..",IF($B$3="Total dwelling fires",SUMPRODUCT(('Data - dwelling fires'!$A$2:$A$25265=B$4)*('Data - dwelling fires'!$B$2:$B$25265=$A44)*('Data - dwelling fires'!$D$2:$D$25265)),SUMPRODUCT(('Data - dwelling fires'!$A$2:$A$25265=B$4)*('Data - dwelling fires'!$B$2:$B$25265=$A44)*('Data - dwelling fires'!$C$2:$C$25265=$B$3)*('Data - dwelling fires'!$D$2:$D$25265))))</f>
        <v>2732</v>
      </c>
      <c r="C44" s="49" cm="1">
        <f t="array" ref="C44">IF(IF($B$3="Total dwelling fires",SUMPRODUCT(('Data - dwelling fires'!$A$2:$A$25265=C$4)*('Data - dwelling fires'!$B$2:$B$25265=$A44)*('Data - dwelling fires'!$D$2:$D$25265)),SUMPRODUCT(('Data - dwelling fires'!$A$2:$A$25265=C$4)*('Data - dwelling fires'!$B$2:$B$25265=$A44)*('Data - dwelling fires'!$C$2:$C$25265=$B$3)*('Data - dwelling fires'!$D$2:$D$25265)))=0,"..",IF($B$3="Total dwelling fires",SUMPRODUCT(('Data - dwelling fires'!$A$2:$A$25265=C$4)*('Data - dwelling fires'!$B$2:$B$25265=$A44)*('Data - dwelling fires'!$D$2:$D$25265)),SUMPRODUCT(('Data - dwelling fires'!$A$2:$A$25265=C$4)*('Data - dwelling fires'!$B$2:$B$25265=$A44)*('Data - dwelling fires'!$C$2:$C$25265=$B$3)*('Data - dwelling fires'!$D$2:$D$25265))))</f>
        <v>518</v>
      </c>
      <c r="D44" s="49" cm="1">
        <f t="array" ref="D44">IF(IF($B$3="Total dwelling fires",SUMPRODUCT(('Data - dwelling fires'!$A$2:$A$25265=D$4)*('Data - dwelling fires'!$B$2:$B$25265=$A44)*('Data - dwelling fires'!$D$2:$D$25265)),SUMPRODUCT(('Data - dwelling fires'!$A$2:$A$25265=D$4)*('Data - dwelling fires'!$B$2:$B$25265=$A44)*('Data - dwelling fires'!$C$2:$C$25265=$B$3)*('Data - dwelling fires'!$D$2:$D$25265)))=0,"..",IF($B$3="Total dwelling fires",SUMPRODUCT(('Data - dwelling fires'!$A$2:$A$25265=D$4)*('Data - dwelling fires'!$B$2:$B$25265=$A44)*('Data - dwelling fires'!$D$2:$D$25265)),SUMPRODUCT(('Data - dwelling fires'!$A$2:$A$25265=D$4)*('Data - dwelling fires'!$B$2:$B$25265=$A44)*('Data - dwelling fires'!$C$2:$C$25265=$B$3)*('Data - dwelling fires'!$D$2:$D$25265))))</f>
        <v>126</v>
      </c>
      <c r="E44" s="49" cm="1">
        <f t="array" ref="E44">IF(OR(B44="..",C44="..",D44=".."),IF(SUMPRODUCT(('Data - dwelling fires'!$A$2:$A$25262=E$4)*('Data - dwelling fires'!$B$2:$B$25262=$A44)*('Data - dwelling fires'!$C$2:$C$25262=$B$3)*('Data - dwelling fires'!$D$2:$D$25262))=0,"..",SUMPRODUCT(('Data - dwelling fires'!$A$2:$A$25262=E$4)*('Data - dwelling fires'!$B$2:$B$25262=$A44)*('Data - dwelling fires'!$C$2:$C$25262=$B$3)*('Data - dwelling fires'!$D$2:$D$25262))),B44+C44+D44)</f>
        <v>3376</v>
      </c>
      <c r="F44" s="49">
        <f t="shared" si="1"/>
        <v>49</v>
      </c>
      <c r="G44" s="49">
        <f t="shared" si="1"/>
        <v>96</v>
      </c>
      <c r="H44" s="49">
        <f t="shared" si="1"/>
        <v>41</v>
      </c>
      <c r="I44" s="49">
        <f t="shared" si="1"/>
        <v>52</v>
      </c>
      <c r="J44" s="50"/>
      <c r="K44" s="49" cm="1">
        <f t="array" ref="K44">IF(SUMPRODUCT(('Data - population'!$B$2:$B$2996=$A44)*('Data - population'!$C$2:$C$2996=K$4)*('Data - population'!$D$2:$D$2996)),SUMPRODUCT(('Data - population'!$B$2:$B$2996=$A44)*('Data - population'!$C$2:$C$2996=K$4)*('Data - population'!$D$2:$D$2996)),"..")</f>
        <v>56326000</v>
      </c>
      <c r="L44" s="49" cm="1">
        <f t="array" ref="L44">IF(SUMPRODUCT(('Data - population'!$B$2:$B$2996=$A44)*('Data - population'!$C$2:$C$2996=L$4)*('Data - population'!$D$2:$D$2996)),SUMPRODUCT(('Data - population'!$B$2:$B$2996=$A44)*('Data - population'!$C$2:$C$2996=L$4)*('Data - population'!$D$2:$D$2996)),"..")</f>
        <v>5413100</v>
      </c>
      <c r="M44" s="49" cm="1">
        <f t="array" ref="M44">IF(SUMPRODUCT(('Data - population'!$B$2:$B$2996=$A44)*('Data - population'!$C$2:$C$2996=M$4)*('Data - population'!$D$2:$D$2996)),SUMPRODUCT(('Data - population'!$B$2:$B$2996=$A44)*('Data - population'!$C$2:$C$2996=M$4)*('Data - population'!$D$2:$D$2996)),"..")</f>
        <v>3104500</v>
      </c>
      <c r="N44" s="49" cm="1">
        <f t="array" ref="N44">IF(SUMPRODUCT(('Data - population'!$B$2:$B$2996=$A44)*('Data - population'!$C$2:$C$2996=N$4)*('Data - population'!$D$2:$D$2996)),SUMPRODUCT(('Data - population'!$B$2:$B$2996=$A44)*('Data - population'!$C$2:$C$2996=N$4)*('Data - population'!$D$2:$D$2996)),"..")</f>
        <v>64843500</v>
      </c>
      <c r="O44" s="50">
        <f t="shared" si="2"/>
        <v>100</v>
      </c>
    </row>
    <row r="45" spans="1:15" x14ac:dyDescent="0.35">
      <c r="A45" s="50" t="s">
        <v>43</v>
      </c>
      <c r="B45" s="49" cm="1">
        <f t="array" ref="B45">IF(IF($B$3="Total dwelling fires",SUMPRODUCT(('Data - dwelling fires'!$A$2:$A$25265=B$4)*('Data - dwelling fires'!$B$2:$B$25265=$A45)*('Data - dwelling fires'!$D$2:$D$25265)),SUMPRODUCT(('Data - dwelling fires'!$A$2:$A$25265=B$4)*('Data - dwelling fires'!$B$2:$B$25265=$A45)*('Data - dwelling fires'!$C$2:$C$25265=$B$3)*('Data - dwelling fires'!$D$2:$D$25265)))=0,"..",IF($B$3="Total dwelling fires",SUMPRODUCT(('Data - dwelling fires'!$A$2:$A$25265=B$4)*('Data - dwelling fires'!$B$2:$B$25265=$A45)*('Data - dwelling fires'!$D$2:$D$25265)),SUMPRODUCT(('Data - dwelling fires'!$A$2:$A$25265=B$4)*('Data - dwelling fires'!$B$2:$B$25265=$A45)*('Data - dwelling fires'!$C$2:$C$25265=$B$3)*('Data - dwelling fires'!$D$2:$D$25265))))</f>
        <v>2693</v>
      </c>
      <c r="C45" s="49" cm="1">
        <f t="array" ref="C45">IF(IF($B$3="Total dwelling fires",SUMPRODUCT(('Data - dwelling fires'!$A$2:$A$25265=C$4)*('Data - dwelling fires'!$B$2:$B$25265=$A45)*('Data - dwelling fires'!$D$2:$D$25265)),SUMPRODUCT(('Data - dwelling fires'!$A$2:$A$25265=C$4)*('Data - dwelling fires'!$B$2:$B$25265=$A45)*('Data - dwelling fires'!$C$2:$C$25265=$B$3)*('Data - dwelling fires'!$D$2:$D$25265)))=0,"..",IF($B$3="Total dwelling fires",SUMPRODUCT(('Data - dwelling fires'!$A$2:$A$25265=C$4)*('Data - dwelling fires'!$B$2:$B$25265=$A45)*('Data - dwelling fires'!$D$2:$D$25265)),SUMPRODUCT(('Data - dwelling fires'!$A$2:$A$25265=C$4)*('Data - dwelling fires'!$B$2:$B$25265=$A45)*('Data - dwelling fires'!$C$2:$C$25265=$B$3)*('Data - dwelling fires'!$D$2:$D$25265))))</f>
        <v>439</v>
      </c>
      <c r="D45" s="49" cm="1">
        <f t="array" ref="D45">IF(IF($B$3="Total dwelling fires",SUMPRODUCT(('Data - dwelling fires'!$A$2:$A$25265=D$4)*('Data - dwelling fires'!$B$2:$B$25265=$A45)*('Data - dwelling fires'!$D$2:$D$25265)),SUMPRODUCT(('Data - dwelling fires'!$A$2:$A$25265=D$4)*('Data - dwelling fires'!$B$2:$B$25265=$A45)*('Data - dwelling fires'!$C$2:$C$25265=$B$3)*('Data - dwelling fires'!$D$2:$D$25265)))=0,"..",IF($B$3="Total dwelling fires",SUMPRODUCT(('Data - dwelling fires'!$A$2:$A$25265=D$4)*('Data - dwelling fires'!$B$2:$B$25265=$A45)*('Data - dwelling fires'!$D$2:$D$25265)),SUMPRODUCT(('Data - dwelling fires'!$A$2:$A$25265=D$4)*('Data - dwelling fires'!$B$2:$B$25265=$A45)*('Data - dwelling fires'!$C$2:$C$25265=$B$3)*('Data - dwelling fires'!$D$2:$D$25265))))</f>
        <v>120</v>
      </c>
      <c r="E45" s="49" cm="1">
        <f t="array" ref="E45">IF(OR(B45="..",C45="..",D45=".."),IF(SUMPRODUCT(('Data - dwelling fires'!$A$2:$A$25262=E$4)*('Data - dwelling fires'!$B$2:$B$25262=$A45)*('Data - dwelling fires'!$C$2:$C$25262=$B$3)*('Data - dwelling fires'!$D$2:$D$25262))=0,"..",SUMPRODUCT(('Data - dwelling fires'!$A$2:$A$25262=E$4)*('Data - dwelling fires'!$B$2:$B$25262=$A45)*('Data - dwelling fires'!$C$2:$C$25262=$B$3)*('Data - dwelling fires'!$D$2:$D$25262))),B45+C45+D45)</f>
        <v>3252</v>
      </c>
      <c r="F45" s="49">
        <f t="shared" ref="F45" si="3">IF(OR(B45="..",K45=""),"..",ROUND(1000000*(B45/K45),0))</f>
        <v>48</v>
      </c>
      <c r="G45" s="49">
        <f t="shared" ref="G45" si="4">IF(OR(C45="..",L45=""),"..",ROUND(1000000*(C45/L45),0))</f>
        <v>81</v>
      </c>
      <c r="H45" s="49">
        <f t="shared" ref="H45" si="5">IF(OR(D45="..",M45=""),"..",ROUND(1000000*(D45/M45),0))</f>
        <v>39</v>
      </c>
      <c r="I45" s="49">
        <f t="shared" ref="I45" si="6">IF(OR(E45="..",N45=""),"..",ROUND(1000000*(E45/N45),0))</f>
        <v>50</v>
      </c>
      <c r="J45" s="50"/>
      <c r="K45" s="49" cm="1">
        <f t="array" ref="K45">IF(SUMPRODUCT(('Data - population'!$B$2:$B$2996=$A45)*('Data - population'!$C$2:$C$2996=K$4)*('Data - population'!$D$2:$D$2996)),SUMPRODUCT(('Data - population'!$B$2:$B$2996=$A45)*('Data - population'!$C$2:$C$2996=K$4)*('Data - population'!$D$2:$D$2996)),"..")</f>
        <v>56554900</v>
      </c>
      <c r="L45" s="49" cm="1">
        <f t="array" ref="L45">IF(SUMPRODUCT(('Data - population'!$B$2:$B$2996=$A45)*('Data - population'!$C$2:$C$2996=L$4)*('Data - population'!$D$2:$D$2996)),SUMPRODUCT(('Data - population'!$B$2:$B$2996=$A45)*('Data - population'!$C$2:$C$2996=L$4)*('Data - population'!$D$2:$D$2996)),"..")</f>
        <v>5418400</v>
      </c>
      <c r="M45" s="49" cm="1">
        <f t="array" ref="M45">IF(SUMPRODUCT(('Data - population'!$B$2:$B$2996=$A45)*('Data - population'!$C$2:$C$2996=M$4)*('Data - population'!$D$2:$D$2996)),SUMPRODUCT(('Data - population'!$B$2:$B$2996=$A45)*('Data - population'!$C$2:$C$2996=M$4)*('Data - population'!$D$2:$D$2996)),"..")</f>
        <v>3105600</v>
      </c>
      <c r="N45" s="49" cm="1">
        <f t="array" ref="N45">IF(SUMPRODUCT(('Data - population'!$B$2:$B$2996=$A45)*('Data - population'!$C$2:$C$2996=N$4)*('Data - population'!$D$2:$D$2996)),SUMPRODUCT(('Data - population'!$B$2:$B$2996=$A45)*('Data - population'!$C$2:$C$2996=N$4)*('Data - population'!$D$2:$D$2996)),"..")</f>
        <v>65078900</v>
      </c>
      <c r="O45" s="50">
        <f t="shared" si="2"/>
        <v>0</v>
      </c>
    </row>
    <row r="46" spans="1:15" x14ac:dyDescent="0.35">
      <c r="A46" s="50" t="s">
        <v>44</v>
      </c>
      <c r="B46" s="49" cm="1">
        <f t="array" ref="B46">IF(IF($B$3="Total dwelling fires",SUMPRODUCT(('Data - dwelling fires'!$A$2:$A$25265=B$4)*('Data - dwelling fires'!$B$2:$B$25265=$A46)*('Data - dwelling fires'!$D$2:$D$25265)),SUMPRODUCT(('Data - dwelling fires'!$A$2:$A$25265=B$4)*('Data - dwelling fires'!$B$2:$B$25265=$A46)*('Data - dwelling fires'!$C$2:$C$25265=$B$3)*('Data - dwelling fires'!$D$2:$D$25265)))=0,"..",IF($B$3="Total dwelling fires",SUMPRODUCT(('Data - dwelling fires'!$A$2:$A$25265=B$4)*('Data - dwelling fires'!$B$2:$B$25265=$A46)*('Data - dwelling fires'!$D$2:$D$25265)),SUMPRODUCT(('Data - dwelling fires'!$A$2:$A$25265=B$4)*('Data - dwelling fires'!$B$2:$B$25265=$A46)*('Data - dwelling fires'!$C$2:$C$25265=$B$3)*('Data - dwelling fires'!$D$2:$D$25265))))</f>
        <v>2744</v>
      </c>
      <c r="C46" s="49" cm="1">
        <f t="array" ref="C46">IF(IF($B$3="Total dwelling fires",SUMPRODUCT(('Data - dwelling fires'!$A$2:$A$25265=C$4)*('Data - dwelling fires'!$B$2:$B$25265=$A46)*('Data - dwelling fires'!$D$2:$D$25265)),SUMPRODUCT(('Data - dwelling fires'!$A$2:$A$25265=C$4)*('Data - dwelling fires'!$B$2:$B$25265=$A46)*('Data - dwelling fires'!$C$2:$C$25265=$B$3)*('Data - dwelling fires'!$D$2:$D$25265)))=0,"..",IF($B$3="Total dwelling fires",SUMPRODUCT(('Data - dwelling fires'!$A$2:$A$25265=C$4)*('Data - dwelling fires'!$B$2:$B$25265=$A46)*('Data - dwelling fires'!$D$2:$D$25265)),SUMPRODUCT(('Data - dwelling fires'!$A$2:$A$25265=C$4)*('Data - dwelling fires'!$B$2:$B$25265=$A46)*('Data - dwelling fires'!$C$2:$C$25265=$B$3)*('Data - dwelling fires'!$D$2:$D$25265))))</f>
        <v>430</v>
      </c>
      <c r="D46" s="49" cm="1">
        <f t="array" ref="D46">IF(IF($B$3="Total dwelling fires",SUMPRODUCT(('Data - dwelling fires'!$A$2:$A$25265=D$4)*('Data - dwelling fires'!$B$2:$B$25265=$A46)*('Data - dwelling fires'!$D$2:$D$25265)),SUMPRODUCT(('Data - dwelling fires'!$A$2:$A$25265=D$4)*('Data - dwelling fires'!$B$2:$B$25265=$A46)*('Data - dwelling fires'!$C$2:$C$25265=$B$3)*('Data - dwelling fires'!$D$2:$D$25265)))=0,"..",IF($B$3="Total dwelling fires",SUMPRODUCT(('Data - dwelling fires'!$A$2:$A$25265=D$4)*('Data - dwelling fires'!$B$2:$B$25265=$A46)*('Data - dwelling fires'!$D$2:$D$25265)),SUMPRODUCT(('Data - dwelling fires'!$A$2:$A$25265=D$4)*('Data - dwelling fires'!$B$2:$B$25265=$A46)*('Data - dwelling fires'!$C$2:$C$25265=$B$3)*('Data - dwelling fires'!$D$2:$D$25265))))</f>
        <v>163</v>
      </c>
      <c r="E46" s="49" cm="1">
        <f t="array" ref="E46">IF(OR(B46="..",C46="..",D46=".."),IF(SUMPRODUCT(('Data - dwelling fires'!$A$2:$A$25262=E$4)*('Data - dwelling fires'!$B$2:$B$25262=$A46)*('Data - dwelling fires'!$C$2:$C$25262=$B$3)*('Data - dwelling fires'!$D$2:$D$25262))=0,"..",SUMPRODUCT(('Data - dwelling fires'!$A$2:$A$25262=E$4)*('Data - dwelling fires'!$B$2:$B$25262=$A46)*('Data - dwelling fires'!$C$2:$C$25262=$B$3)*('Data - dwelling fires'!$D$2:$D$25262))),B46+C46+D46)</f>
        <v>3337</v>
      </c>
      <c r="F46" s="49">
        <f>IF(OR(B46="..",K46=""),"..",ROUND(1000000*(B46/K46),0))</f>
        <v>48</v>
      </c>
      <c r="G46" s="49">
        <f t="shared" ref="G46:G49" si="7">IF(OR(C46="..",L46=""),"..",ROUND(1000000*(C46/L46),0))</f>
        <v>79</v>
      </c>
      <c r="H46" s="49">
        <f t="shared" ref="H46:H49" si="8">IF(OR(D46="..",M46=""),"..",ROUND(1000000*(D46/M46),0))</f>
        <v>52</v>
      </c>
      <c r="I46" s="49">
        <f t="shared" ref="I46:I49" si="9">IF(OR(E46="..",N46=""),"..",ROUND(1000000*(E46/N46),0))</f>
        <v>51</v>
      </c>
      <c r="J46" s="50"/>
      <c r="K46" s="49" cm="1">
        <f t="array" ref="K46">IF(SUMPRODUCT(('Data - population'!$B$2:$B$2996=$A46)*('Data - population'!$C$2:$C$2996=K$4)*('Data - population'!$D$2:$D$2996)),SUMPRODUCT(('Data - population'!$B$2:$B$2996=$A46)*('Data - population'!$C$2:$C$2996=K$4)*('Data - population'!$D$2:$D$2996)),"..")</f>
        <v>57112500</v>
      </c>
      <c r="L46" s="49" cm="1">
        <f t="array" ref="L46">IF(SUMPRODUCT(('Data - population'!$B$2:$B$2996=$A46)*('Data - population'!$C$2:$C$2996=L$4)*('Data - population'!$D$2:$D$2996)),SUMPRODUCT(('Data - population'!$B$2:$B$2996=$A46)*('Data - population'!$C$2:$C$2996=L$4)*('Data - population'!$D$2:$D$2996)),"..")</f>
        <v>5447000</v>
      </c>
      <c r="M46" s="49" cm="1">
        <f t="array" ref="M46">IF(SUMPRODUCT(('Data - population'!$B$2:$B$2996=$A46)*('Data - population'!$C$2:$C$2996=M$4)*('Data - population'!$D$2:$D$2996)),SUMPRODUCT(('Data - population'!$B$2:$B$2996=$A46)*('Data - population'!$C$2:$C$2996=M$4)*('Data - population'!$D$2:$D$2996)),"..")</f>
        <v>3132700</v>
      </c>
      <c r="N46" s="49" cm="1">
        <f t="array" ref="N46">IF(SUMPRODUCT(('Data - population'!$B$2:$B$2996=$A46)*('Data - population'!$C$2:$C$2996=N$4)*('Data - population'!$D$2:$D$2996)),SUMPRODUCT(('Data - population'!$B$2:$B$2996=$A46)*('Data - population'!$C$2:$C$2996=N$4)*('Data - population'!$D$2:$D$2996)),"..")</f>
        <v>65692200</v>
      </c>
      <c r="O46" s="50">
        <f t="shared" si="2"/>
        <v>0</v>
      </c>
    </row>
    <row r="47" spans="1:15" x14ac:dyDescent="0.35">
      <c r="A47" s="50" t="s">
        <v>45</v>
      </c>
      <c r="B47" s="49" cm="1">
        <f t="array" ref="B47">IF(IF($B$3="Total dwelling fires",SUMPRODUCT(('Data - dwelling fires'!$A$2:$A$25265=B$4)*('Data - dwelling fires'!$B$2:$B$25265=$A47)*('Data - dwelling fires'!$D$2:$D$25265)),SUMPRODUCT(('Data - dwelling fires'!$A$2:$A$25265=B$4)*('Data - dwelling fires'!$B$2:$B$25265=$A47)*('Data - dwelling fires'!$C$2:$C$25265=$B$3)*('Data - dwelling fires'!$D$2:$D$25265)))=0,"..",IF($B$3="Total dwelling fires",SUMPRODUCT(('Data - dwelling fires'!$A$2:$A$25265=B$4)*('Data - dwelling fires'!$B$2:$B$25265=$A47)*('Data - dwelling fires'!$D$2:$D$25265)),SUMPRODUCT(('Data - dwelling fires'!$A$2:$A$25265=B$4)*('Data - dwelling fires'!$B$2:$B$25265=$A47)*('Data - dwelling fires'!$C$2:$C$25265=$B$3)*('Data - dwelling fires'!$D$2:$D$25265))))</f>
        <v>2590</v>
      </c>
      <c r="C47" s="49" cm="1">
        <f t="array" ref="C47">IF(IF($B$3="Total dwelling fires",SUMPRODUCT(('Data - dwelling fires'!$A$2:$A$25265=C$4)*('Data - dwelling fires'!$B$2:$B$25265=$A47)*('Data - dwelling fires'!$D$2:$D$25265)),SUMPRODUCT(('Data - dwelling fires'!$A$2:$A$25265=C$4)*('Data - dwelling fires'!$B$2:$B$25265=$A47)*('Data - dwelling fires'!$C$2:$C$25265=$B$3)*('Data - dwelling fires'!$D$2:$D$25265)))=0,"..",IF($B$3="Total dwelling fires",SUMPRODUCT(('Data - dwelling fires'!$A$2:$A$25265=C$4)*('Data - dwelling fires'!$B$2:$B$25265=$A47)*('Data - dwelling fires'!$D$2:$D$25265)),SUMPRODUCT(('Data - dwelling fires'!$A$2:$A$25265=C$4)*('Data - dwelling fires'!$B$2:$B$25265=$A47)*('Data - dwelling fires'!$C$2:$C$25265=$B$3)*('Data - dwelling fires'!$D$2:$D$25265))))</f>
        <v>438</v>
      </c>
      <c r="D47" s="49" cm="1">
        <f t="array" ref="D47">IF(IF($B$3="Total dwelling fires",SUMPRODUCT(('Data - dwelling fires'!$A$2:$A$25265=D$4)*('Data - dwelling fires'!$B$2:$B$25265=$A47)*('Data - dwelling fires'!$D$2:$D$25265)),SUMPRODUCT(('Data - dwelling fires'!$A$2:$A$25265=D$4)*('Data - dwelling fires'!$B$2:$B$25265=$A47)*('Data - dwelling fires'!$C$2:$C$25265=$B$3)*('Data - dwelling fires'!$D$2:$D$25265)))=0,"..",IF($B$3="Total dwelling fires",SUMPRODUCT(('Data - dwelling fires'!$A$2:$A$25265=D$4)*('Data - dwelling fires'!$B$2:$B$25265=$A47)*('Data - dwelling fires'!$D$2:$D$25265)),SUMPRODUCT(('Data - dwelling fires'!$A$2:$A$25265=D$4)*('Data - dwelling fires'!$B$2:$B$25265=$A47)*('Data - dwelling fires'!$C$2:$C$25265=$B$3)*('Data - dwelling fires'!$D$2:$D$25265))))</f>
        <v>124</v>
      </c>
      <c r="E47" s="49" cm="1">
        <f t="array" ref="E47">IF(OR(B47="..",C47="..",D47=".."),IF(SUMPRODUCT(('Data - dwelling fires'!$A$2:$A$25262=E$4)*('Data - dwelling fires'!$B$2:$B$25262=$A47)*('Data - dwelling fires'!$C$2:$C$25262=$B$3)*('Data - dwelling fires'!$D$2:$D$25262))=0,"..",SUMPRODUCT(('Data - dwelling fires'!$A$2:$A$25262=E$4)*('Data - dwelling fires'!$B$2:$B$25262=$A47)*('Data - dwelling fires'!$C$2:$C$25262=$B$3)*('Data - dwelling fires'!$D$2:$D$25262))),B47+C47+D47)</f>
        <v>3152</v>
      </c>
      <c r="F47" s="49">
        <f>IF(OR(B47="..",K47=".."),"..",ROUND(1000000*(B47/K47),0))</f>
        <v>45</v>
      </c>
      <c r="G47" s="49">
        <f t="shared" si="7"/>
        <v>80</v>
      </c>
      <c r="H47" s="49">
        <f t="shared" si="8"/>
        <v>39</v>
      </c>
      <c r="I47" s="49">
        <f t="shared" si="9"/>
        <v>48</v>
      </c>
      <c r="J47" s="50"/>
      <c r="K47" s="50" cm="1">
        <f t="array" ref="K47">IF(SUMPRODUCT(('Data - population'!$B$2:$B$2996=$A47)*('Data - population'!$C$2:$C$2996=K$4)*('Data - population'!$D$2:$D$2996)),SUMPRODUCT(('Data - population'!$B$2:$B$2996=$A47)*('Data - population'!$C$2:$C$2996=K$4)*('Data - population'!$D$2:$D$2996)),"..")</f>
        <v>57690300</v>
      </c>
      <c r="L47" s="50" cm="1">
        <f t="array" ref="L47">IF(SUMPRODUCT(('Data - population'!$B$2:$B$2996=$A47)*('Data - population'!$C$2:$C$2996=L$4)*('Data - population'!$D$2:$D$2996)),SUMPRODUCT(('Data - population'!$B$2:$B$2996=$A47)*('Data - population'!$C$2:$C$2996=L$4)*('Data - population'!$D$2:$D$2996)),"..")</f>
        <v>5490100</v>
      </c>
      <c r="M47" s="50" cm="1">
        <f t="array" ref="M47">IF(SUMPRODUCT(('Data - population'!$B$2:$B$2996=$A47)*('Data - population'!$C$2:$C$2996=M$4)*('Data - population'!$D$2:$D$2996)),SUMPRODUCT(('Data - population'!$B$2:$B$2996=$A47)*('Data - population'!$C$2:$C$2996=M$4)*('Data - population'!$D$2:$D$2996)),"..")</f>
        <v>3164400</v>
      </c>
      <c r="N47" s="50" cm="1">
        <f t="array" ref="N47">IF(SUMPRODUCT(('Data - population'!$B$2:$B$2996=$A47)*('Data - population'!$C$2:$C$2996=N$4)*('Data - population'!$D$2:$D$2996)),SUMPRODUCT(('Data - population'!$B$2:$B$2996=$A47)*('Data - population'!$C$2:$C$2996=N$4)*('Data - population'!$D$2:$D$2996)),"..")</f>
        <v>66344800</v>
      </c>
      <c r="O47" s="50">
        <f t="shared" si="2"/>
        <v>0</v>
      </c>
    </row>
    <row r="48" spans="1:15" ht="16" thickBot="1" x14ac:dyDescent="0.4">
      <c r="A48" s="52" t="s">
        <v>46</v>
      </c>
      <c r="B48" s="51" cm="1">
        <f t="array" ref="B48">IF(IF($B$3="Total dwelling fires",SUMPRODUCT(('Data - dwelling fires'!$A$2:$A$25265=B$4)*('Data - dwelling fires'!$B$2:$B$25265=$A48)*('Data - dwelling fires'!$D$2:$D$25265)),SUMPRODUCT(('Data - dwelling fires'!$A$2:$A$25265=B$4)*('Data - dwelling fires'!$B$2:$B$25265=$A48)*('Data - dwelling fires'!$C$2:$C$25265=$B$3)*('Data - dwelling fires'!$D$2:$D$25265)))=0,"..",IF($B$3="Total dwelling fires",SUMPRODUCT(('Data - dwelling fires'!$A$2:$A$25265=B$4)*('Data - dwelling fires'!$B$2:$B$25265=$A48)*('Data - dwelling fires'!$D$2:$D$25265)),SUMPRODUCT(('Data - dwelling fires'!$A$2:$A$25265=B$4)*('Data - dwelling fires'!$B$2:$B$25265=$A48)*('Data - dwelling fires'!$C$2:$C$25265=$B$3)*('Data - dwelling fires'!$D$2:$D$25265))))</f>
        <v>2469</v>
      </c>
      <c r="C48" s="51" cm="1">
        <f t="array" ref="C48">IF(IF($B$3="Total dwelling fires",SUMPRODUCT(('Data - dwelling fires'!$A$2:$A$25265=C$4)*('Data - dwelling fires'!$B$2:$B$25265=$A48)*('Data - dwelling fires'!$D$2:$D$25265)),SUMPRODUCT(('Data - dwelling fires'!$A$2:$A$25265=C$4)*('Data - dwelling fires'!$B$2:$B$25265=$A48)*('Data - dwelling fires'!$C$2:$C$25265=$B$3)*('Data - dwelling fires'!$D$2:$D$25265)))=0,"..",IF($B$3="Total dwelling fires",SUMPRODUCT(('Data - dwelling fires'!$A$2:$A$25265=C$4)*('Data - dwelling fires'!$B$2:$B$25265=$A48)*('Data - dwelling fires'!$D$2:$D$25265)),SUMPRODUCT(('Data - dwelling fires'!$A$2:$A$25265=C$4)*('Data - dwelling fires'!$B$2:$B$25265=$A48)*('Data - dwelling fires'!$C$2:$C$25265=$B$3)*('Data - dwelling fires'!$D$2:$D$25265))))</f>
        <v>417</v>
      </c>
      <c r="D48" s="51" cm="1">
        <f t="array" ref="D48">IF(IF($B$3="Total dwelling fires",SUMPRODUCT(('Data - dwelling fires'!$A$2:$A$25265=D$4)*('Data - dwelling fires'!$B$2:$B$25265=$A48)*('Data - dwelling fires'!$D$2:$D$25265)),SUMPRODUCT(('Data - dwelling fires'!$A$2:$A$25265=D$4)*('Data - dwelling fires'!$B$2:$B$25265=$A48)*('Data - dwelling fires'!$C$2:$C$25265=$B$3)*('Data - dwelling fires'!$D$2:$D$25265)))=0,"..",IF($B$3="Total dwelling fires",SUMPRODUCT(('Data - dwelling fires'!$A$2:$A$25265=D$4)*('Data - dwelling fires'!$B$2:$B$25265=$A48)*('Data - dwelling fires'!$D$2:$D$25265)),SUMPRODUCT(('Data - dwelling fires'!$A$2:$A$25265=D$4)*('Data - dwelling fires'!$B$2:$B$25265=$A48)*('Data - dwelling fires'!$C$2:$C$25265=$B$3)*('Data - dwelling fires'!$D$2:$D$25265))))</f>
        <v>101</v>
      </c>
      <c r="E48" s="51" cm="1">
        <f t="array" ref="E48">IF(OR(B48="..",C48="..",D48=".."),IF(SUMPRODUCT(('Data - dwelling fires'!$A$2:$A$25262=E$4)*('Data - dwelling fires'!$B$2:$B$25262=$A48)*('Data - dwelling fires'!$C$2:$C$25262=$B$3)*('Data - dwelling fires'!$D$2:$D$25262))=0,"..",SUMPRODUCT(('Data - dwelling fires'!$A$2:$A$25262=E$4)*('Data - dwelling fires'!$B$2:$B$25262=$A48)*('Data - dwelling fires'!$C$2:$C$25262=$B$3)*('Data - dwelling fires'!$D$2:$D$25262))),B48+C48+D48)</f>
        <v>2987</v>
      </c>
      <c r="F48" s="51">
        <f>IF(OR(B48="..",K48=".."),"..",ROUND(1000000*(B48/K48),0))</f>
        <v>42</v>
      </c>
      <c r="G48" s="51">
        <f t="shared" ref="G48" si="10">IF(OR(C48="..",L48=""),"..",ROUND(1000000*(C48/L48),0))</f>
        <v>75</v>
      </c>
      <c r="H48" s="51">
        <f>IF(OR(D48="..",M48=""),"..",ROUND(1000000*(D48/M48),0))</f>
        <v>32</v>
      </c>
      <c r="I48" s="51">
        <f t="shared" ref="I48" si="11">IF(OR(E48="..",N48=""),"..",ROUND(1000000*(E48/N48),0))</f>
        <v>44</v>
      </c>
      <c r="J48" s="52"/>
      <c r="K48" s="52" cm="1">
        <f t="array" ref="K48">IF(SUMPRODUCT(('Data - population'!$B$2:$B$2996=$A48)*('Data - population'!$C$2:$C$2996=K$4)*('Data - population'!$D$2:$D$2996)),SUMPRODUCT(('Data - population'!$B$2:$B$2996=$A48)*('Data - population'!$C$2:$C$2996=K$4)*('Data - population'!$D$2:$D$2996)),"..")</f>
        <v>58620101</v>
      </c>
      <c r="L48" s="52" cm="1">
        <f t="array" ref="L48">IF(SUMPRODUCT(('Data - population'!$B$2:$B$2996=$A48)*('Data - population'!$C$2:$C$2996=L$4)*('Data - population'!$D$2:$D$2996)),SUMPRODUCT(('Data - population'!$B$2:$B$2996=$A48)*('Data - population'!$C$2:$C$2996=L$4)*('Data - population'!$D$2:$D$2996)),"..")</f>
        <v>5546900</v>
      </c>
      <c r="M48" s="52" cm="1">
        <f t="array" ref="M48">IF(SUMPRODUCT(('Data - population'!$B$2:$B$2996=$A48)*('Data - population'!$C$2:$C$2996=M$4)*('Data - population'!$D$2:$D$2996)),SUMPRODUCT(('Data - population'!$B$2:$B$2996=$A48)*('Data - population'!$C$2:$C$2996=M$4)*('Data - population'!$D$2:$D$2996)),"..")</f>
        <v>3186581</v>
      </c>
      <c r="N48" s="52" cm="1">
        <f t="array" ref="N48">IF(SUMPRODUCT(('Data - population'!$B$2:$B$2996=$A48)*('Data - population'!$C$2:$C$2996=N$4)*('Data - population'!$D$2:$D$2996)),SUMPRODUCT(('Data - population'!$B$2:$B$2996=$A48)*('Data - population'!$C$2:$C$2996=N$4)*('Data - population'!$D$2:$D$2996)),"..")</f>
        <v>67353582</v>
      </c>
      <c r="O48" s="52">
        <f t="shared" ref="O48" si="12">K48+L48+M48-N48</f>
        <v>0</v>
      </c>
    </row>
    <row r="49" spans="1:15" x14ac:dyDescent="0.35">
      <c r="A49" s="50" t="s">
        <v>46</v>
      </c>
      <c r="B49" s="49" cm="1">
        <f t="array" ref="B49">IF(IF($B$3="Total dwelling fires",SUMPRODUCT(('Data - dwelling fires'!$A$2:$A$25265=B$4)*('Data - dwelling fires'!$B$2:$B$25265=$A49)*('Data - dwelling fires'!$D$2:$D$25265)),SUMPRODUCT(('Data - dwelling fires'!$A$2:$A$25265=B$4)*('Data - dwelling fires'!$B$2:$B$25265=$A49)*('Data - dwelling fires'!$C$2:$C$25265=$B$3)*('Data - dwelling fires'!$D$2:$D$25265)))=0,"..",IF($B$3="Total dwelling fires",SUMPRODUCT(('Data - dwelling fires'!$A$2:$A$25265=B$4)*('Data - dwelling fires'!$B$2:$B$25265=$A49)*('Data - dwelling fires'!$D$2:$D$25265)),SUMPRODUCT(('Data - dwelling fires'!$A$2:$A$25265=B$4)*('Data - dwelling fires'!$B$2:$B$25265=$A49)*('Data - dwelling fires'!$C$2:$C$25265=$B$3)*('Data - dwelling fires'!$D$2:$D$25265))))</f>
        <v>2469</v>
      </c>
      <c r="C49" s="49" cm="1">
        <f t="array" ref="C49">IF(IF($B$3="Total dwelling fires",SUMPRODUCT(('Data - dwelling fires'!$A$2:$A$25265=C$4)*('Data - dwelling fires'!$B$2:$B$25265=$A49)*('Data - dwelling fires'!$D$2:$D$25265)),SUMPRODUCT(('Data - dwelling fires'!$A$2:$A$25265=C$4)*('Data - dwelling fires'!$B$2:$B$25265=$A49)*('Data - dwelling fires'!$C$2:$C$25265=$B$3)*('Data - dwelling fires'!$D$2:$D$25265)))=0,"..",IF($B$3="Total dwelling fires",SUMPRODUCT(('Data - dwelling fires'!$A$2:$A$25265=C$4)*('Data - dwelling fires'!$B$2:$B$25265=$A49)*('Data - dwelling fires'!$D$2:$D$25265)),SUMPRODUCT(('Data - dwelling fires'!$A$2:$A$25265=C$4)*('Data - dwelling fires'!$B$2:$B$25265=$A49)*('Data - dwelling fires'!$C$2:$C$25265=$B$3)*('Data - dwelling fires'!$D$2:$D$25265))))</f>
        <v>417</v>
      </c>
      <c r="D49" s="49" cm="1">
        <f t="array" ref="D49">IF(IF($B$3="Total dwelling fires",SUMPRODUCT(('Data - dwelling fires'!$A$2:$A$25265=D$4)*('Data - dwelling fires'!$B$2:$B$25265=$A49)*('Data - dwelling fires'!$D$2:$D$25265)),SUMPRODUCT(('Data - dwelling fires'!$A$2:$A$25265=D$4)*('Data - dwelling fires'!$B$2:$B$25265=$A49)*('Data - dwelling fires'!$C$2:$C$25265=$B$3)*('Data - dwelling fires'!$D$2:$D$25265)))=0,"..",IF($B$3="Total dwelling fires",SUMPRODUCT(('Data - dwelling fires'!$A$2:$A$25265=D$4)*('Data - dwelling fires'!$B$2:$B$25265=$A49)*('Data - dwelling fires'!$D$2:$D$25265)),SUMPRODUCT(('Data - dwelling fires'!$A$2:$A$25265=D$4)*('Data - dwelling fires'!$B$2:$B$25265=$A49)*('Data - dwelling fires'!$C$2:$C$25265=$B$3)*('Data - dwelling fires'!$D$2:$D$25265))))</f>
        <v>101</v>
      </c>
      <c r="E49" s="49" cm="1">
        <f t="array" ref="E49">IF(OR(B49="..",C49="..",D49=".."),IF(SUMPRODUCT(('Data - dwelling fires'!$A$2:$A$25262=E$4)*('Data - dwelling fires'!$B$2:$B$25262=$A49)*('Data - dwelling fires'!$C$2:$C$25262=$B$3)*('Data - dwelling fires'!$D$2:$D$25262))=0,"..",SUMPRODUCT(('Data - dwelling fires'!$A$2:$A$25262=E$4)*('Data - dwelling fires'!$B$2:$B$25262=$A49)*('Data - dwelling fires'!$C$2:$C$25262=$B$3)*('Data - dwelling fires'!$D$2:$D$25262))),B49+C49+D49)</f>
        <v>2987</v>
      </c>
      <c r="F49" s="49">
        <f>IF(OR(B49="..",K49=".."),"..",ROUND(1000000*(B49/K49),0))</f>
        <v>42</v>
      </c>
      <c r="G49" s="49">
        <f t="shared" si="7"/>
        <v>75</v>
      </c>
      <c r="H49" s="49">
        <f t="shared" si="8"/>
        <v>32</v>
      </c>
      <c r="I49" s="49">
        <f t="shared" si="9"/>
        <v>44</v>
      </c>
      <c r="J49" s="50"/>
      <c r="K49" s="50" cm="1">
        <f t="array" ref="K49">IF(SUMPRODUCT(('Data - population'!$B$2:$B$2996=$A49)*('Data - population'!$C$2:$C$2996=K$4)*('Data - population'!$D$2:$D$2996)),SUMPRODUCT(('Data - population'!$B$2:$B$2996=$A49)*('Data - population'!$C$2:$C$2996=K$4)*('Data - population'!$D$2:$D$2996)),"..")</f>
        <v>58620101</v>
      </c>
      <c r="L49" s="50" cm="1">
        <f t="array" ref="L49">IF(SUMPRODUCT(('Data - population'!$B$2:$B$2996=$A49)*('Data - population'!$C$2:$C$2996=L$4)*('Data - population'!$D$2:$D$2996)),SUMPRODUCT(('Data - population'!$B$2:$B$2996=$A49)*('Data - population'!$C$2:$C$2996=L$4)*('Data - population'!$D$2:$D$2996)),"..")</f>
        <v>5546900</v>
      </c>
      <c r="M49" s="50" cm="1">
        <f t="array" ref="M49">IF(SUMPRODUCT(('Data - population'!$B$2:$B$2996=$A49)*('Data - population'!$C$2:$C$2996=M$4)*('Data - population'!$D$2:$D$2996)),SUMPRODUCT(('Data - population'!$B$2:$B$2996=$A49)*('Data - population'!$C$2:$C$2996=M$4)*('Data - population'!$D$2:$D$2996)),"..")</f>
        <v>3186581</v>
      </c>
      <c r="N49" s="50" cm="1">
        <f t="array" ref="N49">IF(SUMPRODUCT(('Data - population'!$B$2:$B$2996=$A49)*('Data - population'!$C$2:$C$2996=N$4)*('Data - population'!$D$2:$D$2996)),SUMPRODUCT(('Data - population'!$B$2:$B$2996=$A49)*('Data - population'!$C$2:$C$2996=N$4)*('Data - population'!$D$2:$D$2996)),"..")</f>
        <v>67353582</v>
      </c>
      <c r="O49" s="50">
        <f t="shared" si="2"/>
        <v>0</v>
      </c>
    </row>
  </sheetData>
  <phoneticPr fontId="15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S131"/>
  <sheetViews>
    <sheetView tabSelected="1" zoomScaleNormal="100" workbookViewId="0">
      <pane ySplit="4" topLeftCell="A25" activePane="bottomLeft" state="frozen"/>
      <selection pane="bottomLeft"/>
    </sheetView>
  </sheetViews>
  <sheetFormatPr defaultColWidth="11.453125" defaultRowHeight="15.5" x14ac:dyDescent="0.35"/>
  <cols>
    <col min="1" max="1" width="26.81640625" style="60" customWidth="1"/>
    <col min="2" max="2" width="11.453125" style="60" customWidth="1"/>
    <col min="3" max="3" width="12" style="60" customWidth="1"/>
    <col min="4" max="5" width="11.453125" style="60" customWidth="1"/>
    <col min="6" max="6" width="25.7265625" style="60" customWidth="1"/>
    <col min="7" max="7" width="12.54296875" style="60" customWidth="1"/>
    <col min="8" max="9" width="11.453125" style="60" customWidth="1"/>
    <col min="10" max="10" width="28.1796875" style="60" customWidth="1"/>
    <col min="11" max="11" width="23.1796875" style="60" hidden="1" customWidth="1"/>
    <col min="12" max="16384" width="11.453125" style="60"/>
  </cols>
  <sheetData>
    <row r="1" spans="1:17" ht="17.5" x14ac:dyDescent="0.35">
      <c r="A1" s="59" t="s">
        <v>160</v>
      </c>
      <c r="B1" s="59"/>
      <c r="C1" s="59"/>
      <c r="D1" s="59"/>
      <c r="E1" s="59"/>
      <c r="F1" s="59"/>
      <c r="G1" s="59"/>
      <c r="H1" s="59"/>
      <c r="I1" s="59"/>
      <c r="J1" s="59"/>
      <c r="K1" s="50"/>
      <c r="L1" s="50"/>
      <c r="M1" s="50"/>
      <c r="N1" s="50"/>
      <c r="O1" s="50"/>
      <c r="P1" s="50"/>
      <c r="Q1" s="50"/>
    </row>
    <row r="2" spans="1:17" ht="28.5" customHeight="1" x14ac:dyDescent="0.35">
      <c r="A2" s="61" t="s">
        <v>144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24" customHeight="1" thickBot="1" x14ac:dyDescent="0.4">
      <c r="A3" s="59" t="s">
        <v>102</v>
      </c>
      <c r="B3" s="62"/>
      <c r="C3" s="62" t="str">
        <f>A3</f>
        <v>Deliberate dwelling fires</v>
      </c>
      <c r="D3" s="62"/>
      <c r="E3" s="62"/>
      <c r="F3" s="62"/>
      <c r="G3" s="63" t="str">
        <f>CONCATENATE(A3," per 1 million people")</f>
        <v>Deliberate dwelling fires per 1 million people</v>
      </c>
      <c r="H3" s="62"/>
      <c r="I3" s="62"/>
      <c r="J3" s="50"/>
      <c r="K3" s="50"/>
      <c r="L3" s="50"/>
      <c r="M3" s="50"/>
      <c r="N3" s="50"/>
      <c r="O3" s="50"/>
      <c r="P3" s="50"/>
      <c r="Q3" s="50"/>
    </row>
    <row r="4" spans="1:17" ht="31.5" thickBot="1" x14ac:dyDescent="0.4">
      <c r="A4" s="62" t="s">
        <v>82</v>
      </c>
      <c r="B4" s="64" t="s">
        <v>161</v>
      </c>
      <c r="C4" s="64" t="s">
        <v>162</v>
      </c>
      <c r="D4" s="64" t="s">
        <v>163</v>
      </c>
      <c r="E4" s="64" t="s">
        <v>80</v>
      </c>
      <c r="F4" s="64" t="s">
        <v>161</v>
      </c>
      <c r="G4" s="64" t="s">
        <v>162</v>
      </c>
      <c r="H4" s="64" t="s">
        <v>163</v>
      </c>
      <c r="I4" s="64" t="s">
        <v>80</v>
      </c>
      <c r="J4" s="50"/>
      <c r="K4" s="50"/>
      <c r="L4" s="50"/>
      <c r="M4" s="50"/>
      <c r="N4" s="50"/>
      <c r="O4" s="50"/>
      <c r="P4" s="50"/>
      <c r="Q4" s="50"/>
    </row>
    <row r="5" spans="1:17" x14ac:dyDescent="0.35">
      <c r="A5" s="50" t="s">
        <v>47</v>
      </c>
      <c r="B5" s="49">
        <f>IF(FIRE0201_working!B5="..","..",ROUND(FIRE0201_working!B5,0))</f>
        <v>3640</v>
      </c>
      <c r="C5" s="49" t="str">
        <f>IF(FIRE0201_working!C5="..","..",ROUND(FIRE0201_working!C5,0))</f>
        <v>..</v>
      </c>
      <c r="D5" s="49" t="str">
        <f>IF(FIRE0201_working!D5="..","..",ROUND(FIRE0201_working!D5,0))</f>
        <v>..</v>
      </c>
      <c r="E5" s="55" t="str">
        <f>IF(FIRE0201_working!E5="..","..",ROUND(FIRE0201_working!E5,0))</f>
        <v>..</v>
      </c>
      <c r="F5" s="49">
        <f>IF(FIRE0201_working!F5="..","..",ROUND(FIRE0201_working!F5,0))</f>
        <v>78</v>
      </c>
      <c r="G5" s="49" t="str">
        <f>IF(FIRE0201_working!G5="..","..",ROUND(FIRE0201_working!G5,0))</f>
        <v>..</v>
      </c>
      <c r="H5" s="49" t="str">
        <f>IF(FIRE0201_working!H5="..","..",ROUND(FIRE0201_working!H5,0))</f>
        <v>..</v>
      </c>
      <c r="I5" s="49" t="str">
        <f>IF(FIRE0201_working!I5="..","..",ROUND(FIRE0201_working!I5,0))</f>
        <v>..</v>
      </c>
      <c r="J5" s="50"/>
      <c r="K5" s="50"/>
      <c r="L5" s="50"/>
      <c r="M5" s="50"/>
      <c r="N5" s="50"/>
      <c r="O5" s="50"/>
      <c r="P5" s="50"/>
      <c r="Q5" s="50"/>
    </row>
    <row r="6" spans="1:17" x14ac:dyDescent="0.35">
      <c r="A6" s="50" t="s">
        <v>48</v>
      </c>
      <c r="B6" s="49">
        <f>IF(FIRE0201_working!B6="..","..",ROUND(FIRE0201_working!B6,0))</f>
        <v>3882</v>
      </c>
      <c r="C6" s="49" t="str">
        <f>IF(FIRE0201_working!C6="..","..",ROUND(FIRE0201_working!C6,0))</f>
        <v>..</v>
      </c>
      <c r="D6" s="49" t="str">
        <f>IF(FIRE0201_working!D6="..","..",ROUND(FIRE0201_working!D6,0))</f>
        <v>..</v>
      </c>
      <c r="E6" s="55" t="str">
        <f>IF(FIRE0201_working!E6="..","..",ROUND(FIRE0201_working!E6,0))</f>
        <v>..</v>
      </c>
      <c r="F6" s="49">
        <f>IF(FIRE0201_working!F6="..","..",ROUND(FIRE0201_working!F6,0))</f>
        <v>83</v>
      </c>
      <c r="G6" s="49" t="str">
        <f>IF(FIRE0201_working!G6="..","..",ROUND(FIRE0201_working!G6,0))</f>
        <v>..</v>
      </c>
      <c r="H6" s="49" t="str">
        <f>IF(FIRE0201_working!H6="..","..",ROUND(FIRE0201_working!H6,0))</f>
        <v>..</v>
      </c>
      <c r="I6" s="49" t="str">
        <f>IF(FIRE0201_working!I6="..","..",ROUND(FIRE0201_working!I6,0))</f>
        <v>..</v>
      </c>
      <c r="J6" s="50"/>
      <c r="K6" s="50"/>
      <c r="L6" s="50"/>
      <c r="M6" s="50"/>
      <c r="N6" s="50"/>
      <c r="O6" s="50"/>
      <c r="P6" s="50"/>
      <c r="Q6" s="50"/>
    </row>
    <row r="7" spans="1:17" ht="15" customHeight="1" x14ac:dyDescent="0.35">
      <c r="A7" s="50" t="s">
        <v>49</v>
      </c>
      <c r="B7" s="49">
        <f>IF(FIRE0201_working!B7="..","..",ROUND(FIRE0201_working!B7,0))</f>
        <v>4365</v>
      </c>
      <c r="C7" s="49" t="str">
        <f>IF(FIRE0201_working!C7="..","..",ROUND(FIRE0201_working!C7,0))</f>
        <v>..</v>
      </c>
      <c r="D7" s="49" t="str">
        <f>IF(FIRE0201_working!D7="..","..",ROUND(FIRE0201_working!D7,0))</f>
        <v>..</v>
      </c>
      <c r="E7" s="55" t="str">
        <f>IF(FIRE0201_working!E7="..","..",ROUND(FIRE0201_working!E7,0))</f>
        <v>..</v>
      </c>
      <c r="F7" s="49">
        <f>IF(FIRE0201_working!F7="..","..",ROUND(FIRE0201_working!F7,0))</f>
        <v>93</v>
      </c>
      <c r="G7" s="49" t="str">
        <f>IF(FIRE0201_working!G7="..","..",ROUND(FIRE0201_working!G7,0))</f>
        <v>..</v>
      </c>
      <c r="H7" s="49" t="str">
        <f>IF(FIRE0201_working!H7="..","..",ROUND(FIRE0201_working!H7,0))</f>
        <v>..</v>
      </c>
      <c r="I7" s="49" t="str">
        <f>IF(FIRE0201_working!I7="..","..",ROUND(FIRE0201_working!I7,0))</f>
        <v>..</v>
      </c>
      <c r="J7" s="50"/>
      <c r="K7" s="50"/>
      <c r="L7" s="50"/>
      <c r="M7" s="50"/>
      <c r="N7" s="50"/>
      <c r="O7" s="50"/>
      <c r="P7" s="50"/>
      <c r="Q7" s="50"/>
    </row>
    <row r="8" spans="1:17" ht="15" customHeight="1" x14ac:dyDescent="0.35">
      <c r="A8" s="50" t="s">
        <v>50</v>
      </c>
      <c r="B8" s="49">
        <f>IF(FIRE0201_working!B8="..","..",ROUND(FIRE0201_working!B8,0))</f>
        <v>5000</v>
      </c>
      <c r="C8" s="49" t="str">
        <f>IF(FIRE0201_working!C8="..","..",ROUND(FIRE0201_working!C8,0))</f>
        <v>..</v>
      </c>
      <c r="D8" s="49" t="str">
        <f>IF(FIRE0201_working!D8="..","..",ROUND(FIRE0201_working!D8,0))</f>
        <v>..</v>
      </c>
      <c r="E8" s="55" t="str">
        <f>IF(FIRE0201_working!E8="..","..",ROUND(FIRE0201_working!E8,0))</f>
        <v>..</v>
      </c>
      <c r="F8" s="49">
        <f>IF(FIRE0201_working!F8="..","..",ROUND(FIRE0201_working!F8,0))</f>
        <v>107</v>
      </c>
      <c r="G8" s="49" t="str">
        <f>IF(FIRE0201_working!G8="..","..",ROUND(FIRE0201_working!G8,0))</f>
        <v>..</v>
      </c>
      <c r="H8" s="49" t="str">
        <f>IF(FIRE0201_working!H8="..","..",ROUND(FIRE0201_working!H8,0))</f>
        <v>..</v>
      </c>
      <c r="I8" s="49" t="str">
        <f>IF(FIRE0201_working!I8="..","..",ROUND(FIRE0201_working!I8,0))</f>
        <v>..</v>
      </c>
      <c r="J8" s="50"/>
      <c r="K8" s="50"/>
      <c r="L8" s="50"/>
      <c r="M8" s="50"/>
      <c r="N8" s="50"/>
      <c r="O8" s="50"/>
      <c r="P8" s="50"/>
      <c r="Q8" s="50"/>
    </row>
    <row r="9" spans="1:17" ht="15" customHeight="1" x14ac:dyDescent="0.35">
      <c r="A9" s="50" t="s">
        <v>51</v>
      </c>
      <c r="B9" s="49">
        <f>IF(FIRE0201_working!B9="..","..",ROUND(FIRE0201_working!B9,0))</f>
        <v>5718</v>
      </c>
      <c r="C9" s="49" t="str">
        <f>IF(FIRE0201_working!C9="..","..",ROUND(FIRE0201_working!C9,0))</f>
        <v>..</v>
      </c>
      <c r="D9" s="49" t="str">
        <f>IF(FIRE0201_working!D9="..","..",ROUND(FIRE0201_working!D9,0))</f>
        <v>..</v>
      </c>
      <c r="E9" s="55" t="str">
        <f>IF(FIRE0201_working!E9="..","..",ROUND(FIRE0201_working!E9,0))</f>
        <v>..</v>
      </c>
      <c r="F9" s="49">
        <f>IF(FIRE0201_working!F9="..","..",ROUND(FIRE0201_working!F9,0))</f>
        <v>122</v>
      </c>
      <c r="G9" s="49" t="str">
        <f>IF(FIRE0201_working!G9="..","..",ROUND(FIRE0201_working!G9,0))</f>
        <v>..</v>
      </c>
      <c r="H9" s="49" t="str">
        <f>IF(FIRE0201_working!H9="..","..",ROUND(FIRE0201_working!H9,0))</f>
        <v>..</v>
      </c>
      <c r="I9" s="49" t="str">
        <f>IF(FIRE0201_working!I9="..","..",ROUND(FIRE0201_working!I9,0))</f>
        <v>..</v>
      </c>
      <c r="J9" s="50"/>
      <c r="K9" s="50"/>
      <c r="L9" s="50"/>
      <c r="M9" s="50"/>
      <c r="N9" s="50"/>
      <c r="O9" s="50"/>
      <c r="P9" s="50"/>
      <c r="Q9" s="50"/>
    </row>
    <row r="10" spans="1:17" ht="15" customHeight="1" x14ac:dyDescent="0.35">
      <c r="A10" s="50" t="s">
        <v>52</v>
      </c>
      <c r="B10" s="49">
        <f>IF(FIRE0201_working!B10="..","..",ROUND(FIRE0201_working!B10,0))</f>
        <v>5650</v>
      </c>
      <c r="C10" s="49" t="str">
        <f>IF(FIRE0201_working!C10="..","..",ROUND(FIRE0201_working!C10,0))</f>
        <v>..</v>
      </c>
      <c r="D10" s="49" t="str">
        <f>IF(FIRE0201_working!D10="..","..",ROUND(FIRE0201_working!D10,0))</f>
        <v>..</v>
      </c>
      <c r="E10" s="55" t="str">
        <f>IF(FIRE0201_working!E10="..","..",ROUND(FIRE0201_working!E10,0))</f>
        <v>..</v>
      </c>
      <c r="F10" s="49">
        <f>IF(FIRE0201_working!F10="..","..",ROUND(FIRE0201_working!F10,0))</f>
        <v>120</v>
      </c>
      <c r="G10" s="49" t="str">
        <f>IF(FIRE0201_working!G10="..","..",ROUND(FIRE0201_working!G10,0))</f>
        <v>..</v>
      </c>
      <c r="H10" s="49" t="str">
        <f>IF(FIRE0201_working!H10="..","..",ROUND(FIRE0201_working!H10,0))</f>
        <v>..</v>
      </c>
      <c r="I10" s="49" t="str">
        <f>IF(FIRE0201_working!I10="..","..",ROUND(FIRE0201_working!I10,0))</f>
        <v>..</v>
      </c>
      <c r="J10" s="50"/>
      <c r="K10" s="50"/>
      <c r="L10" s="50"/>
      <c r="M10" s="50"/>
      <c r="N10" s="50"/>
      <c r="O10" s="50"/>
      <c r="P10" s="50"/>
      <c r="Q10" s="50"/>
    </row>
    <row r="11" spans="1:17" ht="15" customHeight="1" x14ac:dyDescent="0.35">
      <c r="A11" s="50" t="s">
        <v>53</v>
      </c>
      <c r="B11" s="49">
        <f>IF(FIRE0201_working!B11="..","..",ROUND(FIRE0201_working!B11,0))</f>
        <v>6040</v>
      </c>
      <c r="C11" s="49" t="str">
        <f>IF(FIRE0201_working!C11="..","..",ROUND(FIRE0201_working!C11,0))</f>
        <v>..</v>
      </c>
      <c r="D11" s="49" t="str">
        <f>IF(FIRE0201_working!D11="..","..",ROUND(FIRE0201_working!D11,0))</f>
        <v>..</v>
      </c>
      <c r="E11" s="55" t="str">
        <f>IF(FIRE0201_working!E11="..","..",ROUND(FIRE0201_working!E11,0))</f>
        <v>..</v>
      </c>
      <c r="F11" s="49">
        <f>IF(FIRE0201_working!F11="..","..",ROUND(FIRE0201_working!F11,0))</f>
        <v>128</v>
      </c>
      <c r="G11" s="49" t="str">
        <f>IF(FIRE0201_working!G11="..","..",ROUND(FIRE0201_working!G11,0))</f>
        <v>..</v>
      </c>
      <c r="H11" s="49" t="str">
        <f>IF(FIRE0201_working!H11="..","..",ROUND(FIRE0201_working!H11,0))</f>
        <v>..</v>
      </c>
      <c r="I11" s="49" t="str">
        <f>IF(FIRE0201_working!I11="..","..",ROUND(FIRE0201_working!I11,0))</f>
        <v>..</v>
      </c>
      <c r="J11" s="50"/>
      <c r="K11" s="50"/>
      <c r="L11" s="50"/>
      <c r="M11" s="50"/>
      <c r="N11" s="50"/>
      <c r="O11" s="50"/>
      <c r="P11" s="50"/>
      <c r="Q11" s="50"/>
    </row>
    <row r="12" spans="1:17" ht="15" customHeight="1" x14ac:dyDescent="0.35">
      <c r="A12" s="50" t="s">
        <v>54</v>
      </c>
      <c r="B12" s="49">
        <f>IF(FIRE0201_working!B12="..","..",ROUND(FIRE0201_working!B12,0))</f>
        <v>6200</v>
      </c>
      <c r="C12" s="49" t="str">
        <f>IF(FIRE0201_working!C12="..","..",ROUND(FIRE0201_working!C12,0))</f>
        <v>..</v>
      </c>
      <c r="D12" s="49" t="str">
        <f>IF(FIRE0201_working!D12="..","..",ROUND(FIRE0201_working!D12,0))</f>
        <v>..</v>
      </c>
      <c r="E12" s="55" t="str">
        <f>IF(FIRE0201_working!E12="..","..",ROUND(FIRE0201_working!E12,0))</f>
        <v>..</v>
      </c>
      <c r="F12" s="49">
        <f>IF(FIRE0201_working!F12="..","..",ROUND(FIRE0201_working!F12,0))</f>
        <v>131</v>
      </c>
      <c r="G12" s="49" t="str">
        <f>IF(FIRE0201_working!G12="..","..",ROUND(FIRE0201_working!G12,0))</f>
        <v>..</v>
      </c>
      <c r="H12" s="49" t="str">
        <f>IF(FIRE0201_working!H12="..","..",ROUND(FIRE0201_working!H12,0))</f>
        <v>..</v>
      </c>
      <c r="I12" s="49" t="str">
        <f>IF(FIRE0201_working!I12="..","..",ROUND(FIRE0201_working!I12,0))</f>
        <v>..</v>
      </c>
      <c r="J12" s="50"/>
      <c r="K12" s="50"/>
      <c r="L12" s="50"/>
      <c r="M12" s="50"/>
      <c r="N12" s="50"/>
      <c r="O12" s="50"/>
      <c r="P12" s="50"/>
      <c r="Q12" s="50"/>
    </row>
    <row r="13" spans="1:17" ht="15" customHeight="1" x14ac:dyDescent="0.35">
      <c r="A13" s="50" t="s">
        <v>55</v>
      </c>
      <c r="B13" s="49">
        <f>IF(FIRE0201_working!B13="..","..",ROUND(FIRE0201_working!B13,0))</f>
        <v>7151</v>
      </c>
      <c r="C13" s="49" t="str">
        <f>IF(FIRE0201_working!C13="..","..",ROUND(FIRE0201_working!C13,0))</f>
        <v>..</v>
      </c>
      <c r="D13" s="49" t="str">
        <f>IF(FIRE0201_working!D13="..","..",ROUND(FIRE0201_working!D13,0))</f>
        <v>..</v>
      </c>
      <c r="E13" s="55" t="str">
        <f>IF(FIRE0201_working!E13="..","..",ROUND(FIRE0201_working!E13,0))</f>
        <v>..</v>
      </c>
      <c r="F13" s="49">
        <f>IF(FIRE0201_working!F13="..","..",ROUND(FIRE0201_working!F13,0))</f>
        <v>150</v>
      </c>
      <c r="G13" s="49" t="str">
        <f>IF(FIRE0201_working!G13="..","..",ROUND(FIRE0201_working!G13,0))</f>
        <v>..</v>
      </c>
      <c r="H13" s="49" t="str">
        <f>IF(FIRE0201_working!H13="..","..",ROUND(FIRE0201_working!H13,0))</f>
        <v>..</v>
      </c>
      <c r="I13" s="49" t="str">
        <f>IF(FIRE0201_working!I13="..","..",ROUND(FIRE0201_working!I13,0))</f>
        <v>..</v>
      </c>
      <c r="J13" s="50"/>
      <c r="K13" s="50"/>
      <c r="L13" s="50"/>
      <c r="M13" s="50"/>
      <c r="N13" s="50"/>
      <c r="O13" s="50"/>
      <c r="P13" s="50"/>
      <c r="Q13" s="50"/>
    </row>
    <row r="14" spans="1:17" ht="15" customHeight="1" x14ac:dyDescent="0.35">
      <c r="A14" s="50" t="s">
        <v>56</v>
      </c>
      <c r="B14" s="49">
        <f>IF(FIRE0201_working!B14="..","..",ROUND(FIRE0201_working!B14,0))</f>
        <v>7176</v>
      </c>
      <c r="C14" s="49" t="str">
        <f>IF(FIRE0201_working!C14="..","..",ROUND(FIRE0201_working!C14,0))</f>
        <v>..</v>
      </c>
      <c r="D14" s="49" t="str">
        <f>IF(FIRE0201_working!D14="..","..",ROUND(FIRE0201_working!D14,0))</f>
        <v>..</v>
      </c>
      <c r="E14" s="55" t="str">
        <f>IF(FIRE0201_working!E14="..","..",ROUND(FIRE0201_working!E14,0))</f>
        <v>..</v>
      </c>
      <c r="F14" s="49">
        <f>IF(FIRE0201_working!F14="..","..",ROUND(FIRE0201_working!F14,0))</f>
        <v>150</v>
      </c>
      <c r="G14" s="49" t="str">
        <f>IF(FIRE0201_working!G14="..","..",ROUND(FIRE0201_working!G14,0))</f>
        <v>..</v>
      </c>
      <c r="H14" s="49" t="str">
        <f>IF(FIRE0201_working!H14="..","..",ROUND(FIRE0201_working!H14,0))</f>
        <v>..</v>
      </c>
      <c r="I14" s="49" t="str">
        <f>IF(FIRE0201_working!I14="..","..",ROUND(FIRE0201_working!I14,0))</f>
        <v>..</v>
      </c>
      <c r="J14" s="50"/>
      <c r="K14" s="50"/>
      <c r="L14" s="50"/>
      <c r="M14" s="50"/>
      <c r="N14" s="50"/>
      <c r="O14" s="50"/>
      <c r="P14" s="50"/>
      <c r="Q14" s="50"/>
    </row>
    <row r="15" spans="1:17" ht="15" customHeight="1" x14ac:dyDescent="0.35">
      <c r="A15" s="50" t="s">
        <v>57</v>
      </c>
      <c r="B15" s="49">
        <f>IF(FIRE0201_working!B15="..","..",ROUND(FIRE0201_working!B15,0))</f>
        <v>7617</v>
      </c>
      <c r="C15" s="49" t="str">
        <f>IF(FIRE0201_working!C15="..","..",ROUND(FIRE0201_working!C15,0))</f>
        <v>..</v>
      </c>
      <c r="D15" s="49" t="str">
        <f>IF(FIRE0201_working!D15="..","..",ROUND(FIRE0201_working!D15,0))</f>
        <v>..</v>
      </c>
      <c r="E15" s="55" t="str">
        <f>IF(FIRE0201_working!E15="..","..",ROUND(FIRE0201_working!E15,0))</f>
        <v>..</v>
      </c>
      <c r="F15" s="49">
        <f>IF(FIRE0201_working!F15="..","..",ROUND(FIRE0201_working!F15,0))</f>
        <v>159</v>
      </c>
      <c r="G15" s="49" t="str">
        <f>IF(FIRE0201_working!G15="..","..",ROUND(FIRE0201_working!G15,0))</f>
        <v>..</v>
      </c>
      <c r="H15" s="49" t="str">
        <f>IF(FIRE0201_working!H15="..","..",ROUND(FIRE0201_working!H15,0))</f>
        <v>..</v>
      </c>
      <c r="I15" s="49" t="str">
        <f>IF(FIRE0201_working!I15="..","..",ROUND(FIRE0201_working!I15,0))</f>
        <v>..</v>
      </c>
      <c r="J15" s="50"/>
      <c r="K15" s="50"/>
      <c r="L15" s="50"/>
      <c r="M15" s="50"/>
      <c r="N15" s="50"/>
      <c r="O15" s="50"/>
      <c r="P15" s="50"/>
      <c r="Q15" s="50"/>
    </row>
    <row r="16" spans="1:17" ht="15" customHeight="1" x14ac:dyDescent="0.35">
      <c r="A16" s="50" t="s">
        <v>58</v>
      </c>
      <c r="B16" s="49">
        <f>IF(FIRE0201_working!B16="..","..",ROUND(FIRE0201_working!B16,0))</f>
        <v>8279</v>
      </c>
      <c r="C16" s="49" t="str">
        <f>IF(FIRE0201_working!C16="..","..",ROUND(FIRE0201_working!C16,0))</f>
        <v>..</v>
      </c>
      <c r="D16" s="49" t="str">
        <f>IF(FIRE0201_working!D16="..","..",ROUND(FIRE0201_working!D16,0))</f>
        <v>..</v>
      </c>
      <c r="E16" s="55" t="str">
        <f>IF(FIRE0201_working!E16="..","..",ROUND(FIRE0201_working!E16,0))</f>
        <v>..</v>
      </c>
      <c r="F16" s="49">
        <f>IF(FIRE0201_working!F16="..","..",ROUND(FIRE0201_working!F16,0))</f>
        <v>172</v>
      </c>
      <c r="G16" s="49" t="str">
        <f>IF(FIRE0201_working!G16="..","..",ROUND(FIRE0201_working!G16,0))</f>
        <v>..</v>
      </c>
      <c r="H16" s="49" t="str">
        <f>IF(FIRE0201_working!H16="..","..",ROUND(FIRE0201_working!H16,0))</f>
        <v>..</v>
      </c>
      <c r="I16" s="49" t="str">
        <f>IF(FIRE0201_working!I16="..","..",ROUND(FIRE0201_working!I16,0))</f>
        <v>..</v>
      </c>
      <c r="J16" s="50"/>
      <c r="K16" s="50"/>
      <c r="L16" s="50"/>
      <c r="M16" s="50"/>
      <c r="N16" s="50"/>
      <c r="O16" s="50"/>
      <c r="P16" s="50"/>
      <c r="Q16" s="50"/>
    </row>
    <row r="17" spans="1:17" ht="15" customHeight="1" x14ac:dyDescent="0.35">
      <c r="A17" s="50" t="s">
        <v>59</v>
      </c>
      <c r="B17" s="49">
        <f>IF(FIRE0201_working!B17="..","..",ROUND(FIRE0201_working!B17,0))</f>
        <v>8937</v>
      </c>
      <c r="C17" s="49" t="str">
        <f>IF(FIRE0201_working!C17="..","..",ROUND(FIRE0201_working!C17,0))</f>
        <v>..</v>
      </c>
      <c r="D17" s="49" t="str">
        <f>IF(FIRE0201_working!D17="..","..",ROUND(FIRE0201_working!D17,0))</f>
        <v>..</v>
      </c>
      <c r="E17" s="55" t="str">
        <f>IF(FIRE0201_working!E17="..","..",ROUND(FIRE0201_working!E17,0))</f>
        <v>..</v>
      </c>
      <c r="F17" s="49">
        <f>IF(FIRE0201_working!F17="..","..",ROUND(FIRE0201_working!F17,0))</f>
        <v>186</v>
      </c>
      <c r="G17" s="49" t="str">
        <f>IF(FIRE0201_working!G17="..","..",ROUND(FIRE0201_working!G17,0))</f>
        <v>..</v>
      </c>
      <c r="H17" s="49" t="str">
        <f>IF(FIRE0201_working!H17="..","..",ROUND(FIRE0201_working!H17,0))</f>
        <v>..</v>
      </c>
      <c r="I17" s="49" t="str">
        <f>IF(FIRE0201_working!I17="..","..",ROUND(FIRE0201_working!I17,0))</f>
        <v>..</v>
      </c>
      <c r="J17" s="50"/>
      <c r="K17" s="50"/>
      <c r="L17" s="50"/>
      <c r="M17" s="50"/>
      <c r="N17" s="50"/>
      <c r="O17" s="50"/>
      <c r="P17" s="50"/>
      <c r="Q17" s="50"/>
    </row>
    <row r="18" spans="1:17" ht="15" customHeight="1" x14ac:dyDescent="0.35">
      <c r="A18" s="50" t="s">
        <v>60</v>
      </c>
      <c r="B18" s="49">
        <f>IF(FIRE0201_working!B18="..","..",ROUND(FIRE0201_working!B18,0))</f>
        <v>11012</v>
      </c>
      <c r="C18" s="49" t="str">
        <f>IF(FIRE0201_working!C18="..","..",ROUND(FIRE0201_working!C18,0))</f>
        <v>..</v>
      </c>
      <c r="D18" s="49" t="str">
        <f>IF(FIRE0201_working!D18="..","..",ROUND(FIRE0201_working!D18,0))</f>
        <v>..</v>
      </c>
      <c r="E18" s="55" t="str">
        <f>IF(FIRE0201_working!E18="..","..",ROUND(FIRE0201_working!E18,0))</f>
        <v>..</v>
      </c>
      <c r="F18" s="49">
        <f>IF(FIRE0201_working!F18="..","..",ROUND(FIRE0201_working!F18,0))</f>
        <v>228</v>
      </c>
      <c r="G18" s="49" t="str">
        <f>IF(FIRE0201_working!G18="..","..",ROUND(FIRE0201_working!G18,0))</f>
        <v>..</v>
      </c>
      <c r="H18" s="49" t="str">
        <f>IF(FIRE0201_working!H18="..","..",ROUND(FIRE0201_working!H18,0))</f>
        <v>..</v>
      </c>
      <c r="I18" s="49" t="str">
        <f>IF(FIRE0201_working!I18="..","..",ROUND(FIRE0201_working!I18,0))</f>
        <v>..</v>
      </c>
      <c r="J18" s="50"/>
      <c r="K18" s="50"/>
      <c r="L18" s="50"/>
      <c r="M18" s="50"/>
      <c r="N18" s="50"/>
      <c r="O18" s="50"/>
      <c r="P18" s="50"/>
      <c r="Q18" s="50"/>
    </row>
    <row r="19" spans="1:17" ht="15" customHeight="1" x14ac:dyDescent="0.35">
      <c r="A19" s="50" t="s">
        <v>61</v>
      </c>
      <c r="B19" s="49">
        <f>IF(FIRE0201_working!B19="..","..",ROUND(FIRE0201_working!B19,0))</f>
        <v>11049</v>
      </c>
      <c r="C19" s="49" t="str">
        <f>IF(FIRE0201_working!C19="..","..",ROUND(FIRE0201_working!C19,0))</f>
        <v>..</v>
      </c>
      <c r="D19" s="49" t="str">
        <f>IF(FIRE0201_working!D19="..","..",ROUND(FIRE0201_working!D19,0))</f>
        <v>..</v>
      </c>
      <c r="E19" s="55" t="str">
        <f>IF(FIRE0201_working!E19="..","..",ROUND(FIRE0201_working!E19,0))</f>
        <v>..</v>
      </c>
      <c r="F19" s="49">
        <f>IF(FIRE0201_working!F19="..","..",ROUND(FIRE0201_working!F19,0))</f>
        <v>228</v>
      </c>
      <c r="G19" s="49" t="str">
        <f>IF(FIRE0201_working!G19="..","..",ROUND(FIRE0201_working!G19,0))</f>
        <v>..</v>
      </c>
      <c r="H19" s="49" t="str">
        <f>IF(FIRE0201_working!H19="..","..",ROUND(FIRE0201_working!H19,0))</f>
        <v>..</v>
      </c>
      <c r="I19" s="49" t="str">
        <f>IF(FIRE0201_working!I19="..","..",ROUND(FIRE0201_working!I19,0))</f>
        <v>..</v>
      </c>
      <c r="J19" s="50"/>
      <c r="K19" s="50"/>
      <c r="L19" s="50"/>
      <c r="M19" s="50"/>
      <c r="N19" s="50"/>
      <c r="O19" s="50"/>
      <c r="P19" s="50"/>
      <c r="Q19" s="50"/>
    </row>
    <row r="20" spans="1:17" ht="15" customHeight="1" x14ac:dyDescent="0.35">
      <c r="A20" s="50" t="s">
        <v>62</v>
      </c>
      <c r="B20" s="49">
        <f>IF(FIRE0201_working!B20="..","..",ROUND(FIRE0201_working!B20,0))</f>
        <v>11216</v>
      </c>
      <c r="C20" s="49" t="str">
        <f>IF(FIRE0201_working!C20="..","..",ROUND(FIRE0201_working!C20,0))</f>
        <v>..</v>
      </c>
      <c r="D20" s="49" t="str">
        <f>IF(FIRE0201_working!D20="..","..",ROUND(FIRE0201_working!D20,0))</f>
        <v>..</v>
      </c>
      <c r="E20" s="55" t="str">
        <f>IF(FIRE0201_working!E20="..","..",ROUND(FIRE0201_working!E20,0))</f>
        <v>..</v>
      </c>
      <c r="F20" s="49">
        <f>IF(FIRE0201_working!F20="..","..",ROUND(FIRE0201_working!F20,0))</f>
        <v>231</v>
      </c>
      <c r="G20" s="49" t="str">
        <f>IF(FIRE0201_working!G20="..","..",ROUND(FIRE0201_working!G20,0))</f>
        <v>..</v>
      </c>
      <c r="H20" s="49" t="str">
        <f>IF(FIRE0201_working!H20="..","..",ROUND(FIRE0201_working!H20,0))</f>
        <v>..</v>
      </c>
      <c r="I20" s="49" t="str">
        <f>IF(FIRE0201_working!I20="..","..",ROUND(FIRE0201_working!I20,0))</f>
        <v>..</v>
      </c>
      <c r="J20" s="50"/>
      <c r="K20" s="50"/>
      <c r="L20" s="50"/>
      <c r="M20" s="50"/>
      <c r="N20" s="50"/>
      <c r="O20" s="50"/>
      <c r="P20" s="50"/>
      <c r="Q20" s="50"/>
    </row>
    <row r="21" spans="1:17" ht="15" customHeight="1" x14ac:dyDescent="0.35">
      <c r="A21" s="50" t="s">
        <v>63</v>
      </c>
      <c r="B21" s="49">
        <f>IF(FIRE0201_working!B21="..","..",ROUND(FIRE0201_working!B21,0))</f>
        <v>10891</v>
      </c>
      <c r="C21" s="49" t="str">
        <f>IF(FIRE0201_working!C21="..","..",ROUND(FIRE0201_working!C21,0))</f>
        <v>..</v>
      </c>
      <c r="D21" s="49" t="str">
        <f>IF(FIRE0201_working!D21="..","..",ROUND(FIRE0201_working!D21,0))</f>
        <v>..</v>
      </c>
      <c r="E21" s="55" t="str">
        <f>IF(FIRE0201_working!E21="..","..",ROUND(FIRE0201_working!E21,0))</f>
        <v>..</v>
      </c>
      <c r="F21" s="49">
        <f>IF(FIRE0201_working!F21="..","..",ROUND(FIRE0201_working!F21,0))</f>
        <v>224</v>
      </c>
      <c r="G21" s="49" t="str">
        <f>IF(FIRE0201_working!G21="..","..",ROUND(FIRE0201_working!G21,0))</f>
        <v>..</v>
      </c>
      <c r="H21" s="49" t="str">
        <f>IF(FIRE0201_working!H21="..","..",ROUND(FIRE0201_working!H21,0))</f>
        <v>..</v>
      </c>
      <c r="I21" s="49" t="str">
        <f>IF(FIRE0201_working!I21="..","..",ROUND(FIRE0201_working!I21,0))</f>
        <v>..</v>
      </c>
      <c r="J21" s="50"/>
      <c r="K21" s="50"/>
      <c r="L21" s="50"/>
      <c r="M21" s="50"/>
      <c r="N21" s="50"/>
      <c r="O21" s="50"/>
      <c r="P21" s="50"/>
      <c r="Q21" s="50"/>
    </row>
    <row r="22" spans="1:17" ht="15" customHeight="1" x14ac:dyDescent="0.35">
      <c r="A22" s="50" t="s">
        <v>64</v>
      </c>
      <c r="B22" s="49">
        <f>IF(FIRE0201_working!B22="..","..",ROUND(FIRE0201_working!B22,0))</f>
        <v>10210</v>
      </c>
      <c r="C22" s="49" t="str">
        <f>IF(FIRE0201_working!C22="..","..",ROUND(FIRE0201_working!C22,0))</f>
        <v>..</v>
      </c>
      <c r="D22" s="49" t="str">
        <f>IF(FIRE0201_working!D22="..","..",ROUND(FIRE0201_working!D22,0))</f>
        <v>..</v>
      </c>
      <c r="E22" s="55" t="str">
        <f>IF(FIRE0201_working!E22="..","..",ROUND(FIRE0201_working!E22,0))</f>
        <v>..</v>
      </c>
      <c r="F22" s="49">
        <f>IF(FIRE0201_working!F22="..","..",ROUND(FIRE0201_working!F22,0))</f>
        <v>209</v>
      </c>
      <c r="G22" s="49" t="str">
        <f>IF(FIRE0201_working!G22="..","..",ROUND(FIRE0201_working!G22,0))</f>
        <v>..</v>
      </c>
      <c r="H22" s="49" t="str">
        <f>IF(FIRE0201_working!H22="..","..",ROUND(FIRE0201_working!H22,0))</f>
        <v>..</v>
      </c>
      <c r="I22" s="49" t="str">
        <f>IF(FIRE0201_working!I22="..","..",ROUND(FIRE0201_working!I22,0))</f>
        <v>..</v>
      </c>
      <c r="J22" s="50"/>
      <c r="K22" s="50"/>
      <c r="L22" s="50"/>
      <c r="M22" s="50"/>
      <c r="N22" s="50"/>
      <c r="O22" s="50"/>
      <c r="P22" s="50"/>
      <c r="Q22" s="50"/>
    </row>
    <row r="23" spans="1:17" ht="15" customHeight="1" x14ac:dyDescent="0.35">
      <c r="A23" s="50" t="s">
        <v>65</v>
      </c>
      <c r="B23" s="49">
        <f>IF(FIRE0201_working!B23="..","..",ROUND(FIRE0201_working!B23,0))</f>
        <v>10930</v>
      </c>
      <c r="C23" s="49" t="str">
        <f>IF(FIRE0201_working!C23="..","..",ROUND(FIRE0201_working!C23,0))</f>
        <v>..</v>
      </c>
      <c r="D23" s="49" t="str">
        <f>IF(FIRE0201_working!D23="..","..",ROUND(FIRE0201_working!D23,0))</f>
        <v>..</v>
      </c>
      <c r="E23" s="55" t="str">
        <f>IF(FIRE0201_working!E23="..","..",ROUND(FIRE0201_working!E23,0))</f>
        <v>..</v>
      </c>
      <c r="F23" s="49">
        <f>IF(FIRE0201_working!F23="..","..",ROUND(FIRE0201_working!F23,0))</f>
        <v>223</v>
      </c>
      <c r="G23" s="49" t="str">
        <f>IF(FIRE0201_working!G23="..","..",ROUND(FIRE0201_working!G23,0))</f>
        <v>..</v>
      </c>
      <c r="H23" s="49" t="str">
        <f>IF(FIRE0201_working!H23="..","..",ROUND(FIRE0201_working!H23,0))</f>
        <v>..</v>
      </c>
      <c r="I23" s="49" t="str">
        <f>IF(FIRE0201_working!I23="..","..",ROUND(FIRE0201_working!I23,0))</f>
        <v>..</v>
      </c>
      <c r="J23" s="50"/>
      <c r="K23" s="50"/>
      <c r="L23" s="50"/>
      <c r="M23" s="50"/>
      <c r="N23" s="50"/>
      <c r="O23" s="50"/>
      <c r="P23" s="50"/>
      <c r="Q23" s="50"/>
    </row>
    <row r="24" spans="1:17" ht="15" customHeight="1" x14ac:dyDescent="0.35">
      <c r="A24" s="50" t="s">
        <v>66</v>
      </c>
      <c r="B24" s="49">
        <f>IF(FIRE0201_working!B24="..","..",ROUND(FIRE0201_working!B24,0))</f>
        <v>10646</v>
      </c>
      <c r="C24" s="49" t="str">
        <f>IF(FIRE0201_working!C24="..","..",ROUND(FIRE0201_working!C24,0))</f>
        <v>..</v>
      </c>
      <c r="D24" s="49" t="str">
        <f>IF(FIRE0201_working!D24="..","..",ROUND(FIRE0201_working!D24,0))</f>
        <v>..</v>
      </c>
      <c r="E24" s="55" t="str">
        <f>IF(FIRE0201_working!E24="..","..",ROUND(FIRE0201_working!E24,0))</f>
        <v>..</v>
      </c>
      <c r="F24" s="49">
        <f>IF(FIRE0201_working!F24="..","..",ROUND(FIRE0201_working!F24,0))</f>
        <v>216</v>
      </c>
      <c r="G24" s="49" t="str">
        <f>IF(FIRE0201_working!G24="..","..",ROUND(FIRE0201_working!G24,0))</f>
        <v>..</v>
      </c>
      <c r="H24" s="49" t="str">
        <f>IF(FIRE0201_working!H24="..","..",ROUND(FIRE0201_working!H24,0))</f>
        <v>..</v>
      </c>
      <c r="I24" s="49" t="str">
        <f>IF(FIRE0201_working!I24="..","..",ROUND(FIRE0201_working!I24,0))</f>
        <v>..</v>
      </c>
      <c r="J24" s="50"/>
      <c r="K24" s="50"/>
      <c r="L24" s="50"/>
      <c r="M24" s="50"/>
      <c r="N24" s="50"/>
      <c r="O24" s="50"/>
      <c r="P24" s="50"/>
      <c r="Q24" s="50"/>
    </row>
    <row r="25" spans="1:17" ht="15" customHeight="1" x14ac:dyDescent="0.35">
      <c r="A25" s="50" t="s">
        <v>67</v>
      </c>
      <c r="B25" s="49">
        <f>IF(FIRE0201_working!B25="..","..",ROUND(FIRE0201_working!B25,0))</f>
        <v>11681</v>
      </c>
      <c r="C25" s="49" t="str">
        <f>IF(FIRE0201_working!C25="..","..",ROUND(FIRE0201_working!C25,0))</f>
        <v>..</v>
      </c>
      <c r="D25" s="49">
        <f>IF(FIRE0201_working!D25="..","..",ROUND(FIRE0201_working!D25,0))</f>
        <v>596</v>
      </c>
      <c r="E25" s="55" t="str">
        <f>IF(FIRE0201_working!E25="..","..",ROUND(FIRE0201_working!E25,0))</f>
        <v>..</v>
      </c>
      <c r="F25" s="49">
        <f>IF(FIRE0201_working!F25="..","..",ROUND(FIRE0201_working!F25,0))</f>
        <v>236</v>
      </c>
      <c r="G25" s="49" t="str">
        <f>IF(FIRE0201_working!G25="..","..",ROUND(FIRE0201_working!G25,0))</f>
        <v>..</v>
      </c>
      <c r="H25" s="49">
        <f>IF(FIRE0201_working!H25="..","..",ROUND(FIRE0201_working!H25,0))</f>
        <v>205</v>
      </c>
      <c r="I25" s="49" t="str">
        <f>IF(FIRE0201_working!I25="..","..",ROUND(FIRE0201_working!I25,0))</f>
        <v>..</v>
      </c>
      <c r="J25" s="50"/>
      <c r="K25" s="50"/>
      <c r="L25" s="50"/>
      <c r="M25" s="50"/>
      <c r="N25" s="50"/>
      <c r="O25" s="50"/>
      <c r="P25" s="50"/>
      <c r="Q25" s="50"/>
    </row>
    <row r="26" spans="1:17" ht="15" customHeight="1" x14ac:dyDescent="0.35">
      <c r="A26" s="50" t="s">
        <v>68</v>
      </c>
      <c r="B26" s="49">
        <f>IF(FIRE0201_working!B26="..","..",ROUND(FIRE0201_working!B26,0))</f>
        <v>10247</v>
      </c>
      <c r="C26" s="49" t="str">
        <f>IF(FIRE0201_working!C26="..","..",ROUND(FIRE0201_working!C26,0))</f>
        <v>..</v>
      </c>
      <c r="D26" s="49">
        <f>IF(FIRE0201_working!D26="..","..",ROUND(FIRE0201_working!D26,0))</f>
        <v>547</v>
      </c>
      <c r="E26" s="55" t="str">
        <f>IF(FIRE0201_working!E26="..","..",ROUND(FIRE0201_working!E26,0))</f>
        <v>..</v>
      </c>
      <c r="F26" s="49">
        <f>IF(FIRE0201_working!F26="..","..",ROUND(FIRE0201_working!F26,0))</f>
        <v>206</v>
      </c>
      <c r="G26" s="49" t="str">
        <f>IF(FIRE0201_working!G26="..","..",ROUND(FIRE0201_working!G26,0))</f>
        <v>..</v>
      </c>
      <c r="H26" s="49">
        <f>IF(FIRE0201_working!H26="..","..",ROUND(FIRE0201_working!H26,0))</f>
        <v>187</v>
      </c>
      <c r="I26" s="49" t="str">
        <f>IF(FIRE0201_working!I26="..","..",ROUND(FIRE0201_working!I26,0))</f>
        <v>..</v>
      </c>
      <c r="J26" s="50"/>
      <c r="K26" s="50"/>
      <c r="L26" s="50"/>
      <c r="M26" s="50"/>
      <c r="N26" s="50"/>
      <c r="O26" s="50"/>
      <c r="P26" s="50"/>
      <c r="Q26" s="50"/>
    </row>
    <row r="27" spans="1:17" ht="15" customHeight="1" x14ac:dyDescent="0.35">
      <c r="A27" s="50" t="s">
        <v>69</v>
      </c>
      <c r="B27" s="49">
        <f>IF(FIRE0201_working!B27="..","..",ROUND(FIRE0201_working!B27,0))</f>
        <v>10801</v>
      </c>
      <c r="C27" s="49" t="str">
        <f>IF(FIRE0201_working!C27="..","..",ROUND(FIRE0201_working!C27,0))</f>
        <v>..</v>
      </c>
      <c r="D27" s="49">
        <f>IF(FIRE0201_working!D27="..","..",ROUND(FIRE0201_working!D27,0))</f>
        <v>508</v>
      </c>
      <c r="E27" s="55" t="str">
        <f>IF(FIRE0201_working!E27="..","..",ROUND(FIRE0201_working!E27,0))</f>
        <v>..</v>
      </c>
      <c r="F27" s="49">
        <f>IF(FIRE0201_working!F27="..","..",ROUND(FIRE0201_working!F27,0))</f>
        <v>216</v>
      </c>
      <c r="G27" s="49" t="str">
        <f>IF(FIRE0201_working!G27="..","..",ROUND(FIRE0201_working!G27,0))</f>
        <v>..</v>
      </c>
      <c r="H27" s="49">
        <f>IF(FIRE0201_working!H27="..","..",ROUND(FIRE0201_working!H27,0))</f>
        <v>173</v>
      </c>
      <c r="I27" s="49" t="str">
        <f>IF(FIRE0201_working!I27="..","..",ROUND(FIRE0201_working!I27,0))</f>
        <v>..</v>
      </c>
      <c r="J27" s="50"/>
      <c r="K27" s="50"/>
      <c r="L27" s="50"/>
      <c r="M27" s="50"/>
      <c r="N27" s="50"/>
      <c r="O27" s="50"/>
      <c r="P27" s="50"/>
      <c r="Q27" s="50"/>
    </row>
    <row r="28" spans="1:17" ht="15" customHeight="1" x14ac:dyDescent="0.35">
      <c r="A28" s="50" t="s">
        <v>70</v>
      </c>
      <c r="B28" s="49">
        <f>IF(FIRE0201_working!B28="..","..",ROUND(FIRE0201_working!B28,0))</f>
        <v>9146</v>
      </c>
      <c r="C28" s="49" t="str">
        <f>IF(FIRE0201_working!C28="..","..",ROUND(FIRE0201_working!C28,0))</f>
        <v>..</v>
      </c>
      <c r="D28" s="49">
        <f>IF(FIRE0201_working!D28="..","..",ROUND(FIRE0201_working!D28,0))</f>
        <v>442</v>
      </c>
      <c r="E28" s="55" t="str">
        <f>IF(FIRE0201_working!E28="..","..",ROUND(FIRE0201_working!E28,0))</f>
        <v>..</v>
      </c>
      <c r="F28" s="49">
        <f>IF(FIRE0201_working!F28="..","..",ROUND(FIRE0201_working!F28,0))</f>
        <v>182</v>
      </c>
      <c r="G28" s="49" t="str">
        <f>IF(FIRE0201_working!G28="..","..",ROUND(FIRE0201_working!G28,0))</f>
        <v>..</v>
      </c>
      <c r="H28" s="49">
        <f>IF(FIRE0201_working!H28="..","..",ROUND(FIRE0201_working!H28,0))</f>
        <v>149</v>
      </c>
      <c r="I28" s="49" t="str">
        <f>IF(FIRE0201_working!I28="..","..",ROUND(FIRE0201_working!I28,0))</f>
        <v>..</v>
      </c>
      <c r="J28" s="50"/>
      <c r="K28" s="50"/>
      <c r="L28" s="50"/>
      <c r="M28" s="50"/>
      <c r="N28" s="50"/>
      <c r="O28" s="50"/>
      <c r="P28" s="50"/>
      <c r="Q28" s="50"/>
    </row>
    <row r="29" spans="1:17" ht="15" customHeight="1" x14ac:dyDescent="0.35">
      <c r="A29" s="50" t="s">
        <v>71</v>
      </c>
      <c r="B29" s="49">
        <f>IF(FIRE0201_working!B29="..","..",ROUND(FIRE0201_working!B29,0))</f>
        <v>7941</v>
      </c>
      <c r="C29" s="49">
        <f>IF(FIRE0201_working!C29="..","..",ROUND(FIRE0201_working!C29,0))</f>
        <v>1433</v>
      </c>
      <c r="D29" s="49">
        <f>IF(FIRE0201_working!D29="..","..",ROUND(FIRE0201_working!D29,0))</f>
        <v>376</v>
      </c>
      <c r="E29" s="55">
        <f>IF(FIRE0201_working!E29="..","..",ROUND(FIRE0201_working!E29,0))</f>
        <v>9750</v>
      </c>
      <c r="F29" s="49">
        <f>IF(FIRE0201_working!F29="..","..",ROUND(FIRE0201_working!F29,0))</f>
        <v>157</v>
      </c>
      <c r="G29" s="49">
        <f>IF(FIRE0201_working!G29="..","..",ROUND(FIRE0201_working!G29,0))</f>
        <v>280</v>
      </c>
      <c r="H29" s="49">
        <f>IF(FIRE0201_working!H29="..","..",ROUND(FIRE0201_working!H29,0))</f>
        <v>127</v>
      </c>
      <c r="I29" s="49">
        <f>IF(FIRE0201_working!I29="..","..",ROUND(FIRE0201_working!I29,0))</f>
        <v>166</v>
      </c>
      <c r="J29" s="50"/>
      <c r="K29" s="50"/>
      <c r="L29" s="50"/>
      <c r="M29" s="50"/>
      <c r="N29" s="50"/>
      <c r="O29" s="50"/>
      <c r="P29" s="50"/>
      <c r="Q29" s="50"/>
    </row>
    <row r="30" spans="1:17" ht="15" customHeight="1" x14ac:dyDescent="0.35">
      <c r="A30" s="50" t="s">
        <v>72</v>
      </c>
      <c r="B30" s="49">
        <f>IF(FIRE0201_working!B30="..","..",ROUND(FIRE0201_working!B30,0))</f>
        <v>7762</v>
      </c>
      <c r="C30" s="49">
        <f>IF(FIRE0201_working!C30="..","..",ROUND(FIRE0201_working!C30,0))</f>
        <v>1369</v>
      </c>
      <c r="D30" s="49">
        <f>IF(FIRE0201_working!D30="..","..",ROUND(FIRE0201_working!D30,0))</f>
        <v>410</v>
      </c>
      <c r="E30" s="55">
        <f>IF(FIRE0201_working!E30="..","..",ROUND(FIRE0201_working!E30,0))</f>
        <v>9541</v>
      </c>
      <c r="F30" s="49">
        <f>IF(FIRE0201_working!F30="..","..",ROUND(FIRE0201_working!F30,0))</f>
        <v>152</v>
      </c>
      <c r="G30" s="49">
        <f>IF(FIRE0201_working!G30="..","..",ROUND(FIRE0201_working!G30,0))</f>
        <v>267</v>
      </c>
      <c r="H30" s="49">
        <f>IF(FIRE0201_working!H30="..","..",ROUND(FIRE0201_working!H30,0))</f>
        <v>137</v>
      </c>
      <c r="I30" s="49">
        <f>IF(FIRE0201_working!I30="..","..",ROUND(FIRE0201_working!I30,0))</f>
        <v>161</v>
      </c>
      <c r="J30" s="50"/>
      <c r="K30" s="50"/>
      <c r="L30" s="50"/>
      <c r="M30" s="50"/>
      <c r="N30" s="50"/>
      <c r="O30" s="50"/>
      <c r="P30" s="50"/>
      <c r="Q30" s="50"/>
    </row>
    <row r="31" spans="1:17" ht="15" customHeight="1" x14ac:dyDescent="0.35">
      <c r="A31" s="50" t="s">
        <v>73</v>
      </c>
      <c r="B31" s="49">
        <f>IF(FIRE0201_working!B31="..","..",ROUND(FIRE0201_working!B31,0))</f>
        <v>7078</v>
      </c>
      <c r="C31" s="49">
        <f>IF(FIRE0201_working!C31="..","..",ROUND(FIRE0201_working!C31,0))</f>
        <v>1187</v>
      </c>
      <c r="D31" s="49">
        <f>IF(FIRE0201_working!D31="..","..",ROUND(FIRE0201_working!D31,0))</f>
        <v>345</v>
      </c>
      <c r="E31" s="55">
        <f>IF(FIRE0201_working!E31="..","..",ROUND(FIRE0201_working!E31,0))</f>
        <v>8610</v>
      </c>
      <c r="F31" s="49">
        <f>IF(FIRE0201_working!F31="..","..",ROUND(FIRE0201_working!F31,0))</f>
        <v>138</v>
      </c>
      <c r="G31" s="49">
        <f>IF(FIRE0201_working!G31="..","..",ROUND(FIRE0201_working!G31,0))</f>
        <v>230</v>
      </c>
      <c r="H31" s="49">
        <f>IF(FIRE0201_working!H31="..","..",ROUND(FIRE0201_working!H31,0))</f>
        <v>115</v>
      </c>
      <c r="I31" s="49">
        <f>IF(FIRE0201_working!I31="..","..",ROUND(FIRE0201_working!I31,0))</f>
        <v>145</v>
      </c>
      <c r="J31" s="50"/>
      <c r="K31" s="50"/>
      <c r="L31" s="50"/>
      <c r="M31" s="50"/>
      <c r="N31" s="50"/>
      <c r="O31" s="50"/>
      <c r="P31" s="50"/>
      <c r="Q31" s="50"/>
    </row>
    <row r="32" spans="1:17" ht="15" customHeight="1" x14ac:dyDescent="0.35">
      <c r="A32" s="50" t="s">
        <v>74</v>
      </c>
      <c r="B32" s="49">
        <f>IF(FIRE0201_working!B32="..","..",ROUND(FIRE0201_working!B32,0))</f>
        <v>6156</v>
      </c>
      <c r="C32" s="49">
        <f>IF(FIRE0201_working!C32="..","..",ROUND(FIRE0201_working!C32,0))</f>
        <v>1308</v>
      </c>
      <c r="D32" s="49">
        <f>IF(FIRE0201_working!D32="..","..",ROUND(FIRE0201_working!D32,0))</f>
        <v>338</v>
      </c>
      <c r="E32" s="55">
        <f>IF(FIRE0201_working!E32="..","..",ROUND(FIRE0201_working!E32,0))</f>
        <v>7802</v>
      </c>
      <c r="F32" s="49">
        <f>IF(FIRE0201_working!F32="..","..",ROUND(FIRE0201_working!F32,0))</f>
        <v>119</v>
      </c>
      <c r="G32" s="49">
        <f>IF(FIRE0201_working!G32="..","..",ROUND(FIRE0201_working!G32,0))</f>
        <v>251</v>
      </c>
      <c r="H32" s="49">
        <f>IF(FIRE0201_working!H32="..","..",ROUND(FIRE0201_working!H32,0))</f>
        <v>112</v>
      </c>
      <c r="I32" s="49">
        <f>IF(FIRE0201_working!I32="..","..",ROUND(FIRE0201_working!I32,0))</f>
        <v>130</v>
      </c>
      <c r="J32" s="50"/>
      <c r="K32" s="50"/>
      <c r="L32" s="50"/>
      <c r="M32" s="50"/>
      <c r="N32" s="50"/>
      <c r="O32" s="50"/>
      <c r="P32" s="50"/>
      <c r="Q32" s="50"/>
    </row>
    <row r="33" spans="1:17" ht="15" customHeight="1" x14ac:dyDescent="0.35">
      <c r="A33" s="50" t="s">
        <v>75</v>
      </c>
      <c r="B33" s="49">
        <f>IF(FIRE0201_working!B33="..","..",ROUND(FIRE0201_working!B33,0))</f>
        <v>5344</v>
      </c>
      <c r="C33" s="49">
        <f>IF(FIRE0201_working!C33="..","..",ROUND(FIRE0201_working!C33,0))</f>
        <v>1193</v>
      </c>
      <c r="D33" s="49">
        <f>IF(FIRE0201_working!D33="..","..",ROUND(FIRE0201_working!D33,0))</f>
        <v>338</v>
      </c>
      <c r="E33" s="55">
        <f>IF(FIRE0201_working!E33="..","..",ROUND(FIRE0201_working!E33,0))</f>
        <v>6875</v>
      </c>
      <c r="F33" s="49">
        <f>IF(FIRE0201_working!F33="..","..",ROUND(FIRE0201_working!F33,0))</f>
        <v>102</v>
      </c>
      <c r="G33" s="49">
        <f>IF(FIRE0201_working!G33="..","..",ROUND(FIRE0201_working!G33,0))</f>
        <v>228</v>
      </c>
      <c r="H33" s="49">
        <f>IF(FIRE0201_working!H33="..","..",ROUND(FIRE0201_working!H33,0))</f>
        <v>111</v>
      </c>
      <c r="I33" s="49">
        <f>IF(FIRE0201_working!I33="..","..",ROUND(FIRE0201_working!I33,0))</f>
        <v>114</v>
      </c>
      <c r="J33" s="50"/>
      <c r="K33" s="50"/>
      <c r="L33" s="50"/>
      <c r="M33" s="50"/>
      <c r="N33" s="50"/>
      <c r="O33" s="50"/>
      <c r="P33" s="50"/>
      <c r="Q33" s="50"/>
    </row>
    <row r="34" spans="1:17" ht="15" customHeight="1" x14ac:dyDescent="0.35">
      <c r="A34" s="50" t="s">
        <v>32</v>
      </c>
      <c r="B34" s="49">
        <f>IF(FIRE0201_working!B34="..","..",ROUND(FIRE0201_working!B34,0))</f>
        <v>4895</v>
      </c>
      <c r="C34" s="49">
        <f>IF(FIRE0201_working!C34="..","..",ROUND(FIRE0201_working!C34,0))</f>
        <v>1084</v>
      </c>
      <c r="D34" s="49">
        <f>IF(FIRE0201_working!D34="..","..",ROUND(FIRE0201_working!D34,0))</f>
        <v>282</v>
      </c>
      <c r="E34" s="55">
        <f>IF(FIRE0201_working!E34="..","..",ROUND(FIRE0201_working!E34,0))</f>
        <v>6261</v>
      </c>
      <c r="F34" s="49">
        <f>IF(FIRE0201_working!F34="..","..",ROUND(FIRE0201_working!F34,0))</f>
        <v>93</v>
      </c>
      <c r="G34" s="49">
        <f>IF(FIRE0201_working!G34="..","..",ROUND(FIRE0201_working!G34,0))</f>
        <v>206</v>
      </c>
      <c r="H34" s="49">
        <f>IF(FIRE0201_working!H34="..","..",ROUND(FIRE0201_working!H34,0))</f>
        <v>92</v>
      </c>
      <c r="I34" s="49">
        <f>IF(FIRE0201_working!I34="..","..",ROUND(FIRE0201_working!I34,0))</f>
        <v>103</v>
      </c>
      <c r="J34" s="50"/>
      <c r="K34" s="50"/>
      <c r="L34" s="50"/>
      <c r="M34" s="50"/>
      <c r="N34" s="50"/>
      <c r="O34" s="50"/>
      <c r="P34" s="50"/>
      <c r="Q34" s="50"/>
    </row>
    <row r="35" spans="1:17" ht="15" customHeight="1" x14ac:dyDescent="0.35">
      <c r="A35" s="50" t="s">
        <v>33</v>
      </c>
      <c r="B35" s="49">
        <f>IF(FIRE0201_working!B35="..","..",ROUND(FIRE0201_working!B35,0))</f>
        <v>4615</v>
      </c>
      <c r="C35" s="49">
        <f>IF(FIRE0201_working!C35="..","..",ROUND(FIRE0201_working!C35,0))</f>
        <v>1040</v>
      </c>
      <c r="D35" s="49">
        <f>IF(FIRE0201_working!D35="..","..",ROUND(FIRE0201_working!D35,0))</f>
        <v>233</v>
      </c>
      <c r="E35" s="55">
        <f>IF(FIRE0201_working!E35="..","..",ROUND(FIRE0201_working!E35,0))</f>
        <v>5888</v>
      </c>
      <c r="F35" s="49">
        <f>IF(FIRE0201_working!F35="..","..",ROUND(FIRE0201_working!F35,0))</f>
        <v>87</v>
      </c>
      <c r="G35" s="49">
        <f>IF(FIRE0201_working!G35="..","..",ROUND(FIRE0201_working!G35,0))</f>
        <v>196</v>
      </c>
      <c r="H35" s="49">
        <f>IF(FIRE0201_working!H35="..","..",ROUND(FIRE0201_working!H35,0))</f>
        <v>76</v>
      </c>
      <c r="I35" s="49">
        <f>IF(FIRE0201_working!I35="..","..",ROUND(FIRE0201_working!I35,0))</f>
        <v>96</v>
      </c>
      <c r="J35" s="50"/>
      <c r="K35" s="50"/>
      <c r="L35" s="50"/>
      <c r="M35" s="50"/>
      <c r="N35" s="50"/>
      <c r="O35" s="50"/>
      <c r="P35" s="50"/>
      <c r="Q35" s="50"/>
    </row>
    <row r="36" spans="1:17" ht="15" customHeight="1" x14ac:dyDescent="0.35">
      <c r="A36" s="50" t="s">
        <v>34</v>
      </c>
      <c r="B36" s="49">
        <f>IF(FIRE0201_working!B36="..","..",ROUND(FIRE0201_working!B36,0))</f>
        <v>3629</v>
      </c>
      <c r="C36" s="49">
        <f>IF(FIRE0201_working!C36="..","..",ROUND(FIRE0201_working!C36,0))</f>
        <v>832</v>
      </c>
      <c r="D36" s="49">
        <f>IF(FIRE0201_working!D36="..","..",ROUND(FIRE0201_working!D36,0))</f>
        <v>186</v>
      </c>
      <c r="E36" s="55">
        <f>IF(FIRE0201_working!E36="..","..",ROUND(FIRE0201_working!E36,0))</f>
        <v>4647</v>
      </c>
      <c r="F36" s="49">
        <f>IF(FIRE0201_working!F36="..","..",ROUND(FIRE0201_working!F36,0))</f>
        <v>68</v>
      </c>
      <c r="G36" s="49">
        <f>IF(FIRE0201_working!G36="..","..",ROUND(FIRE0201_working!G36,0))</f>
        <v>157</v>
      </c>
      <c r="H36" s="49">
        <f>IF(FIRE0201_working!H36="..","..",ROUND(FIRE0201_working!H36,0))</f>
        <v>61</v>
      </c>
      <c r="I36" s="49">
        <f>IF(FIRE0201_working!I36="..","..",ROUND(FIRE0201_working!I36,0))</f>
        <v>75</v>
      </c>
      <c r="J36" s="50"/>
      <c r="K36" s="50"/>
      <c r="L36" s="50"/>
      <c r="M36" s="50"/>
      <c r="N36" s="50"/>
      <c r="O36" s="50"/>
      <c r="P36" s="50"/>
      <c r="Q36" s="50"/>
    </row>
    <row r="37" spans="1:17" ht="15" customHeight="1" x14ac:dyDescent="0.35">
      <c r="A37" s="50" t="s">
        <v>35</v>
      </c>
      <c r="B37" s="49">
        <f>IF(FIRE0201_working!B37="..","..",ROUND(FIRE0201_working!B37,0))</f>
        <v>3298</v>
      </c>
      <c r="C37" s="49">
        <f>IF(FIRE0201_working!C37="..","..",ROUND(FIRE0201_working!C37,0))</f>
        <v>650</v>
      </c>
      <c r="D37" s="49">
        <f>IF(FIRE0201_working!D37="..","..",ROUND(FIRE0201_working!D37,0))</f>
        <v>178</v>
      </c>
      <c r="E37" s="55">
        <f>IF(FIRE0201_working!E37="..","..",ROUND(FIRE0201_working!E37,0))</f>
        <v>4126</v>
      </c>
      <c r="F37" s="49">
        <f>IF(FIRE0201_working!F37="..","..",ROUND(FIRE0201_working!F37,0))</f>
        <v>61</v>
      </c>
      <c r="G37" s="49">
        <f>IF(FIRE0201_working!G37="..","..",ROUND(FIRE0201_working!G37,0))</f>
        <v>122</v>
      </c>
      <c r="H37" s="49">
        <f>IF(FIRE0201_working!H37="..","..",ROUND(FIRE0201_working!H37,0))</f>
        <v>58</v>
      </c>
      <c r="I37" s="49">
        <f>IF(FIRE0201_working!I37="..","..",ROUND(FIRE0201_working!I37,0))</f>
        <v>66</v>
      </c>
      <c r="J37" s="50"/>
      <c r="K37" s="50"/>
      <c r="L37" s="50"/>
      <c r="M37" s="50"/>
      <c r="N37" s="50"/>
      <c r="O37" s="50"/>
      <c r="P37" s="50"/>
      <c r="Q37" s="50"/>
    </row>
    <row r="38" spans="1:17" ht="15" customHeight="1" x14ac:dyDescent="0.35">
      <c r="A38" s="50" t="s">
        <v>36</v>
      </c>
      <c r="B38" s="49">
        <f>IF(FIRE0201_working!B38="..","..",ROUND(FIRE0201_working!B38,0))</f>
        <v>3013</v>
      </c>
      <c r="C38" s="49">
        <f>IF(FIRE0201_working!C38="..","..",ROUND(FIRE0201_working!C38,0))</f>
        <v>622</v>
      </c>
      <c r="D38" s="49">
        <f>IF(FIRE0201_working!D38="..","..",ROUND(FIRE0201_working!D38,0))</f>
        <v>173</v>
      </c>
      <c r="E38" s="55">
        <f>IF(FIRE0201_working!E38="..","..",ROUND(FIRE0201_working!E38,0))</f>
        <v>3808</v>
      </c>
      <c r="F38" s="49">
        <f>IF(FIRE0201_working!F38="..","..",ROUND(FIRE0201_working!F38,0))</f>
        <v>55</v>
      </c>
      <c r="G38" s="49">
        <f>IF(FIRE0201_working!G38="..","..",ROUND(FIRE0201_working!G38,0))</f>
        <v>117</v>
      </c>
      <c r="H38" s="49">
        <f>IF(FIRE0201_working!H38="..","..",ROUND(FIRE0201_working!H38,0))</f>
        <v>56</v>
      </c>
      <c r="I38" s="49">
        <f>IF(FIRE0201_working!I38="..","..",ROUND(FIRE0201_working!I38,0))</f>
        <v>61</v>
      </c>
      <c r="J38" s="50"/>
      <c r="K38" s="50"/>
      <c r="L38" s="50"/>
      <c r="M38" s="50"/>
      <c r="N38" s="50"/>
      <c r="O38" s="50"/>
      <c r="P38" s="50"/>
      <c r="Q38" s="50"/>
    </row>
    <row r="39" spans="1:17" ht="15" customHeight="1" x14ac:dyDescent="0.35">
      <c r="A39" s="50" t="s">
        <v>37</v>
      </c>
      <c r="B39" s="49">
        <f>IF(FIRE0201_working!B39="..","..",ROUND(FIRE0201_working!B39,0))</f>
        <v>3018</v>
      </c>
      <c r="C39" s="49">
        <f>IF(FIRE0201_working!C39="..","..",ROUND(FIRE0201_working!C39,0))</f>
        <v>605</v>
      </c>
      <c r="D39" s="49">
        <f>IF(FIRE0201_working!D39="..","..",ROUND(FIRE0201_working!D39,0))</f>
        <v>166</v>
      </c>
      <c r="E39" s="55">
        <f>IF(FIRE0201_working!E39="..","..",ROUND(FIRE0201_working!E39,0))</f>
        <v>3789</v>
      </c>
      <c r="F39" s="49">
        <f>IF(FIRE0201_working!F39="..","..",ROUND(FIRE0201_working!F39,0))</f>
        <v>55</v>
      </c>
      <c r="G39" s="49">
        <f>IF(FIRE0201_working!G39="..","..",ROUND(FIRE0201_working!G39,0))</f>
        <v>113</v>
      </c>
      <c r="H39" s="49">
        <f>IF(FIRE0201_working!H39="..","..",ROUND(FIRE0201_working!H39,0))</f>
        <v>54</v>
      </c>
      <c r="I39" s="49">
        <f>IF(FIRE0201_working!I39="..","..",ROUND(FIRE0201_working!I39,0))</f>
        <v>60</v>
      </c>
      <c r="J39" s="50"/>
      <c r="K39" s="50"/>
      <c r="L39" s="50"/>
      <c r="M39" s="50"/>
      <c r="N39" s="50"/>
      <c r="O39" s="50"/>
      <c r="P39" s="50"/>
      <c r="Q39" s="50"/>
    </row>
    <row r="40" spans="1:17" ht="15" customHeight="1" x14ac:dyDescent="0.35">
      <c r="A40" s="50" t="s">
        <v>38</v>
      </c>
      <c r="B40" s="49">
        <f>IF(FIRE0201_working!B40="..","..",ROUND(FIRE0201_working!B40,0))</f>
        <v>3106</v>
      </c>
      <c r="C40" s="49">
        <f>IF(FIRE0201_working!C40="..","..",ROUND(FIRE0201_working!C40,0))</f>
        <v>618</v>
      </c>
      <c r="D40" s="49">
        <f>IF(FIRE0201_working!D40="..","..",ROUND(FIRE0201_working!D40,0))</f>
        <v>139</v>
      </c>
      <c r="E40" s="55">
        <f>IF(FIRE0201_working!E40="..","..",ROUND(FIRE0201_working!E40,0))</f>
        <v>3863</v>
      </c>
      <c r="F40" s="49">
        <f>IF(FIRE0201_working!F40="..","..",ROUND(FIRE0201_working!F40,0))</f>
        <v>56</v>
      </c>
      <c r="G40" s="49">
        <f>IF(FIRE0201_working!G40="..","..",ROUND(FIRE0201_working!G40,0))</f>
        <v>115</v>
      </c>
      <c r="H40" s="49">
        <f>IF(FIRE0201_working!H40="..","..",ROUND(FIRE0201_working!H40,0))</f>
        <v>45</v>
      </c>
      <c r="I40" s="49">
        <f>IF(FIRE0201_working!I40="..","..",ROUND(FIRE0201_working!I40,0))</f>
        <v>61</v>
      </c>
      <c r="J40" s="50"/>
      <c r="K40" s="50"/>
      <c r="L40" s="50"/>
      <c r="M40" s="50"/>
      <c r="N40" s="50"/>
      <c r="O40" s="50"/>
      <c r="P40" s="50"/>
      <c r="Q40" s="50"/>
    </row>
    <row r="41" spans="1:17" ht="15" customHeight="1" x14ac:dyDescent="0.35">
      <c r="A41" s="50" t="s">
        <v>39</v>
      </c>
      <c r="B41" s="49">
        <f>IF(FIRE0201_working!B41="..","..",ROUND(FIRE0201_working!B41,0))</f>
        <v>3228</v>
      </c>
      <c r="C41" s="49">
        <f>IF(FIRE0201_working!C41="..","..",ROUND(FIRE0201_working!C41,0))</f>
        <v>561</v>
      </c>
      <c r="D41" s="49">
        <f>IF(FIRE0201_working!D41="..","..",ROUND(FIRE0201_working!D41,0))</f>
        <v>132</v>
      </c>
      <c r="E41" s="55">
        <f>IF(FIRE0201_working!E41="..","..",ROUND(FIRE0201_working!E41,0))</f>
        <v>3921</v>
      </c>
      <c r="F41" s="49">
        <f>IF(FIRE0201_working!F41="..","..",ROUND(FIRE0201_working!F41,0))</f>
        <v>58</v>
      </c>
      <c r="G41" s="49">
        <f>IF(FIRE0201_working!G41="..","..",ROUND(FIRE0201_working!G41,0))</f>
        <v>104</v>
      </c>
      <c r="H41" s="49">
        <f>IF(FIRE0201_working!H41="..","..",ROUND(FIRE0201_working!H41,0))</f>
        <v>43</v>
      </c>
      <c r="I41" s="49">
        <f>IF(FIRE0201_working!I41="..","..",ROUND(FIRE0201_working!I41,0))</f>
        <v>61</v>
      </c>
      <c r="J41" s="50"/>
      <c r="K41" s="50"/>
      <c r="L41" s="50"/>
      <c r="M41" s="50"/>
      <c r="N41" s="50"/>
      <c r="O41" s="50"/>
      <c r="P41" s="50"/>
      <c r="Q41" s="50"/>
    </row>
    <row r="42" spans="1:17" ht="15" customHeight="1" x14ac:dyDescent="0.35">
      <c r="A42" s="50" t="s">
        <v>40</v>
      </c>
      <c r="B42" s="49">
        <f>IF(FIRE0201_working!B42="..","..",ROUND(FIRE0201_working!B42,0))</f>
        <v>3036</v>
      </c>
      <c r="C42" s="49">
        <f>IF(FIRE0201_working!C42="..","..",ROUND(FIRE0201_working!C42,0))</f>
        <v>510</v>
      </c>
      <c r="D42" s="49">
        <f>IF(FIRE0201_working!D42="..","..",ROUND(FIRE0201_working!D42,0))</f>
        <v>125</v>
      </c>
      <c r="E42" s="55">
        <f>IF(FIRE0201_working!E42="..","..",ROUND(FIRE0201_working!E42,0))</f>
        <v>3671</v>
      </c>
      <c r="F42" s="49">
        <f>IF(FIRE0201_working!F42="..","..",ROUND(FIRE0201_working!F42,0))</f>
        <v>54</v>
      </c>
      <c r="G42" s="49">
        <f>IF(FIRE0201_working!G42="..","..",ROUND(FIRE0201_working!G42,0))</f>
        <v>95</v>
      </c>
      <c r="H42" s="49">
        <f>IF(FIRE0201_working!H42="..","..",ROUND(FIRE0201_working!H42,0))</f>
        <v>41</v>
      </c>
      <c r="I42" s="49">
        <f>IF(FIRE0201_working!I42="..","..",ROUND(FIRE0201_working!I42,0))</f>
        <v>57</v>
      </c>
      <c r="J42" s="50"/>
      <c r="K42" s="50"/>
      <c r="L42" s="50"/>
      <c r="M42" s="50"/>
      <c r="N42" s="50"/>
      <c r="O42" s="50"/>
      <c r="P42" s="50"/>
      <c r="Q42" s="50"/>
    </row>
    <row r="43" spans="1:17" ht="15" customHeight="1" x14ac:dyDescent="0.35">
      <c r="A43" s="50" t="s">
        <v>41</v>
      </c>
      <c r="B43" s="49">
        <f>IF(FIRE0201_working!B43="..","..",ROUND(FIRE0201_working!B43,0))</f>
        <v>2973</v>
      </c>
      <c r="C43" s="49">
        <f>IF(FIRE0201_working!C43="..","..",ROUND(FIRE0201_working!C43,0))</f>
        <v>525</v>
      </c>
      <c r="D43" s="49">
        <f>IF(FIRE0201_working!D43="..","..",ROUND(FIRE0201_working!D43,0))</f>
        <v>130</v>
      </c>
      <c r="E43" s="55">
        <f>IF(FIRE0201_working!E43="..","..",ROUND(FIRE0201_working!E43,0))</f>
        <v>3628</v>
      </c>
      <c r="F43" s="49">
        <f>IF(FIRE0201_working!F43="..","..",ROUND(FIRE0201_working!F43,0))</f>
        <v>53</v>
      </c>
      <c r="G43" s="49">
        <f>IF(FIRE0201_working!G43="..","..",ROUND(FIRE0201_working!G43,0))</f>
        <v>97</v>
      </c>
      <c r="H43" s="49">
        <f>IF(FIRE0201_working!H43="..","..",ROUND(FIRE0201_working!H43,0))</f>
        <v>42</v>
      </c>
      <c r="I43" s="49">
        <f>IF(FIRE0201_working!I43="..","..",ROUND(FIRE0201_working!I43,0))</f>
        <v>56</v>
      </c>
      <c r="J43" s="50"/>
      <c r="K43" s="50"/>
      <c r="L43" s="50"/>
      <c r="M43" s="50"/>
      <c r="N43" s="50"/>
      <c r="O43" s="50"/>
      <c r="P43" s="50"/>
      <c r="Q43" s="50"/>
    </row>
    <row r="44" spans="1:17" ht="15" customHeight="1" x14ac:dyDescent="0.35">
      <c r="A44" s="50" t="s">
        <v>42</v>
      </c>
      <c r="B44" s="49">
        <f>IF(FIRE0201_working!B44="..","..",ROUND(FIRE0201_working!B44,0))</f>
        <v>2732</v>
      </c>
      <c r="C44" s="49">
        <f>IF(FIRE0201_working!C44="..","..",ROUND(FIRE0201_working!C44,0))</f>
        <v>518</v>
      </c>
      <c r="D44" s="49">
        <f>IF(FIRE0201_working!D44="..","..",ROUND(FIRE0201_working!D44,0))</f>
        <v>126</v>
      </c>
      <c r="E44" s="55">
        <f>IF(FIRE0201_working!E44="..","..",ROUND(FIRE0201_working!E44,0))</f>
        <v>3376</v>
      </c>
      <c r="F44" s="49">
        <f>IF(FIRE0201_working!F44="..","..",ROUND(FIRE0201_working!F44,0))</f>
        <v>49</v>
      </c>
      <c r="G44" s="49">
        <f>IF(FIRE0201_working!G44="..","..",ROUND(FIRE0201_working!G44,0))</f>
        <v>96</v>
      </c>
      <c r="H44" s="49">
        <f>IF(FIRE0201_working!H44="..","..",ROUND(FIRE0201_working!H44,0))</f>
        <v>41</v>
      </c>
      <c r="I44" s="49">
        <f>IF(FIRE0201_working!I44="..","..",ROUND(FIRE0201_working!I44,0))</f>
        <v>52</v>
      </c>
      <c r="J44" s="50"/>
      <c r="K44" s="50"/>
      <c r="L44" s="50"/>
      <c r="M44" s="49"/>
      <c r="N44" s="50"/>
      <c r="O44" s="50"/>
      <c r="P44" s="50"/>
      <c r="Q44" s="50"/>
    </row>
    <row r="45" spans="1:17" ht="15" customHeight="1" x14ac:dyDescent="0.35">
      <c r="A45" s="50" t="s">
        <v>43</v>
      </c>
      <c r="B45" s="49">
        <f>IF(FIRE0201_working!B45="..","..",ROUND(FIRE0201_working!B45,0))</f>
        <v>2693</v>
      </c>
      <c r="C45" s="49">
        <f>IF(FIRE0201_working!C45="..","..",ROUND(FIRE0201_working!C45,0))</f>
        <v>439</v>
      </c>
      <c r="D45" s="49">
        <f>IF(FIRE0201_working!D45="..","..",ROUND(FIRE0201_working!D45,0))</f>
        <v>120</v>
      </c>
      <c r="E45" s="55">
        <f>IF(FIRE0201_working!E45="..","..",ROUND(FIRE0201_working!E45,0))</f>
        <v>3252</v>
      </c>
      <c r="F45" s="49">
        <f>IF(FIRE0201_working!F45="..","..",ROUND(FIRE0201_working!F45,0))</f>
        <v>48</v>
      </c>
      <c r="G45" s="49">
        <f>IF(FIRE0201_working!G45="..","..",ROUND(FIRE0201_working!G45,0))</f>
        <v>81</v>
      </c>
      <c r="H45" s="49">
        <f>IF(FIRE0201_working!H45="..","..",ROUND(FIRE0201_working!H45,0))</f>
        <v>39</v>
      </c>
      <c r="I45" s="49">
        <f>IF(FIRE0201_working!I45="..","..",ROUND(FIRE0201_working!I45,0))</f>
        <v>50</v>
      </c>
      <c r="J45" s="50"/>
      <c r="K45" s="50"/>
      <c r="L45" s="50"/>
      <c r="M45" s="50"/>
      <c r="N45" s="50"/>
      <c r="O45" s="50"/>
      <c r="P45" s="50"/>
      <c r="Q45" s="50"/>
    </row>
    <row r="46" spans="1:17" ht="15" customHeight="1" x14ac:dyDescent="0.35">
      <c r="A46" s="50" t="s">
        <v>44</v>
      </c>
      <c r="B46" s="49">
        <f>IF(FIRE0201_working!B46="..","..",ROUND(FIRE0201_working!B46,0))</f>
        <v>2744</v>
      </c>
      <c r="C46" s="49">
        <f>IF(FIRE0201_working!C46="..","..",ROUND(FIRE0201_working!C46,0))</f>
        <v>430</v>
      </c>
      <c r="D46" s="49">
        <f>IF(FIRE0201_working!D46="..","..",ROUND(FIRE0201_working!D46,0))</f>
        <v>163</v>
      </c>
      <c r="E46" s="55">
        <f>IF(FIRE0201_working!E46="..","..",ROUND(FIRE0201_working!E46,0))</f>
        <v>3337</v>
      </c>
      <c r="F46" s="49">
        <f>IF(FIRE0201_working!F46="..","..",ROUND(FIRE0201_working!F46,0))</f>
        <v>48</v>
      </c>
      <c r="G46" s="49">
        <f>IF(FIRE0201_working!G46="..","..",ROUND(FIRE0201_working!G46,0))</f>
        <v>79</v>
      </c>
      <c r="H46" s="49">
        <f>IF(FIRE0201_working!H46="..","..",ROUND(FIRE0201_working!H46,0))</f>
        <v>52</v>
      </c>
      <c r="I46" s="49">
        <f>IF(FIRE0201_working!I46="..","..",ROUND(FIRE0201_working!I46,0))</f>
        <v>51</v>
      </c>
      <c r="J46" s="50"/>
      <c r="K46" s="50"/>
      <c r="L46" s="50"/>
      <c r="M46" s="50"/>
      <c r="N46" s="50"/>
      <c r="O46" s="50"/>
      <c r="P46" s="50"/>
      <c r="Q46" s="50"/>
    </row>
    <row r="47" spans="1:17" ht="15" customHeight="1" x14ac:dyDescent="0.35">
      <c r="A47" s="50" t="s">
        <v>45</v>
      </c>
      <c r="B47" s="49">
        <f>IF(FIRE0201_working!B47="..","..",ROUND(FIRE0201_working!B47,0))</f>
        <v>2590</v>
      </c>
      <c r="C47" s="49">
        <f>IF(FIRE0201_working!C47="..","..",ROUND(FIRE0201_working!C47,0))</f>
        <v>438</v>
      </c>
      <c r="D47" s="49">
        <f>IF(FIRE0201_working!D47="..","..",ROUND(FIRE0201_working!D47,0))</f>
        <v>124</v>
      </c>
      <c r="E47" s="55">
        <f>IF(FIRE0201_working!E47="..","..",ROUND(FIRE0201_working!E47,0))</f>
        <v>3152</v>
      </c>
      <c r="F47" s="49">
        <f>IF(FIRE0201_working!F47="..","..",ROUND(FIRE0201_working!F47,0))</f>
        <v>45</v>
      </c>
      <c r="G47" s="49">
        <f>IF(FIRE0201_working!G47="..","..",ROUND(FIRE0201_working!G47,0))</f>
        <v>80</v>
      </c>
      <c r="H47" s="49">
        <f>IF(FIRE0201_working!H47="..","..",ROUND(FIRE0201_working!H47,0))</f>
        <v>39</v>
      </c>
      <c r="I47" s="49">
        <f>IF(FIRE0201_working!I47="..","..",ROUND(FIRE0201_working!I47,0))</f>
        <v>48</v>
      </c>
      <c r="J47" s="50"/>
      <c r="K47" s="50"/>
      <c r="L47" s="50"/>
      <c r="M47" s="50"/>
      <c r="N47" s="50"/>
      <c r="O47" s="50"/>
      <c r="P47" s="50"/>
      <c r="Q47" s="50"/>
    </row>
    <row r="48" spans="1:17" ht="15" customHeight="1" thickBot="1" x14ac:dyDescent="0.4">
      <c r="A48" s="52" t="s">
        <v>46</v>
      </c>
      <c r="B48" s="51">
        <f>IF(FIRE0201_working!B48="..","..",ROUND(FIRE0201_working!B48,0))</f>
        <v>2469</v>
      </c>
      <c r="C48" s="51">
        <f>IF(FIRE0201_working!C48="..","..",ROUND(FIRE0201_working!C48,0))</f>
        <v>417</v>
      </c>
      <c r="D48" s="51">
        <f>IF(FIRE0201_working!D48="..","..",ROUND(FIRE0201_working!D48,0))</f>
        <v>101</v>
      </c>
      <c r="E48" s="56">
        <f>IF(FIRE0201_working!E48="..","..",ROUND(FIRE0201_working!E48,0))</f>
        <v>2987</v>
      </c>
      <c r="F48" s="51">
        <f>IF(FIRE0201_working!F48="..","..",ROUND(FIRE0201_working!F48,0))</f>
        <v>42</v>
      </c>
      <c r="G48" s="51">
        <f>IF(FIRE0201_working!G48="..","..",ROUND(FIRE0201_working!G48,0))</f>
        <v>75</v>
      </c>
      <c r="H48" s="51">
        <f>IF(FIRE0201_working!H48="..","..",ROUND(FIRE0201_working!H48,0))</f>
        <v>32</v>
      </c>
      <c r="I48" s="51">
        <f>IF(FIRE0201_working!I48="..","..",ROUND(FIRE0201_working!I48,0))</f>
        <v>44</v>
      </c>
      <c r="J48" s="50"/>
      <c r="K48" s="50"/>
      <c r="L48" s="50"/>
      <c r="M48" s="50"/>
      <c r="N48" s="50"/>
      <c r="O48" s="50"/>
      <c r="P48" s="50"/>
      <c r="Q48" s="50"/>
    </row>
    <row r="49" spans="1:17" ht="15" hidden="1" customHeight="1" x14ac:dyDescent="0.35">
      <c r="A49" s="65" t="s">
        <v>46</v>
      </c>
      <c r="B49" s="57">
        <f>IF(FIRE0201_working!B49="..","..",ROUND(FIRE0201_working!B49,0))</f>
        <v>2469</v>
      </c>
      <c r="C49" s="57">
        <f>IF(FIRE0201_working!C49="..","..",ROUND(FIRE0201_working!C49,0))</f>
        <v>417</v>
      </c>
      <c r="D49" s="57">
        <f>IF(FIRE0201_working!D49="..","..",ROUND(FIRE0201_working!D49,0))</f>
        <v>101</v>
      </c>
      <c r="E49" s="58">
        <f>IF(FIRE0201_working!E49="..","..",ROUND(FIRE0201_working!E49,0))</f>
        <v>2987</v>
      </c>
      <c r="F49" s="57">
        <f>IF(FIRE0201_working!F49="..","..",ROUND(FIRE0201_working!F49,0))</f>
        <v>42</v>
      </c>
      <c r="G49" s="57">
        <f>IF(FIRE0201_working!G49="..","..",ROUND(FIRE0201_working!G49,0))</f>
        <v>75</v>
      </c>
      <c r="H49" s="57">
        <f>IF(FIRE0201_working!H49="..","..",ROUND(FIRE0201_working!H49,0))</f>
        <v>32</v>
      </c>
      <c r="I49" s="57">
        <f>IF(FIRE0201_working!I49="..","..",ROUND(FIRE0201_working!I49,0))</f>
        <v>44</v>
      </c>
      <c r="J49" s="50"/>
      <c r="K49" s="50"/>
      <c r="L49" s="50"/>
      <c r="M49" s="50"/>
      <c r="N49" s="50"/>
      <c r="O49" s="50"/>
      <c r="P49" s="50"/>
      <c r="Q49" s="50"/>
    </row>
    <row r="50" spans="1:17" ht="24.75" customHeight="1" x14ac:dyDescent="0.35">
      <c r="A50" s="61" t="s">
        <v>84</v>
      </c>
      <c r="B50" s="66"/>
      <c r="C50" s="66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</row>
    <row r="51" spans="1:17" x14ac:dyDescent="0.35">
      <c r="A51" s="50" t="s">
        <v>85</v>
      </c>
      <c r="B51" s="66"/>
      <c r="C51" s="66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</row>
    <row r="52" spans="1:17" x14ac:dyDescent="0.35">
      <c r="A52" s="50" t="s">
        <v>86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</row>
    <row r="53" spans="1:17" ht="12.75" customHeight="1" x14ac:dyDescent="0.35">
      <c r="A53" s="67" t="s">
        <v>87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</row>
    <row r="54" spans="1:17" ht="16.5" customHeight="1" x14ac:dyDescent="0.35">
      <c r="A54" s="68" t="s">
        <v>88</v>
      </c>
      <c r="B54" s="68"/>
      <c r="C54" s="68"/>
      <c r="D54" s="68"/>
      <c r="E54" s="68"/>
      <c r="F54" s="68"/>
      <c r="G54" s="68"/>
      <c r="H54" s="68"/>
      <c r="I54" s="68"/>
      <c r="J54" s="50"/>
      <c r="K54" s="50"/>
      <c r="L54" s="50"/>
      <c r="M54" s="50"/>
      <c r="N54" s="50"/>
      <c r="O54" s="50"/>
      <c r="P54" s="50"/>
      <c r="Q54" s="50"/>
    </row>
    <row r="55" spans="1:17" x14ac:dyDescent="0.35">
      <c r="A55" s="69" t="str">
        <f>_xlfn.CONCAT("3 Figures for England are from the latest statistical release, published by MHCLG on ",config!B1,". The data in this table are consistent with records that reached the IRS by ",config!B3,".")</f>
        <v>3 Figures for England are from the latest statistical release, published by MHCLG on 29 April 2026. The data in this table are consistent with records that reached the IRS by 3 March 2026.</v>
      </c>
      <c r="B55" s="70"/>
      <c r="C55" s="70"/>
      <c r="D55" s="70"/>
      <c r="E55" s="70"/>
      <c r="F55" s="70"/>
      <c r="G55" s="70"/>
      <c r="H55" s="70"/>
      <c r="I55" s="70"/>
      <c r="J55" s="50"/>
      <c r="K55" s="50"/>
      <c r="L55" s="50"/>
      <c r="M55" s="50"/>
      <c r="N55" s="50"/>
      <c r="O55" s="50"/>
      <c r="P55" s="50"/>
      <c r="Q55" s="50"/>
    </row>
    <row r="56" spans="1:17" x14ac:dyDescent="0.35">
      <c r="A56" s="69" t="s">
        <v>154</v>
      </c>
      <c r="B56" s="70"/>
      <c r="C56" s="70"/>
      <c r="D56" s="70"/>
      <c r="E56" s="70"/>
      <c r="F56" s="70"/>
      <c r="G56" s="70"/>
      <c r="H56" s="70"/>
      <c r="I56" s="70"/>
      <c r="J56" s="50"/>
      <c r="K56" s="50"/>
      <c r="L56" s="50"/>
      <c r="M56" s="50"/>
      <c r="N56" s="50"/>
      <c r="O56" s="50"/>
      <c r="P56" s="50"/>
      <c r="Q56" s="50"/>
    </row>
    <row r="57" spans="1:17" ht="15" customHeight="1" x14ac:dyDescent="0.35">
      <c r="A57" s="67" t="s">
        <v>155</v>
      </c>
      <c r="B57" s="71"/>
      <c r="C57" s="71"/>
      <c r="D57" s="71"/>
      <c r="E57" s="71"/>
      <c r="F57" s="71"/>
      <c r="G57" s="71"/>
      <c r="H57" s="71"/>
      <c r="I57" s="71"/>
      <c r="J57" s="50"/>
      <c r="K57" s="50"/>
      <c r="L57" s="50"/>
      <c r="M57" s="50"/>
      <c r="N57" s="50"/>
      <c r="O57" s="50"/>
      <c r="P57" s="50"/>
      <c r="Q57" s="50"/>
    </row>
    <row r="58" spans="1:17" ht="24.75" customHeight="1" x14ac:dyDescent="0.35">
      <c r="A58" s="61" t="s">
        <v>89</v>
      </c>
      <c r="B58" s="72"/>
      <c r="C58" s="72"/>
      <c r="D58" s="72"/>
      <c r="E58" s="72"/>
      <c r="F58" s="72"/>
      <c r="G58" s="72"/>
      <c r="H58" s="72"/>
      <c r="I58" s="72"/>
      <c r="J58" s="50"/>
      <c r="K58" s="50"/>
      <c r="L58" s="50"/>
      <c r="M58" s="50"/>
      <c r="N58" s="50"/>
      <c r="O58" s="50"/>
      <c r="P58" s="50"/>
      <c r="Q58" s="50"/>
    </row>
    <row r="59" spans="1:17" ht="12.75" customHeight="1" x14ac:dyDescent="0.35">
      <c r="A59" s="50" t="s">
        <v>90</v>
      </c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</row>
    <row r="60" spans="1:17" ht="26.25" customHeight="1" x14ac:dyDescent="0.35">
      <c r="A60" s="61" t="s">
        <v>91</v>
      </c>
      <c r="B60" s="73"/>
      <c r="C60" s="73"/>
      <c r="D60" s="73"/>
      <c r="E60" s="73"/>
      <c r="F60" s="73"/>
      <c r="G60" s="73"/>
      <c r="H60" s="73"/>
      <c r="I60" s="73"/>
      <c r="J60" s="50"/>
      <c r="K60" s="50"/>
      <c r="L60" s="50"/>
      <c r="M60" s="50"/>
      <c r="N60" s="50"/>
      <c r="O60" s="50"/>
      <c r="P60" s="50"/>
      <c r="Q60" s="50"/>
    </row>
    <row r="61" spans="1:17" x14ac:dyDescent="0.35">
      <c r="A61" s="68" t="s">
        <v>92</v>
      </c>
      <c r="B61" s="72"/>
      <c r="C61" s="72"/>
      <c r="D61" s="72"/>
      <c r="E61" s="72"/>
      <c r="F61" s="72"/>
      <c r="G61" s="72"/>
      <c r="H61" s="72"/>
      <c r="I61" s="72"/>
      <c r="J61" s="50"/>
      <c r="K61" s="50"/>
      <c r="L61" s="50"/>
      <c r="M61" s="50"/>
      <c r="N61" s="50"/>
      <c r="O61" s="50"/>
      <c r="P61" s="50"/>
      <c r="Q61" s="50"/>
    </row>
    <row r="62" spans="1:17" x14ac:dyDescent="0.35">
      <c r="A62" s="68" t="s">
        <v>93</v>
      </c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</row>
    <row r="63" spans="1:17" ht="26.25" customHeight="1" x14ac:dyDescent="0.35">
      <c r="A63" s="61" t="s">
        <v>138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</row>
    <row r="64" spans="1:17" x14ac:dyDescent="0.35">
      <c r="A64" s="50" t="s">
        <v>141</v>
      </c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</row>
    <row r="65" spans="1:19" x14ac:dyDescent="0.35">
      <c r="A65" s="50" t="s">
        <v>142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</row>
    <row r="66" spans="1:19" ht="30.75" customHeight="1" x14ac:dyDescent="0.35">
      <c r="A66" s="61" t="s">
        <v>94</v>
      </c>
      <c r="B66" s="73"/>
      <c r="C66" s="73"/>
      <c r="D66" s="73"/>
      <c r="E66" s="73"/>
      <c r="F66" s="73"/>
      <c r="G66" s="73"/>
      <c r="H66" s="73"/>
      <c r="I66" s="73"/>
      <c r="J66" s="50"/>
      <c r="K66" s="50"/>
      <c r="L66" s="50"/>
      <c r="M66" s="50"/>
      <c r="N66" s="50"/>
      <c r="O66" s="50"/>
      <c r="P66" s="50"/>
      <c r="Q66" s="50"/>
    </row>
    <row r="67" spans="1:19" x14ac:dyDescent="0.35">
      <c r="A67" s="68" t="s">
        <v>145</v>
      </c>
      <c r="B67" s="74"/>
      <c r="C67" s="74"/>
      <c r="D67" s="74"/>
      <c r="E67" s="74"/>
      <c r="F67" s="74"/>
      <c r="G67" s="74"/>
      <c r="H67" s="74"/>
      <c r="I67" s="74"/>
      <c r="J67" s="50"/>
      <c r="K67" s="50"/>
      <c r="L67" s="50"/>
      <c r="M67" s="50"/>
      <c r="N67" s="50"/>
      <c r="O67" s="50"/>
      <c r="P67" s="50"/>
      <c r="Q67" s="50"/>
    </row>
    <row r="68" spans="1:19" ht="19.5" customHeight="1" x14ac:dyDescent="0.35">
      <c r="A68" s="68" t="s">
        <v>159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</row>
    <row r="69" spans="1:19" x14ac:dyDescent="0.35">
      <c r="A69" s="68" t="s">
        <v>143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</row>
    <row r="70" spans="1:19" x14ac:dyDescent="0.35">
      <c r="A70" s="50" t="s">
        <v>95</v>
      </c>
      <c r="B70" s="73"/>
      <c r="C70" s="73"/>
      <c r="D70" s="73"/>
      <c r="E70" s="73"/>
      <c r="F70" s="73"/>
      <c r="G70" s="73"/>
      <c r="H70" s="73"/>
      <c r="I70" s="73"/>
      <c r="J70" s="50"/>
      <c r="K70" s="50"/>
      <c r="L70" s="50"/>
      <c r="M70" s="50"/>
      <c r="N70" s="50"/>
      <c r="O70" s="50"/>
      <c r="P70" s="50"/>
      <c r="Q70" s="50"/>
    </row>
    <row r="71" spans="1:19" ht="22.5" customHeight="1" x14ac:dyDescent="0.35">
      <c r="A71" s="50" t="s">
        <v>96</v>
      </c>
      <c r="B71" s="73"/>
      <c r="C71" s="73"/>
      <c r="D71" s="73"/>
      <c r="E71" s="73"/>
      <c r="F71" s="73"/>
      <c r="G71" s="73"/>
      <c r="H71" s="73"/>
      <c r="I71" s="73"/>
      <c r="J71" s="50"/>
      <c r="K71" s="50"/>
      <c r="L71" s="50"/>
      <c r="M71" s="50"/>
      <c r="N71" s="50"/>
      <c r="O71" s="50"/>
      <c r="P71" s="50"/>
      <c r="Q71" s="50"/>
    </row>
    <row r="72" spans="1:19" ht="12.75" customHeight="1" x14ac:dyDescent="0.35">
      <c r="A72" s="67" t="s">
        <v>97</v>
      </c>
      <c r="B72" s="67"/>
      <c r="C72" s="67"/>
      <c r="D72" s="67"/>
      <c r="E72" s="67"/>
      <c r="F72" s="73"/>
      <c r="G72" s="73"/>
      <c r="H72" s="73"/>
      <c r="I72" s="73"/>
      <c r="J72" s="50"/>
      <c r="K72" s="50"/>
      <c r="L72" s="50"/>
      <c r="M72" s="50"/>
      <c r="N72" s="50"/>
      <c r="O72" s="50"/>
      <c r="P72" s="50"/>
      <c r="Q72" s="50"/>
    </row>
    <row r="73" spans="1:19" ht="24.75" customHeight="1" x14ac:dyDescent="0.35">
      <c r="A73" s="67" t="s">
        <v>98</v>
      </c>
      <c r="B73" s="71"/>
      <c r="C73" s="71"/>
      <c r="D73" s="71"/>
      <c r="E73" s="71"/>
      <c r="F73" s="71"/>
      <c r="G73" s="71"/>
      <c r="H73" s="71"/>
      <c r="I73" s="71"/>
      <c r="J73" s="50"/>
      <c r="K73" s="50"/>
      <c r="L73" s="50"/>
      <c r="M73" s="50"/>
      <c r="N73" s="50"/>
      <c r="O73" s="50"/>
      <c r="P73" s="50"/>
      <c r="Q73" s="50"/>
    </row>
    <row r="74" spans="1:19" ht="25" customHeight="1" x14ac:dyDescent="0.35">
      <c r="A74" s="50" t="s">
        <v>156</v>
      </c>
      <c r="B74" s="50"/>
      <c r="C74" s="50"/>
      <c r="D74" s="50"/>
      <c r="E74" s="50"/>
      <c r="F74" s="50"/>
      <c r="G74" s="50"/>
      <c r="H74" s="50"/>
      <c r="I74" s="50"/>
      <c r="J74" s="49"/>
      <c r="K74" s="50"/>
      <c r="L74" s="50"/>
      <c r="M74" s="50"/>
      <c r="N74" s="50"/>
      <c r="O74" s="50"/>
      <c r="P74" s="50"/>
      <c r="Q74" s="50"/>
    </row>
    <row r="75" spans="1:19" ht="12.75" customHeight="1" x14ac:dyDescent="0.35">
      <c r="A75" s="67" t="s">
        <v>137</v>
      </c>
      <c r="B75" s="67"/>
      <c r="C75" s="67"/>
      <c r="D75" s="67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</row>
    <row r="76" spans="1:19" ht="12.75" customHeight="1" x14ac:dyDescent="0.35">
      <c r="A76" s="67" t="s">
        <v>99</v>
      </c>
      <c r="B76" s="67"/>
      <c r="C76" s="67"/>
      <c r="D76" s="67"/>
      <c r="E76" s="50"/>
      <c r="F76" s="67"/>
      <c r="G76" s="50"/>
      <c r="H76" s="50"/>
      <c r="I76" s="75"/>
      <c r="J76" s="50"/>
      <c r="K76" s="50"/>
      <c r="L76" s="50"/>
      <c r="M76" s="50"/>
      <c r="N76" s="50"/>
      <c r="O76" s="50"/>
      <c r="P76" s="50"/>
      <c r="Q76" s="50"/>
    </row>
    <row r="77" spans="1:19" ht="12.75" customHeight="1" x14ac:dyDescent="0.35">
      <c r="A77" s="67" t="s">
        <v>100</v>
      </c>
      <c r="B77" s="67"/>
      <c r="C77" s="67"/>
      <c r="D77" s="67"/>
      <c r="E77" s="67"/>
      <c r="F77" s="50"/>
      <c r="G77" s="50"/>
      <c r="H77" s="50"/>
      <c r="I77" s="75"/>
      <c r="J77" s="50"/>
      <c r="K77" s="50"/>
      <c r="L77" s="50"/>
      <c r="M77" s="50"/>
      <c r="N77" s="50"/>
      <c r="O77" s="50"/>
      <c r="P77" s="50"/>
      <c r="Q77" s="50"/>
    </row>
    <row r="78" spans="1:19" ht="12.75" customHeight="1" x14ac:dyDescent="0.3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</row>
    <row r="79" spans="1:19" x14ac:dyDescent="0.3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</row>
    <row r="80" spans="1:19" x14ac:dyDescent="0.3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</row>
    <row r="81" spans="1:17" x14ac:dyDescent="0.3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</row>
    <row r="82" spans="1:17" x14ac:dyDescent="0.3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</row>
    <row r="83" spans="1:17" x14ac:dyDescent="0.3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</row>
    <row r="84" spans="1:17" x14ac:dyDescent="0.3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</row>
    <row r="85" spans="1:17" x14ac:dyDescent="0.3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</row>
    <row r="86" spans="1:17" x14ac:dyDescent="0.3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</row>
    <row r="87" spans="1:17" x14ac:dyDescent="0.3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</row>
    <row r="88" spans="1:17" x14ac:dyDescent="0.3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</row>
    <row r="89" spans="1:17" x14ac:dyDescent="0.3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</row>
    <row r="90" spans="1:17" x14ac:dyDescent="0.3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</row>
    <row r="91" spans="1:17" x14ac:dyDescent="0.3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</row>
    <row r="92" spans="1:17" x14ac:dyDescent="0.3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</row>
    <row r="93" spans="1:17" x14ac:dyDescent="0.3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 t="s">
        <v>83</v>
      </c>
      <c r="L93" s="50"/>
      <c r="M93" s="50"/>
      <c r="N93" s="50"/>
      <c r="O93" s="50"/>
      <c r="P93" s="50"/>
      <c r="Q93" s="50"/>
    </row>
    <row r="94" spans="1:17" x14ac:dyDescent="0.3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 t="s">
        <v>101</v>
      </c>
      <c r="L94" s="50"/>
      <c r="M94" s="50"/>
      <c r="N94" s="50"/>
      <c r="O94" s="50"/>
      <c r="P94" s="50"/>
      <c r="Q94" s="50"/>
    </row>
    <row r="95" spans="1:17" x14ac:dyDescent="0.3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 t="s">
        <v>102</v>
      </c>
      <c r="L95" s="50"/>
      <c r="M95" s="50"/>
      <c r="N95" s="50"/>
      <c r="O95" s="50"/>
      <c r="P95" s="50"/>
      <c r="Q95" s="50"/>
    </row>
    <row r="96" spans="1:17" x14ac:dyDescent="0.3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</row>
    <row r="97" spans="1:17" x14ac:dyDescent="0.3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</row>
    <row r="98" spans="1:17" x14ac:dyDescent="0.3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</row>
    <row r="99" spans="1:17" x14ac:dyDescent="0.35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</row>
    <row r="100" spans="1:17" x14ac:dyDescent="0.35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</row>
    <row r="101" spans="1:17" x14ac:dyDescent="0.3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</row>
    <row r="102" spans="1:17" x14ac:dyDescent="0.3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</row>
    <row r="103" spans="1:17" x14ac:dyDescent="0.3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</row>
    <row r="104" spans="1:17" x14ac:dyDescent="0.3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</row>
    <row r="105" spans="1:17" x14ac:dyDescent="0.3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</row>
    <row r="106" spans="1:17" x14ac:dyDescent="0.3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</row>
    <row r="107" spans="1:17" x14ac:dyDescent="0.3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</row>
    <row r="108" spans="1:17" x14ac:dyDescent="0.3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</row>
    <row r="109" spans="1:17" x14ac:dyDescent="0.3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</row>
    <row r="110" spans="1:17" x14ac:dyDescent="0.3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</row>
    <row r="111" spans="1:17" x14ac:dyDescent="0.3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</row>
    <row r="112" spans="1:17" x14ac:dyDescent="0.3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</row>
    <row r="113" spans="1:17" x14ac:dyDescent="0.3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</row>
    <row r="114" spans="1:17" x14ac:dyDescent="0.3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</row>
    <row r="115" spans="1:17" x14ac:dyDescent="0.3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</row>
    <row r="116" spans="1:17" x14ac:dyDescent="0.3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</row>
    <row r="117" spans="1:17" x14ac:dyDescent="0.35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</row>
    <row r="118" spans="1:17" x14ac:dyDescent="0.35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</row>
    <row r="119" spans="1:17" x14ac:dyDescent="0.35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</row>
    <row r="120" spans="1:17" x14ac:dyDescent="0.35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</row>
    <row r="121" spans="1:17" x14ac:dyDescent="0.3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</row>
    <row r="122" spans="1:17" x14ac:dyDescent="0.3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</row>
    <row r="123" spans="1:17" x14ac:dyDescent="0.35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</row>
    <row r="124" spans="1:17" x14ac:dyDescent="0.35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</row>
    <row r="125" spans="1:17" x14ac:dyDescent="0.3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</row>
    <row r="126" spans="1:17" x14ac:dyDescent="0.35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</row>
    <row r="127" spans="1:17" x14ac:dyDescent="0.35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</row>
    <row r="128" spans="1:17" x14ac:dyDescent="0.35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</row>
    <row r="129" spans="1:17" x14ac:dyDescent="0.35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</row>
    <row r="130" spans="1:17" x14ac:dyDescent="0.35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</row>
    <row r="131" spans="1:17" x14ac:dyDescent="0.35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76"/>
      <c r="L131" s="50"/>
      <c r="M131" s="50"/>
      <c r="N131" s="50"/>
      <c r="O131" s="50"/>
      <c r="P131" s="50"/>
      <c r="Q131" s="50"/>
    </row>
  </sheetData>
  <dataValidations count="1">
    <dataValidation type="list" allowBlank="1" showInputMessage="1" showErrorMessage="1" sqref="A3" xr:uid="{00000000-0002-0000-0100-000000000000}">
      <formula1>$K$93:$K$95</formula1>
    </dataValidation>
  </dataValidations>
  <hyperlinks>
    <hyperlink ref="A73:I73" r:id="rId1" display="The statistics in this table for England and Wales are National Statistics. The Scottish Fire and Rescue Service is working towards achieving UK Statistics Authority accreditation." xr:uid="{00000000-0004-0000-0100-000003000000}"/>
    <hyperlink ref="A76" r:id="rId2" xr:uid="{00000000-0004-0000-0100-000005000000}"/>
    <hyperlink ref="A77" r:id="rId3" xr:uid="{00000000-0004-0000-0100-000006000000}"/>
    <hyperlink ref="A72" r:id="rId4" xr:uid="{00000000-0004-0000-0100-000007000000}"/>
    <hyperlink ref="A53" r:id="rId5" xr:uid="{00000000-0004-0000-0100-000000000000}"/>
    <hyperlink ref="A55" r:id="rId6" display="3 Figures for England are from the latest statistical release, published by the Home Office on 14 February 2019. This included data received by  9 December 2018. " xr:uid="{0ED84478-7457-4943-A423-CF30BC5E2828}"/>
    <hyperlink ref="A73" r:id="rId7" xr:uid="{B0315CE7-2936-4982-A75D-52CD4CB1B8BE}"/>
    <hyperlink ref="A56:I56" r:id="rId8" display="4 Figures for Scotland are from the latest statistical release, published by the Scottish Fire and Rescue Service on 31 October 2019. This included data received by 26 September 2019." xr:uid="{95D8669D-90B8-481C-9FA7-B984FB540A7B}"/>
    <hyperlink ref="A57:I57" r:id="rId9" display="5 Figures for Wales are from the latest statistical release, published by the Welsh Government on 21 August 2018. This included data received by 5 July 2018." xr:uid="{CE053ED3-9780-4ACD-9102-BCD6A6AAB423}"/>
    <hyperlink ref="A75" r:id="rId10" xr:uid="{2E7D03A6-4178-40F8-BA83-9243A26916D5}"/>
    <hyperlink ref="A56" r:id="rId11" display="6 Figures for Scotland are from the latest statistical release, published by the Scottish Fire and Rescue Service on 31 October 2023. This included data received by 25 September 2023." xr:uid="{EDF5B77D-7777-4648-A460-76E59E15F49C}"/>
    <hyperlink ref="A57" r:id="rId12" display="5 Figures for Wales are from the latest statistical release, published by the Welsh Government on 21 August 2018. This included data received by 5 July 2018." xr:uid="{5F50D22A-DF66-4EEE-A112-45420CCC39B6}"/>
  </hyperlinks>
  <pageMargins left="0.70866141732283472" right="0.70866141732283472" top="0.74803149606299213" bottom="0.74803149606299213" header="0.31496062992125984" footer="0.31496062992125984"/>
  <pageSetup paperSize="9" orientation="landscape" r:id="rId13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91745-C8F1-4324-B6BA-1E7F10D6D8B0}">
  <sheetPr codeName="Sheet8">
    <tabColor rgb="FFFFC000"/>
  </sheetPr>
  <dimension ref="A1:X120"/>
  <sheetViews>
    <sheetView zoomScaleNormal="100" workbookViewId="0">
      <selection activeCell="C1" sqref="C1"/>
    </sheetView>
  </sheetViews>
  <sheetFormatPr defaultColWidth="9.1796875" defaultRowHeight="15.5" x14ac:dyDescent="0.35"/>
  <cols>
    <col min="1" max="1" width="30" style="17" bestFit="1" customWidth="1"/>
    <col min="2" max="2" width="16.7265625" style="17" bestFit="1" customWidth="1"/>
    <col min="3" max="3" width="16" style="17" bestFit="1" customWidth="1"/>
    <col min="4" max="5" width="14.1796875" style="17" bestFit="1" customWidth="1"/>
    <col min="6" max="6" width="16" style="17" bestFit="1" customWidth="1"/>
    <col min="7" max="7" width="11.7265625" style="17" bestFit="1" customWidth="1"/>
    <col min="8" max="8" width="9.54296875" style="17" bestFit="1" customWidth="1"/>
    <col min="9" max="10" width="16" style="17" bestFit="1" customWidth="1"/>
    <col min="11" max="12" width="14.1796875" style="17" bestFit="1" customWidth="1"/>
    <col min="13" max="13" width="9.1796875" style="17"/>
    <col min="14" max="18" width="9.54296875" style="17" bestFit="1" customWidth="1"/>
    <col min="19" max="20" width="9.1796875" style="17"/>
    <col min="21" max="24" width="9.54296875" style="17" bestFit="1" customWidth="1"/>
    <col min="25" max="16384" width="9.1796875" style="17"/>
  </cols>
  <sheetData>
    <row r="1" spans="1:17" x14ac:dyDescent="0.35">
      <c r="A1" s="77" t="s">
        <v>122</v>
      </c>
      <c r="B1" s="78">
        <f>IF(SUM(B58,B3)=0,"PASS",SUM(B3,B58))</f>
        <v>141</v>
      </c>
    </row>
    <row r="3" spans="1:17" ht="31" x14ac:dyDescent="0.35">
      <c r="A3" s="79" t="s">
        <v>131</v>
      </c>
      <c r="B3" s="17">
        <f>COUNTIF($N$6:$Q$54,"Error")</f>
        <v>141</v>
      </c>
    </row>
    <row r="4" spans="1:17" x14ac:dyDescent="0.35">
      <c r="A4" s="80" t="s">
        <v>120</v>
      </c>
      <c r="B4" s="80" t="s">
        <v>121</v>
      </c>
    </row>
    <row r="5" spans="1:17" x14ac:dyDescent="0.35">
      <c r="A5" s="80" t="s">
        <v>118</v>
      </c>
      <c r="B5" s="17" t="s">
        <v>119</v>
      </c>
      <c r="G5" s="17" t="str" cm="1">
        <f t="array" ref="G5:K54">A5:E54</f>
        <v>Row Labels</v>
      </c>
      <c r="H5" s="17" t="str">
        <v>Grand Total</v>
      </c>
      <c r="I5" s="17">
        <v>0</v>
      </c>
      <c r="J5" s="17">
        <v>0</v>
      </c>
      <c r="K5" s="17">
        <v>0</v>
      </c>
      <c r="M5" s="17" t="s">
        <v>82</v>
      </c>
      <c r="N5" s="17" t="s">
        <v>123</v>
      </c>
      <c r="O5" s="17" t="s">
        <v>124</v>
      </c>
      <c r="P5" s="17" t="s">
        <v>125</v>
      </c>
      <c r="Q5" s="17" t="s">
        <v>80</v>
      </c>
    </row>
    <row r="6" spans="1:17" x14ac:dyDescent="0.35">
      <c r="A6" s="42" t="s">
        <v>119</v>
      </c>
      <c r="G6" s="17" t="str">
        <v>Grand Total</v>
      </c>
      <c r="H6" s="17">
        <v>0</v>
      </c>
      <c r="I6" s="17">
        <v>0</v>
      </c>
      <c r="J6" s="17">
        <v>0</v>
      </c>
      <c r="K6" s="17">
        <v>0</v>
      </c>
      <c r="M6" s="17" t="s">
        <v>47</v>
      </c>
      <c r="N6" s="17" t="str">
        <f>IF(H6=INDEX(FIRE0201!$A$4:$E$77,MATCH('QA checks'!$M6,FIRE0201!$A$4:$A$77,0),MATCH('QA checks'!N$5,FIRE0201!$A$4:$E$4,0)),TRUE,"Error")</f>
        <v>Error</v>
      </c>
    </row>
    <row r="7" spans="1:17" x14ac:dyDescent="0.35">
      <c r="G7" s="17">
        <v>0</v>
      </c>
      <c r="H7" s="17">
        <v>0</v>
      </c>
      <c r="I7" s="17">
        <v>0</v>
      </c>
      <c r="J7" s="17">
        <v>0</v>
      </c>
      <c r="K7" s="17">
        <v>0</v>
      </c>
      <c r="M7" s="17" t="s">
        <v>48</v>
      </c>
      <c r="N7" s="17" t="str">
        <f>IF(H7=INDEX(FIRE0201!$A$4:$E$77,MATCH('QA checks'!$M7,FIRE0201!$A$4:$A$77,0),MATCH('QA checks'!N$5,FIRE0201!$A$4:$E$4,0)),TRUE,"Error")</f>
        <v>Error</v>
      </c>
    </row>
    <row r="8" spans="1:17" x14ac:dyDescent="0.35">
      <c r="G8" s="17">
        <v>0</v>
      </c>
      <c r="H8" s="17">
        <v>0</v>
      </c>
      <c r="I8" s="17">
        <v>0</v>
      </c>
      <c r="J8" s="17">
        <v>0</v>
      </c>
      <c r="K8" s="17">
        <v>0</v>
      </c>
      <c r="M8" s="17" t="s">
        <v>49</v>
      </c>
      <c r="N8" s="17" t="str">
        <f>IF(H8=INDEX(FIRE0201!$A$4:$E$77,MATCH('QA checks'!$M8,FIRE0201!$A$4:$A$77,0),MATCH('QA checks'!N$5,FIRE0201!$A$4:$E$4,0)),TRUE,"Error")</f>
        <v>Error</v>
      </c>
    </row>
    <row r="9" spans="1:17" x14ac:dyDescent="0.35">
      <c r="G9" s="17">
        <v>0</v>
      </c>
      <c r="H9" s="17">
        <v>0</v>
      </c>
      <c r="I9" s="17">
        <v>0</v>
      </c>
      <c r="J9" s="17">
        <v>0</v>
      </c>
      <c r="K9" s="17">
        <v>0</v>
      </c>
      <c r="M9" s="17" t="s">
        <v>50</v>
      </c>
      <c r="N9" s="17" t="str">
        <f>IF(H9=INDEX(FIRE0201!$A$4:$E$77,MATCH('QA checks'!$M9,FIRE0201!$A$4:$A$77,0),MATCH('QA checks'!N$5,FIRE0201!$A$4:$E$4,0)),TRUE,"Error")</f>
        <v>Error</v>
      </c>
    </row>
    <row r="10" spans="1:17" x14ac:dyDescent="0.35">
      <c r="G10" s="17">
        <v>0</v>
      </c>
      <c r="H10" s="17">
        <v>0</v>
      </c>
      <c r="I10" s="17">
        <v>0</v>
      </c>
      <c r="J10" s="17">
        <v>0</v>
      </c>
      <c r="K10" s="17">
        <v>0</v>
      </c>
      <c r="M10" s="17" t="s">
        <v>51</v>
      </c>
      <c r="N10" s="17" t="str">
        <f>IF(H10=INDEX(FIRE0201!$A$4:$E$77,MATCH('QA checks'!$M10,FIRE0201!$A$4:$A$77,0),MATCH('QA checks'!N$5,FIRE0201!$A$4:$E$4,0)),TRUE,"Error")</f>
        <v>Error</v>
      </c>
    </row>
    <row r="11" spans="1:17" x14ac:dyDescent="0.35">
      <c r="G11" s="17">
        <v>0</v>
      </c>
      <c r="H11" s="17">
        <v>0</v>
      </c>
      <c r="I11" s="17">
        <v>0</v>
      </c>
      <c r="J11" s="17">
        <v>0</v>
      </c>
      <c r="K11" s="17">
        <v>0</v>
      </c>
      <c r="M11" s="17" t="s">
        <v>52</v>
      </c>
      <c r="N11" s="17" t="str">
        <f>IF(H11=INDEX(FIRE0201!$A$4:$E$77,MATCH('QA checks'!$M11,FIRE0201!$A$4:$A$77,0),MATCH('QA checks'!N$5,FIRE0201!$A$4:$E$4,0)),TRUE,"Error")</f>
        <v>Error</v>
      </c>
    </row>
    <row r="12" spans="1:17" x14ac:dyDescent="0.35">
      <c r="G12" s="17">
        <v>0</v>
      </c>
      <c r="H12" s="17">
        <v>0</v>
      </c>
      <c r="I12" s="17">
        <v>0</v>
      </c>
      <c r="J12" s="17">
        <v>0</v>
      </c>
      <c r="K12" s="17">
        <v>0</v>
      </c>
      <c r="M12" s="17" t="s">
        <v>53</v>
      </c>
      <c r="N12" s="17" t="str">
        <f>IF(H12=INDEX(FIRE0201!$A$4:$E$77,MATCH('QA checks'!$M12,FIRE0201!$A$4:$A$77,0),MATCH('QA checks'!N$5,FIRE0201!$A$4:$E$4,0)),TRUE,"Error")</f>
        <v>Error</v>
      </c>
    </row>
    <row r="13" spans="1:17" x14ac:dyDescent="0.35">
      <c r="G13" s="17">
        <v>0</v>
      </c>
      <c r="H13" s="17">
        <v>0</v>
      </c>
      <c r="I13" s="17">
        <v>0</v>
      </c>
      <c r="J13" s="17">
        <v>0</v>
      </c>
      <c r="K13" s="17">
        <v>0</v>
      </c>
      <c r="M13" s="17" t="s">
        <v>54</v>
      </c>
      <c r="N13" s="17" t="str">
        <f>IF(H13=INDEX(FIRE0201!$A$4:$E$77,MATCH('QA checks'!$M13,FIRE0201!$A$4:$A$77,0),MATCH('QA checks'!N$5,FIRE0201!$A$4:$E$4,0)),TRUE,"Error")</f>
        <v>Error</v>
      </c>
    </row>
    <row r="14" spans="1:17" x14ac:dyDescent="0.35">
      <c r="G14" s="17">
        <v>0</v>
      </c>
      <c r="H14" s="17">
        <v>0</v>
      </c>
      <c r="I14" s="17">
        <v>0</v>
      </c>
      <c r="J14" s="17">
        <v>0</v>
      </c>
      <c r="K14" s="17">
        <v>0</v>
      </c>
      <c r="M14" s="17" t="s">
        <v>55</v>
      </c>
      <c r="N14" s="17" t="str">
        <f>IF(H14=INDEX(FIRE0201!$A$4:$E$77,MATCH('QA checks'!$M14,FIRE0201!$A$4:$A$77,0),MATCH('QA checks'!N$5,FIRE0201!$A$4:$E$4,0)),TRUE,"Error")</f>
        <v>Error</v>
      </c>
    </row>
    <row r="15" spans="1:17" x14ac:dyDescent="0.35">
      <c r="G15" s="17">
        <v>0</v>
      </c>
      <c r="H15" s="17">
        <v>0</v>
      </c>
      <c r="I15" s="17">
        <v>0</v>
      </c>
      <c r="J15" s="17">
        <v>0</v>
      </c>
      <c r="K15" s="17">
        <v>0</v>
      </c>
      <c r="M15" s="17" t="s">
        <v>56</v>
      </c>
      <c r="N15" s="17" t="str">
        <f>IF(H15=INDEX(FIRE0201!$A$4:$E$77,MATCH('QA checks'!$M15,FIRE0201!$A$4:$A$77,0),MATCH('QA checks'!N$5,FIRE0201!$A$4:$E$4,0)),TRUE,"Error")</f>
        <v>Error</v>
      </c>
      <c r="O15" s="17" t="str">
        <f>IF(I15=INDEX(FIRE0201!$A$4:$E$77,MATCH('QA checks'!$M15,FIRE0201!$A$4:$A$77,0),MATCH('QA checks'!O$5,FIRE0201!$A$4:$E$4,0)),TRUE,"Error")</f>
        <v>Error</v>
      </c>
    </row>
    <row r="16" spans="1:17" x14ac:dyDescent="0.35">
      <c r="G16" s="17">
        <v>0</v>
      </c>
      <c r="H16" s="17">
        <v>0</v>
      </c>
      <c r="I16" s="17">
        <v>0</v>
      </c>
      <c r="J16" s="17">
        <v>0</v>
      </c>
      <c r="K16" s="17">
        <v>0</v>
      </c>
      <c r="M16" s="17" t="s">
        <v>57</v>
      </c>
      <c r="N16" s="17" t="str">
        <f>IF(H16=INDEX(FIRE0201!$A$4:$E$77,MATCH('QA checks'!$M16,FIRE0201!$A$4:$A$77,0),MATCH('QA checks'!N$5,FIRE0201!$A$4:$E$4,0)),TRUE,"Error")</f>
        <v>Error</v>
      </c>
      <c r="O16" s="17" t="str">
        <f>IF(I16=INDEX(FIRE0201!$A$4:$E$77,MATCH('QA checks'!$M16,FIRE0201!$A$4:$A$77,0),MATCH('QA checks'!O$5,FIRE0201!$A$4:$E$4,0)),TRUE,"Error")</f>
        <v>Error</v>
      </c>
    </row>
    <row r="17" spans="7:17" x14ac:dyDescent="0.35">
      <c r="G17" s="17">
        <v>0</v>
      </c>
      <c r="H17" s="17">
        <v>0</v>
      </c>
      <c r="I17" s="17">
        <v>0</v>
      </c>
      <c r="J17" s="17">
        <v>0</v>
      </c>
      <c r="K17" s="17">
        <v>0</v>
      </c>
      <c r="M17" s="17" t="s">
        <v>58</v>
      </c>
      <c r="N17" s="17" t="str">
        <f>IF(H17=INDEX(FIRE0201!$A$4:$E$77,MATCH('QA checks'!$M17,FIRE0201!$A$4:$A$77,0),MATCH('QA checks'!N$5,FIRE0201!$A$4:$E$4,0)),TRUE,"Error")</f>
        <v>Error</v>
      </c>
      <c r="O17" s="17" t="str">
        <f>IF(I17=INDEX(FIRE0201!$A$4:$E$77,MATCH('QA checks'!$M17,FIRE0201!$A$4:$A$77,0),MATCH('QA checks'!O$5,FIRE0201!$A$4:$E$4,0)),TRUE,"Error")</f>
        <v>Error</v>
      </c>
    </row>
    <row r="18" spans="7:17" x14ac:dyDescent="0.35">
      <c r="G18" s="17">
        <v>0</v>
      </c>
      <c r="H18" s="17">
        <v>0</v>
      </c>
      <c r="I18" s="17">
        <v>0</v>
      </c>
      <c r="J18" s="17">
        <v>0</v>
      </c>
      <c r="K18" s="17">
        <v>0</v>
      </c>
      <c r="M18" s="17" t="s">
        <v>59</v>
      </c>
      <c r="N18" s="17" t="str">
        <f>IF(H18=INDEX(FIRE0201!$A$4:$E$77,MATCH('QA checks'!$M18,FIRE0201!$A$4:$A$77,0),MATCH('QA checks'!N$5,FIRE0201!$A$4:$E$4,0)),TRUE,"Error")</f>
        <v>Error</v>
      </c>
      <c r="O18" s="17" t="str">
        <f>IF(I18=INDEX(FIRE0201!$A$4:$E$77,MATCH('QA checks'!$M18,FIRE0201!$A$4:$A$77,0),MATCH('QA checks'!O$5,FIRE0201!$A$4:$E$4,0)),TRUE,"Error")</f>
        <v>Error</v>
      </c>
    </row>
    <row r="19" spans="7:17" x14ac:dyDescent="0.35">
      <c r="G19" s="17">
        <v>0</v>
      </c>
      <c r="H19" s="17">
        <v>0</v>
      </c>
      <c r="I19" s="17">
        <v>0</v>
      </c>
      <c r="J19" s="17">
        <v>0</v>
      </c>
      <c r="K19" s="17">
        <v>0</v>
      </c>
      <c r="M19" s="17" t="s">
        <v>60</v>
      </c>
      <c r="N19" s="17" t="str">
        <f>IF(H19=INDEX(FIRE0201!$A$4:$E$77,MATCH('QA checks'!$M19,FIRE0201!$A$4:$A$77,0),MATCH('QA checks'!N$5,FIRE0201!$A$4:$E$4,0)),TRUE,"Error")</f>
        <v>Error</v>
      </c>
      <c r="O19" s="17" t="str">
        <f>IF(I19=INDEX(FIRE0201!$A$4:$E$77,MATCH('QA checks'!$M19,FIRE0201!$A$4:$A$77,0),MATCH('QA checks'!O$5,FIRE0201!$A$4:$E$4,0)),TRUE,"Error")</f>
        <v>Error</v>
      </c>
      <c r="P19" s="17" t="str">
        <f>IF(J19=INDEX(FIRE0201!$A$4:$E$77,MATCH('QA checks'!$M19,FIRE0201!$A$4:$A$77,0),MATCH('QA checks'!P$5,FIRE0201!$A$4:$E$4,0)),TRUE,"Error")</f>
        <v>Error</v>
      </c>
      <c r="Q19" s="17" t="str">
        <f>IF(SUM(H19:J19)=FIRE0201!E18,TRUE,"Error")</f>
        <v>Error</v>
      </c>
    </row>
    <row r="20" spans="7:17" x14ac:dyDescent="0.35">
      <c r="G20" s="17">
        <v>0</v>
      </c>
      <c r="H20" s="17">
        <v>0</v>
      </c>
      <c r="I20" s="17">
        <v>0</v>
      </c>
      <c r="J20" s="17">
        <v>0</v>
      </c>
      <c r="K20" s="17">
        <v>0</v>
      </c>
      <c r="M20" s="17" t="s">
        <v>61</v>
      </c>
      <c r="N20" s="17" t="str">
        <f>IF(H20=INDEX(FIRE0201!$A$4:$E$77,MATCH('QA checks'!$M20,FIRE0201!$A$4:$A$77,0),MATCH('QA checks'!N$5,FIRE0201!$A$4:$E$4,0)),TRUE,"Error")</f>
        <v>Error</v>
      </c>
      <c r="O20" s="17" t="str">
        <f>IF(I20=INDEX(FIRE0201!$A$4:$E$77,MATCH('QA checks'!$M20,FIRE0201!$A$4:$A$77,0),MATCH('QA checks'!O$5,FIRE0201!$A$4:$E$4,0)),TRUE,"Error")</f>
        <v>Error</v>
      </c>
      <c r="P20" s="17" t="str">
        <f>IF(J20=INDEX(FIRE0201!$A$4:$E$77,MATCH('QA checks'!$M20,FIRE0201!$A$4:$A$77,0),MATCH('QA checks'!P$5,FIRE0201!$A$4:$E$4,0)),TRUE,"Error")</f>
        <v>Error</v>
      </c>
      <c r="Q20" s="17" t="str">
        <f>IF(SUM(H20:J20)=FIRE0201!E19,TRUE,"Error")</f>
        <v>Error</v>
      </c>
    </row>
    <row r="21" spans="7:17" x14ac:dyDescent="0.35">
      <c r="G21" s="17">
        <v>0</v>
      </c>
      <c r="H21" s="17">
        <v>0</v>
      </c>
      <c r="I21" s="17">
        <v>0</v>
      </c>
      <c r="J21" s="17">
        <v>0</v>
      </c>
      <c r="K21" s="17">
        <v>0</v>
      </c>
      <c r="M21" s="17" t="s">
        <v>62</v>
      </c>
      <c r="N21" s="17" t="str">
        <f>IF(H21=INDEX(FIRE0201!$A$4:$E$77,MATCH('QA checks'!$M21,FIRE0201!$A$4:$A$77,0),MATCH('QA checks'!N$5,FIRE0201!$A$4:$E$4,0)),TRUE,"Error")</f>
        <v>Error</v>
      </c>
      <c r="O21" s="17" t="str">
        <f>IF(I21=INDEX(FIRE0201!$A$4:$E$77,MATCH('QA checks'!$M21,FIRE0201!$A$4:$A$77,0),MATCH('QA checks'!O$5,FIRE0201!$A$4:$E$4,0)),TRUE,"Error")</f>
        <v>Error</v>
      </c>
      <c r="P21" s="17" t="str">
        <f>IF(J21=INDEX(FIRE0201!$A$4:$E$77,MATCH('QA checks'!$M21,FIRE0201!$A$4:$A$77,0),MATCH('QA checks'!P$5,FIRE0201!$A$4:$E$4,0)),TRUE,"Error")</f>
        <v>Error</v>
      </c>
      <c r="Q21" s="17" t="str">
        <f>IF(SUM(H21:J21)=FIRE0201!E20,TRUE,"Error")</f>
        <v>Error</v>
      </c>
    </row>
    <row r="22" spans="7:17" x14ac:dyDescent="0.35">
      <c r="G22" s="17">
        <v>0</v>
      </c>
      <c r="H22" s="17">
        <v>0</v>
      </c>
      <c r="I22" s="17">
        <v>0</v>
      </c>
      <c r="J22" s="17">
        <v>0</v>
      </c>
      <c r="K22" s="17">
        <v>0</v>
      </c>
      <c r="M22" s="17" t="s">
        <v>63</v>
      </c>
      <c r="N22" s="17" t="str">
        <f>IF(H22=INDEX(FIRE0201!$A$4:$E$77,MATCH('QA checks'!$M22,FIRE0201!$A$4:$A$77,0),MATCH('QA checks'!N$5,FIRE0201!$A$4:$E$4,0)),TRUE,"Error")</f>
        <v>Error</v>
      </c>
      <c r="O22" s="17" t="str">
        <f>IF(I22=INDEX(FIRE0201!$A$4:$E$77,MATCH('QA checks'!$M22,FIRE0201!$A$4:$A$77,0),MATCH('QA checks'!O$5,FIRE0201!$A$4:$E$4,0)),TRUE,"Error")</f>
        <v>Error</v>
      </c>
      <c r="P22" s="17" t="str">
        <f>IF(J22=INDEX(FIRE0201!$A$4:$E$77,MATCH('QA checks'!$M22,FIRE0201!$A$4:$A$77,0),MATCH('QA checks'!P$5,FIRE0201!$A$4:$E$4,0)),TRUE,"Error")</f>
        <v>Error</v>
      </c>
      <c r="Q22" s="17" t="str">
        <f>IF(SUM(H22:J22)=FIRE0201!E21,TRUE,"Error")</f>
        <v>Error</v>
      </c>
    </row>
    <row r="23" spans="7:17" x14ac:dyDescent="0.35">
      <c r="G23" s="17">
        <v>0</v>
      </c>
      <c r="H23" s="17">
        <v>0</v>
      </c>
      <c r="I23" s="17">
        <v>0</v>
      </c>
      <c r="J23" s="17">
        <v>0</v>
      </c>
      <c r="K23" s="17">
        <v>0</v>
      </c>
      <c r="M23" s="17" t="s">
        <v>64</v>
      </c>
      <c r="N23" s="17" t="str">
        <f>IF(H23=INDEX(FIRE0201!$A$4:$E$77,MATCH('QA checks'!$M23,FIRE0201!$A$4:$A$77,0),MATCH('QA checks'!N$5,FIRE0201!$A$4:$E$4,0)),TRUE,"Error")</f>
        <v>Error</v>
      </c>
      <c r="O23" s="17" t="str">
        <f>IF(I23=INDEX(FIRE0201!$A$4:$E$77,MATCH('QA checks'!$M23,FIRE0201!$A$4:$A$77,0),MATCH('QA checks'!O$5,FIRE0201!$A$4:$E$4,0)),TRUE,"Error")</f>
        <v>Error</v>
      </c>
      <c r="P23" s="17" t="str">
        <f>IF(J23=INDEX(FIRE0201!$A$4:$E$77,MATCH('QA checks'!$M23,FIRE0201!$A$4:$A$77,0),MATCH('QA checks'!P$5,FIRE0201!$A$4:$E$4,0)),TRUE,"Error")</f>
        <v>Error</v>
      </c>
      <c r="Q23" s="17" t="str">
        <f>IF(SUM(H23:J23)=FIRE0201!E22,TRUE,"Error")</f>
        <v>Error</v>
      </c>
    </row>
    <row r="24" spans="7:17" x14ac:dyDescent="0.35">
      <c r="G24" s="17">
        <v>0</v>
      </c>
      <c r="H24" s="17">
        <v>0</v>
      </c>
      <c r="I24" s="17">
        <v>0</v>
      </c>
      <c r="J24" s="17">
        <v>0</v>
      </c>
      <c r="K24" s="17">
        <v>0</v>
      </c>
      <c r="M24" s="17" t="s">
        <v>65</v>
      </c>
      <c r="N24" s="17" t="str">
        <f>IF(H24=INDEX(FIRE0201!$A$4:$E$77,MATCH('QA checks'!$M24,FIRE0201!$A$4:$A$77,0),MATCH('QA checks'!N$5,FIRE0201!$A$4:$E$4,0)),TRUE,"Error")</f>
        <v>Error</v>
      </c>
      <c r="O24" s="17" t="str">
        <f>IF(I24=INDEX(FIRE0201!$A$4:$E$77,MATCH('QA checks'!$M24,FIRE0201!$A$4:$A$77,0),MATCH('QA checks'!O$5,FIRE0201!$A$4:$E$4,0)),TRUE,"Error")</f>
        <v>Error</v>
      </c>
      <c r="P24" s="17" t="str">
        <f>IF(J24=INDEX(FIRE0201!$A$4:$E$77,MATCH('QA checks'!$M24,FIRE0201!$A$4:$A$77,0),MATCH('QA checks'!P$5,FIRE0201!$A$4:$E$4,0)),TRUE,"Error")</f>
        <v>Error</v>
      </c>
      <c r="Q24" s="17" t="str">
        <f>IF(SUM(H24:J24)=FIRE0201!E23,TRUE,"Error")</f>
        <v>Error</v>
      </c>
    </row>
    <row r="25" spans="7:17" x14ac:dyDescent="0.35">
      <c r="G25" s="17">
        <v>0</v>
      </c>
      <c r="H25" s="17">
        <v>0</v>
      </c>
      <c r="I25" s="17">
        <v>0</v>
      </c>
      <c r="J25" s="17">
        <v>0</v>
      </c>
      <c r="K25" s="17">
        <v>0</v>
      </c>
      <c r="M25" s="17" t="s">
        <v>66</v>
      </c>
      <c r="N25" s="17" t="str">
        <f>IF(H25=INDEX(FIRE0201!$A$4:$E$77,MATCH('QA checks'!$M25,FIRE0201!$A$4:$A$77,0),MATCH('QA checks'!N$5,FIRE0201!$A$4:$E$4,0)),TRUE,"Error")</f>
        <v>Error</v>
      </c>
      <c r="O25" s="17" t="str">
        <f>IF(I25=INDEX(FIRE0201!$A$4:$E$77,MATCH('QA checks'!$M25,FIRE0201!$A$4:$A$77,0),MATCH('QA checks'!O$5,FIRE0201!$A$4:$E$4,0)),TRUE,"Error")</f>
        <v>Error</v>
      </c>
      <c r="P25" s="17" t="str">
        <f>IF(J25=INDEX(FIRE0201!$A$4:$E$77,MATCH('QA checks'!$M25,FIRE0201!$A$4:$A$77,0),MATCH('QA checks'!P$5,FIRE0201!$A$4:$E$4,0)),TRUE,"Error")</f>
        <v>Error</v>
      </c>
      <c r="Q25" s="17" t="str">
        <f>IF(SUM(H25:J25)=FIRE0201!E24,TRUE,"Error")</f>
        <v>Error</v>
      </c>
    </row>
    <row r="26" spans="7:17" x14ac:dyDescent="0.35">
      <c r="G26" s="17">
        <v>0</v>
      </c>
      <c r="H26" s="17">
        <v>0</v>
      </c>
      <c r="I26" s="17">
        <v>0</v>
      </c>
      <c r="J26" s="17">
        <v>0</v>
      </c>
      <c r="K26" s="17">
        <v>0</v>
      </c>
      <c r="M26" s="17" t="s">
        <v>67</v>
      </c>
      <c r="N26" s="17" t="str">
        <f>IF(H26=INDEX(FIRE0201!$A$4:$E$77,MATCH('QA checks'!$M26,FIRE0201!$A$4:$A$77,0),MATCH('QA checks'!N$5,FIRE0201!$A$4:$E$4,0)),TRUE,"Error")</f>
        <v>Error</v>
      </c>
      <c r="O26" s="17" t="str">
        <f>IF(I26=INDEX(FIRE0201!$A$4:$E$77,MATCH('QA checks'!$M26,FIRE0201!$A$4:$A$77,0),MATCH('QA checks'!O$5,FIRE0201!$A$4:$E$4,0)),TRUE,"Error")</f>
        <v>Error</v>
      </c>
      <c r="P26" s="17" t="str">
        <f>IF(J26=INDEX(FIRE0201!$A$4:$E$77,MATCH('QA checks'!$M26,FIRE0201!$A$4:$A$77,0),MATCH('QA checks'!P$5,FIRE0201!$A$4:$E$4,0)),TRUE,"Error")</f>
        <v>Error</v>
      </c>
      <c r="Q26" s="17" t="str">
        <f>IF(SUM(H26:J26)=FIRE0201!E25,TRUE,"Error")</f>
        <v>Error</v>
      </c>
    </row>
    <row r="27" spans="7:17" x14ac:dyDescent="0.35">
      <c r="G27" s="17">
        <v>0</v>
      </c>
      <c r="H27" s="17">
        <v>0</v>
      </c>
      <c r="I27" s="17">
        <v>0</v>
      </c>
      <c r="J27" s="17">
        <v>0</v>
      </c>
      <c r="K27" s="17">
        <v>0</v>
      </c>
      <c r="M27" s="17" t="s">
        <v>68</v>
      </c>
      <c r="N27" s="17" t="str">
        <f>IF(H27=INDEX(FIRE0201!$A$4:$E$77,MATCH('QA checks'!$M27,FIRE0201!$A$4:$A$77,0),MATCH('QA checks'!N$5,FIRE0201!$A$4:$E$4,0)),TRUE,"Error")</f>
        <v>Error</v>
      </c>
      <c r="O27" s="17" t="str">
        <f>IF(I27=INDEX(FIRE0201!$A$4:$E$77,MATCH('QA checks'!$M27,FIRE0201!$A$4:$A$77,0),MATCH('QA checks'!O$5,FIRE0201!$A$4:$E$4,0)),TRUE,"Error")</f>
        <v>Error</v>
      </c>
      <c r="P27" s="17" t="str">
        <f>IF(J27=INDEX(FIRE0201!$A$4:$E$77,MATCH('QA checks'!$M27,FIRE0201!$A$4:$A$77,0),MATCH('QA checks'!P$5,FIRE0201!$A$4:$E$4,0)),TRUE,"Error")</f>
        <v>Error</v>
      </c>
      <c r="Q27" s="17" t="str">
        <f>IF(SUM(H27:J27)=FIRE0201!E26,TRUE,"Error")</f>
        <v>Error</v>
      </c>
    </row>
    <row r="28" spans="7:17" x14ac:dyDescent="0.35">
      <c r="G28" s="17">
        <v>0</v>
      </c>
      <c r="H28" s="17">
        <v>0</v>
      </c>
      <c r="I28" s="17">
        <v>0</v>
      </c>
      <c r="J28" s="17">
        <v>0</v>
      </c>
      <c r="K28" s="17">
        <v>0</v>
      </c>
      <c r="M28" s="17" t="s">
        <v>69</v>
      </c>
      <c r="N28" s="17" t="str">
        <f>IF(H28=INDEX(FIRE0201!$A$4:$E$77,MATCH('QA checks'!$M28,FIRE0201!$A$4:$A$77,0),MATCH('QA checks'!N$5,FIRE0201!$A$4:$E$4,0)),TRUE,"Error")</f>
        <v>Error</v>
      </c>
      <c r="O28" s="17" t="str">
        <f>IF(I28=INDEX(FIRE0201!$A$4:$E$77,MATCH('QA checks'!$M28,FIRE0201!$A$4:$A$77,0),MATCH('QA checks'!O$5,FIRE0201!$A$4:$E$4,0)),TRUE,"Error")</f>
        <v>Error</v>
      </c>
      <c r="P28" s="17" t="str">
        <f>IF(J28=INDEX(FIRE0201!$A$4:$E$77,MATCH('QA checks'!$M28,FIRE0201!$A$4:$A$77,0),MATCH('QA checks'!P$5,FIRE0201!$A$4:$E$4,0)),TRUE,"Error")</f>
        <v>Error</v>
      </c>
      <c r="Q28" s="17" t="str">
        <f>IF(SUM(H28:J28)=FIRE0201!E27,TRUE,"Error")</f>
        <v>Error</v>
      </c>
    </row>
    <row r="29" spans="7:17" x14ac:dyDescent="0.35">
      <c r="G29" s="17">
        <v>0</v>
      </c>
      <c r="H29" s="17">
        <v>0</v>
      </c>
      <c r="I29" s="17">
        <v>0</v>
      </c>
      <c r="J29" s="17">
        <v>0</v>
      </c>
      <c r="K29" s="17">
        <v>0</v>
      </c>
      <c r="M29" s="17" t="s">
        <v>70</v>
      </c>
      <c r="N29" s="17" t="str">
        <f>IF(H29=INDEX(FIRE0201!$A$4:$E$77,MATCH('QA checks'!$M29,FIRE0201!$A$4:$A$77,0),MATCH('QA checks'!N$5,FIRE0201!$A$4:$E$4,0)),TRUE,"Error")</f>
        <v>Error</v>
      </c>
      <c r="O29" s="17" t="str">
        <f>IF(I29=INDEX(FIRE0201!$A$4:$E$77,MATCH('QA checks'!$M29,FIRE0201!$A$4:$A$77,0),MATCH('QA checks'!O$5,FIRE0201!$A$4:$E$4,0)),TRUE,"Error")</f>
        <v>Error</v>
      </c>
      <c r="P29" s="17" t="str">
        <f>IF(J29=INDEX(FIRE0201!$A$4:$E$77,MATCH('QA checks'!$M29,FIRE0201!$A$4:$A$77,0),MATCH('QA checks'!P$5,FIRE0201!$A$4:$E$4,0)),TRUE,"Error")</f>
        <v>Error</v>
      </c>
      <c r="Q29" s="17" t="str">
        <f>IF(SUM(H29:J29)=FIRE0201!E28,TRUE,"Error")</f>
        <v>Error</v>
      </c>
    </row>
    <row r="30" spans="7:17" x14ac:dyDescent="0.35">
      <c r="G30" s="17">
        <v>0</v>
      </c>
      <c r="H30" s="17">
        <v>0</v>
      </c>
      <c r="I30" s="17">
        <v>0</v>
      </c>
      <c r="J30" s="17">
        <v>0</v>
      </c>
      <c r="K30" s="17">
        <v>0</v>
      </c>
      <c r="M30" s="17" t="s">
        <v>71</v>
      </c>
      <c r="N30" s="17" t="str">
        <f>IF(H30=INDEX(FIRE0201!$A$4:$E$77,MATCH('QA checks'!$M30,FIRE0201!$A$4:$A$77,0),MATCH('QA checks'!N$5,FIRE0201!$A$4:$E$4,0)),TRUE,"Error")</f>
        <v>Error</v>
      </c>
      <c r="O30" s="17" t="str">
        <f>IF(I30=INDEX(FIRE0201!$A$4:$E$77,MATCH('QA checks'!$M30,FIRE0201!$A$4:$A$77,0),MATCH('QA checks'!O$5,FIRE0201!$A$4:$E$4,0)),TRUE,"Error")</f>
        <v>Error</v>
      </c>
      <c r="P30" s="17" t="str">
        <f>IF(J30=INDEX(FIRE0201!$A$4:$E$77,MATCH('QA checks'!$M30,FIRE0201!$A$4:$A$77,0),MATCH('QA checks'!P$5,FIRE0201!$A$4:$E$4,0)),TRUE,"Error")</f>
        <v>Error</v>
      </c>
      <c r="Q30" s="17" t="str">
        <f>IF(SUM(H30:J30)=FIRE0201!E29,TRUE,"Error")</f>
        <v>Error</v>
      </c>
    </row>
    <row r="31" spans="7:17" x14ac:dyDescent="0.35">
      <c r="G31" s="17">
        <v>0</v>
      </c>
      <c r="H31" s="17">
        <v>0</v>
      </c>
      <c r="I31" s="17">
        <v>0</v>
      </c>
      <c r="J31" s="17">
        <v>0</v>
      </c>
      <c r="K31" s="17">
        <v>0</v>
      </c>
      <c r="M31" s="17" t="s">
        <v>72</v>
      </c>
      <c r="N31" s="17" t="str">
        <f>IF(H31=INDEX(FIRE0201!$A$4:$E$77,MATCH('QA checks'!$M31,FIRE0201!$A$4:$A$77,0),MATCH('QA checks'!N$5,FIRE0201!$A$4:$E$4,0)),TRUE,"Error")</f>
        <v>Error</v>
      </c>
      <c r="O31" s="17" t="str">
        <f>IF(I31=INDEX(FIRE0201!$A$4:$E$77,MATCH('QA checks'!$M31,FIRE0201!$A$4:$A$77,0),MATCH('QA checks'!O$5,FIRE0201!$A$4:$E$4,0)),TRUE,"Error")</f>
        <v>Error</v>
      </c>
      <c r="P31" s="17" t="str">
        <f>IF(J31=INDEX(FIRE0201!$A$4:$E$77,MATCH('QA checks'!$M31,FIRE0201!$A$4:$A$77,0),MATCH('QA checks'!P$5,FIRE0201!$A$4:$E$4,0)),TRUE,"Error")</f>
        <v>Error</v>
      </c>
      <c r="Q31" s="17" t="str">
        <f>IF(SUM(H31:J31)=FIRE0201!E30,TRUE,"Error")</f>
        <v>Error</v>
      </c>
    </row>
    <row r="32" spans="7:17" x14ac:dyDescent="0.35">
      <c r="G32" s="17">
        <v>0</v>
      </c>
      <c r="H32" s="17">
        <v>0</v>
      </c>
      <c r="I32" s="17">
        <v>0</v>
      </c>
      <c r="J32" s="17">
        <v>0</v>
      </c>
      <c r="K32" s="17">
        <v>0</v>
      </c>
      <c r="M32" s="17" t="s">
        <v>73</v>
      </c>
      <c r="N32" s="17" t="str">
        <f>IF(H32=INDEX(FIRE0201!$A$4:$E$77,MATCH('QA checks'!$M32,FIRE0201!$A$4:$A$77,0),MATCH('QA checks'!N$5,FIRE0201!$A$4:$E$4,0)),TRUE,"Error")</f>
        <v>Error</v>
      </c>
      <c r="O32" s="17" t="str">
        <f>IF(I32=INDEX(FIRE0201!$A$4:$E$77,MATCH('QA checks'!$M32,FIRE0201!$A$4:$A$77,0),MATCH('QA checks'!O$5,FIRE0201!$A$4:$E$4,0)),TRUE,"Error")</f>
        <v>Error</v>
      </c>
      <c r="P32" s="17" t="str">
        <f>IF(J32=INDEX(FIRE0201!$A$4:$E$77,MATCH('QA checks'!$M32,FIRE0201!$A$4:$A$77,0),MATCH('QA checks'!P$5,FIRE0201!$A$4:$E$4,0)),TRUE,"Error")</f>
        <v>Error</v>
      </c>
      <c r="Q32" s="17" t="str">
        <f>IF(SUM(H32:J32)=FIRE0201!E31,TRUE,"Error")</f>
        <v>Error</v>
      </c>
    </row>
    <row r="33" spans="7:17" x14ac:dyDescent="0.35">
      <c r="G33" s="17">
        <v>0</v>
      </c>
      <c r="H33" s="17">
        <v>0</v>
      </c>
      <c r="I33" s="17">
        <v>0</v>
      </c>
      <c r="J33" s="17">
        <v>0</v>
      </c>
      <c r="K33" s="17">
        <v>0</v>
      </c>
      <c r="M33" s="17" t="s">
        <v>74</v>
      </c>
      <c r="N33" s="17" t="str">
        <f>IF(H33=INDEX(FIRE0201!$A$4:$E$77,MATCH('QA checks'!$M33,FIRE0201!$A$4:$A$77,0),MATCH('QA checks'!N$5,FIRE0201!$A$4:$E$4,0)),TRUE,"Error")</f>
        <v>Error</v>
      </c>
      <c r="O33" s="17" t="str">
        <f>IF(I33=INDEX(FIRE0201!$A$4:$E$77,MATCH('QA checks'!$M33,FIRE0201!$A$4:$A$77,0),MATCH('QA checks'!O$5,FIRE0201!$A$4:$E$4,0)),TRUE,"Error")</f>
        <v>Error</v>
      </c>
      <c r="P33" s="17" t="str">
        <f>IF(J33=INDEX(FIRE0201!$A$4:$E$77,MATCH('QA checks'!$M33,FIRE0201!$A$4:$A$77,0),MATCH('QA checks'!P$5,FIRE0201!$A$4:$E$4,0)),TRUE,"Error")</f>
        <v>Error</v>
      </c>
      <c r="Q33" s="17" t="str">
        <f>IF(SUM(H33:J33)=FIRE0201!E32,TRUE,"Error")</f>
        <v>Error</v>
      </c>
    </row>
    <row r="34" spans="7:17" x14ac:dyDescent="0.35">
      <c r="G34" s="17">
        <v>0</v>
      </c>
      <c r="H34" s="17">
        <v>0</v>
      </c>
      <c r="I34" s="17">
        <v>0</v>
      </c>
      <c r="J34" s="17">
        <v>0</v>
      </c>
      <c r="K34" s="17">
        <v>0</v>
      </c>
      <c r="M34" s="17" t="s">
        <v>75</v>
      </c>
      <c r="N34" s="17" t="str">
        <f>IF(H34=INDEX(FIRE0201!$A$4:$E$77,MATCH('QA checks'!$M34,FIRE0201!$A$4:$A$77,0),MATCH('QA checks'!N$5,FIRE0201!$A$4:$E$4,0)),TRUE,"Error")</f>
        <v>Error</v>
      </c>
      <c r="O34" s="17" t="str">
        <f>IF(I34=INDEX(FIRE0201!$A$4:$E$77,MATCH('QA checks'!$M34,FIRE0201!$A$4:$A$77,0),MATCH('QA checks'!O$5,FIRE0201!$A$4:$E$4,0)),TRUE,"Error")</f>
        <v>Error</v>
      </c>
      <c r="P34" s="17" t="str">
        <f>IF(J34=INDEX(FIRE0201!$A$4:$E$77,MATCH('QA checks'!$M34,FIRE0201!$A$4:$A$77,0),MATCH('QA checks'!P$5,FIRE0201!$A$4:$E$4,0)),TRUE,"Error")</f>
        <v>Error</v>
      </c>
      <c r="Q34" s="17" t="str">
        <f>IF(SUM(H34:J34)=FIRE0201!E33,TRUE,"Error")</f>
        <v>Error</v>
      </c>
    </row>
    <row r="35" spans="7:17" x14ac:dyDescent="0.35">
      <c r="G35" s="17">
        <v>0</v>
      </c>
      <c r="H35" s="17">
        <v>0</v>
      </c>
      <c r="I35" s="17">
        <v>0</v>
      </c>
      <c r="J35" s="17">
        <v>0</v>
      </c>
      <c r="K35" s="17">
        <v>0</v>
      </c>
      <c r="M35" s="17" t="s">
        <v>32</v>
      </c>
      <c r="N35" s="17" t="str">
        <f>IF(H35=INDEX(FIRE0201!$A$4:$E$77,MATCH('QA checks'!$M35,FIRE0201!$A$4:$A$77,0),MATCH('QA checks'!N$5,FIRE0201!$A$4:$E$4,0)),TRUE,"Error")</f>
        <v>Error</v>
      </c>
      <c r="O35" s="17" t="str">
        <f>IF(I35=INDEX(FIRE0201!$A$4:$E$77,MATCH('QA checks'!$M35,FIRE0201!$A$4:$A$77,0),MATCH('QA checks'!O$5,FIRE0201!$A$4:$E$4,0)),TRUE,"Error")</f>
        <v>Error</v>
      </c>
      <c r="P35" s="17" t="str">
        <f>IF(J35=INDEX(FIRE0201!$A$4:$E$77,MATCH('QA checks'!$M35,FIRE0201!$A$4:$A$77,0),MATCH('QA checks'!P$5,FIRE0201!$A$4:$E$4,0)),TRUE,"Error")</f>
        <v>Error</v>
      </c>
      <c r="Q35" s="17" t="str">
        <f>IF(SUM(H35:J35)=FIRE0201!E34,TRUE,"Error")</f>
        <v>Error</v>
      </c>
    </row>
    <row r="36" spans="7:17" x14ac:dyDescent="0.35">
      <c r="G36" s="17">
        <v>0</v>
      </c>
      <c r="H36" s="17">
        <v>0</v>
      </c>
      <c r="I36" s="17">
        <v>0</v>
      </c>
      <c r="J36" s="17">
        <v>0</v>
      </c>
      <c r="K36" s="17">
        <v>0</v>
      </c>
      <c r="M36" s="17" t="s">
        <v>33</v>
      </c>
      <c r="N36" s="17" t="str">
        <f>IF(H36=INDEX(FIRE0201!$A$4:$E$77,MATCH('QA checks'!$M36,FIRE0201!$A$4:$A$77,0),MATCH('QA checks'!N$5,FIRE0201!$A$4:$E$4,0)),TRUE,"Error")</f>
        <v>Error</v>
      </c>
      <c r="O36" s="17" t="str">
        <f>IF(I36=INDEX(FIRE0201!$A$4:$E$77,MATCH('QA checks'!$M36,FIRE0201!$A$4:$A$77,0),MATCH('QA checks'!O$5,FIRE0201!$A$4:$E$4,0)),TRUE,"Error")</f>
        <v>Error</v>
      </c>
      <c r="P36" s="17" t="str">
        <f>IF(J36=INDEX(FIRE0201!$A$4:$E$77,MATCH('QA checks'!$M36,FIRE0201!$A$4:$A$77,0),MATCH('QA checks'!P$5,FIRE0201!$A$4:$E$4,0)),TRUE,"Error")</f>
        <v>Error</v>
      </c>
      <c r="Q36" s="17" t="str">
        <f>IF(SUM(H36:J36)=FIRE0201!E35,TRUE,"Error")</f>
        <v>Error</v>
      </c>
    </row>
    <row r="37" spans="7:17" x14ac:dyDescent="0.35">
      <c r="G37" s="17">
        <v>0</v>
      </c>
      <c r="H37" s="17">
        <v>0</v>
      </c>
      <c r="I37" s="17">
        <v>0</v>
      </c>
      <c r="J37" s="17">
        <v>0</v>
      </c>
      <c r="K37" s="17">
        <v>0</v>
      </c>
      <c r="M37" s="17" t="s">
        <v>34</v>
      </c>
      <c r="N37" s="17" t="str">
        <f>IF(H37=INDEX(FIRE0201!$A$4:$E$77,MATCH('QA checks'!$M37,FIRE0201!$A$4:$A$77,0),MATCH('QA checks'!N$5,FIRE0201!$A$4:$E$4,0)),TRUE,"Error")</f>
        <v>Error</v>
      </c>
      <c r="O37" s="17" t="str">
        <f>IF(I37=INDEX(FIRE0201!$A$4:$E$77,MATCH('QA checks'!$M37,FIRE0201!$A$4:$A$77,0),MATCH('QA checks'!O$5,FIRE0201!$A$4:$E$4,0)),TRUE,"Error")</f>
        <v>Error</v>
      </c>
      <c r="P37" s="17" t="str">
        <f>IF(J37=INDEX(FIRE0201!$A$4:$E$77,MATCH('QA checks'!$M37,FIRE0201!$A$4:$A$77,0),MATCH('QA checks'!P$5,FIRE0201!$A$4:$E$4,0)),TRUE,"Error")</f>
        <v>Error</v>
      </c>
      <c r="Q37" s="17" t="str">
        <f>IF(SUM(H37:J37)=FIRE0201!E36,TRUE,"Error")</f>
        <v>Error</v>
      </c>
    </row>
    <row r="38" spans="7:17" x14ac:dyDescent="0.35">
      <c r="G38" s="17">
        <v>0</v>
      </c>
      <c r="H38" s="17">
        <v>0</v>
      </c>
      <c r="I38" s="17">
        <v>0</v>
      </c>
      <c r="J38" s="17">
        <v>0</v>
      </c>
      <c r="K38" s="17">
        <v>0</v>
      </c>
      <c r="M38" s="17" t="s">
        <v>35</v>
      </c>
      <c r="N38" s="17" t="str">
        <f>IF(H38=INDEX(FIRE0201!$A$4:$E$77,MATCH('QA checks'!$M38,FIRE0201!$A$4:$A$77,0),MATCH('QA checks'!N$5,FIRE0201!$A$4:$E$4,0)),TRUE,"Error")</f>
        <v>Error</v>
      </c>
      <c r="O38" s="17" t="str">
        <f>IF(I38=INDEX(FIRE0201!$A$4:$E$77,MATCH('QA checks'!$M38,FIRE0201!$A$4:$A$77,0),MATCH('QA checks'!O$5,FIRE0201!$A$4:$E$4,0)),TRUE,"Error")</f>
        <v>Error</v>
      </c>
      <c r="P38" s="17" t="str">
        <f>IF(J38=INDEX(FIRE0201!$A$4:$E$77,MATCH('QA checks'!$M38,FIRE0201!$A$4:$A$77,0),MATCH('QA checks'!P$5,FIRE0201!$A$4:$E$4,0)),TRUE,"Error")</f>
        <v>Error</v>
      </c>
      <c r="Q38" s="17" t="str">
        <f>IF(SUM(H38:J38)=FIRE0201!E37,TRUE,"Error")</f>
        <v>Error</v>
      </c>
    </row>
    <row r="39" spans="7:17" x14ac:dyDescent="0.35">
      <c r="G39" s="17">
        <v>0</v>
      </c>
      <c r="H39" s="17">
        <v>0</v>
      </c>
      <c r="I39" s="17">
        <v>0</v>
      </c>
      <c r="J39" s="17">
        <v>0</v>
      </c>
      <c r="K39" s="17">
        <v>0</v>
      </c>
      <c r="M39" s="17" t="s">
        <v>36</v>
      </c>
      <c r="N39" s="17" t="str">
        <f>IF(H39=INDEX(FIRE0201!$A$4:$E$77,MATCH('QA checks'!$M39,FIRE0201!$A$4:$A$77,0),MATCH('QA checks'!N$5,FIRE0201!$A$4:$E$4,0)),TRUE,"Error")</f>
        <v>Error</v>
      </c>
      <c r="O39" s="17" t="str">
        <f>IF(I39=INDEX(FIRE0201!$A$4:$E$77,MATCH('QA checks'!$M39,FIRE0201!$A$4:$A$77,0),MATCH('QA checks'!O$5,FIRE0201!$A$4:$E$4,0)),TRUE,"Error")</f>
        <v>Error</v>
      </c>
      <c r="P39" s="17" t="str">
        <f>IF(J39=INDEX(FIRE0201!$A$4:$E$77,MATCH('QA checks'!$M39,FIRE0201!$A$4:$A$77,0),MATCH('QA checks'!P$5,FIRE0201!$A$4:$E$4,0)),TRUE,"Error")</f>
        <v>Error</v>
      </c>
      <c r="Q39" s="17" t="str">
        <f>IF(SUM(H39:J39)=FIRE0201!E38,TRUE,"Error")</f>
        <v>Error</v>
      </c>
    </row>
    <row r="40" spans="7:17" x14ac:dyDescent="0.35">
      <c r="G40" s="17">
        <v>0</v>
      </c>
      <c r="H40" s="17">
        <v>0</v>
      </c>
      <c r="I40" s="17">
        <v>0</v>
      </c>
      <c r="J40" s="17">
        <v>0</v>
      </c>
      <c r="K40" s="17">
        <v>0</v>
      </c>
      <c r="M40" s="17" t="s">
        <v>37</v>
      </c>
      <c r="N40" s="17" t="str">
        <f>IF(H40=INDEX(FIRE0201!$A$4:$E$77,MATCH('QA checks'!$M40,FIRE0201!$A$4:$A$77,0),MATCH('QA checks'!N$5,FIRE0201!$A$4:$E$4,0)),TRUE,"Error")</f>
        <v>Error</v>
      </c>
      <c r="O40" s="17" t="str">
        <f>IF(I40=INDEX(FIRE0201!$A$4:$E$77,MATCH('QA checks'!$M40,FIRE0201!$A$4:$A$77,0),MATCH('QA checks'!O$5,FIRE0201!$A$4:$E$4,0)),TRUE,"Error")</f>
        <v>Error</v>
      </c>
      <c r="P40" s="17" t="str">
        <f>IF(J40=INDEX(FIRE0201!$A$4:$E$77,MATCH('QA checks'!$M40,FIRE0201!$A$4:$A$77,0),MATCH('QA checks'!P$5,FIRE0201!$A$4:$E$4,0)),TRUE,"Error")</f>
        <v>Error</v>
      </c>
      <c r="Q40" s="17" t="str">
        <f>IF(SUM(H40:J40)=FIRE0201!E39,TRUE,"Error")</f>
        <v>Error</v>
      </c>
    </row>
    <row r="41" spans="7:17" x14ac:dyDescent="0.35">
      <c r="G41" s="17">
        <v>0</v>
      </c>
      <c r="H41" s="17">
        <v>0</v>
      </c>
      <c r="I41" s="17">
        <v>0</v>
      </c>
      <c r="J41" s="17">
        <v>0</v>
      </c>
      <c r="K41" s="17">
        <v>0</v>
      </c>
      <c r="M41" s="17" t="s">
        <v>38</v>
      </c>
      <c r="N41" s="17" t="str">
        <f>IF(H41=INDEX(FIRE0201!$A$4:$E$77,MATCH('QA checks'!$M41,FIRE0201!$A$4:$A$77,0),MATCH('QA checks'!N$5,FIRE0201!$A$4:$E$4,0)),TRUE,"Error")</f>
        <v>Error</v>
      </c>
      <c r="O41" s="17" t="str">
        <f>IF(I41=INDEX(FIRE0201!$A$4:$E$77,MATCH('QA checks'!$M41,FIRE0201!$A$4:$A$77,0),MATCH('QA checks'!O$5,FIRE0201!$A$4:$E$4,0)),TRUE,"Error")</f>
        <v>Error</v>
      </c>
      <c r="P41" s="17" t="str">
        <f>IF(J41=INDEX(FIRE0201!$A$4:$E$77,MATCH('QA checks'!$M41,FIRE0201!$A$4:$A$77,0),MATCH('QA checks'!P$5,FIRE0201!$A$4:$E$4,0)),TRUE,"Error")</f>
        <v>Error</v>
      </c>
      <c r="Q41" s="17" t="str">
        <f>IF(SUM(H41:J41)=FIRE0201!E40,TRUE,"Error")</f>
        <v>Error</v>
      </c>
    </row>
    <row r="42" spans="7:17" x14ac:dyDescent="0.35">
      <c r="G42" s="17">
        <v>0</v>
      </c>
      <c r="H42" s="17">
        <v>0</v>
      </c>
      <c r="I42" s="17">
        <v>0</v>
      </c>
      <c r="J42" s="17">
        <v>0</v>
      </c>
      <c r="K42" s="17">
        <v>0</v>
      </c>
      <c r="M42" s="17" t="s">
        <v>39</v>
      </c>
      <c r="N42" s="17" t="str">
        <f>IF(H42=INDEX(FIRE0201!$A$4:$E$77,MATCH('QA checks'!$M42,FIRE0201!$A$4:$A$77,0),MATCH('QA checks'!N$5,FIRE0201!$A$4:$E$4,0)),TRUE,"Error")</f>
        <v>Error</v>
      </c>
      <c r="O42" s="17" t="str">
        <f>IF(I42=INDEX(FIRE0201!$A$4:$E$77,MATCH('QA checks'!$M42,FIRE0201!$A$4:$A$77,0),MATCH('QA checks'!O$5,FIRE0201!$A$4:$E$4,0)),TRUE,"Error")</f>
        <v>Error</v>
      </c>
      <c r="P42" s="17" t="str">
        <f>IF(J42=INDEX(FIRE0201!$A$4:$E$77,MATCH('QA checks'!$M42,FIRE0201!$A$4:$A$77,0),MATCH('QA checks'!P$5,FIRE0201!$A$4:$E$4,0)),TRUE,"Error")</f>
        <v>Error</v>
      </c>
      <c r="Q42" s="17" t="str">
        <f>IF(SUM(H42:J42)=FIRE0201!E41,TRUE,"Error")</f>
        <v>Error</v>
      </c>
    </row>
    <row r="43" spans="7:17" x14ac:dyDescent="0.35">
      <c r="G43" s="17">
        <v>0</v>
      </c>
      <c r="H43" s="17">
        <v>0</v>
      </c>
      <c r="I43" s="17">
        <v>0</v>
      </c>
      <c r="J43" s="17">
        <v>0</v>
      </c>
      <c r="K43" s="17">
        <v>0</v>
      </c>
      <c r="M43" s="17" t="s">
        <v>40</v>
      </c>
      <c r="N43" s="17" t="str">
        <f>IF(H43=INDEX(FIRE0201!$A$4:$E$77,MATCH('QA checks'!$M43,FIRE0201!$A$4:$A$77,0),MATCH('QA checks'!N$5,FIRE0201!$A$4:$E$4,0)),TRUE,"Error")</f>
        <v>Error</v>
      </c>
      <c r="O43" s="17" t="str">
        <f>IF(I43=INDEX(FIRE0201!$A$4:$E$77,MATCH('QA checks'!$M43,FIRE0201!$A$4:$A$77,0),MATCH('QA checks'!O$5,FIRE0201!$A$4:$E$4,0)),TRUE,"Error")</f>
        <v>Error</v>
      </c>
      <c r="P43" s="17" t="str">
        <f>IF(J43=INDEX(FIRE0201!$A$4:$E$77,MATCH('QA checks'!$M43,FIRE0201!$A$4:$A$77,0),MATCH('QA checks'!P$5,FIRE0201!$A$4:$E$4,0)),TRUE,"Error")</f>
        <v>Error</v>
      </c>
      <c r="Q43" s="17" t="str">
        <f>IF(SUM(H43:J43)=FIRE0201!E42,TRUE,"Error")</f>
        <v>Error</v>
      </c>
    </row>
    <row r="44" spans="7:17" x14ac:dyDescent="0.35">
      <c r="G44" s="17">
        <v>0</v>
      </c>
      <c r="H44" s="17">
        <v>0</v>
      </c>
      <c r="I44" s="17">
        <v>0</v>
      </c>
      <c r="J44" s="17">
        <v>0</v>
      </c>
      <c r="K44" s="17">
        <v>0</v>
      </c>
      <c r="M44" s="17" t="s">
        <v>41</v>
      </c>
      <c r="N44" s="17" t="str">
        <f>IF(H44=INDEX(FIRE0201!$A$4:$E$77,MATCH('QA checks'!$M44,FIRE0201!$A$4:$A$77,0),MATCH('QA checks'!N$5,FIRE0201!$A$4:$E$4,0)),TRUE,"Error")</f>
        <v>Error</v>
      </c>
      <c r="O44" s="17" t="str">
        <f>IF(I44=INDEX(FIRE0201!$A$4:$E$77,MATCH('QA checks'!$M44,FIRE0201!$A$4:$A$77,0),MATCH('QA checks'!O$5,FIRE0201!$A$4:$E$4,0)),TRUE,"Error")</f>
        <v>Error</v>
      </c>
      <c r="P44" s="17" t="str">
        <f>IF(J44=INDEX(FIRE0201!$A$4:$E$77,MATCH('QA checks'!$M44,FIRE0201!$A$4:$A$77,0),MATCH('QA checks'!P$5,FIRE0201!$A$4:$E$4,0)),TRUE,"Error")</f>
        <v>Error</v>
      </c>
      <c r="Q44" s="17" t="str">
        <f>IF(SUM(H44:J44)=FIRE0201!E43,TRUE,"Error")</f>
        <v>Error</v>
      </c>
    </row>
    <row r="45" spans="7:17" x14ac:dyDescent="0.35">
      <c r="G45" s="17">
        <v>0</v>
      </c>
      <c r="H45" s="17">
        <v>0</v>
      </c>
      <c r="I45" s="17">
        <v>0</v>
      </c>
      <c r="J45" s="17">
        <v>0</v>
      </c>
      <c r="K45" s="17">
        <v>0</v>
      </c>
      <c r="M45" s="17" t="s">
        <v>42</v>
      </c>
      <c r="N45" s="17" t="str">
        <f>IF(H45=INDEX(FIRE0201!$A$4:$E$77,MATCH('QA checks'!$M45,FIRE0201!$A$4:$A$77,0),MATCH('QA checks'!N$5,FIRE0201!$A$4:$E$4,0)),TRUE,"Error")</f>
        <v>Error</v>
      </c>
      <c r="O45" s="17" t="str">
        <f>IF(I45=INDEX(FIRE0201!$A$4:$E$77,MATCH('QA checks'!$M45,FIRE0201!$A$4:$A$77,0),MATCH('QA checks'!O$5,FIRE0201!$A$4:$E$4,0)),TRUE,"Error")</f>
        <v>Error</v>
      </c>
      <c r="P45" s="17" t="str">
        <f>IF(J45=INDEX(FIRE0201!$A$4:$E$77,MATCH('QA checks'!$M45,FIRE0201!$A$4:$A$77,0),MATCH('QA checks'!P$5,FIRE0201!$A$4:$E$4,0)),TRUE,"Error")</f>
        <v>Error</v>
      </c>
      <c r="Q45" s="17" t="str">
        <f>IF(SUM(H45:J45)=FIRE0201!E44,TRUE,"Error")</f>
        <v>Error</v>
      </c>
    </row>
    <row r="46" spans="7:17" x14ac:dyDescent="0.35">
      <c r="G46" s="17">
        <v>0</v>
      </c>
      <c r="H46" s="17">
        <v>0</v>
      </c>
      <c r="I46" s="17">
        <v>0</v>
      </c>
      <c r="J46" s="17">
        <v>0</v>
      </c>
      <c r="K46" s="17">
        <v>0</v>
      </c>
      <c r="M46" s="17" t="s">
        <v>43</v>
      </c>
      <c r="N46" s="17" t="str">
        <f>IF(H46=INDEX(FIRE0201!$A$4:$E$77,MATCH('QA checks'!$M46,FIRE0201!$A$4:$A$77,0),MATCH('QA checks'!N$5,FIRE0201!$A$4:$E$4,0)),TRUE,"Error")</f>
        <v>Error</v>
      </c>
      <c r="O46" s="17" t="str">
        <f>IF(I46=INDEX(FIRE0201!$A$4:$E$77,MATCH('QA checks'!$M46,FIRE0201!$A$4:$A$77,0),MATCH('QA checks'!O$5,FIRE0201!$A$4:$E$4,0)),TRUE,"Error")</f>
        <v>Error</v>
      </c>
      <c r="P46" s="17" t="str">
        <f>IF(J46=INDEX(FIRE0201!$A$4:$E$77,MATCH('QA checks'!$M46,FIRE0201!$A$4:$A$77,0),MATCH('QA checks'!P$5,FIRE0201!$A$4:$E$4,0)),TRUE,"Error")</f>
        <v>Error</v>
      </c>
      <c r="Q46" s="17" t="str">
        <f>IF(SUM(H46:J46)=FIRE0201!E45,TRUE,"Error")</f>
        <v>Error</v>
      </c>
    </row>
    <row r="47" spans="7:17" x14ac:dyDescent="0.35">
      <c r="G47" s="17">
        <v>0</v>
      </c>
      <c r="H47" s="17">
        <v>0</v>
      </c>
      <c r="I47" s="17">
        <v>0</v>
      </c>
      <c r="J47" s="17">
        <v>0</v>
      </c>
      <c r="K47" s="17">
        <v>0</v>
      </c>
      <c r="M47" s="17" t="s">
        <v>44</v>
      </c>
      <c r="N47" s="17" t="str">
        <f>IF(H47=INDEX(FIRE0201!$A$4:$E$77,MATCH('QA checks'!$M47,FIRE0201!$A$4:$A$77,0),MATCH('QA checks'!N$5,FIRE0201!$A$4:$E$4,0)),TRUE,"Error")</f>
        <v>Error</v>
      </c>
      <c r="O47" s="17" t="str">
        <f>IF(I47=INDEX(FIRE0201!$A$4:$E$77,MATCH('QA checks'!$M47,FIRE0201!$A$4:$A$77,0),MATCH('QA checks'!O$5,FIRE0201!$A$4:$E$4,0)),TRUE,"Error")</f>
        <v>Error</v>
      </c>
      <c r="P47" s="17" t="str">
        <f>IF(J47=INDEX(FIRE0201!$A$4:$E$77,MATCH('QA checks'!$M47,FIRE0201!$A$4:$A$77,0),MATCH('QA checks'!P$5,FIRE0201!$A$4:$E$4,0)),TRUE,"Error")</f>
        <v>Error</v>
      </c>
      <c r="Q47" s="17" t="str">
        <f>IF(SUM(H47:J47)=FIRE0201!E46,TRUE,"Error")</f>
        <v>Error</v>
      </c>
    </row>
    <row r="48" spans="7:17" x14ac:dyDescent="0.35">
      <c r="G48" s="17">
        <v>0</v>
      </c>
      <c r="H48" s="17">
        <v>0</v>
      </c>
      <c r="I48" s="17">
        <v>0</v>
      </c>
      <c r="J48" s="17">
        <v>0</v>
      </c>
      <c r="K48" s="17">
        <v>0</v>
      </c>
      <c r="M48" s="17" t="s">
        <v>45</v>
      </c>
      <c r="N48" s="17" t="str">
        <f>IF(H48=INDEX(FIRE0201!$A$4:$E$77,MATCH('QA checks'!$M48,FIRE0201!$A$4:$A$77,0),MATCH('QA checks'!N$5,FIRE0201!$A$4:$E$4,0)),TRUE,"Error")</f>
        <v>Error</v>
      </c>
      <c r="O48" s="17" t="str">
        <f>IF(I48=INDEX(FIRE0201!$A$4:$E$77,MATCH('QA checks'!$M48,FIRE0201!$A$4:$A$77,0),MATCH('QA checks'!O$5,FIRE0201!$A$4:$E$4,0)),TRUE,"Error")</f>
        <v>Error</v>
      </c>
      <c r="P48" s="17" t="str">
        <f>IF(J48=INDEX(FIRE0201!$A$4:$E$77,MATCH('QA checks'!$M48,FIRE0201!$A$4:$A$77,0),MATCH('QA checks'!P$5,FIRE0201!$A$4:$E$4,0)),TRUE,"Error")</f>
        <v>Error</v>
      </c>
      <c r="Q48" s="17" t="str">
        <f>IF(SUM(H48:J48)=FIRE0201!E48,TRUE,"Error")</f>
        <v>Error</v>
      </c>
    </row>
    <row r="49" spans="1:24" x14ac:dyDescent="0.35">
      <c r="G49" s="17">
        <v>0</v>
      </c>
      <c r="H49" s="17">
        <v>0</v>
      </c>
      <c r="I49" s="17">
        <v>0</v>
      </c>
      <c r="J49" s="17">
        <v>0</v>
      </c>
      <c r="K49" s="17">
        <v>0</v>
      </c>
      <c r="M49" s="17" t="s">
        <v>46</v>
      </c>
      <c r="N49" s="17" t="str">
        <f>IF(H49=INDEX(FIRE0201!$A$4:$E$77,MATCH('QA checks'!$M49,FIRE0201!$A$4:$A$77,0),MATCH('QA checks'!N$5,FIRE0201!$A$4:$E$4,0)),TRUE,"Error")</f>
        <v>Error</v>
      </c>
      <c r="O49" s="17" t="str">
        <f>IF(I49=INDEX(FIRE0201!$A$4:$E$77,MATCH('QA checks'!$M49,FIRE0201!$A$4:$A$77,0),MATCH('QA checks'!O$5,FIRE0201!$A$4:$E$4,0)),TRUE,"Error")</f>
        <v>Error</v>
      </c>
      <c r="P49" s="17" t="str">
        <f>IF(J49=INDEX(FIRE0201!$A$4:$E$77,MATCH('QA checks'!$M49,FIRE0201!$A$4:$A$77,0),MATCH('QA checks'!P$5,FIRE0201!$A$4:$E$4,0)),TRUE,"Error")</f>
        <v>Error</v>
      </c>
      <c r="Q49" s="17" t="str">
        <f>IF(SUM(H49:J49)=FIRE0201!E49,TRUE,"Error")</f>
        <v>Error</v>
      </c>
    </row>
    <row r="50" spans="1:24" x14ac:dyDescent="0.35">
      <c r="G50" s="17">
        <v>0</v>
      </c>
      <c r="H50" s="17">
        <v>0</v>
      </c>
      <c r="I50" s="17">
        <v>0</v>
      </c>
      <c r="J50" s="17">
        <v>0</v>
      </c>
      <c r="K50" s="17">
        <v>0</v>
      </c>
      <c r="M50" s="17" t="s">
        <v>126</v>
      </c>
      <c r="N50" s="17" t="e">
        <f>IF(H50=INDEX(FIRE0201!$A$4:$E$77,MATCH('QA checks'!$M50,FIRE0201!$A$4:$A$77,0),MATCH('QA checks'!N$5,FIRE0201!$A$4:$E$4,0)),TRUE,"Error")</f>
        <v>#N/A</v>
      </c>
      <c r="O50" s="17" t="e">
        <f>IF(I50=INDEX(FIRE0201!$A$4:$E$77,MATCH('QA checks'!$M50,FIRE0201!$A$4:$A$77,0),MATCH('QA checks'!O$5,FIRE0201!$A$4:$E$4,0)),TRUE,"Error")</f>
        <v>#N/A</v>
      </c>
      <c r="P50" s="17" t="e">
        <f>IF(J50=INDEX(FIRE0201!$A$4:$E$77,MATCH('QA checks'!$M50,FIRE0201!$A$4:$A$77,0),MATCH('QA checks'!P$5,FIRE0201!$A$4:$E$4,0)),TRUE,"Error")</f>
        <v>#N/A</v>
      </c>
      <c r="Q50" s="17" t="b">
        <f>IF(SUM(H50:J50)=FIRE0201!E50,TRUE,"Error")</f>
        <v>1</v>
      </c>
    </row>
    <row r="51" spans="1:24" x14ac:dyDescent="0.35">
      <c r="G51" s="17">
        <v>0</v>
      </c>
      <c r="H51" s="17">
        <v>0</v>
      </c>
      <c r="I51" s="17">
        <v>0</v>
      </c>
      <c r="J51" s="17">
        <v>0</v>
      </c>
      <c r="K51" s="17">
        <v>0</v>
      </c>
      <c r="M51" s="17" t="s">
        <v>127</v>
      </c>
      <c r="N51" s="17" t="e">
        <f>IF(H51=INDEX(FIRE0201!$A$4:$E$77,MATCH('QA checks'!$M51,FIRE0201!$A$4:$A$77,0),MATCH('QA checks'!N$5,FIRE0201!$A$4:$E$4,0)),TRUE,"Error")</f>
        <v>#N/A</v>
      </c>
      <c r="O51" s="17" t="e">
        <f>IF(I51=INDEX(FIRE0201!$A$4:$E$77,MATCH('QA checks'!$M51,FIRE0201!$A$4:$A$77,0),MATCH('QA checks'!O$5,FIRE0201!$A$4:$E$4,0)),TRUE,"Error")</f>
        <v>#N/A</v>
      </c>
      <c r="P51" s="17" t="e">
        <f>IF(J51=INDEX(FIRE0201!$A$4:$E$77,MATCH('QA checks'!$M51,FIRE0201!$A$4:$A$77,0),MATCH('QA checks'!P$5,FIRE0201!$A$4:$E$4,0)),TRUE,"Error")</f>
        <v>#N/A</v>
      </c>
      <c r="Q51" s="17" t="b">
        <f>IF(SUM(H51:J51)=FIRE0201!E51,TRUE,"Error")</f>
        <v>1</v>
      </c>
    </row>
    <row r="52" spans="1:24" x14ac:dyDescent="0.35">
      <c r="G52" s="17">
        <v>0</v>
      </c>
      <c r="H52" s="17">
        <v>0</v>
      </c>
      <c r="I52" s="17">
        <v>0</v>
      </c>
      <c r="J52" s="17">
        <v>0</v>
      </c>
      <c r="K52" s="17">
        <v>0</v>
      </c>
      <c r="M52" s="17" t="s">
        <v>128</v>
      </c>
      <c r="N52" s="17" t="e">
        <f>IF(H52=INDEX(FIRE0201!$A$4:$E$77,MATCH('QA checks'!$M52,FIRE0201!$A$4:$A$77,0),MATCH('QA checks'!N$5,FIRE0201!$A$4:$E$4,0)),TRUE,"Error")</f>
        <v>#N/A</v>
      </c>
      <c r="O52" s="17" t="e">
        <f>IF(I52=INDEX(FIRE0201!$A$4:$E$77,MATCH('QA checks'!$M52,FIRE0201!$A$4:$A$77,0),MATCH('QA checks'!O$5,FIRE0201!$A$4:$E$4,0)),TRUE,"Error")</f>
        <v>#N/A</v>
      </c>
      <c r="P52" s="17" t="e">
        <f>IF(J52=INDEX(FIRE0201!$A$4:$E$77,MATCH('QA checks'!$M52,FIRE0201!$A$4:$A$77,0),MATCH('QA checks'!P$5,FIRE0201!$A$4:$E$4,0)),TRUE,"Error")</f>
        <v>#N/A</v>
      </c>
      <c r="Q52" s="17" t="b">
        <f>IF(SUM(H52:J52)=FIRE0201!E52,TRUE,"Error")</f>
        <v>1</v>
      </c>
    </row>
    <row r="53" spans="1:24" x14ac:dyDescent="0.35">
      <c r="G53" s="17">
        <v>0</v>
      </c>
      <c r="H53" s="17">
        <v>0</v>
      </c>
      <c r="I53" s="17">
        <v>0</v>
      </c>
      <c r="J53" s="17">
        <v>0</v>
      </c>
      <c r="K53" s="17">
        <v>0</v>
      </c>
      <c r="M53" s="17" t="s">
        <v>129</v>
      </c>
      <c r="N53" s="17" t="e">
        <f>IF(H53=INDEX(FIRE0201!$A$4:$E$77,MATCH('QA checks'!$M53,FIRE0201!$A$4:$A$77,0),MATCH('QA checks'!N$5,FIRE0201!$A$4:$E$4,0)),TRUE,"Error")</f>
        <v>#N/A</v>
      </c>
      <c r="O53" s="17" t="e">
        <f>IF(I53=INDEX(FIRE0201!$A$4:$E$77,MATCH('QA checks'!$M53,FIRE0201!$A$4:$A$77,0),MATCH('QA checks'!O$5,FIRE0201!$A$4:$E$4,0)),TRUE,"Error")</f>
        <v>#N/A</v>
      </c>
      <c r="P53" s="17" t="e">
        <f>IF(J53=INDEX(FIRE0201!$A$4:$E$77,MATCH('QA checks'!$M53,FIRE0201!$A$4:$A$77,0),MATCH('QA checks'!P$5,FIRE0201!$A$4:$E$4,0)),TRUE,"Error")</f>
        <v>#N/A</v>
      </c>
      <c r="Q53" s="17" t="b">
        <f>IF(SUM(H53:J53)=FIRE0201!E53,TRUE,"Error")</f>
        <v>1</v>
      </c>
    </row>
    <row r="54" spans="1:24" x14ac:dyDescent="0.35">
      <c r="G54" s="17">
        <v>0</v>
      </c>
      <c r="H54" s="17">
        <v>0</v>
      </c>
      <c r="I54" s="17">
        <v>0</v>
      </c>
      <c r="J54" s="17">
        <v>0</v>
      </c>
      <c r="K54" s="17">
        <v>0</v>
      </c>
      <c r="M54" s="17" t="s">
        <v>130</v>
      </c>
      <c r="N54" s="17" t="e">
        <f>IF(H54=INDEX(FIRE0201!$A$4:$E$77,MATCH('QA checks'!$M54,FIRE0201!$A$4:$A$77,0),MATCH('QA checks'!N$5,FIRE0201!$A$4:$E$4,0)),TRUE,"Error")</f>
        <v>#N/A</v>
      </c>
      <c r="O54" s="17" t="e">
        <f>IF(I54=INDEX(FIRE0201!$A$4:$E$77,MATCH('QA checks'!$M54,FIRE0201!$A$4:$A$77,0),MATCH('QA checks'!O$5,FIRE0201!$A$4:$E$4,0)),TRUE,"Error")</f>
        <v>#N/A</v>
      </c>
      <c r="P54" s="17" t="e">
        <f>IF(J54=INDEX(FIRE0201!$A$4:$E$77,MATCH('QA checks'!$M54,FIRE0201!$A$4:$A$77,0),MATCH('QA checks'!P$5,FIRE0201!$A$4:$E$4,0)),TRUE,"Error")</f>
        <v>#N/A</v>
      </c>
      <c r="Q54" s="17" t="b">
        <f>IF(SUM(H54:J54)=FIRE0201!E54,TRUE,"Error")</f>
        <v>1</v>
      </c>
    </row>
    <row r="58" spans="1:24" ht="31" x14ac:dyDescent="0.35">
      <c r="A58" s="79" t="s">
        <v>132</v>
      </c>
      <c r="B58" s="17">
        <f>COUNTIF($T$62:$X$114,"Error")</f>
        <v>0</v>
      </c>
    </row>
    <row r="60" spans="1:24" x14ac:dyDescent="0.35">
      <c r="A60" s="80" t="s">
        <v>133</v>
      </c>
      <c r="B60" s="80" t="s">
        <v>121</v>
      </c>
      <c r="I60" s="17">
        <v>2</v>
      </c>
      <c r="J60" s="17">
        <v>4</v>
      </c>
      <c r="K60" s="17">
        <v>5</v>
      </c>
      <c r="L60" s="17">
        <v>3</v>
      </c>
      <c r="O60" s="17">
        <v>2</v>
      </c>
      <c r="P60" s="17">
        <v>3</v>
      </c>
      <c r="Q60" s="17">
        <v>4</v>
      </c>
      <c r="R60" s="17">
        <v>5</v>
      </c>
      <c r="U60" s="16">
        <v>6</v>
      </c>
      <c r="V60" s="16">
        <v>7</v>
      </c>
      <c r="W60" s="16">
        <v>8</v>
      </c>
      <c r="X60" s="16">
        <v>9</v>
      </c>
    </row>
    <row r="61" spans="1:24" x14ac:dyDescent="0.35">
      <c r="A61" s="80" t="s">
        <v>118</v>
      </c>
      <c r="B61" s="17" t="s">
        <v>31</v>
      </c>
      <c r="C61" s="17" t="s">
        <v>80</v>
      </c>
      <c r="D61" s="17" t="s">
        <v>76</v>
      </c>
      <c r="E61" s="17" t="s">
        <v>77</v>
      </c>
      <c r="F61" s="17" t="s">
        <v>119</v>
      </c>
      <c r="H61" s="17" t="str" cm="1">
        <f t="array" ref="H61:L120">A61:E120</f>
        <v>Row Labels</v>
      </c>
      <c r="I61" s="17" t="str">
        <v>England</v>
      </c>
      <c r="J61" s="17" t="str">
        <v>Great Britain</v>
      </c>
      <c r="K61" s="17" t="str">
        <v>Scotland</v>
      </c>
      <c r="L61" s="17" t="str">
        <v>Wales</v>
      </c>
      <c r="N61" s="17" t="s">
        <v>82</v>
      </c>
      <c r="O61" s="17" t="s">
        <v>123</v>
      </c>
      <c r="P61" s="17" t="s">
        <v>124</v>
      </c>
      <c r="Q61" s="17" t="s">
        <v>125</v>
      </c>
      <c r="R61" s="17" t="s">
        <v>80</v>
      </c>
      <c r="T61" s="17" t="s">
        <v>82</v>
      </c>
      <c r="U61" s="17" t="s">
        <v>123</v>
      </c>
      <c r="V61" s="17" t="s">
        <v>124</v>
      </c>
      <c r="W61" s="17" t="s">
        <v>125</v>
      </c>
      <c r="X61" s="17" t="s">
        <v>80</v>
      </c>
    </row>
    <row r="62" spans="1:24" x14ac:dyDescent="0.35">
      <c r="A62" s="42" t="s">
        <v>106</v>
      </c>
      <c r="B62" s="17">
        <v>46411700</v>
      </c>
      <c r="C62" s="17">
        <v>54387600</v>
      </c>
      <c r="D62" s="17">
        <v>5235600</v>
      </c>
      <c r="E62" s="17">
        <v>2740300</v>
      </c>
      <c r="F62" s="17">
        <v>108775200</v>
      </c>
      <c r="H62" s="17" t="str">
        <v>1971/72</v>
      </c>
      <c r="I62" s="17">
        <v>46411700</v>
      </c>
      <c r="J62" s="17">
        <v>54387600</v>
      </c>
      <c r="K62" s="17">
        <v>5235600</v>
      </c>
      <c r="L62" s="17">
        <v>2740300</v>
      </c>
      <c r="N62" s="17" t="s">
        <v>47</v>
      </c>
      <c r="O62" s="17" t="e">
        <f>1000000*(VLOOKUP($N62,_xlfn.ANCHORARRAY($G$5),O$60,FALSE)/VLOOKUP($N62,$H$62:$L$120,I$60,FALSE))</f>
        <v>#N/A</v>
      </c>
      <c r="P62" s="17" t="e">
        <f t="shared" ref="P62:R62" si="0">1000000*(VLOOKUP($N62,_xlfn.ANCHORARRAY($G$5),P$60,FALSE)/VLOOKUP($N62,$H$62:$L$120,J$60,FALSE))</f>
        <v>#N/A</v>
      </c>
      <c r="Q62" s="17" t="e">
        <f t="shared" si="0"/>
        <v>#N/A</v>
      </c>
      <c r="R62" s="17" t="e">
        <f t="shared" si="0"/>
        <v>#N/A</v>
      </c>
      <c r="T62" s="17" t="s">
        <v>47</v>
      </c>
      <c r="U62" s="17" t="e">
        <f>IF(ROUND(VLOOKUP($T62,$N$62:$R$110,O$60,FALSE),0)=VLOOKUP($T62,FIRE0201!$A$4:$I$77,'QA checks'!U$60,FALSE),TRUE,"Error")</f>
        <v>#N/A</v>
      </c>
    </row>
    <row r="63" spans="1:24" x14ac:dyDescent="0.35">
      <c r="A63" s="42" t="s">
        <v>107</v>
      </c>
      <c r="B63" s="17">
        <v>46571900</v>
      </c>
      <c r="C63" s="17">
        <v>54557700</v>
      </c>
      <c r="D63" s="17">
        <v>5230600</v>
      </c>
      <c r="E63" s="17">
        <v>2755200</v>
      </c>
      <c r="F63" s="17">
        <v>109115400</v>
      </c>
      <c r="H63" s="17" t="str">
        <v>1972/73</v>
      </c>
      <c r="I63" s="17">
        <v>46571900</v>
      </c>
      <c r="J63" s="17">
        <v>54557700</v>
      </c>
      <c r="K63" s="17">
        <v>5230600</v>
      </c>
      <c r="L63" s="17">
        <v>2755200</v>
      </c>
      <c r="N63" s="17" t="s">
        <v>48</v>
      </c>
      <c r="O63" s="17" t="e">
        <f t="shared" ref="O63:O110" si="1">1000000*(VLOOKUP($N63,_xlfn.ANCHORARRAY($G$5),O$60,FALSE)/VLOOKUP($N63,$H$62:$L$120,I$60,FALSE))</f>
        <v>#N/A</v>
      </c>
      <c r="P63" s="17" t="e">
        <f t="shared" ref="P63:P110" si="2">1000000*(VLOOKUP($N63,_xlfn.ANCHORARRAY($G$5),P$60,FALSE)/VLOOKUP($N63,$H$62:$L$120,J$60,FALSE))</f>
        <v>#N/A</v>
      </c>
      <c r="Q63" s="17" t="e">
        <f t="shared" ref="Q63:Q110" si="3">1000000*(VLOOKUP($N63,_xlfn.ANCHORARRAY($G$5),Q$60,FALSE)/VLOOKUP($N63,$H$62:$L$120,K$60,FALSE))</f>
        <v>#N/A</v>
      </c>
      <c r="R63" s="17" t="e">
        <f t="shared" ref="R63:R110" si="4">1000000*(VLOOKUP($N63,_xlfn.ANCHORARRAY($G$5),R$60,FALSE)/VLOOKUP($N63,$H$62:$L$120,L$60,FALSE))</f>
        <v>#N/A</v>
      </c>
      <c r="T63" s="17" t="s">
        <v>48</v>
      </c>
      <c r="U63" s="17" t="e">
        <f>IF(ROUND(VLOOKUP($T63,$N$62:$R$110,O$60,FALSE),0)=VLOOKUP($T63,FIRE0201!$A$4:$I$77,'QA checks'!U$60,FALSE),TRUE,"Error")</f>
        <v>#N/A</v>
      </c>
    </row>
    <row r="64" spans="1:24" x14ac:dyDescent="0.35">
      <c r="A64" s="42" t="s">
        <v>108</v>
      </c>
      <c r="B64" s="17">
        <v>46686200</v>
      </c>
      <c r="C64" s="17">
        <v>54692900</v>
      </c>
      <c r="D64" s="17">
        <v>5233900</v>
      </c>
      <c r="E64" s="17">
        <v>2772800</v>
      </c>
      <c r="F64" s="17">
        <v>109385800</v>
      </c>
      <c r="H64" s="17" t="str">
        <v>1973/74</v>
      </c>
      <c r="I64" s="17">
        <v>46686200</v>
      </c>
      <c r="J64" s="17">
        <v>54692900</v>
      </c>
      <c r="K64" s="17">
        <v>5233900</v>
      </c>
      <c r="L64" s="17">
        <v>2772800</v>
      </c>
      <c r="N64" s="17" t="s">
        <v>49</v>
      </c>
      <c r="O64" s="17" t="e">
        <f t="shared" si="1"/>
        <v>#N/A</v>
      </c>
      <c r="P64" s="17" t="e">
        <f t="shared" si="2"/>
        <v>#N/A</v>
      </c>
      <c r="Q64" s="17" t="e">
        <f t="shared" si="3"/>
        <v>#N/A</v>
      </c>
      <c r="R64" s="17" t="e">
        <f t="shared" si="4"/>
        <v>#N/A</v>
      </c>
      <c r="T64" s="17" t="s">
        <v>49</v>
      </c>
      <c r="U64" s="17" t="e">
        <f>IF(ROUND(VLOOKUP($T64,$N$62:$R$110,O$60,FALSE),0)=VLOOKUP($T64,FIRE0201!$A$4:$I$77,'QA checks'!U$60,FALSE),TRUE,"Error")</f>
        <v>#N/A</v>
      </c>
    </row>
    <row r="65" spans="1:24" x14ac:dyDescent="0.35">
      <c r="A65" s="42" t="s">
        <v>109</v>
      </c>
      <c r="B65" s="17">
        <v>46682700</v>
      </c>
      <c r="C65" s="17">
        <v>54708700</v>
      </c>
      <c r="D65" s="17">
        <v>5240800</v>
      </c>
      <c r="E65" s="17">
        <v>2785200</v>
      </c>
      <c r="F65" s="17">
        <v>109417400</v>
      </c>
      <c r="H65" s="17" t="str">
        <v>1974/75</v>
      </c>
      <c r="I65" s="17">
        <v>46682700</v>
      </c>
      <c r="J65" s="17">
        <v>54708700</v>
      </c>
      <c r="K65" s="17">
        <v>5240800</v>
      </c>
      <c r="L65" s="17">
        <v>2785200</v>
      </c>
      <c r="N65" s="17" t="s">
        <v>50</v>
      </c>
      <c r="O65" s="17" t="e">
        <f t="shared" si="1"/>
        <v>#N/A</v>
      </c>
      <c r="P65" s="17" t="e">
        <f t="shared" si="2"/>
        <v>#N/A</v>
      </c>
      <c r="Q65" s="17" t="e">
        <f t="shared" si="3"/>
        <v>#N/A</v>
      </c>
      <c r="R65" s="17" t="e">
        <f t="shared" si="4"/>
        <v>#N/A</v>
      </c>
      <c r="T65" s="17" t="s">
        <v>50</v>
      </c>
      <c r="U65" s="17" t="e">
        <f>IF(ROUND(VLOOKUP($T65,$N$62:$R$110,O$60,FALSE),0)=VLOOKUP($T65,FIRE0201!$A$4:$I$77,'QA checks'!U$60,FALSE),TRUE,"Error")</f>
        <v>#N/A</v>
      </c>
    </row>
    <row r="66" spans="1:24" x14ac:dyDescent="0.35">
      <c r="A66" s="42" t="s">
        <v>110</v>
      </c>
      <c r="B66" s="17">
        <v>46674400</v>
      </c>
      <c r="C66" s="17">
        <v>54702200</v>
      </c>
      <c r="D66" s="17">
        <v>5232400</v>
      </c>
      <c r="E66" s="17">
        <v>2795400</v>
      </c>
      <c r="F66" s="17">
        <v>109404400</v>
      </c>
      <c r="H66" s="17" t="str">
        <v>1975/76</v>
      </c>
      <c r="I66" s="17">
        <v>46674400</v>
      </c>
      <c r="J66" s="17">
        <v>54702200</v>
      </c>
      <c r="K66" s="17">
        <v>5232400</v>
      </c>
      <c r="L66" s="17">
        <v>2795400</v>
      </c>
      <c r="N66" s="17" t="s">
        <v>51</v>
      </c>
      <c r="O66" s="17" t="e">
        <f t="shared" si="1"/>
        <v>#N/A</v>
      </c>
      <c r="P66" s="17" t="e">
        <f t="shared" si="2"/>
        <v>#N/A</v>
      </c>
      <c r="Q66" s="17" t="e">
        <f t="shared" si="3"/>
        <v>#N/A</v>
      </c>
      <c r="R66" s="17" t="e">
        <f t="shared" si="4"/>
        <v>#N/A</v>
      </c>
      <c r="T66" s="17" t="s">
        <v>51</v>
      </c>
      <c r="U66" s="17" t="e">
        <f>IF(ROUND(VLOOKUP($T66,$N$62:$R$110,O$60,FALSE),0)=VLOOKUP($T66,FIRE0201!$A$4:$I$77,'QA checks'!U$60,FALSE),TRUE,"Error")</f>
        <v>#N/A</v>
      </c>
    </row>
    <row r="67" spans="1:24" x14ac:dyDescent="0.35">
      <c r="A67" s="42" t="s">
        <v>111</v>
      </c>
      <c r="B67" s="17">
        <v>46659900</v>
      </c>
      <c r="C67" s="17">
        <v>54692600</v>
      </c>
      <c r="D67" s="17">
        <v>5233400</v>
      </c>
      <c r="E67" s="17">
        <v>2799300</v>
      </c>
      <c r="F67" s="17">
        <v>109385200</v>
      </c>
      <c r="H67" s="17" t="str">
        <v>1976/77</v>
      </c>
      <c r="I67" s="17">
        <v>46659900</v>
      </c>
      <c r="J67" s="17">
        <v>54692600</v>
      </c>
      <c r="K67" s="17">
        <v>5233400</v>
      </c>
      <c r="L67" s="17">
        <v>2799300</v>
      </c>
      <c r="N67" s="17" t="s">
        <v>52</v>
      </c>
      <c r="O67" s="17" t="e">
        <f t="shared" si="1"/>
        <v>#N/A</v>
      </c>
      <c r="P67" s="17" t="e">
        <f t="shared" si="2"/>
        <v>#N/A</v>
      </c>
      <c r="Q67" s="17" t="e">
        <f t="shared" si="3"/>
        <v>#N/A</v>
      </c>
      <c r="R67" s="17" t="e">
        <f t="shared" si="4"/>
        <v>#N/A</v>
      </c>
      <c r="T67" s="17" t="s">
        <v>52</v>
      </c>
      <c r="U67" s="17" t="e">
        <f>IF(ROUND(VLOOKUP($T67,$N$62:$R$110,O$60,FALSE),0)=VLOOKUP($T67,FIRE0201!$A$4:$I$77,'QA checks'!U$60,FALSE),TRUE,"Error")</f>
        <v>#N/A</v>
      </c>
    </row>
    <row r="68" spans="1:24" x14ac:dyDescent="0.35">
      <c r="A68" s="42" t="s">
        <v>112</v>
      </c>
      <c r="B68" s="17">
        <v>46639800</v>
      </c>
      <c r="C68" s="17">
        <v>54666600</v>
      </c>
      <c r="D68" s="17">
        <v>5226200</v>
      </c>
      <c r="E68" s="17">
        <v>2800600</v>
      </c>
      <c r="F68" s="17">
        <v>109333200</v>
      </c>
      <c r="H68" s="17" t="str">
        <v>1977/78</v>
      </c>
      <c r="I68" s="17">
        <v>46639800</v>
      </c>
      <c r="J68" s="17">
        <v>54666600</v>
      </c>
      <c r="K68" s="17">
        <v>5226200</v>
      </c>
      <c r="L68" s="17">
        <v>2800600</v>
      </c>
      <c r="N68" s="17" t="s">
        <v>53</v>
      </c>
      <c r="O68" s="17" t="e">
        <f t="shared" si="1"/>
        <v>#N/A</v>
      </c>
      <c r="P68" s="17" t="e">
        <f t="shared" si="2"/>
        <v>#N/A</v>
      </c>
      <c r="Q68" s="17" t="e">
        <f t="shared" si="3"/>
        <v>#N/A</v>
      </c>
      <c r="R68" s="17" t="e">
        <f t="shared" si="4"/>
        <v>#N/A</v>
      </c>
      <c r="T68" s="17" t="s">
        <v>53</v>
      </c>
      <c r="U68" s="17" t="e">
        <f>IF(ROUND(VLOOKUP($T68,$N$62:$R$110,O$60,FALSE),0)=VLOOKUP($T68,FIRE0201!$A$4:$I$77,'QA checks'!U$60,FALSE),TRUE,"Error")</f>
        <v>#N/A</v>
      </c>
    </row>
    <row r="69" spans="1:24" x14ac:dyDescent="0.35">
      <c r="A69" s="42" t="s">
        <v>113</v>
      </c>
      <c r="B69" s="17">
        <v>46638200</v>
      </c>
      <c r="C69" s="17">
        <v>54654800</v>
      </c>
      <c r="D69" s="17">
        <v>5212300</v>
      </c>
      <c r="E69" s="17">
        <v>2804300</v>
      </c>
      <c r="F69" s="17">
        <v>109309600</v>
      </c>
      <c r="H69" s="17" t="str">
        <v>1978/79</v>
      </c>
      <c r="I69" s="17">
        <v>46638200</v>
      </c>
      <c r="J69" s="17">
        <v>54654800</v>
      </c>
      <c r="K69" s="17">
        <v>5212300</v>
      </c>
      <c r="L69" s="17">
        <v>2804300</v>
      </c>
      <c r="N69" s="17" t="s">
        <v>54</v>
      </c>
      <c r="O69" s="17" t="e">
        <f t="shared" si="1"/>
        <v>#N/A</v>
      </c>
      <c r="P69" s="17" t="e">
        <f t="shared" si="2"/>
        <v>#N/A</v>
      </c>
      <c r="Q69" s="17" t="e">
        <f t="shared" si="3"/>
        <v>#N/A</v>
      </c>
      <c r="R69" s="17" t="e">
        <f t="shared" si="4"/>
        <v>#N/A</v>
      </c>
      <c r="T69" s="17" t="s">
        <v>54</v>
      </c>
      <c r="U69" s="17" t="e">
        <f>IF(ROUND(VLOOKUP($T69,$N$62:$R$110,O$60,FALSE),0)=VLOOKUP($T69,FIRE0201!$A$4:$I$77,'QA checks'!U$60,FALSE),TRUE,"Error")</f>
        <v>#N/A</v>
      </c>
    </row>
    <row r="70" spans="1:24" x14ac:dyDescent="0.35">
      <c r="A70" s="42" t="s">
        <v>114</v>
      </c>
      <c r="B70" s="17">
        <v>46698100</v>
      </c>
      <c r="C70" s="17">
        <v>54711800</v>
      </c>
      <c r="D70" s="17">
        <v>5203600</v>
      </c>
      <c r="E70" s="17">
        <v>2810100</v>
      </c>
      <c r="F70" s="17">
        <v>109423600</v>
      </c>
      <c r="H70" s="17" t="str">
        <v>1979/80</v>
      </c>
      <c r="I70" s="17">
        <v>46698100</v>
      </c>
      <c r="J70" s="17">
        <v>54711800</v>
      </c>
      <c r="K70" s="17">
        <v>5203600</v>
      </c>
      <c r="L70" s="17">
        <v>2810100</v>
      </c>
      <c r="N70" s="17" t="s">
        <v>55</v>
      </c>
      <c r="O70" s="17" t="e">
        <f t="shared" si="1"/>
        <v>#N/A</v>
      </c>
      <c r="P70" s="17" t="e">
        <f t="shared" si="2"/>
        <v>#N/A</v>
      </c>
      <c r="Q70" s="17" t="e">
        <f t="shared" si="3"/>
        <v>#N/A</v>
      </c>
      <c r="R70" s="17" t="e">
        <f t="shared" si="4"/>
        <v>#N/A</v>
      </c>
      <c r="T70" s="17" t="s">
        <v>55</v>
      </c>
      <c r="U70" s="17" t="e">
        <f>IF(ROUND(VLOOKUP($T70,$N$62:$R$110,O$60,FALSE),0)=VLOOKUP($T70,FIRE0201!$A$4:$I$77,'QA checks'!U$60,FALSE),TRUE,"Error")</f>
        <v>#N/A</v>
      </c>
    </row>
    <row r="71" spans="1:24" x14ac:dyDescent="0.35">
      <c r="A71" s="42" t="s">
        <v>115</v>
      </c>
      <c r="B71" s="17">
        <v>46787200</v>
      </c>
      <c r="C71" s="17">
        <v>54796900</v>
      </c>
      <c r="D71" s="17">
        <v>5193900</v>
      </c>
      <c r="E71" s="17">
        <v>2815800</v>
      </c>
      <c r="F71" s="17">
        <v>109593800</v>
      </c>
      <c r="H71" s="17" t="str">
        <v>1980/81</v>
      </c>
      <c r="I71" s="17">
        <v>46787200</v>
      </c>
      <c r="J71" s="17">
        <v>54796900</v>
      </c>
      <c r="K71" s="17">
        <v>5193900</v>
      </c>
      <c r="L71" s="17">
        <v>2815800</v>
      </c>
      <c r="N71" s="17" t="s">
        <v>56</v>
      </c>
      <c r="O71" s="17" t="e">
        <f t="shared" si="1"/>
        <v>#N/A</v>
      </c>
      <c r="P71" s="17" t="e">
        <f t="shared" si="2"/>
        <v>#N/A</v>
      </c>
      <c r="Q71" s="17" t="e">
        <f t="shared" si="3"/>
        <v>#N/A</v>
      </c>
      <c r="R71" s="17" t="e">
        <f t="shared" si="4"/>
        <v>#N/A</v>
      </c>
      <c r="T71" s="17" t="s">
        <v>56</v>
      </c>
      <c r="U71" s="17" t="e">
        <f>IF(ROUND(VLOOKUP($T71,$N$62:$R$110,O$60,FALSE),0)=VLOOKUP($T71,FIRE0201!$A$4:$I$77,'QA checks'!U$60,FALSE),TRUE,"Error")</f>
        <v>#N/A</v>
      </c>
      <c r="V71" s="17" t="e">
        <f>IF(ROUND(VLOOKUP($T71,$N$62:$R$110,P$60,FALSE),0)=VLOOKUP($T71,FIRE0201!$A$4:$I$77,'QA checks'!V$60,FALSE),TRUE,"Error")</f>
        <v>#N/A</v>
      </c>
    </row>
    <row r="72" spans="1:24" x14ac:dyDescent="0.35">
      <c r="A72" s="42" t="s">
        <v>47</v>
      </c>
      <c r="B72" s="17">
        <v>46820800</v>
      </c>
      <c r="C72" s="17">
        <v>54814500</v>
      </c>
      <c r="D72" s="17">
        <v>5180200</v>
      </c>
      <c r="E72" s="17">
        <v>2813500</v>
      </c>
      <c r="F72" s="17">
        <v>109629000</v>
      </c>
      <c r="H72" s="17" t="str">
        <v>1981/82</v>
      </c>
      <c r="I72" s="17">
        <v>46820800</v>
      </c>
      <c r="J72" s="17">
        <v>54814500</v>
      </c>
      <c r="K72" s="17">
        <v>5180200</v>
      </c>
      <c r="L72" s="17">
        <v>2813500</v>
      </c>
      <c r="N72" s="17" t="s">
        <v>57</v>
      </c>
      <c r="O72" s="17" t="e">
        <f t="shared" si="1"/>
        <v>#N/A</v>
      </c>
      <c r="P72" s="17" t="e">
        <f t="shared" si="2"/>
        <v>#N/A</v>
      </c>
      <c r="Q72" s="17" t="e">
        <f t="shared" si="3"/>
        <v>#N/A</v>
      </c>
      <c r="R72" s="17" t="e">
        <f t="shared" si="4"/>
        <v>#N/A</v>
      </c>
      <c r="T72" s="17" t="s">
        <v>57</v>
      </c>
      <c r="U72" s="17" t="e">
        <f>IF(ROUND(VLOOKUP($T72,$N$62:$R$110,O$60,FALSE),0)=VLOOKUP($T72,FIRE0201!$A$4:$I$77,'QA checks'!U$60,FALSE),TRUE,"Error")</f>
        <v>#N/A</v>
      </c>
      <c r="V72" s="17" t="e">
        <f>IF(ROUND(VLOOKUP($T72,$N$62:$R$110,P$60,FALSE),0)=VLOOKUP($T72,FIRE0201!$A$4:$I$77,'QA checks'!V$60,FALSE),TRUE,"Error")</f>
        <v>#N/A</v>
      </c>
    </row>
    <row r="73" spans="1:24" x14ac:dyDescent="0.35">
      <c r="A73" s="42" t="s">
        <v>48</v>
      </c>
      <c r="B73" s="17">
        <v>46777300</v>
      </c>
      <c r="C73" s="17">
        <v>54746200</v>
      </c>
      <c r="D73" s="17">
        <v>5164500</v>
      </c>
      <c r="E73" s="17">
        <v>2804300</v>
      </c>
      <c r="F73" s="17">
        <v>109492300</v>
      </c>
      <c r="H73" s="17" t="str">
        <v>1982/83</v>
      </c>
      <c r="I73" s="17">
        <v>46777300</v>
      </c>
      <c r="J73" s="17">
        <v>54746200</v>
      </c>
      <c r="K73" s="17">
        <v>5164500</v>
      </c>
      <c r="L73" s="17">
        <v>2804300</v>
      </c>
      <c r="N73" s="17" t="s">
        <v>58</v>
      </c>
      <c r="O73" s="17" t="e">
        <f t="shared" si="1"/>
        <v>#N/A</v>
      </c>
      <c r="P73" s="17" t="e">
        <f t="shared" si="2"/>
        <v>#N/A</v>
      </c>
      <c r="Q73" s="17" t="e">
        <f t="shared" si="3"/>
        <v>#N/A</v>
      </c>
      <c r="R73" s="17" t="e">
        <f t="shared" si="4"/>
        <v>#N/A</v>
      </c>
      <c r="T73" s="17" t="s">
        <v>58</v>
      </c>
      <c r="U73" s="17" t="e">
        <f>IF(ROUND(VLOOKUP($T73,$N$62:$R$110,O$60,FALSE),0)=VLOOKUP($T73,FIRE0201!$A$4:$I$77,'QA checks'!U$60,FALSE),TRUE,"Error")</f>
        <v>#N/A</v>
      </c>
      <c r="V73" s="17" t="e">
        <f>IF(ROUND(VLOOKUP($T73,$N$62:$R$110,P$60,FALSE),0)=VLOOKUP($T73,FIRE0201!$A$4:$I$77,'QA checks'!V$60,FALSE),TRUE,"Error")</f>
        <v>#N/A</v>
      </c>
    </row>
    <row r="74" spans="1:24" x14ac:dyDescent="0.35">
      <c r="A74" s="42" t="s">
        <v>49</v>
      </c>
      <c r="B74" s="17">
        <v>46813700</v>
      </c>
      <c r="C74" s="17">
        <v>54765100</v>
      </c>
      <c r="D74" s="17">
        <v>5148100</v>
      </c>
      <c r="E74" s="17">
        <v>2803300</v>
      </c>
      <c r="F74" s="17">
        <v>109530200</v>
      </c>
      <c r="H74" s="17" t="str">
        <v>1983/84</v>
      </c>
      <c r="I74" s="17">
        <v>46813700</v>
      </c>
      <c r="J74" s="17">
        <v>54765100</v>
      </c>
      <c r="K74" s="17">
        <v>5148100</v>
      </c>
      <c r="L74" s="17">
        <v>2803300</v>
      </c>
      <c r="N74" s="17" t="s">
        <v>59</v>
      </c>
      <c r="O74" s="17" t="e">
        <f t="shared" si="1"/>
        <v>#N/A</v>
      </c>
      <c r="P74" s="17" t="e">
        <f t="shared" si="2"/>
        <v>#N/A</v>
      </c>
      <c r="Q74" s="17" t="e">
        <f t="shared" si="3"/>
        <v>#N/A</v>
      </c>
      <c r="R74" s="17" t="e">
        <f t="shared" si="4"/>
        <v>#N/A</v>
      </c>
      <c r="T74" s="17" t="s">
        <v>59</v>
      </c>
      <c r="U74" s="17" t="e">
        <f>IF(ROUND(VLOOKUP($T74,$N$62:$R$110,O$60,FALSE),0)=VLOOKUP($T74,FIRE0201!$A$4:$I$77,'QA checks'!U$60,FALSE),TRUE,"Error")</f>
        <v>#N/A</v>
      </c>
      <c r="V74" s="17" t="e">
        <f>IF(ROUND(VLOOKUP($T74,$N$62:$R$110,P$60,FALSE),0)=VLOOKUP($T74,FIRE0201!$A$4:$I$77,'QA checks'!V$60,FALSE),TRUE,"Error")</f>
        <v>#N/A</v>
      </c>
    </row>
    <row r="75" spans="1:24" x14ac:dyDescent="0.35">
      <c r="A75" s="42" t="s">
        <v>50</v>
      </c>
      <c r="B75" s="17">
        <v>46912400</v>
      </c>
      <c r="C75" s="17">
        <v>54852000</v>
      </c>
      <c r="D75" s="17">
        <v>5138900</v>
      </c>
      <c r="E75" s="17">
        <v>2800700</v>
      </c>
      <c r="F75" s="17">
        <v>109704000</v>
      </c>
      <c r="H75" s="17" t="str">
        <v>1984/85</v>
      </c>
      <c r="I75" s="17">
        <v>46912400</v>
      </c>
      <c r="J75" s="17">
        <v>54852000</v>
      </c>
      <c r="K75" s="17">
        <v>5138900</v>
      </c>
      <c r="L75" s="17">
        <v>2800700</v>
      </c>
      <c r="N75" s="17" t="s">
        <v>60</v>
      </c>
      <c r="O75" s="17" t="e">
        <f t="shared" si="1"/>
        <v>#N/A</v>
      </c>
      <c r="P75" s="17" t="e">
        <f t="shared" si="2"/>
        <v>#N/A</v>
      </c>
      <c r="Q75" s="17" t="e">
        <f t="shared" si="3"/>
        <v>#N/A</v>
      </c>
      <c r="R75" s="17" t="e">
        <f t="shared" si="4"/>
        <v>#N/A</v>
      </c>
      <c r="T75" s="17" t="s">
        <v>60</v>
      </c>
      <c r="U75" s="17" t="e">
        <f>IF(ROUND(VLOOKUP($T75,$N$62:$R$110,O$60,FALSE),0)=VLOOKUP($T75,FIRE0201!$A$4:$I$77,'QA checks'!U$60,FALSE),TRUE,"Error")</f>
        <v>#N/A</v>
      </c>
      <c r="V75" s="17" t="e">
        <f>IF(ROUND(VLOOKUP($T75,$N$62:$R$110,P$60,FALSE),0)=VLOOKUP($T75,FIRE0201!$A$4:$I$77,'QA checks'!V$60,FALSE),TRUE,"Error")</f>
        <v>#N/A</v>
      </c>
      <c r="W75" s="17" t="e">
        <f>IF(ROUND(VLOOKUP($T75,$N$62:$R$110,Q$60,FALSE),0)=VLOOKUP($T75,FIRE0201!$A$4:$I$77,'QA checks'!W$60,FALSE),TRUE,"Error")</f>
        <v>#N/A</v>
      </c>
      <c r="X75" s="17" t="e">
        <f>IF(ROUND(VLOOKUP($T75,$N$62:$R$110,R$60,FALSE),0)=VLOOKUP($T75,FIRE0201!$A$4:$I$77,'QA checks'!X$60,FALSE),TRUE,"Error")</f>
        <v>#N/A</v>
      </c>
    </row>
    <row r="76" spans="1:24" x14ac:dyDescent="0.35">
      <c r="A76" s="42" t="s">
        <v>51</v>
      </c>
      <c r="B76" s="17">
        <v>47057400</v>
      </c>
      <c r="C76" s="17">
        <v>54988600</v>
      </c>
      <c r="D76" s="17">
        <v>5127900</v>
      </c>
      <c r="E76" s="17">
        <v>2803400</v>
      </c>
      <c r="F76" s="17">
        <v>109977300</v>
      </c>
      <c r="H76" s="17" t="str">
        <v>1985/86</v>
      </c>
      <c r="I76" s="17">
        <v>47057400</v>
      </c>
      <c r="J76" s="17">
        <v>54988600</v>
      </c>
      <c r="K76" s="17">
        <v>5127900</v>
      </c>
      <c r="L76" s="17">
        <v>2803400</v>
      </c>
      <c r="N76" s="17" t="s">
        <v>61</v>
      </c>
      <c r="O76" s="17" t="e">
        <f t="shared" si="1"/>
        <v>#N/A</v>
      </c>
      <c r="P76" s="17" t="e">
        <f t="shared" si="2"/>
        <v>#N/A</v>
      </c>
      <c r="Q76" s="17" t="e">
        <f t="shared" si="3"/>
        <v>#N/A</v>
      </c>
      <c r="R76" s="17" t="e">
        <f t="shared" si="4"/>
        <v>#N/A</v>
      </c>
      <c r="T76" s="17" t="s">
        <v>61</v>
      </c>
      <c r="U76" s="17" t="e">
        <f>IF(ROUND(VLOOKUP($T76,$N$62:$R$110,O$60,FALSE),0)=VLOOKUP($T76,FIRE0201!$A$4:$I$77,'QA checks'!U$60,FALSE),TRUE,"Error")</f>
        <v>#N/A</v>
      </c>
      <c r="V76" s="17" t="e">
        <f>IF(ROUND(VLOOKUP($T76,$N$62:$R$110,P$60,FALSE),0)=VLOOKUP($T76,FIRE0201!$A$4:$I$77,'QA checks'!V$60,FALSE),TRUE,"Error")</f>
        <v>#N/A</v>
      </c>
      <c r="W76" s="17" t="e">
        <f>IF(ROUND(VLOOKUP($T76,$N$62:$R$110,Q$60,FALSE),0)=VLOOKUP($T76,FIRE0201!$A$4:$I$77,'QA checks'!W$60,FALSE),TRUE,"Error")</f>
        <v>#N/A</v>
      </c>
      <c r="X76" s="17" t="e">
        <f>IF(ROUND(VLOOKUP($T76,$N$62:$R$110,R$60,FALSE),0)=VLOOKUP($T76,FIRE0201!$A$4:$I$77,'QA checks'!X$60,FALSE),TRUE,"Error")</f>
        <v>#N/A</v>
      </c>
    </row>
    <row r="77" spans="1:24" x14ac:dyDescent="0.35">
      <c r="A77" s="42" t="s">
        <v>52</v>
      </c>
      <c r="B77" s="17">
        <v>47187600</v>
      </c>
      <c r="C77" s="17">
        <v>55110300</v>
      </c>
      <c r="D77" s="17">
        <v>5111800</v>
      </c>
      <c r="E77" s="17">
        <v>2810900</v>
      </c>
      <c r="F77" s="17">
        <v>110220600</v>
      </c>
      <c r="H77" s="17" t="str">
        <v>1986/87</v>
      </c>
      <c r="I77" s="17">
        <v>47187600</v>
      </c>
      <c r="J77" s="17">
        <v>55110300</v>
      </c>
      <c r="K77" s="17">
        <v>5111800</v>
      </c>
      <c r="L77" s="17">
        <v>2810900</v>
      </c>
      <c r="N77" s="17" t="s">
        <v>62</v>
      </c>
      <c r="O77" s="17" t="e">
        <f t="shared" si="1"/>
        <v>#N/A</v>
      </c>
      <c r="P77" s="17" t="e">
        <f t="shared" si="2"/>
        <v>#N/A</v>
      </c>
      <c r="Q77" s="17" t="e">
        <f t="shared" si="3"/>
        <v>#N/A</v>
      </c>
      <c r="R77" s="17" t="e">
        <f t="shared" si="4"/>
        <v>#N/A</v>
      </c>
      <c r="T77" s="17" t="s">
        <v>62</v>
      </c>
      <c r="U77" s="17" t="e">
        <f>IF(ROUND(VLOOKUP($T77,$N$62:$R$110,O$60,FALSE),0)=VLOOKUP($T77,FIRE0201!$A$4:$I$77,'QA checks'!U$60,FALSE),TRUE,"Error")</f>
        <v>#N/A</v>
      </c>
      <c r="V77" s="17" t="e">
        <f>IF(ROUND(VLOOKUP($T77,$N$62:$R$110,P$60,FALSE),0)=VLOOKUP($T77,FIRE0201!$A$4:$I$77,'QA checks'!V$60,FALSE),TRUE,"Error")</f>
        <v>#N/A</v>
      </c>
      <c r="W77" s="17" t="e">
        <f>IF(ROUND(VLOOKUP($T77,$N$62:$R$110,Q$60,FALSE),0)=VLOOKUP($T77,FIRE0201!$A$4:$I$77,'QA checks'!W$60,FALSE),TRUE,"Error")</f>
        <v>#N/A</v>
      </c>
      <c r="X77" s="17" t="e">
        <f>IF(ROUND(VLOOKUP($T77,$N$62:$R$110,R$60,FALSE),0)=VLOOKUP($T77,FIRE0201!$A$4:$I$77,'QA checks'!X$60,FALSE),TRUE,"Error")</f>
        <v>#N/A</v>
      </c>
    </row>
    <row r="78" spans="1:24" x14ac:dyDescent="0.35">
      <c r="A78" s="42" t="s">
        <v>53</v>
      </c>
      <c r="B78" s="17">
        <v>47300400</v>
      </c>
      <c r="C78" s="17">
        <v>55222000</v>
      </c>
      <c r="D78" s="17">
        <v>5099000</v>
      </c>
      <c r="E78" s="17">
        <v>2822600</v>
      </c>
      <c r="F78" s="17">
        <v>110444000</v>
      </c>
      <c r="H78" s="17" t="str">
        <v>1987/88</v>
      </c>
      <c r="I78" s="17">
        <v>47300400</v>
      </c>
      <c r="J78" s="17">
        <v>55222000</v>
      </c>
      <c r="K78" s="17">
        <v>5099000</v>
      </c>
      <c r="L78" s="17">
        <v>2822600</v>
      </c>
      <c r="N78" s="17" t="s">
        <v>63</v>
      </c>
      <c r="O78" s="17" t="e">
        <f t="shared" si="1"/>
        <v>#N/A</v>
      </c>
      <c r="P78" s="17" t="e">
        <f t="shared" si="2"/>
        <v>#N/A</v>
      </c>
      <c r="Q78" s="17" t="e">
        <f t="shared" si="3"/>
        <v>#N/A</v>
      </c>
      <c r="R78" s="17" t="e">
        <f t="shared" si="4"/>
        <v>#N/A</v>
      </c>
      <c r="T78" s="17" t="s">
        <v>63</v>
      </c>
      <c r="U78" s="17" t="e">
        <f>IF(ROUND(VLOOKUP($T78,$N$62:$R$110,O$60,FALSE),0)=VLOOKUP($T78,FIRE0201!$A$4:$I$77,'QA checks'!U$60,FALSE),TRUE,"Error")</f>
        <v>#N/A</v>
      </c>
      <c r="V78" s="17" t="e">
        <f>IF(ROUND(VLOOKUP($T78,$N$62:$R$110,P$60,FALSE),0)=VLOOKUP($T78,FIRE0201!$A$4:$I$77,'QA checks'!V$60,FALSE),TRUE,"Error")</f>
        <v>#N/A</v>
      </c>
      <c r="W78" s="17" t="e">
        <f>IF(ROUND(VLOOKUP($T78,$N$62:$R$110,Q$60,FALSE),0)=VLOOKUP($T78,FIRE0201!$A$4:$I$77,'QA checks'!W$60,FALSE),TRUE,"Error")</f>
        <v>#N/A</v>
      </c>
      <c r="X78" s="17" t="e">
        <f>IF(ROUND(VLOOKUP($T78,$N$62:$R$110,R$60,FALSE),0)=VLOOKUP($T78,FIRE0201!$A$4:$I$77,'QA checks'!X$60,FALSE),TRUE,"Error")</f>
        <v>#N/A</v>
      </c>
    </row>
    <row r="79" spans="1:24" x14ac:dyDescent="0.35">
      <c r="A79" s="42" t="s">
        <v>54</v>
      </c>
      <c r="B79" s="17">
        <v>47412300</v>
      </c>
      <c r="C79" s="17">
        <v>55331000</v>
      </c>
      <c r="D79" s="17">
        <v>5077400</v>
      </c>
      <c r="E79" s="17">
        <v>2841200</v>
      </c>
      <c r="F79" s="17">
        <v>110661900</v>
      </c>
      <c r="H79" s="17" t="str">
        <v>1988/89</v>
      </c>
      <c r="I79" s="17">
        <v>47412300</v>
      </c>
      <c r="J79" s="17">
        <v>55331000</v>
      </c>
      <c r="K79" s="17">
        <v>5077400</v>
      </c>
      <c r="L79" s="17">
        <v>2841200</v>
      </c>
      <c r="N79" s="17" t="s">
        <v>64</v>
      </c>
      <c r="O79" s="17" t="e">
        <f t="shared" si="1"/>
        <v>#N/A</v>
      </c>
      <c r="P79" s="17" t="e">
        <f t="shared" si="2"/>
        <v>#N/A</v>
      </c>
      <c r="Q79" s="17" t="e">
        <f t="shared" si="3"/>
        <v>#N/A</v>
      </c>
      <c r="R79" s="17" t="e">
        <f t="shared" si="4"/>
        <v>#N/A</v>
      </c>
      <c r="T79" s="17" t="s">
        <v>64</v>
      </c>
      <c r="U79" s="17" t="e">
        <f>IF(ROUND(VLOOKUP($T79,$N$62:$R$110,O$60,FALSE),0)=VLOOKUP($T79,FIRE0201!$A$4:$I$77,'QA checks'!U$60,FALSE),TRUE,"Error")</f>
        <v>#N/A</v>
      </c>
      <c r="V79" s="17" t="e">
        <f>IF(ROUND(VLOOKUP($T79,$N$62:$R$110,P$60,FALSE),0)=VLOOKUP($T79,FIRE0201!$A$4:$I$77,'QA checks'!V$60,FALSE),TRUE,"Error")</f>
        <v>#N/A</v>
      </c>
      <c r="W79" s="17" t="e">
        <f>IF(ROUND(VLOOKUP($T79,$N$62:$R$110,Q$60,FALSE),0)=VLOOKUP($T79,FIRE0201!$A$4:$I$77,'QA checks'!W$60,FALSE),TRUE,"Error")</f>
        <v>#N/A</v>
      </c>
      <c r="X79" s="17" t="e">
        <f>IF(ROUND(VLOOKUP($T79,$N$62:$R$110,R$60,FALSE),0)=VLOOKUP($T79,FIRE0201!$A$4:$I$77,'QA checks'!X$60,FALSE),TRUE,"Error")</f>
        <v>#N/A</v>
      </c>
    </row>
    <row r="80" spans="1:24" x14ac:dyDescent="0.35">
      <c r="A80" s="42" t="s">
        <v>55</v>
      </c>
      <c r="B80" s="17">
        <v>47552700</v>
      </c>
      <c r="C80" s="17">
        <v>55486000</v>
      </c>
      <c r="D80" s="17">
        <v>5078200</v>
      </c>
      <c r="E80" s="17">
        <v>2855200</v>
      </c>
      <c r="F80" s="17">
        <v>110972100</v>
      </c>
      <c r="H80" s="17" t="str">
        <v>1989/90</v>
      </c>
      <c r="I80" s="17">
        <v>47552700</v>
      </c>
      <c r="J80" s="17">
        <v>55486000</v>
      </c>
      <c r="K80" s="17">
        <v>5078200</v>
      </c>
      <c r="L80" s="17">
        <v>2855200</v>
      </c>
      <c r="N80" s="17" t="s">
        <v>65</v>
      </c>
      <c r="O80" s="17" t="e">
        <f t="shared" si="1"/>
        <v>#N/A</v>
      </c>
      <c r="P80" s="17" t="e">
        <f t="shared" si="2"/>
        <v>#N/A</v>
      </c>
      <c r="Q80" s="17" t="e">
        <f t="shared" si="3"/>
        <v>#N/A</v>
      </c>
      <c r="R80" s="17" t="e">
        <f t="shared" si="4"/>
        <v>#N/A</v>
      </c>
      <c r="T80" s="17" t="s">
        <v>65</v>
      </c>
      <c r="U80" s="17" t="e">
        <f>IF(ROUND(VLOOKUP($T80,$N$62:$R$110,O$60,FALSE),0)=VLOOKUP($T80,FIRE0201!$A$4:$I$77,'QA checks'!U$60,FALSE),TRUE,"Error")</f>
        <v>#N/A</v>
      </c>
      <c r="V80" s="17" t="e">
        <f>IF(ROUND(VLOOKUP($T80,$N$62:$R$110,P$60,FALSE),0)=VLOOKUP($T80,FIRE0201!$A$4:$I$77,'QA checks'!V$60,FALSE),TRUE,"Error")</f>
        <v>#N/A</v>
      </c>
      <c r="W80" s="17" t="e">
        <f>IF(ROUND(VLOOKUP($T80,$N$62:$R$110,Q$60,FALSE),0)=VLOOKUP($T80,FIRE0201!$A$4:$I$77,'QA checks'!W$60,FALSE),TRUE,"Error")</f>
        <v>#N/A</v>
      </c>
      <c r="X80" s="17" t="e">
        <f>IF(ROUND(VLOOKUP($T80,$N$62:$R$110,R$60,FALSE),0)=VLOOKUP($T80,FIRE0201!$A$4:$I$77,'QA checks'!X$60,FALSE),TRUE,"Error")</f>
        <v>#N/A</v>
      </c>
    </row>
    <row r="81" spans="1:24" x14ac:dyDescent="0.35">
      <c r="A81" s="42" t="s">
        <v>56</v>
      </c>
      <c r="B81" s="17">
        <v>47699100</v>
      </c>
      <c r="C81" s="17">
        <v>55641900</v>
      </c>
      <c r="D81" s="17">
        <v>5081300</v>
      </c>
      <c r="E81" s="17">
        <v>2861500</v>
      </c>
      <c r="F81" s="17">
        <v>111283800</v>
      </c>
      <c r="H81" s="17" t="str">
        <v>1990/91</v>
      </c>
      <c r="I81" s="17">
        <v>47699100</v>
      </c>
      <c r="J81" s="17">
        <v>55641900</v>
      </c>
      <c r="K81" s="17">
        <v>5081300</v>
      </c>
      <c r="L81" s="17">
        <v>2861500</v>
      </c>
      <c r="N81" s="17" t="s">
        <v>66</v>
      </c>
      <c r="O81" s="17" t="e">
        <f t="shared" si="1"/>
        <v>#N/A</v>
      </c>
      <c r="P81" s="17" t="e">
        <f t="shared" si="2"/>
        <v>#N/A</v>
      </c>
      <c r="Q81" s="17" t="e">
        <f t="shared" si="3"/>
        <v>#N/A</v>
      </c>
      <c r="R81" s="17" t="e">
        <f t="shared" si="4"/>
        <v>#N/A</v>
      </c>
      <c r="T81" s="17" t="s">
        <v>66</v>
      </c>
      <c r="U81" s="17" t="e">
        <f>IF(ROUND(VLOOKUP($T81,$N$62:$R$110,O$60,FALSE),0)=VLOOKUP($T81,FIRE0201!$A$4:$I$77,'QA checks'!U$60,FALSE),TRUE,"Error")</f>
        <v>#N/A</v>
      </c>
      <c r="V81" s="17" t="e">
        <f>IF(ROUND(VLOOKUP($T81,$N$62:$R$110,P$60,FALSE),0)=VLOOKUP($T81,FIRE0201!$A$4:$I$77,'QA checks'!V$60,FALSE),TRUE,"Error")</f>
        <v>#N/A</v>
      </c>
      <c r="W81" s="17" t="e">
        <f>IF(ROUND(VLOOKUP($T81,$N$62:$R$110,Q$60,FALSE),0)=VLOOKUP($T81,FIRE0201!$A$4:$I$77,'QA checks'!W$60,FALSE),TRUE,"Error")</f>
        <v>#N/A</v>
      </c>
      <c r="X81" s="17" t="e">
        <f>IF(ROUND(VLOOKUP($T81,$N$62:$R$110,R$60,FALSE),0)=VLOOKUP($T81,FIRE0201!$A$4:$I$77,'QA checks'!X$60,FALSE),TRUE,"Error")</f>
        <v>#N/A</v>
      </c>
    </row>
    <row r="82" spans="1:24" x14ac:dyDescent="0.35">
      <c r="A82" s="42" t="s">
        <v>57</v>
      </c>
      <c r="B82" s="17">
        <v>47875000</v>
      </c>
      <c r="C82" s="17">
        <v>55831400</v>
      </c>
      <c r="D82" s="17">
        <v>5083300</v>
      </c>
      <c r="E82" s="17">
        <v>2873000</v>
      </c>
      <c r="F82" s="17">
        <v>111662700</v>
      </c>
      <c r="H82" s="17" t="str">
        <v>1991/92</v>
      </c>
      <c r="I82" s="17">
        <v>47875000</v>
      </c>
      <c r="J82" s="17">
        <v>55831400</v>
      </c>
      <c r="K82" s="17">
        <v>5083300</v>
      </c>
      <c r="L82" s="17">
        <v>2873000</v>
      </c>
      <c r="N82" s="17" t="s">
        <v>67</v>
      </c>
      <c r="O82" s="17" t="e">
        <f t="shared" si="1"/>
        <v>#N/A</v>
      </c>
      <c r="P82" s="17" t="e">
        <f t="shared" si="2"/>
        <v>#N/A</v>
      </c>
      <c r="Q82" s="17" t="e">
        <f t="shared" si="3"/>
        <v>#N/A</v>
      </c>
      <c r="R82" s="17" t="e">
        <f t="shared" si="4"/>
        <v>#N/A</v>
      </c>
      <c r="T82" s="17" t="s">
        <v>67</v>
      </c>
      <c r="U82" s="17" t="e">
        <f>IF(ROUND(VLOOKUP($T82,$N$62:$R$110,O$60,FALSE),0)=VLOOKUP($T82,FIRE0201!$A$4:$I$77,'QA checks'!U$60,FALSE),TRUE,"Error")</f>
        <v>#N/A</v>
      </c>
      <c r="V82" s="17" t="e">
        <f>IF(ROUND(VLOOKUP($T82,$N$62:$R$110,P$60,FALSE),0)=VLOOKUP($T82,FIRE0201!$A$4:$I$77,'QA checks'!V$60,FALSE),TRUE,"Error")</f>
        <v>#N/A</v>
      </c>
      <c r="W82" s="17" t="e">
        <f>IF(ROUND(VLOOKUP($T82,$N$62:$R$110,Q$60,FALSE),0)=VLOOKUP($T82,FIRE0201!$A$4:$I$77,'QA checks'!W$60,FALSE),TRUE,"Error")</f>
        <v>#N/A</v>
      </c>
      <c r="X82" s="17" t="e">
        <f>IF(ROUND(VLOOKUP($T82,$N$62:$R$110,R$60,FALSE),0)=VLOOKUP($T82,FIRE0201!$A$4:$I$77,'QA checks'!X$60,FALSE),TRUE,"Error")</f>
        <v>#N/A</v>
      </c>
    </row>
    <row r="83" spans="1:24" x14ac:dyDescent="0.35">
      <c r="A83" s="42" t="s">
        <v>58</v>
      </c>
      <c r="B83" s="17">
        <v>47998000</v>
      </c>
      <c r="C83" s="17">
        <v>55961300</v>
      </c>
      <c r="D83" s="17">
        <v>5085600</v>
      </c>
      <c r="E83" s="17">
        <v>2877700</v>
      </c>
      <c r="F83" s="17">
        <v>111922600</v>
      </c>
      <c r="H83" s="17" t="str">
        <v>1992/93</v>
      </c>
      <c r="I83" s="17">
        <v>47998000</v>
      </c>
      <c r="J83" s="17">
        <v>55961300</v>
      </c>
      <c r="K83" s="17">
        <v>5085600</v>
      </c>
      <c r="L83" s="17">
        <v>2877700</v>
      </c>
      <c r="N83" s="17" t="s">
        <v>68</v>
      </c>
      <c r="O83" s="17" t="e">
        <f t="shared" si="1"/>
        <v>#N/A</v>
      </c>
      <c r="P83" s="17" t="e">
        <f t="shared" si="2"/>
        <v>#N/A</v>
      </c>
      <c r="Q83" s="17" t="e">
        <f t="shared" si="3"/>
        <v>#N/A</v>
      </c>
      <c r="R83" s="17" t="e">
        <f t="shared" si="4"/>
        <v>#N/A</v>
      </c>
      <c r="T83" s="17" t="s">
        <v>68</v>
      </c>
      <c r="U83" s="17" t="e">
        <f>IF(ROUND(VLOOKUP($T83,$N$62:$R$110,O$60,FALSE),0)=VLOOKUP($T83,FIRE0201!$A$4:$I$77,'QA checks'!U$60,FALSE),TRUE,"Error")</f>
        <v>#N/A</v>
      </c>
      <c r="V83" s="17" t="e">
        <f>IF(ROUND(VLOOKUP($T83,$N$62:$R$110,P$60,FALSE),0)=VLOOKUP($T83,FIRE0201!$A$4:$I$77,'QA checks'!V$60,FALSE),TRUE,"Error")</f>
        <v>#N/A</v>
      </c>
      <c r="W83" s="17" t="e">
        <f>IF(ROUND(VLOOKUP($T83,$N$62:$R$110,Q$60,FALSE),0)=VLOOKUP($T83,FIRE0201!$A$4:$I$77,'QA checks'!W$60,FALSE),TRUE,"Error")</f>
        <v>#N/A</v>
      </c>
      <c r="X83" s="17" t="e">
        <f>IF(ROUND(VLOOKUP($T83,$N$62:$R$110,R$60,FALSE),0)=VLOOKUP($T83,FIRE0201!$A$4:$I$77,'QA checks'!X$60,FALSE),TRUE,"Error")</f>
        <v>#N/A</v>
      </c>
    </row>
    <row r="84" spans="1:24" x14ac:dyDescent="0.35">
      <c r="A84" s="42" t="s">
        <v>59</v>
      </c>
      <c r="B84" s="17">
        <v>48102300</v>
      </c>
      <c r="C84" s="17">
        <v>56078300</v>
      </c>
      <c r="D84" s="17">
        <v>5092500</v>
      </c>
      <c r="E84" s="17">
        <v>2883600</v>
      </c>
      <c r="F84" s="17">
        <v>112156700</v>
      </c>
      <c r="H84" s="17" t="str">
        <v>1993/94</v>
      </c>
      <c r="I84" s="17">
        <v>48102300</v>
      </c>
      <c r="J84" s="17">
        <v>56078300</v>
      </c>
      <c r="K84" s="17">
        <v>5092500</v>
      </c>
      <c r="L84" s="17">
        <v>2883600</v>
      </c>
      <c r="N84" s="17" t="s">
        <v>69</v>
      </c>
      <c r="O84" s="17" t="e">
        <f t="shared" si="1"/>
        <v>#N/A</v>
      </c>
      <c r="P84" s="17" t="e">
        <f t="shared" si="2"/>
        <v>#N/A</v>
      </c>
      <c r="Q84" s="17" t="e">
        <f t="shared" si="3"/>
        <v>#N/A</v>
      </c>
      <c r="R84" s="17" t="e">
        <f t="shared" si="4"/>
        <v>#N/A</v>
      </c>
      <c r="T84" s="17" t="s">
        <v>69</v>
      </c>
      <c r="U84" s="17" t="e">
        <f>IF(ROUND(VLOOKUP($T84,$N$62:$R$110,O$60,FALSE),0)=VLOOKUP($T84,FIRE0201!$A$4:$I$77,'QA checks'!U$60,FALSE),TRUE,"Error")</f>
        <v>#N/A</v>
      </c>
      <c r="V84" s="17" t="e">
        <f>IF(ROUND(VLOOKUP($T84,$N$62:$R$110,P$60,FALSE),0)=VLOOKUP($T84,FIRE0201!$A$4:$I$77,'QA checks'!V$60,FALSE),TRUE,"Error")</f>
        <v>#N/A</v>
      </c>
      <c r="W84" s="17" t="e">
        <f>IF(ROUND(VLOOKUP($T84,$N$62:$R$110,Q$60,FALSE),0)=VLOOKUP($T84,FIRE0201!$A$4:$I$77,'QA checks'!W$60,FALSE),TRUE,"Error")</f>
        <v>#N/A</v>
      </c>
      <c r="X84" s="17" t="e">
        <f>IF(ROUND(VLOOKUP($T84,$N$62:$R$110,R$60,FALSE),0)=VLOOKUP($T84,FIRE0201!$A$4:$I$77,'QA checks'!X$60,FALSE),TRUE,"Error")</f>
        <v>#N/A</v>
      </c>
    </row>
    <row r="85" spans="1:24" x14ac:dyDescent="0.35">
      <c r="A85" s="42" t="s">
        <v>60</v>
      </c>
      <c r="B85" s="17">
        <v>48228800</v>
      </c>
      <c r="C85" s="17">
        <v>56218400</v>
      </c>
      <c r="D85" s="17">
        <v>5102200</v>
      </c>
      <c r="E85" s="17">
        <v>2887400</v>
      </c>
      <c r="F85" s="17">
        <v>112436800</v>
      </c>
      <c r="H85" s="17" t="str">
        <v>1994/95</v>
      </c>
      <c r="I85" s="17">
        <v>48228800</v>
      </c>
      <c r="J85" s="17">
        <v>56218400</v>
      </c>
      <c r="K85" s="17">
        <v>5102200</v>
      </c>
      <c r="L85" s="17">
        <v>2887400</v>
      </c>
      <c r="N85" s="17" t="s">
        <v>70</v>
      </c>
      <c r="O85" s="17" t="e">
        <f t="shared" si="1"/>
        <v>#N/A</v>
      </c>
      <c r="P85" s="17" t="e">
        <f t="shared" si="2"/>
        <v>#N/A</v>
      </c>
      <c r="Q85" s="17" t="e">
        <f t="shared" si="3"/>
        <v>#N/A</v>
      </c>
      <c r="R85" s="17" t="e">
        <f t="shared" si="4"/>
        <v>#N/A</v>
      </c>
      <c r="T85" s="17" t="s">
        <v>70</v>
      </c>
      <c r="U85" s="17" t="e">
        <f>IF(ROUND(VLOOKUP($T85,$N$62:$R$110,O$60,FALSE),0)=VLOOKUP($T85,FIRE0201!$A$4:$I$77,'QA checks'!U$60,FALSE),TRUE,"Error")</f>
        <v>#N/A</v>
      </c>
      <c r="V85" s="17" t="e">
        <f>IF(ROUND(VLOOKUP($T85,$N$62:$R$110,P$60,FALSE),0)=VLOOKUP($T85,FIRE0201!$A$4:$I$77,'QA checks'!V$60,FALSE),TRUE,"Error")</f>
        <v>#N/A</v>
      </c>
      <c r="W85" s="17" t="e">
        <f>IF(ROUND(VLOOKUP($T85,$N$62:$R$110,Q$60,FALSE),0)=VLOOKUP($T85,FIRE0201!$A$4:$I$77,'QA checks'!W$60,FALSE),TRUE,"Error")</f>
        <v>#N/A</v>
      </c>
      <c r="X85" s="17" t="e">
        <f>IF(ROUND(VLOOKUP($T85,$N$62:$R$110,R$60,FALSE),0)=VLOOKUP($T85,FIRE0201!$A$4:$I$77,'QA checks'!X$60,FALSE),TRUE,"Error")</f>
        <v>#N/A</v>
      </c>
    </row>
    <row r="86" spans="1:24" x14ac:dyDescent="0.35">
      <c r="A86" s="42" t="s">
        <v>61</v>
      </c>
      <c r="B86" s="17">
        <v>48383500</v>
      </c>
      <c r="C86" s="17">
        <v>56375700</v>
      </c>
      <c r="D86" s="17">
        <v>5103700</v>
      </c>
      <c r="E86" s="17">
        <v>2888500</v>
      </c>
      <c r="F86" s="17">
        <v>112751400</v>
      </c>
      <c r="H86" s="17" t="str">
        <v>1995/96</v>
      </c>
      <c r="I86" s="17">
        <v>48383500</v>
      </c>
      <c r="J86" s="17">
        <v>56375700</v>
      </c>
      <c r="K86" s="17">
        <v>5103700</v>
      </c>
      <c r="L86" s="17">
        <v>2888500</v>
      </c>
      <c r="N86" s="17" t="s">
        <v>71</v>
      </c>
      <c r="O86" s="17" t="e">
        <f t="shared" si="1"/>
        <v>#N/A</v>
      </c>
      <c r="P86" s="17" t="e">
        <f t="shared" si="2"/>
        <v>#N/A</v>
      </c>
      <c r="Q86" s="17" t="e">
        <f t="shared" si="3"/>
        <v>#N/A</v>
      </c>
      <c r="R86" s="17" t="e">
        <f t="shared" si="4"/>
        <v>#N/A</v>
      </c>
      <c r="T86" s="17" t="s">
        <v>71</v>
      </c>
      <c r="U86" s="17" t="e">
        <f>IF(ROUND(VLOOKUP($T86,$N$62:$R$110,O$60,FALSE),0)=VLOOKUP($T86,FIRE0201!$A$4:$I$77,'QA checks'!U$60,FALSE),TRUE,"Error")</f>
        <v>#N/A</v>
      </c>
      <c r="V86" s="17" t="e">
        <f>IF(ROUND(VLOOKUP($T86,$N$62:$R$110,P$60,FALSE),0)=VLOOKUP($T86,FIRE0201!$A$4:$I$77,'QA checks'!V$60,FALSE),TRUE,"Error")</f>
        <v>#N/A</v>
      </c>
      <c r="W86" s="17" t="e">
        <f>IF(ROUND(VLOOKUP($T86,$N$62:$R$110,Q$60,FALSE),0)=VLOOKUP($T86,FIRE0201!$A$4:$I$77,'QA checks'!W$60,FALSE),TRUE,"Error")</f>
        <v>#N/A</v>
      </c>
      <c r="X86" s="17" t="e">
        <f>IF(ROUND(VLOOKUP($T86,$N$62:$R$110,R$60,FALSE),0)=VLOOKUP($T86,FIRE0201!$A$4:$I$77,'QA checks'!X$60,FALSE),TRUE,"Error")</f>
        <v>#N/A</v>
      </c>
    </row>
    <row r="87" spans="1:24" x14ac:dyDescent="0.35">
      <c r="A87" s="42" t="s">
        <v>62</v>
      </c>
      <c r="B87" s="17">
        <v>48519100</v>
      </c>
      <c r="C87" s="17">
        <v>56502600</v>
      </c>
      <c r="D87" s="17">
        <v>5092200</v>
      </c>
      <c r="E87" s="17">
        <v>2891300</v>
      </c>
      <c r="F87" s="17">
        <v>113005200</v>
      </c>
      <c r="H87" s="17" t="str">
        <v>1996/97</v>
      </c>
      <c r="I87" s="17">
        <v>48519100</v>
      </c>
      <c r="J87" s="17">
        <v>56502600</v>
      </c>
      <c r="K87" s="17">
        <v>5092200</v>
      </c>
      <c r="L87" s="17">
        <v>2891300</v>
      </c>
      <c r="N87" s="17" t="s">
        <v>72</v>
      </c>
      <c r="O87" s="17" t="e">
        <f t="shared" si="1"/>
        <v>#N/A</v>
      </c>
      <c r="P87" s="17" t="e">
        <f t="shared" si="2"/>
        <v>#N/A</v>
      </c>
      <c r="Q87" s="17" t="e">
        <f t="shared" si="3"/>
        <v>#N/A</v>
      </c>
      <c r="R87" s="17" t="e">
        <f t="shared" si="4"/>
        <v>#N/A</v>
      </c>
      <c r="T87" s="17" t="s">
        <v>72</v>
      </c>
      <c r="U87" s="17" t="e">
        <f>IF(ROUND(VLOOKUP($T87,$N$62:$R$110,O$60,FALSE),0)=VLOOKUP($T87,FIRE0201!$A$4:$I$77,'QA checks'!U$60,FALSE),TRUE,"Error")</f>
        <v>#N/A</v>
      </c>
      <c r="V87" s="17" t="e">
        <f>IF(ROUND(VLOOKUP($T87,$N$62:$R$110,P$60,FALSE),0)=VLOOKUP($T87,FIRE0201!$A$4:$I$77,'QA checks'!V$60,FALSE),TRUE,"Error")</f>
        <v>#N/A</v>
      </c>
      <c r="W87" s="17" t="e">
        <f>IF(ROUND(VLOOKUP($T87,$N$62:$R$110,Q$60,FALSE),0)=VLOOKUP($T87,FIRE0201!$A$4:$I$77,'QA checks'!W$60,FALSE),TRUE,"Error")</f>
        <v>#N/A</v>
      </c>
      <c r="X87" s="17" t="e">
        <f>IF(ROUND(VLOOKUP($T87,$N$62:$R$110,R$60,FALSE),0)=VLOOKUP($T87,FIRE0201!$A$4:$I$77,'QA checks'!X$60,FALSE),TRUE,"Error")</f>
        <v>#N/A</v>
      </c>
    </row>
    <row r="88" spans="1:24" x14ac:dyDescent="0.35">
      <c r="A88" s="42" t="s">
        <v>63</v>
      </c>
      <c r="B88" s="17">
        <v>48664800</v>
      </c>
      <c r="C88" s="17">
        <v>56643000</v>
      </c>
      <c r="D88" s="17">
        <v>5083300</v>
      </c>
      <c r="E88" s="17">
        <v>2894900</v>
      </c>
      <c r="F88" s="17">
        <v>113286000</v>
      </c>
      <c r="H88" s="17" t="str">
        <v>1997/98</v>
      </c>
      <c r="I88" s="17">
        <v>48664800</v>
      </c>
      <c r="J88" s="17">
        <v>56643000</v>
      </c>
      <c r="K88" s="17">
        <v>5083300</v>
      </c>
      <c r="L88" s="17">
        <v>2894900</v>
      </c>
      <c r="N88" s="17" t="s">
        <v>73</v>
      </c>
      <c r="O88" s="17" t="e">
        <f t="shared" si="1"/>
        <v>#N/A</v>
      </c>
      <c r="P88" s="17" t="e">
        <f t="shared" si="2"/>
        <v>#N/A</v>
      </c>
      <c r="Q88" s="17" t="e">
        <f t="shared" si="3"/>
        <v>#N/A</v>
      </c>
      <c r="R88" s="17" t="e">
        <f t="shared" si="4"/>
        <v>#N/A</v>
      </c>
      <c r="T88" s="17" t="s">
        <v>73</v>
      </c>
      <c r="U88" s="17" t="e">
        <f>IF(ROUND(VLOOKUP($T88,$N$62:$R$110,O$60,FALSE),0)=VLOOKUP($T88,FIRE0201!$A$4:$I$77,'QA checks'!U$60,FALSE),TRUE,"Error")</f>
        <v>#N/A</v>
      </c>
      <c r="V88" s="17" t="e">
        <f>IF(ROUND(VLOOKUP($T88,$N$62:$R$110,P$60,FALSE),0)=VLOOKUP($T88,FIRE0201!$A$4:$I$77,'QA checks'!V$60,FALSE),TRUE,"Error")</f>
        <v>#N/A</v>
      </c>
      <c r="W88" s="17" t="e">
        <f>IF(ROUND(VLOOKUP($T88,$N$62:$R$110,Q$60,FALSE),0)=VLOOKUP($T88,FIRE0201!$A$4:$I$77,'QA checks'!W$60,FALSE),TRUE,"Error")</f>
        <v>#N/A</v>
      </c>
      <c r="X88" s="17" t="e">
        <f>IF(ROUND(VLOOKUP($T88,$N$62:$R$110,R$60,FALSE),0)=VLOOKUP($T88,FIRE0201!$A$4:$I$77,'QA checks'!X$60,FALSE),TRUE,"Error")</f>
        <v>#N/A</v>
      </c>
    </row>
    <row r="89" spans="1:24" x14ac:dyDescent="0.35">
      <c r="A89" s="42" t="s">
        <v>64</v>
      </c>
      <c r="B89" s="17">
        <v>48820600</v>
      </c>
      <c r="C89" s="17">
        <v>56797200</v>
      </c>
      <c r="D89" s="17">
        <v>5077100</v>
      </c>
      <c r="E89" s="17">
        <v>2899500</v>
      </c>
      <c r="F89" s="17">
        <v>113594400</v>
      </c>
      <c r="H89" s="17" t="str">
        <v>1998/99</v>
      </c>
      <c r="I89" s="17">
        <v>48820600</v>
      </c>
      <c r="J89" s="17">
        <v>56797200</v>
      </c>
      <c r="K89" s="17">
        <v>5077100</v>
      </c>
      <c r="L89" s="17">
        <v>2899500</v>
      </c>
      <c r="N89" s="17" t="s">
        <v>74</v>
      </c>
      <c r="O89" s="17" t="e">
        <f t="shared" si="1"/>
        <v>#N/A</v>
      </c>
      <c r="P89" s="17" t="e">
        <f t="shared" si="2"/>
        <v>#N/A</v>
      </c>
      <c r="Q89" s="17" t="e">
        <f t="shared" si="3"/>
        <v>#N/A</v>
      </c>
      <c r="R89" s="17" t="e">
        <f t="shared" si="4"/>
        <v>#N/A</v>
      </c>
      <c r="T89" s="17" t="s">
        <v>74</v>
      </c>
      <c r="U89" s="17" t="e">
        <f>IF(ROUND(VLOOKUP($T89,$N$62:$R$110,O$60,FALSE),0)=VLOOKUP($T89,FIRE0201!$A$4:$I$77,'QA checks'!U$60,FALSE),TRUE,"Error")</f>
        <v>#N/A</v>
      </c>
      <c r="V89" s="17" t="e">
        <f>IF(ROUND(VLOOKUP($T89,$N$62:$R$110,P$60,FALSE),0)=VLOOKUP($T89,FIRE0201!$A$4:$I$77,'QA checks'!V$60,FALSE),TRUE,"Error")</f>
        <v>#N/A</v>
      </c>
      <c r="W89" s="17" t="e">
        <f>IF(ROUND(VLOOKUP($T89,$N$62:$R$110,Q$60,FALSE),0)=VLOOKUP($T89,FIRE0201!$A$4:$I$77,'QA checks'!W$60,FALSE),TRUE,"Error")</f>
        <v>#N/A</v>
      </c>
      <c r="X89" s="17" t="e">
        <f>IF(ROUND(VLOOKUP($T89,$N$62:$R$110,R$60,FALSE),0)=VLOOKUP($T89,FIRE0201!$A$4:$I$77,'QA checks'!X$60,FALSE),TRUE,"Error")</f>
        <v>#N/A</v>
      </c>
    </row>
    <row r="90" spans="1:24" x14ac:dyDescent="0.35">
      <c r="A90" s="42" t="s">
        <v>65</v>
      </c>
      <c r="B90" s="17">
        <v>49032900</v>
      </c>
      <c r="C90" s="17">
        <v>57005400</v>
      </c>
      <c r="D90" s="17">
        <v>5072000</v>
      </c>
      <c r="E90" s="17">
        <v>2900600</v>
      </c>
      <c r="F90" s="17">
        <v>114010900</v>
      </c>
      <c r="H90" s="17" t="str">
        <v>1999/00</v>
      </c>
      <c r="I90" s="17">
        <v>49032900</v>
      </c>
      <c r="J90" s="17">
        <v>57005400</v>
      </c>
      <c r="K90" s="17">
        <v>5072000</v>
      </c>
      <c r="L90" s="17">
        <v>2900600</v>
      </c>
      <c r="N90" s="17" t="s">
        <v>75</v>
      </c>
      <c r="O90" s="17" t="e">
        <f t="shared" si="1"/>
        <v>#N/A</v>
      </c>
      <c r="P90" s="17" t="e">
        <f t="shared" si="2"/>
        <v>#N/A</v>
      </c>
      <c r="Q90" s="17" t="e">
        <f t="shared" si="3"/>
        <v>#N/A</v>
      </c>
      <c r="R90" s="17" t="e">
        <f t="shared" si="4"/>
        <v>#N/A</v>
      </c>
      <c r="T90" s="17" t="s">
        <v>75</v>
      </c>
      <c r="U90" s="17" t="e">
        <f>IF(ROUND(VLOOKUP($T90,$N$62:$R$110,O$60,FALSE),0)=VLOOKUP($T90,FIRE0201!$A$4:$I$77,'QA checks'!U$60,FALSE),TRUE,"Error")</f>
        <v>#N/A</v>
      </c>
      <c r="V90" s="17" t="e">
        <f>IF(ROUND(VLOOKUP($T90,$N$62:$R$110,P$60,FALSE),0)=VLOOKUP($T90,FIRE0201!$A$4:$I$77,'QA checks'!V$60,FALSE),TRUE,"Error")</f>
        <v>#N/A</v>
      </c>
      <c r="W90" s="17" t="e">
        <f>IF(ROUND(VLOOKUP($T90,$N$62:$R$110,Q$60,FALSE),0)=VLOOKUP($T90,FIRE0201!$A$4:$I$77,'QA checks'!W$60,FALSE),TRUE,"Error")</f>
        <v>#N/A</v>
      </c>
      <c r="X90" s="17" t="e">
        <f>IF(ROUND(VLOOKUP($T90,$N$62:$R$110,R$60,FALSE),0)=VLOOKUP($T90,FIRE0201!$A$4:$I$77,'QA checks'!X$60,FALSE),TRUE,"Error")</f>
        <v>#N/A</v>
      </c>
    </row>
    <row r="91" spans="1:24" x14ac:dyDescent="0.35">
      <c r="A91" s="42" t="s">
        <v>66</v>
      </c>
      <c r="B91" s="17">
        <v>49233300</v>
      </c>
      <c r="C91" s="17">
        <v>57203100</v>
      </c>
      <c r="D91" s="17">
        <v>5062900</v>
      </c>
      <c r="E91" s="17">
        <v>2906900</v>
      </c>
      <c r="F91" s="17">
        <v>114406200</v>
      </c>
      <c r="H91" s="17" t="str">
        <v>2000/01</v>
      </c>
      <c r="I91" s="17">
        <v>49233300</v>
      </c>
      <c r="J91" s="17">
        <v>57203100</v>
      </c>
      <c r="K91" s="17">
        <v>5062900</v>
      </c>
      <c r="L91" s="17">
        <v>2906900</v>
      </c>
      <c r="N91" s="17" t="s">
        <v>32</v>
      </c>
      <c r="O91" s="17" t="e">
        <f t="shared" si="1"/>
        <v>#N/A</v>
      </c>
      <c r="P91" s="17" t="e">
        <f t="shared" si="2"/>
        <v>#N/A</v>
      </c>
      <c r="Q91" s="17" t="e">
        <f t="shared" si="3"/>
        <v>#N/A</v>
      </c>
      <c r="R91" s="17" t="e">
        <f t="shared" si="4"/>
        <v>#N/A</v>
      </c>
      <c r="T91" s="17" t="s">
        <v>32</v>
      </c>
      <c r="U91" s="17" t="e">
        <f>IF(ROUND(VLOOKUP($T91,$N$62:$R$110,O$60,FALSE),0)=VLOOKUP($T91,FIRE0201!$A$4:$I$77,'QA checks'!U$60,FALSE),TRUE,"Error")</f>
        <v>#N/A</v>
      </c>
      <c r="V91" s="17" t="e">
        <f>IF(ROUND(VLOOKUP($T91,$N$62:$R$110,P$60,FALSE),0)=VLOOKUP($T91,FIRE0201!$A$4:$I$77,'QA checks'!V$60,FALSE),TRUE,"Error")</f>
        <v>#N/A</v>
      </c>
      <c r="W91" s="17" t="e">
        <f>IF(ROUND(VLOOKUP($T91,$N$62:$R$110,Q$60,FALSE),0)=VLOOKUP($T91,FIRE0201!$A$4:$I$77,'QA checks'!W$60,FALSE),TRUE,"Error")</f>
        <v>#N/A</v>
      </c>
      <c r="X91" s="17" t="e">
        <f>IF(ROUND(VLOOKUP($T91,$N$62:$R$110,R$60,FALSE),0)=VLOOKUP($T91,FIRE0201!$A$4:$I$77,'QA checks'!X$60,FALSE),TRUE,"Error")</f>
        <v>#N/A</v>
      </c>
    </row>
    <row r="92" spans="1:24" x14ac:dyDescent="0.35">
      <c r="A92" s="42" t="s">
        <v>67</v>
      </c>
      <c r="B92" s="17">
        <v>49449700</v>
      </c>
      <c r="C92" s="17">
        <v>57424200</v>
      </c>
      <c r="D92" s="17">
        <v>5064200</v>
      </c>
      <c r="E92" s="17">
        <v>2910200</v>
      </c>
      <c r="F92" s="17">
        <v>114848300</v>
      </c>
      <c r="H92" s="17" t="str">
        <v>2001/02</v>
      </c>
      <c r="I92" s="17">
        <v>49449700</v>
      </c>
      <c r="J92" s="17">
        <v>57424200</v>
      </c>
      <c r="K92" s="17">
        <v>5064200</v>
      </c>
      <c r="L92" s="17">
        <v>2910200</v>
      </c>
      <c r="N92" s="17" t="s">
        <v>33</v>
      </c>
      <c r="O92" s="17" t="e">
        <f t="shared" si="1"/>
        <v>#N/A</v>
      </c>
      <c r="P92" s="17" t="e">
        <f t="shared" si="2"/>
        <v>#N/A</v>
      </c>
      <c r="Q92" s="17" t="e">
        <f t="shared" si="3"/>
        <v>#N/A</v>
      </c>
      <c r="R92" s="17" t="e">
        <f t="shared" si="4"/>
        <v>#N/A</v>
      </c>
      <c r="T92" s="17" t="s">
        <v>33</v>
      </c>
      <c r="U92" s="17" t="e">
        <f>IF(ROUND(VLOOKUP($T92,$N$62:$R$110,O$60,FALSE),0)=VLOOKUP($T92,FIRE0201!$A$4:$I$77,'QA checks'!U$60,FALSE),TRUE,"Error")</f>
        <v>#N/A</v>
      </c>
      <c r="V92" s="17" t="e">
        <f>IF(ROUND(VLOOKUP($T92,$N$62:$R$110,P$60,FALSE),0)=VLOOKUP($T92,FIRE0201!$A$4:$I$77,'QA checks'!V$60,FALSE),TRUE,"Error")</f>
        <v>#N/A</v>
      </c>
      <c r="W92" s="17" t="e">
        <f>IF(ROUND(VLOOKUP($T92,$N$62:$R$110,Q$60,FALSE),0)=VLOOKUP($T92,FIRE0201!$A$4:$I$77,'QA checks'!W$60,FALSE),TRUE,"Error")</f>
        <v>#N/A</v>
      </c>
      <c r="X92" s="17" t="e">
        <f>IF(ROUND(VLOOKUP($T92,$N$62:$R$110,R$60,FALSE),0)=VLOOKUP($T92,FIRE0201!$A$4:$I$77,'QA checks'!X$60,FALSE),TRUE,"Error")</f>
        <v>#N/A</v>
      </c>
    </row>
    <row r="93" spans="1:24" x14ac:dyDescent="0.35">
      <c r="A93" s="42" t="s">
        <v>68</v>
      </c>
      <c r="B93" s="17">
        <v>49679300</v>
      </c>
      <c r="C93" s="17">
        <v>57668100</v>
      </c>
      <c r="D93" s="17">
        <v>5066000</v>
      </c>
      <c r="E93" s="17">
        <v>2922900</v>
      </c>
      <c r="F93" s="17">
        <v>115336300</v>
      </c>
      <c r="H93" s="17" t="str">
        <v>2002/03</v>
      </c>
      <c r="I93" s="17">
        <v>49679300</v>
      </c>
      <c r="J93" s="17">
        <v>57668100</v>
      </c>
      <c r="K93" s="17">
        <v>5066000</v>
      </c>
      <c r="L93" s="17">
        <v>2922900</v>
      </c>
      <c r="N93" s="17" t="s">
        <v>34</v>
      </c>
      <c r="O93" s="17" t="e">
        <f t="shared" si="1"/>
        <v>#N/A</v>
      </c>
      <c r="P93" s="17" t="e">
        <f t="shared" si="2"/>
        <v>#N/A</v>
      </c>
      <c r="Q93" s="17" t="e">
        <f t="shared" si="3"/>
        <v>#N/A</v>
      </c>
      <c r="R93" s="17" t="e">
        <f t="shared" si="4"/>
        <v>#N/A</v>
      </c>
      <c r="T93" s="17" t="s">
        <v>34</v>
      </c>
      <c r="U93" s="17" t="e">
        <f>IF(ROUND(VLOOKUP($T93,$N$62:$R$110,O$60,FALSE),0)=VLOOKUP($T93,FIRE0201!$A$4:$I$77,'QA checks'!U$60,FALSE),TRUE,"Error")</f>
        <v>#N/A</v>
      </c>
      <c r="V93" s="17" t="e">
        <f>IF(ROUND(VLOOKUP($T93,$N$62:$R$110,P$60,FALSE),0)=VLOOKUP($T93,FIRE0201!$A$4:$I$77,'QA checks'!V$60,FALSE),TRUE,"Error")</f>
        <v>#N/A</v>
      </c>
      <c r="W93" s="17" t="e">
        <f>IF(ROUND(VLOOKUP($T93,$N$62:$R$110,Q$60,FALSE),0)=VLOOKUP($T93,FIRE0201!$A$4:$I$77,'QA checks'!W$60,FALSE),TRUE,"Error")</f>
        <v>#N/A</v>
      </c>
      <c r="X93" s="17" t="e">
        <f>IF(ROUND(VLOOKUP($T93,$N$62:$R$110,R$60,FALSE),0)=VLOOKUP($T93,FIRE0201!$A$4:$I$77,'QA checks'!X$60,FALSE),TRUE,"Error")</f>
        <v>#N/A</v>
      </c>
    </row>
    <row r="94" spans="1:24" x14ac:dyDescent="0.35">
      <c r="A94" s="42" t="s">
        <v>69</v>
      </c>
      <c r="B94" s="17">
        <v>49925500</v>
      </c>
      <c r="C94" s="17">
        <v>57931700</v>
      </c>
      <c r="D94" s="17">
        <v>5068500</v>
      </c>
      <c r="E94" s="17">
        <v>2937700</v>
      </c>
      <c r="F94" s="17">
        <v>115863400</v>
      </c>
      <c r="H94" s="17" t="str">
        <v>2003/04</v>
      </c>
      <c r="I94" s="17">
        <v>49925500</v>
      </c>
      <c r="J94" s="17">
        <v>57931700</v>
      </c>
      <c r="K94" s="17">
        <v>5068500</v>
      </c>
      <c r="L94" s="17">
        <v>2937700</v>
      </c>
      <c r="N94" s="17" t="s">
        <v>35</v>
      </c>
      <c r="O94" s="17" t="e">
        <f t="shared" si="1"/>
        <v>#N/A</v>
      </c>
      <c r="P94" s="17" t="e">
        <f t="shared" si="2"/>
        <v>#N/A</v>
      </c>
      <c r="Q94" s="17" t="e">
        <f t="shared" si="3"/>
        <v>#N/A</v>
      </c>
      <c r="R94" s="17" t="e">
        <f t="shared" si="4"/>
        <v>#N/A</v>
      </c>
      <c r="T94" s="17" t="s">
        <v>35</v>
      </c>
      <c r="U94" s="17" t="e">
        <f>IF(ROUND(VLOOKUP($T94,$N$62:$R$110,O$60,FALSE),0)=VLOOKUP($T94,FIRE0201!$A$4:$I$77,'QA checks'!U$60,FALSE),TRUE,"Error")</f>
        <v>#N/A</v>
      </c>
      <c r="V94" s="17" t="e">
        <f>IF(ROUND(VLOOKUP($T94,$N$62:$R$110,P$60,FALSE),0)=VLOOKUP($T94,FIRE0201!$A$4:$I$77,'QA checks'!V$60,FALSE),TRUE,"Error")</f>
        <v>#N/A</v>
      </c>
      <c r="W94" s="17" t="e">
        <f>IF(ROUND(VLOOKUP($T94,$N$62:$R$110,Q$60,FALSE),0)=VLOOKUP($T94,FIRE0201!$A$4:$I$77,'QA checks'!W$60,FALSE),TRUE,"Error")</f>
        <v>#N/A</v>
      </c>
      <c r="X94" s="17" t="e">
        <f>IF(ROUND(VLOOKUP($T94,$N$62:$R$110,R$60,FALSE),0)=VLOOKUP($T94,FIRE0201!$A$4:$I$77,'QA checks'!X$60,FALSE),TRUE,"Error")</f>
        <v>#N/A</v>
      </c>
    </row>
    <row r="95" spans="1:24" x14ac:dyDescent="0.35">
      <c r="A95" s="42" t="s">
        <v>70</v>
      </c>
      <c r="B95" s="17">
        <v>50194600</v>
      </c>
      <c r="C95" s="17">
        <v>58236300</v>
      </c>
      <c r="D95" s="17">
        <v>5084300</v>
      </c>
      <c r="E95" s="17">
        <v>2957400</v>
      </c>
      <c r="F95" s="17">
        <v>116472600</v>
      </c>
      <c r="H95" s="17" t="str">
        <v>2004/05</v>
      </c>
      <c r="I95" s="17">
        <v>50194600</v>
      </c>
      <c r="J95" s="17">
        <v>58236300</v>
      </c>
      <c r="K95" s="17">
        <v>5084300</v>
      </c>
      <c r="L95" s="17">
        <v>2957400</v>
      </c>
      <c r="N95" s="17" t="s">
        <v>36</v>
      </c>
      <c r="O95" s="17" t="e">
        <f t="shared" si="1"/>
        <v>#N/A</v>
      </c>
      <c r="P95" s="17" t="e">
        <f t="shared" si="2"/>
        <v>#N/A</v>
      </c>
      <c r="Q95" s="17" t="e">
        <f t="shared" si="3"/>
        <v>#N/A</v>
      </c>
      <c r="R95" s="17" t="e">
        <f t="shared" si="4"/>
        <v>#N/A</v>
      </c>
      <c r="T95" s="17" t="s">
        <v>36</v>
      </c>
      <c r="U95" s="17" t="e">
        <f>IF(ROUND(VLOOKUP($T95,$N$62:$R$110,O$60,FALSE),0)=VLOOKUP($T95,FIRE0201!$A$4:$I$77,'QA checks'!U$60,FALSE),TRUE,"Error")</f>
        <v>#N/A</v>
      </c>
      <c r="V95" s="17" t="e">
        <f>IF(ROUND(VLOOKUP($T95,$N$62:$R$110,P$60,FALSE),0)=VLOOKUP($T95,FIRE0201!$A$4:$I$77,'QA checks'!V$60,FALSE),TRUE,"Error")</f>
        <v>#N/A</v>
      </c>
      <c r="W95" s="17" t="e">
        <f>IF(ROUND(VLOOKUP($T95,$N$62:$R$110,Q$60,FALSE),0)=VLOOKUP($T95,FIRE0201!$A$4:$I$77,'QA checks'!W$60,FALSE),TRUE,"Error")</f>
        <v>#N/A</v>
      </c>
      <c r="X95" s="17" t="e">
        <f>IF(ROUND(VLOOKUP($T95,$N$62:$R$110,R$60,FALSE),0)=VLOOKUP($T95,FIRE0201!$A$4:$I$77,'QA checks'!X$60,FALSE),TRUE,"Error")</f>
        <v>#N/A</v>
      </c>
    </row>
    <row r="96" spans="1:24" x14ac:dyDescent="0.35">
      <c r="A96" s="42" t="s">
        <v>71</v>
      </c>
      <c r="B96" s="17">
        <v>50606000</v>
      </c>
      <c r="C96" s="17">
        <v>58685500</v>
      </c>
      <c r="D96" s="17">
        <v>5110200</v>
      </c>
      <c r="E96" s="17">
        <v>2969300</v>
      </c>
      <c r="F96" s="17">
        <v>117371000</v>
      </c>
      <c r="H96" s="17" t="str">
        <v>2005/06</v>
      </c>
      <c r="I96" s="17">
        <v>50606000</v>
      </c>
      <c r="J96" s="17">
        <v>58685500</v>
      </c>
      <c r="K96" s="17">
        <v>5110200</v>
      </c>
      <c r="L96" s="17">
        <v>2969300</v>
      </c>
      <c r="N96" s="17" t="s">
        <v>37</v>
      </c>
      <c r="O96" s="17" t="e">
        <f t="shared" si="1"/>
        <v>#N/A</v>
      </c>
      <c r="P96" s="17" t="e">
        <f t="shared" si="2"/>
        <v>#N/A</v>
      </c>
      <c r="Q96" s="17" t="e">
        <f t="shared" si="3"/>
        <v>#N/A</v>
      </c>
      <c r="R96" s="17" t="e">
        <f t="shared" si="4"/>
        <v>#N/A</v>
      </c>
      <c r="T96" s="17" t="s">
        <v>37</v>
      </c>
      <c r="U96" s="17" t="e">
        <f>IF(ROUND(VLOOKUP($T96,$N$62:$R$110,O$60,FALSE),0)=VLOOKUP($T96,FIRE0201!$A$4:$I$77,'QA checks'!U$60,FALSE),TRUE,"Error")</f>
        <v>#N/A</v>
      </c>
      <c r="V96" s="17" t="e">
        <f>IF(ROUND(VLOOKUP($T96,$N$62:$R$110,P$60,FALSE),0)=VLOOKUP($T96,FIRE0201!$A$4:$I$77,'QA checks'!V$60,FALSE),TRUE,"Error")</f>
        <v>#N/A</v>
      </c>
      <c r="W96" s="17" t="e">
        <f>IF(ROUND(VLOOKUP($T96,$N$62:$R$110,Q$60,FALSE),0)=VLOOKUP($T96,FIRE0201!$A$4:$I$77,'QA checks'!W$60,FALSE),TRUE,"Error")</f>
        <v>#N/A</v>
      </c>
      <c r="X96" s="17" t="e">
        <f>IF(ROUND(VLOOKUP($T96,$N$62:$R$110,R$60,FALSE),0)=VLOOKUP($T96,FIRE0201!$A$4:$I$77,'QA checks'!X$60,FALSE),TRUE,"Error")</f>
        <v>#N/A</v>
      </c>
    </row>
    <row r="97" spans="1:24" x14ac:dyDescent="0.35">
      <c r="A97" s="42" t="s">
        <v>72</v>
      </c>
      <c r="B97" s="17">
        <v>50965200</v>
      </c>
      <c r="C97" s="17">
        <v>59084000</v>
      </c>
      <c r="D97" s="17">
        <v>5133100</v>
      </c>
      <c r="E97" s="17">
        <v>2985700</v>
      </c>
      <c r="F97" s="17">
        <v>118168000</v>
      </c>
      <c r="H97" s="17" t="str">
        <v>2006/07</v>
      </c>
      <c r="I97" s="17">
        <v>50965200</v>
      </c>
      <c r="J97" s="17">
        <v>59084000</v>
      </c>
      <c r="K97" s="17">
        <v>5133100</v>
      </c>
      <c r="L97" s="17">
        <v>2985700</v>
      </c>
      <c r="N97" s="17" t="s">
        <v>38</v>
      </c>
      <c r="O97" s="17" t="e">
        <f t="shared" si="1"/>
        <v>#N/A</v>
      </c>
      <c r="P97" s="17" t="e">
        <f t="shared" si="2"/>
        <v>#N/A</v>
      </c>
      <c r="Q97" s="17" t="e">
        <f t="shared" si="3"/>
        <v>#N/A</v>
      </c>
      <c r="R97" s="17" t="e">
        <f t="shared" si="4"/>
        <v>#N/A</v>
      </c>
      <c r="T97" s="17" t="s">
        <v>38</v>
      </c>
      <c r="U97" s="17" t="e">
        <f>IF(ROUND(VLOOKUP($T97,$N$62:$R$110,O$60,FALSE),0)=VLOOKUP($T97,FIRE0201!$A$4:$I$77,'QA checks'!U$60,FALSE),TRUE,"Error")</f>
        <v>#N/A</v>
      </c>
      <c r="V97" s="17" t="e">
        <f>IF(ROUND(VLOOKUP($T97,$N$62:$R$110,P$60,FALSE),0)=VLOOKUP($T97,FIRE0201!$A$4:$I$77,'QA checks'!V$60,FALSE),TRUE,"Error")</f>
        <v>#N/A</v>
      </c>
      <c r="W97" s="17" t="e">
        <f>IF(ROUND(VLOOKUP($T97,$N$62:$R$110,Q$60,FALSE),0)=VLOOKUP($T97,FIRE0201!$A$4:$I$77,'QA checks'!W$60,FALSE),TRUE,"Error")</f>
        <v>#N/A</v>
      </c>
      <c r="X97" s="17" t="e">
        <f>IF(ROUND(VLOOKUP($T97,$N$62:$R$110,R$60,FALSE),0)=VLOOKUP($T97,FIRE0201!$A$4:$I$77,'QA checks'!X$60,FALSE),TRUE,"Error")</f>
        <v>#N/A</v>
      </c>
    </row>
    <row r="98" spans="1:24" x14ac:dyDescent="0.35">
      <c r="A98" s="42" t="s">
        <v>73</v>
      </c>
      <c r="B98" s="17">
        <v>51381100</v>
      </c>
      <c r="C98" s="17">
        <v>59557400</v>
      </c>
      <c r="D98" s="17">
        <v>5170000</v>
      </c>
      <c r="E98" s="17">
        <v>3006300</v>
      </c>
      <c r="F98" s="17">
        <v>119114800</v>
      </c>
      <c r="H98" s="17" t="str">
        <v>2007/08</v>
      </c>
      <c r="I98" s="17">
        <v>51381100</v>
      </c>
      <c r="J98" s="17">
        <v>59557400</v>
      </c>
      <c r="K98" s="17">
        <v>5170000</v>
      </c>
      <c r="L98" s="17">
        <v>3006300</v>
      </c>
      <c r="N98" s="17" t="s">
        <v>39</v>
      </c>
      <c r="O98" s="17" t="e">
        <f t="shared" si="1"/>
        <v>#N/A</v>
      </c>
      <c r="P98" s="17" t="e">
        <f t="shared" si="2"/>
        <v>#N/A</v>
      </c>
      <c r="Q98" s="17" t="e">
        <f t="shared" si="3"/>
        <v>#N/A</v>
      </c>
      <c r="R98" s="17" t="e">
        <f t="shared" si="4"/>
        <v>#N/A</v>
      </c>
      <c r="T98" s="17" t="s">
        <v>39</v>
      </c>
      <c r="U98" s="17" t="e">
        <f>IF(ROUND(VLOOKUP($T98,$N$62:$R$110,O$60,FALSE),0)=VLOOKUP($T98,FIRE0201!$A$4:$I$77,'QA checks'!U$60,FALSE),TRUE,"Error")</f>
        <v>#N/A</v>
      </c>
      <c r="V98" s="17" t="e">
        <f>IF(ROUND(VLOOKUP($T98,$N$62:$R$110,P$60,FALSE),0)=VLOOKUP($T98,FIRE0201!$A$4:$I$77,'QA checks'!V$60,FALSE),TRUE,"Error")</f>
        <v>#N/A</v>
      </c>
      <c r="W98" s="17" t="e">
        <f>IF(ROUND(VLOOKUP($T98,$N$62:$R$110,Q$60,FALSE),0)=VLOOKUP($T98,FIRE0201!$A$4:$I$77,'QA checks'!W$60,FALSE),TRUE,"Error")</f>
        <v>#N/A</v>
      </c>
      <c r="X98" s="17" t="e">
        <f>IF(ROUND(VLOOKUP($T98,$N$62:$R$110,R$60,FALSE),0)=VLOOKUP($T98,FIRE0201!$A$4:$I$77,'QA checks'!X$60,FALSE),TRUE,"Error")</f>
        <v>#N/A</v>
      </c>
    </row>
    <row r="99" spans="1:24" x14ac:dyDescent="0.35">
      <c r="A99" s="42" t="s">
        <v>74</v>
      </c>
      <c r="B99" s="17">
        <v>51815900</v>
      </c>
      <c r="C99" s="17">
        <v>60044600</v>
      </c>
      <c r="D99" s="17">
        <v>5202900</v>
      </c>
      <c r="E99" s="17">
        <v>3025900</v>
      </c>
      <c r="F99" s="17">
        <v>120089300</v>
      </c>
      <c r="H99" s="17" t="str">
        <v>2008/09</v>
      </c>
      <c r="I99" s="17">
        <v>51815900</v>
      </c>
      <c r="J99" s="17">
        <v>60044600</v>
      </c>
      <c r="K99" s="17">
        <v>5202900</v>
      </c>
      <c r="L99" s="17">
        <v>3025900</v>
      </c>
      <c r="N99" s="17" t="s">
        <v>40</v>
      </c>
      <c r="O99" s="17" t="e">
        <f t="shared" si="1"/>
        <v>#N/A</v>
      </c>
      <c r="P99" s="17" t="e">
        <f t="shared" si="2"/>
        <v>#N/A</v>
      </c>
      <c r="Q99" s="17" t="e">
        <f t="shared" si="3"/>
        <v>#N/A</v>
      </c>
      <c r="R99" s="17" t="e">
        <f t="shared" si="4"/>
        <v>#N/A</v>
      </c>
      <c r="T99" s="17" t="s">
        <v>40</v>
      </c>
      <c r="U99" s="17" t="e">
        <f>IF(ROUND(VLOOKUP($T99,$N$62:$R$110,O$60,FALSE),0)=VLOOKUP($T99,FIRE0201!$A$4:$I$77,'QA checks'!U$60,FALSE),TRUE,"Error")</f>
        <v>#N/A</v>
      </c>
      <c r="V99" s="17" t="e">
        <f>IF(ROUND(VLOOKUP($T99,$N$62:$R$110,P$60,FALSE),0)=VLOOKUP($T99,FIRE0201!$A$4:$I$77,'QA checks'!V$60,FALSE),TRUE,"Error")</f>
        <v>#N/A</v>
      </c>
      <c r="W99" s="17" t="e">
        <f>IF(ROUND(VLOOKUP($T99,$N$62:$R$110,Q$60,FALSE),0)=VLOOKUP($T99,FIRE0201!$A$4:$I$77,'QA checks'!W$60,FALSE),TRUE,"Error")</f>
        <v>#N/A</v>
      </c>
      <c r="X99" s="17" t="e">
        <f>IF(ROUND(VLOOKUP($T99,$N$62:$R$110,R$60,FALSE),0)=VLOOKUP($T99,FIRE0201!$A$4:$I$77,'QA checks'!X$60,FALSE),TRUE,"Error")</f>
        <v>#N/A</v>
      </c>
    </row>
    <row r="100" spans="1:24" x14ac:dyDescent="0.35">
      <c r="A100" s="42" t="s">
        <v>75</v>
      </c>
      <c r="B100" s="17">
        <v>52196400</v>
      </c>
      <c r="C100" s="17">
        <v>60467200</v>
      </c>
      <c r="D100" s="17">
        <v>5231900</v>
      </c>
      <c r="E100" s="17">
        <v>3038900</v>
      </c>
      <c r="F100" s="17">
        <v>120934400</v>
      </c>
      <c r="H100" s="17" t="str">
        <v>2009/10</v>
      </c>
      <c r="I100" s="17">
        <v>52196400</v>
      </c>
      <c r="J100" s="17">
        <v>60467200</v>
      </c>
      <c r="K100" s="17">
        <v>5231900</v>
      </c>
      <c r="L100" s="17">
        <v>3038900</v>
      </c>
      <c r="N100" s="17" t="s">
        <v>41</v>
      </c>
      <c r="O100" s="17" t="e">
        <f t="shared" si="1"/>
        <v>#N/A</v>
      </c>
      <c r="P100" s="17" t="e">
        <f t="shared" si="2"/>
        <v>#N/A</v>
      </c>
      <c r="Q100" s="17" t="e">
        <f t="shared" si="3"/>
        <v>#N/A</v>
      </c>
      <c r="R100" s="17" t="e">
        <f t="shared" si="4"/>
        <v>#N/A</v>
      </c>
      <c r="T100" s="17" t="s">
        <v>41</v>
      </c>
      <c r="U100" s="17" t="e">
        <f>IF(ROUND(VLOOKUP($T100,$N$62:$R$110,O$60,FALSE),0)=VLOOKUP($T100,FIRE0201!$A$4:$I$77,'QA checks'!U$60,FALSE),TRUE,"Error")</f>
        <v>#N/A</v>
      </c>
      <c r="V100" s="17" t="e">
        <f>IF(ROUND(VLOOKUP($T100,$N$62:$R$110,P$60,FALSE),0)=VLOOKUP($T100,FIRE0201!$A$4:$I$77,'QA checks'!V$60,FALSE),TRUE,"Error")</f>
        <v>#N/A</v>
      </c>
      <c r="W100" s="17" t="e">
        <f>IF(ROUND(VLOOKUP($T100,$N$62:$R$110,Q$60,FALSE),0)=VLOOKUP($T100,FIRE0201!$A$4:$I$77,'QA checks'!W$60,FALSE),TRUE,"Error")</f>
        <v>#N/A</v>
      </c>
      <c r="X100" s="17" t="e">
        <f>IF(ROUND(VLOOKUP($T100,$N$62:$R$110,R$60,FALSE),0)=VLOOKUP($T100,FIRE0201!$A$4:$I$77,'QA checks'!X$60,FALSE),TRUE,"Error")</f>
        <v>#N/A</v>
      </c>
    </row>
    <row r="101" spans="1:24" x14ac:dyDescent="0.35">
      <c r="A101" s="42" t="s">
        <v>32</v>
      </c>
      <c r="B101" s="17">
        <v>52642500</v>
      </c>
      <c r="C101" s="17">
        <v>60954600</v>
      </c>
      <c r="D101" s="17">
        <v>5262200</v>
      </c>
      <c r="E101" s="17">
        <v>3050000</v>
      </c>
      <c r="F101" s="17">
        <v>121909300</v>
      </c>
      <c r="H101" s="17" t="str">
        <v>2010/11</v>
      </c>
      <c r="I101" s="17">
        <v>52642500</v>
      </c>
      <c r="J101" s="17">
        <v>60954600</v>
      </c>
      <c r="K101" s="17">
        <v>5262200</v>
      </c>
      <c r="L101" s="17">
        <v>3050000</v>
      </c>
      <c r="N101" s="17" t="s">
        <v>42</v>
      </c>
      <c r="O101" s="17" t="e">
        <f t="shared" si="1"/>
        <v>#N/A</v>
      </c>
      <c r="P101" s="17" t="e">
        <f t="shared" si="2"/>
        <v>#N/A</v>
      </c>
      <c r="Q101" s="17" t="e">
        <f t="shared" si="3"/>
        <v>#N/A</v>
      </c>
      <c r="R101" s="17" t="e">
        <f t="shared" si="4"/>
        <v>#N/A</v>
      </c>
      <c r="T101" s="17" t="s">
        <v>42</v>
      </c>
      <c r="U101" s="17" t="e">
        <f>IF(ROUND(VLOOKUP($T101,$N$62:$R$110,O$60,FALSE),0)=VLOOKUP($T101,FIRE0201!$A$4:$I$77,'QA checks'!U$60,FALSE),TRUE,"Error")</f>
        <v>#N/A</v>
      </c>
      <c r="V101" s="17" t="e">
        <f>IF(ROUND(VLOOKUP($T101,$N$62:$R$110,P$60,FALSE),0)=VLOOKUP($T101,FIRE0201!$A$4:$I$77,'QA checks'!V$60,FALSE),TRUE,"Error")</f>
        <v>#N/A</v>
      </c>
      <c r="W101" s="17" t="e">
        <f>IF(ROUND(VLOOKUP($T101,$N$62:$R$110,Q$60,FALSE),0)=VLOOKUP($T101,FIRE0201!$A$4:$I$77,'QA checks'!W$60,FALSE),TRUE,"Error")</f>
        <v>#N/A</v>
      </c>
      <c r="X101" s="17" t="e">
        <f>IF(ROUND(VLOOKUP($T101,$N$62:$R$110,R$60,FALSE),0)=VLOOKUP($T101,FIRE0201!$A$4:$I$77,'QA checks'!X$60,FALSE),TRUE,"Error")</f>
        <v>#N/A</v>
      </c>
    </row>
    <row r="102" spans="1:24" x14ac:dyDescent="0.35">
      <c r="A102" s="42" t="s">
        <v>33</v>
      </c>
      <c r="B102" s="17">
        <v>53107200</v>
      </c>
      <c r="C102" s="17">
        <v>61470800</v>
      </c>
      <c r="D102" s="17">
        <v>5299900</v>
      </c>
      <c r="E102" s="17">
        <v>3063800</v>
      </c>
      <c r="F102" s="17">
        <v>122941700</v>
      </c>
      <c r="H102" s="17" t="str">
        <v>2011/12</v>
      </c>
      <c r="I102" s="17">
        <v>53107200</v>
      </c>
      <c r="J102" s="17">
        <v>61470800</v>
      </c>
      <c r="K102" s="17">
        <v>5299900</v>
      </c>
      <c r="L102" s="17">
        <v>3063800</v>
      </c>
      <c r="N102" s="17" t="s">
        <v>43</v>
      </c>
      <c r="O102" s="17" t="e">
        <f t="shared" si="1"/>
        <v>#N/A</v>
      </c>
      <c r="P102" s="17" t="e">
        <f t="shared" si="2"/>
        <v>#N/A</v>
      </c>
      <c r="Q102" s="17" t="e">
        <f t="shared" si="3"/>
        <v>#N/A</v>
      </c>
      <c r="R102" s="17" t="e">
        <f t="shared" si="4"/>
        <v>#N/A</v>
      </c>
      <c r="T102" s="17" t="s">
        <v>43</v>
      </c>
      <c r="U102" s="17" t="e">
        <f>IF(ROUND(VLOOKUP($T102,$N$62:$R$110,O$60,FALSE),0)=VLOOKUP($T102,FIRE0201!$A$4:$I$77,'QA checks'!U$60,FALSE),TRUE,"Error")</f>
        <v>#N/A</v>
      </c>
      <c r="V102" s="17" t="e">
        <f>IF(ROUND(VLOOKUP($T102,$N$62:$R$110,P$60,FALSE),0)=VLOOKUP($T102,FIRE0201!$A$4:$I$77,'QA checks'!V$60,FALSE),TRUE,"Error")</f>
        <v>#N/A</v>
      </c>
      <c r="W102" s="17" t="e">
        <f>IF(ROUND(VLOOKUP($T102,$N$62:$R$110,Q$60,FALSE),0)=VLOOKUP($T102,FIRE0201!$A$4:$I$77,'QA checks'!W$60,FALSE),TRUE,"Error")</f>
        <v>#N/A</v>
      </c>
      <c r="X102" s="17" t="e">
        <f>IF(ROUND(VLOOKUP($T102,$N$62:$R$110,R$60,FALSE),0)=VLOOKUP($T102,FIRE0201!$A$4:$I$77,'QA checks'!X$60,FALSE),TRUE,"Error")</f>
        <v>#N/A</v>
      </c>
    </row>
    <row r="103" spans="1:24" x14ac:dyDescent="0.35">
      <c r="A103" s="42" t="s">
        <v>34</v>
      </c>
      <c r="B103" s="17">
        <v>53506800</v>
      </c>
      <c r="C103" s="17">
        <v>61886200</v>
      </c>
      <c r="D103" s="17">
        <v>5308500</v>
      </c>
      <c r="E103" s="17">
        <v>3070900</v>
      </c>
      <c r="F103" s="17">
        <v>123772400</v>
      </c>
      <c r="H103" s="17" t="str">
        <v>2012/13</v>
      </c>
      <c r="I103" s="17">
        <v>53506800</v>
      </c>
      <c r="J103" s="17">
        <v>61886200</v>
      </c>
      <c r="K103" s="17">
        <v>5308500</v>
      </c>
      <c r="L103" s="17">
        <v>3070900</v>
      </c>
      <c r="N103" s="17" t="s">
        <v>44</v>
      </c>
      <c r="O103" s="17" t="e">
        <f t="shared" si="1"/>
        <v>#N/A</v>
      </c>
      <c r="P103" s="17" t="e">
        <f t="shared" si="2"/>
        <v>#N/A</v>
      </c>
      <c r="Q103" s="17" t="e">
        <f t="shared" si="3"/>
        <v>#N/A</v>
      </c>
      <c r="R103" s="17" t="e">
        <f t="shared" si="4"/>
        <v>#N/A</v>
      </c>
      <c r="T103" s="17" t="s">
        <v>44</v>
      </c>
      <c r="U103" s="17" t="e">
        <f>IF(ROUND(VLOOKUP($T103,$N$62:$R$110,O$60,FALSE),0)=VLOOKUP($T103,FIRE0201!$A$4:$I$77,'QA checks'!U$60,FALSE),TRUE,"Error")</f>
        <v>#N/A</v>
      </c>
      <c r="V103" s="17" t="e">
        <f>IF(ROUND(VLOOKUP($T103,$N$62:$R$110,P$60,FALSE),0)=VLOOKUP($T103,FIRE0201!$A$4:$I$77,'QA checks'!V$60,FALSE),TRUE,"Error")</f>
        <v>#N/A</v>
      </c>
      <c r="W103" s="17" t="e">
        <f>IF(ROUND(VLOOKUP($T103,$N$62:$R$110,Q$60,FALSE),0)=VLOOKUP($T103,FIRE0201!$A$4:$I$77,'QA checks'!W$60,FALSE),TRUE,"Error")</f>
        <v>#N/A</v>
      </c>
      <c r="X103" s="17" t="e">
        <f>IF(ROUND(VLOOKUP($T103,$N$62:$R$110,R$60,FALSE),0)=VLOOKUP($T103,FIRE0201!$A$4:$I$77,'QA checks'!X$60,FALSE),TRUE,"Error")</f>
        <v>#N/A</v>
      </c>
    </row>
    <row r="104" spans="1:24" x14ac:dyDescent="0.35">
      <c r="A104" s="42" t="s">
        <v>35</v>
      </c>
      <c r="B104" s="17">
        <v>53918700</v>
      </c>
      <c r="C104" s="17">
        <v>62307000</v>
      </c>
      <c r="D104" s="17">
        <v>5317300</v>
      </c>
      <c r="E104" s="17">
        <v>3071100</v>
      </c>
      <c r="F104" s="17">
        <v>124614100</v>
      </c>
      <c r="H104" s="17" t="str">
        <v>2013/14</v>
      </c>
      <c r="I104" s="17">
        <v>53918700</v>
      </c>
      <c r="J104" s="17">
        <v>62307000</v>
      </c>
      <c r="K104" s="17">
        <v>5317300</v>
      </c>
      <c r="L104" s="17">
        <v>3071100</v>
      </c>
      <c r="N104" s="17" t="s">
        <v>45</v>
      </c>
      <c r="O104" s="17" t="e">
        <f t="shared" si="1"/>
        <v>#N/A</v>
      </c>
      <c r="P104" s="17" t="e">
        <f t="shared" si="2"/>
        <v>#N/A</v>
      </c>
      <c r="Q104" s="17" t="e">
        <f t="shared" si="3"/>
        <v>#N/A</v>
      </c>
      <c r="R104" s="17" t="e">
        <f t="shared" si="4"/>
        <v>#N/A</v>
      </c>
      <c r="T104" s="17" t="s">
        <v>45</v>
      </c>
      <c r="U104" s="17" t="e">
        <f>IF(ROUND(VLOOKUP($T104,$N$62:$R$110,O$60,FALSE),0)=VLOOKUP($T104,FIRE0201!$A$4:$I$77,'QA checks'!U$60,FALSE),TRUE,"Error")</f>
        <v>#N/A</v>
      </c>
      <c r="V104" s="17" t="e">
        <f>IF(ROUND(VLOOKUP($T104,$N$62:$R$110,P$60,FALSE),0)=VLOOKUP($T104,FIRE0201!$A$4:$I$77,'QA checks'!V$60,FALSE),TRUE,"Error")</f>
        <v>#N/A</v>
      </c>
      <c r="W104" s="17" t="e">
        <f>IF(ROUND(VLOOKUP($T104,$N$62:$R$110,Q$60,FALSE),0)=VLOOKUP($T104,FIRE0201!$A$4:$I$77,'QA checks'!W$60,FALSE),TRUE,"Error")</f>
        <v>#N/A</v>
      </c>
      <c r="X104" s="17" t="e">
        <f>IF(ROUND(VLOOKUP($T104,$N$62:$R$110,R$60,FALSE),0)=VLOOKUP($T104,FIRE0201!$A$4:$I$77,'QA checks'!X$60,FALSE),TRUE,"Error")</f>
        <v>#N/A</v>
      </c>
    </row>
    <row r="105" spans="1:24" x14ac:dyDescent="0.35">
      <c r="A105" s="42" t="s">
        <v>36</v>
      </c>
      <c r="B105" s="17">
        <v>54370300</v>
      </c>
      <c r="C105" s="17">
        <v>62776300</v>
      </c>
      <c r="D105" s="17">
        <v>5332200</v>
      </c>
      <c r="E105" s="17">
        <v>3073800</v>
      </c>
      <c r="F105" s="17">
        <v>125552600</v>
      </c>
      <c r="H105" s="17" t="str">
        <v>2014/15</v>
      </c>
      <c r="I105" s="17">
        <v>54370300</v>
      </c>
      <c r="J105" s="17">
        <v>62776300</v>
      </c>
      <c r="K105" s="17">
        <v>5332200</v>
      </c>
      <c r="L105" s="17">
        <v>3073800</v>
      </c>
      <c r="N105" s="17" t="s">
        <v>46</v>
      </c>
      <c r="O105" s="17" t="e">
        <f t="shared" si="1"/>
        <v>#N/A</v>
      </c>
      <c r="P105" s="17" t="e">
        <f t="shared" si="2"/>
        <v>#N/A</v>
      </c>
      <c r="Q105" s="17" t="e">
        <f t="shared" si="3"/>
        <v>#N/A</v>
      </c>
      <c r="R105" s="17" t="e">
        <f t="shared" si="4"/>
        <v>#N/A</v>
      </c>
      <c r="T105" s="17" t="s">
        <v>46</v>
      </c>
      <c r="U105" s="17" t="e">
        <f>IF(ROUND(VLOOKUP($T105,$N$62:$R$110,O$60,FALSE),0)=VLOOKUP($T105,FIRE0201!$A$4:$I$77,'QA checks'!U$60,FALSE),TRUE,"Error")</f>
        <v>#N/A</v>
      </c>
      <c r="V105" s="17" t="e">
        <f>IF(ROUND(VLOOKUP($T105,$N$62:$R$110,P$60,FALSE),0)=VLOOKUP($T105,FIRE0201!$A$4:$I$77,'QA checks'!V$60,FALSE),TRUE,"Error")</f>
        <v>#N/A</v>
      </c>
      <c r="W105" s="17" t="e">
        <f>IF(ROUND(VLOOKUP($T105,$N$62:$R$110,Q$60,FALSE),0)=VLOOKUP($T105,FIRE0201!$A$4:$I$77,'QA checks'!W$60,FALSE),TRUE,"Error")</f>
        <v>#N/A</v>
      </c>
      <c r="X105" s="17" t="e">
        <f>IF(ROUND(VLOOKUP($T105,$N$62:$R$110,R$60,FALSE),0)=VLOOKUP($T105,FIRE0201!$A$4:$I$77,'QA checks'!X$60,FALSE),TRUE,"Error")</f>
        <v>#N/A</v>
      </c>
    </row>
    <row r="106" spans="1:24" x14ac:dyDescent="0.35">
      <c r="A106" s="42" t="s">
        <v>37</v>
      </c>
      <c r="B106" s="17">
        <v>54808700</v>
      </c>
      <c r="C106" s="17">
        <v>63233100</v>
      </c>
      <c r="D106" s="17">
        <v>5351700</v>
      </c>
      <c r="E106" s="17">
        <v>3072700</v>
      </c>
      <c r="F106" s="17">
        <v>126466200</v>
      </c>
      <c r="H106" s="17" t="str">
        <v>2015/16</v>
      </c>
      <c r="I106" s="17">
        <v>54808700</v>
      </c>
      <c r="J106" s="17">
        <v>63233100</v>
      </c>
      <c r="K106" s="17">
        <v>5351700</v>
      </c>
      <c r="L106" s="17">
        <v>3072700</v>
      </c>
      <c r="N106" s="17" t="s">
        <v>126</v>
      </c>
      <c r="O106" s="17" t="e">
        <f t="shared" si="1"/>
        <v>#N/A</v>
      </c>
      <c r="P106" s="17" t="e">
        <f t="shared" si="2"/>
        <v>#N/A</v>
      </c>
      <c r="Q106" s="17" t="e">
        <f t="shared" si="3"/>
        <v>#N/A</v>
      </c>
      <c r="R106" s="17" t="e">
        <f t="shared" si="4"/>
        <v>#N/A</v>
      </c>
      <c r="T106" s="17" t="s">
        <v>126</v>
      </c>
      <c r="U106" s="17" t="e">
        <f>IF(ROUND(VLOOKUP($T106,$N$62:$R$110,O$60,FALSE),0)=VLOOKUP($T106,FIRE0201!$A$4:$I$77,'QA checks'!U$60,FALSE),TRUE,"Error")</f>
        <v>#N/A</v>
      </c>
      <c r="V106" s="17" t="e">
        <f>IF(ROUND(VLOOKUP($T106,$N$62:$R$110,P$60,FALSE),0)=VLOOKUP($T106,FIRE0201!$A$4:$I$77,'QA checks'!V$60,FALSE),TRUE,"Error")</f>
        <v>#N/A</v>
      </c>
      <c r="W106" s="17" t="e">
        <f>IF(ROUND(VLOOKUP($T106,$N$62:$R$110,Q$60,FALSE),0)=VLOOKUP($T106,FIRE0201!$A$4:$I$77,'QA checks'!W$60,FALSE),TRUE,"Error")</f>
        <v>#N/A</v>
      </c>
      <c r="X106" s="17" t="e">
        <f>IF(ROUND(VLOOKUP($T106,$N$62:$R$110,R$60,FALSE),0)=VLOOKUP($T106,FIRE0201!$A$4:$I$77,'QA checks'!X$60,FALSE),TRUE,"Error")</f>
        <v>#N/A</v>
      </c>
    </row>
    <row r="107" spans="1:24" x14ac:dyDescent="0.35">
      <c r="A107" s="42" t="s">
        <v>38</v>
      </c>
      <c r="B107" s="17">
        <v>55289000</v>
      </c>
      <c r="C107" s="17">
        <v>63741100</v>
      </c>
      <c r="D107" s="17">
        <v>5374900</v>
      </c>
      <c r="E107" s="17">
        <v>3077200</v>
      </c>
      <c r="F107" s="17">
        <v>127482200</v>
      </c>
      <c r="H107" s="17" t="str">
        <v>2016/17</v>
      </c>
      <c r="I107" s="17">
        <v>55289000</v>
      </c>
      <c r="J107" s="17">
        <v>63741100</v>
      </c>
      <c r="K107" s="17">
        <v>5374900</v>
      </c>
      <c r="L107" s="17">
        <v>3077200</v>
      </c>
      <c r="N107" s="17" t="s">
        <v>127</v>
      </c>
      <c r="O107" s="17" t="e">
        <f t="shared" si="1"/>
        <v>#N/A</v>
      </c>
      <c r="P107" s="17" t="e">
        <f t="shared" si="2"/>
        <v>#N/A</v>
      </c>
      <c r="Q107" s="17" t="e">
        <f t="shared" si="3"/>
        <v>#N/A</v>
      </c>
      <c r="R107" s="17" t="e">
        <f t="shared" si="4"/>
        <v>#N/A</v>
      </c>
      <c r="T107" s="17" t="s">
        <v>127</v>
      </c>
      <c r="U107" s="17" t="e">
        <f>IF(ROUND(VLOOKUP($T107,$N$62:$R$110,O$60,FALSE),0)=VLOOKUP($T107,FIRE0201!$A$4:$I$77,'QA checks'!U$60,FALSE),TRUE,"Error")</f>
        <v>#N/A</v>
      </c>
      <c r="V107" s="17" t="e">
        <f>IF(ROUND(VLOOKUP($T107,$N$62:$R$110,P$60,FALSE),0)=VLOOKUP($T107,FIRE0201!$A$4:$I$77,'QA checks'!V$60,FALSE),TRUE,"Error")</f>
        <v>#N/A</v>
      </c>
      <c r="W107" s="17" t="e">
        <f>IF(ROUND(VLOOKUP($T107,$N$62:$R$110,Q$60,FALSE),0)=VLOOKUP($T107,FIRE0201!$A$4:$I$77,'QA checks'!W$60,FALSE),TRUE,"Error")</f>
        <v>#N/A</v>
      </c>
      <c r="X107" s="17" t="e">
        <f>IF(ROUND(VLOOKUP($T107,$N$62:$R$110,R$60,FALSE),0)=VLOOKUP($T107,FIRE0201!$A$4:$I$77,'QA checks'!X$60,FALSE),TRUE,"Error")</f>
        <v>#N/A</v>
      </c>
    </row>
    <row r="108" spans="1:24" x14ac:dyDescent="0.35">
      <c r="A108" s="42" t="s">
        <v>39</v>
      </c>
      <c r="B108" s="17">
        <v>55619500</v>
      </c>
      <c r="C108" s="17">
        <v>64090800</v>
      </c>
      <c r="D108" s="17">
        <v>5389900</v>
      </c>
      <c r="E108" s="17">
        <v>3081400</v>
      </c>
      <c r="F108" s="17">
        <v>128181600</v>
      </c>
      <c r="H108" s="17" t="str">
        <v>2017/18</v>
      </c>
      <c r="I108" s="17">
        <v>55619500</v>
      </c>
      <c r="J108" s="17">
        <v>64090800</v>
      </c>
      <c r="K108" s="17">
        <v>5389900</v>
      </c>
      <c r="L108" s="17">
        <v>3081400</v>
      </c>
      <c r="N108" s="17" t="s">
        <v>128</v>
      </c>
      <c r="O108" s="17" t="e">
        <f t="shared" si="1"/>
        <v>#N/A</v>
      </c>
      <c r="P108" s="17" t="e">
        <f t="shared" si="2"/>
        <v>#N/A</v>
      </c>
      <c r="Q108" s="17" t="e">
        <f t="shared" si="3"/>
        <v>#N/A</v>
      </c>
      <c r="R108" s="17" t="e">
        <f t="shared" si="4"/>
        <v>#N/A</v>
      </c>
      <c r="T108" s="17" t="s">
        <v>128</v>
      </c>
      <c r="U108" s="17" t="e">
        <f>IF(ROUND(VLOOKUP($T108,$N$62:$R$110,O$60,FALSE),0)=VLOOKUP($T108,FIRE0201!$A$4:$I$77,'QA checks'!U$60,FALSE),TRUE,"Error")</f>
        <v>#N/A</v>
      </c>
      <c r="V108" s="17" t="e">
        <f>IF(ROUND(VLOOKUP($T108,$N$62:$R$110,P$60,FALSE),0)=VLOOKUP($T108,FIRE0201!$A$4:$I$77,'QA checks'!V$60,FALSE),TRUE,"Error")</f>
        <v>#N/A</v>
      </c>
      <c r="W108" s="17" t="e">
        <f>IF(ROUND(VLOOKUP($T108,$N$62:$R$110,Q$60,FALSE),0)=VLOOKUP($T108,FIRE0201!$A$4:$I$77,'QA checks'!W$60,FALSE),TRUE,"Error")</f>
        <v>#N/A</v>
      </c>
      <c r="X108" s="17" t="e">
        <f>IF(ROUND(VLOOKUP($T108,$N$62:$R$110,R$60,FALSE),0)=VLOOKUP($T108,FIRE0201!$A$4:$I$77,'QA checks'!X$60,FALSE),TRUE,"Error")</f>
        <v>#N/A</v>
      </c>
    </row>
    <row r="109" spans="1:24" x14ac:dyDescent="0.35">
      <c r="A109" s="42" t="s">
        <v>40</v>
      </c>
      <c r="B109" s="17">
        <v>55924500</v>
      </c>
      <c r="C109" s="17">
        <v>64402700</v>
      </c>
      <c r="D109" s="17">
        <v>5394300</v>
      </c>
      <c r="E109" s="17">
        <v>3083800</v>
      </c>
      <c r="F109" s="17">
        <v>128805300</v>
      </c>
      <c r="H109" s="17" t="str">
        <v>2018/19</v>
      </c>
      <c r="I109" s="17">
        <v>55924500</v>
      </c>
      <c r="J109" s="17">
        <v>64402700</v>
      </c>
      <c r="K109" s="17">
        <v>5394300</v>
      </c>
      <c r="L109" s="17">
        <v>3083800</v>
      </c>
      <c r="N109" s="17" t="s">
        <v>129</v>
      </c>
      <c r="O109" s="17" t="e">
        <f t="shared" si="1"/>
        <v>#N/A</v>
      </c>
      <c r="P109" s="17" t="e">
        <f t="shared" si="2"/>
        <v>#N/A</v>
      </c>
      <c r="Q109" s="17" t="e">
        <f t="shared" si="3"/>
        <v>#N/A</v>
      </c>
      <c r="R109" s="17" t="e">
        <f t="shared" si="4"/>
        <v>#N/A</v>
      </c>
      <c r="T109" s="17" t="s">
        <v>129</v>
      </c>
      <c r="U109" s="17" t="e">
        <f>IF(ROUND(VLOOKUP($T109,$N$62:$R$110,O$60,FALSE),0)=VLOOKUP($T109,FIRE0201!$A$4:$I$77,'QA checks'!U$60,FALSE),TRUE,"Error")</f>
        <v>#N/A</v>
      </c>
      <c r="V109" s="17" t="e">
        <f>IF(ROUND(VLOOKUP($T109,$N$62:$R$110,P$60,FALSE),0)=VLOOKUP($T109,FIRE0201!$A$4:$I$77,'QA checks'!V$60,FALSE),TRUE,"Error")</f>
        <v>#N/A</v>
      </c>
      <c r="W109" s="17" t="e">
        <f>IF(ROUND(VLOOKUP($T109,$N$62:$R$110,Q$60,FALSE),0)=VLOOKUP($T109,FIRE0201!$A$4:$I$77,'QA checks'!W$60,FALSE),TRUE,"Error")</f>
        <v>#N/A</v>
      </c>
      <c r="X109" s="17" t="e">
        <f>IF(ROUND(VLOOKUP($T109,$N$62:$R$110,R$60,FALSE),0)=VLOOKUP($T109,FIRE0201!$A$4:$I$77,'QA checks'!X$60,FALSE),TRUE,"Error")</f>
        <v>#N/A</v>
      </c>
    </row>
    <row r="110" spans="1:24" x14ac:dyDescent="0.35">
      <c r="A110" s="42" t="s">
        <v>41</v>
      </c>
      <c r="B110" s="17">
        <v>56230100</v>
      </c>
      <c r="C110" s="17">
        <v>64732200</v>
      </c>
      <c r="D110" s="17">
        <v>5414400</v>
      </c>
      <c r="E110" s="17">
        <v>3087700</v>
      </c>
      <c r="F110" s="17">
        <v>129464400</v>
      </c>
      <c r="H110" s="17" t="str">
        <v>2019/20</v>
      </c>
      <c r="I110" s="17">
        <v>56230100</v>
      </c>
      <c r="J110" s="17">
        <v>64732200</v>
      </c>
      <c r="K110" s="17">
        <v>5414400</v>
      </c>
      <c r="L110" s="17">
        <v>3087700</v>
      </c>
      <c r="N110" s="17" t="s">
        <v>130</v>
      </c>
      <c r="O110" s="17" t="e">
        <f t="shared" si="1"/>
        <v>#N/A</v>
      </c>
      <c r="P110" s="17" t="e">
        <f t="shared" si="2"/>
        <v>#N/A</v>
      </c>
      <c r="Q110" s="17" t="e">
        <f t="shared" si="3"/>
        <v>#N/A</v>
      </c>
      <c r="R110" s="17" t="e">
        <f t="shared" si="4"/>
        <v>#N/A</v>
      </c>
      <c r="T110" s="17" t="s">
        <v>130</v>
      </c>
      <c r="U110" s="17" t="e">
        <f>IF(ROUND(VLOOKUP($T110,$N$62:$R$110,O$60,FALSE),0)=VLOOKUP($T110,FIRE0201!$A$4:$I$77,'QA checks'!U$60,FALSE),TRUE,"Error")</f>
        <v>#N/A</v>
      </c>
      <c r="V110" s="17" t="e">
        <f>IF(ROUND(VLOOKUP($T110,$N$62:$R$110,P$60,FALSE),0)=VLOOKUP($T110,FIRE0201!$A$4:$I$77,'QA checks'!V$60,FALSE),TRUE,"Error")</f>
        <v>#N/A</v>
      </c>
      <c r="W110" s="17" t="e">
        <f>IF(ROUND(VLOOKUP($T110,$N$62:$R$110,Q$60,FALSE),0)=VLOOKUP($T110,FIRE0201!$A$4:$I$77,'QA checks'!W$60,FALSE),TRUE,"Error")</f>
        <v>#N/A</v>
      </c>
      <c r="X110" s="17" t="e">
        <f>IF(ROUND(VLOOKUP($T110,$N$62:$R$110,R$60,FALSE),0)=VLOOKUP($T110,FIRE0201!$A$4:$I$77,'QA checks'!X$60,FALSE),TRUE,"Error")</f>
        <v>#N/A</v>
      </c>
    </row>
    <row r="111" spans="1:24" x14ac:dyDescent="0.35">
      <c r="A111" s="42" t="s">
        <v>42</v>
      </c>
      <c r="B111" s="17">
        <v>56326000</v>
      </c>
      <c r="C111" s="17">
        <v>64843500</v>
      </c>
      <c r="D111" s="17">
        <v>5413100</v>
      </c>
      <c r="E111" s="17">
        <v>3104500</v>
      </c>
      <c r="F111" s="17">
        <v>129687100</v>
      </c>
      <c r="H111" s="17" t="str">
        <v>2020/21</v>
      </c>
      <c r="I111" s="17">
        <v>56326000</v>
      </c>
      <c r="J111" s="17">
        <v>64843500</v>
      </c>
      <c r="K111" s="17">
        <v>5413100</v>
      </c>
      <c r="L111" s="17">
        <v>3104500</v>
      </c>
    </row>
    <row r="112" spans="1:24" x14ac:dyDescent="0.35">
      <c r="A112" s="42" t="s">
        <v>43</v>
      </c>
      <c r="B112" s="17">
        <v>56554900</v>
      </c>
      <c r="C112" s="17">
        <v>65078900</v>
      </c>
      <c r="D112" s="17">
        <v>5418400</v>
      </c>
      <c r="E112" s="17">
        <v>3105600</v>
      </c>
      <c r="F112" s="17">
        <v>130157800</v>
      </c>
      <c r="H112" s="17" t="str">
        <v>2021/22</v>
      </c>
      <c r="I112" s="17">
        <v>56554900</v>
      </c>
      <c r="J112" s="17">
        <v>65078900</v>
      </c>
      <c r="K112" s="17">
        <v>5418400</v>
      </c>
      <c r="L112" s="17">
        <v>3105600</v>
      </c>
    </row>
    <row r="113" spans="1:12" x14ac:dyDescent="0.35">
      <c r="A113" s="42" t="s">
        <v>44</v>
      </c>
      <c r="B113" s="17">
        <v>57112500</v>
      </c>
      <c r="C113" s="17">
        <v>65692200</v>
      </c>
      <c r="D113" s="17">
        <v>5447000</v>
      </c>
      <c r="E113" s="17">
        <v>3132700</v>
      </c>
      <c r="F113" s="17">
        <v>131384400</v>
      </c>
      <c r="H113" s="17" t="str">
        <v>2022/23</v>
      </c>
      <c r="I113" s="17">
        <v>57112500</v>
      </c>
      <c r="J113" s="17">
        <v>65692200</v>
      </c>
      <c r="K113" s="17">
        <v>5447000</v>
      </c>
      <c r="L113" s="17">
        <v>3132700</v>
      </c>
    </row>
    <row r="114" spans="1:12" x14ac:dyDescent="0.35">
      <c r="A114" s="42" t="s">
        <v>45</v>
      </c>
      <c r="B114" s="17">
        <v>57690300</v>
      </c>
      <c r="C114" s="17">
        <v>66344800</v>
      </c>
      <c r="D114" s="17">
        <v>5490100</v>
      </c>
      <c r="E114" s="17">
        <v>3164400</v>
      </c>
      <c r="F114" s="17">
        <v>132689600</v>
      </c>
      <c r="H114" s="17" t="str">
        <v>2023/24</v>
      </c>
      <c r="I114" s="17">
        <v>57690300</v>
      </c>
      <c r="J114" s="17">
        <v>66344800</v>
      </c>
      <c r="K114" s="17">
        <v>5490100</v>
      </c>
      <c r="L114" s="17">
        <v>3164400</v>
      </c>
    </row>
    <row r="115" spans="1:12" x14ac:dyDescent="0.35">
      <c r="A115" s="42" t="s">
        <v>119</v>
      </c>
      <c r="B115" s="17">
        <v>2652156800</v>
      </c>
      <c r="C115" s="17">
        <v>3082799000</v>
      </c>
      <c r="D115" s="17">
        <v>275649800</v>
      </c>
      <c r="E115" s="17">
        <v>154992900</v>
      </c>
      <c r="F115" s="17">
        <v>6165598500</v>
      </c>
      <c r="H115" s="17" t="str">
        <v>Grand Total</v>
      </c>
      <c r="I115" s="17">
        <v>2652156800</v>
      </c>
      <c r="J115" s="17">
        <v>3082799000</v>
      </c>
      <c r="K115" s="17">
        <v>275649800</v>
      </c>
      <c r="L115" s="17">
        <v>154992900</v>
      </c>
    </row>
    <row r="116" spans="1:12" x14ac:dyDescent="0.35">
      <c r="H116" s="17">
        <v>0</v>
      </c>
      <c r="I116" s="17">
        <v>0</v>
      </c>
      <c r="J116" s="17">
        <v>0</v>
      </c>
      <c r="K116" s="17">
        <v>0</v>
      </c>
      <c r="L116" s="17">
        <v>0</v>
      </c>
    </row>
    <row r="117" spans="1:12" x14ac:dyDescent="0.35">
      <c r="H117" s="17">
        <v>0</v>
      </c>
      <c r="I117" s="17">
        <v>0</v>
      </c>
      <c r="J117" s="17">
        <v>0</v>
      </c>
      <c r="K117" s="17">
        <v>0</v>
      </c>
      <c r="L117" s="17">
        <v>0</v>
      </c>
    </row>
    <row r="118" spans="1:12" x14ac:dyDescent="0.35">
      <c r="H118" s="17">
        <v>0</v>
      </c>
      <c r="I118" s="17">
        <v>0</v>
      </c>
      <c r="J118" s="17">
        <v>0</v>
      </c>
      <c r="K118" s="17">
        <v>0</v>
      </c>
      <c r="L118" s="17">
        <v>0</v>
      </c>
    </row>
    <row r="119" spans="1:12" x14ac:dyDescent="0.35">
      <c r="H119" s="17">
        <v>0</v>
      </c>
      <c r="I119" s="17">
        <v>0</v>
      </c>
      <c r="J119" s="17">
        <v>0</v>
      </c>
      <c r="K119" s="17">
        <v>0</v>
      </c>
      <c r="L119" s="17">
        <v>0</v>
      </c>
    </row>
    <row r="120" spans="1:12" x14ac:dyDescent="0.35">
      <c r="H120" s="17">
        <v>0</v>
      </c>
      <c r="I120" s="17">
        <v>0</v>
      </c>
      <c r="J120" s="17">
        <v>0</v>
      </c>
      <c r="K120" s="17">
        <v>0</v>
      </c>
      <c r="L120" s="17">
        <v>0</v>
      </c>
    </row>
  </sheetData>
  <conditionalFormatting sqref="A6:A51 G6:XFD51 D61:XFD61 H62:XFD116 A78:A116 A117:XFD1048576">
    <cfRule type="containsText" dxfId="13" priority="11" operator="containsText" text="true">
      <formula>NOT(ISERROR(SEARCH("true",A6)))</formula>
    </cfRule>
    <cfRule type="containsText" dxfId="12" priority="12" operator="containsText" text="error">
      <formula>NOT(ISERROR(SEARCH("error",A6)))</formula>
    </cfRule>
  </conditionalFormatting>
  <conditionalFormatting sqref="A1:XFD5">
    <cfRule type="containsText" dxfId="11" priority="8" operator="containsText" text="true">
      <formula>NOT(ISERROR(SEARCH("true",A1)))</formula>
    </cfRule>
    <cfRule type="containsText" dxfId="10" priority="9" operator="containsText" text="error">
      <formula>NOT(ISERROR(SEARCH("error",A1)))</formula>
    </cfRule>
  </conditionalFormatting>
  <conditionalFormatting sqref="A52:XFD59">
    <cfRule type="containsText" dxfId="9" priority="5" operator="containsText" text="true">
      <formula>NOT(ISERROR(SEARCH("true",A52)))</formula>
    </cfRule>
    <cfRule type="containsText" dxfId="8" priority="6" operator="containsText" text="error">
      <formula>NOT(ISERROR(SEARCH("error",A52)))</formula>
    </cfRule>
  </conditionalFormatting>
  <conditionalFormatting sqref="A60:XFD60">
    <cfRule type="containsText" dxfId="7" priority="1" operator="containsText" text="true">
      <formula>NOT(ISERROR(SEARCH("true",A60)))</formula>
    </cfRule>
    <cfRule type="containsText" dxfId="6" priority="2" operator="containsText" text="error">
      <formula>NOT(ISERROR(SEARCH("error",A60)))</formula>
    </cfRule>
  </conditionalFormatting>
  <conditionalFormatting sqref="B1">
    <cfRule type="containsText" dxfId="5" priority="13" operator="containsText" text="PASS">
      <formula>NOT(ISERROR(SEARCH("PASS",B1)))</formula>
    </cfRule>
    <cfRule type="cellIs" dxfId="4" priority="14" operator="greaterThan">
      <formula>0</formula>
    </cfRule>
  </conditionalFormatting>
  <conditionalFormatting sqref="B3">
    <cfRule type="cellIs" dxfId="3" priority="7" operator="equal">
      <formula>0</formula>
    </cfRule>
    <cfRule type="cellIs" dxfId="2" priority="10" operator="greaterThan">
      <formula>0</formula>
    </cfRule>
  </conditionalFormatting>
  <conditionalFormatting sqref="B58">
    <cfRule type="cellIs" dxfId="1" priority="3" operator="equal">
      <formula>0</formula>
    </cfRule>
    <cfRule type="cellIs" dxfId="0" priority="4" operator="greaterThan">
      <formula>0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322583A9-8F0C-4D5C-ACF3-95210F3A3E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9FE481-B77C-49D9-9514-C9617E5A2D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7B4915-9B2B-474E-B022-35BFEC6624CC}">
  <ds:schemaRefs>
    <ds:schemaRef ds:uri="http://schemas.microsoft.com/office/2006/metadata/properties"/>
    <ds:schemaRef ds:uri="http://schemas.microsoft.com/office/infopath/2007/PartnerControls"/>
    <ds:schemaRef ds:uri="60b4899e-55b4-4231-8241-12d69350e134"/>
    <ds:schemaRef ds:uri="87123c6c-b1ca-4f35-bd74-c830a9e7ea33"/>
    <ds:schemaRef ds:uri="2611856c-b04d-4a05-858c-1345b3915c95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Cover_sheet</vt:lpstr>
      <vt:lpstr>config</vt:lpstr>
      <vt:lpstr>Contents</vt:lpstr>
      <vt:lpstr>Data - dwelling fires</vt:lpstr>
      <vt:lpstr>Data - population</vt:lpstr>
      <vt:lpstr>FIRE0201_working</vt:lpstr>
      <vt:lpstr>FIRE0201</vt:lpstr>
      <vt:lpstr>QA checks</vt:lpstr>
      <vt:lpstr>Contents!Print_Area</vt:lpstr>
      <vt:lpstr>FIRE0201!Print_Area</vt:lpstr>
      <vt:lpstr>FIRE0201!Print_Titles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2025-03-06T13:54:28Z</dcterms:created>
  <dcterms:modified xsi:type="dcterms:W3CDTF">2026-07-15T09:59:57Z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108;#Police and Fire Analysis Unit (A)|755c0ad7-1cd3-4e30-b1c3-86b5a4ff9bf7</vt:lpwstr>
  </property>
  <property fmtid="{D5CDD505-2E9C-101B-9397-08002B2CF9AE}" pid="7" name="HOSiteType">
    <vt:lpwstr>2;#Service Management – Significant|7857f63c-dacd-48aa-8ddf-58f3ef15ab94</vt:lpwstr>
  </property>
</Properties>
</file>