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/>
  <xr:revisionPtr revIDLastSave="0" documentId="8_{09EC74B4-D0FB-44FC-A732-D8A314AC28FE}" xr6:coauthVersionLast="47" xr6:coauthVersionMax="47" xr10:uidLastSave="{00000000-0000-0000-0000-000000000000}"/>
  <workbookProtection workbookAlgorithmName="SHA-512" workbookHashValue="OB4cswGI+BUj/goIKlyIL4LK5pI7bVuAlji16rUarxZDxIY5NQJKMfraDBUmyDrTHMfqySEw40HLVoTZftxdkw==" workbookSaltValue="xln7kRK0dEx31/96bZKHBg==" workbookSpinCount="100000" lockStructure="1"/>
  <bookViews>
    <workbookView xWindow="-120" yWindow="-120" windowWidth="22800" windowHeight="13230" activeTab="6" xr2:uid="{00000000-000D-0000-FFFF-FFFF00000000}"/>
  </bookViews>
  <sheets>
    <sheet name="Cover_sheet" sheetId="6" r:id="rId1"/>
    <sheet name="config" sheetId="12" state="hidden" r:id="rId2"/>
    <sheet name="Contents" sheetId="7" r:id="rId3"/>
    <sheet name="Data - population" sheetId="2" r:id="rId4"/>
    <sheet name="Data - incidents" sheetId="11" r:id="rId5"/>
    <sheet name="FIRE0101_working" sheetId="8" state="hidden" r:id="rId6"/>
    <sheet name="FIRE0101" sheetId="1" r:id="rId7"/>
  </sheets>
  <definedNames>
    <definedName name="_xlnm._FilterDatabase" localSheetId="4" hidden="1">'Data - incidents'!$A$1:$C$67</definedName>
    <definedName name="_xlnm.Print_Area" localSheetId="2">Contents!$A$1:$E$7</definedName>
    <definedName name="_xlnm.Print_Area" localSheetId="6">FIRE0101!$A$1:$I$56</definedName>
    <definedName name="_xlnm.Print_Titles" localSheetId="6">FIRE0101!$A:$A,FIRE0101!$1:$3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8" l="1" a="1"/>
  <c r="C30" i="8" s="1"/>
  <c r="D30" i="8" a="1"/>
  <c r="D30" i="8" s="1"/>
  <c r="B31" i="8" a="1"/>
  <c r="B31" i="8" s="1"/>
  <c r="C31" i="8" a="1"/>
  <c r="C31" i="8" s="1"/>
  <c r="D31" i="8" a="1"/>
  <c r="D31" i="8" s="1"/>
  <c r="K31" i="8" a="1"/>
  <c r="K31" i="8" s="1"/>
  <c r="L31" i="8" a="1"/>
  <c r="L31" i="8" s="1"/>
  <c r="M31" i="8" a="1"/>
  <c r="M31" i="8" s="1"/>
  <c r="N31" i="8" a="1"/>
  <c r="N31" i="8" s="1"/>
  <c r="B30" i="8" a="1"/>
  <c r="B30" i="8" s="1"/>
  <c r="K30" i="8" a="1"/>
  <c r="K30" i="8" s="1"/>
  <c r="L30" i="8" a="1"/>
  <c r="L30" i="8" s="1"/>
  <c r="M30" i="8" a="1"/>
  <c r="M30" i="8" s="1"/>
  <c r="N30" i="8" a="1"/>
  <c r="N30" i="8" s="1"/>
  <c r="B28" i="8" a="1"/>
  <c r="B28" i="8" s="1"/>
  <c r="B28" i="1" s="1"/>
  <c r="C28" i="8" a="1"/>
  <c r="C28" i="8" s="1"/>
  <c r="C28" i="1" s="1"/>
  <c r="D28" i="8" a="1"/>
  <c r="D28" i="8" s="1"/>
  <c r="D28" i="1" s="1"/>
  <c r="K28" i="8" a="1"/>
  <c r="K28" i="8" s="1"/>
  <c r="L28" i="8" a="1"/>
  <c r="L28" i="8" s="1"/>
  <c r="M28" i="8" a="1"/>
  <c r="M28" i="8" s="1"/>
  <c r="N28" i="8" a="1"/>
  <c r="N28" i="8" s="1"/>
  <c r="B29" i="8" a="1"/>
  <c r="B29" i="8" s="1"/>
  <c r="B29" i="1" s="1"/>
  <c r="C29" i="8" a="1"/>
  <c r="C29" i="8" s="1"/>
  <c r="D29" i="8" a="1"/>
  <c r="D29" i="8" s="1"/>
  <c r="K29" i="8" a="1"/>
  <c r="K29" i="8" s="1"/>
  <c r="L29" i="8" a="1"/>
  <c r="L29" i="8" s="1"/>
  <c r="M29" i="8" a="1"/>
  <c r="M29" i="8" s="1"/>
  <c r="N29" i="8" a="1"/>
  <c r="N29" i="8" s="1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N5" i="8" s="1" a="1"/>
  <c r="N5" i="8" s="1"/>
  <c r="A8" i="6"/>
  <c r="A33" i="1"/>
  <c r="A10" i="6"/>
  <c r="A5" i="6"/>
  <c r="A2" i="7"/>
  <c r="A3" i="6"/>
  <c r="A9" i="6"/>
  <c r="K11" i="8" a="1"/>
  <c r="K11" i="8" s="1"/>
  <c r="K10" i="8" a="1"/>
  <c r="K10" i="8" s="1"/>
  <c r="M6" i="8" a="1"/>
  <c r="M6" i="8" s="1"/>
  <c r="L7" i="8" a="1"/>
  <c r="L7" i="8" s="1"/>
  <c r="M7" i="8" a="1"/>
  <c r="M7" i="8" s="1"/>
  <c r="L9" i="8" a="1"/>
  <c r="L9" i="8" s="1"/>
  <c r="M9" i="8" a="1"/>
  <c r="M9" i="8" s="1"/>
  <c r="N9" i="8" a="1"/>
  <c r="N9" i="8" s="1"/>
  <c r="L10" i="8" a="1"/>
  <c r="L10" i="8" s="1"/>
  <c r="M10" i="8" a="1"/>
  <c r="M10" i="8" s="1"/>
  <c r="N10" i="8" a="1"/>
  <c r="N10" i="8" s="1"/>
  <c r="L11" i="8" a="1"/>
  <c r="L11" i="8" s="1"/>
  <c r="M11" i="8" a="1"/>
  <c r="M11" i="8" s="1"/>
  <c r="N11" i="8" a="1"/>
  <c r="N11" i="8" s="1"/>
  <c r="L12" i="8" a="1"/>
  <c r="L12" i="8" s="1"/>
  <c r="M12" i="8" a="1"/>
  <c r="M12" i="8" s="1"/>
  <c r="N12" i="8" a="1"/>
  <c r="N12" i="8" s="1"/>
  <c r="L13" i="8" a="1"/>
  <c r="L13" i="8" s="1"/>
  <c r="N13" i="8" a="1"/>
  <c r="N13" i="8" s="1"/>
  <c r="L14" i="8" a="1"/>
  <c r="L14" i="8" s="1"/>
  <c r="M14" i="8" a="1"/>
  <c r="M14" i="8" s="1"/>
  <c r="N14" i="8" a="1"/>
  <c r="N14" i="8" s="1"/>
  <c r="L15" i="8" a="1"/>
  <c r="L15" i="8" s="1"/>
  <c r="M15" i="8" a="1"/>
  <c r="M15" i="8" s="1"/>
  <c r="N15" i="8" a="1"/>
  <c r="N15" i="8" s="1"/>
  <c r="L16" i="8" a="1"/>
  <c r="L16" i="8" s="1"/>
  <c r="M16" i="8" a="1"/>
  <c r="M16" i="8" s="1"/>
  <c r="N16" i="8" a="1"/>
  <c r="N16" i="8" s="1"/>
  <c r="L17" i="8" a="1"/>
  <c r="L17" i="8" s="1"/>
  <c r="M17" i="8" a="1"/>
  <c r="M17" i="8" s="1"/>
  <c r="N17" i="8" a="1"/>
  <c r="N17" i="8" s="1"/>
  <c r="L18" i="8" a="1"/>
  <c r="L18" i="8" s="1"/>
  <c r="M18" i="8" a="1"/>
  <c r="M18" i="8" s="1"/>
  <c r="N18" i="8" a="1"/>
  <c r="N18" i="8" s="1"/>
  <c r="L19" i="8" a="1"/>
  <c r="L19" i="8" s="1"/>
  <c r="M19" i="8" a="1"/>
  <c r="M19" i="8" s="1"/>
  <c r="N19" i="8" a="1"/>
  <c r="N19" i="8" s="1"/>
  <c r="L20" i="8" a="1"/>
  <c r="L20" i="8" s="1"/>
  <c r="M20" i="8" a="1"/>
  <c r="M20" i="8" s="1"/>
  <c r="N20" i="8" a="1"/>
  <c r="N20" i="8" s="1"/>
  <c r="L21" i="8" a="1"/>
  <c r="L21" i="8" s="1"/>
  <c r="M21" i="8" a="1"/>
  <c r="M21" i="8" s="1"/>
  <c r="N21" i="8" a="1"/>
  <c r="N21" i="8" s="1"/>
  <c r="L22" i="8" a="1"/>
  <c r="L22" i="8" s="1"/>
  <c r="M22" i="8" a="1"/>
  <c r="M22" i="8" s="1"/>
  <c r="N22" i="8" a="1"/>
  <c r="N22" i="8" s="1"/>
  <c r="L23" i="8" a="1"/>
  <c r="L23" i="8" s="1"/>
  <c r="M23" i="8" a="1"/>
  <c r="M23" i="8" s="1"/>
  <c r="N23" i="8" a="1"/>
  <c r="N23" i="8" s="1"/>
  <c r="L24" i="8" a="1"/>
  <c r="L24" i="8" s="1"/>
  <c r="M24" i="8" a="1"/>
  <c r="M24" i="8" s="1"/>
  <c r="N24" i="8" a="1"/>
  <c r="N24" i="8" s="1"/>
  <c r="L25" i="8" a="1"/>
  <c r="L25" i="8" s="1"/>
  <c r="M25" i="8" a="1"/>
  <c r="M25" i="8" s="1"/>
  <c r="N25" i="8" a="1"/>
  <c r="N25" i="8" s="1"/>
  <c r="L26" i="8" a="1"/>
  <c r="L26" i="8" s="1"/>
  <c r="M26" i="8" a="1"/>
  <c r="M26" i="8" s="1"/>
  <c r="N26" i="8" a="1"/>
  <c r="N26" i="8" s="1"/>
  <c r="L27" i="8" a="1"/>
  <c r="L27" i="8" s="1"/>
  <c r="M27" i="8" a="1"/>
  <c r="M27" i="8" s="1"/>
  <c r="K5" i="8" a="1"/>
  <c r="K5" i="8" s="1"/>
  <c r="K6" i="8" a="1"/>
  <c r="K6" i="8" s="1"/>
  <c r="K7" i="8" a="1"/>
  <c r="K7" i="8" s="1"/>
  <c r="K8" i="8" a="1"/>
  <c r="K8" i="8" s="1"/>
  <c r="K9" i="8" a="1"/>
  <c r="K9" i="8" s="1"/>
  <c r="K12" i="8" a="1"/>
  <c r="K12" i="8" s="1"/>
  <c r="K13" i="8" a="1"/>
  <c r="K13" i="8" s="1"/>
  <c r="K14" i="8" a="1"/>
  <c r="K14" i="8" s="1"/>
  <c r="K15" i="8" a="1"/>
  <c r="K15" i="8" s="1"/>
  <c r="K16" i="8" a="1"/>
  <c r="K16" i="8" s="1"/>
  <c r="K17" i="8" a="1"/>
  <c r="K17" i="8" s="1"/>
  <c r="K18" i="8" a="1"/>
  <c r="K18" i="8" s="1"/>
  <c r="K19" i="8" a="1"/>
  <c r="K19" i="8" s="1"/>
  <c r="K20" i="8" a="1"/>
  <c r="K20" i="8" s="1"/>
  <c r="K21" i="8" a="1"/>
  <c r="K21" i="8" s="1"/>
  <c r="K22" i="8" a="1"/>
  <c r="K22" i="8" s="1"/>
  <c r="K23" i="8" a="1"/>
  <c r="K23" i="8" s="1"/>
  <c r="K24" i="8" a="1"/>
  <c r="K24" i="8" s="1"/>
  <c r="K25" i="8" a="1"/>
  <c r="K25" i="8" s="1"/>
  <c r="K26" i="8" a="1"/>
  <c r="K26" i="8" s="1"/>
  <c r="K27" i="8" a="1"/>
  <c r="K27" i="8" s="1"/>
  <c r="K4" i="8" a="1"/>
  <c r="K4" i="8" s="1"/>
  <c r="O29" i="8" l="1"/>
  <c r="G29" i="8"/>
  <c r="G29" i="1" s="1"/>
  <c r="E30" i="8"/>
  <c r="I30" i="8" s="1"/>
  <c r="E29" i="8"/>
  <c r="D29" i="1"/>
  <c r="H29" i="8"/>
  <c r="H29" i="1" s="1"/>
  <c r="C29" i="1"/>
  <c r="O31" i="8"/>
  <c r="G31" i="8"/>
  <c r="H31" i="8"/>
  <c r="E31" i="8"/>
  <c r="I31" i="8" s="1"/>
  <c r="F31" i="8"/>
  <c r="O30" i="8"/>
  <c r="F30" i="8"/>
  <c r="G30" i="8"/>
  <c r="H30" i="8"/>
  <c r="H28" i="8"/>
  <c r="H28" i="1" s="1"/>
  <c r="O28" i="8"/>
  <c r="G28" i="8"/>
  <c r="G28" i="1" s="1"/>
  <c r="F29" i="8"/>
  <c r="F29" i="1" s="1"/>
  <c r="E28" i="8"/>
  <c r="F28" i="8"/>
  <c r="F28" i="1" s="1"/>
  <c r="M5" i="8" a="1"/>
  <c r="M5" i="8" s="1"/>
  <c r="L5" i="8" a="1"/>
  <c r="L5" i="8" s="1"/>
  <c r="N4" i="8" a="1"/>
  <c r="N4" i="8" s="1"/>
  <c r="M4" i="8" a="1"/>
  <c r="M4" i="8" s="1"/>
  <c r="L4" i="8" a="1"/>
  <c r="L4" i="8" s="1"/>
  <c r="N27" i="8" a="1"/>
  <c r="N27" i="8" s="1"/>
  <c r="N8" i="8" a="1"/>
  <c r="N8" i="8" s="1"/>
  <c r="M8" i="8" a="1"/>
  <c r="M8" i="8" s="1"/>
  <c r="L8" i="8" a="1"/>
  <c r="L8" i="8" s="1"/>
  <c r="N7" i="8" a="1"/>
  <c r="N7" i="8" s="1"/>
  <c r="N6" i="8" a="1"/>
  <c r="N6" i="8" s="1"/>
  <c r="M13" i="8" a="1"/>
  <c r="M13" i="8" s="1"/>
  <c r="L6" i="8" a="1"/>
  <c r="L6" i="8" s="1"/>
  <c r="B27" i="8" a="1"/>
  <c r="B27" i="8" s="1"/>
  <c r="C27" i="8" a="1"/>
  <c r="C27" i="8" s="1"/>
  <c r="C27" i="1" s="1"/>
  <c r="D27" i="8" a="1"/>
  <c r="D27" i="8" s="1"/>
  <c r="D27" i="1" s="1"/>
  <c r="I28" i="8" l="1"/>
  <c r="I28" i="1" s="1"/>
  <c r="E28" i="1"/>
  <c r="I29" i="8"/>
  <c r="I29" i="1" s="1"/>
  <c r="E29" i="1"/>
  <c r="F27" i="8"/>
  <c r="F27" i="1" s="1"/>
  <c r="O27" i="8"/>
  <c r="B27" i="1"/>
  <c r="H27" i="8"/>
  <c r="H27" i="1" s="1"/>
  <c r="E27" i="8"/>
  <c r="E27" i="1" s="1"/>
  <c r="G27" i="8"/>
  <c r="G27" i="1" s="1"/>
  <c r="I27" i="8" l="1"/>
  <c r="I27" i="1" s="1"/>
  <c r="B26" i="8" l="1" a="1"/>
  <c r="B26" i="8" s="1"/>
  <c r="C26" i="8" a="1"/>
  <c r="C26" i="8" s="1"/>
  <c r="C26" i="1" s="1"/>
  <c r="D26" i="8" a="1"/>
  <c r="D26" i="8" s="1"/>
  <c r="D26" i="1" s="1"/>
  <c r="C4" i="8" a="1"/>
  <c r="C4" i="8" s="1"/>
  <c r="D4" i="8" a="1"/>
  <c r="D4" i="8" s="1"/>
  <c r="C5" i="8" a="1"/>
  <c r="C5" i="8" s="1"/>
  <c r="D5" i="8" a="1"/>
  <c r="D5" i="8" s="1"/>
  <c r="C6" i="8" a="1"/>
  <c r="C6" i="8" s="1"/>
  <c r="D6" i="8" a="1"/>
  <c r="D6" i="8" s="1"/>
  <c r="C7" i="8" a="1"/>
  <c r="C7" i="8" s="1"/>
  <c r="D7" i="8" a="1"/>
  <c r="D7" i="8" s="1"/>
  <c r="C8" i="8" a="1"/>
  <c r="C8" i="8" s="1"/>
  <c r="D8" i="8" a="1"/>
  <c r="D8" i="8" s="1"/>
  <c r="C9" i="8" a="1"/>
  <c r="C9" i="8" s="1"/>
  <c r="D9" i="8" a="1"/>
  <c r="D9" i="8" s="1"/>
  <c r="C10" i="8" a="1"/>
  <c r="C10" i="8" s="1"/>
  <c r="D10" i="8" a="1"/>
  <c r="D10" i="8" s="1"/>
  <c r="C11" i="8" a="1"/>
  <c r="C11" i="8" s="1"/>
  <c r="D11" i="8" a="1"/>
  <c r="D11" i="8" s="1"/>
  <c r="C12" i="8" a="1"/>
  <c r="C12" i="8" s="1"/>
  <c r="D12" i="8" a="1"/>
  <c r="D12" i="8" s="1"/>
  <c r="C13" i="8" a="1"/>
  <c r="C13" i="8" s="1"/>
  <c r="D13" i="8" a="1"/>
  <c r="D13" i="8" s="1"/>
  <c r="C14" i="8" a="1"/>
  <c r="C14" i="8" s="1"/>
  <c r="D14" i="8" a="1"/>
  <c r="D14" i="8" s="1"/>
  <c r="C15" i="8" a="1"/>
  <c r="C15" i="8" s="1"/>
  <c r="D15" i="8" a="1"/>
  <c r="D15" i="8" s="1"/>
  <c r="C16" i="8" a="1"/>
  <c r="C16" i="8" s="1"/>
  <c r="D16" i="8" a="1"/>
  <c r="D16" i="8" s="1"/>
  <c r="C17" i="8" a="1"/>
  <c r="C17" i="8" s="1"/>
  <c r="D17" i="8" a="1"/>
  <c r="D17" i="8" s="1"/>
  <c r="C18" i="8" a="1"/>
  <c r="C18" i="8" s="1"/>
  <c r="D18" i="8" a="1"/>
  <c r="D18" i="8" s="1"/>
  <c r="C19" i="8" a="1"/>
  <c r="C19" i="8" s="1"/>
  <c r="D19" i="8" a="1"/>
  <c r="D19" i="8" s="1"/>
  <c r="C20" i="8" a="1"/>
  <c r="C20" i="8" s="1"/>
  <c r="D20" i="8" a="1"/>
  <c r="D20" i="8" s="1"/>
  <c r="C21" i="8" a="1"/>
  <c r="C21" i="8" s="1"/>
  <c r="D21" i="8" a="1"/>
  <c r="D21" i="8" s="1"/>
  <c r="C22" i="8" a="1"/>
  <c r="C22" i="8" s="1"/>
  <c r="D22" i="8" a="1"/>
  <c r="D22" i="8" s="1"/>
  <c r="C23" i="8" a="1"/>
  <c r="C23" i="8" s="1"/>
  <c r="D23" i="8" a="1"/>
  <c r="D23" i="8" s="1"/>
  <c r="C24" i="8" a="1"/>
  <c r="C24" i="8" s="1"/>
  <c r="D24" i="8" a="1"/>
  <c r="D24" i="8" s="1"/>
  <c r="C25" i="8" a="1"/>
  <c r="C25" i="8" s="1"/>
  <c r="C25" i="1" s="1"/>
  <c r="D25" i="8" a="1"/>
  <c r="D25" i="8" s="1"/>
  <c r="B4" i="8" a="1"/>
  <c r="B4" i="8" s="1"/>
  <c r="B5" i="8" a="1"/>
  <c r="B5" i="8" s="1"/>
  <c r="B6" i="8" a="1"/>
  <c r="B6" i="8" s="1"/>
  <c r="B7" i="8" a="1"/>
  <c r="B7" i="8" s="1"/>
  <c r="B8" i="8" a="1"/>
  <c r="B8" i="8" s="1"/>
  <c r="B9" i="8" a="1"/>
  <c r="B9" i="8" s="1"/>
  <c r="B10" i="8" a="1"/>
  <c r="B10" i="8" s="1"/>
  <c r="B11" i="8" a="1"/>
  <c r="B11" i="8" s="1"/>
  <c r="B12" i="8" a="1"/>
  <c r="B12" i="8" s="1"/>
  <c r="B13" i="8" a="1"/>
  <c r="B13" i="8" s="1"/>
  <c r="B14" i="8" a="1"/>
  <c r="B14" i="8" s="1"/>
  <c r="B25" i="8" a="1"/>
  <c r="B25" i="8" s="1"/>
  <c r="B25" i="1" s="1"/>
  <c r="B24" i="8" a="1"/>
  <c r="B24" i="8" s="1"/>
  <c r="B23" i="8" a="1"/>
  <c r="B23" i="8" s="1"/>
  <c r="B22" i="8" a="1"/>
  <c r="B22" i="8" s="1"/>
  <c r="B21" i="8" a="1"/>
  <c r="B21" i="8" s="1"/>
  <c r="B20" i="8" a="1"/>
  <c r="B20" i="8" s="1"/>
  <c r="B19" i="8" a="1"/>
  <c r="B19" i="8" s="1"/>
  <c r="B18" i="8" a="1"/>
  <c r="B18" i="8" s="1"/>
  <c r="B17" i="8" a="1"/>
  <c r="B17" i="8" s="1"/>
  <c r="B16" i="8" a="1"/>
  <c r="B16" i="8" s="1"/>
  <c r="B15" i="8" a="1"/>
  <c r="B15" i="8" s="1"/>
  <c r="E23" i="8" l="1"/>
  <c r="E19" i="8"/>
  <c r="E15" i="8"/>
  <c r="E22" i="8"/>
  <c r="E18" i="8"/>
  <c r="E25" i="8"/>
  <c r="E25" i="1" s="1"/>
  <c r="E21" i="8"/>
  <c r="E17" i="8"/>
  <c r="D25" i="1"/>
  <c r="E24" i="8"/>
  <c r="E20" i="8"/>
  <c r="E16" i="8"/>
  <c r="E4" i="8"/>
  <c r="F26" i="8"/>
  <c r="F26" i="1" s="1"/>
  <c r="B26" i="1"/>
  <c r="O26" i="8"/>
  <c r="G26" i="8"/>
  <c r="G26" i="1" s="1"/>
  <c r="H26" i="8"/>
  <c r="H26" i="1" s="1"/>
  <c r="E26" i="8"/>
  <c r="E14" i="8"/>
  <c r="E13" i="8"/>
  <c r="I13" i="8" s="1"/>
  <c r="E12" i="8"/>
  <c r="E11" i="8"/>
  <c r="E10" i="8"/>
  <c r="E9" i="8"/>
  <c r="E8" i="8"/>
  <c r="E7" i="8"/>
  <c r="E6" i="8"/>
  <c r="E5" i="8"/>
  <c r="G4" i="8"/>
  <c r="H4" i="8"/>
  <c r="G5" i="8"/>
  <c r="H5" i="8"/>
  <c r="G6" i="8"/>
  <c r="H6" i="8"/>
  <c r="G7" i="8"/>
  <c r="H7" i="8"/>
  <c r="G8" i="8"/>
  <c r="H8" i="8"/>
  <c r="G9" i="8"/>
  <c r="H9" i="8"/>
  <c r="G10" i="8"/>
  <c r="H10" i="8"/>
  <c r="G11" i="8"/>
  <c r="H11" i="8"/>
  <c r="G12" i="8"/>
  <c r="H12" i="8"/>
  <c r="G13" i="8"/>
  <c r="H13" i="8"/>
  <c r="G14" i="8"/>
  <c r="H14" i="8"/>
  <c r="G15" i="8"/>
  <c r="H15" i="8"/>
  <c r="G16" i="8"/>
  <c r="H16" i="8"/>
  <c r="G17" i="8"/>
  <c r="H17" i="8"/>
  <c r="G18" i="8"/>
  <c r="H18" i="8"/>
  <c r="G19" i="8"/>
  <c r="H19" i="8"/>
  <c r="G20" i="8"/>
  <c r="H20" i="8"/>
  <c r="G21" i="8"/>
  <c r="H21" i="8"/>
  <c r="G22" i="8"/>
  <c r="H22" i="8"/>
  <c r="G23" i="8"/>
  <c r="H23" i="8"/>
  <c r="G24" i="8"/>
  <c r="H24" i="8"/>
  <c r="G25" i="8"/>
  <c r="G25" i="1" s="1"/>
  <c r="H25" i="8"/>
  <c r="H25" i="1" s="1"/>
  <c r="F4" i="8"/>
  <c r="O6" i="8"/>
  <c r="F8" i="8"/>
  <c r="F9" i="8"/>
  <c r="F10" i="8"/>
  <c r="O15" i="8"/>
  <c r="F16" i="8"/>
  <c r="F17" i="8"/>
  <c r="F18" i="8"/>
  <c r="O21" i="8"/>
  <c r="F24" i="8"/>
  <c r="O12" i="8" l="1"/>
  <c r="O23" i="8"/>
  <c r="O13" i="8"/>
  <c r="I7" i="8"/>
  <c r="I11" i="8"/>
  <c r="I4" i="8"/>
  <c r="I5" i="8"/>
  <c r="O22" i="8"/>
  <c r="O14" i="8"/>
  <c r="I9" i="8"/>
  <c r="O20" i="8"/>
  <c r="O5" i="8"/>
  <c r="O7" i="8"/>
  <c r="F7" i="8"/>
  <c r="O11" i="8"/>
  <c r="F11" i="8"/>
  <c r="O19" i="8"/>
  <c r="F19" i="8"/>
  <c r="O18" i="8"/>
  <c r="O10" i="8"/>
  <c r="F23" i="8"/>
  <c r="F15" i="8"/>
  <c r="I26" i="8"/>
  <c r="I26" i="1" s="1"/>
  <c r="E26" i="1"/>
  <c r="O4" i="8"/>
  <c r="O17" i="8"/>
  <c r="O9" i="8"/>
  <c r="F22" i="8"/>
  <c r="F14" i="8"/>
  <c r="F6" i="8"/>
  <c r="I8" i="8"/>
  <c r="O24" i="8"/>
  <c r="O16" i="8"/>
  <c r="O8" i="8"/>
  <c r="F21" i="8"/>
  <c r="F13" i="8"/>
  <c r="F5" i="8"/>
  <c r="F20" i="8"/>
  <c r="F12" i="8"/>
  <c r="I10" i="8"/>
  <c r="I12" i="8"/>
  <c r="I6" i="8"/>
  <c r="F25" i="8"/>
  <c r="F25" i="1" s="1"/>
  <c r="O25" i="8"/>
  <c r="I25" i="8" l="1"/>
  <c r="I25" i="1" s="1"/>
  <c r="G5" i="1" l="1"/>
  <c r="H5" i="1"/>
  <c r="I5" i="1"/>
  <c r="G6" i="1"/>
  <c r="I6" i="1"/>
  <c r="G7" i="1"/>
  <c r="I7" i="1"/>
  <c r="G8" i="1"/>
  <c r="I8" i="1"/>
  <c r="G9" i="1"/>
  <c r="I9" i="1"/>
  <c r="G10" i="1"/>
  <c r="I10" i="1"/>
  <c r="G11" i="1"/>
  <c r="I11" i="1"/>
  <c r="G12" i="1"/>
  <c r="I12" i="1"/>
  <c r="G13" i="1"/>
  <c r="I13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4" i="1"/>
  <c r="H4" i="1"/>
  <c r="I4" i="1"/>
  <c r="B5" i="1"/>
  <c r="C5" i="1"/>
  <c r="D5" i="1"/>
  <c r="E5" i="1"/>
  <c r="B6" i="1"/>
  <c r="C6" i="1"/>
  <c r="D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C4" i="1"/>
  <c r="D4" i="1"/>
  <c r="E4" i="1"/>
  <c r="B4" i="1"/>
  <c r="I15" i="8"/>
  <c r="I16" i="8"/>
  <c r="I17" i="8"/>
  <c r="I18" i="8"/>
  <c r="I19" i="8"/>
  <c r="I20" i="8"/>
  <c r="I21" i="8"/>
  <c r="I22" i="8"/>
  <c r="I23" i="8"/>
  <c r="I24" i="8"/>
  <c r="H14" i="1"/>
  <c r="H13" i="1"/>
  <c r="H12" i="1"/>
  <c r="H11" i="1"/>
  <c r="H10" i="1"/>
  <c r="H9" i="1"/>
  <c r="H8" i="1"/>
  <c r="H7" i="1"/>
  <c r="H6" i="1"/>
  <c r="G1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4" i="1"/>
  <c r="I24" i="1" l="1"/>
  <c r="E22" i="1"/>
  <c r="E20" i="1"/>
  <c r="I20" i="1"/>
  <c r="I18" i="1"/>
  <c r="I16" i="1"/>
  <c r="I23" i="1"/>
  <c r="E21" i="1"/>
  <c r="I21" i="1"/>
  <c r="I19" i="1"/>
  <c r="E17" i="1"/>
  <c r="I17" i="1"/>
  <c r="I15" i="1"/>
  <c r="I22" i="1"/>
  <c r="E24" i="1"/>
  <c r="E18" i="1"/>
  <c r="E16" i="1"/>
  <c r="E23" i="1"/>
  <c r="E19" i="1"/>
  <c r="E15" i="1"/>
  <c r="I14" i="8" l="1"/>
  <c r="E14" i="1" l="1"/>
  <c r="I1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<sst xmlns="http://schemas.openxmlformats.org/spreadsheetml/2006/main" count="514" uniqueCount="120">
  <si>
    <t>Fire and rescue incident statistics</t>
  </si>
  <si>
    <t>Table 0101</t>
  </si>
  <si>
    <t>Contents</t>
  </si>
  <si>
    <t>We’re always looking to improve the accessibility of our documents.</t>
  </si>
  <si>
    <t>If you find any problems, or have any feedback, relating to accessibility</t>
  </si>
  <si>
    <t>Pubdate</t>
  </si>
  <si>
    <t>Upcoming date</t>
  </si>
  <si>
    <t>Datacut date</t>
  </si>
  <si>
    <t>Responsible statistician</t>
  </si>
  <si>
    <t>year ending month</t>
  </si>
  <si>
    <t xml:space="preserve">year    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</si>
  <si>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</si>
  <si>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</si>
  <si>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</si>
  <si>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</si>
  <si>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</si>
  <si>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</si>
  <si>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Accredited Official Statistics?</t>
  </si>
  <si>
    <t>FIRE0101</t>
  </si>
  <si>
    <t>Incidents attended by fire and rescue services by nation and population</t>
  </si>
  <si>
    <t>Shows the number of incidents attended by nation for financial years and the rate of incidents per million population.</t>
  </si>
  <si>
    <t>Yes</t>
  </si>
  <si>
    <t>Data - population</t>
  </si>
  <si>
    <t>Population figures by country</t>
  </si>
  <si>
    <t>Shows the mid-year population estimate for each nation from the Office for National Statistics used in the incident rate calculations in the 'FIRE0101' worksheet.</t>
  </si>
  <si>
    <t>Data - incidents</t>
  </si>
  <si>
    <t>Total incidents by country and year</t>
  </si>
  <si>
    <t>Shows the total number of incidents by year and country used in the calculation in the 'FIRE0101' worksheet.</t>
  </si>
  <si>
    <t>COUNTRY</t>
  </si>
  <si>
    <t>FINANCIAL_YEAR</t>
  </si>
  <si>
    <t>TOTAL_INCIDENTS</t>
  </si>
  <si>
    <t>England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</si>
  <si>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</si>
  <si>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</si>
  <si>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</si>
  <si>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</si>
  <si>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</si>
  <si>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</si>
  <si>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</si>
  <si>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</si>
  <si>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</si>
  <si>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</si>
  <si>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</si>
  <si>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</si>
  <si>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</si>
  <si>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</si>
  <si>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</si>
  <si>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</si>
  <si>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</si>
  <si>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</si>
  <si>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</si>
  <si>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</si>
  <si>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</si>
  <si>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</si>
  <si>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</si>
  <si>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</si>
  <si>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</si>
  <si>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</si>
  <si>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Scotland</t>
  </si>
  <si>
    <t>Wales</t>
  </si>
  <si>
    <t>CALENDAR_YEAR</t>
  </si>
  <si>
    <t>Great Britain</t>
  </si>
  <si>
    <t>Total incidents</t>
  </si>
  <si>
    <t>Total incidents per 1 million people</t>
  </si>
  <si>
    <t>Population</t>
  </si>
  <si>
    <t>Year</t>
  </si>
  <si>
    <t>Footnotes</t>
  </si>
  <si>
    <t>1 Incidents attended includes fires, fire false alarms and non-fire incidents (special service incidents).</t>
  </si>
  <si>
    <t xml:space="preserve">6 Figures for Wales from 2001/02 to 2003/04 were published by DCLG. From 2004/05, fire was devolved and from 2004/05 to 2008/09 data are taken from the annual Operational data collection; </t>
  </si>
  <si>
    <t>2009/10 data onwards are taken from the IRS. Data from 2009/10 onwards have been adjusted to include special service incident false alarms;</t>
  </si>
  <si>
    <t>data previously published for 2004/05 to 2008/09 have not been amended but do include special service incident false alarms.</t>
  </si>
  <si>
    <t>Note on 2009/10:</t>
  </si>
  <si>
    <t xml:space="preserve">Before 1 April 2009 fire incident statistics were based on the FDR1 paper form. This approach means the statistics for before this date can be less robust, </t>
  </si>
  <si>
    <t>especially for non-fire incidents which were based on a sample of returns. Since this date the statistics are based on an online collection tool, the Incident Recording System (IRS).</t>
  </si>
  <si>
    <t>General note:</t>
  </si>
  <si>
    <t>.. denotes data not available.</t>
  </si>
  <si>
    <t>The full set of fire statistics releases, tables and guidance can be found on our landing page, here-</t>
  </si>
  <si>
    <t>https://www.gov.uk/government/collections/fire-statistics</t>
  </si>
  <si>
    <t>The statistics in this table for England and Wales are Accredited Official Statistics. The Scottish Fire and Rescue Service is working towards achieving UK Statistics Authority accreditation.</t>
  </si>
  <si>
    <t>Contact: stats.inclusion@gov.wales</t>
  </si>
  <si>
    <t>Contact: National.Statistics@firescotland.gov.uk</t>
  </si>
  <si>
    <t>financial year</t>
  </si>
  <si>
    <t>December</t>
  </si>
  <si>
    <t>TOTAL_POPULATION</t>
  </si>
  <si>
    <t>copyright year</t>
  </si>
  <si>
    <t xml:space="preserve">2 Using the Office for National Statistics' mid year population estimates that fall in the relevant financial year. </t>
  </si>
  <si>
    <t>Source: MHCLG Incident Recording System and Office for National Statistics mid year population estimates</t>
  </si>
  <si>
    <t>Press enquiries: NewsDesk@communities.gov.uk</t>
  </si>
  <si>
    <t>Please email us at firestatistics@communities.gov.uk</t>
  </si>
  <si>
    <t>Email: FireStatistics@communities.gov.uk</t>
  </si>
  <si>
    <t>Contact: FireStatistics@communities.gov.uk</t>
  </si>
  <si>
    <t>Note on Suffolk in 2024/25:</t>
  </si>
  <si>
    <t>29 April 2026</t>
  </si>
  <si>
    <t>2025/26</t>
  </si>
  <si>
    <t>Katrina Ihebunezie</t>
  </si>
  <si>
    <t>Suffolk FRS could not submit all incidents due to technical reasons. Therefore, these statistics do not contain data for all incidents attended from September 2024 to September 2025 from Suffolk.</t>
  </si>
  <si>
    <t>The data will be revised in due course, as incidents are updated to the FaRDaP.</t>
  </si>
  <si>
    <t>For a variety of reasons some records take longer than others for fire and rescue services to upload to the FaRDaP and therefore totals are constantly being amended (by relatively small numbers).</t>
  </si>
  <si>
    <t>Fire data were collected by the Incident Recording System (IRS) until November 2025. Since November 2025, fire data has been collected by the Fire and Rescue Data Platform (FaRDaP).</t>
  </si>
  <si>
    <t>1971/72</t>
  </si>
  <si>
    <t>1972/73</t>
  </si>
  <si>
    <t>1973/74</t>
  </si>
  <si>
    <t>1974/75</t>
  </si>
  <si>
    <t>1975/76</t>
  </si>
  <si>
    <t>1976/77</t>
  </si>
  <si>
    <t>1977/78</t>
  </si>
  <si>
    <t>22 July 2026</t>
  </si>
  <si>
    <t>1981/82 to 2024/25</t>
  </si>
  <si>
    <t>2010/11 to 2024/25</t>
  </si>
  <si>
    <t>1999/00 to 2024/25</t>
  </si>
  <si>
    <t>5 Figures for Wales are from the latest statistical release, published by the Welsh Government on 17 December 2025.</t>
  </si>
  <si>
    <t>4 Figures for Scotland are from the latest statistical release, published by the Scottish Fire and Rescue Service on 31 October 2025. This included data received by 10 September 2025.</t>
  </si>
  <si>
    <t>3 March 2026</t>
  </si>
  <si>
    <t>As part of the transition to FaRDaP, data have been subject to reconciliation and improvements in data processing, which may result in small changes to figures compared with previously published data.</t>
  </si>
  <si>
    <r>
      <t>Total incidents</t>
    </r>
    <r>
      <rPr>
        <b/>
        <vertAlign val="superscript"/>
        <sz val="12"/>
        <color rgb="FF000000"/>
        <rFont val="Arial"/>
        <family val="2"/>
      </rPr>
      <t>1</t>
    </r>
  </si>
  <si>
    <r>
      <t>Total incidents per 1 million people</t>
    </r>
    <r>
      <rPr>
        <b/>
        <vertAlign val="superscript"/>
        <sz val="12"/>
        <color rgb="FF000000"/>
        <rFont val="Arial"/>
        <family val="2"/>
      </rPr>
      <t>2</t>
    </r>
  </si>
  <si>
    <r>
      <t>England</t>
    </r>
    <r>
      <rPr>
        <b/>
        <vertAlign val="superscript"/>
        <sz val="12"/>
        <color rgb="FF000000"/>
        <rFont val="Arial"/>
        <family val="2"/>
      </rPr>
      <t>3</t>
    </r>
  </si>
  <si>
    <r>
      <t>Scotland</t>
    </r>
    <r>
      <rPr>
        <b/>
        <vertAlign val="superscript"/>
        <sz val="12"/>
        <color rgb="FF000000"/>
        <rFont val="Arial"/>
        <family val="2"/>
      </rPr>
      <t>4</t>
    </r>
  </si>
  <si>
    <r>
      <t>Wales</t>
    </r>
    <r>
      <rPr>
        <b/>
        <vertAlign val="superscript"/>
        <sz val="12"/>
        <color rgb="FF000000"/>
        <rFont val="Arial"/>
        <family val="2"/>
      </rPr>
      <t>5,6</t>
    </r>
  </si>
  <si>
    <r>
      <t>FIRE STATISTICS TABLE 0101: Incidents attended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by fire and rescue services by nation and population</t>
    </r>
    <r>
      <rPr>
        <b/>
        <vertAlign val="superscript"/>
        <sz val="12"/>
        <color rgb="FF00000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</si>
</sst>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</numFmts>
  <fonts count="4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.5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0"/>
      <color rgb="FF0000FF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sz val="14"/>
      <color rgb="FF000000"/>
      <name val="Arial"/>
      <family val="2"/>
    </font>
    <font>
      <sz val="8"/>
      <name val="Calibri"/>
      <family val="2"/>
      <scheme val="minor"/>
    </font>
    <font>
      <b/>
      <sz val="12"/>
      <color rgb="FF000000"/>
      <name val="Arial"/>
      <family val="2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68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19" fillId="8" borderId="7" applyNumberFormat="0" applyAlignment="0" applyProtection="0"/>
    <xf numFmtId="0" fontId="20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6" fillId="0" borderId="0" applyNumberFormat="0" applyFill="0" applyBorder="0" applyAlignment="0" applyProtection="0"/>
    <xf numFmtId="0" fontId="7" fillId="0" borderId="0"/>
    <xf numFmtId="0" fontId="2" fillId="0" borderId="0"/>
    <xf numFmtId="0" fontId="28" fillId="0" borderId="0" applyNumberFormat="0" applyBorder="0" applyProtection="0"/>
    <xf numFmtId="0" fontId="27" fillId="0" borderId="0" applyNumberFormat="0" applyBorder="0" applyProtection="0"/>
    <xf numFmtId="0" fontId="33" fillId="0" borderId="0" applyNumberFormat="0" applyFill="0" applyBorder="0" applyAlignment="0" applyProtection="0"/>
    <xf numFmtId="0" fontId="3" fillId="0" borderId="0" applyNumberFormat="0" applyFont="0" applyBorder="0" applyProtection="0"/>
    <xf numFmtId="0" fontId="34" fillId="0" borderId="0" applyNumberFormat="0" applyFill="0" applyBorder="0" applyAlignment="0" applyProtection="0"/>
    <xf numFmtId="0" fontId="27" fillId="0" borderId="0" applyNumberFormat="0" applyBorder="0" applyProtection="0"/>
    <xf numFmtId="0" fontId="3" fillId="0" borderId="0" applyNumberFormat="0" applyFont="0" applyBorder="0" applyProtection="0"/>
    <xf numFmtId="0" fontId="27" fillId="0" borderId="0" applyNumberFormat="0" applyBorder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86">
    <xf numFmtId="0" fontId="0" fillId="0" borderId="0" xfId="0"/>
    <xf numFmtId="0" fontId="33" fillId="34" borderId="0" xfId="62" applyFont="1" applyFill="1" applyAlignment="1"/>
    <xf numFmtId="0" fontId="27" fillId="34" borderId="0" xfId="58" applyFont="1" applyFill="1"/>
    <xf numFmtId="0" fontId="31" fillId="0" borderId="0" xfId="59" applyFont="1" applyAlignment="1">
      <alignment vertical="center"/>
    </xf>
    <xf numFmtId="0" fontId="32" fillId="0" borderId="0" xfId="58" applyFont="1"/>
    <xf numFmtId="0" fontId="28" fillId="34" borderId="0" xfId="58" applyFill="1"/>
    <xf numFmtId="0" fontId="28" fillId="34" borderId="0" xfId="61" applyFont="1" applyFill="1"/>
    <xf numFmtId="0" fontId="27" fillId="0" borderId="0" xfId="58" applyFont="1" applyBorder="1"/>
    <xf numFmtId="0" fontId="29" fillId="0" borderId="0" xfId="58" applyFont="1" applyBorder="1"/>
    <xf numFmtId="0" fontId="30" fillId="0" borderId="0" xfId="65" applyFont="1" applyBorder="1" applyAlignment="1">
      <alignment vertical="center"/>
    </xf>
    <xf numFmtId="0" fontId="37" fillId="0" borderId="0" xfId="58" applyFont="1" applyBorder="1"/>
    <xf numFmtId="0" fontId="28" fillId="0" borderId="0" xfId="58" applyBorder="1"/>
    <xf numFmtId="0" fontId="35" fillId="0" borderId="0" xfId="6" applyFont="1" applyFill="1" applyBorder="1" applyAlignment="1"/>
    <xf numFmtId="0" fontId="35" fillId="0" borderId="0" xfId="6" applyFont="1" applyFill="1" applyBorder="1"/>
    <xf numFmtId="0" fontId="33" fillId="0" borderId="0" xfId="60" applyFill="1" applyBorder="1" applyAlignment="1"/>
    <xf numFmtId="0" fontId="36" fillId="0" borderId="0" xfId="58" applyFont="1" applyBorder="1"/>
    <xf numFmtId="0" fontId="35" fillId="0" borderId="0" xfId="6" applyFont="1" applyFill="1" applyBorder="1" applyAlignment="1" applyProtection="1"/>
    <xf numFmtId="0" fontId="28" fillId="0" borderId="0" xfId="0" applyFont="1"/>
    <xf numFmtId="3" fontId="39" fillId="0" borderId="0" xfId="0" applyNumberFormat="1" applyFont="1"/>
    <xf numFmtId="3" fontId="28" fillId="0" borderId="0" xfId="0" applyNumberFormat="1" applyFont="1"/>
    <xf numFmtId="3" fontId="39" fillId="0" borderId="0" xfId="63" applyNumberFormat="1" applyFont="1" applyBorder="1"/>
    <xf numFmtId="3" fontId="28" fillId="34" borderId="0" xfId="63" applyNumberFormat="1" applyFont="1" applyFill="1"/>
    <xf numFmtId="3" fontId="28" fillId="34" borderId="0" xfId="63" applyNumberFormat="1" applyFont="1" applyFill="1" applyAlignment="1">
      <alignment horizontal="left"/>
    </xf>
    <xf numFmtId="3" fontId="39" fillId="0" borderId="0" xfId="59" applyNumberFormat="1" applyFont="1" applyBorder="1"/>
    <xf numFmtId="3" fontId="28" fillId="35" borderId="0" xfId="63" applyNumberFormat="1" applyFont="1" applyFill="1"/>
    <xf numFmtId="3" fontId="28" fillId="35" borderId="0" xfId="63" applyNumberFormat="1" applyFont="1" applyFill="1" applyAlignment="1">
      <alignment horizontal="left"/>
    </xf>
    <xf numFmtId="3" fontId="28" fillId="0" borderId="0" xfId="59" applyNumberFormat="1" applyFont="1" applyBorder="1"/>
    <xf numFmtId="3" fontId="28" fillId="34" borderId="0" xfId="59" applyNumberFormat="1" applyFont="1" applyFill="1"/>
    <xf numFmtId="3" fontId="28" fillId="34" borderId="0" xfId="59" applyNumberFormat="1" applyFont="1" applyFill="1" applyAlignment="1">
      <alignment horizontal="left"/>
    </xf>
    <xf numFmtId="3" fontId="40" fillId="0" borderId="0" xfId="6" applyNumberFormat="1" applyFont="1" applyFill="1" applyBorder="1" applyAlignment="1"/>
    <xf numFmtId="3" fontId="39" fillId="0" borderId="0" xfId="63" applyNumberFormat="1" applyFont="1" applyBorder="1" applyAlignment="1">
      <alignment wrapText="1"/>
    </xf>
    <xf numFmtId="3" fontId="39" fillId="0" borderId="0" xfId="63" applyNumberFormat="1" applyFont="1" applyBorder="1" applyAlignment="1">
      <alignment horizontal="left" wrapText="1"/>
    </xf>
    <xf numFmtId="3" fontId="28" fillId="34" borderId="0" xfId="4" applyNumberFormat="1" applyFont="1" applyFill="1"/>
    <xf numFmtId="3" fontId="40" fillId="0" borderId="0" xfId="6" applyNumberFormat="1" applyFont="1" applyFill="1" applyBorder="1" applyAlignment="1">
      <alignment horizontal="left" vertical="center"/>
    </xf>
    <xf numFmtId="3" fontId="28" fillId="0" borderId="0" xfId="64" applyNumberFormat="1" applyFont="1" applyBorder="1" applyAlignment="1">
      <alignment horizontal="left" vertical="center" wrapText="1"/>
    </xf>
    <xf numFmtId="3" fontId="28" fillId="0" borderId="0" xfId="64" applyNumberFormat="1" applyFont="1" applyBorder="1" applyAlignment="1">
      <alignment horizontal="left" vertical="center"/>
    </xf>
    <xf numFmtId="3" fontId="28" fillId="34" borderId="0" xfId="4" applyNumberFormat="1" applyFont="1" applyFill="1" applyAlignment="1">
      <alignment wrapText="1"/>
    </xf>
    <xf numFmtId="3" fontId="28" fillId="34" borderId="0" xfId="4" applyNumberFormat="1" applyFont="1" applyFill="1" applyAlignment="1">
      <alignment horizontal="left"/>
    </xf>
    <xf numFmtId="0" fontId="39" fillId="0" borderId="0" xfId="0" applyFont="1" applyAlignment="1">
      <alignment horizontal="right"/>
    </xf>
    <xf numFmtId="165" fontId="39" fillId="0" borderId="0" xfId="67" applyNumberFormat="1" applyFont="1" applyFill="1" applyBorder="1" applyAlignment="1">
      <alignment horizontal="right"/>
    </xf>
    <xf numFmtId="49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right"/>
    </xf>
    <xf numFmtId="166" fontId="28" fillId="0" borderId="0" xfId="67" applyNumberFormat="1" applyFont="1"/>
    <xf numFmtId="165" fontId="28" fillId="0" borderId="0" xfId="67" applyNumberFormat="1" applyFont="1"/>
    <xf numFmtId="165" fontId="28" fillId="0" borderId="0" xfId="67" applyNumberFormat="1" applyFont="1" applyAlignment="1">
      <alignment horizontal="right"/>
    </xf>
    <xf numFmtId="3" fontId="39" fillId="0" borderId="0" xfId="67" applyNumberFormat="1" applyFont="1" applyFill="1" applyBorder="1"/>
    <xf numFmtId="3" fontId="28" fillId="0" borderId="0" xfId="0" applyNumberFormat="1" applyFont="1" applyAlignment="1">
      <alignment wrapText="1"/>
    </xf>
    <xf numFmtId="3" fontId="28" fillId="0" borderId="0" xfId="67" applyNumberFormat="1" applyFont="1" applyFill="1" applyBorder="1" applyAlignment="1">
      <alignment wrapText="1"/>
    </xf>
    <xf numFmtId="3" fontId="28" fillId="0" borderId="0" xfId="67" applyNumberFormat="1" applyFont="1"/>
    <xf numFmtId="3" fontId="28" fillId="36" borderId="0" xfId="0" applyNumberFormat="1" applyFont="1" applyFill="1" applyAlignment="1">
      <alignment horizontal="right"/>
    </xf>
    <xf numFmtId="3" fontId="39" fillId="36" borderId="0" xfId="0" applyNumberFormat="1" applyFont="1" applyFill="1" applyAlignment="1">
      <alignment horizontal="right"/>
    </xf>
    <xf numFmtId="3" fontId="28" fillId="36" borderId="0" xfId="0" quotePrefix="1" applyNumberFormat="1" applyFont="1" applyFill="1"/>
    <xf numFmtId="3" fontId="28" fillId="36" borderId="0" xfId="0" applyNumberFormat="1" applyFont="1" applyFill="1"/>
    <xf numFmtId="3" fontId="39" fillId="36" borderId="0" xfId="0" applyNumberFormat="1" applyFont="1" applyFill="1"/>
    <xf numFmtId="3" fontId="28" fillId="2" borderId="0" xfId="0" applyNumberFormat="1" applyFont="1" applyFill="1"/>
    <xf numFmtId="3" fontId="28" fillId="36" borderId="0" xfId="0" applyNumberFormat="1" applyFont="1" applyFill="1" applyAlignment="1">
      <alignment horizontal="left" vertical="center" wrapText="1"/>
    </xf>
    <xf numFmtId="3" fontId="28" fillId="36" borderId="0" xfId="0" applyNumberFormat="1" applyFont="1" applyFill="1" applyAlignment="1">
      <alignment horizontal="right" vertical="center" wrapText="1"/>
    </xf>
    <xf numFmtId="3" fontId="39" fillId="36" borderId="0" xfId="0" applyNumberFormat="1" applyFont="1" applyFill="1" applyAlignment="1">
      <alignment horizontal="right" vertical="center" wrapText="1"/>
    </xf>
    <xf numFmtId="3" fontId="28" fillId="2" borderId="0" xfId="0" applyNumberFormat="1" applyFont="1" applyFill="1" applyAlignment="1">
      <alignment horizontal="right" vertical="center" wrapText="1"/>
    </xf>
    <xf numFmtId="3" fontId="28" fillId="36" borderId="0" xfId="0" applyNumberFormat="1" applyFont="1" applyFill="1" applyAlignment="1">
      <alignment wrapText="1"/>
    </xf>
    <xf numFmtId="3" fontId="40" fillId="36" borderId="0" xfId="6" applyNumberFormat="1" applyFont="1" applyFill="1" applyBorder="1" applyAlignment="1">
      <alignment vertical="top" wrapText="1"/>
    </xf>
    <xf numFmtId="3" fontId="40" fillId="36" borderId="0" xfId="6" applyNumberFormat="1" applyFont="1" applyFill="1" applyBorder="1" applyAlignment="1">
      <alignment wrapText="1"/>
    </xf>
    <xf numFmtId="3" fontId="28" fillId="36" borderId="0" xfId="6" applyNumberFormat="1" applyFont="1" applyFill="1" applyBorder="1" applyAlignment="1">
      <alignment wrapText="1"/>
    </xf>
    <xf numFmtId="3" fontId="28" fillId="36" borderId="0" xfId="0" applyNumberFormat="1" applyFont="1" applyFill="1" applyAlignment="1">
      <alignment horizontal="left" wrapText="1"/>
    </xf>
    <xf numFmtId="3" fontId="40" fillId="36" borderId="0" xfId="6" applyNumberFormat="1" applyFont="1" applyFill="1" applyBorder="1" applyAlignment="1"/>
    <xf numFmtId="3" fontId="40" fillId="36" borderId="0" xfId="6" applyNumberFormat="1" applyFont="1" applyFill="1" applyBorder="1" applyAlignment="1">
      <alignment horizontal="left"/>
    </xf>
    <xf numFmtId="3" fontId="40" fillId="36" borderId="0" xfId="6" applyNumberFormat="1" applyFont="1" applyFill="1" applyBorder="1" applyAlignment="1">
      <alignment horizontal="right"/>
    </xf>
    <xf numFmtId="3" fontId="28" fillId="36" borderId="10" xfId="0" applyNumberFormat="1" applyFont="1" applyFill="1" applyBorder="1" applyAlignment="1">
      <alignment horizontal="right"/>
    </xf>
    <xf numFmtId="3" fontId="39" fillId="36" borderId="10" xfId="0" applyNumberFormat="1" applyFont="1" applyFill="1" applyBorder="1" applyAlignment="1">
      <alignment horizontal="right"/>
    </xf>
    <xf numFmtId="3" fontId="39" fillId="36" borderId="0" xfId="0" applyNumberFormat="1" applyFont="1" applyFill="1" applyAlignment="1">
      <alignment horizontal="center"/>
    </xf>
    <xf numFmtId="3" fontId="28" fillId="36" borderId="0" xfId="0" applyNumberFormat="1" applyFont="1" applyFill="1" applyAlignment="1">
      <alignment horizontal="center"/>
    </xf>
    <xf numFmtId="3" fontId="39" fillId="36" borderId="11" xfId="0" applyNumberFormat="1" applyFont="1" applyFill="1" applyBorder="1" applyAlignment="1">
      <alignment horizontal="left" vertical="center" wrapText="1"/>
    </xf>
    <xf numFmtId="3" fontId="39" fillId="36" borderId="11" xfId="0" applyNumberFormat="1" applyFont="1" applyFill="1" applyBorder="1" applyAlignment="1">
      <alignment horizontal="right" vertical="center" wrapText="1"/>
    </xf>
    <xf numFmtId="3" fontId="28" fillId="36" borderId="10" xfId="0" applyNumberFormat="1" applyFont="1" applyFill="1" applyBorder="1"/>
    <xf numFmtId="3" fontId="28" fillId="36" borderId="0" xfId="9" applyNumberFormat="1" applyFont="1" applyFill="1"/>
    <xf numFmtId="3" fontId="40" fillId="36" borderId="0" xfId="6" applyNumberFormat="1" applyFont="1" applyFill="1" applyBorder="1" applyAlignment="1">
      <alignment vertical="top"/>
    </xf>
    <xf numFmtId="3" fontId="40" fillId="36" borderId="0" xfId="6" applyNumberFormat="1" applyFont="1" applyFill="1" applyAlignment="1">
      <alignment vertical="top"/>
    </xf>
    <xf numFmtId="3" fontId="40" fillId="36" borderId="0" xfId="6" applyNumberFormat="1" applyFont="1" applyFill="1" applyAlignment="1">
      <alignment vertical="top" wrapText="1"/>
    </xf>
    <xf numFmtId="3" fontId="40" fillId="36" borderId="0" xfId="6" applyNumberFormat="1" applyFont="1" applyFill="1" applyAlignment="1">
      <alignment wrapText="1"/>
    </xf>
    <xf numFmtId="3" fontId="28" fillId="36" borderId="0" xfId="6" applyNumberFormat="1" applyFont="1" applyFill="1" applyBorder="1" applyAlignment="1"/>
    <xf numFmtId="3" fontId="28" fillId="36" borderId="0" xfId="6" applyNumberFormat="1" applyFont="1" applyFill="1" applyAlignment="1"/>
    <xf numFmtId="3" fontId="28" fillId="36" borderId="0" xfId="0" quotePrefix="1" applyNumberFormat="1" applyFont="1" applyFill="1" applyAlignment="1">
      <alignment vertical="top"/>
    </xf>
    <xf numFmtId="3" fontId="28" fillId="36" borderId="0" xfId="0" applyNumberFormat="1" applyFont="1" applyFill="1" applyAlignment="1">
      <alignment vertical="top"/>
    </xf>
    <xf numFmtId="3" fontId="40" fillId="36" borderId="0" xfId="6" applyNumberFormat="1" applyFont="1" applyFill="1" applyAlignment="1"/>
    <xf numFmtId="3" fontId="40" fillId="36" borderId="0" xfId="6" applyNumberFormat="1" applyFont="1" applyFill="1" applyAlignment="1">
      <alignment horizontal="left"/>
    </xf>
    <xf numFmtId="3" fontId="40" fillId="36" borderId="0" xfId="6" applyNumberFormat="1" applyFont="1" applyFill="1" applyAlignment="1">
      <alignment horizontal="right"/>
    </xf>
  </cellXfs>
  <cellStyles count="68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" xfId="67" builtinId="3"/>
    <cellStyle name="Comma 2" xfId="8" xr:uid="{00000000-0005-0000-0000-00001B000000}"/>
    <cellStyle name="Comma 2 2" xfId="66" xr:uid="{8FCBB4A3-B09F-45C1-8C48-15AAAC86F6C8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Hyperlink" xfId="6" builtinId="8"/>
    <cellStyle name="Hyperlink 2" xfId="7" xr:uid="{00000000-0005-0000-0000-000023000000}"/>
    <cellStyle name="Hyperlink 2 2" xfId="62" xr:uid="{D18D7A9C-F558-48AE-84B8-0FD514F98598}"/>
    <cellStyle name="Hyperlink 3" xfId="52" xr:uid="{00000000-0005-0000-0000-000024000000}"/>
    <cellStyle name="Hyperlink 4" xfId="53" xr:uid="{00000000-0005-0000-0000-000025000000}"/>
    <cellStyle name="Hyperlink 5" xfId="55" xr:uid="{00000000-0005-0000-0000-000026000000}"/>
    <cellStyle name="Hyperlink 6" xfId="60" xr:uid="{F1A1B9EA-FA4C-4805-9AF8-2382E526362B}"/>
    <cellStyle name="Input 2" xfId="18" xr:uid="{00000000-0005-0000-0000-000027000000}"/>
    <cellStyle name="Linked Cell 2" xfId="21" xr:uid="{00000000-0005-0000-0000-000028000000}"/>
    <cellStyle name="Neutral 2" xfId="17" xr:uid="{00000000-0005-0000-0000-000029000000}"/>
    <cellStyle name="Normal" xfId="0" builtinId="0"/>
    <cellStyle name="Normal 2" xfId="2" xr:uid="{00000000-0005-0000-0000-00002B000000}"/>
    <cellStyle name="Normal 2 2" xfId="57" xr:uid="{00000000-0005-0000-0000-00002C000000}"/>
    <cellStyle name="Normal 2 2 2" xfId="59" xr:uid="{DB391B21-C277-440D-B196-EFB66098C33C}"/>
    <cellStyle name="Normal 2 2 2 2" xfId="65" xr:uid="{E503F694-EF7C-4B56-942F-DA318B32D324}"/>
    <cellStyle name="Normal 2 3" xfId="63" xr:uid="{781FE967-AB9F-4DDC-8394-952084BA64C1}"/>
    <cellStyle name="Normal 2 4" xfId="64" xr:uid="{5D714C08-72D3-4731-9DB1-661CE69C095E}"/>
    <cellStyle name="Normal 3" xfId="3" xr:uid="{00000000-0005-0000-0000-00002D000000}"/>
    <cellStyle name="Normal 4" xfId="1" xr:uid="{00000000-0005-0000-0000-00002E000000}"/>
    <cellStyle name="Normal 5" xfId="4" xr:uid="{00000000-0005-0000-0000-00002F000000}"/>
    <cellStyle name="Normal 5 2" xfId="56" xr:uid="{00000000-0005-0000-0000-000030000000}"/>
    <cellStyle name="Normal 6" xfId="5" xr:uid="{00000000-0005-0000-0000-000031000000}"/>
    <cellStyle name="Normal 6 2" xfId="58" xr:uid="{31BDE131-85B4-4F3D-839D-A9A6FEB554CF}"/>
    <cellStyle name="Normal 7" xfId="51" xr:uid="{00000000-0005-0000-0000-000032000000}"/>
    <cellStyle name="Normal 7 2" xfId="61" xr:uid="{ED924B68-9DE1-44ED-B39B-B61EF744D309}"/>
    <cellStyle name="Normal 8" xfId="54" xr:uid="{00000000-0005-0000-0000-000033000000}"/>
    <cellStyle name="Note 2" xfId="24" xr:uid="{00000000-0005-0000-0000-000034000000}"/>
    <cellStyle name="Output 2" xfId="19" xr:uid="{00000000-0005-0000-0000-000035000000}"/>
    <cellStyle name="Per cent" xfId="9" builtinId="5"/>
    <cellStyle name="Title 2" xfId="10" xr:uid="{00000000-0005-0000-0000-000037000000}"/>
    <cellStyle name="Total 2" xfId="26" xr:uid="{00000000-0005-0000-0000-000038000000}"/>
    <cellStyle name="Warning Text 2" xfId="23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3933828</xdr:colOff>
      <xdr:row>0</xdr:row>
      <xdr:rowOff>44450</xdr:rowOff>
    </xdr:from>
    <xdr:ext cx="996311" cy="969648"/>
    <xdr:pic>
      <xdr:nvPicPr>
        <xdr:cNvPr id="3" name="Picture 5" descr="Accredited Official Statistics logo&#10;">
          <a:extLst>
            <a:ext uri="{FF2B5EF4-FFF2-40B4-BE49-F238E27FC236}">
              <a16:creationId xmlns:a16="http://schemas.microsoft.com/office/drawing/2014/main" id="{949AC340-D022-48ED-A8EE-4DABF0C58BF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3933828" y="4445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627561</xdr:colOff>
      <xdr:row>0</xdr:row>
      <xdr:rowOff>19050</xdr:rowOff>
    </xdr:from>
    <xdr:ext cx="917390" cy="906051"/>
    <xdr:pic>
      <xdr:nvPicPr>
        <xdr:cNvPr id="2" name="Picture 22" descr="Accredited Official Statistics logo&#10;">
          <a:extLst>
            <a:ext uri="{FF2B5EF4-FFF2-40B4-BE49-F238E27FC236}">
              <a16:creationId xmlns:a16="http://schemas.microsoft.com/office/drawing/2014/main" id="{D2F80714-C755-4079-97D2-DF4B39181B4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618" b="618"/>
        <a:stretch/>
      </xdr:blipFill>
      <xdr:spPr>
        <a:xfrm>
          <a:off x="9038136" y="1905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266699</xdr:colOff>
      <xdr:row>0</xdr:row>
      <xdr:rowOff>47625</xdr:rowOff>
    </xdr:from>
    <xdr:to>
      <xdr:col>4</xdr:col>
      <xdr:colOff>1695450</xdr:colOff>
      <xdr:row>3</xdr:row>
      <xdr:rowOff>140261</xdr:rowOff>
    </xdr:to>
    <xdr:pic>
      <xdr:nvPicPr>
        <xdr:cNvPr id="5" name="Picture 4" descr="MHCLG logo">
          <a:extLst>
            <a:ext uri="{FF2B5EF4-FFF2-40B4-BE49-F238E27FC236}">
              <a16:creationId xmlns:a16="http://schemas.microsoft.com/office/drawing/2014/main" id="{640B317A-B902-C8CB-7D21-7AE1E999F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49" y="47625"/>
          <a:ext cx="1428751" cy="77843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monitor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FireStatistics@communities.gov.uk" TargetMode="External"/><Relationship Id="rId4" Type="http://schemas.openxmlformats.org/officeDocument/2006/relationships/hyperlink" Target="mailto:NewsDesk@communities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tats.inclusion@gov.wales" TargetMode="External"/><Relationship Id="rId13" Type="http://schemas.openxmlformats.org/officeDocument/2006/relationships/hyperlink" Target="https://www.firescotland.gov.uk/about/statistics/" TargetMode="External"/><Relationship Id="rId3" Type="http://schemas.openxmlformats.org/officeDocument/2006/relationships/hyperlink" Target="mailto:SFRS.PerformanceDataServices1@firescotland.gov.uk" TargetMode="External"/><Relationship Id="rId7" Type="http://schemas.openxmlformats.org/officeDocument/2006/relationships/hyperlink" Target="mailto:firestatistics@homeoffice.gov.uk" TargetMode="External"/><Relationship Id="rId12" Type="http://schemas.openxmlformats.org/officeDocument/2006/relationships/hyperlink" Target="https://gov.wales/fire-and-rescue-incident-statistics" TargetMode="External"/><Relationship Id="rId2" Type="http://schemas.openxmlformats.org/officeDocument/2006/relationships/hyperlink" Target="mailto:statsinclusion@wales.gsi.gov.uk" TargetMode="External"/><Relationship Id="rId1" Type="http://schemas.openxmlformats.org/officeDocument/2006/relationships/hyperlink" Target="mailto:firestatistics@homeoffice.gsi.gov.uk" TargetMode="External"/><Relationship Id="rId6" Type="http://schemas.openxmlformats.org/officeDocument/2006/relationships/hyperlink" Target="https://www.statisticsauthority.gov.uk/code-of-practice/" TargetMode="External"/><Relationship Id="rId11" Type="http://schemas.openxmlformats.org/officeDocument/2006/relationships/hyperlink" Target="https://www.firescotland.gov.uk/about-us/fire-and-rescue-statistics.aspx" TargetMode="External"/><Relationship Id="rId5" Type="http://schemas.openxmlformats.org/officeDocument/2006/relationships/hyperlink" Target="https://www.gov.uk/government/collections/fire-statistics-monitor" TargetMode="External"/><Relationship Id="rId10" Type="http://schemas.openxmlformats.org/officeDocument/2006/relationships/hyperlink" Target="https://code.statisticsauthority.gov.uk/" TargetMode="External"/><Relationship Id="rId4" Type="http://schemas.openxmlformats.org/officeDocument/2006/relationships/hyperlink" Target="https://www.gov.uk/government/collections/fire-statistics" TargetMode="External"/><Relationship Id="rId9" Type="http://schemas.openxmlformats.org/officeDocument/2006/relationships/hyperlink" Target="mailto:National.Statistics@firescotland.gov.uk" TargetMode="External"/><Relationship Id="rId1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4019-B66A-4A55-85B6-B897DD58F5AF}">
  <sheetPr codeName="Sheet1"/>
  <dimension ref="A1:K14"/>
  <sheetViews>
    <sheetView showGridLines="0" workbookViewId="0"/>
  </sheetViews>
  <sheetFormatPr defaultRowHeight="12.75" x14ac:dyDescent="0.2"/>
  <cols>
    <col min="1" max="1" width="74" style="2" bestFit="1" customWidth="1"/>
    <col min="2" max="255" width="9.42578125" style="2" customWidth="1"/>
    <col min="256" max="256" width="2.85546875" style="2" customWidth="1"/>
    <col min="257" max="257" width="74" style="2" bestFit="1" customWidth="1"/>
    <col min="258" max="511" width="9.42578125" style="2" customWidth="1"/>
    <col min="512" max="512" width="2.85546875" style="2" customWidth="1"/>
    <col min="513" max="513" width="74" style="2" bestFit="1" customWidth="1"/>
    <col min="514" max="767" width="9.42578125" style="2" customWidth="1"/>
    <col min="768" max="768" width="2.85546875" style="2" customWidth="1"/>
    <col min="769" max="769" width="74" style="2" bestFit="1" customWidth="1"/>
    <col min="770" max="1023" width="9.42578125" style="2" customWidth="1"/>
    <col min="1024" max="1024" width="2.85546875" style="2" customWidth="1"/>
    <col min="1025" max="1025" width="74" style="2" bestFit="1" customWidth="1"/>
    <col min="1026" max="1279" width="9.42578125" style="2" customWidth="1"/>
    <col min="1280" max="1280" width="2.85546875" style="2" customWidth="1"/>
    <col min="1281" max="1281" width="74" style="2" bestFit="1" customWidth="1"/>
    <col min="1282" max="1535" width="9.42578125" style="2" customWidth="1"/>
    <col min="1536" max="1536" width="2.85546875" style="2" customWidth="1"/>
    <col min="1537" max="1537" width="74" style="2" bestFit="1" customWidth="1"/>
    <col min="1538" max="1791" width="9.42578125" style="2" customWidth="1"/>
    <col min="1792" max="1792" width="2.85546875" style="2" customWidth="1"/>
    <col min="1793" max="1793" width="74" style="2" bestFit="1" customWidth="1"/>
    <col min="1794" max="2047" width="9.42578125" style="2" customWidth="1"/>
    <col min="2048" max="2048" width="2.85546875" style="2" customWidth="1"/>
    <col min="2049" max="2049" width="74" style="2" bestFit="1" customWidth="1"/>
    <col min="2050" max="2303" width="9.42578125" style="2" customWidth="1"/>
    <col min="2304" max="2304" width="2.85546875" style="2" customWidth="1"/>
    <col min="2305" max="2305" width="74" style="2" bestFit="1" customWidth="1"/>
    <col min="2306" max="2559" width="9.42578125" style="2" customWidth="1"/>
    <col min="2560" max="2560" width="2.85546875" style="2" customWidth="1"/>
    <col min="2561" max="2561" width="74" style="2" bestFit="1" customWidth="1"/>
    <col min="2562" max="2815" width="9.42578125" style="2" customWidth="1"/>
    <col min="2816" max="2816" width="2.85546875" style="2" customWidth="1"/>
    <col min="2817" max="2817" width="74" style="2" bestFit="1" customWidth="1"/>
    <col min="2818" max="3071" width="9.42578125" style="2" customWidth="1"/>
    <col min="3072" max="3072" width="2.85546875" style="2" customWidth="1"/>
    <col min="3073" max="3073" width="74" style="2" bestFit="1" customWidth="1"/>
    <col min="3074" max="3327" width="9.42578125" style="2" customWidth="1"/>
    <col min="3328" max="3328" width="2.85546875" style="2" customWidth="1"/>
    <col min="3329" max="3329" width="74" style="2" bestFit="1" customWidth="1"/>
    <col min="3330" max="3583" width="9.42578125" style="2" customWidth="1"/>
    <col min="3584" max="3584" width="2.85546875" style="2" customWidth="1"/>
    <col min="3585" max="3585" width="74" style="2" bestFit="1" customWidth="1"/>
    <col min="3586" max="3839" width="9.42578125" style="2" customWidth="1"/>
    <col min="3840" max="3840" width="2.85546875" style="2" customWidth="1"/>
    <col min="3841" max="3841" width="74" style="2" bestFit="1" customWidth="1"/>
    <col min="3842" max="4095" width="9.42578125" style="2" customWidth="1"/>
    <col min="4096" max="4096" width="2.85546875" style="2" customWidth="1"/>
    <col min="4097" max="4097" width="74" style="2" bestFit="1" customWidth="1"/>
    <col min="4098" max="4351" width="9.42578125" style="2" customWidth="1"/>
    <col min="4352" max="4352" width="2.85546875" style="2" customWidth="1"/>
    <col min="4353" max="4353" width="74" style="2" bestFit="1" customWidth="1"/>
    <col min="4354" max="4607" width="9.42578125" style="2" customWidth="1"/>
    <col min="4608" max="4608" width="2.85546875" style="2" customWidth="1"/>
    <col min="4609" max="4609" width="74" style="2" bestFit="1" customWidth="1"/>
    <col min="4610" max="4863" width="9.42578125" style="2" customWidth="1"/>
    <col min="4864" max="4864" width="2.85546875" style="2" customWidth="1"/>
    <col min="4865" max="4865" width="74" style="2" bestFit="1" customWidth="1"/>
    <col min="4866" max="5119" width="9.42578125" style="2" customWidth="1"/>
    <col min="5120" max="5120" width="2.85546875" style="2" customWidth="1"/>
    <col min="5121" max="5121" width="74" style="2" bestFit="1" customWidth="1"/>
    <col min="5122" max="5375" width="9.42578125" style="2" customWidth="1"/>
    <col min="5376" max="5376" width="2.85546875" style="2" customWidth="1"/>
    <col min="5377" max="5377" width="74" style="2" bestFit="1" customWidth="1"/>
    <col min="5378" max="5631" width="9.42578125" style="2" customWidth="1"/>
    <col min="5632" max="5632" width="2.85546875" style="2" customWidth="1"/>
    <col min="5633" max="5633" width="74" style="2" bestFit="1" customWidth="1"/>
    <col min="5634" max="5887" width="9.42578125" style="2" customWidth="1"/>
    <col min="5888" max="5888" width="2.85546875" style="2" customWidth="1"/>
    <col min="5889" max="5889" width="74" style="2" bestFit="1" customWidth="1"/>
    <col min="5890" max="6143" width="9.42578125" style="2" customWidth="1"/>
    <col min="6144" max="6144" width="2.85546875" style="2" customWidth="1"/>
    <col min="6145" max="6145" width="74" style="2" bestFit="1" customWidth="1"/>
    <col min="6146" max="6399" width="9.42578125" style="2" customWidth="1"/>
    <col min="6400" max="6400" width="2.85546875" style="2" customWidth="1"/>
    <col min="6401" max="6401" width="74" style="2" bestFit="1" customWidth="1"/>
    <col min="6402" max="6655" width="9.42578125" style="2" customWidth="1"/>
    <col min="6656" max="6656" width="2.85546875" style="2" customWidth="1"/>
    <col min="6657" max="6657" width="74" style="2" bestFit="1" customWidth="1"/>
    <col min="6658" max="6911" width="9.42578125" style="2" customWidth="1"/>
    <col min="6912" max="6912" width="2.85546875" style="2" customWidth="1"/>
    <col min="6913" max="6913" width="74" style="2" bestFit="1" customWidth="1"/>
    <col min="6914" max="7167" width="9.42578125" style="2" customWidth="1"/>
    <col min="7168" max="7168" width="2.85546875" style="2" customWidth="1"/>
    <col min="7169" max="7169" width="74" style="2" bestFit="1" customWidth="1"/>
    <col min="7170" max="7423" width="9.42578125" style="2" customWidth="1"/>
    <col min="7424" max="7424" width="2.85546875" style="2" customWidth="1"/>
    <col min="7425" max="7425" width="74" style="2" bestFit="1" customWidth="1"/>
    <col min="7426" max="7679" width="9.42578125" style="2" customWidth="1"/>
    <col min="7680" max="7680" width="2.85546875" style="2" customWidth="1"/>
    <col min="7681" max="7681" width="74" style="2" bestFit="1" customWidth="1"/>
    <col min="7682" max="7935" width="9.42578125" style="2" customWidth="1"/>
    <col min="7936" max="7936" width="2.85546875" style="2" customWidth="1"/>
    <col min="7937" max="7937" width="74" style="2" bestFit="1" customWidth="1"/>
    <col min="7938" max="8191" width="9.42578125" style="2" customWidth="1"/>
    <col min="8192" max="8192" width="2.85546875" style="2" customWidth="1"/>
    <col min="8193" max="8193" width="74" style="2" bestFit="1" customWidth="1"/>
    <col min="8194" max="8447" width="9.42578125" style="2" customWidth="1"/>
    <col min="8448" max="8448" width="2.85546875" style="2" customWidth="1"/>
    <col min="8449" max="8449" width="74" style="2" bestFit="1" customWidth="1"/>
    <col min="8450" max="8703" width="9.42578125" style="2" customWidth="1"/>
    <col min="8704" max="8704" width="2.85546875" style="2" customWidth="1"/>
    <col min="8705" max="8705" width="74" style="2" bestFit="1" customWidth="1"/>
    <col min="8706" max="8959" width="9.42578125" style="2" customWidth="1"/>
    <col min="8960" max="8960" width="2.85546875" style="2" customWidth="1"/>
    <col min="8961" max="8961" width="74" style="2" bestFit="1" customWidth="1"/>
    <col min="8962" max="9215" width="9.42578125" style="2" customWidth="1"/>
    <col min="9216" max="9216" width="2.85546875" style="2" customWidth="1"/>
    <col min="9217" max="9217" width="74" style="2" bestFit="1" customWidth="1"/>
    <col min="9218" max="9471" width="9.42578125" style="2" customWidth="1"/>
    <col min="9472" max="9472" width="2.85546875" style="2" customWidth="1"/>
    <col min="9473" max="9473" width="74" style="2" bestFit="1" customWidth="1"/>
    <col min="9474" max="9727" width="9.42578125" style="2" customWidth="1"/>
    <col min="9728" max="9728" width="2.85546875" style="2" customWidth="1"/>
    <col min="9729" max="9729" width="74" style="2" bestFit="1" customWidth="1"/>
    <col min="9730" max="9983" width="9.42578125" style="2" customWidth="1"/>
    <col min="9984" max="9984" width="2.85546875" style="2" customWidth="1"/>
    <col min="9985" max="9985" width="74" style="2" bestFit="1" customWidth="1"/>
    <col min="9986" max="10239" width="9.42578125" style="2" customWidth="1"/>
    <col min="10240" max="10240" width="2.85546875" style="2" customWidth="1"/>
    <col min="10241" max="10241" width="74" style="2" bestFit="1" customWidth="1"/>
    <col min="10242" max="10495" width="9.42578125" style="2" customWidth="1"/>
    <col min="10496" max="10496" width="2.85546875" style="2" customWidth="1"/>
    <col min="10497" max="10497" width="74" style="2" bestFit="1" customWidth="1"/>
    <col min="10498" max="10751" width="9.42578125" style="2" customWidth="1"/>
    <col min="10752" max="10752" width="2.85546875" style="2" customWidth="1"/>
    <col min="10753" max="10753" width="74" style="2" bestFit="1" customWidth="1"/>
    <col min="10754" max="11007" width="9.42578125" style="2" customWidth="1"/>
    <col min="11008" max="11008" width="2.85546875" style="2" customWidth="1"/>
    <col min="11009" max="11009" width="74" style="2" bestFit="1" customWidth="1"/>
    <col min="11010" max="11263" width="9.42578125" style="2" customWidth="1"/>
    <col min="11264" max="11264" width="2.85546875" style="2" customWidth="1"/>
    <col min="11265" max="11265" width="74" style="2" bestFit="1" customWidth="1"/>
    <col min="11266" max="11519" width="9.42578125" style="2" customWidth="1"/>
    <col min="11520" max="11520" width="2.85546875" style="2" customWidth="1"/>
    <col min="11521" max="11521" width="74" style="2" bestFit="1" customWidth="1"/>
    <col min="11522" max="11775" width="9.42578125" style="2" customWidth="1"/>
    <col min="11776" max="11776" width="2.85546875" style="2" customWidth="1"/>
    <col min="11777" max="11777" width="74" style="2" bestFit="1" customWidth="1"/>
    <col min="11778" max="12031" width="9.42578125" style="2" customWidth="1"/>
    <col min="12032" max="12032" width="2.85546875" style="2" customWidth="1"/>
    <col min="12033" max="12033" width="74" style="2" bestFit="1" customWidth="1"/>
    <col min="12034" max="12287" width="9.42578125" style="2" customWidth="1"/>
    <col min="12288" max="12288" width="2.85546875" style="2" customWidth="1"/>
    <col min="12289" max="12289" width="74" style="2" bestFit="1" customWidth="1"/>
    <col min="12290" max="12543" width="9.42578125" style="2" customWidth="1"/>
    <col min="12544" max="12544" width="2.85546875" style="2" customWidth="1"/>
    <col min="12545" max="12545" width="74" style="2" bestFit="1" customWidth="1"/>
    <col min="12546" max="12799" width="9.42578125" style="2" customWidth="1"/>
    <col min="12800" max="12800" width="2.85546875" style="2" customWidth="1"/>
    <col min="12801" max="12801" width="74" style="2" bestFit="1" customWidth="1"/>
    <col min="12802" max="13055" width="9.42578125" style="2" customWidth="1"/>
    <col min="13056" max="13056" width="2.85546875" style="2" customWidth="1"/>
    <col min="13057" max="13057" width="74" style="2" bestFit="1" customWidth="1"/>
    <col min="13058" max="13311" width="9.42578125" style="2" customWidth="1"/>
    <col min="13312" max="13312" width="2.85546875" style="2" customWidth="1"/>
    <col min="13313" max="13313" width="74" style="2" bestFit="1" customWidth="1"/>
    <col min="13314" max="13567" width="9.42578125" style="2" customWidth="1"/>
    <col min="13568" max="13568" width="2.85546875" style="2" customWidth="1"/>
    <col min="13569" max="13569" width="74" style="2" bestFit="1" customWidth="1"/>
    <col min="13570" max="13823" width="9.42578125" style="2" customWidth="1"/>
    <col min="13824" max="13824" width="2.85546875" style="2" customWidth="1"/>
    <col min="13825" max="13825" width="74" style="2" bestFit="1" customWidth="1"/>
    <col min="13826" max="14079" width="9.42578125" style="2" customWidth="1"/>
    <col min="14080" max="14080" width="2.85546875" style="2" customWidth="1"/>
    <col min="14081" max="14081" width="74" style="2" bestFit="1" customWidth="1"/>
    <col min="14082" max="14335" width="9.42578125" style="2" customWidth="1"/>
    <col min="14336" max="14336" width="2.85546875" style="2" customWidth="1"/>
    <col min="14337" max="14337" width="74" style="2" bestFit="1" customWidth="1"/>
    <col min="14338" max="14591" width="9.42578125" style="2" customWidth="1"/>
    <col min="14592" max="14592" width="2.85546875" style="2" customWidth="1"/>
    <col min="14593" max="14593" width="74" style="2" bestFit="1" customWidth="1"/>
    <col min="14594" max="14847" width="9.42578125" style="2" customWidth="1"/>
    <col min="14848" max="14848" width="2.85546875" style="2" customWidth="1"/>
    <col min="14849" max="14849" width="74" style="2" bestFit="1" customWidth="1"/>
    <col min="14850" max="15103" width="9.42578125" style="2" customWidth="1"/>
    <col min="15104" max="15104" width="2.85546875" style="2" customWidth="1"/>
    <col min="15105" max="15105" width="74" style="2" bestFit="1" customWidth="1"/>
    <col min="15106" max="15359" width="9.42578125" style="2" customWidth="1"/>
    <col min="15360" max="15360" width="2.85546875" style="2" customWidth="1"/>
    <col min="15361" max="15361" width="74" style="2" bestFit="1" customWidth="1"/>
    <col min="15362" max="15615" width="9.42578125" style="2" customWidth="1"/>
    <col min="15616" max="15616" width="2.85546875" style="2" customWidth="1"/>
    <col min="15617" max="15617" width="74" style="2" bestFit="1" customWidth="1"/>
    <col min="15618" max="15871" width="9.42578125" style="2" customWidth="1"/>
    <col min="15872" max="15872" width="2.85546875" style="2" customWidth="1"/>
    <col min="15873" max="15873" width="74" style="2" bestFit="1" customWidth="1"/>
    <col min="15874" max="16127" width="9.42578125" style="2" customWidth="1"/>
    <col min="16128" max="16128" width="2.85546875" style="2" customWidth="1"/>
    <col min="16129" max="16129" width="74" style="2" bestFit="1" customWidth="1"/>
    <col min="16130" max="16384" width="9.42578125" style="2" customWidth="1"/>
  </cols>
  <sheetData>
    <row r="1" spans="1:11" ht="84" customHeight="1" x14ac:dyDescent="0.2">
      <c r="A1" s="7" t="e" vm="1">
        <v>#VALUE!</v>
      </c>
    </row>
    <row r="2" spans="1:11" ht="27" x14ac:dyDescent="0.35">
      <c r="A2" s="8" t="s">
        <v>0</v>
      </c>
    </row>
    <row r="3" spans="1:11" ht="23.25" x14ac:dyDescent="0.2">
      <c r="A3" s="9" t="str">
        <f>_xlfn.CONCAT("England, year ending ",config!B5," ",config!B6,": data tables")</f>
        <v>England, year ending December 2025: data tables</v>
      </c>
    </row>
    <row r="4" spans="1:11" ht="45" customHeight="1" x14ac:dyDescent="0.25">
      <c r="A4" s="10" t="s">
        <v>1</v>
      </c>
      <c r="C4" s="3"/>
      <c r="K4" s="4"/>
    </row>
    <row r="5" spans="1:11" ht="32.25" customHeight="1" x14ac:dyDescent="0.2">
      <c r="A5" s="11" t="str">
        <f>_xlfn.CONCAT("Responsible Statistician: ",config!B4)</f>
        <v>Responsible Statistician: Katrina Ihebunezie</v>
      </c>
      <c r="B5" s="5"/>
    </row>
    <row r="6" spans="1:11" ht="15" x14ac:dyDescent="0.2">
      <c r="A6" s="12" t="s">
        <v>89</v>
      </c>
      <c r="B6" s="5"/>
    </row>
    <row r="7" spans="1:11" ht="15" x14ac:dyDescent="0.2">
      <c r="A7" s="13" t="s">
        <v>87</v>
      </c>
      <c r="B7" s="1"/>
    </row>
    <row r="8" spans="1:11" ht="28.5" customHeight="1" x14ac:dyDescent="0.2">
      <c r="A8" s="13" t="str">
        <f>_xlfn.CONCAT("Published: ",config!B1)</f>
        <v>Published: 29 April 2026</v>
      </c>
      <c r="B8" s="6"/>
    </row>
    <row r="9" spans="1:11" ht="15" x14ac:dyDescent="0.2">
      <c r="A9" s="13" t="str">
        <f>_xlfn.CONCAT("Next update: ",config!B2)</f>
        <v>Next update: 22 July 2026</v>
      </c>
      <c r="B9" s="6"/>
    </row>
    <row r="10" spans="1:11" ht="30" customHeight="1" x14ac:dyDescent="0.2">
      <c r="A10" s="11" t="str">
        <f>_xlfn.CONCAT("Crown copyright © ",config!B8)</f>
        <v>Crown copyright © 2026</v>
      </c>
    </row>
    <row r="11" spans="1:11" ht="15" x14ac:dyDescent="0.2">
      <c r="A11" s="14" t="s">
        <v>2</v>
      </c>
    </row>
    <row r="12" spans="1:11" ht="27" customHeight="1" x14ac:dyDescent="0.2">
      <c r="A12" s="15" t="s">
        <v>3</v>
      </c>
    </row>
    <row r="13" spans="1:11" ht="15" x14ac:dyDescent="0.2">
      <c r="A13" s="15" t="s">
        <v>4</v>
      </c>
    </row>
    <row r="14" spans="1:11" ht="15" x14ac:dyDescent="0.2">
      <c r="A14" s="16" t="s">
        <v>88</v>
      </c>
    </row>
  </sheetData>
  <hyperlinks>
    <hyperlink ref="A11" location="Contents!A1" display="Contents" xr:uid="{71109857-991A-4DF6-8EAD-9A055DA69A23}"/>
    <hyperlink ref="A14" r:id="rId1" xr:uid="{4DCDF65B-7E9D-4C91-BCCB-A789E23FE9F0}"/>
    <hyperlink ref="A9" r:id="rId2" display="Next update: 24 October 2024" xr:uid="{FBC0F797-D0C6-439A-BE0D-43A70C9D1EA4}"/>
    <hyperlink ref="A8" r:id="rId3" display="Published: 12 August 2021" xr:uid="{05D11739-D579-453F-9DF8-53BB9D7B9B43}"/>
    <hyperlink ref="A7" r:id="rId4" xr:uid="{EF8091EF-FFC9-45C7-927F-AB50957A5D03}"/>
    <hyperlink ref="A6" r:id="rId5" xr:uid="{3D71D1B5-90F0-49B9-A5B1-CDCA7E0D7780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DB9C-030B-41F4-945E-023467880F7C}">
  <sheetPr codeName="Sheet2">
    <tabColor rgb="FFFF0000"/>
  </sheetPr>
  <dimension ref="A1:B8"/>
  <sheetViews>
    <sheetView zoomScaleNormal="100" workbookViewId="0">
      <selection activeCell="B3" sqref="B3"/>
    </sheetView>
  </sheetViews>
  <sheetFormatPr defaultRowHeight="15" x14ac:dyDescent="0.2"/>
  <cols>
    <col min="1" max="1" width="21.28515625" style="19" bestFit="1" customWidth="1"/>
    <col min="2" max="2" width="14.5703125" style="19" bestFit="1" customWidth="1"/>
    <col min="3" max="16384" width="9.140625" style="19"/>
  </cols>
  <sheetData>
    <row r="1" spans="1:2" ht="15.75" x14ac:dyDescent="0.25">
      <c r="A1" s="18" t="s">
        <v>5</v>
      </c>
      <c r="B1" s="19" t="s">
        <v>92</v>
      </c>
    </row>
    <row r="2" spans="1:2" x14ac:dyDescent="0.2">
      <c r="A2" s="19" t="s">
        <v>6</v>
      </c>
      <c r="B2" s="19" t="s">
        <v>106</v>
      </c>
    </row>
    <row r="3" spans="1:2" x14ac:dyDescent="0.2">
      <c r="A3" s="19" t="s">
        <v>7</v>
      </c>
      <c r="B3" s="19" t="s">
        <v>112</v>
      </c>
    </row>
    <row r="4" spans="1:2" x14ac:dyDescent="0.2">
      <c r="A4" s="19" t="s">
        <v>8</v>
      </c>
      <c r="B4" s="19" t="s">
        <v>94</v>
      </c>
    </row>
    <row r="5" spans="1:2" x14ac:dyDescent="0.2">
      <c r="A5" s="19" t="s">
        <v>9</v>
      </c>
      <c r="B5" s="19" t="s">
        <v>82</v>
      </c>
    </row>
    <row r="6" spans="1:2" x14ac:dyDescent="0.2">
      <c r="A6" s="19" t="s">
        <v>10</v>
      </c>
      <c r="B6" s="19">
        <v>2025</v>
      </c>
    </row>
    <row r="7" spans="1:2" x14ac:dyDescent="0.2">
      <c r="A7" s="19" t="s">
        <v>81</v>
      </c>
      <c r="B7" s="19" t="s">
        <v>93</v>
      </c>
    </row>
    <row r="8" spans="1:2" x14ac:dyDescent="0.2">
      <c r="A8" s="19" t="s">
        <v>84</v>
      </c>
      <c r="B8" s="19">
        <v>2026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22D2-CD25-425A-9933-47FB68F3C5FA}">
  <sheetPr codeName="Sheet3"/>
  <dimension ref="A1:E26"/>
  <sheetViews>
    <sheetView showGridLines="0" zoomScaleNormal="100" workbookViewId="0"/>
  </sheetViews>
  <sheetFormatPr defaultColWidth="9.42578125" defaultRowHeight="15" x14ac:dyDescent="0.2"/>
  <cols>
    <col min="1" max="1" width="17.5703125" style="32" customWidth="1"/>
    <col min="2" max="2" width="55.140625" style="36" customWidth="1"/>
    <col min="3" max="3" width="47.5703125" style="36" customWidth="1"/>
    <col min="4" max="4" width="21.140625" style="32" bestFit="1" customWidth="1"/>
    <col min="5" max="5" width="32.5703125" style="32" customWidth="1"/>
    <col min="6" max="6" width="9.42578125" style="32" customWidth="1"/>
    <col min="7" max="16384" width="9.42578125" style="32"/>
  </cols>
  <sheetData>
    <row r="1" spans="1:5" s="21" customFormat="1" ht="15.6" customHeight="1" x14ac:dyDescent="0.25">
      <c r="A1" s="20" t="s">
        <v>0</v>
      </c>
      <c r="D1" s="22"/>
      <c r="E1" s="22"/>
    </row>
    <row r="2" spans="1:5" s="21" customFormat="1" ht="21.6" customHeight="1" x14ac:dyDescent="0.25">
      <c r="A2" s="23" t="str">
        <f>_xlfn.CONCAT("Publication Date: ",config!B1)</f>
        <v>Publication Date: 29 April 2026</v>
      </c>
      <c r="B2" s="24"/>
      <c r="C2" s="24"/>
      <c r="D2" s="25"/>
      <c r="E2" s="22"/>
    </row>
    <row r="3" spans="1:5" s="27" customFormat="1" ht="18" customHeight="1" x14ac:dyDescent="0.2">
      <c r="A3" s="26" t="s">
        <v>11</v>
      </c>
      <c r="D3" s="28"/>
      <c r="E3" s="28"/>
    </row>
    <row r="4" spans="1:5" s="27" customFormat="1" ht="15.75" customHeight="1" x14ac:dyDescent="0.2">
      <c r="A4" s="29" t="s">
        <v>12</v>
      </c>
      <c r="D4" s="28"/>
      <c r="E4" s="28"/>
    </row>
    <row r="5" spans="1:5" ht="36" customHeight="1" x14ac:dyDescent="0.25">
      <c r="A5" s="30" t="s">
        <v>13</v>
      </c>
      <c r="B5" s="30" t="s">
        <v>14</v>
      </c>
      <c r="C5" s="30" t="s">
        <v>15</v>
      </c>
      <c r="D5" s="30" t="s">
        <v>16</v>
      </c>
      <c r="E5" s="31" t="s">
        <v>17</v>
      </c>
    </row>
    <row r="6" spans="1:5" ht="60" x14ac:dyDescent="0.2">
      <c r="A6" s="33" t="s">
        <v>22</v>
      </c>
      <c r="B6" s="34" t="s">
        <v>23</v>
      </c>
      <c r="C6" s="34" t="s">
        <v>24</v>
      </c>
      <c r="D6" s="35" t="s">
        <v>107</v>
      </c>
      <c r="E6" s="35" t="s">
        <v>21</v>
      </c>
    </row>
    <row r="7" spans="1:5" ht="46.5" customHeight="1" x14ac:dyDescent="0.2">
      <c r="A7" s="33" t="s">
        <v>25</v>
      </c>
      <c r="B7" s="34" t="s">
        <v>26</v>
      </c>
      <c r="C7" s="34" t="s">
        <v>27</v>
      </c>
      <c r="D7" s="35" t="s">
        <v>108</v>
      </c>
      <c r="E7" s="35" t="s">
        <v>21</v>
      </c>
    </row>
    <row r="8" spans="1:5" ht="45" x14ac:dyDescent="0.2">
      <c r="A8" s="33" t="s">
        <v>18</v>
      </c>
      <c r="B8" s="34" t="s">
        <v>19</v>
      </c>
      <c r="C8" s="34" t="s">
        <v>20</v>
      </c>
      <c r="D8" s="35" t="s">
        <v>109</v>
      </c>
      <c r="E8" s="35" t="s">
        <v>21</v>
      </c>
    </row>
    <row r="9" spans="1:5" x14ac:dyDescent="0.2">
      <c r="D9" s="37"/>
    </row>
    <row r="10" spans="1:5" x14ac:dyDescent="0.2">
      <c r="D10" s="37"/>
    </row>
    <row r="11" spans="1:5" x14ac:dyDescent="0.2">
      <c r="D11" s="37"/>
    </row>
    <row r="12" spans="1:5" x14ac:dyDescent="0.2">
      <c r="D12" s="37"/>
    </row>
    <row r="13" spans="1:5" x14ac:dyDescent="0.2">
      <c r="D13" s="37"/>
    </row>
    <row r="14" spans="1:5" x14ac:dyDescent="0.2">
      <c r="D14" s="37"/>
    </row>
    <row r="15" spans="1:5" x14ac:dyDescent="0.2">
      <c r="D15" s="37"/>
    </row>
    <row r="16" spans="1:5" x14ac:dyDescent="0.2">
      <c r="D16" s="37"/>
    </row>
    <row r="17" spans="4:4" x14ac:dyDescent="0.2">
      <c r="D17" s="37"/>
    </row>
    <row r="18" spans="4:4" x14ac:dyDescent="0.2">
      <c r="D18" s="37"/>
    </row>
    <row r="19" spans="4:4" x14ac:dyDescent="0.2">
      <c r="D19" s="37"/>
    </row>
    <row r="20" spans="4:4" x14ac:dyDescent="0.2">
      <c r="D20" s="37"/>
    </row>
    <row r="21" spans="4:4" x14ac:dyDescent="0.2">
      <c r="D21" s="37"/>
    </row>
    <row r="22" spans="4:4" x14ac:dyDescent="0.2">
      <c r="D22" s="37"/>
    </row>
    <row r="23" spans="4:4" x14ac:dyDescent="0.2">
      <c r="D23" s="37"/>
    </row>
    <row r="24" spans="4:4" x14ac:dyDescent="0.2">
      <c r="D24" s="37"/>
    </row>
    <row r="25" spans="4:4" x14ac:dyDescent="0.2">
      <c r="D25" s="37"/>
    </row>
    <row r="26" spans="4:4" x14ac:dyDescent="0.2">
      <c r="D26" s="37"/>
    </row>
  </sheetData>
  <hyperlinks>
    <hyperlink ref="A4" location="Cover_sheet!A1" display="Cover sheet" xr:uid="{2E1FE3F2-912B-4615-AB5A-890DD33971D9}"/>
    <hyperlink ref="A8" location="FIRE0101!A1" display="Fire0101" xr:uid="{8D375ED6-7248-41DF-82D6-226768B52EB5}"/>
    <hyperlink ref="A6" location="'Data - population'!A1" display="Data - population" xr:uid="{BE782652-13CA-4AE3-8334-4ADB5446FBC1}"/>
    <hyperlink ref="A7" location="'Data - incidents'!A1" display="Data - incidents" xr:uid="{ADBA2919-FC86-49A4-A596-470F016F54B8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369"/>
  <sheetViews>
    <sheetView zoomScaleNormal="100" workbookViewId="0"/>
  </sheetViews>
  <sheetFormatPr defaultColWidth="9.140625" defaultRowHeight="15" x14ac:dyDescent="0.2"/>
  <cols>
    <col min="1" max="1" width="18.85546875" style="41" bestFit="1" customWidth="1"/>
    <col min="2" max="2" width="20.42578125" style="41" bestFit="1" customWidth="1"/>
    <col min="3" max="3" width="11.5703125" style="41" customWidth="1"/>
    <col min="4" max="4" width="24.42578125" style="44" bestFit="1" customWidth="1"/>
    <col min="5" max="8" width="9.7109375" style="41" customWidth="1"/>
    <col min="9" max="16384" width="9.140625" style="41"/>
  </cols>
  <sheetData>
    <row r="1" spans="1:4" ht="15.75" x14ac:dyDescent="0.25">
      <c r="A1" s="38" t="s">
        <v>60</v>
      </c>
      <c r="B1" s="38" t="s">
        <v>29</v>
      </c>
      <c r="C1" s="38" t="s">
        <v>28</v>
      </c>
      <c r="D1" s="39" t="s">
        <v>83</v>
      </c>
    </row>
    <row r="2" spans="1:4" x14ac:dyDescent="0.2">
      <c r="A2" s="40">
        <v>1971</v>
      </c>
      <c r="B2" s="41" t="s">
        <v>99</v>
      </c>
      <c r="C2" s="41" t="s">
        <v>31</v>
      </c>
      <c r="D2" s="42">
        <v>46411700</v>
      </c>
    </row>
    <row r="3" spans="1:4" x14ac:dyDescent="0.2">
      <c r="A3" s="41">
        <v>1972</v>
      </c>
      <c r="B3" s="41" t="s">
        <v>100</v>
      </c>
      <c r="C3" s="41" t="s">
        <v>31</v>
      </c>
      <c r="D3" s="42">
        <v>46571900</v>
      </c>
    </row>
    <row r="4" spans="1:4" x14ac:dyDescent="0.2">
      <c r="A4" s="40">
        <v>1973</v>
      </c>
      <c r="B4" s="41" t="s">
        <v>101</v>
      </c>
      <c r="C4" s="41" t="s">
        <v>31</v>
      </c>
      <c r="D4" s="42">
        <v>46686200</v>
      </c>
    </row>
    <row r="5" spans="1:4" x14ac:dyDescent="0.2">
      <c r="A5" s="41">
        <v>1974</v>
      </c>
      <c r="B5" s="41" t="s">
        <v>102</v>
      </c>
      <c r="C5" s="41" t="s">
        <v>31</v>
      </c>
      <c r="D5" s="42">
        <v>46682700</v>
      </c>
    </row>
    <row r="6" spans="1:4" x14ac:dyDescent="0.2">
      <c r="A6" s="40">
        <v>1975</v>
      </c>
      <c r="B6" s="41" t="s">
        <v>103</v>
      </c>
      <c r="C6" s="41" t="s">
        <v>31</v>
      </c>
      <c r="D6" s="42">
        <v>46674400</v>
      </c>
    </row>
    <row r="7" spans="1:4" x14ac:dyDescent="0.2">
      <c r="A7" s="41">
        <v>1976</v>
      </c>
      <c r="B7" s="41" t="s">
        <v>104</v>
      </c>
      <c r="C7" s="41" t="s">
        <v>31</v>
      </c>
      <c r="D7" s="42">
        <v>46659900</v>
      </c>
    </row>
    <row r="8" spans="1:4" x14ac:dyDescent="0.2">
      <c r="A8" s="40">
        <v>1977</v>
      </c>
      <c r="B8" s="41" t="s">
        <v>105</v>
      </c>
      <c r="C8" s="41" t="s">
        <v>31</v>
      </c>
      <c r="D8" s="42">
        <v>46639800</v>
      </c>
    </row>
    <row r="9" spans="1:4" x14ac:dyDescent="0.2">
      <c r="A9" s="41">
        <v>1978</v>
      </c>
      <c r="B9" s="41" t="str">
        <f>1978+ROW(A1)-1&amp;"/"&amp;TEXT(MOD(1978+ROW(A1),100),"00")</f>
        <v>1978/79</v>
      </c>
      <c r="C9" s="41" t="s">
        <v>31</v>
      </c>
      <c r="D9" s="42">
        <v>46638200</v>
      </c>
    </row>
    <row r="10" spans="1:4" x14ac:dyDescent="0.2">
      <c r="A10" s="40">
        <v>1979</v>
      </c>
      <c r="B10" s="41" t="str">
        <f>1978+ROW(A2)-1&amp;"/"&amp;TEXT(MOD(1978+ROW(A2),100),"00")</f>
        <v>1979/80</v>
      </c>
      <c r="C10" s="41" t="s">
        <v>31</v>
      </c>
      <c r="D10" s="42">
        <v>46698100</v>
      </c>
    </row>
    <row r="11" spans="1:4" x14ac:dyDescent="0.2">
      <c r="A11" s="41">
        <v>1980</v>
      </c>
      <c r="B11" s="41" t="str">
        <f t="shared" ref="B11:B54" si="0">1978+ROW(A3)-1&amp;"/"&amp;TEXT(MOD(1978+ROW(A3),100),"00")</f>
        <v>1980/81</v>
      </c>
      <c r="C11" s="41" t="s">
        <v>31</v>
      </c>
      <c r="D11" s="42">
        <v>46787200</v>
      </c>
    </row>
    <row r="12" spans="1:4" x14ac:dyDescent="0.2">
      <c r="A12" s="40">
        <v>1981</v>
      </c>
      <c r="B12" s="41" t="str">
        <f t="shared" si="0"/>
        <v>1981/82</v>
      </c>
      <c r="C12" s="41" t="s">
        <v>31</v>
      </c>
      <c r="D12" s="42">
        <v>46820800</v>
      </c>
    </row>
    <row r="13" spans="1:4" x14ac:dyDescent="0.2">
      <c r="A13" s="41">
        <v>1982</v>
      </c>
      <c r="B13" s="41" t="str">
        <f t="shared" si="0"/>
        <v>1982/83</v>
      </c>
      <c r="C13" s="41" t="s">
        <v>31</v>
      </c>
      <c r="D13" s="42">
        <v>46777300</v>
      </c>
    </row>
    <row r="14" spans="1:4" x14ac:dyDescent="0.2">
      <c r="A14" s="40">
        <v>1983</v>
      </c>
      <c r="B14" s="41" t="str">
        <f t="shared" si="0"/>
        <v>1983/84</v>
      </c>
      <c r="C14" s="41" t="s">
        <v>31</v>
      </c>
      <c r="D14" s="42">
        <v>46813700</v>
      </c>
    </row>
    <row r="15" spans="1:4" x14ac:dyDescent="0.2">
      <c r="A15" s="41">
        <v>1984</v>
      </c>
      <c r="B15" s="41" t="str">
        <f t="shared" si="0"/>
        <v>1984/85</v>
      </c>
      <c r="C15" s="41" t="s">
        <v>31</v>
      </c>
      <c r="D15" s="42">
        <v>46912400</v>
      </c>
    </row>
    <row r="16" spans="1:4" x14ac:dyDescent="0.2">
      <c r="A16" s="40">
        <v>1985</v>
      </c>
      <c r="B16" s="41" t="str">
        <f t="shared" si="0"/>
        <v>1985/86</v>
      </c>
      <c r="C16" s="41" t="s">
        <v>31</v>
      </c>
      <c r="D16" s="42">
        <v>47057400</v>
      </c>
    </row>
    <row r="17" spans="1:4" x14ac:dyDescent="0.2">
      <c r="A17" s="41">
        <v>1986</v>
      </c>
      <c r="B17" s="41" t="str">
        <f t="shared" si="0"/>
        <v>1986/87</v>
      </c>
      <c r="C17" s="41" t="s">
        <v>31</v>
      </c>
      <c r="D17" s="42">
        <v>47187600</v>
      </c>
    </row>
    <row r="18" spans="1:4" x14ac:dyDescent="0.2">
      <c r="A18" s="40">
        <v>1987</v>
      </c>
      <c r="B18" s="41" t="str">
        <f t="shared" si="0"/>
        <v>1987/88</v>
      </c>
      <c r="C18" s="41" t="s">
        <v>31</v>
      </c>
      <c r="D18" s="42">
        <v>47300400</v>
      </c>
    </row>
    <row r="19" spans="1:4" x14ac:dyDescent="0.2">
      <c r="A19" s="41">
        <v>1988</v>
      </c>
      <c r="B19" s="41" t="str">
        <f t="shared" si="0"/>
        <v>1988/89</v>
      </c>
      <c r="C19" s="41" t="s">
        <v>31</v>
      </c>
      <c r="D19" s="42">
        <v>47412300</v>
      </c>
    </row>
    <row r="20" spans="1:4" x14ac:dyDescent="0.2">
      <c r="A20" s="40">
        <v>1989</v>
      </c>
      <c r="B20" s="41" t="str">
        <f t="shared" si="0"/>
        <v>1989/90</v>
      </c>
      <c r="C20" s="41" t="s">
        <v>31</v>
      </c>
      <c r="D20" s="42">
        <v>47552700</v>
      </c>
    </row>
    <row r="21" spans="1:4" x14ac:dyDescent="0.2">
      <c r="A21" s="41">
        <v>1990</v>
      </c>
      <c r="B21" s="41" t="str">
        <f t="shared" si="0"/>
        <v>1990/91</v>
      </c>
      <c r="C21" s="41" t="s">
        <v>31</v>
      </c>
      <c r="D21" s="42">
        <v>47699100</v>
      </c>
    </row>
    <row r="22" spans="1:4" x14ac:dyDescent="0.2">
      <c r="A22" s="40">
        <v>1991</v>
      </c>
      <c r="B22" s="41" t="str">
        <f t="shared" si="0"/>
        <v>1991/92</v>
      </c>
      <c r="C22" s="41" t="s">
        <v>31</v>
      </c>
      <c r="D22" s="42">
        <v>47875000</v>
      </c>
    </row>
    <row r="23" spans="1:4" x14ac:dyDescent="0.2">
      <c r="A23" s="41">
        <v>1992</v>
      </c>
      <c r="B23" s="41" t="str">
        <f t="shared" si="0"/>
        <v>1992/93</v>
      </c>
      <c r="C23" s="41" t="s">
        <v>31</v>
      </c>
      <c r="D23" s="42">
        <v>47998000</v>
      </c>
    </row>
    <row r="24" spans="1:4" x14ac:dyDescent="0.2">
      <c r="A24" s="40">
        <v>1993</v>
      </c>
      <c r="B24" s="41" t="str">
        <f t="shared" si="0"/>
        <v>1993/94</v>
      </c>
      <c r="C24" s="41" t="s">
        <v>31</v>
      </c>
      <c r="D24" s="42">
        <v>48102300</v>
      </c>
    </row>
    <row r="25" spans="1:4" x14ac:dyDescent="0.2">
      <c r="A25" s="41">
        <v>1994</v>
      </c>
      <c r="B25" s="41" t="str">
        <f t="shared" si="0"/>
        <v>1994/95</v>
      </c>
      <c r="C25" s="41" t="s">
        <v>31</v>
      </c>
      <c r="D25" s="42">
        <v>48228800</v>
      </c>
    </row>
    <row r="26" spans="1:4" x14ac:dyDescent="0.2">
      <c r="A26" s="40">
        <v>1995</v>
      </c>
      <c r="B26" s="41" t="str">
        <f t="shared" si="0"/>
        <v>1995/96</v>
      </c>
      <c r="C26" s="41" t="s">
        <v>31</v>
      </c>
      <c r="D26" s="42">
        <v>48383500</v>
      </c>
    </row>
    <row r="27" spans="1:4" x14ac:dyDescent="0.2">
      <c r="A27" s="41">
        <v>1996</v>
      </c>
      <c r="B27" s="41" t="str">
        <f t="shared" si="0"/>
        <v>1996/97</v>
      </c>
      <c r="C27" s="41" t="s">
        <v>31</v>
      </c>
      <c r="D27" s="42">
        <v>48519100</v>
      </c>
    </row>
    <row r="28" spans="1:4" x14ac:dyDescent="0.2">
      <c r="A28" s="40">
        <v>1997</v>
      </c>
      <c r="B28" s="41" t="str">
        <f t="shared" si="0"/>
        <v>1997/98</v>
      </c>
      <c r="C28" s="41" t="s">
        <v>31</v>
      </c>
      <c r="D28" s="42">
        <v>48664800</v>
      </c>
    </row>
    <row r="29" spans="1:4" x14ac:dyDescent="0.2">
      <c r="A29" s="41">
        <v>1998</v>
      </c>
      <c r="B29" s="41" t="str">
        <f t="shared" si="0"/>
        <v>1998/99</v>
      </c>
      <c r="C29" s="41" t="s">
        <v>31</v>
      </c>
      <c r="D29" s="42">
        <v>48820600</v>
      </c>
    </row>
    <row r="30" spans="1:4" x14ac:dyDescent="0.2">
      <c r="A30" s="40">
        <v>1999</v>
      </c>
      <c r="B30" s="41" t="str">
        <f t="shared" si="0"/>
        <v>1999/00</v>
      </c>
      <c r="C30" s="41" t="s">
        <v>31</v>
      </c>
      <c r="D30" s="42">
        <v>49032900</v>
      </c>
    </row>
    <row r="31" spans="1:4" x14ac:dyDescent="0.2">
      <c r="A31" s="41">
        <v>2000</v>
      </c>
      <c r="B31" s="41" t="str">
        <f t="shared" si="0"/>
        <v>2000/01</v>
      </c>
      <c r="C31" s="41" t="s">
        <v>31</v>
      </c>
      <c r="D31" s="42">
        <v>49233300</v>
      </c>
    </row>
    <row r="32" spans="1:4" x14ac:dyDescent="0.2">
      <c r="A32" s="40">
        <v>2001</v>
      </c>
      <c r="B32" s="41" t="str">
        <f t="shared" si="0"/>
        <v>2001/02</v>
      </c>
      <c r="C32" s="41" t="s">
        <v>31</v>
      </c>
      <c r="D32" s="42">
        <v>49449700</v>
      </c>
    </row>
    <row r="33" spans="1:4" x14ac:dyDescent="0.2">
      <c r="A33" s="41">
        <v>2002</v>
      </c>
      <c r="B33" s="41" t="str">
        <f t="shared" si="0"/>
        <v>2002/03</v>
      </c>
      <c r="C33" s="41" t="s">
        <v>31</v>
      </c>
      <c r="D33" s="42">
        <v>49679300</v>
      </c>
    </row>
    <row r="34" spans="1:4" x14ac:dyDescent="0.2">
      <c r="A34" s="40">
        <v>2003</v>
      </c>
      <c r="B34" s="41" t="str">
        <f t="shared" si="0"/>
        <v>2003/04</v>
      </c>
      <c r="C34" s="41" t="s">
        <v>31</v>
      </c>
      <c r="D34" s="42">
        <v>49925500</v>
      </c>
    </row>
    <row r="35" spans="1:4" x14ac:dyDescent="0.2">
      <c r="A35" s="41">
        <v>2004</v>
      </c>
      <c r="B35" s="41" t="str">
        <f t="shared" si="0"/>
        <v>2004/05</v>
      </c>
      <c r="C35" s="41" t="s">
        <v>31</v>
      </c>
      <c r="D35" s="42">
        <v>50194600</v>
      </c>
    </row>
    <row r="36" spans="1:4" x14ac:dyDescent="0.2">
      <c r="A36" s="40">
        <v>2005</v>
      </c>
      <c r="B36" s="41" t="str">
        <f t="shared" si="0"/>
        <v>2005/06</v>
      </c>
      <c r="C36" s="41" t="s">
        <v>31</v>
      </c>
      <c r="D36" s="42">
        <v>50606000</v>
      </c>
    </row>
    <row r="37" spans="1:4" x14ac:dyDescent="0.2">
      <c r="A37" s="41">
        <v>2006</v>
      </c>
      <c r="B37" s="41" t="str">
        <f t="shared" si="0"/>
        <v>2006/07</v>
      </c>
      <c r="C37" s="41" t="s">
        <v>31</v>
      </c>
      <c r="D37" s="42">
        <v>50965200</v>
      </c>
    </row>
    <row r="38" spans="1:4" x14ac:dyDescent="0.2">
      <c r="A38" s="40">
        <v>2007</v>
      </c>
      <c r="B38" s="41" t="str">
        <f t="shared" si="0"/>
        <v>2007/08</v>
      </c>
      <c r="C38" s="41" t="s">
        <v>31</v>
      </c>
      <c r="D38" s="42">
        <v>51381100</v>
      </c>
    </row>
    <row r="39" spans="1:4" x14ac:dyDescent="0.2">
      <c r="A39" s="41">
        <v>2008</v>
      </c>
      <c r="B39" s="41" t="str">
        <f t="shared" si="0"/>
        <v>2008/09</v>
      </c>
      <c r="C39" s="41" t="s">
        <v>31</v>
      </c>
      <c r="D39" s="42">
        <v>51815900</v>
      </c>
    </row>
    <row r="40" spans="1:4" x14ac:dyDescent="0.2">
      <c r="A40" s="40">
        <v>2009</v>
      </c>
      <c r="B40" s="41" t="str">
        <f t="shared" si="0"/>
        <v>2009/10</v>
      </c>
      <c r="C40" s="41" t="s">
        <v>31</v>
      </c>
      <c r="D40" s="42">
        <v>52196400</v>
      </c>
    </row>
    <row r="41" spans="1:4" x14ac:dyDescent="0.2">
      <c r="A41" s="41">
        <v>2010</v>
      </c>
      <c r="B41" s="41" t="str">
        <f t="shared" si="0"/>
        <v>2010/11</v>
      </c>
      <c r="C41" s="41" t="s">
        <v>31</v>
      </c>
      <c r="D41" s="42">
        <v>52642500</v>
      </c>
    </row>
    <row r="42" spans="1:4" x14ac:dyDescent="0.2">
      <c r="A42" s="40">
        <v>2011</v>
      </c>
      <c r="B42" s="41" t="str">
        <f t="shared" si="0"/>
        <v>2011/12</v>
      </c>
      <c r="C42" s="41" t="s">
        <v>31</v>
      </c>
      <c r="D42" s="42">
        <v>53107200</v>
      </c>
    </row>
    <row r="43" spans="1:4" x14ac:dyDescent="0.2">
      <c r="A43" s="41">
        <v>2012</v>
      </c>
      <c r="B43" s="41" t="str">
        <f t="shared" si="0"/>
        <v>2012/13</v>
      </c>
      <c r="C43" s="41" t="s">
        <v>31</v>
      </c>
      <c r="D43" s="42">
        <v>53506800</v>
      </c>
    </row>
    <row r="44" spans="1:4" x14ac:dyDescent="0.2">
      <c r="A44" s="40">
        <v>2013</v>
      </c>
      <c r="B44" s="41" t="str">
        <f t="shared" si="0"/>
        <v>2013/14</v>
      </c>
      <c r="C44" s="41" t="s">
        <v>31</v>
      </c>
      <c r="D44" s="42">
        <v>53918700</v>
      </c>
    </row>
    <row r="45" spans="1:4" x14ac:dyDescent="0.2">
      <c r="A45" s="41">
        <v>2014</v>
      </c>
      <c r="B45" s="41" t="str">
        <f t="shared" si="0"/>
        <v>2014/15</v>
      </c>
      <c r="C45" s="41" t="s">
        <v>31</v>
      </c>
      <c r="D45" s="42">
        <v>54370300</v>
      </c>
    </row>
    <row r="46" spans="1:4" x14ac:dyDescent="0.2">
      <c r="A46" s="40">
        <v>2015</v>
      </c>
      <c r="B46" s="41" t="str">
        <f t="shared" si="0"/>
        <v>2015/16</v>
      </c>
      <c r="C46" s="41" t="s">
        <v>31</v>
      </c>
      <c r="D46" s="42">
        <v>54808700</v>
      </c>
    </row>
    <row r="47" spans="1:4" x14ac:dyDescent="0.2">
      <c r="A47" s="41">
        <v>2016</v>
      </c>
      <c r="B47" s="41" t="str">
        <f t="shared" si="0"/>
        <v>2016/17</v>
      </c>
      <c r="C47" s="41" t="s">
        <v>31</v>
      </c>
      <c r="D47" s="42">
        <v>55289000</v>
      </c>
    </row>
    <row r="48" spans="1:4" x14ac:dyDescent="0.2">
      <c r="A48" s="40">
        <v>2017</v>
      </c>
      <c r="B48" s="41" t="str">
        <f t="shared" si="0"/>
        <v>2017/18</v>
      </c>
      <c r="C48" s="41" t="s">
        <v>31</v>
      </c>
      <c r="D48" s="42">
        <v>55619500</v>
      </c>
    </row>
    <row r="49" spans="1:4" x14ac:dyDescent="0.2">
      <c r="A49" s="41">
        <v>2018</v>
      </c>
      <c r="B49" s="41" t="str">
        <f t="shared" si="0"/>
        <v>2018/19</v>
      </c>
      <c r="C49" s="41" t="s">
        <v>31</v>
      </c>
      <c r="D49" s="42">
        <v>55924500</v>
      </c>
    </row>
    <row r="50" spans="1:4" x14ac:dyDescent="0.2">
      <c r="A50" s="40">
        <v>2019</v>
      </c>
      <c r="B50" s="41" t="str">
        <f t="shared" si="0"/>
        <v>2019/20</v>
      </c>
      <c r="C50" s="41" t="s">
        <v>31</v>
      </c>
      <c r="D50" s="42">
        <v>56230100</v>
      </c>
    </row>
    <row r="51" spans="1:4" x14ac:dyDescent="0.2">
      <c r="A51" s="41">
        <v>2020</v>
      </c>
      <c r="B51" s="41" t="str">
        <f t="shared" si="0"/>
        <v>2020/21</v>
      </c>
      <c r="C51" s="41" t="s">
        <v>31</v>
      </c>
      <c r="D51" s="42">
        <v>56326000</v>
      </c>
    </row>
    <row r="52" spans="1:4" x14ac:dyDescent="0.2">
      <c r="A52" s="40">
        <v>2021</v>
      </c>
      <c r="B52" s="41" t="str">
        <f t="shared" si="0"/>
        <v>2021/22</v>
      </c>
      <c r="C52" s="41" t="s">
        <v>31</v>
      </c>
      <c r="D52" s="42">
        <v>56554900</v>
      </c>
    </row>
    <row r="53" spans="1:4" x14ac:dyDescent="0.2">
      <c r="A53" s="41">
        <v>2022</v>
      </c>
      <c r="B53" s="41" t="str">
        <f t="shared" si="0"/>
        <v>2022/23</v>
      </c>
      <c r="C53" s="41" t="s">
        <v>31</v>
      </c>
      <c r="D53" s="42">
        <v>57144400</v>
      </c>
    </row>
    <row r="54" spans="1:4" x14ac:dyDescent="0.2">
      <c r="A54" s="40">
        <v>2023</v>
      </c>
      <c r="B54" s="41" t="str">
        <f t="shared" si="0"/>
        <v>2023/24</v>
      </c>
      <c r="C54" s="41" t="s">
        <v>31</v>
      </c>
      <c r="D54" s="42">
        <v>57932500</v>
      </c>
    </row>
    <row r="55" spans="1:4" x14ac:dyDescent="0.2">
      <c r="A55" s="41">
        <v>2024</v>
      </c>
      <c r="B55" s="41" t="str">
        <f>1978+ROW(A47)-1&amp;"/"&amp;TEXT(MOD(1978+ROW(A47),100),"00")</f>
        <v>2024/25</v>
      </c>
      <c r="C55" s="41" t="s">
        <v>31</v>
      </c>
      <c r="D55" s="43">
        <v>58620101</v>
      </c>
    </row>
    <row r="56" spans="1:4" x14ac:dyDescent="0.2">
      <c r="A56" s="41">
        <v>1971</v>
      </c>
      <c r="B56" s="41" t="str">
        <f>1971+ROW(A1)-1&amp;"/"&amp;TEXT(MOD(1971+ROW(A1),100),"00")</f>
        <v>1971/72</v>
      </c>
      <c r="C56" s="41" t="s">
        <v>58</v>
      </c>
      <c r="D56" s="42">
        <v>5235600</v>
      </c>
    </row>
    <row r="57" spans="1:4" x14ac:dyDescent="0.2">
      <c r="A57" s="41">
        <v>1972</v>
      </c>
      <c r="B57" s="41" t="str">
        <f t="shared" ref="B57:B109" si="1">1971+ROW(A2)-1&amp;"/"&amp;TEXT(MOD(1971+ROW(A2),100),"00")</f>
        <v>1972/73</v>
      </c>
      <c r="C57" s="41" t="s">
        <v>58</v>
      </c>
      <c r="D57" s="42">
        <v>5230600</v>
      </c>
    </row>
    <row r="58" spans="1:4" x14ac:dyDescent="0.2">
      <c r="A58" s="41">
        <v>1973</v>
      </c>
      <c r="B58" s="41" t="str">
        <f t="shared" si="1"/>
        <v>1973/74</v>
      </c>
      <c r="C58" s="41" t="s">
        <v>58</v>
      </c>
      <c r="D58" s="42">
        <v>5233900</v>
      </c>
    </row>
    <row r="59" spans="1:4" x14ac:dyDescent="0.2">
      <c r="A59" s="41">
        <v>1974</v>
      </c>
      <c r="B59" s="41" t="str">
        <f t="shared" si="1"/>
        <v>1974/75</v>
      </c>
      <c r="C59" s="41" t="s">
        <v>58</v>
      </c>
      <c r="D59" s="42">
        <v>5240800</v>
      </c>
    </row>
    <row r="60" spans="1:4" x14ac:dyDescent="0.2">
      <c r="A60" s="41">
        <v>1975</v>
      </c>
      <c r="B60" s="41" t="str">
        <f t="shared" si="1"/>
        <v>1975/76</v>
      </c>
      <c r="C60" s="41" t="s">
        <v>58</v>
      </c>
      <c r="D60" s="42">
        <v>5232400</v>
      </c>
    </row>
    <row r="61" spans="1:4" x14ac:dyDescent="0.2">
      <c r="A61" s="41">
        <v>1976</v>
      </c>
      <c r="B61" s="41" t="str">
        <f t="shared" si="1"/>
        <v>1976/77</v>
      </c>
      <c r="C61" s="41" t="s">
        <v>58</v>
      </c>
      <c r="D61" s="42">
        <v>5233400</v>
      </c>
    </row>
    <row r="62" spans="1:4" x14ac:dyDescent="0.2">
      <c r="A62" s="41">
        <v>1977</v>
      </c>
      <c r="B62" s="41" t="str">
        <f t="shared" si="1"/>
        <v>1977/78</v>
      </c>
      <c r="C62" s="41" t="s">
        <v>58</v>
      </c>
      <c r="D62" s="42">
        <v>5226200</v>
      </c>
    </row>
    <row r="63" spans="1:4" x14ac:dyDescent="0.2">
      <c r="A63" s="41">
        <v>1978</v>
      </c>
      <c r="B63" s="41" t="str">
        <f t="shared" si="1"/>
        <v>1978/79</v>
      </c>
      <c r="C63" s="41" t="s">
        <v>58</v>
      </c>
      <c r="D63" s="42">
        <v>5212300</v>
      </c>
    </row>
    <row r="64" spans="1:4" x14ac:dyDescent="0.2">
      <c r="A64" s="41">
        <v>1979</v>
      </c>
      <c r="B64" s="41" t="str">
        <f t="shared" si="1"/>
        <v>1979/80</v>
      </c>
      <c r="C64" s="41" t="s">
        <v>58</v>
      </c>
      <c r="D64" s="42">
        <v>5203600</v>
      </c>
    </row>
    <row r="65" spans="1:4" x14ac:dyDescent="0.2">
      <c r="A65" s="41">
        <v>1980</v>
      </c>
      <c r="B65" s="41" t="str">
        <f t="shared" si="1"/>
        <v>1980/81</v>
      </c>
      <c r="C65" s="41" t="s">
        <v>58</v>
      </c>
      <c r="D65" s="42">
        <v>5193900</v>
      </c>
    </row>
    <row r="66" spans="1:4" x14ac:dyDescent="0.2">
      <c r="A66" s="41">
        <v>1981</v>
      </c>
      <c r="B66" s="41" t="str">
        <f t="shared" si="1"/>
        <v>1981/82</v>
      </c>
      <c r="C66" s="41" t="s">
        <v>58</v>
      </c>
      <c r="D66" s="42">
        <v>5180200</v>
      </c>
    </row>
    <row r="67" spans="1:4" x14ac:dyDescent="0.2">
      <c r="A67" s="41">
        <v>1982</v>
      </c>
      <c r="B67" s="41" t="str">
        <f t="shared" si="1"/>
        <v>1982/83</v>
      </c>
      <c r="C67" s="41" t="s">
        <v>58</v>
      </c>
      <c r="D67" s="42">
        <v>5164500</v>
      </c>
    </row>
    <row r="68" spans="1:4" x14ac:dyDescent="0.2">
      <c r="A68" s="41">
        <v>1983</v>
      </c>
      <c r="B68" s="41" t="str">
        <f t="shared" si="1"/>
        <v>1983/84</v>
      </c>
      <c r="C68" s="41" t="s">
        <v>58</v>
      </c>
      <c r="D68" s="42">
        <v>5148100</v>
      </c>
    </row>
    <row r="69" spans="1:4" x14ac:dyDescent="0.2">
      <c r="A69" s="41">
        <v>1984</v>
      </c>
      <c r="B69" s="41" t="str">
        <f t="shared" si="1"/>
        <v>1984/85</v>
      </c>
      <c r="C69" s="41" t="s">
        <v>58</v>
      </c>
      <c r="D69" s="42">
        <v>5138900</v>
      </c>
    </row>
    <row r="70" spans="1:4" x14ac:dyDescent="0.2">
      <c r="A70" s="41">
        <v>1985</v>
      </c>
      <c r="B70" s="41" t="str">
        <f t="shared" si="1"/>
        <v>1985/86</v>
      </c>
      <c r="C70" s="41" t="s">
        <v>58</v>
      </c>
      <c r="D70" s="42">
        <v>5127900</v>
      </c>
    </row>
    <row r="71" spans="1:4" x14ac:dyDescent="0.2">
      <c r="A71" s="41">
        <v>1986</v>
      </c>
      <c r="B71" s="41" t="str">
        <f t="shared" si="1"/>
        <v>1986/87</v>
      </c>
      <c r="C71" s="41" t="s">
        <v>58</v>
      </c>
      <c r="D71" s="42">
        <v>5111800</v>
      </c>
    </row>
    <row r="72" spans="1:4" x14ac:dyDescent="0.2">
      <c r="A72" s="41">
        <v>1987</v>
      </c>
      <c r="B72" s="41" t="str">
        <f t="shared" si="1"/>
        <v>1987/88</v>
      </c>
      <c r="C72" s="41" t="s">
        <v>58</v>
      </c>
      <c r="D72" s="42">
        <v>5099000</v>
      </c>
    </row>
    <row r="73" spans="1:4" x14ac:dyDescent="0.2">
      <c r="A73" s="41">
        <v>1988</v>
      </c>
      <c r="B73" s="41" t="str">
        <f t="shared" si="1"/>
        <v>1988/89</v>
      </c>
      <c r="C73" s="41" t="s">
        <v>58</v>
      </c>
      <c r="D73" s="42">
        <v>5077400</v>
      </c>
    </row>
    <row r="74" spans="1:4" x14ac:dyDescent="0.2">
      <c r="A74" s="41">
        <v>1989</v>
      </c>
      <c r="B74" s="41" t="str">
        <f t="shared" si="1"/>
        <v>1989/90</v>
      </c>
      <c r="C74" s="41" t="s">
        <v>58</v>
      </c>
      <c r="D74" s="42">
        <v>5078200</v>
      </c>
    </row>
    <row r="75" spans="1:4" x14ac:dyDescent="0.2">
      <c r="A75" s="41">
        <v>1990</v>
      </c>
      <c r="B75" s="41" t="str">
        <f t="shared" si="1"/>
        <v>1990/91</v>
      </c>
      <c r="C75" s="41" t="s">
        <v>58</v>
      </c>
      <c r="D75" s="42">
        <v>5081300</v>
      </c>
    </row>
    <row r="76" spans="1:4" x14ac:dyDescent="0.2">
      <c r="A76" s="41">
        <v>1991</v>
      </c>
      <c r="B76" s="41" t="str">
        <f t="shared" si="1"/>
        <v>1991/92</v>
      </c>
      <c r="C76" s="41" t="s">
        <v>58</v>
      </c>
      <c r="D76" s="42">
        <v>5083300</v>
      </c>
    </row>
    <row r="77" spans="1:4" x14ac:dyDescent="0.2">
      <c r="A77" s="41">
        <v>1992</v>
      </c>
      <c r="B77" s="41" t="str">
        <f t="shared" si="1"/>
        <v>1992/93</v>
      </c>
      <c r="C77" s="41" t="s">
        <v>58</v>
      </c>
      <c r="D77" s="42">
        <v>5085600</v>
      </c>
    </row>
    <row r="78" spans="1:4" x14ac:dyDescent="0.2">
      <c r="A78" s="41">
        <v>1993</v>
      </c>
      <c r="B78" s="41" t="str">
        <f t="shared" si="1"/>
        <v>1993/94</v>
      </c>
      <c r="C78" s="41" t="s">
        <v>58</v>
      </c>
      <c r="D78" s="42">
        <v>5092500</v>
      </c>
    </row>
    <row r="79" spans="1:4" x14ac:dyDescent="0.2">
      <c r="A79" s="41">
        <v>1994</v>
      </c>
      <c r="B79" s="41" t="str">
        <f t="shared" si="1"/>
        <v>1994/95</v>
      </c>
      <c r="C79" s="41" t="s">
        <v>58</v>
      </c>
      <c r="D79" s="42">
        <v>5102200</v>
      </c>
    </row>
    <row r="80" spans="1:4" x14ac:dyDescent="0.2">
      <c r="A80" s="41">
        <v>1995</v>
      </c>
      <c r="B80" s="41" t="str">
        <f t="shared" si="1"/>
        <v>1995/96</v>
      </c>
      <c r="C80" s="41" t="s">
        <v>58</v>
      </c>
      <c r="D80" s="42">
        <v>5103700</v>
      </c>
    </row>
    <row r="81" spans="1:4" x14ac:dyDescent="0.2">
      <c r="A81" s="41">
        <v>1996</v>
      </c>
      <c r="B81" s="41" t="str">
        <f t="shared" si="1"/>
        <v>1996/97</v>
      </c>
      <c r="C81" s="41" t="s">
        <v>58</v>
      </c>
      <c r="D81" s="42">
        <v>5092200</v>
      </c>
    </row>
    <row r="82" spans="1:4" x14ac:dyDescent="0.2">
      <c r="A82" s="41">
        <v>1997</v>
      </c>
      <c r="B82" s="41" t="str">
        <f t="shared" si="1"/>
        <v>1997/98</v>
      </c>
      <c r="C82" s="41" t="s">
        <v>58</v>
      </c>
      <c r="D82" s="42">
        <v>5083300</v>
      </c>
    </row>
    <row r="83" spans="1:4" x14ac:dyDescent="0.2">
      <c r="A83" s="41">
        <v>1998</v>
      </c>
      <c r="B83" s="41" t="str">
        <f t="shared" si="1"/>
        <v>1998/99</v>
      </c>
      <c r="C83" s="41" t="s">
        <v>58</v>
      </c>
      <c r="D83" s="42">
        <v>5077100</v>
      </c>
    </row>
    <row r="84" spans="1:4" x14ac:dyDescent="0.2">
      <c r="A84" s="41">
        <v>1999</v>
      </c>
      <c r="B84" s="41" t="str">
        <f t="shared" si="1"/>
        <v>1999/00</v>
      </c>
      <c r="C84" s="41" t="s">
        <v>58</v>
      </c>
      <c r="D84" s="42">
        <v>5072000</v>
      </c>
    </row>
    <row r="85" spans="1:4" x14ac:dyDescent="0.2">
      <c r="A85" s="41">
        <v>2000</v>
      </c>
      <c r="B85" s="41" t="str">
        <f t="shared" si="1"/>
        <v>2000/01</v>
      </c>
      <c r="C85" s="41" t="s">
        <v>58</v>
      </c>
      <c r="D85" s="42">
        <v>5062900</v>
      </c>
    </row>
    <row r="86" spans="1:4" x14ac:dyDescent="0.2">
      <c r="A86" s="41">
        <v>2001</v>
      </c>
      <c r="B86" s="41" t="str">
        <f t="shared" si="1"/>
        <v>2001/02</v>
      </c>
      <c r="C86" s="41" t="s">
        <v>58</v>
      </c>
      <c r="D86" s="42">
        <v>5064200</v>
      </c>
    </row>
    <row r="87" spans="1:4" x14ac:dyDescent="0.2">
      <c r="A87" s="41">
        <v>2002</v>
      </c>
      <c r="B87" s="41" t="str">
        <f t="shared" si="1"/>
        <v>2002/03</v>
      </c>
      <c r="C87" s="41" t="s">
        <v>58</v>
      </c>
      <c r="D87" s="42">
        <v>5066000</v>
      </c>
    </row>
    <row r="88" spans="1:4" x14ac:dyDescent="0.2">
      <c r="A88" s="41">
        <v>2003</v>
      </c>
      <c r="B88" s="41" t="str">
        <f t="shared" si="1"/>
        <v>2003/04</v>
      </c>
      <c r="C88" s="41" t="s">
        <v>58</v>
      </c>
      <c r="D88" s="42">
        <v>5068500</v>
      </c>
    </row>
    <row r="89" spans="1:4" x14ac:dyDescent="0.2">
      <c r="A89" s="41">
        <v>2004</v>
      </c>
      <c r="B89" s="41" t="str">
        <f t="shared" si="1"/>
        <v>2004/05</v>
      </c>
      <c r="C89" s="41" t="s">
        <v>58</v>
      </c>
      <c r="D89" s="42">
        <v>5084300</v>
      </c>
    </row>
    <row r="90" spans="1:4" x14ac:dyDescent="0.2">
      <c r="A90" s="41">
        <v>2005</v>
      </c>
      <c r="B90" s="41" t="str">
        <f t="shared" si="1"/>
        <v>2005/06</v>
      </c>
      <c r="C90" s="41" t="s">
        <v>58</v>
      </c>
      <c r="D90" s="42">
        <v>5110200</v>
      </c>
    </row>
    <row r="91" spans="1:4" x14ac:dyDescent="0.2">
      <c r="A91" s="41">
        <v>2006</v>
      </c>
      <c r="B91" s="41" t="str">
        <f t="shared" si="1"/>
        <v>2006/07</v>
      </c>
      <c r="C91" s="41" t="s">
        <v>58</v>
      </c>
      <c r="D91" s="42">
        <v>5133000</v>
      </c>
    </row>
    <row r="92" spans="1:4" x14ac:dyDescent="0.2">
      <c r="A92" s="41">
        <v>2007</v>
      </c>
      <c r="B92" s="41" t="str">
        <f t="shared" si="1"/>
        <v>2007/08</v>
      </c>
      <c r="C92" s="41" t="s">
        <v>58</v>
      </c>
      <c r="D92" s="42">
        <v>5170000</v>
      </c>
    </row>
    <row r="93" spans="1:4" x14ac:dyDescent="0.2">
      <c r="A93" s="41">
        <v>2008</v>
      </c>
      <c r="B93" s="41" t="str">
        <f t="shared" si="1"/>
        <v>2008/09</v>
      </c>
      <c r="C93" s="41" t="s">
        <v>58</v>
      </c>
      <c r="D93" s="42">
        <v>5202900</v>
      </c>
    </row>
    <row r="94" spans="1:4" x14ac:dyDescent="0.2">
      <c r="A94" s="41">
        <v>2009</v>
      </c>
      <c r="B94" s="41" t="str">
        <f t="shared" si="1"/>
        <v>2009/10</v>
      </c>
      <c r="C94" s="41" t="s">
        <v>58</v>
      </c>
      <c r="D94" s="42">
        <v>5231900</v>
      </c>
    </row>
    <row r="95" spans="1:4" x14ac:dyDescent="0.2">
      <c r="A95" s="41">
        <v>2010</v>
      </c>
      <c r="B95" s="41" t="str">
        <f t="shared" si="1"/>
        <v>2010/11</v>
      </c>
      <c r="C95" s="41" t="s">
        <v>58</v>
      </c>
      <c r="D95" s="42">
        <v>5262200</v>
      </c>
    </row>
    <row r="96" spans="1:4" x14ac:dyDescent="0.2">
      <c r="A96" s="41">
        <v>2011</v>
      </c>
      <c r="B96" s="41" t="str">
        <f t="shared" si="1"/>
        <v>2011/12</v>
      </c>
      <c r="C96" s="41" t="s">
        <v>58</v>
      </c>
      <c r="D96" s="42">
        <v>5299900</v>
      </c>
    </row>
    <row r="97" spans="1:4" x14ac:dyDescent="0.2">
      <c r="A97" s="41">
        <v>2012</v>
      </c>
      <c r="B97" s="41" t="str">
        <f t="shared" si="1"/>
        <v>2012/13</v>
      </c>
      <c r="C97" s="41" t="s">
        <v>58</v>
      </c>
      <c r="D97" s="42">
        <v>5308200</v>
      </c>
    </row>
    <row r="98" spans="1:4" x14ac:dyDescent="0.2">
      <c r="A98" s="41">
        <v>2013</v>
      </c>
      <c r="B98" s="41" t="str">
        <f t="shared" si="1"/>
        <v>2013/14</v>
      </c>
      <c r="C98" s="41" t="s">
        <v>58</v>
      </c>
      <c r="D98" s="42">
        <v>5316800</v>
      </c>
    </row>
    <row r="99" spans="1:4" x14ac:dyDescent="0.2">
      <c r="A99" s="41">
        <v>2014</v>
      </c>
      <c r="B99" s="41" t="str">
        <f t="shared" si="1"/>
        <v>2014/15</v>
      </c>
      <c r="C99" s="41" t="s">
        <v>58</v>
      </c>
      <c r="D99" s="42">
        <v>5331400</v>
      </c>
    </row>
    <row r="100" spans="1:4" x14ac:dyDescent="0.2">
      <c r="A100" s="41">
        <v>2015</v>
      </c>
      <c r="B100" s="41" t="str">
        <f t="shared" si="1"/>
        <v>2015/16</v>
      </c>
      <c r="C100" s="41" t="s">
        <v>58</v>
      </c>
      <c r="D100" s="42">
        <v>5350600</v>
      </c>
    </row>
    <row r="101" spans="1:4" x14ac:dyDescent="0.2">
      <c r="A101" s="41">
        <v>2016</v>
      </c>
      <c r="B101" s="41" t="str">
        <f t="shared" si="1"/>
        <v>2016/17</v>
      </c>
      <c r="C101" s="41" t="s">
        <v>58</v>
      </c>
      <c r="D101" s="42">
        <v>5373600</v>
      </c>
    </row>
    <row r="102" spans="1:4" x14ac:dyDescent="0.2">
      <c r="A102" s="41">
        <v>2017</v>
      </c>
      <c r="B102" s="41" t="str">
        <f t="shared" si="1"/>
        <v>2017/18</v>
      </c>
      <c r="C102" s="41" t="s">
        <v>58</v>
      </c>
      <c r="D102" s="42">
        <v>5388200</v>
      </c>
    </row>
    <row r="103" spans="1:4" x14ac:dyDescent="0.2">
      <c r="A103" s="41">
        <v>2018</v>
      </c>
      <c r="B103" s="41" t="str">
        <f t="shared" si="1"/>
        <v>2018/19</v>
      </c>
      <c r="C103" s="41" t="s">
        <v>58</v>
      </c>
      <c r="D103" s="42">
        <v>5392100</v>
      </c>
    </row>
    <row r="104" spans="1:4" x14ac:dyDescent="0.2">
      <c r="A104" s="41">
        <v>2019</v>
      </c>
      <c r="B104" s="41" t="str">
        <f t="shared" si="1"/>
        <v>2019/20</v>
      </c>
      <c r="C104" s="41" t="s">
        <v>58</v>
      </c>
      <c r="D104" s="42">
        <v>5411200</v>
      </c>
    </row>
    <row r="105" spans="1:4" x14ac:dyDescent="0.2">
      <c r="A105" s="41">
        <v>2020</v>
      </c>
      <c r="B105" s="41" t="str">
        <f t="shared" si="1"/>
        <v>2020/21</v>
      </c>
      <c r="C105" s="41" t="s">
        <v>58</v>
      </c>
      <c r="D105" s="42">
        <v>5408900</v>
      </c>
    </row>
    <row r="106" spans="1:4" x14ac:dyDescent="0.2">
      <c r="A106" s="41">
        <v>2021</v>
      </c>
      <c r="B106" s="41" t="str">
        <f t="shared" si="1"/>
        <v>2021/22</v>
      </c>
      <c r="C106" s="41" t="s">
        <v>58</v>
      </c>
      <c r="D106" s="42">
        <v>5412900</v>
      </c>
    </row>
    <row r="107" spans="1:4" x14ac:dyDescent="0.2">
      <c r="A107" s="41">
        <v>2022</v>
      </c>
      <c r="B107" s="41" t="str">
        <f t="shared" si="1"/>
        <v>2022/23</v>
      </c>
      <c r="C107" s="41" t="s">
        <v>58</v>
      </c>
      <c r="D107" s="42">
        <v>5447000</v>
      </c>
    </row>
    <row r="108" spans="1:4" x14ac:dyDescent="0.2">
      <c r="A108" s="41">
        <v>2023</v>
      </c>
      <c r="B108" s="41" t="str">
        <f t="shared" si="1"/>
        <v>2023/24</v>
      </c>
      <c r="C108" s="41" t="s">
        <v>58</v>
      </c>
      <c r="D108" s="42">
        <v>5506000</v>
      </c>
    </row>
    <row r="109" spans="1:4" x14ac:dyDescent="0.2">
      <c r="A109" s="41">
        <v>2024</v>
      </c>
      <c r="B109" s="41" t="str">
        <f t="shared" si="1"/>
        <v>2024/25</v>
      </c>
      <c r="C109" s="41" t="s">
        <v>58</v>
      </c>
      <c r="D109" s="42">
        <v>5546900</v>
      </c>
    </row>
    <row r="110" spans="1:4" x14ac:dyDescent="0.2">
      <c r="A110" s="41">
        <v>1971</v>
      </c>
      <c r="B110" s="41" t="str">
        <f>1971+ROW(A1)-1&amp;"/"&amp;TEXT(MOD(1971+ROW(A1),100),"00")</f>
        <v>1971/72</v>
      </c>
      <c r="C110" s="41" t="s">
        <v>59</v>
      </c>
      <c r="D110" s="42">
        <v>2740300</v>
      </c>
    </row>
    <row r="111" spans="1:4" x14ac:dyDescent="0.2">
      <c r="A111" s="41">
        <v>1972</v>
      </c>
      <c r="B111" s="41" t="str">
        <f>1971+ROW(A2)-1&amp;"/"&amp;TEXT(MOD(1971+ROW(A2),100),"00")</f>
        <v>1972/73</v>
      </c>
      <c r="C111" s="41" t="s">
        <v>59</v>
      </c>
      <c r="D111" s="42">
        <v>2755200</v>
      </c>
    </row>
    <row r="112" spans="1:4" x14ac:dyDescent="0.2">
      <c r="A112" s="41">
        <v>1973</v>
      </c>
      <c r="B112" s="41" t="str">
        <f t="shared" ref="B112:B163" si="2">1971+ROW(A3)-1&amp;"/"&amp;TEXT(MOD(1971+ROW(A3),100),"00")</f>
        <v>1973/74</v>
      </c>
      <c r="C112" s="41" t="s">
        <v>59</v>
      </c>
      <c r="D112" s="42">
        <v>2772800</v>
      </c>
    </row>
    <row r="113" spans="1:4" x14ac:dyDescent="0.2">
      <c r="A113" s="41">
        <v>1974</v>
      </c>
      <c r="B113" s="41" t="str">
        <f t="shared" si="2"/>
        <v>1974/75</v>
      </c>
      <c r="C113" s="41" t="s">
        <v>59</v>
      </c>
      <c r="D113" s="42">
        <v>2785200</v>
      </c>
    </row>
    <row r="114" spans="1:4" x14ac:dyDescent="0.2">
      <c r="A114" s="41">
        <v>1975</v>
      </c>
      <c r="B114" s="41" t="str">
        <f t="shared" si="2"/>
        <v>1975/76</v>
      </c>
      <c r="C114" s="41" t="s">
        <v>59</v>
      </c>
      <c r="D114" s="42">
        <v>2795400</v>
      </c>
    </row>
    <row r="115" spans="1:4" x14ac:dyDescent="0.2">
      <c r="A115" s="41">
        <v>1976</v>
      </c>
      <c r="B115" s="41" t="str">
        <f t="shared" si="2"/>
        <v>1976/77</v>
      </c>
      <c r="C115" s="41" t="s">
        <v>59</v>
      </c>
      <c r="D115" s="42">
        <v>2799300</v>
      </c>
    </row>
    <row r="116" spans="1:4" x14ac:dyDescent="0.2">
      <c r="A116" s="41">
        <v>1977</v>
      </c>
      <c r="B116" s="41" t="str">
        <f t="shared" si="2"/>
        <v>1977/78</v>
      </c>
      <c r="C116" s="41" t="s">
        <v>59</v>
      </c>
      <c r="D116" s="42">
        <v>2800600</v>
      </c>
    </row>
    <row r="117" spans="1:4" x14ac:dyDescent="0.2">
      <c r="A117" s="41">
        <v>1978</v>
      </c>
      <c r="B117" s="41" t="str">
        <f t="shared" si="2"/>
        <v>1978/79</v>
      </c>
      <c r="C117" s="41" t="s">
        <v>59</v>
      </c>
      <c r="D117" s="42">
        <v>2804300</v>
      </c>
    </row>
    <row r="118" spans="1:4" x14ac:dyDescent="0.2">
      <c r="A118" s="41">
        <v>1979</v>
      </c>
      <c r="B118" s="41" t="str">
        <f t="shared" si="2"/>
        <v>1979/80</v>
      </c>
      <c r="C118" s="41" t="s">
        <v>59</v>
      </c>
      <c r="D118" s="42">
        <v>2810100</v>
      </c>
    </row>
    <row r="119" spans="1:4" x14ac:dyDescent="0.2">
      <c r="A119" s="41">
        <v>1980</v>
      </c>
      <c r="B119" s="41" t="str">
        <f t="shared" si="2"/>
        <v>1980/81</v>
      </c>
      <c r="C119" s="41" t="s">
        <v>59</v>
      </c>
      <c r="D119" s="42">
        <v>2815800</v>
      </c>
    </row>
    <row r="120" spans="1:4" x14ac:dyDescent="0.2">
      <c r="A120" s="41">
        <v>1981</v>
      </c>
      <c r="B120" s="41" t="str">
        <f t="shared" si="2"/>
        <v>1981/82</v>
      </c>
      <c r="C120" s="41" t="s">
        <v>59</v>
      </c>
      <c r="D120" s="42">
        <v>2813500</v>
      </c>
    </row>
    <row r="121" spans="1:4" x14ac:dyDescent="0.2">
      <c r="A121" s="41">
        <v>1982</v>
      </c>
      <c r="B121" s="41" t="str">
        <f t="shared" si="2"/>
        <v>1982/83</v>
      </c>
      <c r="C121" s="41" t="s">
        <v>59</v>
      </c>
      <c r="D121" s="42">
        <v>2804300</v>
      </c>
    </row>
    <row r="122" spans="1:4" x14ac:dyDescent="0.2">
      <c r="A122" s="41">
        <v>1983</v>
      </c>
      <c r="B122" s="41" t="str">
        <f t="shared" si="2"/>
        <v>1983/84</v>
      </c>
      <c r="C122" s="41" t="s">
        <v>59</v>
      </c>
      <c r="D122" s="42">
        <v>2803300</v>
      </c>
    </row>
    <row r="123" spans="1:4" x14ac:dyDescent="0.2">
      <c r="A123" s="41">
        <v>1984</v>
      </c>
      <c r="B123" s="41" t="str">
        <f t="shared" si="2"/>
        <v>1984/85</v>
      </c>
      <c r="C123" s="41" t="s">
        <v>59</v>
      </c>
      <c r="D123" s="42">
        <v>2800700</v>
      </c>
    </row>
    <row r="124" spans="1:4" x14ac:dyDescent="0.2">
      <c r="A124" s="41">
        <v>1985</v>
      </c>
      <c r="B124" s="41" t="str">
        <f t="shared" si="2"/>
        <v>1985/86</v>
      </c>
      <c r="C124" s="41" t="s">
        <v>59</v>
      </c>
      <c r="D124" s="42">
        <v>2803400</v>
      </c>
    </row>
    <row r="125" spans="1:4" x14ac:dyDescent="0.2">
      <c r="A125" s="41">
        <v>1986</v>
      </c>
      <c r="B125" s="41" t="str">
        <f t="shared" si="2"/>
        <v>1986/87</v>
      </c>
      <c r="C125" s="41" t="s">
        <v>59</v>
      </c>
      <c r="D125" s="42">
        <v>2810900</v>
      </c>
    </row>
    <row r="126" spans="1:4" x14ac:dyDescent="0.2">
      <c r="A126" s="41">
        <v>1987</v>
      </c>
      <c r="B126" s="41" t="str">
        <f t="shared" si="2"/>
        <v>1987/88</v>
      </c>
      <c r="C126" s="41" t="s">
        <v>59</v>
      </c>
      <c r="D126" s="42">
        <v>2822600</v>
      </c>
    </row>
    <row r="127" spans="1:4" x14ac:dyDescent="0.2">
      <c r="A127" s="41">
        <v>1988</v>
      </c>
      <c r="B127" s="41" t="str">
        <f t="shared" si="2"/>
        <v>1988/89</v>
      </c>
      <c r="C127" s="41" t="s">
        <v>59</v>
      </c>
      <c r="D127" s="42">
        <v>2841200</v>
      </c>
    </row>
    <row r="128" spans="1:4" x14ac:dyDescent="0.2">
      <c r="A128" s="41">
        <v>1989</v>
      </c>
      <c r="B128" s="41" t="str">
        <f t="shared" si="2"/>
        <v>1989/90</v>
      </c>
      <c r="C128" s="41" t="s">
        <v>59</v>
      </c>
      <c r="D128" s="42">
        <v>2855200</v>
      </c>
    </row>
    <row r="129" spans="1:4" x14ac:dyDescent="0.2">
      <c r="A129" s="41">
        <v>1990</v>
      </c>
      <c r="B129" s="41" t="str">
        <f t="shared" si="2"/>
        <v>1990/91</v>
      </c>
      <c r="C129" s="41" t="s">
        <v>59</v>
      </c>
      <c r="D129" s="42">
        <v>2861500</v>
      </c>
    </row>
    <row r="130" spans="1:4" x14ac:dyDescent="0.2">
      <c r="A130" s="41">
        <v>1991</v>
      </c>
      <c r="B130" s="41" t="str">
        <f t="shared" si="2"/>
        <v>1991/92</v>
      </c>
      <c r="C130" s="41" t="s">
        <v>59</v>
      </c>
      <c r="D130" s="42">
        <v>2873000</v>
      </c>
    </row>
    <row r="131" spans="1:4" x14ac:dyDescent="0.2">
      <c r="A131" s="41">
        <v>1992</v>
      </c>
      <c r="B131" s="41" t="str">
        <f t="shared" si="2"/>
        <v>1992/93</v>
      </c>
      <c r="C131" s="41" t="s">
        <v>59</v>
      </c>
      <c r="D131" s="42">
        <v>2877700</v>
      </c>
    </row>
    <row r="132" spans="1:4" x14ac:dyDescent="0.2">
      <c r="A132" s="41">
        <v>1993</v>
      </c>
      <c r="B132" s="41" t="str">
        <f t="shared" si="2"/>
        <v>1993/94</v>
      </c>
      <c r="C132" s="41" t="s">
        <v>59</v>
      </c>
      <c r="D132" s="42">
        <v>2883600</v>
      </c>
    </row>
    <row r="133" spans="1:4" x14ac:dyDescent="0.2">
      <c r="A133" s="41">
        <v>1994</v>
      </c>
      <c r="B133" s="41" t="str">
        <f t="shared" si="2"/>
        <v>1994/95</v>
      </c>
      <c r="C133" s="41" t="s">
        <v>59</v>
      </c>
      <c r="D133" s="42">
        <v>2887400</v>
      </c>
    </row>
    <row r="134" spans="1:4" x14ac:dyDescent="0.2">
      <c r="A134" s="41">
        <v>1995</v>
      </c>
      <c r="B134" s="41" t="str">
        <f t="shared" si="2"/>
        <v>1995/96</v>
      </c>
      <c r="C134" s="41" t="s">
        <v>59</v>
      </c>
      <c r="D134" s="42">
        <v>2888500</v>
      </c>
    </row>
    <row r="135" spans="1:4" x14ac:dyDescent="0.2">
      <c r="A135" s="41">
        <v>1996</v>
      </c>
      <c r="B135" s="41" t="str">
        <f t="shared" si="2"/>
        <v>1996/97</v>
      </c>
      <c r="C135" s="41" t="s">
        <v>59</v>
      </c>
      <c r="D135" s="42">
        <v>2891300</v>
      </c>
    </row>
    <row r="136" spans="1:4" x14ac:dyDescent="0.2">
      <c r="A136" s="41">
        <v>1997</v>
      </c>
      <c r="B136" s="41" t="str">
        <f t="shared" si="2"/>
        <v>1997/98</v>
      </c>
      <c r="C136" s="41" t="s">
        <v>59</v>
      </c>
      <c r="D136" s="42">
        <v>2894900</v>
      </c>
    </row>
    <row r="137" spans="1:4" x14ac:dyDescent="0.2">
      <c r="A137" s="41">
        <v>1998</v>
      </c>
      <c r="B137" s="41" t="str">
        <f t="shared" si="2"/>
        <v>1998/99</v>
      </c>
      <c r="C137" s="41" t="s">
        <v>59</v>
      </c>
      <c r="D137" s="42">
        <v>2899500</v>
      </c>
    </row>
    <row r="138" spans="1:4" x14ac:dyDescent="0.2">
      <c r="A138" s="41">
        <v>1999</v>
      </c>
      <c r="B138" s="41" t="str">
        <f t="shared" si="2"/>
        <v>1999/00</v>
      </c>
      <c r="C138" s="41" t="s">
        <v>59</v>
      </c>
      <c r="D138" s="42">
        <v>2900600</v>
      </c>
    </row>
    <row r="139" spans="1:4" x14ac:dyDescent="0.2">
      <c r="A139" s="41">
        <v>2000</v>
      </c>
      <c r="B139" s="41" t="str">
        <f t="shared" si="2"/>
        <v>2000/01</v>
      </c>
      <c r="C139" s="41" t="s">
        <v>59</v>
      </c>
      <c r="D139" s="42">
        <v>2906900</v>
      </c>
    </row>
    <row r="140" spans="1:4" x14ac:dyDescent="0.2">
      <c r="A140" s="41">
        <v>2001</v>
      </c>
      <c r="B140" s="41" t="str">
        <f t="shared" si="2"/>
        <v>2001/02</v>
      </c>
      <c r="C140" s="41" t="s">
        <v>59</v>
      </c>
      <c r="D140" s="42">
        <v>2910200</v>
      </c>
    </row>
    <row r="141" spans="1:4" x14ac:dyDescent="0.2">
      <c r="A141" s="41">
        <v>2002</v>
      </c>
      <c r="B141" s="41" t="str">
        <f t="shared" si="2"/>
        <v>2002/03</v>
      </c>
      <c r="C141" s="41" t="s">
        <v>59</v>
      </c>
      <c r="D141" s="42">
        <v>2922900</v>
      </c>
    </row>
    <row r="142" spans="1:4" x14ac:dyDescent="0.2">
      <c r="A142" s="41">
        <v>2003</v>
      </c>
      <c r="B142" s="41" t="str">
        <f t="shared" si="2"/>
        <v>2003/04</v>
      </c>
      <c r="C142" s="41" t="s">
        <v>59</v>
      </c>
      <c r="D142" s="42">
        <v>2937700</v>
      </c>
    </row>
    <row r="143" spans="1:4" x14ac:dyDescent="0.2">
      <c r="A143" s="41">
        <v>2004</v>
      </c>
      <c r="B143" s="41" t="str">
        <f t="shared" si="2"/>
        <v>2004/05</v>
      </c>
      <c r="C143" s="41" t="s">
        <v>59</v>
      </c>
      <c r="D143" s="42">
        <v>2957400</v>
      </c>
    </row>
    <row r="144" spans="1:4" x14ac:dyDescent="0.2">
      <c r="A144" s="41">
        <v>2005</v>
      </c>
      <c r="B144" s="41" t="str">
        <f t="shared" si="2"/>
        <v>2005/06</v>
      </c>
      <c r="C144" s="41" t="s">
        <v>59</v>
      </c>
      <c r="D144" s="42">
        <v>2969300</v>
      </c>
    </row>
    <row r="145" spans="1:4" x14ac:dyDescent="0.2">
      <c r="A145" s="41">
        <v>2006</v>
      </c>
      <c r="B145" s="41" t="str">
        <f t="shared" si="2"/>
        <v>2006/07</v>
      </c>
      <c r="C145" s="41" t="s">
        <v>59</v>
      </c>
      <c r="D145" s="42">
        <v>2985700</v>
      </c>
    </row>
    <row r="146" spans="1:4" x14ac:dyDescent="0.2">
      <c r="A146" s="41">
        <v>2007</v>
      </c>
      <c r="B146" s="41" t="str">
        <f t="shared" si="2"/>
        <v>2007/08</v>
      </c>
      <c r="C146" s="41" t="s">
        <v>59</v>
      </c>
      <c r="D146" s="42">
        <v>3006300</v>
      </c>
    </row>
    <row r="147" spans="1:4" x14ac:dyDescent="0.2">
      <c r="A147" s="41">
        <v>2008</v>
      </c>
      <c r="B147" s="41" t="str">
        <f t="shared" si="2"/>
        <v>2008/09</v>
      </c>
      <c r="C147" s="41" t="s">
        <v>59</v>
      </c>
      <c r="D147" s="42">
        <v>3025900</v>
      </c>
    </row>
    <row r="148" spans="1:4" x14ac:dyDescent="0.2">
      <c r="A148" s="41">
        <v>2009</v>
      </c>
      <c r="B148" s="41" t="str">
        <f t="shared" si="2"/>
        <v>2009/10</v>
      </c>
      <c r="C148" s="41" t="s">
        <v>59</v>
      </c>
      <c r="D148" s="42">
        <v>3038900</v>
      </c>
    </row>
    <row r="149" spans="1:4" x14ac:dyDescent="0.2">
      <c r="A149" s="41">
        <v>2010</v>
      </c>
      <c r="B149" s="41" t="str">
        <f t="shared" si="2"/>
        <v>2010/11</v>
      </c>
      <c r="C149" s="41" t="s">
        <v>59</v>
      </c>
      <c r="D149" s="42">
        <v>3050000</v>
      </c>
    </row>
    <row r="150" spans="1:4" x14ac:dyDescent="0.2">
      <c r="A150" s="41">
        <v>2011</v>
      </c>
      <c r="B150" s="41" t="str">
        <f t="shared" si="2"/>
        <v>2011/12</v>
      </c>
      <c r="C150" s="41" t="s">
        <v>59</v>
      </c>
      <c r="D150" s="42">
        <v>3063800</v>
      </c>
    </row>
    <row r="151" spans="1:4" x14ac:dyDescent="0.2">
      <c r="A151" s="41">
        <v>2012</v>
      </c>
      <c r="B151" s="41" t="str">
        <f t="shared" si="2"/>
        <v>2012/13</v>
      </c>
      <c r="C151" s="41" t="s">
        <v>59</v>
      </c>
      <c r="D151" s="42">
        <v>3070900</v>
      </c>
    </row>
    <row r="152" spans="1:4" x14ac:dyDescent="0.2">
      <c r="A152" s="41">
        <v>2013</v>
      </c>
      <c r="B152" s="41" t="str">
        <f t="shared" si="2"/>
        <v>2013/14</v>
      </c>
      <c r="C152" s="41" t="s">
        <v>59</v>
      </c>
      <c r="D152" s="42">
        <v>3071100</v>
      </c>
    </row>
    <row r="153" spans="1:4" x14ac:dyDescent="0.2">
      <c r="A153" s="41">
        <v>2014</v>
      </c>
      <c r="B153" s="41" t="str">
        <f t="shared" si="2"/>
        <v>2014/15</v>
      </c>
      <c r="C153" s="41" t="s">
        <v>59</v>
      </c>
      <c r="D153" s="42">
        <v>3073800</v>
      </c>
    </row>
    <row r="154" spans="1:4" x14ac:dyDescent="0.2">
      <c r="A154" s="41">
        <v>2015</v>
      </c>
      <c r="B154" s="41" t="str">
        <f t="shared" si="2"/>
        <v>2015/16</v>
      </c>
      <c r="C154" s="41" t="s">
        <v>59</v>
      </c>
      <c r="D154" s="42">
        <v>3072700</v>
      </c>
    </row>
    <row r="155" spans="1:4" x14ac:dyDescent="0.2">
      <c r="A155" s="41">
        <v>2016</v>
      </c>
      <c r="B155" s="41" t="str">
        <f t="shared" si="2"/>
        <v>2016/17</v>
      </c>
      <c r="C155" s="41" t="s">
        <v>59</v>
      </c>
      <c r="D155" s="42">
        <v>3077200</v>
      </c>
    </row>
    <row r="156" spans="1:4" x14ac:dyDescent="0.2">
      <c r="A156" s="41">
        <v>2017</v>
      </c>
      <c r="B156" s="41" t="str">
        <f t="shared" si="2"/>
        <v>2017/18</v>
      </c>
      <c r="C156" s="41" t="s">
        <v>59</v>
      </c>
      <c r="D156" s="42">
        <v>3081400</v>
      </c>
    </row>
    <row r="157" spans="1:4" x14ac:dyDescent="0.2">
      <c r="A157" s="41">
        <v>2018</v>
      </c>
      <c r="B157" s="41" t="str">
        <f t="shared" si="2"/>
        <v>2018/19</v>
      </c>
      <c r="C157" s="41" t="s">
        <v>59</v>
      </c>
      <c r="D157" s="42">
        <v>3083800</v>
      </c>
    </row>
    <row r="158" spans="1:4" x14ac:dyDescent="0.2">
      <c r="A158" s="41">
        <v>2019</v>
      </c>
      <c r="B158" s="41" t="str">
        <f t="shared" si="2"/>
        <v>2019/20</v>
      </c>
      <c r="C158" s="41" t="s">
        <v>59</v>
      </c>
      <c r="D158" s="42">
        <v>3087700</v>
      </c>
    </row>
    <row r="159" spans="1:4" x14ac:dyDescent="0.2">
      <c r="A159" s="41">
        <v>2020</v>
      </c>
      <c r="B159" s="41" t="str">
        <f t="shared" si="2"/>
        <v>2020/21</v>
      </c>
      <c r="C159" s="41" t="s">
        <v>59</v>
      </c>
      <c r="D159" s="42">
        <v>3104500</v>
      </c>
    </row>
    <row r="160" spans="1:4" x14ac:dyDescent="0.2">
      <c r="A160" s="41">
        <v>2021</v>
      </c>
      <c r="B160" s="41" t="str">
        <f t="shared" si="2"/>
        <v>2021/22</v>
      </c>
      <c r="C160" s="41" t="s">
        <v>59</v>
      </c>
      <c r="D160" s="42">
        <v>3105600</v>
      </c>
    </row>
    <row r="161" spans="1:4" x14ac:dyDescent="0.2">
      <c r="A161" s="41">
        <v>2022</v>
      </c>
      <c r="B161" s="41" t="str">
        <f t="shared" si="2"/>
        <v>2022/23</v>
      </c>
      <c r="C161" s="41" t="s">
        <v>59</v>
      </c>
      <c r="D161" s="42">
        <v>3134200</v>
      </c>
    </row>
    <row r="162" spans="1:4" x14ac:dyDescent="0.2">
      <c r="A162" s="41">
        <v>2023</v>
      </c>
      <c r="B162" s="41" t="str">
        <f t="shared" si="2"/>
        <v>2023/24</v>
      </c>
      <c r="C162" s="41" t="s">
        <v>59</v>
      </c>
      <c r="D162" s="42">
        <v>3167300</v>
      </c>
    </row>
    <row r="163" spans="1:4" x14ac:dyDescent="0.2">
      <c r="A163" s="41">
        <v>2024</v>
      </c>
      <c r="B163" s="41" t="str">
        <f t="shared" si="2"/>
        <v>2024/25</v>
      </c>
      <c r="C163" s="41" t="s">
        <v>59</v>
      </c>
      <c r="D163" s="43">
        <v>3186581</v>
      </c>
    </row>
    <row r="164" spans="1:4" x14ac:dyDescent="0.2">
      <c r="A164" s="41">
        <v>1971</v>
      </c>
      <c r="B164" s="41" t="str">
        <f>1971+ROW(A1)-1&amp;"/"&amp;TEXT(MOD(1971+ROW(A1),100),"00")</f>
        <v>1971/72</v>
      </c>
      <c r="C164" s="41" t="s">
        <v>61</v>
      </c>
      <c r="D164" s="42">
        <v>54387600</v>
      </c>
    </row>
    <row r="165" spans="1:4" x14ac:dyDescent="0.2">
      <c r="A165" s="41">
        <v>1972</v>
      </c>
      <c r="B165" s="41" t="str">
        <f>1971+ROW(A2)-1&amp;"/"&amp;TEXT(MOD(1971+ROW(A2),100),"00")</f>
        <v>1972/73</v>
      </c>
      <c r="C165" s="41" t="s">
        <v>61</v>
      </c>
      <c r="D165" s="42">
        <v>54557700</v>
      </c>
    </row>
    <row r="166" spans="1:4" x14ac:dyDescent="0.2">
      <c r="A166" s="41">
        <v>1973</v>
      </c>
      <c r="B166" s="41" t="str">
        <f t="shared" ref="B166:B217" si="3">1971+ROW(A3)-1&amp;"/"&amp;TEXT(MOD(1971+ROW(A3),100),"00")</f>
        <v>1973/74</v>
      </c>
      <c r="C166" s="41" t="s">
        <v>61</v>
      </c>
      <c r="D166" s="42">
        <v>54692900</v>
      </c>
    </row>
    <row r="167" spans="1:4" x14ac:dyDescent="0.2">
      <c r="A167" s="41">
        <v>1974</v>
      </c>
      <c r="B167" s="41" t="str">
        <f t="shared" si="3"/>
        <v>1974/75</v>
      </c>
      <c r="C167" s="41" t="s">
        <v>61</v>
      </c>
      <c r="D167" s="42">
        <v>54708700</v>
      </c>
    </row>
    <row r="168" spans="1:4" x14ac:dyDescent="0.2">
      <c r="A168" s="41">
        <v>1975</v>
      </c>
      <c r="B168" s="41" t="str">
        <f t="shared" si="3"/>
        <v>1975/76</v>
      </c>
      <c r="C168" s="41" t="s">
        <v>61</v>
      </c>
      <c r="D168" s="42">
        <v>54702200</v>
      </c>
    </row>
    <row r="169" spans="1:4" x14ac:dyDescent="0.2">
      <c r="A169" s="41">
        <v>1976</v>
      </c>
      <c r="B169" s="41" t="str">
        <f t="shared" si="3"/>
        <v>1976/77</v>
      </c>
      <c r="C169" s="41" t="s">
        <v>61</v>
      </c>
      <c r="D169" s="42">
        <v>54692600</v>
      </c>
    </row>
    <row r="170" spans="1:4" x14ac:dyDescent="0.2">
      <c r="A170" s="41">
        <v>1977</v>
      </c>
      <c r="B170" s="41" t="str">
        <f t="shared" si="3"/>
        <v>1977/78</v>
      </c>
      <c r="C170" s="41" t="s">
        <v>61</v>
      </c>
      <c r="D170" s="42">
        <v>54666600</v>
      </c>
    </row>
    <row r="171" spans="1:4" x14ac:dyDescent="0.2">
      <c r="A171" s="41">
        <v>1978</v>
      </c>
      <c r="B171" s="41" t="str">
        <f t="shared" si="3"/>
        <v>1978/79</v>
      </c>
      <c r="C171" s="41" t="s">
        <v>61</v>
      </c>
      <c r="D171" s="42">
        <v>54654800</v>
      </c>
    </row>
    <row r="172" spans="1:4" x14ac:dyDescent="0.2">
      <c r="A172" s="41">
        <v>1979</v>
      </c>
      <c r="B172" s="41" t="str">
        <f t="shared" si="3"/>
        <v>1979/80</v>
      </c>
      <c r="C172" s="41" t="s">
        <v>61</v>
      </c>
      <c r="D172" s="42">
        <v>54711800</v>
      </c>
    </row>
    <row r="173" spans="1:4" x14ac:dyDescent="0.2">
      <c r="A173" s="41">
        <v>1980</v>
      </c>
      <c r="B173" s="41" t="str">
        <f t="shared" si="3"/>
        <v>1980/81</v>
      </c>
      <c r="C173" s="41" t="s">
        <v>61</v>
      </c>
      <c r="D173" s="42">
        <v>54796900</v>
      </c>
    </row>
    <row r="174" spans="1:4" x14ac:dyDescent="0.2">
      <c r="A174" s="41">
        <v>1981</v>
      </c>
      <c r="B174" s="41" t="str">
        <f t="shared" si="3"/>
        <v>1981/82</v>
      </c>
      <c r="C174" s="41" t="s">
        <v>61</v>
      </c>
      <c r="D174" s="42">
        <v>54814500</v>
      </c>
    </row>
    <row r="175" spans="1:4" x14ac:dyDescent="0.2">
      <c r="A175" s="41">
        <v>1982</v>
      </c>
      <c r="B175" s="41" t="str">
        <f t="shared" si="3"/>
        <v>1982/83</v>
      </c>
      <c r="C175" s="41" t="s">
        <v>61</v>
      </c>
      <c r="D175" s="42">
        <v>54746200</v>
      </c>
    </row>
    <row r="176" spans="1:4" x14ac:dyDescent="0.2">
      <c r="A176" s="41">
        <v>1983</v>
      </c>
      <c r="B176" s="41" t="str">
        <f t="shared" si="3"/>
        <v>1983/84</v>
      </c>
      <c r="C176" s="41" t="s">
        <v>61</v>
      </c>
      <c r="D176" s="42">
        <v>54765100</v>
      </c>
    </row>
    <row r="177" spans="1:4" x14ac:dyDescent="0.2">
      <c r="A177" s="41">
        <v>1984</v>
      </c>
      <c r="B177" s="41" t="str">
        <f t="shared" si="3"/>
        <v>1984/85</v>
      </c>
      <c r="C177" s="41" t="s">
        <v>61</v>
      </c>
      <c r="D177" s="42">
        <v>54852000</v>
      </c>
    </row>
    <row r="178" spans="1:4" x14ac:dyDescent="0.2">
      <c r="A178" s="41">
        <v>1985</v>
      </c>
      <c r="B178" s="41" t="str">
        <f t="shared" si="3"/>
        <v>1985/86</v>
      </c>
      <c r="C178" s="41" t="s">
        <v>61</v>
      </c>
      <c r="D178" s="42">
        <v>54988600</v>
      </c>
    </row>
    <row r="179" spans="1:4" x14ac:dyDescent="0.2">
      <c r="A179" s="41">
        <v>1986</v>
      </c>
      <c r="B179" s="41" t="str">
        <f t="shared" si="3"/>
        <v>1986/87</v>
      </c>
      <c r="C179" s="41" t="s">
        <v>61</v>
      </c>
      <c r="D179" s="42">
        <v>55110300</v>
      </c>
    </row>
    <row r="180" spans="1:4" x14ac:dyDescent="0.2">
      <c r="A180" s="41">
        <v>1987</v>
      </c>
      <c r="B180" s="41" t="str">
        <f t="shared" si="3"/>
        <v>1987/88</v>
      </c>
      <c r="C180" s="41" t="s">
        <v>61</v>
      </c>
      <c r="D180" s="42">
        <v>55222000</v>
      </c>
    </row>
    <row r="181" spans="1:4" x14ac:dyDescent="0.2">
      <c r="A181" s="41">
        <v>1988</v>
      </c>
      <c r="B181" s="41" t="str">
        <f t="shared" si="3"/>
        <v>1988/89</v>
      </c>
      <c r="C181" s="41" t="s">
        <v>61</v>
      </c>
      <c r="D181" s="42">
        <v>55331000</v>
      </c>
    </row>
    <row r="182" spans="1:4" x14ac:dyDescent="0.2">
      <c r="A182" s="41">
        <v>1989</v>
      </c>
      <c r="B182" s="41" t="str">
        <f t="shared" si="3"/>
        <v>1989/90</v>
      </c>
      <c r="C182" s="41" t="s">
        <v>61</v>
      </c>
      <c r="D182" s="42">
        <v>55486000</v>
      </c>
    </row>
    <row r="183" spans="1:4" x14ac:dyDescent="0.2">
      <c r="A183" s="41">
        <v>1990</v>
      </c>
      <c r="B183" s="41" t="str">
        <f t="shared" si="3"/>
        <v>1990/91</v>
      </c>
      <c r="C183" s="41" t="s">
        <v>61</v>
      </c>
      <c r="D183" s="42">
        <v>55641900</v>
      </c>
    </row>
    <row r="184" spans="1:4" x14ac:dyDescent="0.2">
      <c r="A184" s="41">
        <v>1991</v>
      </c>
      <c r="B184" s="41" t="str">
        <f t="shared" si="3"/>
        <v>1991/92</v>
      </c>
      <c r="C184" s="41" t="s">
        <v>61</v>
      </c>
      <c r="D184" s="42">
        <v>55831400</v>
      </c>
    </row>
    <row r="185" spans="1:4" x14ac:dyDescent="0.2">
      <c r="A185" s="41">
        <v>1992</v>
      </c>
      <c r="B185" s="41" t="str">
        <f t="shared" si="3"/>
        <v>1992/93</v>
      </c>
      <c r="C185" s="41" t="s">
        <v>61</v>
      </c>
      <c r="D185" s="42">
        <v>55961300</v>
      </c>
    </row>
    <row r="186" spans="1:4" x14ac:dyDescent="0.2">
      <c r="A186" s="41">
        <v>1993</v>
      </c>
      <c r="B186" s="41" t="str">
        <f t="shared" si="3"/>
        <v>1993/94</v>
      </c>
      <c r="C186" s="41" t="s">
        <v>61</v>
      </c>
      <c r="D186" s="42">
        <v>56078300</v>
      </c>
    </row>
    <row r="187" spans="1:4" x14ac:dyDescent="0.2">
      <c r="A187" s="41">
        <v>1994</v>
      </c>
      <c r="B187" s="41" t="str">
        <f t="shared" si="3"/>
        <v>1994/95</v>
      </c>
      <c r="C187" s="41" t="s">
        <v>61</v>
      </c>
      <c r="D187" s="42">
        <v>56218400</v>
      </c>
    </row>
    <row r="188" spans="1:4" x14ac:dyDescent="0.2">
      <c r="A188" s="41">
        <v>1995</v>
      </c>
      <c r="B188" s="41" t="str">
        <f t="shared" si="3"/>
        <v>1995/96</v>
      </c>
      <c r="C188" s="41" t="s">
        <v>61</v>
      </c>
      <c r="D188" s="42">
        <v>56375700</v>
      </c>
    </row>
    <row r="189" spans="1:4" x14ac:dyDescent="0.2">
      <c r="A189" s="41">
        <v>1996</v>
      </c>
      <c r="B189" s="41" t="str">
        <f t="shared" si="3"/>
        <v>1996/97</v>
      </c>
      <c r="C189" s="41" t="s">
        <v>61</v>
      </c>
      <c r="D189" s="42">
        <v>56502600</v>
      </c>
    </row>
    <row r="190" spans="1:4" x14ac:dyDescent="0.2">
      <c r="A190" s="41">
        <v>1997</v>
      </c>
      <c r="B190" s="41" t="str">
        <f t="shared" si="3"/>
        <v>1997/98</v>
      </c>
      <c r="C190" s="41" t="s">
        <v>61</v>
      </c>
      <c r="D190" s="42">
        <v>56643000</v>
      </c>
    </row>
    <row r="191" spans="1:4" x14ac:dyDescent="0.2">
      <c r="A191" s="41">
        <v>1998</v>
      </c>
      <c r="B191" s="41" t="str">
        <f t="shared" si="3"/>
        <v>1998/99</v>
      </c>
      <c r="C191" s="41" t="s">
        <v>61</v>
      </c>
      <c r="D191" s="42">
        <v>56797200</v>
      </c>
    </row>
    <row r="192" spans="1:4" x14ac:dyDescent="0.2">
      <c r="A192" s="41">
        <v>1999</v>
      </c>
      <c r="B192" s="41" t="str">
        <f t="shared" si="3"/>
        <v>1999/00</v>
      </c>
      <c r="C192" s="41" t="s">
        <v>61</v>
      </c>
      <c r="D192" s="42">
        <v>57005400</v>
      </c>
    </row>
    <row r="193" spans="1:4" x14ac:dyDescent="0.2">
      <c r="A193" s="41">
        <v>2000</v>
      </c>
      <c r="B193" s="41" t="str">
        <f t="shared" si="3"/>
        <v>2000/01</v>
      </c>
      <c r="C193" s="41" t="s">
        <v>61</v>
      </c>
      <c r="D193" s="42">
        <v>57203100</v>
      </c>
    </row>
    <row r="194" spans="1:4" x14ac:dyDescent="0.2">
      <c r="A194" s="41">
        <v>2001</v>
      </c>
      <c r="B194" s="41" t="str">
        <f t="shared" si="3"/>
        <v>2001/02</v>
      </c>
      <c r="C194" s="41" t="s">
        <v>61</v>
      </c>
      <c r="D194" s="42">
        <v>57424200</v>
      </c>
    </row>
    <row r="195" spans="1:4" x14ac:dyDescent="0.2">
      <c r="A195" s="41">
        <v>2002</v>
      </c>
      <c r="B195" s="41" t="str">
        <f t="shared" si="3"/>
        <v>2002/03</v>
      </c>
      <c r="C195" s="41" t="s">
        <v>61</v>
      </c>
      <c r="D195" s="42">
        <v>57668100</v>
      </c>
    </row>
    <row r="196" spans="1:4" x14ac:dyDescent="0.2">
      <c r="A196" s="41">
        <v>2003</v>
      </c>
      <c r="B196" s="41" t="str">
        <f t="shared" si="3"/>
        <v>2003/04</v>
      </c>
      <c r="C196" s="41" t="s">
        <v>61</v>
      </c>
      <c r="D196" s="42">
        <v>57931700</v>
      </c>
    </row>
    <row r="197" spans="1:4" x14ac:dyDescent="0.2">
      <c r="A197" s="41">
        <v>2004</v>
      </c>
      <c r="B197" s="41" t="str">
        <f t="shared" si="3"/>
        <v>2004/05</v>
      </c>
      <c r="C197" s="41" t="s">
        <v>61</v>
      </c>
      <c r="D197" s="42">
        <v>58236300</v>
      </c>
    </row>
    <row r="198" spans="1:4" x14ac:dyDescent="0.2">
      <c r="A198" s="41">
        <v>2005</v>
      </c>
      <c r="B198" s="41" t="str">
        <f t="shared" si="3"/>
        <v>2005/06</v>
      </c>
      <c r="C198" s="41" t="s">
        <v>61</v>
      </c>
      <c r="D198" s="42">
        <v>58685500</v>
      </c>
    </row>
    <row r="199" spans="1:4" x14ac:dyDescent="0.2">
      <c r="A199" s="41">
        <v>2006</v>
      </c>
      <c r="B199" s="41" t="str">
        <f t="shared" si="3"/>
        <v>2006/07</v>
      </c>
      <c r="C199" s="41" t="s">
        <v>61</v>
      </c>
      <c r="D199" s="42">
        <v>59083900</v>
      </c>
    </row>
    <row r="200" spans="1:4" x14ac:dyDescent="0.2">
      <c r="A200" s="41">
        <v>2007</v>
      </c>
      <c r="B200" s="41" t="str">
        <f t="shared" si="3"/>
        <v>2007/08</v>
      </c>
      <c r="C200" s="41" t="s">
        <v>61</v>
      </c>
      <c r="D200" s="42">
        <v>59557400</v>
      </c>
    </row>
    <row r="201" spans="1:4" x14ac:dyDescent="0.2">
      <c r="A201" s="41">
        <v>2008</v>
      </c>
      <c r="B201" s="41" t="str">
        <f t="shared" si="3"/>
        <v>2008/09</v>
      </c>
      <c r="C201" s="41" t="s">
        <v>61</v>
      </c>
      <c r="D201" s="42">
        <v>60044600</v>
      </c>
    </row>
    <row r="202" spans="1:4" x14ac:dyDescent="0.2">
      <c r="A202" s="41">
        <v>2009</v>
      </c>
      <c r="B202" s="41" t="str">
        <f t="shared" si="3"/>
        <v>2009/10</v>
      </c>
      <c r="C202" s="41" t="s">
        <v>61</v>
      </c>
      <c r="D202" s="42">
        <v>60467200</v>
      </c>
    </row>
    <row r="203" spans="1:4" x14ac:dyDescent="0.2">
      <c r="A203" s="41">
        <v>2010</v>
      </c>
      <c r="B203" s="41" t="str">
        <f t="shared" si="3"/>
        <v>2010/11</v>
      </c>
      <c r="C203" s="41" t="s">
        <v>61</v>
      </c>
      <c r="D203" s="42">
        <v>60954600</v>
      </c>
    </row>
    <row r="204" spans="1:4" x14ac:dyDescent="0.2">
      <c r="A204" s="41">
        <v>2011</v>
      </c>
      <c r="B204" s="41" t="str">
        <f t="shared" si="3"/>
        <v>2011/12</v>
      </c>
      <c r="C204" s="41" t="s">
        <v>61</v>
      </c>
      <c r="D204" s="42">
        <v>61470800</v>
      </c>
    </row>
    <row r="205" spans="1:4" x14ac:dyDescent="0.2">
      <c r="A205" s="41">
        <v>2012</v>
      </c>
      <c r="B205" s="41" t="str">
        <f t="shared" si="3"/>
        <v>2012/13</v>
      </c>
      <c r="C205" s="41" t="s">
        <v>61</v>
      </c>
      <c r="D205" s="42">
        <v>61885900</v>
      </c>
    </row>
    <row r="206" spans="1:4" x14ac:dyDescent="0.2">
      <c r="A206" s="41">
        <v>2013</v>
      </c>
      <c r="B206" s="41" t="str">
        <f t="shared" si="3"/>
        <v>2013/14</v>
      </c>
      <c r="C206" s="41" t="s">
        <v>61</v>
      </c>
      <c r="D206" s="42">
        <v>62306500</v>
      </c>
    </row>
    <row r="207" spans="1:4" x14ac:dyDescent="0.2">
      <c r="A207" s="41">
        <v>2014</v>
      </c>
      <c r="B207" s="41" t="str">
        <f t="shared" si="3"/>
        <v>2014/15</v>
      </c>
      <c r="C207" s="41" t="s">
        <v>61</v>
      </c>
      <c r="D207" s="42">
        <v>62775500</v>
      </c>
    </row>
    <row r="208" spans="1:4" x14ac:dyDescent="0.2">
      <c r="A208" s="41">
        <v>2015</v>
      </c>
      <c r="B208" s="41" t="str">
        <f t="shared" si="3"/>
        <v>2015/16</v>
      </c>
      <c r="C208" s="41" t="s">
        <v>61</v>
      </c>
      <c r="D208" s="42">
        <v>63232000</v>
      </c>
    </row>
    <row r="209" spans="1:4" x14ac:dyDescent="0.2">
      <c r="A209" s="41">
        <v>2016</v>
      </c>
      <c r="B209" s="41" t="str">
        <f t="shared" si="3"/>
        <v>2016/17</v>
      </c>
      <c r="C209" s="41" t="s">
        <v>61</v>
      </c>
      <c r="D209" s="42">
        <v>63739800</v>
      </c>
    </row>
    <row r="210" spans="1:4" x14ac:dyDescent="0.2">
      <c r="A210" s="41">
        <v>2017</v>
      </c>
      <c r="B210" s="41" t="str">
        <f t="shared" si="3"/>
        <v>2017/18</v>
      </c>
      <c r="C210" s="41" t="s">
        <v>61</v>
      </c>
      <c r="D210" s="42">
        <v>64089100</v>
      </c>
    </row>
    <row r="211" spans="1:4" x14ac:dyDescent="0.2">
      <c r="A211" s="41">
        <v>2018</v>
      </c>
      <c r="B211" s="41" t="str">
        <f t="shared" si="3"/>
        <v>2018/19</v>
      </c>
      <c r="C211" s="41" t="s">
        <v>61</v>
      </c>
      <c r="D211" s="42">
        <v>64400500</v>
      </c>
    </row>
    <row r="212" spans="1:4" x14ac:dyDescent="0.2">
      <c r="A212" s="41">
        <v>2019</v>
      </c>
      <c r="B212" s="41" t="str">
        <f t="shared" si="3"/>
        <v>2019/20</v>
      </c>
      <c r="C212" s="41" t="s">
        <v>61</v>
      </c>
      <c r="D212" s="42">
        <v>64729000</v>
      </c>
    </row>
    <row r="213" spans="1:4" x14ac:dyDescent="0.2">
      <c r="A213" s="41">
        <v>2020</v>
      </c>
      <c r="B213" s="41" t="str">
        <f t="shared" si="3"/>
        <v>2020/21</v>
      </c>
      <c r="C213" s="41" t="s">
        <v>61</v>
      </c>
      <c r="D213" s="42">
        <v>64839300</v>
      </c>
    </row>
    <row r="214" spans="1:4" x14ac:dyDescent="0.2">
      <c r="A214" s="41">
        <v>2021</v>
      </c>
      <c r="B214" s="41" t="str">
        <f t="shared" si="3"/>
        <v>2021/22</v>
      </c>
      <c r="C214" s="41" t="s">
        <v>61</v>
      </c>
      <c r="D214" s="42">
        <v>65073400</v>
      </c>
    </row>
    <row r="215" spans="1:4" x14ac:dyDescent="0.2">
      <c r="A215" s="41">
        <v>2022</v>
      </c>
      <c r="B215" s="41" t="str">
        <f t="shared" si="3"/>
        <v>2022/23</v>
      </c>
      <c r="C215" s="41" t="s">
        <v>61</v>
      </c>
      <c r="D215" s="42">
        <v>65725600</v>
      </c>
    </row>
    <row r="216" spans="1:4" x14ac:dyDescent="0.2">
      <c r="A216" s="41">
        <v>2023</v>
      </c>
      <c r="B216" s="41" t="str">
        <f t="shared" si="3"/>
        <v>2023/24</v>
      </c>
      <c r="C216" s="41" t="s">
        <v>61</v>
      </c>
      <c r="D216" s="42">
        <v>66605800</v>
      </c>
    </row>
    <row r="217" spans="1:4" x14ac:dyDescent="0.2">
      <c r="A217" s="41">
        <v>2024</v>
      </c>
      <c r="B217" s="41" t="str">
        <f t="shared" si="3"/>
        <v>2024/25</v>
      </c>
      <c r="C217" s="41" t="s">
        <v>61</v>
      </c>
      <c r="D217" s="43">
        <v>67353582</v>
      </c>
    </row>
    <row r="308" spans="1:4" x14ac:dyDescent="0.2">
      <c r="A308" s="17"/>
      <c r="B308" s="17"/>
      <c r="C308" s="17"/>
      <c r="D308" s="43"/>
    </row>
    <row r="309" spans="1:4" x14ac:dyDescent="0.2">
      <c r="A309" s="17"/>
      <c r="B309" s="17"/>
      <c r="C309" s="17"/>
      <c r="D309" s="43"/>
    </row>
    <row r="310" spans="1:4" x14ac:dyDescent="0.2">
      <c r="A310" s="17"/>
      <c r="B310" s="17"/>
      <c r="C310" s="17"/>
      <c r="D310" s="43"/>
    </row>
    <row r="311" spans="1:4" x14ac:dyDescent="0.2">
      <c r="A311" s="17"/>
      <c r="B311" s="17"/>
      <c r="C311" s="17"/>
      <c r="D311" s="43"/>
    </row>
    <row r="312" spans="1:4" x14ac:dyDescent="0.2">
      <c r="A312" s="17"/>
      <c r="B312" s="17"/>
      <c r="C312" s="17"/>
      <c r="D312" s="43"/>
    </row>
    <row r="313" spans="1:4" x14ac:dyDescent="0.2">
      <c r="A313" s="17"/>
      <c r="B313" s="17"/>
      <c r="C313" s="17"/>
      <c r="D313" s="43"/>
    </row>
    <row r="314" spans="1:4" x14ac:dyDescent="0.2">
      <c r="A314" s="17"/>
      <c r="B314" s="17"/>
      <c r="C314" s="17"/>
      <c r="D314" s="43"/>
    </row>
    <row r="315" spans="1:4" x14ac:dyDescent="0.2">
      <c r="A315" s="17"/>
      <c r="B315" s="17"/>
      <c r="C315" s="17"/>
      <c r="D315" s="43"/>
    </row>
    <row r="316" spans="1:4" x14ac:dyDescent="0.2">
      <c r="A316" s="17"/>
      <c r="B316" s="17"/>
      <c r="C316" s="17"/>
      <c r="D316" s="43"/>
    </row>
    <row r="317" spans="1:4" x14ac:dyDescent="0.2">
      <c r="A317" s="17"/>
      <c r="B317" s="17"/>
      <c r="C317" s="17"/>
      <c r="D317" s="43"/>
    </row>
    <row r="318" spans="1:4" x14ac:dyDescent="0.2">
      <c r="A318" s="17"/>
      <c r="B318" s="17"/>
      <c r="C318" s="17"/>
      <c r="D318" s="43"/>
    </row>
    <row r="319" spans="1:4" x14ac:dyDescent="0.2">
      <c r="A319" s="17"/>
      <c r="B319" s="17"/>
      <c r="C319" s="17"/>
      <c r="D319" s="43"/>
    </row>
    <row r="320" spans="1:4" x14ac:dyDescent="0.2">
      <c r="A320" s="17"/>
      <c r="B320" s="17"/>
      <c r="C320" s="17"/>
      <c r="D320" s="43"/>
    </row>
    <row r="321" spans="1:4" x14ac:dyDescent="0.2">
      <c r="A321" s="17"/>
      <c r="B321" s="17"/>
      <c r="C321" s="17"/>
      <c r="D321" s="43"/>
    </row>
    <row r="322" spans="1:4" x14ac:dyDescent="0.2">
      <c r="A322" s="17"/>
      <c r="B322" s="17"/>
      <c r="C322" s="17"/>
      <c r="D322" s="43"/>
    </row>
    <row r="323" spans="1:4" x14ac:dyDescent="0.2">
      <c r="A323" s="17"/>
      <c r="B323" s="17"/>
      <c r="C323" s="17"/>
      <c r="D323" s="43"/>
    </row>
    <row r="324" spans="1:4" x14ac:dyDescent="0.2">
      <c r="A324" s="17"/>
      <c r="B324" s="17"/>
      <c r="C324" s="17"/>
      <c r="D324" s="43"/>
    </row>
    <row r="325" spans="1:4" x14ac:dyDescent="0.2">
      <c r="A325" s="17"/>
      <c r="B325" s="17"/>
      <c r="C325" s="17"/>
      <c r="D325" s="43"/>
    </row>
    <row r="326" spans="1:4" x14ac:dyDescent="0.2">
      <c r="A326" s="17"/>
      <c r="B326" s="17"/>
      <c r="C326" s="17"/>
      <c r="D326" s="43"/>
    </row>
    <row r="327" spans="1:4" x14ac:dyDescent="0.2">
      <c r="A327" s="17"/>
      <c r="B327" s="17"/>
      <c r="C327" s="17"/>
      <c r="D327" s="43"/>
    </row>
    <row r="328" spans="1:4" x14ac:dyDescent="0.2">
      <c r="A328" s="17"/>
      <c r="B328" s="17"/>
      <c r="C328" s="17"/>
      <c r="D328" s="43"/>
    </row>
    <row r="329" spans="1:4" x14ac:dyDescent="0.2">
      <c r="A329" s="17"/>
      <c r="B329" s="17"/>
      <c r="C329" s="17"/>
      <c r="D329" s="43"/>
    </row>
    <row r="330" spans="1:4" x14ac:dyDescent="0.2">
      <c r="A330" s="17"/>
      <c r="B330" s="17"/>
      <c r="C330" s="17"/>
      <c r="D330" s="43"/>
    </row>
    <row r="331" spans="1:4" x14ac:dyDescent="0.2">
      <c r="A331" s="17"/>
      <c r="B331" s="17"/>
      <c r="C331" s="17"/>
      <c r="D331" s="43"/>
    </row>
    <row r="332" spans="1:4" x14ac:dyDescent="0.2">
      <c r="A332" s="17"/>
      <c r="B332" s="17"/>
      <c r="C332" s="17"/>
      <c r="D332" s="43"/>
    </row>
    <row r="333" spans="1:4" x14ac:dyDescent="0.2">
      <c r="A333" s="17"/>
      <c r="B333" s="17"/>
      <c r="C333" s="17"/>
      <c r="D333" s="43"/>
    </row>
    <row r="334" spans="1:4" x14ac:dyDescent="0.2">
      <c r="A334" s="17"/>
      <c r="B334" s="17"/>
      <c r="C334" s="17"/>
      <c r="D334" s="43"/>
    </row>
    <row r="335" spans="1:4" x14ac:dyDescent="0.2">
      <c r="A335" s="17"/>
      <c r="B335" s="17"/>
      <c r="C335" s="17"/>
      <c r="D335" s="43"/>
    </row>
    <row r="336" spans="1:4" x14ac:dyDescent="0.2">
      <c r="A336" s="17"/>
      <c r="B336" s="17"/>
      <c r="C336" s="17"/>
      <c r="D336" s="43"/>
    </row>
    <row r="337" spans="1:4" x14ac:dyDescent="0.2">
      <c r="A337" s="17"/>
      <c r="B337" s="17"/>
      <c r="C337" s="17"/>
      <c r="D337" s="43"/>
    </row>
    <row r="338" spans="1:4" x14ac:dyDescent="0.2">
      <c r="A338" s="17"/>
      <c r="B338" s="17"/>
      <c r="C338" s="17"/>
      <c r="D338" s="43"/>
    </row>
    <row r="339" spans="1:4" x14ac:dyDescent="0.2">
      <c r="A339" s="17"/>
      <c r="B339" s="17"/>
      <c r="C339" s="17"/>
      <c r="D339" s="43"/>
    </row>
    <row r="340" spans="1:4" x14ac:dyDescent="0.2">
      <c r="A340" s="17"/>
      <c r="B340" s="17"/>
      <c r="C340" s="17"/>
      <c r="D340" s="43"/>
    </row>
    <row r="341" spans="1:4" x14ac:dyDescent="0.2">
      <c r="A341" s="17"/>
      <c r="B341" s="17"/>
      <c r="C341" s="17"/>
      <c r="D341" s="43"/>
    </row>
    <row r="342" spans="1:4" x14ac:dyDescent="0.2">
      <c r="A342" s="17"/>
      <c r="B342" s="17"/>
      <c r="C342" s="17"/>
      <c r="D342" s="43"/>
    </row>
    <row r="343" spans="1:4" x14ac:dyDescent="0.2">
      <c r="A343" s="17"/>
      <c r="B343" s="17"/>
      <c r="C343" s="17"/>
      <c r="D343" s="43"/>
    </row>
    <row r="344" spans="1:4" x14ac:dyDescent="0.2">
      <c r="A344" s="17"/>
      <c r="B344" s="17"/>
      <c r="C344" s="17"/>
      <c r="D344" s="43"/>
    </row>
    <row r="345" spans="1:4" x14ac:dyDescent="0.2">
      <c r="A345" s="17"/>
      <c r="B345" s="17"/>
      <c r="C345" s="17"/>
      <c r="D345" s="43"/>
    </row>
    <row r="346" spans="1:4" x14ac:dyDescent="0.2">
      <c r="A346" s="17"/>
      <c r="B346" s="17"/>
      <c r="C346" s="17"/>
      <c r="D346" s="43"/>
    </row>
    <row r="347" spans="1:4" x14ac:dyDescent="0.2">
      <c r="A347" s="17"/>
      <c r="B347" s="17"/>
      <c r="C347" s="17"/>
      <c r="D347" s="43"/>
    </row>
    <row r="348" spans="1:4" x14ac:dyDescent="0.2">
      <c r="A348" s="17"/>
      <c r="B348" s="17"/>
      <c r="C348" s="17"/>
      <c r="D348" s="43"/>
    </row>
    <row r="349" spans="1:4" x14ac:dyDescent="0.2">
      <c r="A349" s="17"/>
      <c r="B349" s="17"/>
      <c r="C349" s="17"/>
      <c r="D349" s="43"/>
    </row>
    <row r="350" spans="1:4" x14ac:dyDescent="0.2">
      <c r="A350" s="17"/>
      <c r="B350" s="17"/>
      <c r="C350" s="17"/>
      <c r="D350" s="43"/>
    </row>
    <row r="351" spans="1:4" x14ac:dyDescent="0.2">
      <c r="A351" s="17"/>
      <c r="B351" s="17"/>
      <c r="C351" s="17"/>
      <c r="D351" s="43"/>
    </row>
    <row r="352" spans="1:4" x14ac:dyDescent="0.2">
      <c r="A352" s="17"/>
      <c r="B352" s="17"/>
      <c r="C352" s="17"/>
      <c r="D352" s="43"/>
    </row>
    <row r="353" spans="1:4" x14ac:dyDescent="0.2">
      <c r="A353" s="17"/>
      <c r="B353" s="17"/>
      <c r="C353" s="17"/>
      <c r="D353" s="43"/>
    </row>
    <row r="354" spans="1:4" x14ac:dyDescent="0.2">
      <c r="A354" s="17"/>
      <c r="B354" s="17"/>
      <c r="C354" s="17"/>
      <c r="D354" s="43"/>
    </row>
    <row r="355" spans="1:4" x14ac:dyDescent="0.2">
      <c r="A355" s="17"/>
      <c r="B355" s="17"/>
      <c r="C355" s="17"/>
      <c r="D355" s="43"/>
    </row>
    <row r="356" spans="1:4" x14ac:dyDescent="0.2">
      <c r="A356" s="17"/>
      <c r="B356" s="17"/>
      <c r="C356" s="17"/>
      <c r="D356" s="43"/>
    </row>
    <row r="357" spans="1:4" x14ac:dyDescent="0.2">
      <c r="A357" s="17"/>
      <c r="B357" s="17"/>
      <c r="C357" s="17"/>
      <c r="D357" s="43"/>
    </row>
    <row r="358" spans="1:4" x14ac:dyDescent="0.2">
      <c r="A358" s="17"/>
      <c r="B358" s="17"/>
      <c r="C358" s="17"/>
      <c r="D358" s="43"/>
    </row>
    <row r="359" spans="1:4" x14ac:dyDescent="0.2">
      <c r="A359" s="17"/>
      <c r="B359" s="17"/>
      <c r="C359" s="17"/>
      <c r="D359" s="43"/>
    </row>
    <row r="360" spans="1:4" x14ac:dyDescent="0.2">
      <c r="A360" s="17"/>
      <c r="B360" s="17"/>
      <c r="C360" s="17"/>
      <c r="D360" s="43"/>
    </row>
    <row r="361" spans="1:4" x14ac:dyDescent="0.2">
      <c r="A361" s="17"/>
      <c r="B361" s="17"/>
      <c r="C361" s="17"/>
      <c r="D361" s="43"/>
    </row>
    <row r="362" spans="1:4" x14ac:dyDescent="0.2">
      <c r="A362" s="17"/>
      <c r="B362" s="17"/>
      <c r="C362" s="17"/>
      <c r="D362" s="43"/>
    </row>
    <row r="363" spans="1:4" x14ac:dyDescent="0.2">
      <c r="A363" s="17"/>
      <c r="B363" s="17"/>
      <c r="C363" s="17"/>
      <c r="D363" s="43"/>
    </row>
    <row r="364" spans="1:4" x14ac:dyDescent="0.2">
      <c r="A364" s="17"/>
      <c r="B364" s="17"/>
      <c r="C364" s="17"/>
      <c r="D364" s="43"/>
    </row>
    <row r="365" spans="1:4" x14ac:dyDescent="0.2">
      <c r="A365" s="17"/>
      <c r="B365" s="17"/>
      <c r="C365" s="17"/>
      <c r="D365" s="43"/>
    </row>
    <row r="366" spans="1:4" x14ac:dyDescent="0.2">
      <c r="A366" s="17"/>
      <c r="B366" s="17"/>
      <c r="C366" s="17"/>
      <c r="D366" s="43"/>
    </row>
    <row r="367" spans="1:4" x14ac:dyDescent="0.2">
      <c r="A367" s="17"/>
      <c r="B367" s="17"/>
      <c r="C367" s="17"/>
      <c r="D367" s="43"/>
    </row>
    <row r="368" spans="1:4" x14ac:dyDescent="0.2">
      <c r="A368" s="17"/>
      <c r="B368" s="17"/>
      <c r="C368" s="17"/>
      <c r="D368" s="43"/>
    </row>
    <row r="369" spans="1:4" x14ac:dyDescent="0.2">
      <c r="A369" s="17"/>
      <c r="B369" s="17"/>
      <c r="C369" s="17"/>
      <c r="D369" s="43"/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B33C-E8EE-45C9-A70F-F0B8AC9FD123}">
  <sheetPr codeName="Sheet4"/>
  <dimension ref="A1:C67"/>
  <sheetViews>
    <sheetView zoomScaleNormal="100" workbookViewId="0"/>
  </sheetViews>
  <sheetFormatPr defaultColWidth="9.140625" defaultRowHeight="15" x14ac:dyDescent="0.2"/>
  <cols>
    <col min="1" max="2" width="18.85546875" style="19" customWidth="1"/>
    <col min="3" max="3" width="21.85546875" style="48" bestFit="1" customWidth="1"/>
    <col min="4" max="16384" width="9.140625" style="19"/>
  </cols>
  <sheetData>
    <row r="1" spans="1:3" ht="15.75" x14ac:dyDescent="0.25">
      <c r="A1" s="18" t="s">
        <v>28</v>
      </c>
      <c r="B1" s="18" t="s">
        <v>29</v>
      </c>
      <c r="C1" s="45" t="s">
        <v>30</v>
      </c>
    </row>
    <row r="2" spans="1:3" x14ac:dyDescent="0.2">
      <c r="A2" s="46" t="s">
        <v>31</v>
      </c>
      <c r="B2" s="46" t="s">
        <v>47</v>
      </c>
      <c r="C2" s="47">
        <v>929573</v>
      </c>
    </row>
    <row r="3" spans="1:3" x14ac:dyDescent="0.2">
      <c r="A3" s="46" t="s">
        <v>31</v>
      </c>
      <c r="B3" s="46" t="s">
        <v>48</v>
      </c>
      <c r="C3" s="47">
        <v>912741</v>
      </c>
    </row>
    <row r="4" spans="1:3" x14ac:dyDescent="0.2">
      <c r="A4" s="46" t="s">
        <v>31</v>
      </c>
      <c r="B4" s="46" t="s">
        <v>49</v>
      </c>
      <c r="C4" s="47">
        <v>990793</v>
      </c>
    </row>
    <row r="5" spans="1:3" x14ac:dyDescent="0.2">
      <c r="A5" s="46" t="s">
        <v>31</v>
      </c>
      <c r="B5" s="46" t="s">
        <v>50</v>
      </c>
      <c r="C5" s="47">
        <v>958142</v>
      </c>
    </row>
    <row r="6" spans="1:3" x14ac:dyDescent="0.2">
      <c r="A6" s="46" t="s">
        <v>31</v>
      </c>
      <c r="B6" s="46" t="s">
        <v>51</v>
      </c>
      <c r="C6" s="47">
        <v>1016028</v>
      </c>
    </row>
    <row r="7" spans="1:3" x14ac:dyDescent="0.2">
      <c r="A7" s="46" t="s">
        <v>31</v>
      </c>
      <c r="B7" s="46" t="s">
        <v>52</v>
      </c>
      <c r="C7" s="47">
        <v>861384</v>
      </c>
    </row>
    <row r="8" spans="1:3" x14ac:dyDescent="0.2">
      <c r="A8" s="46" t="s">
        <v>31</v>
      </c>
      <c r="B8" s="46" t="s">
        <v>53</v>
      </c>
      <c r="C8" s="47">
        <v>843734</v>
      </c>
    </row>
    <row r="9" spans="1:3" x14ac:dyDescent="0.2">
      <c r="A9" s="46" t="s">
        <v>31</v>
      </c>
      <c r="B9" s="46" t="s">
        <v>54</v>
      </c>
      <c r="C9" s="47">
        <v>854371</v>
      </c>
    </row>
    <row r="10" spans="1:3" x14ac:dyDescent="0.2">
      <c r="A10" s="46" t="s">
        <v>31</v>
      </c>
      <c r="B10" s="46" t="s">
        <v>55</v>
      </c>
      <c r="C10" s="47">
        <v>791746</v>
      </c>
    </row>
    <row r="11" spans="1:3" x14ac:dyDescent="0.2">
      <c r="A11" s="46" t="s">
        <v>31</v>
      </c>
      <c r="B11" s="46" t="s">
        <v>56</v>
      </c>
      <c r="C11" s="47">
        <v>717805</v>
      </c>
    </row>
    <row r="12" spans="1:3" x14ac:dyDescent="0.2">
      <c r="A12" s="46" t="s">
        <v>31</v>
      </c>
      <c r="B12" s="46" t="s">
        <v>57</v>
      </c>
      <c r="C12" s="47">
        <v>680634</v>
      </c>
    </row>
    <row r="13" spans="1:3" x14ac:dyDescent="0.2">
      <c r="A13" s="46" t="s">
        <v>31</v>
      </c>
      <c r="B13" s="46" t="s">
        <v>32</v>
      </c>
      <c r="C13" s="47">
        <v>647398</v>
      </c>
    </row>
    <row r="14" spans="1:3" x14ac:dyDescent="0.2">
      <c r="A14" s="46" t="s">
        <v>31</v>
      </c>
      <c r="B14" s="46" t="s">
        <v>33</v>
      </c>
      <c r="C14" s="47">
        <v>606960</v>
      </c>
    </row>
    <row r="15" spans="1:3" x14ac:dyDescent="0.2">
      <c r="A15" s="46" t="s">
        <v>31</v>
      </c>
      <c r="B15" s="46" t="s">
        <v>34</v>
      </c>
      <c r="C15" s="47">
        <v>521324</v>
      </c>
    </row>
    <row r="16" spans="1:3" x14ac:dyDescent="0.2">
      <c r="A16" s="46" t="s">
        <v>31</v>
      </c>
      <c r="B16" s="46" t="s">
        <v>35</v>
      </c>
      <c r="C16" s="47">
        <v>526923</v>
      </c>
    </row>
    <row r="17" spans="1:3" x14ac:dyDescent="0.2">
      <c r="A17" s="46" t="s">
        <v>31</v>
      </c>
      <c r="B17" s="46" t="s">
        <v>36</v>
      </c>
      <c r="C17" s="47">
        <v>496316</v>
      </c>
    </row>
    <row r="18" spans="1:3" x14ac:dyDescent="0.2">
      <c r="A18" s="46" t="s">
        <v>31</v>
      </c>
      <c r="B18" s="46" t="s">
        <v>37</v>
      </c>
      <c r="C18" s="47">
        <v>529720</v>
      </c>
    </row>
    <row r="19" spans="1:3" x14ac:dyDescent="0.2">
      <c r="A19" s="46" t="s">
        <v>31</v>
      </c>
      <c r="B19" s="46" t="s">
        <v>38</v>
      </c>
      <c r="C19" s="47">
        <v>560787</v>
      </c>
    </row>
    <row r="20" spans="1:3" x14ac:dyDescent="0.2">
      <c r="A20" s="46" t="s">
        <v>31</v>
      </c>
      <c r="B20" s="46" t="s">
        <v>39</v>
      </c>
      <c r="C20" s="47">
        <v>566220</v>
      </c>
    </row>
    <row r="21" spans="1:3" x14ac:dyDescent="0.2">
      <c r="A21" s="46" t="s">
        <v>31</v>
      </c>
      <c r="B21" s="46" t="s">
        <v>40</v>
      </c>
      <c r="C21" s="47">
        <v>576601</v>
      </c>
    </row>
    <row r="22" spans="1:3" x14ac:dyDescent="0.2">
      <c r="A22" s="46" t="s">
        <v>31</v>
      </c>
      <c r="B22" s="46" t="s">
        <v>41</v>
      </c>
      <c r="C22" s="47">
        <v>558038</v>
      </c>
    </row>
    <row r="23" spans="1:3" x14ac:dyDescent="0.2">
      <c r="A23" s="46" t="s">
        <v>31</v>
      </c>
      <c r="B23" s="46" t="s">
        <v>42</v>
      </c>
      <c r="C23" s="47">
        <v>518327</v>
      </c>
    </row>
    <row r="24" spans="1:3" x14ac:dyDescent="0.2">
      <c r="A24" s="46" t="s">
        <v>31</v>
      </c>
      <c r="B24" s="46" t="s">
        <v>43</v>
      </c>
      <c r="C24" s="47">
        <v>577221</v>
      </c>
    </row>
    <row r="25" spans="1:3" x14ac:dyDescent="0.2">
      <c r="A25" s="46" t="s">
        <v>31</v>
      </c>
      <c r="B25" s="46" t="s">
        <v>44</v>
      </c>
      <c r="C25" s="47">
        <v>622722</v>
      </c>
    </row>
    <row r="26" spans="1:3" x14ac:dyDescent="0.2">
      <c r="A26" s="46" t="s">
        <v>31</v>
      </c>
      <c r="B26" s="46" t="s">
        <v>45</v>
      </c>
      <c r="C26" s="47">
        <v>600543</v>
      </c>
    </row>
    <row r="27" spans="1:3" x14ac:dyDescent="0.2">
      <c r="A27" s="46" t="s">
        <v>31</v>
      </c>
      <c r="B27" s="46" t="s">
        <v>46</v>
      </c>
      <c r="C27" s="47">
        <v>605822</v>
      </c>
    </row>
    <row r="28" spans="1:3" x14ac:dyDescent="0.2">
      <c r="A28" s="46" t="s">
        <v>58</v>
      </c>
      <c r="B28" s="46" t="s">
        <v>57</v>
      </c>
      <c r="C28" s="47">
        <v>103820</v>
      </c>
    </row>
    <row r="29" spans="1:3" x14ac:dyDescent="0.2">
      <c r="A29" s="46" t="s">
        <v>58</v>
      </c>
      <c r="B29" s="46" t="s">
        <v>32</v>
      </c>
      <c r="C29" s="47">
        <v>101432</v>
      </c>
    </row>
    <row r="30" spans="1:3" x14ac:dyDescent="0.2">
      <c r="A30" s="46" t="s">
        <v>58</v>
      </c>
      <c r="B30" s="46" t="s">
        <v>33</v>
      </c>
      <c r="C30" s="47">
        <v>91566</v>
      </c>
    </row>
    <row r="31" spans="1:3" x14ac:dyDescent="0.2">
      <c r="A31" s="46" t="s">
        <v>58</v>
      </c>
      <c r="B31" s="46" t="s">
        <v>34</v>
      </c>
      <c r="C31" s="47">
        <v>83832</v>
      </c>
    </row>
    <row r="32" spans="1:3" x14ac:dyDescent="0.2">
      <c r="A32" s="46" t="s">
        <v>58</v>
      </c>
      <c r="B32" s="46" t="s">
        <v>35</v>
      </c>
      <c r="C32" s="47">
        <v>84882</v>
      </c>
    </row>
    <row r="33" spans="1:3" x14ac:dyDescent="0.2">
      <c r="A33" s="46" t="s">
        <v>58</v>
      </c>
      <c r="B33" s="46" t="s">
        <v>36</v>
      </c>
      <c r="C33" s="47">
        <v>85050</v>
      </c>
    </row>
    <row r="34" spans="1:3" x14ac:dyDescent="0.2">
      <c r="A34" s="46" t="s">
        <v>58</v>
      </c>
      <c r="B34" s="46" t="s">
        <v>37</v>
      </c>
      <c r="C34" s="47">
        <v>88869</v>
      </c>
    </row>
    <row r="35" spans="1:3" x14ac:dyDescent="0.2">
      <c r="A35" s="46" t="s">
        <v>58</v>
      </c>
      <c r="B35" s="46" t="s">
        <v>38</v>
      </c>
      <c r="C35" s="47">
        <v>91261</v>
      </c>
    </row>
    <row r="36" spans="1:3" x14ac:dyDescent="0.2">
      <c r="A36" s="46" t="s">
        <v>58</v>
      </c>
      <c r="B36" s="46" t="s">
        <v>39</v>
      </c>
      <c r="C36" s="47">
        <v>91901</v>
      </c>
    </row>
    <row r="37" spans="1:3" x14ac:dyDescent="0.2">
      <c r="A37" s="46" t="s">
        <v>58</v>
      </c>
      <c r="B37" s="46" t="s">
        <v>40</v>
      </c>
      <c r="C37" s="47">
        <v>92748</v>
      </c>
    </row>
    <row r="38" spans="1:3" x14ac:dyDescent="0.2">
      <c r="A38" s="46" t="s">
        <v>58</v>
      </c>
      <c r="B38" s="46" t="s">
        <v>41</v>
      </c>
      <c r="C38" s="47">
        <v>92075</v>
      </c>
    </row>
    <row r="39" spans="1:3" x14ac:dyDescent="0.2">
      <c r="A39" s="46" t="s">
        <v>58</v>
      </c>
      <c r="B39" s="46" t="s">
        <v>42</v>
      </c>
      <c r="C39" s="47">
        <v>85637</v>
      </c>
    </row>
    <row r="40" spans="1:3" x14ac:dyDescent="0.2">
      <c r="A40" s="46" t="s">
        <v>58</v>
      </c>
      <c r="B40" s="46" t="s">
        <v>43</v>
      </c>
      <c r="C40" s="47">
        <v>95768</v>
      </c>
    </row>
    <row r="41" spans="1:3" x14ac:dyDescent="0.2">
      <c r="A41" s="46" t="s">
        <v>58</v>
      </c>
      <c r="B41" s="46" t="s">
        <v>44</v>
      </c>
      <c r="C41" s="47">
        <v>99626</v>
      </c>
    </row>
    <row r="42" spans="1:3" x14ac:dyDescent="0.2">
      <c r="A42" s="46" t="s">
        <v>58</v>
      </c>
      <c r="B42" s="46" t="s">
        <v>45</v>
      </c>
      <c r="C42" s="47">
        <v>80550</v>
      </c>
    </row>
    <row r="43" spans="1:3" x14ac:dyDescent="0.2">
      <c r="A43" s="46" t="s">
        <v>58</v>
      </c>
      <c r="B43" s="46" t="s">
        <v>46</v>
      </c>
      <c r="C43" s="47">
        <v>74610</v>
      </c>
    </row>
    <row r="44" spans="1:3" x14ac:dyDescent="0.2">
      <c r="A44" s="46" t="s">
        <v>59</v>
      </c>
      <c r="B44" s="46" t="s">
        <v>49</v>
      </c>
      <c r="C44" s="47">
        <v>63907</v>
      </c>
    </row>
    <row r="45" spans="1:3" x14ac:dyDescent="0.2">
      <c r="A45" s="46" t="s">
        <v>59</v>
      </c>
      <c r="B45" s="46" t="s">
        <v>50</v>
      </c>
      <c r="C45" s="47">
        <v>62540</v>
      </c>
    </row>
    <row r="46" spans="1:3" x14ac:dyDescent="0.2">
      <c r="A46" s="46" t="s">
        <v>59</v>
      </c>
      <c r="B46" s="46" t="s">
        <v>51</v>
      </c>
      <c r="C46" s="47">
        <v>63832</v>
      </c>
    </row>
    <row r="47" spans="1:3" x14ac:dyDescent="0.2">
      <c r="A47" s="46" t="s">
        <v>59</v>
      </c>
      <c r="B47" s="46" t="s">
        <v>52</v>
      </c>
      <c r="C47" s="47">
        <v>52866</v>
      </c>
    </row>
    <row r="48" spans="1:3" x14ac:dyDescent="0.2">
      <c r="A48" s="46" t="s">
        <v>59</v>
      </c>
      <c r="B48" s="46" t="s">
        <v>53</v>
      </c>
      <c r="C48" s="47">
        <v>52485</v>
      </c>
    </row>
    <row r="49" spans="1:3" x14ac:dyDescent="0.2">
      <c r="A49" s="46" t="s">
        <v>59</v>
      </c>
      <c r="B49" s="46" t="s">
        <v>54</v>
      </c>
      <c r="C49" s="47">
        <v>56675</v>
      </c>
    </row>
    <row r="50" spans="1:3" x14ac:dyDescent="0.2">
      <c r="A50" s="46" t="s">
        <v>59</v>
      </c>
      <c r="B50" s="46" t="s">
        <v>55</v>
      </c>
      <c r="C50" s="47">
        <v>55086</v>
      </c>
    </row>
    <row r="51" spans="1:3" x14ac:dyDescent="0.2">
      <c r="A51" s="46" t="s">
        <v>59</v>
      </c>
      <c r="B51" s="46" t="s">
        <v>56</v>
      </c>
      <c r="C51" s="47">
        <v>49293</v>
      </c>
    </row>
    <row r="52" spans="1:3" x14ac:dyDescent="0.2">
      <c r="A52" s="46" t="s">
        <v>59</v>
      </c>
      <c r="B52" s="46" t="s">
        <v>57</v>
      </c>
      <c r="C52" s="47">
        <v>46335</v>
      </c>
    </row>
    <row r="53" spans="1:3" x14ac:dyDescent="0.2">
      <c r="A53" s="46" t="s">
        <v>59</v>
      </c>
      <c r="B53" s="46" t="s">
        <v>32</v>
      </c>
      <c r="C53" s="47">
        <v>46885</v>
      </c>
    </row>
    <row r="54" spans="1:3" x14ac:dyDescent="0.2">
      <c r="A54" s="46" t="s">
        <v>59</v>
      </c>
      <c r="B54" s="46" t="s">
        <v>33</v>
      </c>
      <c r="C54" s="47">
        <v>40005</v>
      </c>
    </row>
    <row r="55" spans="1:3" x14ac:dyDescent="0.2">
      <c r="A55" s="46" t="s">
        <v>59</v>
      </c>
      <c r="B55" s="46" t="s">
        <v>34</v>
      </c>
      <c r="C55" s="47">
        <v>36255</v>
      </c>
    </row>
    <row r="56" spans="1:3" x14ac:dyDescent="0.2">
      <c r="A56" s="46" t="s">
        <v>59</v>
      </c>
      <c r="B56" s="46" t="s">
        <v>35</v>
      </c>
      <c r="C56" s="47">
        <v>38596</v>
      </c>
    </row>
    <row r="57" spans="1:3" x14ac:dyDescent="0.2">
      <c r="A57" s="46" t="s">
        <v>59</v>
      </c>
      <c r="B57" s="46" t="s">
        <v>36</v>
      </c>
      <c r="C57" s="47">
        <v>36427</v>
      </c>
    </row>
    <row r="58" spans="1:3" x14ac:dyDescent="0.2">
      <c r="A58" s="46" t="s">
        <v>59</v>
      </c>
      <c r="B58" s="46" t="s">
        <v>37</v>
      </c>
      <c r="C58" s="47">
        <v>36763</v>
      </c>
    </row>
    <row r="59" spans="1:3" x14ac:dyDescent="0.2">
      <c r="A59" s="46" t="s">
        <v>59</v>
      </c>
      <c r="B59" s="46" t="s">
        <v>38</v>
      </c>
      <c r="C59" s="47">
        <v>37217</v>
      </c>
    </row>
    <row r="60" spans="1:3" x14ac:dyDescent="0.2">
      <c r="A60" s="46" t="s">
        <v>59</v>
      </c>
      <c r="B60" s="46" t="s">
        <v>39</v>
      </c>
      <c r="C60" s="47">
        <v>36763</v>
      </c>
    </row>
    <row r="61" spans="1:3" x14ac:dyDescent="0.2">
      <c r="A61" s="46" t="s">
        <v>59</v>
      </c>
      <c r="B61" s="46" t="s">
        <v>40</v>
      </c>
      <c r="C61" s="47">
        <v>36674</v>
      </c>
    </row>
    <row r="62" spans="1:3" x14ac:dyDescent="0.2">
      <c r="A62" s="46" t="s">
        <v>59</v>
      </c>
      <c r="B62" s="46" t="s">
        <v>41</v>
      </c>
      <c r="C62" s="47">
        <v>34993</v>
      </c>
    </row>
    <row r="63" spans="1:3" x14ac:dyDescent="0.2">
      <c r="A63" s="46" t="s">
        <v>59</v>
      </c>
      <c r="B63" s="46" t="s">
        <v>42</v>
      </c>
      <c r="C63" s="47">
        <v>32229</v>
      </c>
    </row>
    <row r="64" spans="1:3" x14ac:dyDescent="0.2">
      <c r="A64" s="46" t="s">
        <v>59</v>
      </c>
      <c r="B64" s="46" t="s">
        <v>43</v>
      </c>
      <c r="C64" s="47">
        <v>34738</v>
      </c>
    </row>
    <row r="65" spans="1:3" x14ac:dyDescent="0.2">
      <c r="A65" s="46" t="s">
        <v>59</v>
      </c>
      <c r="B65" s="46" t="s">
        <v>44</v>
      </c>
      <c r="C65" s="47">
        <v>37428</v>
      </c>
    </row>
    <row r="66" spans="1:3" x14ac:dyDescent="0.2">
      <c r="A66" s="46" t="s">
        <v>59</v>
      </c>
      <c r="B66" s="46" t="s">
        <v>45</v>
      </c>
      <c r="C66" s="47">
        <v>38062</v>
      </c>
    </row>
    <row r="67" spans="1:3" x14ac:dyDescent="0.2">
      <c r="A67" s="46" t="s">
        <v>59</v>
      </c>
      <c r="B67" s="46" t="s">
        <v>46</v>
      </c>
      <c r="C67" s="47">
        <v>38074</v>
      </c>
    </row>
  </sheetData>
  <sortState xmlns:xlrd2="http://schemas.microsoft.com/office/spreadsheetml/2017/richdata2" ref="A2:C66">
    <sortCondition ref="A2:A66"/>
  </sortState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2F9B6-20C9-4721-8078-D46104EE37D9}">
  <sheetPr codeName="Sheet6">
    <tabColor rgb="FFFF0000"/>
  </sheetPr>
  <dimension ref="A1:O65"/>
  <sheetViews>
    <sheetView zoomScaleNormal="100" workbookViewId="0">
      <pane ySplit="3" topLeftCell="A10" activePane="bottomLeft" state="frozen"/>
      <selection pane="bottomLeft" activeCell="F35" sqref="F35"/>
    </sheetView>
  </sheetViews>
  <sheetFormatPr defaultColWidth="9.140625" defaultRowHeight="15" x14ac:dyDescent="0.2"/>
  <cols>
    <col min="1" max="1" width="20.42578125" style="54" customWidth="1"/>
    <col min="2" max="5" width="10.5703125" style="54" customWidth="1"/>
    <col min="6" max="6" width="11.42578125" style="54" bestFit="1" customWidth="1"/>
    <col min="7" max="9" width="10.5703125" style="54" customWidth="1"/>
    <col min="10" max="10" width="15.5703125" style="54" customWidth="1"/>
    <col min="11" max="11" width="12.7109375" style="54" bestFit="1" customWidth="1"/>
    <col min="12" max="13" width="11.42578125" style="54" bestFit="1" customWidth="1"/>
    <col min="14" max="14" width="12.7109375" style="54" bestFit="1" customWidth="1"/>
    <col min="15" max="15" width="11.42578125" style="54" bestFit="1" customWidth="1"/>
    <col min="16" max="16384" width="9.140625" style="54"/>
  </cols>
  <sheetData>
    <row r="1" spans="1:15" ht="15" customHeight="1" x14ac:dyDescent="0.25">
      <c r="A1" s="53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20.100000000000001" customHeight="1" x14ac:dyDescent="0.2">
      <c r="A2" s="52"/>
      <c r="B2" s="52" t="s">
        <v>62</v>
      </c>
      <c r="C2" s="52"/>
      <c r="D2" s="52"/>
      <c r="E2" s="52"/>
      <c r="F2" s="52" t="s">
        <v>63</v>
      </c>
      <c r="G2" s="52"/>
      <c r="H2" s="52"/>
      <c r="I2" s="52"/>
      <c r="J2" s="52"/>
      <c r="K2" s="52" t="s">
        <v>64</v>
      </c>
      <c r="L2" s="52"/>
      <c r="M2" s="52"/>
      <c r="N2" s="52"/>
      <c r="O2" s="52"/>
    </row>
    <row r="3" spans="1:15" s="58" customFormat="1" ht="31.5" x14ac:dyDescent="0.25">
      <c r="A3" s="55" t="s">
        <v>65</v>
      </c>
      <c r="B3" s="56" t="s">
        <v>31</v>
      </c>
      <c r="C3" s="56" t="s">
        <v>58</v>
      </c>
      <c r="D3" s="56" t="s">
        <v>59</v>
      </c>
      <c r="E3" s="57" t="s">
        <v>61</v>
      </c>
      <c r="F3" s="56" t="s">
        <v>31</v>
      </c>
      <c r="G3" s="56" t="s">
        <v>58</v>
      </c>
      <c r="H3" s="56" t="s">
        <v>59</v>
      </c>
      <c r="I3" s="57" t="s">
        <v>61</v>
      </c>
      <c r="J3" s="56"/>
      <c r="K3" s="56" t="s">
        <v>31</v>
      </c>
      <c r="L3" s="56" t="s">
        <v>58</v>
      </c>
      <c r="M3" s="56" t="s">
        <v>59</v>
      </c>
      <c r="N3" s="57" t="s">
        <v>61</v>
      </c>
      <c r="O3" s="56"/>
    </row>
    <row r="4" spans="1:15" ht="15" customHeight="1" x14ac:dyDescent="0.25">
      <c r="A4" s="52" t="s">
        <v>47</v>
      </c>
      <c r="B4" s="49" cm="1">
        <f t="array" ref="B4">IF(SUMPRODUCT(('Data - incidents'!$A$2:$A$464=B$3)*('Data - incidents'!$B$2:$B$464=$A4)*('Data - incidents'!$C$2:$C$464))=0,"..",SUMPRODUCT(('Data - incidents'!$A$2:$A$464=B$3)*('Data - incidents'!$B$2:$B$464=$A4)*('Data - incidents'!$C$2:$C$464)))</f>
        <v>929573</v>
      </c>
      <c r="C4" s="49" t="str" cm="1">
        <f t="array" ref="C4">IF(SUMPRODUCT(('Data - incidents'!$A$2:$A$464=C$3)*('Data - incidents'!$B$2:$B$464=$A4)*('Data - incidents'!$C$2:$C$464))=0,"..",SUMPRODUCT(('Data - incidents'!$A$2:$A$464=C$3)*('Data - incidents'!$B$2:$B$464=$A4)*('Data - incidents'!$C$2:$C$464)))</f>
        <v>..</v>
      </c>
      <c r="D4" s="49" t="str" cm="1">
        <f t="array" ref="D4">IF(SUMPRODUCT(('Data - incidents'!$A$2:$A$464=D$3)*('Data - incidents'!$B$2:$B$464=$A4)*('Data - incidents'!$C$2:$C$464))=0,"..",SUMPRODUCT(('Data - incidents'!$A$2:$A$464=D$3)*('Data - incidents'!$B$2:$B$464=$A4)*('Data - incidents'!$C$2:$C$464)))</f>
        <v>..</v>
      </c>
      <c r="E4" s="50" t="str">
        <f>IF(OR(D4="..",C4="..",B4=".."),"..",SUM(B4:D4))</f>
        <v>..</v>
      </c>
      <c r="F4" s="49">
        <f t="shared" ref="F4:F24" si="0">IF(OR(B4="..",K4=".."),"..",(1000000*B4)/K4)</f>
        <v>18958.148508450449</v>
      </c>
      <c r="G4" s="49" t="str">
        <f t="shared" ref="G4:G25" si="1">IF(OR(C4="..",L4=".."),"..",(1000000*C4)/L4)</f>
        <v>..</v>
      </c>
      <c r="H4" s="49" t="str">
        <f t="shared" ref="H4:H25" si="2">IF(OR(D4="..",M4=".."),"..",(1000000*D4)/M4)</f>
        <v>..</v>
      </c>
      <c r="I4" s="50" t="str">
        <f t="shared" ref="I4:I25" si="3">IF(OR(E4="..",N4=".."),"..",(1000000*E4)/N4)</f>
        <v>..</v>
      </c>
      <c r="J4" s="52"/>
      <c r="K4" s="51" cm="1">
        <f t="array" ref="K4">SUMPRODUCT(('Data - population'!$B$2:$B$372996=FIRE0101_working!$A4)*('Data - population'!$C$2:$C$372996=FIRE0101_working!F$3)*('Data - population'!$D$2:$D$372996))</f>
        <v>49032900</v>
      </c>
      <c r="L4" s="51" cm="1">
        <f t="array" ref="L4">SUMPRODUCT(('Data - population'!$B$2:$B$372996=FIRE0101_working!$A4)*('Data - population'!$C$2:$C$372996=FIRE0101_working!G$3)*('Data - population'!$D$2:$D$372996))</f>
        <v>5072000</v>
      </c>
      <c r="M4" s="51" cm="1">
        <f t="array" ref="M4">SUMPRODUCT(('Data - population'!$B$2:$B$372996=FIRE0101_working!$A4)*('Data - population'!$C$2:$C$372996=FIRE0101_working!H$3)*('Data - population'!$D$2:$D$372996))</f>
        <v>2900600</v>
      </c>
      <c r="N4" s="51" cm="1">
        <f t="array" ref="N4">SUMPRODUCT(('Data - population'!$B$2:$B$372996=FIRE0101_working!$A4)*('Data - population'!$C$2:$C$372996=FIRE0101_working!I$3)*('Data - population'!$D$2:$D$372996))</f>
        <v>57005400</v>
      </c>
      <c r="O4" s="52">
        <f>K4+L4+M4-N4</f>
        <v>100</v>
      </c>
    </row>
    <row r="5" spans="1:15" ht="15" customHeight="1" x14ac:dyDescent="0.25">
      <c r="A5" s="52" t="s">
        <v>48</v>
      </c>
      <c r="B5" s="49" cm="1">
        <f t="array" ref="B5">IF(SUMPRODUCT(('Data - incidents'!$A$2:$A$464=B$3)*('Data - incidents'!$B$2:$B$464=$A5)*('Data - incidents'!$C$2:$C$464))=0,"..",SUMPRODUCT(('Data - incidents'!$A$2:$A$464=B$3)*('Data - incidents'!$B$2:$B$464=$A5)*('Data - incidents'!$C$2:$C$464)))</f>
        <v>912741</v>
      </c>
      <c r="C5" s="49" t="str" cm="1">
        <f t="array" ref="C5">IF(SUMPRODUCT(('Data - incidents'!$A$2:$A$464=C$3)*('Data - incidents'!$B$2:$B$464=$A5)*('Data - incidents'!$C$2:$C$464))=0,"..",SUMPRODUCT(('Data - incidents'!$A$2:$A$464=C$3)*('Data - incidents'!$B$2:$B$464=$A5)*('Data - incidents'!$C$2:$C$464)))</f>
        <v>..</v>
      </c>
      <c r="D5" s="49" t="str" cm="1">
        <f t="array" ref="D5">IF(SUMPRODUCT(('Data - incidents'!$A$2:$A$464=D$3)*('Data - incidents'!$B$2:$B$464=$A5)*('Data - incidents'!$C$2:$C$464))=0,"..",SUMPRODUCT(('Data - incidents'!$A$2:$A$464=D$3)*('Data - incidents'!$B$2:$B$464=$A5)*('Data - incidents'!$C$2:$C$464)))</f>
        <v>..</v>
      </c>
      <c r="E5" s="50" t="str">
        <f t="shared" ref="E5:E25" si="4">IF(OR(D5="..",C5="..",B5=".."),"..",SUM(B5:D5))</f>
        <v>..</v>
      </c>
      <c r="F5" s="49">
        <f t="shared" si="0"/>
        <v>18539.098536965834</v>
      </c>
      <c r="G5" s="49" t="str">
        <f t="shared" si="1"/>
        <v>..</v>
      </c>
      <c r="H5" s="49" t="str">
        <f t="shared" si="2"/>
        <v>..</v>
      </c>
      <c r="I5" s="50" t="str">
        <f t="shared" si="3"/>
        <v>..</v>
      </c>
      <c r="J5" s="52"/>
      <c r="K5" s="51" cm="1">
        <f t="array" ref="K5">SUMPRODUCT(('Data - population'!$B$2:$B$372996=FIRE0101_working!$A5)*('Data - population'!$C$2:$C$372996=FIRE0101_working!F$3)*('Data - population'!$D$2:$D$372996))</f>
        <v>49233300</v>
      </c>
      <c r="L5" s="51" cm="1">
        <f t="array" ref="L5">SUMPRODUCT(('Data - population'!$B$2:$B$372996=FIRE0101_working!$A5)*('Data - population'!$C$2:$C$372996=FIRE0101_working!G$3)*('Data - population'!$D$2:$D$372996))</f>
        <v>5062900</v>
      </c>
      <c r="M5" s="51" cm="1">
        <f t="array" ref="M5">SUMPRODUCT(('Data - population'!$B$2:$B$372996=FIRE0101_working!$A5)*('Data - population'!$C$2:$C$372996=FIRE0101_working!H$3)*('Data - population'!$D$2:$D$372996))</f>
        <v>2906900</v>
      </c>
      <c r="N5" s="51" cm="1">
        <f t="array" ref="N5">SUMPRODUCT(('Data - population'!$B$2:$B$372996=FIRE0101_working!$A5)*('Data - population'!$C$2:$C$372996=FIRE0101_working!I$3)*('Data - population'!$D$2:$D$372996))</f>
        <v>57203100</v>
      </c>
      <c r="O5" s="52">
        <f t="shared" ref="O5:O25" si="5">K5+L5+M5-N5</f>
        <v>0</v>
      </c>
    </row>
    <row r="6" spans="1:15" ht="15" customHeight="1" x14ac:dyDescent="0.25">
      <c r="A6" s="52" t="s">
        <v>49</v>
      </c>
      <c r="B6" s="49" cm="1">
        <f t="array" ref="B6">IF(SUMPRODUCT(('Data - incidents'!$A$2:$A$464=B$3)*('Data - incidents'!$B$2:$B$464=$A6)*('Data - incidents'!$C$2:$C$464))=0,"..",SUMPRODUCT(('Data - incidents'!$A$2:$A$464=B$3)*('Data - incidents'!$B$2:$B$464=$A6)*('Data - incidents'!$C$2:$C$464)))</f>
        <v>990793</v>
      </c>
      <c r="C6" s="49" t="str" cm="1">
        <f t="array" ref="C6">IF(SUMPRODUCT(('Data - incidents'!$A$2:$A$464=C$3)*('Data - incidents'!$B$2:$B$464=$A6)*('Data - incidents'!$C$2:$C$464))=0,"..",SUMPRODUCT(('Data - incidents'!$A$2:$A$464=C$3)*('Data - incidents'!$B$2:$B$464=$A6)*('Data - incidents'!$C$2:$C$464)))</f>
        <v>..</v>
      </c>
      <c r="D6" s="49" cm="1">
        <f t="array" ref="D6">IF(SUMPRODUCT(('Data - incidents'!$A$2:$A$464=D$3)*('Data - incidents'!$B$2:$B$464=$A6)*('Data - incidents'!$C$2:$C$464))=0,"..",SUMPRODUCT(('Data - incidents'!$A$2:$A$464=D$3)*('Data - incidents'!$B$2:$B$464=$A6)*('Data - incidents'!$C$2:$C$464)))</f>
        <v>63907</v>
      </c>
      <c r="E6" s="50" t="str">
        <f t="shared" si="4"/>
        <v>..</v>
      </c>
      <c r="F6" s="49">
        <f t="shared" si="0"/>
        <v>20036.38040271225</v>
      </c>
      <c r="G6" s="49" t="str">
        <f t="shared" si="1"/>
        <v>..</v>
      </c>
      <c r="H6" s="49">
        <f t="shared" si="2"/>
        <v>21959.659129956704</v>
      </c>
      <c r="I6" s="50" t="str">
        <f t="shared" si="3"/>
        <v>..</v>
      </c>
      <c r="J6" s="52"/>
      <c r="K6" s="51" cm="1">
        <f t="array" ref="K6">SUMPRODUCT(('Data - population'!$B$2:$B$372996=FIRE0101_working!$A6)*('Data - population'!$C$2:$C$372996=FIRE0101_working!F$3)*('Data - population'!$D$2:$D$372996))</f>
        <v>49449700</v>
      </c>
      <c r="L6" s="51" cm="1">
        <f t="array" ref="L6">SUMPRODUCT(('Data - population'!$B$2:$B$372996=FIRE0101_working!$A6)*('Data - population'!$C$2:$C$372996=FIRE0101_working!G$3)*('Data - population'!$D$2:$D$372996))</f>
        <v>5064200</v>
      </c>
      <c r="M6" s="51" cm="1">
        <f t="array" ref="M6">SUMPRODUCT(('Data - population'!$B$2:$B$372996=FIRE0101_working!$A6)*('Data - population'!$C$2:$C$372996=FIRE0101_working!H$3)*('Data - population'!$D$2:$D$372996))</f>
        <v>2910200</v>
      </c>
      <c r="N6" s="51" cm="1">
        <f t="array" ref="N6">SUMPRODUCT(('Data - population'!$B$2:$B$372996=FIRE0101_working!$A6)*('Data - population'!$C$2:$C$372996=FIRE0101_working!I$3)*('Data - population'!$D$2:$D$372996))</f>
        <v>57424200</v>
      </c>
      <c r="O6" s="52">
        <f t="shared" si="5"/>
        <v>-100</v>
      </c>
    </row>
    <row r="7" spans="1:15" ht="15" customHeight="1" x14ac:dyDescent="0.25">
      <c r="A7" s="52" t="s">
        <v>50</v>
      </c>
      <c r="B7" s="49" cm="1">
        <f t="array" ref="B7">IF(SUMPRODUCT(('Data - incidents'!$A$2:$A$464=B$3)*('Data - incidents'!$B$2:$B$464=$A7)*('Data - incidents'!$C$2:$C$464))=0,"..",SUMPRODUCT(('Data - incidents'!$A$2:$A$464=B$3)*('Data - incidents'!$B$2:$B$464=$A7)*('Data - incidents'!$C$2:$C$464)))</f>
        <v>958142</v>
      </c>
      <c r="C7" s="49" t="str" cm="1">
        <f t="array" ref="C7">IF(SUMPRODUCT(('Data - incidents'!$A$2:$A$464=C$3)*('Data - incidents'!$B$2:$B$464=$A7)*('Data - incidents'!$C$2:$C$464))=0,"..",SUMPRODUCT(('Data - incidents'!$A$2:$A$464=C$3)*('Data - incidents'!$B$2:$B$464=$A7)*('Data - incidents'!$C$2:$C$464)))</f>
        <v>..</v>
      </c>
      <c r="D7" s="49" cm="1">
        <f t="array" ref="D7">IF(SUMPRODUCT(('Data - incidents'!$A$2:$A$464=D$3)*('Data - incidents'!$B$2:$B$464=$A7)*('Data - incidents'!$C$2:$C$464))=0,"..",SUMPRODUCT(('Data - incidents'!$A$2:$A$464=D$3)*('Data - incidents'!$B$2:$B$464=$A7)*('Data - incidents'!$C$2:$C$464)))</f>
        <v>62540</v>
      </c>
      <c r="E7" s="50" t="str">
        <f t="shared" si="4"/>
        <v>..</v>
      </c>
      <c r="F7" s="49">
        <f t="shared" si="0"/>
        <v>19286.543892526664</v>
      </c>
      <c r="G7" s="49" t="str">
        <f t="shared" si="1"/>
        <v>..</v>
      </c>
      <c r="H7" s="49">
        <f t="shared" si="2"/>
        <v>21396.558212733929</v>
      </c>
      <c r="I7" s="50" t="str">
        <f t="shared" si="3"/>
        <v>..</v>
      </c>
      <c r="J7" s="52"/>
      <c r="K7" s="51" cm="1">
        <f t="array" ref="K7">SUMPRODUCT(('Data - population'!$B$2:$B$372996=FIRE0101_working!$A7)*('Data - population'!$C$2:$C$372996=FIRE0101_working!F$3)*('Data - population'!$D$2:$D$372996))</f>
        <v>49679300</v>
      </c>
      <c r="L7" s="51" cm="1">
        <f t="array" ref="L7">SUMPRODUCT(('Data - population'!$B$2:$B$372996=FIRE0101_working!$A7)*('Data - population'!$C$2:$C$372996=FIRE0101_working!G$3)*('Data - population'!$D$2:$D$372996))</f>
        <v>5066000</v>
      </c>
      <c r="M7" s="51" cm="1">
        <f t="array" ref="M7">SUMPRODUCT(('Data - population'!$B$2:$B$372996=FIRE0101_working!$A7)*('Data - population'!$C$2:$C$372996=FIRE0101_working!H$3)*('Data - population'!$D$2:$D$372996))</f>
        <v>2922900</v>
      </c>
      <c r="N7" s="51" cm="1">
        <f t="array" ref="N7">SUMPRODUCT(('Data - population'!$B$2:$B$372996=FIRE0101_working!$A7)*('Data - population'!$C$2:$C$372996=FIRE0101_working!I$3)*('Data - population'!$D$2:$D$372996))</f>
        <v>57668100</v>
      </c>
      <c r="O7" s="52">
        <f t="shared" si="5"/>
        <v>100</v>
      </c>
    </row>
    <row r="8" spans="1:15" ht="15" customHeight="1" x14ac:dyDescent="0.25">
      <c r="A8" s="52" t="s">
        <v>51</v>
      </c>
      <c r="B8" s="49" cm="1">
        <f t="array" ref="B8">IF(SUMPRODUCT(('Data - incidents'!$A$2:$A$464=B$3)*('Data - incidents'!$B$2:$B$464=$A8)*('Data - incidents'!$C$2:$C$464))=0,"..",SUMPRODUCT(('Data - incidents'!$A$2:$A$464=B$3)*('Data - incidents'!$B$2:$B$464=$A8)*('Data - incidents'!$C$2:$C$464)))</f>
        <v>1016028</v>
      </c>
      <c r="C8" s="49" t="str" cm="1">
        <f t="array" ref="C8">IF(SUMPRODUCT(('Data - incidents'!$A$2:$A$464=C$3)*('Data - incidents'!$B$2:$B$464=$A8)*('Data - incidents'!$C$2:$C$464))=0,"..",SUMPRODUCT(('Data - incidents'!$A$2:$A$464=C$3)*('Data - incidents'!$B$2:$B$464=$A8)*('Data - incidents'!$C$2:$C$464)))</f>
        <v>..</v>
      </c>
      <c r="D8" s="49" cm="1">
        <f t="array" ref="D8">IF(SUMPRODUCT(('Data - incidents'!$A$2:$A$464=D$3)*('Data - incidents'!$B$2:$B$464=$A8)*('Data - incidents'!$C$2:$C$464))=0,"..",SUMPRODUCT(('Data - incidents'!$A$2:$A$464=D$3)*('Data - incidents'!$B$2:$B$464=$A8)*('Data - incidents'!$C$2:$C$464)))</f>
        <v>63832</v>
      </c>
      <c r="E8" s="50" t="str">
        <f t="shared" si="4"/>
        <v>..</v>
      </c>
      <c r="F8" s="49">
        <f t="shared" si="0"/>
        <v>20350.88281539494</v>
      </c>
      <c r="G8" s="49" t="str">
        <f t="shared" si="1"/>
        <v>..</v>
      </c>
      <c r="H8" s="49">
        <f t="shared" si="2"/>
        <v>21728.563161657079</v>
      </c>
      <c r="I8" s="50" t="str">
        <f t="shared" si="3"/>
        <v>..</v>
      </c>
      <c r="J8" s="52"/>
      <c r="K8" s="51" cm="1">
        <f t="array" ref="K8">SUMPRODUCT(('Data - population'!$B$2:$B$372996=FIRE0101_working!$A8)*('Data - population'!$C$2:$C$372996=FIRE0101_working!F$3)*('Data - population'!$D$2:$D$372996))</f>
        <v>49925500</v>
      </c>
      <c r="L8" s="51" cm="1">
        <f t="array" ref="L8">SUMPRODUCT(('Data - population'!$B$2:$B$372996=FIRE0101_working!$A8)*('Data - population'!$C$2:$C$372996=FIRE0101_working!G$3)*('Data - population'!$D$2:$D$372996))</f>
        <v>5068500</v>
      </c>
      <c r="M8" s="51" cm="1">
        <f t="array" ref="M8">SUMPRODUCT(('Data - population'!$B$2:$B$372996=FIRE0101_working!$A8)*('Data - population'!$C$2:$C$372996=FIRE0101_working!H$3)*('Data - population'!$D$2:$D$372996))</f>
        <v>2937700</v>
      </c>
      <c r="N8" s="51" cm="1">
        <f t="array" ref="N8">SUMPRODUCT(('Data - population'!$B$2:$B$372996=FIRE0101_working!$A8)*('Data - population'!$C$2:$C$372996=FIRE0101_working!I$3)*('Data - population'!$D$2:$D$372996))</f>
        <v>57931700</v>
      </c>
      <c r="O8" s="52">
        <f t="shared" si="5"/>
        <v>0</v>
      </c>
    </row>
    <row r="9" spans="1:15" ht="15" customHeight="1" x14ac:dyDescent="0.25">
      <c r="A9" s="52" t="s">
        <v>52</v>
      </c>
      <c r="B9" s="49" cm="1">
        <f t="array" ref="B9">IF(SUMPRODUCT(('Data - incidents'!$A$2:$A$464=B$3)*('Data - incidents'!$B$2:$B$464=$A9)*('Data - incidents'!$C$2:$C$464))=0,"..",SUMPRODUCT(('Data - incidents'!$A$2:$A$464=B$3)*('Data - incidents'!$B$2:$B$464=$A9)*('Data - incidents'!$C$2:$C$464)))</f>
        <v>861384</v>
      </c>
      <c r="C9" s="49" t="str" cm="1">
        <f t="array" ref="C9">IF(SUMPRODUCT(('Data - incidents'!$A$2:$A$464=C$3)*('Data - incidents'!$B$2:$B$464=$A9)*('Data - incidents'!$C$2:$C$464))=0,"..",SUMPRODUCT(('Data - incidents'!$A$2:$A$464=C$3)*('Data - incidents'!$B$2:$B$464=$A9)*('Data - incidents'!$C$2:$C$464)))</f>
        <v>..</v>
      </c>
      <c r="D9" s="49" cm="1">
        <f t="array" ref="D9">IF(SUMPRODUCT(('Data - incidents'!$A$2:$A$464=D$3)*('Data - incidents'!$B$2:$B$464=$A9)*('Data - incidents'!$C$2:$C$464))=0,"..",SUMPRODUCT(('Data - incidents'!$A$2:$A$464=D$3)*('Data - incidents'!$B$2:$B$464=$A9)*('Data - incidents'!$C$2:$C$464)))</f>
        <v>52866</v>
      </c>
      <c r="E9" s="50" t="str">
        <f t="shared" si="4"/>
        <v>..</v>
      </c>
      <c r="F9" s="49">
        <f t="shared" si="0"/>
        <v>17160.889816832885</v>
      </c>
      <c r="G9" s="49" t="str">
        <f t="shared" si="1"/>
        <v>..</v>
      </c>
      <c r="H9" s="49">
        <f t="shared" si="2"/>
        <v>17875.836883749238</v>
      </c>
      <c r="I9" s="50" t="str">
        <f t="shared" si="3"/>
        <v>..</v>
      </c>
      <c r="J9" s="52"/>
      <c r="K9" s="51" cm="1">
        <f t="array" ref="K9">SUMPRODUCT(('Data - population'!$B$2:$B$372996=FIRE0101_working!$A9)*('Data - population'!$C$2:$C$372996=FIRE0101_working!F$3)*('Data - population'!$D$2:$D$372996))</f>
        <v>50194600</v>
      </c>
      <c r="L9" s="51" cm="1">
        <f t="array" ref="L9">SUMPRODUCT(('Data - population'!$B$2:$B$372996=FIRE0101_working!$A9)*('Data - population'!$C$2:$C$372996=FIRE0101_working!G$3)*('Data - population'!$D$2:$D$372996))</f>
        <v>5084300</v>
      </c>
      <c r="M9" s="51" cm="1">
        <f t="array" ref="M9">SUMPRODUCT(('Data - population'!$B$2:$B$372996=FIRE0101_working!$A9)*('Data - population'!$C$2:$C$372996=FIRE0101_working!H$3)*('Data - population'!$D$2:$D$372996))</f>
        <v>2957400</v>
      </c>
      <c r="N9" s="51" cm="1">
        <f t="array" ref="N9">SUMPRODUCT(('Data - population'!$B$2:$B$372996=FIRE0101_working!$A9)*('Data - population'!$C$2:$C$372996=FIRE0101_working!I$3)*('Data - population'!$D$2:$D$372996))</f>
        <v>58236300</v>
      </c>
      <c r="O9" s="52">
        <f t="shared" si="5"/>
        <v>0</v>
      </c>
    </row>
    <row r="10" spans="1:15" ht="15" customHeight="1" x14ac:dyDescent="0.25">
      <c r="A10" s="52" t="s">
        <v>53</v>
      </c>
      <c r="B10" s="49" cm="1">
        <f t="array" ref="B10">IF(SUMPRODUCT(('Data - incidents'!$A$2:$A$464=B$3)*('Data - incidents'!$B$2:$B$464=$A10)*('Data - incidents'!$C$2:$C$464))=0,"..",SUMPRODUCT(('Data - incidents'!$A$2:$A$464=B$3)*('Data - incidents'!$B$2:$B$464=$A10)*('Data - incidents'!$C$2:$C$464)))</f>
        <v>843734</v>
      </c>
      <c r="C10" s="49" t="str" cm="1">
        <f t="array" ref="C10">IF(SUMPRODUCT(('Data - incidents'!$A$2:$A$464=C$3)*('Data - incidents'!$B$2:$B$464=$A10)*('Data - incidents'!$C$2:$C$464))=0,"..",SUMPRODUCT(('Data - incidents'!$A$2:$A$464=C$3)*('Data - incidents'!$B$2:$B$464=$A10)*('Data - incidents'!$C$2:$C$464)))</f>
        <v>..</v>
      </c>
      <c r="D10" s="49" cm="1">
        <f t="array" ref="D10">IF(SUMPRODUCT(('Data - incidents'!$A$2:$A$464=D$3)*('Data - incidents'!$B$2:$B$464=$A10)*('Data - incidents'!$C$2:$C$464))=0,"..",SUMPRODUCT(('Data - incidents'!$A$2:$A$464=D$3)*('Data - incidents'!$B$2:$B$464=$A10)*('Data - incidents'!$C$2:$C$464)))</f>
        <v>52485</v>
      </c>
      <c r="E10" s="50" t="str">
        <f t="shared" si="4"/>
        <v>..</v>
      </c>
      <c r="F10" s="49">
        <f t="shared" si="0"/>
        <v>16672.607991147295</v>
      </c>
      <c r="G10" s="49" t="str">
        <f t="shared" si="1"/>
        <v>..</v>
      </c>
      <c r="H10" s="49">
        <f t="shared" si="2"/>
        <v>17675.883204795744</v>
      </c>
      <c r="I10" s="50" t="str">
        <f t="shared" si="3"/>
        <v>..</v>
      </c>
      <c r="J10" s="52"/>
      <c r="K10" s="51" cm="1">
        <f t="array" ref="K10">SUMPRODUCT(('Data - population'!$B$2:$B$372996=FIRE0101_working!$A10)*('Data - population'!$C$2:$C$372996=FIRE0101_working!F$3)*('Data - population'!$D$2:$D$372996))</f>
        <v>50606000</v>
      </c>
      <c r="L10" s="51" cm="1">
        <f t="array" ref="L10">SUMPRODUCT(('Data - population'!$B$2:$B$372996=FIRE0101_working!$A10)*('Data - population'!$C$2:$C$372996=FIRE0101_working!G$3)*('Data - population'!$D$2:$D$372996))</f>
        <v>5110200</v>
      </c>
      <c r="M10" s="51" cm="1">
        <f t="array" ref="M10">SUMPRODUCT(('Data - population'!$B$2:$B$372996=FIRE0101_working!$A10)*('Data - population'!$C$2:$C$372996=FIRE0101_working!H$3)*('Data - population'!$D$2:$D$372996))</f>
        <v>2969300</v>
      </c>
      <c r="N10" s="51" cm="1">
        <f t="array" ref="N10">SUMPRODUCT(('Data - population'!$B$2:$B$372996=FIRE0101_working!$A10)*('Data - population'!$C$2:$C$372996=FIRE0101_working!I$3)*('Data - population'!$D$2:$D$372996))</f>
        <v>58685500</v>
      </c>
      <c r="O10" s="52">
        <f t="shared" si="5"/>
        <v>0</v>
      </c>
    </row>
    <row r="11" spans="1:15" ht="15" customHeight="1" x14ac:dyDescent="0.25">
      <c r="A11" s="52" t="s">
        <v>54</v>
      </c>
      <c r="B11" s="49" cm="1">
        <f t="array" ref="B11">IF(SUMPRODUCT(('Data - incidents'!$A$2:$A$464=B$3)*('Data - incidents'!$B$2:$B$464=$A11)*('Data - incidents'!$C$2:$C$464))=0,"..",SUMPRODUCT(('Data - incidents'!$A$2:$A$464=B$3)*('Data - incidents'!$B$2:$B$464=$A11)*('Data - incidents'!$C$2:$C$464)))</f>
        <v>854371</v>
      </c>
      <c r="C11" s="49" t="str" cm="1">
        <f t="array" ref="C11">IF(SUMPRODUCT(('Data - incidents'!$A$2:$A$464=C$3)*('Data - incidents'!$B$2:$B$464=$A11)*('Data - incidents'!$C$2:$C$464))=0,"..",SUMPRODUCT(('Data - incidents'!$A$2:$A$464=C$3)*('Data - incidents'!$B$2:$B$464=$A11)*('Data - incidents'!$C$2:$C$464)))</f>
        <v>..</v>
      </c>
      <c r="D11" s="49" cm="1">
        <f t="array" ref="D11">IF(SUMPRODUCT(('Data - incidents'!$A$2:$A$464=D$3)*('Data - incidents'!$B$2:$B$464=$A11)*('Data - incidents'!$C$2:$C$464))=0,"..",SUMPRODUCT(('Data - incidents'!$A$2:$A$464=D$3)*('Data - incidents'!$B$2:$B$464=$A11)*('Data - incidents'!$C$2:$C$464)))</f>
        <v>56675</v>
      </c>
      <c r="E11" s="50" t="str">
        <f t="shared" si="4"/>
        <v>..</v>
      </c>
      <c r="F11" s="49">
        <f t="shared" si="0"/>
        <v>16763.811385023506</v>
      </c>
      <c r="G11" s="49" t="str">
        <f t="shared" si="1"/>
        <v>..</v>
      </c>
      <c r="H11" s="49">
        <f t="shared" si="2"/>
        <v>18982.14823994373</v>
      </c>
      <c r="I11" s="50" t="str">
        <f t="shared" si="3"/>
        <v>..</v>
      </c>
      <c r="J11" s="52"/>
      <c r="K11" s="51" cm="1">
        <f t="array" ref="K11">SUMPRODUCT(('Data - population'!$B$2:$B$372996=FIRE0101_working!$A11)*('Data - population'!$C$2:$C$372996=FIRE0101_working!F$3)*('Data - population'!$D$2:$D$372996))</f>
        <v>50965200</v>
      </c>
      <c r="L11" s="51" cm="1">
        <f t="array" ref="L11">SUMPRODUCT(('Data - population'!$B$2:$B$372996=FIRE0101_working!$A11)*('Data - population'!$C$2:$C$372996=FIRE0101_working!G$3)*('Data - population'!$D$2:$D$372996))</f>
        <v>5133000</v>
      </c>
      <c r="M11" s="51" cm="1">
        <f t="array" ref="M11">SUMPRODUCT(('Data - population'!$B$2:$B$372996=FIRE0101_working!$A11)*('Data - population'!$C$2:$C$372996=FIRE0101_working!H$3)*('Data - population'!$D$2:$D$372996))</f>
        <v>2985700</v>
      </c>
      <c r="N11" s="51" cm="1">
        <f t="array" ref="N11">SUMPRODUCT(('Data - population'!$B$2:$B$372996=FIRE0101_working!$A11)*('Data - population'!$C$2:$C$372996=FIRE0101_working!I$3)*('Data - population'!$D$2:$D$372996))</f>
        <v>59083900</v>
      </c>
      <c r="O11" s="52">
        <f t="shared" si="5"/>
        <v>0</v>
      </c>
    </row>
    <row r="12" spans="1:15" ht="15" customHeight="1" x14ac:dyDescent="0.25">
      <c r="A12" s="52" t="s">
        <v>55</v>
      </c>
      <c r="B12" s="49" cm="1">
        <f t="array" ref="B12">IF(SUMPRODUCT(('Data - incidents'!$A$2:$A$464=B$3)*('Data - incidents'!$B$2:$B$464=$A12)*('Data - incidents'!$C$2:$C$464))=0,"..",SUMPRODUCT(('Data - incidents'!$A$2:$A$464=B$3)*('Data - incidents'!$B$2:$B$464=$A12)*('Data - incidents'!$C$2:$C$464)))</f>
        <v>791746</v>
      </c>
      <c r="C12" s="49" t="str" cm="1">
        <f t="array" ref="C12">IF(SUMPRODUCT(('Data - incidents'!$A$2:$A$464=C$3)*('Data - incidents'!$B$2:$B$464=$A12)*('Data - incidents'!$C$2:$C$464))=0,"..",SUMPRODUCT(('Data - incidents'!$A$2:$A$464=C$3)*('Data - incidents'!$B$2:$B$464=$A12)*('Data - incidents'!$C$2:$C$464)))</f>
        <v>..</v>
      </c>
      <c r="D12" s="49" cm="1">
        <f t="array" ref="D12">IF(SUMPRODUCT(('Data - incidents'!$A$2:$A$464=D$3)*('Data - incidents'!$B$2:$B$464=$A12)*('Data - incidents'!$C$2:$C$464))=0,"..",SUMPRODUCT(('Data - incidents'!$A$2:$A$464=D$3)*('Data - incidents'!$B$2:$B$464=$A12)*('Data - incidents'!$C$2:$C$464)))</f>
        <v>55086</v>
      </c>
      <c r="E12" s="50" t="str">
        <f t="shared" si="4"/>
        <v>..</v>
      </c>
      <c r="F12" s="49">
        <f t="shared" si="0"/>
        <v>15409.284736994732</v>
      </c>
      <c r="G12" s="49" t="str">
        <f t="shared" si="1"/>
        <v>..</v>
      </c>
      <c r="H12" s="49">
        <f t="shared" si="2"/>
        <v>18323.520606725877</v>
      </c>
      <c r="I12" s="50" t="str">
        <f t="shared" si="3"/>
        <v>..</v>
      </c>
      <c r="J12" s="52"/>
      <c r="K12" s="51" cm="1">
        <f t="array" ref="K12">SUMPRODUCT(('Data - population'!$B$2:$B$372996=FIRE0101_working!$A12)*('Data - population'!$C$2:$C$372996=FIRE0101_working!F$3)*('Data - population'!$D$2:$D$372996))</f>
        <v>51381100</v>
      </c>
      <c r="L12" s="51" cm="1">
        <f t="array" ref="L12">SUMPRODUCT(('Data - population'!$B$2:$B$372996=FIRE0101_working!$A12)*('Data - population'!$C$2:$C$372996=FIRE0101_working!G$3)*('Data - population'!$D$2:$D$372996))</f>
        <v>5170000</v>
      </c>
      <c r="M12" s="51" cm="1">
        <f t="array" ref="M12">SUMPRODUCT(('Data - population'!$B$2:$B$372996=FIRE0101_working!$A12)*('Data - population'!$C$2:$C$372996=FIRE0101_working!H$3)*('Data - population'!$D$2:$D$372996))</f>
        <v>3006300</v>
      </c>
      <c r="N12" s="51" cm="1">
        <f t="array" ref="N12">SUMPRODUCT(('Data - population'!$B$2:$B$372996=FIRE0101_working!$A12)*('Data - population'!$C$2:$C$372996=FIRE0101_working!I$3)*('Data - population'!$D$2:$D$372996))</f>
        <v>59557400</v>
      </c>
      <c r="O12" s="52">
        <f t="shared" si="5"/>
        <v>0</v>
      </c>
    </row>
    <row r="13" spans="1:15" ht="15" customHeight="1" x14ac:dyDescent="0.25">
      <c r="A13" s="52" t="s">
        <v>56</v>
      </c>
      <c r="B13" s="49" cm="1">
        <f t="array" ref="B13">IF(SUMPRODUCT(('Data - incidents'!$A$2:$A$464=B$3)*('Data - incidents'!$B$2:$B$464=$A13)*('Data - incidents'!$C$2:$C$464))=0,"..",SUMPRODUCT(('Data - incidents'!$A$2:$A$464=B$3)*('Data - incidents'!$B$2:$B$464=$A13)*('Data - incidents'!$C$2:$C$464)))</f>
        <v>717805</v>
      </c>
      <c r="C13" s="49" t="str" cm="1">
        <f t="array" ref="C13">IF(SUMPRODUCT(('Data - incidents'!$A$2:$A$464=C$3)*('Data - incidents'!$B$2:$B$464=$A13)*('Data - incidents'!$C$2:$C$464))=0,"..",SUMPRODUCT(('Data - incidents'!$A$2:$A$464=C$3)*('Data - incidents'!$B$2:$B$464=$A13)*('Data - incidents'!$C$2:$C$464)))</f>
        <v>..</v>
      </c>
      <c r="D13" s="49" cm="1">
        <f t="array" ref="D13">IF(SUMPRODUCT(('Data - incidents'!$A$2:$A$464=D$3)*('Data - incidents'!$B$2:$B$464=$A13)*('Data - incidents'!$C$2:$C$464))=0,"..",SUMPRODUCT(('Data - incidents'!$A$2:$A$464=D$3)*('Data - incidents'!$B$2:$B$464=$A13)*('Data - incidents'!$C$2:$C$464)))</f>
        <v>49293</v>
      </c>
      <c r="E13" s="50" t="str">
        <f t="shared" si="4"/>
        <v>..</v>
      </c>
      <c r="F13" s="49">
        <f t="shared" si="0"/>
        <v>13852.987210489444</v>
      </c>
      <c r="G13" s="49" t="str">
        <f t="shared" si="1"/>
        <v>..</v>
      </c>
      <c r="H13" s="49">
        <f t="shared" si="2"/>
        <v>16290.35989292442</v>
      </c>
      <c r="I13" s="50" t="str">
        <f t="shared" si="3"/>
        <v>..</v>
      </c>
      <c r="J13" s="52"/>
      <c r="K13" s="51" cm="1">
        <f t="array" ref="K13">SUMPRODUCT(('Data - population'!$B$2:$B$372996=FIRE0101_working!$A13)*('Data - population'!$C$2:$C$372996=FIRE0101_working!F$3)*('Data - population'!$D$2:$D$372996))</f>
        <v>51815900</v>
      </c>
      <c r="L13" s="51" cm="1">
        <f t="array" ref="L13">SUMPRODUCT(('Data - population'!$B$2:$B$372996=FIRE0101_working!$A13)*('Data - population'!$C$2:$C$372996=FIRE0101_working!G$3)*('Data - population'!$D$2:$D$372996))</f>
        <v>5202900</v>
      </c>
      <c r="M13" s="51" cm="1">
        <f t="array" ref="M13">SUMPRODUCT(('Data - population'!$B$2:$B$372996=FIRE0101_working!$A13)*('Data - population'!$C$2:$C$372996=FIRE0101_working!H$3)*('Data - population'!$D$2:$D$372996))</f>
        <v>3025900</v>
      </c>
      <c r="N13" s="51" cm="1">
        <f t="array" ref="N13">SUMPRODUCT(('Data - population'!$B$2:$B$372996=FIRE0101_working!$A13)*('Data - population'!$C$2:$C$372996=FIRE0101_working!I$3)*('Data - population'!$D$2:$D$372996))</f>
        <v>60044600</v>
      </c>
      <c r="O13" s="52">
        <f t="shared" si="5"/>
        <v>100</v>
      </c>
    </row>
    <row r="14" spans="1:15" ht="15" customHeight="1" x14ac:dyDescent="0.25">
      <c r="A14" s="52" t="s">
        <v>57</v>
      </c>
      <c r="B14" s="49" cm="1">
        <f t="array" ref="B14">IF(SUMPRODUCT(('Data - incidents'!$A$2:$A$464=B$3)*('Data - incidents'!$B$2:$B$464=$A14)*('Data - incidents'!$C$2:$C$464))=0,"..",SUMPRODUCT(('Data - incidents'!$A$2:$A$464=B$3)*('Data - incidents'!$B$2:$B$464=$A14)*('Data - incidents'!$C$2:$C$464)))</f>
        <v>680634</v>
      </c>
      <c r="C14" s="49" cm="1">
        <f t="array" ref="C14">IF(SUMPRODUCT(('Data - incidents'!$A$2:$A$464=C$3)*('Data - incidents'!$B$2:$B$464=$A14)*('Data - incidents'!$C$2:$C$464))=0,"..",SUMPRODUCT(('Data - incidents'!$A$2:$A$464=C$3)*('Data - incidents'!$B$2:$B$464=$A14)*('Data - incidents'!$C$2:$C$464)))</f>
        <v>103820</v>
      </c>
      <c r="D14" s="49" cm="1">
        <f t="array" ref="D14">IF(SUMPRODUCT(('Data - incidents'!$A$2:$A$464=D$3)*('Data - incidents'!$B$2:$B$464=$A14)*('Data - incidents'!$C$2:$C$464))=0,"..",SUMPRODUCT(('Data - incidents'!$A$2:$A$464=D$3)*('Data - incidents'!$B$2:$B$464=$A14)*('Data - incidents'!$C$2:$C$464)))</f>
        <v>46335</v>
      </c>
      <c r="E14" s="50">
        <f t="shared" si="4"/>
        <v>830789</v>
      </c>
      <c r="F14" s="49">
        <f t="shared" si="0"/>
        <v>13039.864818263328</v>
      </c>
      <c r="G14" s="49">
        <f t="shared" si="1"/>
        <v>19843.651445937423</v>
      </c>
      <c r="H14" s="49">
        <f t="shared" si="2"/>
        <v>15247.293428543222</v>
      </c>
      <c r="I14" s="50">
        <f t="shared" si="3"/>
        <v>13739.498438823031</v>
      </c>
      <c r="J14" s="52"/>
      <c r="K14" s="51" cm="1">
        <f t="array" ref="K14">SUMPRODUCT(('Data - population'!$B$2:$B$372996=FIRE0101_working!$A14)*('Data - population'!$C$2:$C$372996=FIRE0101_working!F$3)*('Data - population'!$D$2:$D$372996))</f>
        <v>52196400</v>
      </c>
      <c r="L14" s="51" cm="1">
        <f t="array" ref="L14">SUMPRODUCT(('Data - population'!$B$2:$B$372996=FIRE0101_working!$A14)*('Data - population'!$C$2:$C$372996=FIRE0101_working!G$3)*('Data - population'!$D$2:$D$372996))</f>
        <v>5231900</v>
      </c>
      <c r="M14" s="51" cm="1">
        <f t="array" ref="M14">SUMPRODUCT(('Data - population'!$B$2:$B$372996=FIRE0101_working!$A14)*('Data - population'!$C$2:$C$372996=FIRE0101_working!H$3)*('Data - population'!$D$2:$D$372996))</f>
        <v>3038900</v>
      </c>
      <c r="N14" s="51" cm="1">
        <f t="array" ref="N14">SUMPRODUCT(('Data - population'!$B$2:$B$372996=FIRE0101_working!$A14)*('Data - population'!$C$2:$C$372996=FIRE0101_working!I$3)*('Data - population'!$D$2:$D$372996))</f>
        <v>60467200</v>
      </c>
      <c r="O14" s="52">
        <f t="shared" si="5"/>
        <v>0</v>
      </c>
    </row>
    <row r="15" spans="1:15" ht="15" customHeight="1" x14ac:dyDescent="0.25">
      <c r="A15" s="52" t="s">
        <v>32</v>
      </c>
      <c r="B15" s="49" cm="1">
        <f t="array" ref="B15">IF(SUMPRODUCT(('Data - incidents'!$A$2:$A$464=B$3)*('Data - incidents'!$B$2:$B$464=$A15)*('Data - incidents'!$C$2:$C$464))=0,"..",SUMPRODUCT(('Data - incidents'!$A$2:$A$464=B$3)*('Data - incidents'!$B$2:$B$464=$A15)*('Data - incidents'!$C$2:$C$464)))</f>
        <v>647398</v>
      </c>
      <c r="C15" s="49" cm="1">
        <f t="array" ref="C15">IF(SUMPRODUCT(('Data - incidents'!$A$2:$A$464=C$3)*('Data - incidents'!$B$2:$B$464=$A15)*('Data - incidents'!$C$2:$C$464))=0,"..",SUMPRODUCT(('Data - incidents'!$A$2:$A$464=C$3)*('Data - incidents'!$B$2:$B$464=$A15)*('Data - incidents'!$C$2:$C$464)))</f>
        <v>101432</v>
      </c>
      <c r="D15" s="49" cm="1">
        <f t="array" ref="D15">IF(SUMPRODUCT(('Data - incidents'!$A$2:$A$464=D$3)*('Data - incidents'!$B$2:$B$464=$A15)*('Data - incidents'!$C$2:$C$464))=0,"..",SUMPRODUCT(('Data - incidents'!$A$2:$A$464=D$3)*('Data - incidents'!$B$2:$B$464=$A15)*('Data - incidents'!$C$2:$C$464)))</f>
        <v>46885</v>
      </c>
      <c r="E15" s="50">
        <f t="shared" si="4"/>
        <v>795715</v>
      </c>
      <c r="F15" s="49">
        <f t="shared" si="0"/>
        <v>12298.0101628912</v>
      </c>
      <c r="G15" s="49">
        <f t="shared" si="1"/>
        <v>19275.588157044582</v>
      </c>
      <c r="H15" s="49">
        <f t="shared" si="2"/>
        <v>15372.131147540984</v>
      </c>
      <c r="I15" s="50">
        <f t="shared" si="3"/>
        <v>13054.223963408833</v>
      </c>
      <c r="J15" s="52"/>
      <c r="K15" s="51" cm="1">
        <f t="array" ref="K15">SUMPRODUCT(('Data - population'!$B$2:$B$372996=FIRE0101_working!$A15)*('Data - population'!$C$2:$C$372996=FIRE0101_working!F$3)*('Data - population'!$D$2:$D$372996))</f>
        <v>52642500</v>
      </c>
      <c r="L15" s="51" cm="1">
        <f t="array" ref="L15">SUMPRODUCT(('Data - population'!$B$2:$B$372996=FIRE0101_working!$A15)*('Data - population'!$C$2:$C$372996=FIRE0101_working!G$3)*('Data - population'!$D$2:$D$372996))</f>
        <v>5262200</v>
      </c>
      <c r="M15" s="51" cm="1">
        <f t="array" ref="M15">SUMPRODUCT(('Data - population'!$B$2:$B$372996=FIRE0101_working!$A15)*('Data - population'!$C$2:$C$372996=FIRE0101_working!H$3)*('Data - population'!$D$2:$D$372996))</f>
        <v>3050000</v>
      </c>
      <c r="N15" s="51" cm="1">
        <f t="array" ref="N15">SUMPRODUCT(('Data - population'!$B$2:$B$372996=FIRE0101_working!$A15)*('Data - population'!$C$2:$C$372996=FIRE0101_working!I$3)*('Data - population'!$D$2:$D$372996))</f>
        <v>60954600</v>
      </c>
      <c r="O15" s="52">
        <f t="shared" si="5"/>
        <v>100</v>
      </c>
    </row>
    <row r="16" spans="1:15" ht="15" customHeight="1" x14ac:dyDescent="0.25">
      <c r="A16" s="52" t="s">
        <v>33</v>
      </c>
      <c r="B16" s="49" cm="1">
        <f t="array" ref="B16">IF(SUMPRODUCT(('Data - incidents'!$A$2:$A$464=B$3)*('Data - incidents'!$B$2:$B$464=$A16)*('Data - incidents'!$C$2:$C$464))=0,"..",SUMPRODUCT(('Data - incidents'!$A$2:$A$464=B$3)*('Data - incidents'!$B$2:$B$464=$A16)*('Data - incidents'!$C$2:$C$464)))</f>
        <v>606960</v>
      </c>
      <c r="C16" s="49" cm="1">
        <f t="array" ref="C16">IF(SUMPRODUCT(('Data - incidents'!$A$2:$A$464=C$3)*('Data - incidents'!$B$2:$B$464=$A16)*('Data - incidents'!$C$2:$C$464))=0,"..",SUMPRODUCT(('Data - incidents'!$A$2:$A$464=C$3)*('Data - incidents'!$B$2:$B$464=$A16)*('Data - incidents'!$C$2:$C$464)))</f>
        <v>91566</v>
      </c>
      <c r="D16" s="49" cm="1">
        <f t="array" ref="D16">IF(SUMPRODUCT(('Data - incidents'!$A$2:$A$464=D$3)*('Data - incidents'!$B$2:$B$464=$A16)*('Data - incidents'!$C$2:$C$464))=0,"..",SUMPRODUCT(('Data - incidents'!$A$2:$A$464=D$3)*('Data - incidents'!$B$2:$B$464=$A16)*('Data - incidents'!$C$2:$C$464)))</f>
        <v>40005</v>
      </c>
      <c r="E16" s="50">
        <f t="shared" si="4"/>
        <v>738531</v>
      </c>
      <c r="F16" s="49">
        <f t="shared" si="0"/>
        <v>11428.958785249457</v>
      </c>
      <c r="G16" s="49">
        <f t="shared" si="1"/>
        <v>17276.929753391574</v>
      </c>
      <c r="H16" s="49">
        <f t="shared" si="2"/>
        <v>13057.31444611267</v>
      </c>
      <c r="I16" s="50">
        <f t="shared" si="3"/>
        <v>12014.33851519746</v>
      </c>
      <c r="J16" s="52"/>
      <c r="K16" s="51" cm="1">
        <f t="array" ref="K16">SUMPRODUCT(('Data - population'!$B$2:$B$372996=FIRE0101_working!$A16)*('Data - population'!$C$2:$C$372996=FIRE0101_working!F$3)*('Data - population'!$D$2:$D$372996))</f>
        <v>53107200</v>
      </c>
      <c r="L16" s="51" cm="1">
        <f t="array" ref="L16">SUMPRODUCT(('Data - population'!$B$2:$B$372996=FIRE0101_working!$A16)*('Data - population'!$C$2:$C$372996=FIRE0101_working!G$3)*('Data - population'!$D$2:$D$372996))</f>
        <v>5299900</v>
      </c>
      <c r="M16" s="51" cm="1">
        <f t="array" ref="M16">SUMPRODUCT(('Data - population'!$B$2:$B$372996=FIRE0101_working!$A16)*('Data - population'!$C$2:$C$372996=FIRE0101_working!H$3)*('Data - population'!$D$2:$D$372996))</f>
        <v>3063800</v>
      </c>
      <c r="N16" s="51" cm="1">
        <f t="array" ref="N16">SUMPRODUCT(('Data - population'!$B$2:$B$372996=FIRE0101_working!$A16)*('Data - population'!$C$2:$C$372996=FIRE0101_working!I$3)*('Data - population'!$D$2:$D$372996))</f>
        <v>61470800</v>
      </c>
      <c r="O16" s="52">
        <f t="shared" si="5"/>
        <v>100</v>
      </c>
    </row>
    <row r="17" spans="1:15" ht="15" customHeight="1" x14ac:dyDescent="0.25">
      <c r="A17" s="52" t="s">
        <v>34</v>
      </c>
      <c r="B17" s="49" cm="1">
        <f t="array" ref="B17">IF(SUMPRODUCT(('Data - incidents'!$A$2:$A$464=B$3)*('Data - incidents'!$B$2:$B$464=$A17)*('Data - incidents'!$C$2:$C$464))=0,"..",SUMPRODUCT(('Data - incidents'!$A$2:$A$464=B$3)*('Data - incidents'!$B$2:$B$464=$A17)*('Data - incidents'!$C$2:$C$464)))</f>
        <v>521324</v>
      </c>
      <c r="C17" s="49" cm="1">
        <f t="array" ref="C17">IF(SUMPRODUCT(('Data - incidents'!$A$2:$A$464=C$3)*('Data - incidents'!$B$2:$B$464=$A17)*('Data - incidents'!$C$2:$C$464))=0,"..",SUMPRODUCT(('Data - incidents'!$A$2:$A$464=C$3)*('Data - incidents'!$B$2:$B$464=$A17)*('Data - incidents'!$C$2:$C$464)))</f>
        <v>83832</v>
      </c>
      <c r="D17" s="49" cm="1">
        <f t="array" ref="D17">IF(SUMPRODUCT(('Data - incidents'!$A$2:$A$464=D$3)*('Data - incidents'!$B$2:$B$464=$A17)*('Data - incidents'!$C$2:$C$464))=0,"..",SUMPRODUCT(('Data - incidents'!$A$2:$A$464=D$3)*('Data - incidents'!$B$2:$B$464=$A17)*('Data - incidents'!$C$2:$C$464)))</f>
        <v>36255</v>
      </c>
      <c r="E17" s="50">
        <f t="shared" si="4"/>
        <v>641411</v>
      </c>
      <c r="F17" s="49">
        <f t="shared" si="0"/>
        <v>9743.1354519425568</v>
      </c>
      <c r="G17" s="49">
        <f t="shared" si="1"/>
        <v>15792.924155080818</v>
      </c>
      <c r="H17" s="49">
        <f t="shared" si="2"/>
        <v>11805.985216060439</v>
      </c>
      <c r="I17" s="50">
        <f t="shared" si="3"/>
        <v>10364.412572169105</v>
      </c>
      <c r="J17" s="52"/>
      <c r="K17" s="51" cm="1">
        <f t="array" ref="K17">SUMPRODUCT(('Data - population'!$B$2:$B$372996=FIRE0101_working!$A17)*('Data - population'!$C$2:$C$372996=FIRE0101_working!F$3)*('Data - population'!$D$2:$D$372996))</f>
        <v>53506800</v>
      </c>
      <c r="L17" s="51" cm="1">
        <f t="array" ref="L17">SUMPRODUCT(('Data - population'!$B$2:$B$372996=FIRE0101_working!$A17)*('Data - population'!$C$2:$C$372996=FIRE0101_working!G$3)*('Data - population'!$D$2:$D$372996))</f>
        <v>5308200</v>
      </c>
      <c r="M17" s="51" cm="1">
        <f t="array" ref="M17">SUMPRODUCT(('Data - population'!$B$2:$B$372996=FIRE0101_working!$A17)*('Data - population'!$C$2:$C$372996=FIRE0101_working!H$3)*('Data - population'!$D$2:$D$372996))</f>
        <v>3070900</v>
      </c>
      <c r="N17" s="51" cm="1">
        <f t="array" ref="N17">SUMPRODUCT(('Data - population'!$B$2:$B$372996=FIRE0101_working!$A17)*('Data - population'!$C$2:$C$372996=FIRE0101_working!I$3)*('Data - population'!$D$2:$D$372996))</f>
        <v>61885900</v>
      </c>
      <c r="O17" s="52">
        <f t="shared" si="5"/>
        <v>0</v>
      </c>
    </row>
    <row r="18" spans="1:15" ht="15" customHeight="1" x14ac:dyDescent="0.25">
      <c r="A18" s="52" t="s">
        <v>35</v>
      </c>
      <c r="B18" s="49" cm="1">
        <f t="array" ref="B18">IF(SUMPRODUCT(('Data - incidents'!$A$2:$A$464=B$3)*('Data - incidents'!$B$2:$B$464=$A18)*('Data - incidents'!$C$2:$C$464))=0,"..",SUMPRODUCT(('Data - incidents'!$A$2:$A$464=B$3)*('Data - incidents'!$B$2:$B$464=$A18)*('Data - incidents'!$C$2:$C$464)))</f>
        <v>526923</v>
      </c>
      <c r="C18" s="49" cm="1">
        <f t="array" ref="C18">IF(SUMPRODUCT(('Data - incidents'!$A$2:$A$464=C$3)*('Data - incidents'!$B$2:$B$464=$A18)*('Data - incidents'!$C$2:$C$464))=0,"..",SUMPRODUCT(('Data - incidents'!$A$2:$A$464=C$3)*('Data - incidents'!$B$2:$B$464=$A18)*('Data - incidents'!$C$2:$C$464)))</f>
        <v>84882</v>
      </c>
      <c r="D18" s="49" cm="1">
        <f t="array" ref="D18">IF(SUMPRODUCT(('Data - incidents'!$A$2:$A$464=D$3)*('Data - incidents'!$B$2:$B$464=$A18)*('Data - incidents'!$C$2:$C$464))=0,"..",SUMPRODUCT(('Data - incidents'!$A$2:$A$464=D$3)*('Data - incidents'!$B$2:$B$464=$A18)*('Data - incidents'!$C$2:$C$464)))</f>
        <v>38596</v>
      </c>
      <c r="E18" s="50">
        <f t="shared" si="4"/>
        <v>650401</v>
      </c>
      <c r="F18" s="49">
        <f t="shared" si="0"/>
        <v>9772.5464449254159</v>
      </c>
      <c r="G18" s="49">
        <f t="shared" si="1"/>
        <v>15964.866084863075</v>
      </c>
      <c r="H18" s="49">
        <f t="shared" si="2"/>
        <v>12567.483963400737</v>
      </c>
      <c r="I18" s="50">
        <f t="shared" si="3"/>
        <v>10438.734321459238</v>
      </c>
      <c r="J18" s="52"/>
      <c r="K18" s="51" cm="1">
        <f t="array" ref="K18">SUMPRODUCT(('Data - population'!$B$2:$B$372996=FIRE0101_working!$A18)*('Data - population'!$C$2:$C$372996=FIRE0101_working!F$3)*('Data - population'!$D$2:$D$372996))</f>
        <v>53918700</v>
      </c>
      <c r="L18" s="51" cm="1">
        <f t="array" ref="L18">SUMPRODUCT(('Data - population'!$B$2:$B$372996=FIRE0101_working!$A18)*('Data - population'!$C$2:$C$372996=FIRE0101_working!G$3)*('Data - population'!$D$2:$D$372996))</f>
        <v>5316800</v>
      </c>
      <c r="M18" s="51" cm="1">
        <f t="array" ref="M18">SUMPRODUCT(('Data - population'!$B$2:$B$372996=FIRE0101_working!$A18)*('Data - population'!$C$2:$C$372996=FIRE0101_working!H$3)*('Data - population'!$D$2:$D$372996))</f>
        <v>3071100</v>
      </c>
      <c r="N18" s="51" cm="1">
        <f t="array" ref="N18">SUMPRODUCT(('Data - population'!$B$2:$B$372996=FIRE0101_working!$A18)*('Data - population'!$C$2:$C$372996=FIRE0101_working!I$3)*('Data - population'!$D$2:$D$372996))</f>
        <v>62306500</v>
      </c>
      <c r="O18" s="52">
        <f t="shared" si="5"/>
        <v>100</v>
      </c>
    </row>
    <row r="19" spans="1:15" ht="15" customHeight="1" x14ac:dyDescent="0.25">
      <c r="A19" s="52" t="s">
        <v>36</v>
      </c>
      <c r="B19" s="49" cm="1">
        <f t="array" ref="B19">IF(SUMPRODUCT(('Data - incidents'!$A$2:$A$464=B$3)*('Data - incidents'!$B$2:$B$464=$A19)*('Data - incidents'!$C$2:$C$464))=0,"..",SUMPRODUCT(('Data - incidents'!$A$2:$A$464=B$3)*('Data - incidents'!$B$2:$B$464=$A19)*('Data - incidents'!$C$2:$C$464)))</f>
        <v>496316</v>
      </c>
      <c r="C19" s="49" cm="1">
        <f t="array" ref="C19">IF(SUMPRODUCT(('Data - incidents'!$A$2:$A$464=C$3)*('Data - incidents'!$B$2:$B$464=$A19)*('Data - incidents'!$C$2:$C$464))=0,"..",SUMPRODUCT(('Data - incidents'!$A$2:$A$464=C$3)*('Data - incidents'!$B$2:$B$464=$A19)*('Data - incidents'!$C$2:$C$464)))</f>
        <v>85050</v>
      </c>
      <c r="D19" s="49" cm="1">
        <f t="array" ref="D19">IF(SUMPRODUCT(('Data - incidents'!$A$2:$A$464=D$3)*('Data - incidents'!$B$2:$B$464=$A19)*('Data - incidents'!$C$2:$C$464))=0,"..",SUMPRODUCT(('Data - incidents'!$A$2:$A$464=D$3)*('Data - incidents'!$B$2:$B$464=$A19)*('Data - incidents'!$C$2:$C$464)))</f>
        <v>36427</v>
      </c>
      <c r="E19" s="50">
        <f t="shared" si="4"/>
        <v>617793</v>
      </c>
      <c r="F19" s="49">
        <f t="shared" si="0"/>
        <v>9128.4396076534431</v>
      </c>
      <c r="G19" s="49">
        <f t="shared" si="1"/>
        <v>15952.657838466444</v>
      </c>
      <c r="H19" s="49">
        <f t="shared" si="2"/>
        <v>11850.803565619104</v>
      </c>
      <c r="I19" s="50">
        <f t="shared" si="3"/>
        <v>9841.3075164674119</v>
      </c>
      <c r="J19" s="52"/>
      <c r="K19" s="51" cm="1">
        <f t="array" ref="K19">SUMPRODUCT(('Data - population'!$B$2:$B$372996=FIRE0101_working!$A19)*('Data - population'!$C$2:$C$372996=FIRE0101_working!F$3)*('Data - population'!$D$2:$D$372996))</f>
        <v>54370300</v>
      </c>
      <c r="L19" s="51" cm="1">
        <f t="array" ref="L19">SUMPRODUCT(('Data - population'!$B$2:$B$372996=FIRE0101_working!$A19)*('Data - population'!$C$2:$C$372996=FIRE0101_working!G$3)*('Data - population'!$D$2:$D$372996))</f>
        <v>5331400</v>
      </c>
      <c r="M19" s="51" cm="1">
        <f t="array" ref="M19">SUMPRODUCT(('Data - population'!$B$2:$B$372996=FIRE0101_working!$A19)*('Data - population'!$C$2:$C$372996=FIRE0101_working!H$3)*('Data - population'!$D$2:$D$372996))</f>
        <v>3073800</v>
      </c>
      <c r="N19" s="51" cm="1">
        <f t="array" ref="N19">SUMPRODUCT(('Data - population'!$B$2:$B$372996=FIRE0101_working!$A19)*('Data - population'!$C$2:$C$372996=FIRE0101_working!I$3)*('Data - population'!$D$2:$D$372996))</f>
        <v>62775500</v>
      </c>
      <c r="O19" s="52">
        <f t="shared" si="5"/>
        <v>0</v>
      </c>
    </row>
    <row r="20" spans="1:15" ht="15" customHeight="1" x14ac:dyDescent="0.25">
      <c r="A20" s="52" t="s">
        <v>37</v>
      </c>
      <c r="B20" s="49" cm="1">
        <f t="array" ref="B20">IF(SUMPRODUCT(('Data - incidents'!$A$2:$A$464=B$3)*('Data - incidents'!$B$2:$B$464=$A20)*('Data - incidents'!$C$2:$C$464))=0,"..",SUMPRODUCT(('Data - incidents'!$A$2:$A$464=B$3)*('Data - incidents'!$B$2:$B$464=$A20)*('Data - incidents'!$C$2:$C$464)))</f>
        <v>529720</v>
      </c>
      <c r="C20" s="49" cm="1">
        <f t="array" ref="C20">IF(SUMPRODUCT(('Data - incidents'!$A$2:$A$464=C$3)*('Data - incidents'!$B$2:$B$464=$A20)*('Data - incidents'!$C$2:$C$464))=0,"..",SUMPRODUCT(('Data - incidents'!$A$2:$A$464=C$3)*('Data - incidents'!$B$2:$B$464=$A20)*('Data - incidents'!$C$2:$C$464)))</f>
        <v>88869</v>
      </c>
      <c r="D20" s="49" cm="1">
        <f t="array" ref="D20">IF(SUMPRODUCT(('Data - incidents'!$A$2:$A$464=D$3)*('Data - incidents'!$B$2:$B$464=$A20)*('Data - incidents'!$C$2:$C$464))=0,"..",SUMPRODUCT(('Data - incidents'!$A$2:$A$464=D$3)*('Data - incidents'!$B$2:$B$464=$A20)*('Data - incidents'!$C$2:$C$464)))</f>
        <v>36763</v>
      </c>
      <c r="E20" s="50">
        <f t="shared" si="4"/>
        <v>655352</v>
      </c>
      <c r="F20" s="49">
        <f t="shared" si="0"/>
        <v>9664.8889683572143</v>
      </c>
      <c r="G20" s="49">
        <f t="shared" si="1"/>
        <v>16609.165327253017</v>
      </c>
      <c r="H20" s="49">
        <f t="shared" si="2"/>
        <v>11964.396133693494</v>
      </c>
      <c r="I20" s="50">
        <f t="shared" si="3"/>
        <v>10364.245951417004</v>
      </c>
      <c r="J20" s="52"/>
      <c r="K20" s="51" cm="1">
        <f t="array" ref="K20">SUMPRODUCT(('Data - population'!$B$2:$B$372996=FIRE0101_working!$A20)*('Data - population'!$C$2:$C$372996=FIRE0101_working!F$3)*('Data - population'!$D$2:$D$372996))</f>
        <v>54808700</v>
      </c>
      <c r="L20" s="51" cm="1">
        <f t="array" ref="L20">SUMPRODUCT(('Data - population'!$B$2:$B$372996=FIRE0101_working!$A20)*('Data - population'!$C$2:$C$372996=FIRE0101_working!G$3)*('Data - population'!$D$2:$D$372996))</f>
        <v>5350600</v>
      </c>
      <c r="M20" s="51" cm="1">
        <f t="array" ref="M20">SUMPRODUCT(('Data - population'!$B$2:$B$372996=FIRE0101_working!$A20)*('Data - population'!$C$2:$C$372996=FIRE0101_working!H$3)*('Data - population'!$D$2:$D$372996))</f>
        <v>3072700</v>
      </c>
      <c r="N20" s="51" cm="1">
        <f t="array" ref="N20">SUMPRODUCT(('Data - population'!$B$2:$B$372996=FIRE0101_working!$A20)*('Data - population'!$C$2:$C$372996=FIRE0101_working!I$3)*('Data - population'!$D$2:$D$372996))</f>
        <v>63232000</v>
      </c>
      <c r="O20" s="52">
        <f t="shared" si="5"/>
        <v>0</v>
      </c>
    </row>
    <row r="21" spans="1:15" ht="15.75" x14ac:dyDescent="0.25">
      <c r="A21" s="52" t="s">
        <v>38</v>
      </c>
      <c r="B21" s="49" cm="1">
        <f t="array" ref="B21">IF(SUMPRODUCT(('Data - incidents'!$A$2:$A$464=B$3)*('Data - incidents'!$B$2:$B$464=$A21)*('Data - incidents'!$C$2:$C$464))=0,"..",SUMPRODUCT(('Data - incidents'!$A$2:$A$464=B$3)*('Data - incidents'!$B$2:$B$464=$A21)*('Data - incidents'!$C$2:$C$464)))</f>
        <v>560787</v>
      </c>
      <c r="C21" s="49" cm="1">
        <f t="array" ref="C21">IF(SUMPRODUCT(('Data - incidents'!$A$2:$A$464=C$3)*('Data - incidents'!$B$2:$B$464=$A21)*('Data - incidents'!$C$2:$C$464))=0,"..",SUMPRODUCT(('Data - incidents'!$A$2:$A$464=C$3)*('Data - incidents'!$B$2:$B$464=$A21)*('Data - incidents'!$C$2:$C$464)))</f>
        <v>91261</v>
      </c>
      <c r="D21" s="49" cm="1">
        <f t="array" ref="D21">IF(SUMPRODUCT(('Data - incidents'!$A$2:$A$464=D$3)*('Data - incidents'!$B$2:$B$464=$A21)*('Data - incidents'!$C$2:$C$464))=0,"..",SUMPRODUCT(('Data - incidents'!$A$2:$A$464=D$3)*('Data - incidents'!$B$2:$B$464=$A21)*('Data - incidents'!$C$2:$C$464)))</f>
        <v>37217</v>
      </c>
      <c r="E21" s="50">
        <f t="shared" si="4"/>
        <v>689265</v>
      </c>
      <c r="F21" s="49">
        <f t="shared" si="0"/>
        <v>10142.831304599469</v>
      </c>
      <c r="G21" s="49">
        <f t="shared" si="1"/>
        <v>16983.214232544291</v>
      </c>
      <c r="H21" s="49">
        <f t="shared" si="2"/>
        <v>12094.436500714935</v>
      </c>
      <c r="I21" s="50">
        <f t="shared" si="3"/>
        <v>10813.730196831493</v>
      </c>
      <c r="J21" s="52"/>
      <c r="K21" s="51" cm="1">
        <f t="array" ref="K21">SUMPRODUCT(('Data - population'!$B$2:$B$372996=FIRE0101_working!$A21)*('Data - population'!$C$2:$C$372996=FIRE0101_working!F$3)*('Data - population'!$D$2:$D$372996))</f>
        <v>55289000</v>
      </c>
      <c r="L21" s="51" cm="1">
        <f t="array" ref="L21">SUMPRODUCT(('Data - population'!$B$2:$B$372996=FIRE0101_working!$A21)*('Data - population'!$C$2:$C$372996=FIRE0101_working!G$3)*('Data - population'!$D$2:$D$372996))</f>
        <v>5373600</v>
      </c>
      <c r="M21" s="51" cm="1">
        <f t="array" ref="M21">SUMPRODUCT(('Data - population'!$B$2:$B$372996=FIRE0101_working!$A21)*('Data - population'!$C$2:$C$372996=FIRE0101_working!H$3)*('Data - population'!$D$2:$D$372996))</f>
        <v>3077200</v>
      </c>
      <c r="N21" s="51" cm="1">
        <f t="array" ref="N21">SUMPRODUCT(('Data - population'!$B$2:$B$372996=FIRE0101_working!$A21)*('Data - population'!$C$2:$C$372996=FIRE0101_working!I$3)*('Data - population'!$D$2:$D$372996))</f>
        <v>63739800</v>
      </c>
      <c r="O21" s="52">
        <f t="shared" si="5"/>
        <v>0</v>
      </c>
    </row>
    <row r="22" spans="1:15" ht="15" customHeight="1" x14ac:dyDescent="0.25">
      <c r="A22" s="52" t="s">
        <v>39</v>
      </c>
      <c r="B22" s="49" cm="1">
        <f t="array" ref="B22">IF(SUMPRODUCT(('Data - incidents'!$A$2:$A$464=B$3)*('Data - incidents'!$B$2:$B$464=$A22)*('Data - incidents'!$C$2:$C$464))=0,"..",SUMPRODUCT(('Data - incidents'!$A$2:$A$464=B$3)*('Data - incidents'!$B$2:$B$464=$A22)*('Data - incidents'!$C$2:$C$464)))</f>
        <v>566220</v>
      </c>
      <c r="C22" s="49" cm="1">
        <f t="array" ref="C22">IF(SUMPRODUCT(('Data - incidents'!$A$2:$A$464=C$3)*('Data - incidents'!$B$2:$B$464=$A22)*('Data - incidents'!$C$2:$C$464))=0,"..",SUMPRODUCT(('Data - incidents'!$A$2:$A$464=C$3)*('Data - incidents'!$B$2:$B$464=$A22)*('Data - incidents'!$C$2:$C$464)))</f>
        <v>91901</v>
      </c>
      <c r="D22" s="49" cm="1">
        <f t="array" ref="D22">IF(SUMPRODUCT(('Data - incidents'!$A$2:$A$464=D$3)*('Data - incidents'!$B$2:$B$464=$A22)*('Data - incidents'!$C$2:$C$464))=0,"..",SUMPRODUCT(('Data - incidents'!$A$2:$A$464=D$3)*('Data - incidents'!$B$2:$B$464=$A22)*('Data - incidents'!$C$2:$C$464)))</f>
        <v>36763</v>
      </c>
      <c r="E22" s="50">
        <f t="shared" si="4"/>
        <v>694884</v>
      </c>
      <c r="F22" s="49">
        <f t="shared" si="0"/>
        <v>10180.242540835497</v>
      </c>
      <c r="G22" s="49">
        <f t="shared" si="1"/>
        <v>17055.974165769643</v>
      </c>
      <c r="H22" s="49">
        <f t="shared" si="2"/>
        <v>11930.615953787239</v>
      </c>
      <c r="I22" s="50">
        <f t="shared" si="3"/>
        <v>10842.467751926615</v>
      </c>
      <c r="J22" s="52"/>
      <c r="K22" s="51" cm="1">
        <f t="array" ref="K22">SUMPRODUCT(('Data - population'!$B$2:$B$372996=FIRE0101_working!$A22)*('Data - population'!$C$2:$C$372996=FIRE0101_working!F$3)*('Data - population'!$D$2:$D$372996))</f>
        <v>55619500</v>
      </c>
      <c r="L22" s="51" cm="1">
        <f t="array" ref="L22">SUMPRODUCT(('Data - population'!$B$2:$B$372996=FIRE0101_working!$A22)*('Data - population'!$C$2:$C$372996=FIRE0101_working!G$3)*('Data - population'!$D$2:$D$372996))</f>
        <v>5388200</v>
      </c>
      <c r="M22" s="51" cm="1">
        <f t="array" ref="M22">SUMPRODUCT(('Data - population'!$B$2:$B$372996=FIRE0101_working!$A22)*('Data - population'!$C$2:$C$372996=FIRE0101_working!H$3)*('Data - population'!$D$2:$D$372996))</f>
        <v>3081400</v>
      </c>
      <c r="N22" s="51" cm="1">
        <f t="array" ref="N22">SUMPRODUCT(('Data - population'!$B$2:$B$372996=FIRE0101_working!$A22)*('Data - population'!$C$2:$C$372996=FIRE0101_working!I$3)*('Data - population'!$D$2:$D$372996))</f>
        <v>64089100</v>
      </c>
      <c r="O22" s="52">
        <f t="shared" si="5"/>
        <v>0</v>
      </c>
    </row>
    <row r="23" spans="1:15" ht="15.75" x14ac:dyDescent="0.25">
      <c r="A23" s="52" t="s">
        <v>40</v>
      </c>
      <c r="B23" s="49" cm="1">
        <f t="array" ref="B23">IF(SUMPRODUCT(('Data - incidents'!$A$2:$A$464=B$3)*('Data - incidents'!$B$2:$B$464=$A23)*('Data - incidents'!$C$2:$C$464))=0,"..",SUMPRODUCT(('Data - incidents'!$A$2:$A$464=B$3)*('Data - incidents'!$B$2:$B$464=$A23)*('Data - incidents'!$C$2:$C$464)))</f>
        <v>576601</v>
      </c>
      <c r="C23" s="49" cm="1">
        <f t="array" ref="C23">IF(SUMPRODUCT(('Data - incidents'!$A$2:$A$464=C$3)*('Data - incidents'!$B$2:$B$464=$A23)*('Data - incidents'!$C$2:$C$464))=0,"..",SUMPRODUCT(('Data - incidents'!$A$2:$A$464=C$3)*('Data - incidents'!$B$2:$B$464=$A23)*('Data - incidents'!$C$2:$C$464)))</f>
        <v>92748</v>
      </c>
      <c r="D23" s="49" cm="1">
        <f t="array" ref="D23">IF(SUMPRODUCT(('Data - incidents'!$A$2:$A$464=D$3)*('Data - incidents'!$B$2:$B$464=$A23)*('Data - incidents'!$C$2:$C$464))=0,"..",SUMPRODUCT(('Data - incidents'!$A$2:$A$464=D$3)*('Data - incidents'!$B$2:$B$464=$A23)*('Data - incidents'!$C$2:$C$464)))</f>
        <v>36674</v>
      </c>
      <c r="E23" s="50">
        <f t="shared" si="4"/>
        <v>706023</v>
      </c>
      <c r="F23" s="49">
        <f t="shared" si="0"/>
        <v>10310.346985668177</v>
      </c>
      <c r="G23" s="49">
        <f t="shared" si="1"/>
        <v>17200.71957122457</v>
      </c>
      <c r="H23" s="49">
        <f t="shared" si="2"/>
        <v>11892.470328815098</v>
      </c>
      <c r="I23" s="50">
        <f t="shared" si="3"/>
        <v>10963.004945613777</v>
      </c>
      <c r="J23" s="52"/>
      <c r="K23" s="51" cm="1">
        <f t="array" ref="K23">SUMPRODUCT(('Data - population'!$B$2:$B$372996=FIRE0101_working!$A23)*('Data - population'!$C$2:$C$372996=FIRE0101_working!F$3)*('Data - population'!$D$2:$D$372996))</f>
        <v>55924500</v>
      </c>
      <c r="L23" s="51" cm="1">
        <f t="array" ref="L23">SUMPRODUCT(('Data - population'!$B$2:$B$372996=FIRE0101_working!$A23)*('Data - population'!$C$2:$C$372996=FIRE0101_working!G$3)*('Data - population'!$D$2:$D$372996))</f>
        <v>5392100</v>
      </c>
      <c r="M23" s="51" cm="1">
        <f t="array" ref="M23">SUMPRODUCT(('Data - population'!$B$2:$B$372996=FIRE0101_working!$A23)*('Data - population'!$C$2:$C$372996=FIRE0101_working!H$3)*('Data - population'!$D$2:$D$372996))</f>
        <v>3083800</v>
      </c>
      <c r="N23" s="51" cm="1">
        <f t="array" ref="N23">SUMPRODUCT(('Data - population'!$B$2:$B$372996=FIRE0101_working!$A23)*('Data - population'!$C$2:$C$372996=FIRE0101_working!I$3)*('Data - population'!$D$2:$D$372996))</f>
        <v>64400500</v>
      </c>
      <c r="O23" s="52">
        <f t="shared" si="5"/>
        <v>-100</v>
      </c>
    </row>
    <row r="24" spans="1:15" ht="15.75" x14ac:dyDescent="0.25">
      <c r="A24" s="52" t="s">
        <v>41</v>
      </c>
      <c r="B24" s="49" cm="1">
        <f t="array" ref="B24">IF(SUMPRODUCT(('Data - incidents'!$A$2:$A$464=B$3)*('Data - incidents'!$B$2:$B$464=$A24)*('Data - incidents'!$C$2:$C$464))=0,"..",SUMPRODUCT(('Data - incidents'!$A$2:$A$464=B$3)*('Data - incidents'!$B$2:$B$464=$A24)*('Data - incidents'!$C$2:$C$464)))</f>
        <v>558038</v>
      </c>
      <c r="C24" s="49" cm="1">
        <f t="array" ref="C24">IF(SUMPRODUCT(('Data - incidents'!$A$2:$A$464=C$3)*('Data - incidents'!$B$2:$B$464=$A24)*('Data - incidents'!$C$2:$C$464))=0,"..",SUMPRODUCT(('Data - incidents'!$A$2:$A$464=C$3)*('Data - incidents'!$B$2:$B$464=$A24)*('Data - incidents'!$C$2:$C$464)))</f>
        <v>92075</v>
      </c>
      <c r="D24" s="49" cm="1">
        <f t="array" ref="D24">IF(SUMPRODUCT(('Data - incidents'!$A$2:$A$464=D$3)*('Data - incidents'!$B$2:$B$464=$A24)*('Data - incidents'!$C$2:$C$464))=0,"..",SUMPRODUCT(('Data - incidents'!$A$2:$A$464=D$3)*('Data - incidents'!$B$2:$B$464=$A24)*('Data - incidents'!$C$2:$C$464)))</f>
        <v>34993</v>
      </c>
      <c r="E24" s="50">
        <f t="shared" si="4"/>
        <v>685106</v>
      </c>
      <c r="F24" s="49">
        <f t="shared" si="0"/>
        <v>9924.1865122060954</v>
      </c>
      <c r="G24" s="49">
        <f t="shared" si="1"/>
        <v>17015.63424009462</v>
      </c>
      <c r="H24" s="49">
        <f t="shared" si="2"/>
        <v>11333.031058716844</v>
      </c>
      <c r="I24" s="50">
        <f t="shared" si="3"/>
        <v>10584.220364905992</v>
      </c>
      <c r="J24" s="52"/>
      <c r="K24" s="51" cm="1">
        <f t="array" ref="K24">SUMPRODUCT(('Data - population'!$B$2:$B$372996=FIRE0101_working!$A24)*('Data - population'!$C$2:$C$372996=FIRE0101_working!F$3)*('Data - population'!$D$2:$D$372996))</f>
        <v>56230100</v>
      </c>
      <c r="L24" s="51" cm="1">
        <f t="array" ref="L24">SUMPRODUCT(('Data - population'!$B$2:$B$372996=FIRE0101_working!$A24)*('Data - population'!$C$2:$C$372996=FIRE0101_working!G$3)*('Data - population'!$D$2:$D$372996))</f>
        <v>5411200</v>
      </c>
      <c r="M24" s="51" cm="1">
        <f t="array" ref="M24">SUMPRODUCT(('Data - population'!$B$2:$B$372996=FIRE0101_working!$A24)*('Data - population'!$C$2:$C$372996=FIRE0101_working!H$3)*('Data - population'!$D$2:$D$372996))</f>
        <v>3087700</v>
      </c>
      <c r="N24" s="51" cm="1">
        <f t="array" ref="N24">SUMPRODUCT(('Data - population'!$B$2:$B$372996=FIRE0101_working!$A24)*('Data - population'!$C$2:$C$372996=FIRE0101_working!I$3)*('Data - population'!$D$2:$D$372996))</f>
        <v>64729000</v>
      </c>
      <c r="O24" s="52">
        <f t="shared" si="5"/>
        <v>0</v>
      </c>
    </row>
    <row r="25" spans="1:15" ht="15.75" x14ac:dyDescent="0.25">
      <c r="A25" s="52" t="s">
        <v>42</v>
      </c>
      <c r="B25" s="49" cm="1">
        <f t="array" ref="B25">IF(SUMPRODUCT(('Data - incidents'!$A$2:$A$464=B$3)*('Data - incidents'!$B$2:$B$464=$A25)*('Data - incidents'!$C$2:$C$464))=0,"..",SUMPRODUCT(('Data - incidents'!$A$2:$A$464=B$3)*('Data - incidents'!$B$2:$B$464=$A25)*('Data - incidents'!$C$2:$C$464)))</f>
        <v>518327</v>
      </c>
      <c r="C25" s="49" cm="1">
        <f t="array" ref="C25">IF(SUMPRODUCT(('Data - incidents'!$A$2:$A$464=C$3)*('Data - incidents'!$B$2:$B$464=$A25)*('Data - incidents'!$C$2:$C$464))=0,"..",SUMPRODUCT(('Data - incidents'!$A$2:$A$464=C$3)*('Data - incidents'!$B$2:$B$464=$A25)*('Data - incidents'!$C$2:$C$464)))</f>
        <v>85637</v>
      </c>
      <c r="D25" s="49" cm="1">
        <f t="array" ref="D25">IF(SUMPRODUCT(('Data - incidents'!$A$2:$A$464=D$3)*('Data - incidents'!$B$2:$B$464=$A25)*('Data - incidents'!$C$2:$C$464))=0,"..",SUMPRODUCT(('Data - incidents'!$A$2:$A$464=D$3)*('Data - incidents'!$B$2:$B$464=$A25)*('Data - incidents'!$C$2:$C$464)))</f>
        <v>32229</v>
      </c>
      <c r="E25" s="50">
        <f t="shared" si="4"/>
        <v>636193</v>
      </c>
      <c r="F25" s="49">
        <f t="shared" ref="F25:F27" si="6">IF(OR(B25="..",K25=".."),"..",(1000000*B25)/K25)</f>
        <v>9202.2689344174978</v>
      </c>
      <c r="G25" s="49">
        <f t="shared" si="1"/>
        <v>15832.609218140473</v>
      </c>
      <c r="H25" s="49">
        <f t="shared" si="2"/>
        <v>10381.381865034627</v>
      </c>
      <c r="I25" s="50">
        <f t="shared" si="3"/>
        <v>9811.8425090955643</v>
      </c>
      <c r="J25" s="52"/>
      <c r="K25" s="51" cm="1">
        <f t="array" ref="K25">SUMPRODUCT(('Data - population'!$B$2:$B$372996=FIRE0101_working!$A25)*('Data - population'!$C$2:$C$372996=FIRE0101_working!F$3)*('Data - population'!$D$2:$D$372996))</f>
        <v>56326000</v>
      </c>
      <c r="L25" s="51" cm="1">
        <f t="array" ref="L25">SUMPRODUCT(('Data - population'!$B$2:$B$372996=FIRE0101_working!$A25)*('Data - population'!$C$2:$C$372996=FIRE0101_working!G$3)*('Data - population'!$D$2:$D$372996))</f>
        <v>5408900</v>
      </c>
      <c r="M25" s="51" cm="1">
        <f t="array" ref="M25">SUMPRODUCT(('Data - population'!$B$2:$B$372996=FIRE0101_working!$A25)*('Data - population'!$C$2:$C$372996=FIRE0101_working!H$3)*('Data - population'!$D$2:$D$372996))</f>
        <v>3104500</v>
      </c>
      <c r="N25" s="51" cm="1">
        <f t="array" ref="N25">SUMPRODUCT(('Data - population'!$B$2:$B$372996=FIRE0101_working!$A25)*('Data - population'!$C$2:$C$372996=FIRE0101_working!I$3)*('Data - population'!$D$2:$D$372996))</f>
        <v>64839300</v>
      </c>
      <c r="O25" s="52">
        <f t="shared" si="5"/>
        <v>100</v>
      </c>
    </row>
    <row r="26" spans="1:15" ht="15" customHeight="1" x14ac:dyDescent="0.25">
      <c r="A26" s="52" t="s">
        <v>43</v>
      </c>
      <c r="B26" s="49" cm="1">
        <f t="array" ref="B26">IF(SUMPRODUCT(('Data - incidents'!$A$2:$A$464=B$3)*('Data - incidents'!$B$2:$B$464=$A26)*('Data - incidents'!$C$2:$C$464))=0,"..",SUMPRODUCT(('Data - incidents'!$A$2:$A$464=B$3)*('Data - incidents'!$B$2:$B$464=$A26)*('Data - incidents'!$C$2:$C$464)))</f>
        <v>577221</v>
      </c>
      <c r="C26" s="49" cm="1">
        <f t="array" ref="C26">IF(SUMPRODUCT(('Data - incidents'!$A$2:$A$464=C$3)*('Data - incidents'!$B$2:$B$464=$A26)*('Data - incidents'!$C$2:$C$464))=0,"..",SUMPRODUCT(('Data - incidents'!$A$2:$A$464=C$3)*('Data - incidents'!$B$2:$B$464=$A26)*('Data - incidents'!$C$2:$C$464)))</f>
        <v>95768</v>
      </c>
      <c r="D26" s="49" cm="1">
        <f t="array" ref="D26">IF(SUMPRODUCT(('Data - incidents'!$A$2:$A$464=D$3)*('Data - incidents'!$B$2:$B$464=$A26)*('Data - incidents'!$C$2:$C$464))=0,"..",SUMPRODUCT(('Data - incidents'!$A$2:$A$464=D$3)*('Data - incidents'!$B$2:$B$464=$A26)*('Data - incidents'!$C$2:$C$464)))</f>
        <v>34738</v>
      </c>
      <c r="E26" s="50">
        <f t="shared" ref="E26" si="7">IF(OR(D26="..",C26="..",B26=".."),"..",SUM(B26:D26))</f>
        <v>707727</v>
      </c>
      <c r="F26" s="49">
        <f t="shared" si="6"/>
        <v>10206.383531754102</v>
      </c>
      <c r="G26" s="49">
        <f t="shared" ref="G26" si="8">IF(OR(C26="..",L26=".."),"..",(1000000*C26)/L26)</f>
        <v>17692.549280422692</v>
      </c>
      <c r="H26" s="49">
        <f t="shared" ref="H26" si="9">IF(OR(D26="..",M26=".."),"..",(1000000*D26)/M26)</f>
        <v>11185.60020607934</v>
      </c>
      <c r="I26" s="50">
        <f t="shared" ref="I26" si="10">IF(OR(E26="..",N26=".."),"..",(1000000*E26)/N26)</f>
        <v>10875.826374524768</v>
      </c>
      <c r="J26" s="52"/>
      <c r="K26" s="51" cm="1">
        <f t="array" ref="K26">SUMPRODUCT(('Data - population'!$B$2:$B$372996=FIRE0101_working!$A26)*('Data - population'!$C$2:$C$372996=FIRE0101_working!F$3)*('Data - population'!$D$2:$D$372996))</f>
        <v>56554900</v>
      </c>
      <c r="L26" s="51" cm="1">
        <f t="array" ref="L26">SUMPRODUCT(('Data - population'!$B$2:$B$372996=FIRE0101_working!$A26)*('Data - population'!$C$2:$C$372996=FIRE0101_working!G$3)*('Data - population'!$D$2:$D$372996))</f>
        <v>5412900</v>
      </c>
      <c r="M26" s="51" cm="1">
        <f t="array" ref="M26">SUMPRODUCT(('Data - population'!$B$2:$B$372996=FIRE0101_working!$A26)*('Data - population'!$C$2:$C$372996=FIRE0101_working!H$3)*('Data - population'!$D$2:$D$372996))</f>
        <v>3105600</v>
      </c>
      <c r="N26" s="51" cm="1">
        <f t="array" ref="N26">SUMPRODUCT(('Data - population'!$B$2:$B$372996=FIRE0101_working!$A26)*('Data - population'!$C$2:$C$372996=FIRE0101_working!I$3)*('Data - population'!$D$2:$D$372996))</f>
        <v>65073400</v>
      </c>
      <c r="O26" s="52">
        <f t="shared" ref="O26" si="11">K26+L26+M26-N26</f>
        <v>0</v>
      </c>
    </row>
    <row r="27" spans="1:15" ht="15" customHeight="1" x14ac:dyDescent="0.25">
      <c r="A27" s="52" t="s">
        <v>44</v>
      </c>
      <c r="B27" s="49" cm="1">
        <f t="array" ref="B27">IF(SUMPRODUCT(('Data - incidents'!$A$2:$A$464=B$3)*('Data - incidents'!$B$2:$B$464=$A27)*('Data - incidents'!$C$2:$C$464))=0,"..",SUMPRODUCT(('Data - incidents'!$A$2:$A$464=B$3)*('Data - incidents'!$B$2:$B$464=$A27)*('Data - incidents'!$C$2:$C$464)))</f>
        <v>622722</v>
      </c>
      <c r="C27" s="49" cm="1">
        <f t="array" ref="C27">IF(SUMPRODUCT(('Data - incidents'!$A$2:$A$464=C$3)*('Data - incidents'!$B$2:$B$464=$A27)*('Data - incidents'!$C$2:$C$464))=0,"..",SUMPRODUCT(('Data - incidents'!$A$2:$A$464=C$3)*('Data - incidents'!$B$2:$B$464=$A27)*('Data - incidents'!$C$2:$C$464)))</f>
        <v>99626</v>
      </c>
      <c r="D27" s="49" cm="1">
        <f t="array" ref="D27">IF(SUMPRODUCT(('Data - incidents'!$A$2:$A$464=D$3)*('Data - incidents'!$B$2:$B$464=$A27)*('Data - incidents'!$C$2:$C$464))=0,"..",SUMPRODUCT(('Data - incidents'!$A$2:$A$464=D$3)*('Data - incidents'!$B$2:$B$464=$A27)*('Data - incidents'!$C$2:$C$464)))</f>
        <v>37428</v>
      </c>
      <c r="E27" s="50">
        <f t="shared" ref="E27" si="12">IF(OR(D27="..",C27="..",B27=".."),"..",SUM(B27:D27))</f>
        <v>759776</v>
      </c>
      <c r="F27" s="49">
        <f t="shared" si="6"/>
        <v>10897.340771799161</v>
      </c>
      <c r="G27" s="49">
        <f t="shared" ref="G27" si="13">IF(OR(C27="..",L27=".."),"..",(1000000*C27)/L27)</f>
        <v>18290.067927299431</v>
      </c>
      <c r="H27" s="49">
        <f t="shared" ref="H27" si="14">IF(OR(D27="..",M27=".."),"..",(1000000*D27)/M27)</f>
        <v>11941.803330993554</v>
      </c>
      <c r="I27" s="50">
        <f t="shared" ref="I27" si="15">IF(OR(E27="..",N27=".."),"..",(1000000*E27)/N27)</f>
        <v>11559.818396484779</v>
      </c>
      <c r="J27" s="52"/>
      <c r="K27" s="51" cm="1">
        <f t="array" ref="K27">SUMPRODUCT(('Data - population'!$B$2:$B$372996=FIRE0101_working!$A27)*('Data - population'!$C$2:$C$372996=FIRE0101_working!F$3)*('Data - population'!$D$2:$D$372996))</f>
        <v>57144400</v>
      </c>
      <c r="L27" s="51" cm="1">
        <f t="array" ref="L27">SUMPRODUCT(('Data - population'!$B$2:$B$372996=FIRE0101_working!$A27)*('Data - population'!$C$2:$C$372996=FIRE0101_working!G$3)*('Data - population'!$D$2:$D$372996))</f>
        <v>5447000</v>
      </c>
      <c r="M27" s="51" cm="1">
        <f t="array" ref="M27">SUMPRODUCT(('Data - population'!$B$2:$B$372996=FIRE0101_working!$A27)*('Data - population'!$C$2:$C$372996=FIRE0101_working!H$3)*('Data - population'!$D$2:$D$372996))</f>
        <v>3134200</v>
      </c>
      <c r="N27" s="51" cm="1">
        <f t="array" ref="N27">SUMPRODUCT(('Data - population'!$B$2:$B$372996=FIRE0101_working!$A27)*('Data - population'!$C$2:$C$372996=FIRE0101_working!I$3)*('Data - population'!$D$2:$D$372996))</f>
        <v>65725600</v>
      </c>
      <c r="O27" s="52">
        <f t="shared" ref="O27" si="16">K27+L27+M27-N27</f>
        <v>0</v>
      </c>
    </row>
    <row r="28" spans="1:15" ht="15" customHeight="1" x14ac:dyDescent="0.25">
      <c r="A28" s="59" t="s">
        <v>45</v>
      </c>
      <c r="B28" s="49" cm="1">
        <f t="array" ref="B28">IF(SUMPRODUCT(('Data - incidents'!$A$2:$A$464=B$3)*('Data - incidents'!$B$2:$B$464=$A28)*('Data - incidents'!$C$2:$C$464))=0,"..",SUMPRODUCT(('Data - incidents'!$A$2:$A$464=B$3)*('Data - incidents'!$B$2:$B$464=$A28)*('Data - incidents'!$C$2:$C$464)))</f>
        <v>600543</v>
      </c>
      <c r="C28" s="49" cm="1">
        <f t="array" ref="C28">IF(SUMPRODUCT(('Data - incidents'!$A$2:$A$464=C$3)*('Data - incidents'!$B$2:$B$464=$A28)*('Data - incidents'!$C$2:$C$464))=0,"..",SUMPRODUCT(('Data - incidents'!$A$2:$A$464=C$3)*('Data - incidents'!$B$2:$B$464=$A28)*('Data - incidents'!$C$2:$C$464)))</f>
        <v>80550</v>
      </c>
      <c r="D28" s="49" cm="1">
        <f t="array" ref="D28">IF(SUMPRODUCT(('Data - incidents'!$A$2:$A$464=D$3)*('Data - incidents'!$B$2:$B$464=$A28)*('Data - incidents'!$C$2:$C$464))=0,"..",SUMPRODUCT(('Data - incidents'!$A$2:$A$464=D$3)*('Data - incidents'!$B$2:$B$464=$A28)*('Data - incidents'!$C$2:$C$464)))</f>
        <v>38062</v>
      </c>
      <c r="E28" s="50">
        <f t="shared" ref="E28:E31" si="17">IF(OR(D28="..",C28="..",B28=".."),"..",SUM(B28:D28))</f>
        <v>719155</v>
      </c>
      <c r="F28" s="49">
        <f t="shared" ref="F28:F31" si="18">IF(OR(B28="..",K28=".."),"..",(1000000*B28)/K28)</f>
        <v>10366.253829888232</v>
      </c>
      <c r="G28" s="49">
        <f t="shared" ref="G28:G31" si="19">IF(OR(C28="..",L28=".."),"..",(1000000*C28)/L28)</f>
        <v>14629.495096258626</v>
      </c>
      <c r="H28" s="49">
        <f t="shared" ref="H28:H31" si="20">IF(OR(D28="..",M28=".."),"..",(1000000*D28)/M28)</f>
        <v>12017.175512265967</v>
      </c>
      <c r="I28" s="50">
        <f t="shared" ref="I28:I31" si="21">IF(OR(E28="..",N28=".."),"..",(1000000*E28)/N28)</f>
        <v>10797.182827921893</v>
      </c>
      <c r="J28" s="52"/>
      <c r="K28" s="51" cm="1">
        <f t="array" ref="K28">SUMPRODUCT(('Data - population'!$B$2:$B$372996=FIRE0101_working!$A28)*('Data - population'!$C$2:$C$372996=FIRE0101_working!F$3)*('Data - population'!$D$2:$D$372996))</f>
        <v>57932500</v>
      </c>
      <c r="L28" s="51" cm="1">
        <f t="array" ref="L28">SUMPRODUCT(('Data - population'!$B$2:$B$372996=FIRE0101_working!$A28)*('Data - population'!$C$2:$C$372996=FIRE0101_working!G$3)*('Data - population'!$D$2:$D$372996))</f>
        <v>5506000</v>
      </c>
      <c r="M28" s="51" cm="1">
        <f t="array" ref="M28">SUMPRODUCT(('Data - population'!$B$2:$B$372996=FIRE0101_working!$A28)*('Data - population'!$C$2:$C$372996=FIRE0101_working!H$3)*('Data - population'!$D$2:$D$372996))</f>
        <v>3167300</v>
      </c>
      <c r="N28" s="51" cm="1">
        <f t="array" ref="N28">SUMPRODUCT(('Data - population'!$B$2:$B$372996=FIRE0101_working!$A28)*('Data - population'!$C$2:$C$372996=FIRE0101_working!I$3)*('Data - population'!$D$2:$D$372996))</f>
        <v>66605800</v>
      </c>
      <c r="O28" s="52">
        <f t="shared" ref="O28:O31" si="22">K28+L28+M28-N28</f>
        <v>0</v>
      </c>
    </row>
    <row r="29" spans="1:15" ht="15" customHeight="1" x14ac:dyDescent="0.25">
      <c r="A29" s="59" t="s">
        <v>46</v>
      </c>
      <c r="B29" s="49" cm="1">
        <f t="array" ref="B29">IF(SUMPRODUCT(('Data - incidents'!$A$2:$A$464=B$3)*('Data - incidents'!$B$2:$B$464=$A29)*('Data - incidents'!$C$2:$C$464))=0,"..",SUMPRODUCT(('Data - incidents'!$A$2:$A$464=B$3)*('Data - incidents'!$B$2:$B$464=$A29)*('Data - incidents'!$C$2:$C$464)))</f>
        <v>605822</v>
      </c>
      <c r="C29" s="49" cm="1">
        <f t="array" ref="C29">IF(SUMPRODUCT(('Data - incidents'!$A$2:$A$464=C$3)*('Data - incidents'!$B$2:$B$464=$A29)*('Data - incidents'!$C$2:$C$464))=0,"..",SUMPRODUCT(('Data - incidents'!$A$2:$A$464=C$3)*('Data - incidents'!$B$2:$B$464=$A29)*('Data - incidents'!$C$2:$C$464)))</f>
        <v>74610</v>
      </c>
      <c r="D29" s="49" cm="1">
        <f t="array" ref="D29">IF(SUMPRODUCT(('Data - incidents'!$A$2:$A$464=D$3)*('Data - incidents'!$B$2:$B$464=$A29)*('Data - incidents'!$C$2:$C$464))=0,"..",SUMPRODUCT(('Data - incidents'!$A$2:$A$464=D$3)*('Data - incidents'!$B$2:$B$464=$A29)*('Data - incidents'!$C$2:$C$464)))</f>
        <v>38074</v>
      </c>
      <c r="E29" s="50">
        <f t="shared" si="17"/>
        <v>718506</v>
      </c>
      <c r="F29" s="49">
        <f t="shared" si="18"/>
        <v>10334.71436700527</v>
      </c>
      <c r="G29" s="49">
        <f t="shared" si="19"/>
        <v>13450.756278281562</v>
      </c>
      <c r="H29" s="49">
        <f t="shared" si="20"/>
        <v>11948.229152185368</v>
      </c>
      <c r="I29" s="50">
        <f t="shared" si="21"/>
        <v>10667.673175867618</v>
      </c>
      <c r="J29" s="52"/>
      <c r="K29" s="51" cm="1">
        <f t="array" ref="K29">SUMPRODUCT(('Data - population'!$B$2:$B$372996=FIRE0101_working!$A29)*('Data - population'!$C$2:$C$372996=FIRE0101_working!F$3)*('Data - population'!$D$2:$D$372996))</f>
        <v>58620101</v>
      </c>
      <c r="L29" s="51" cm="1">
        <f t="array" ref="L29">SUMPRODUCT(('Data - population'!$B$2:$B$372996=FIRE0101_working!$A29)*('Data - population'!$C$2:$C$372996=FIRE0101_working!G$3)*('Data - population'!$D$2:$D$372996))</f>
        <v>5546900</v>
      </c>
      <c r="M29" s="51" cm="1">
        <f t="array" ref="M29">SUMPRODUCT(('Data - population'!$B$2:$B$372996=FIRE0101_working!$A29)*('Data - population'!$C$2:$C$372996=FIRE0101_working!H$3)*('Data - population'!$D$2:$D$372996))</f>
        <v>3186581</v>
      </c>
      <c r="N29" s="51" cm="1">
        <f t="array" ref="N29">SUMPRODUCT(('Data - population'!$B$2:$B$372996=FIRE0101_working!$A29)*('Data - population'!$C$2:$C$372996=FIRE0101_working!I$3)*('Data - population'!$D$2:$D$372996))</f>
        <v>67353582</v>
      </c>
      <c r="O29" s="52">
        <f t="shared" si="22"/>
        <v>0</v>
      </c>
    </row>
    <row r="30" spans="1:15" ht="15" customHeight="1" x14ac:dyDescent="0.25">
      <c r="A30" s="59" t="s">
        <v>93</v>
      </c>
      <c r="B30" s="49" t="str" cm="1">
        <f t="array" ref="B30">IF(SUMPRODUCT(('Data - incidents'!$A$2:$A$464=B$3)*('Data - incidents'!$B$2:$B$464=$A30)*('Data - incidents'!$C$2:$C$464))=0,"..",SUMPRODUCT(('Data - incidents'!$A$2:$A$464=B$3)*('Data - incidents'!$B$2:$B$464=$A30)*('Data - incidents'!$C$2:$C$464)))</f>
        <v>..</v>
      </c>
      <c r="C30" s="49" t="str" cm="1">
        <f t="array" ref="C30">IF(SUMPRODUCT(('Data - incidents'!$A$2:$A$464=C$3)*('Data - incidents'!$B$2:$B$464=$A30)*('Data - incidents'!$C$2:$C$464))=0,"..",SUMPRODUCT(('Data - incidents'!$A$2:$A$464=C$3)*('Data - incidents'!$B$2:$B$464=$A30)*('Data - incidents'!$C$2:$C$464)))</f>
        <v>..</v>
      </c>
      <c r="D30" s="49" t="str" cm="1">
        <f t="array" ref="D30">IF(SUMPRODUCT(('Data - incidents'!$A$2:$A$464=D$3)*('Data - incidents'!$B$2:$B$464=$A30)*('Data - incidents'!$C$2:$C$464))=0,"..",SUMPRODUCT(('Data - incidents'!$A$2:$A$464=D$3)*('Data - incidents'!$B$2:$B$464=$A30)*('Data - incidents'!$C$2:$C$464)))</f>
        <v>..</v>
      </c>
      <c r="E30" s="50" t="str">
        <f t="shared" ref="E30" si="23">IF(OR(D30="..",C30="..",B30=".."),"..",SUM(B30:D30))</f>
        <v>..</v>
      </c>
      <c r="F30" s="49" t="str">
        <f t="shared" si="18"/>
        <v>..</v>
      </c>
      <c r="G30" s="49" t="str">
        <f t="shared" si="19"/>
        <v>..</v>
      </c>
      <c r="H30" s="49" t="str">
        <f t="shared" si="20"/>
        <v>..</v>
      </c>
      <c r="I30" s="50" t="str">
        <f t="shared" si="21"/>
        <v>..</v>
      </c>
      <c r="J30" s="52"/>
      <c r="K30" s="51" cm="1">
        <f t="array" ref="K30">SUMPRODUCT(('Data - population'!$B$2:$B$372996=FIRE0101_working!$A30)*('Data - population'!$C$2:$C$372996=FIRE0101_working!F$3)*('Data - population'!$D$2:$D$372996))</f>
        <v>0</v>
      </c>
      <c r="L30" s="51" cm="1">
        <f t="array" ref="L30">SUMPRODUCT(('Data - population'!$B$2:$B$372996=FIRE0101_working!$A30)*('Data - population'!$C$2:$C$372996=FIRE0101_working!G$3)*('Data - population'!$D$2:$D$372996))</f>
        <v>0</v>
      </c>
      <c r="M30" s="51" cm="1">
        <f t="array" ref="M30">SUMPRODUCT(('Data - population'!$B$2:$B$372996=FIRE0101_working!$A30)*('Data - population'!$C$2:$C$372996=FIRE0101_working!H$3)*('Data - population'!$D$2:$D$372996))</f>
        <v>0</v>
      </c>
      <c r="N30" s="51" cm="1">
        <f t="array" ref="N30">SUMPRODUCT(('Data - population'!$B$2:$B$372996=FIRE0101_working!$A30)*('Data - population'!$C$2:$C$372996=FIRE0101_working!I$3)*('Data - population'!$D$2:$D$372996))</f>
        <v>0</v>
      </c>
      <c r="O30" s="52">
        <f t="shared" si="22"/>
        <v>0</v>
      </c>
    </row>
    <row r="31" spans="1:15" ht="15" customHeight="1" x14ac:dyDescent="0.25">
      <c r="A31" s="59"/>
      <c r="B31" s="49" t="str" cm="1">
        <f t="array" ref="B31">IF(SUMPRODUCT(('Data - incidents'!$A$2:$A$464=B$3)*('Data - incidents'!$B$2:$B$464=$A31)*('Data - incidents'!$C$2:$C$464))=0,"..",SUMPRODUCT(('Data - incidents'!$A$2:$A$464=B$3)*('Data - incidents'!$B$2:$B$464=$A31)*('Data - incidents'!$C$2:$C$464)))</f>
        <v>..</v>
      </c>
      <c r="C31" s="49" t="str" cm="1">
        <f t="array" ref="C31">IF(SUMPRODUCT(('Data - incidents'!$A$2:$A$464=C$3)*('Data - incidents'!$B$2:$B$464=$A31)*('Data - incidents'!$C$2:$C$464))=0,"..",SUMPRODUCT(('Data - incidents'!$A$2:$A$464=C$3)*('Data - incidents'!$B$2:$B$464=$A31)*('Data - incidents'!$C$2:$C$464)))</f>
        <v>..</v>
      </c>
      <c r="D31" s="49" t="str" cm="1">
        <f t="array" ref="D31">IF(SUMPRODUCT(('Data - incidents'!$A$2:$A$464=D$3)*('Data - incidents'!$B$2:$B$464=$A31)*('Data - incidents'!$C$2:$C$464))=0,"..",SUMPRODUCT(('Data - incidents'!$A$2:$A$464=D$3)*('Data - incidents'!$B$2:$B$464=$A31)*('Data - incidents'!$C$2:$C$464)))</f>
        <v>..</v>
      </c>
      <c r="E31" s="50" t="str">
        <f t="shared" si="17"/>
        <v>..</v>
      </c>
      <c r="F31" s="49" t="str">
        <f t="shared" si="18"/>
        <v>..</v>
      </c>
      <c r="G31" s="49" t="str">
        <f t="shared" si="19"/>
        <v>..</v>
      </c>
      <c r="H31" s="49" t="str">
        <f t="shared" si="20"/>
        <v>..</v>
      </c>
      <c r="I31" s="50" t="str">
        <f t="shared" si="21"/>
        <v>..</v>
      </c>
      <c r="J31" s="52"/>
      <c r="K31" s="51" cm="1">
        <f t="array" ref="K31">SUMPRODUCT(('Data - population'!$B$2:$B$372996=FIRE0101_working!$A31)*('Data - population'!$C$2:$C$372996=FIRE0101_working!F$3)*('Data - population'!$D$2:$D$372996))</f>
        <v>0</v>
      </c>
      <c r="L31" s="51" cm="1">
        <f t="array" ref="L31">SUMPRODUCT(('Data - population'!$B$2:$B$372996=FIRE0101_working!$A31)*('Data - population'!$C$2:$C$372996=FIRE0101_working!G$3)*('Data - population'!$D$2:$D$372996))</f>
        <v>0</v>
      </c>
      <c r="M31" s="51" cm="1">
        <f t="array" ref="M31">SUMPRODUCT(('Data - population'!$B$2:$B$372996=FIRE0101_working!$A31)*('Data - population'!$C$2:$C$372996=FIRE0101_working!H$3)*('Data - population'!$D$2:$D$372996))</f>
        <v>0</v>
      </c>
      <c r="N31" s="51" cm="1">
        <f t="array" ref="N31">SUMPRODUCT(('Data - population'!$B$2:$B$372996=FIRE0101_working!$A31)*('Data - population'!$C$2:$C$372996=FIRE0101_working!I$3)*('Data - population'!$D$2:$D$372996))</f>
        <v>0</v>
      </c>
      <c r="O31" s="52">
        <f t="shared" si="22"/>
        <v>0</v>
      </c>
    </row>
    <row r="32" spans="1:15" ht="15" customHeight="1" x14ac:dyDescent="0.2">
      <c r="A32" s="60"/>
      <c r="B32" s="60"/>
      <c r="C32" s="60"/>
      <c r="D32" s="60"/>
      <c r="E32" s="60"/>
      <c r="F32" s="60"/>
      <c r="G32" s="60"/>
      <c r="H32" s="60"/>
      <c r="I32" s="60"/>
      <c r="J32" s="52"/>
      <c r="K32" s="52"/>
      <c r="L32" s="52"/>
      <c r="M32" s="52"/>
      <c r="N32" s="52"/>
      <c r="O32" s="52"/>
    </row>
    <row r="33" spans="1:15" ht="15" customHeight="1" x14ac:dyDescent="0.2">
      <c r="A33" s="60"/>
      <c r="B33" s="60"/>
      <c r="C33" s="60"/>
      <c r="D33" s="60"/>
      <c r="E33" s="60"/>
      <c r="F33" s="60"/>
      <c r="G33" s="60"/>
      <c r="H33" s="60"/>
      <c r="I33" s="60"/>
      <c r="J33" s="52"/>
      <c r="K33" s="52"/>
      <c r="L33" s="52"/>
      <c r="M33" s="52"/>
      <c r="N33" s="52"/>
      <c r="O33" s="52"/>
    </row>
    <row r="34" spans="1:15" ht="15" customHeight="1" x14ac:dyDescent="0.2">
      <c r="A34" s="61"/>
      <c r="B34" s="61"/>
      <c r="C34" s="61"/>
      <c r="D34" s="61"/>
      <c r="E34" s="61"/>
      <c r="F34" s="61"/>
      <c r="G34" s="61"/>
      <c r="H34" s="61"/>
      <c r="I34" s="61"/>
      <c r="J34" s="52"/>
      <c r="K34" s="52"/>
      <c r="L34" s="52"/>
      <c r="M34" s="52"/>
      <c r="N34" s="52"/>
      <c r="O34" s="52"/>
    </row>
    <row r="35" spans="1:15" ht="15" customHeight="1" x14ac:dyDescent="0.2">
      <c r="A35" s="62"/>
      <c r="B35" s="62"/>
      <c r="C35" s="62"/>
      <c r="D35" s="62"/>
      <c r="E35" s="62"/>
      <c r="F35" s="62"/>
      <c r="G35" s="62"/>
      <c r="H35" s="62"/>
      <c r="I35" s="62"/>
      <c r="J35" s="52"/>
      <c r="K35" s="52"/>
      <c r="L35" s="52"/>
      <c r="M35" s="52"/>
      <c r="N35" s="52"/>
      <c r="O35" s="52"/>
    </row>
    <row r="36" spans="1:15" ht="15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</row>
    <row r="37" spans="1:15" ht="15" customHeight="1" x14ac:dyDescent="0.25">
      <c r="A37" s="53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</row>
    <row r="38" spans="1:15" ht="15" customHeight="1" x14ac:dyDescent="0.2">
      <c r="A38" s="59"/>
      <c r="B38" s="59"/>
      <c r="C38" s="59"/>
      <c r="D38" s="59"/>
      <c r="E38" s="59"/>
      <c r="F38" s="59"/>
      <c r="G38" s="59"/>
      <c r="H38" s="59"/>
      <c r="I38" s="59"/>
      <c r="J38" s="52"/>
      <c r="K38" s="52"/>
      <c r="L38" s="52"/>
      <c r="M38" s="52"/>
      <c r="N38" s="52"/>
      <c r="O38" s="52"/>
    </row>
    <row r="39" spans="1:15" ht="15" customHeight="1" x14ac:dyDescent="0.2">
      <c r="A39" s="63"/>
      <c r="B39" s="63"/>
      <c r="C39" s="63"/>
      <c r="D39" s="63"/>
      <c r="E39" s="63"/>
      <c r="F39" s="63"/>
      <c r="G39" s="63"/>
      <c r="H39" s="63"/>
      <c r="I39" s="63"/>
      <c r="J39" s="52"/>
      <c r="K39" s="52"/>
      <c r="L39" s="52"/>
      <c r="M39" s="52"/>
      <c r="N39" s="52"/>
      <c r="O39" s="52"/>
    </row>
    <row r="40" spans="1:15" ht="15" customHeight="1" x14ac:dyDescent="0.25">
      <c r="A40" s="53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1:15" ht="15" customHeight="1" x14ac:dyDescent="0.2">
      <c r="A41" s="59"/>
      <c r="B41" s="59"/>
      <c r="C41" s="59"/>
      <c r="D41" s="59"/>
      <c r="E41" s="59"/>
      <c r="F41" s="59"/>
      <c r="G41" s="59"/>
      <c r="H41" s="59"/>
      <c r="I41" s="59"/>
      <c r="J41" s="52"/>
      <c r="K41" s="52"/>
      <c r="L41" s="52"/>
      <c r="M41" s="52"/>
      <c r="N41" s="52"/>
      <c r="O41" s="52"/>
    </row>
    <row r="42" spans="1:15" ht="15" customHeight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52"/>
      <c r="K42" s="52"/>
      <c r="L42" s="52"/>
      <c r="M42" s="52"/>
      <c r="N42" s="52"/>
      <c r="O42" s="52"/>
    </row>
    <row r="43" spans="1:15" ht="15" customHeight="1" x14ac:dyDescent="0.2">
      <c r="A43" s="52"/>
      <c r="B43" s="59"/>
      <c r="C43" s="59"/>
      <c r="D43" s="59"/>
      <c r="E43" s="59"/>
      <c r="F43" s="59"/>
      <c r="G43" s="59"/>
      <c r="H43" s="59"/>
      <c r="I43" s="59"/>
      <c r="J43" s="52"/>
      <c r="K43" s="52"/>
      <c r="L43" s="52"/>
      <c r="M43" s="52"/>
      <c r="N43" s="52"/>
      <c r="O43" s="52"/>
    </row>
    <row r="44" spans="1:15" ht="15" customHeight="1" x14ac:dyDescent="0.2">
      <c r="A44" s="64"/>
      <c r="B44" s="64"/>
      <c r="C44" s="64"/>
      <c r="D44" s="64"/>
      <c r="E44" s="65"/>
      <c r="F44" s="63"/>
      <c r="G44" s="63"/>
      <c r="H44" s="63"/>
      <c r="I44" s="63"/>
      <c r="J44" s="52"/>
      <c r="K44" s="52"/>
      <c r="L44" s="52"/>
      <c r="M44" s="52"/>
      <c r="N44" s="52"/>
      <c r="O44" s="52"/>
    </row>
    <row r="45" spans="1:15" ht="1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  <row r="46" spans="1:15" ht="15" customHeight="1" x14ac:dyDescent="0.2">
      <c r="A46" s="61"/>
      <c r="B46" s="61"/>
      <c r="C46" s="61"/>
      <c r="D46" s="61"/>
      <c r="E46" s="61"/>
      <c r="F46" s="61"/>
      <c r="G46" s="61"/>
      <c r="H46" s="61"/>
      <c r="I46" s="61"/>
      <c r="J46" s="52"/>
      <c r="K46" s="52"/>
      <c r="L46" s="52"/>
      <c r="M46" s="52"/>
      <c r="N46" s="52"/>
      <c r="O46" s="52"/>
    </row>
    <row r="47" spans="1:15" ht="1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</row>
    <row r="48" spans="1:15" ht="1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</row>
    <row r="49" spans="1:15" ht="15" customHeight="1" x14ac:dyDescent="0.2">
      <c r="A49" s="64"/>
      <c r="B49" s="64"/>
      <c r="C49" s="64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</row>
    <row r="50" spans="1:15" ht="15" customHeight="1" x14ac:dyDescent="0.2">
      <c r="A50" s="64"/>
      <c r="B50" s="64"/>
      <c r="C50" s="64"/>
      <c r="D50" s="52"/>
      <c r="E50" s="52"/>
      <c r="F50" s="64"/>
      <c r="G50" s="52"/>
      <c r="H50" s="52"/>
      <c r="I50" s="66"/>
      <c r="J50" s="52"/>
      <c r="K50" s="52"/>
      <c r="L50" s="52"/>
      <c r="M50" s="52"/>
      <c r="N50" s="52"/>
      <c r="O50" s="52"/>
    </row>
    <row r="51" spans="1:15" ht="15" customHeight="1" x14ac:dyDescent="0.2">
      <c r="A51" s="64"/>
      <c r="B51" s="64"/>
      <c r="C51" s="64"/>
      <c r="D51" s="64"/>
      <c r="E51" s="64"/>
      <c r="F51" s="52"/>
      <c r="G51" s="52"/>
      <c r="H51" s="52"/>
      <c r="I51" s="66"/>
      <c r="J51" s="52"/>
      <c r="K51" s="52"/>
      <c r="L51" s="52"/>
      <c r="M51" s="52"/>
      <c r="N51" s="52"/>
      <c r="O51" s="52"/>
    </row>
    <row r="52" spans="1:15" ht="15" customHeight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</row>
    <row r="53" spans="1:15" ht="15" customHeight="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</row>
    <row r="54" spans="1:15" ht="15" customHeight="1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</row>
    <row r="55" spans="1:15" ht="1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</row>
    <row r="56" spans="1:15" ht="1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</row>
    <row r="57" spans="1:15" ht="15" customHeight="1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</row>
    <row r="58" spans="1:15" ht="15" customHeight="1" x14ac:dyDescent="0.2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</row>
    <row r="59" spans="1:15" ht="15" customHeight="1" x14ac:dyDescent="0.2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</row>
    <row r="60" spans="1:15" ht="15" customHeight="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</row>
    <row r="61" spans="1:15" ht="15" customHeight="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</row>
    <row r="62" spans="1:15" ht="15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</row>
    <row r="63" spans="1:15" ht="15" customHeight="1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</row>
    <row r="64" spans="1:15" ht="15" customHeight="1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</row>
    <row r="65" spans="1:15" ht="1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</row>
  </sheetData>
  <phoneticPr fontId="38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S57"/>
  <sheetViews>
    <sheetView tabSelected="1"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"/>
  <cols>
    <col min="1" max="1" width="20.42578125" style="54" customWidth="1"/>
    <col min="2" max="5" width="11.85546875" style="54" customWidth="1"/>
    <col min="6" max="6" width="18.85546875" style="54" customWidth="1"/>
    <col min="7" max="8" width="11.85546875" style="54" customWidth="1"/>
    <col min="9" max="9" width="16.5703125" style="54" customWidth="1"/>
    <col min="10" max="10" width="15.5703125" style="54" customWidth="1"/>
    <col min="11" max="16384" width="9.140625" style="54"/>
  </cols>
  <sheetData>
    <row r="1" spans="1:14" ht="18.75" x14ac:dyDescent="0.25">
      <c r="A1" s="53" t="s">
        <v>119</v>
      </c>
      <c r="B1" s="53"/>
      <c r="C1" s="53"/>
      <c r="D1" s="53"/>
      <c r="E1" s="53"/>
      <c r="F1" s="53"/>
      <c r="G1" s="53"/>
      <c r="H1" s="53"/>
      <c r="I1" s="53"/>
      <c r="J1" s="53"/>
      <c r="K1" s="52"/>
      <c r="L1" s="52"/>
      <c r="M1" s="52"/>
      <c r="N1" s="52"/>
    </row>
    <row r="2" spans="1:14" ht="30" customHeight="1" thickBot="1" x14ac:dyDescent="0.3">
      <c r="A2" s="53"/>
      <c r="B2" s="53"/>
      <c r="C2" s="53" t="s">
        <v>114</v>
      </c>
      <c r="D2" s="53"/>
      <c r="E2" s="53"/>
      <c r="F2" s="53"/>
      <c r="G2" s="69" t="s">
        <v>115</v>
      </c>
      <c r="H2" s="53"/>
      <c r="I2" s="70"/>
      <c r="J2" s="52"/>
      <c r="K2" s="52"/>
      <c r="L2" s="52"/>
      <c r="M2" s="52"/>
      <c r="N2" s="52"/>
    </row>
    <row r="3" spans="1:14" s="58" customFormat="1" ht="32.25" thickBot="1" x14ac:dyDescent="0.3">
      <c r="A3" s="71" t="s">
        <v>65</v>
      </c>
      <c r="B3" s="72" t="s">
        <v>116</v>
      </c>
      <c r="C3" s="72" t="s">
        <v>117</v>
      </c>
      <c r="D3" s="72" t="s">
        <v>118</v>
      </c>
      <c r="E3" s="72" t="s">
        <v>61</v>
      </c>
      <c r="F3" s="72" t="s">
        <v>116</v>
      </c>
      <c r="G3" s="72" t="s">
        <v>117</v>
      </c>
      <c r="H3" s="72" t="s">
        <v>118</v>
      </c>
      <c r="I3" s="72" t="s">
        <v>61</v>
      </c>
      <c r="J3" s="56"/>
      <c r="K3" s="56"/>
      <c r="L3" s="56"/>
      <c r="M3" s="56"/>
      <c r="N3" s="56"/>
    </row>
    <row r="4" spans="1:14" ht="15" customHeight="1" x14ac:dyDescent="0.2">
      <c r="A4" s="52" t="s">
        <v>47</v>
      </c>
      <c r="B4" s="49">
        <f>IF(FIRE0101_working!B4="..","..",ROUND(FIRE0101_working!B4,0))</f>
        <v>929573</v>
      </c>
      <c r="C4" s="49" t="str">
        <f>IF(FIRE0101_working!C4="..","..",ROUND(FIRE0101_working!C4,0))</f>
        <v>..</v>
      </c>
      <c r="D4" s="49" t="str">
        <f>IF(FIRE0101_working!D4="..","..",ROUND(FIRE0101_working!D4,0))</f>
        <v>..</v>
      </c>
      <c r="E4" s="49" t="str">
        <f>IF(FIRE0101_working!E4="..","..",ROUND(FIRE0101_working!E4,0))</f>
        <v>..</v>
      </c>
      <c r="F4" s="49">
        <f>IF(FIRE0101_working!F4="..","..",ROUND(FIRE0101_working!F4,0))</f>
        <v>18958</v>
      </c>
      <c r="G4" s="49" t="str">
        <f>IF(FIRE0101_working!G4="..","..",ROUND(FIRE0101_working!G4,0))</f>
        <v>..</v>
      </c>
      <c r="H4" s="49" t="str">
        <f>IF(FIRE0101_working!H4="..","..",ROUND(FIRE0101_working!H4,0))</f>
        <v>..</v>
      </c>
      <c r="I4" s="49" t="str">
        <f>IF(FIRE0101_working!I4="..","..",ROUND(FIRE0101_working!I4,0))</f>
        <v>..</v>
      </c>
      <c r="J4" s="52"/>
      <c r="K4" s="52"/>
      <c r="L4" s="52"/>
      <c r="M4" s="52"/>
      <c r="N4" s="52"/>
    </row>
    <row r="5" spans="1:14" ht="15" customHeight="1" x14ac:dyDescent="0.25">
      <c r="A5" s="52" t="s">
        <v>48</v>
      </c>
      <c r="B5" s="49">
        <f>IF(FIRE0101_working!B5="..","..",ROUND(FIRE0101_working!B5,0))</f>
        <v>912741</v>
      </c>
      <c r="C5" s="49" t="str">
        <f>IF(FIRE0101_working!C5="..","..",ROUND(FIRE0101_working!C5,0))</f>
        <v>..</v>
      </c>
      <c r="D5" s="49" t="str">
        <f>IF(FIRE0101_working!D5="..","..",ROUND(FIRE0101_working!D5,0))</f>
        <v>..</v>
      </c>
      <c r="E5" s="50" t="str">
        <f>IF(FIRE0101_working!E5="..","..",ROUND(FIRE0101_working!E5,0))</f>
        <v>..</v>
      </c>
      <c r="F5" s="49">
        <f>IF(FIRE0101_working!F5="..","..",ROUND(FIRE0101_working!F5,0))</f>
        <v>18539</v>
      </c>
      <c r="G5" s="49" t="str">
        <f>IF(FIRE0101_working!G5="..","..",ROUND(FIRE0101_working!G5,0))</f>
        <v>..</v>
      </c>
      <c r="H5" s="49" t="str">
        <f>IF(FIRE0101_working!H5="..","..",ROUND(FIRE0101_working!H5,0))</f>
        <v>..</v>
      </c>
      <c r="I5" s="50" t="str">
        <f>IF(FIRE0101_working!I5="..","..",ROUND(FIRE0101_working!I5,0))</f>
        <v>..</v>
      </c>
      <c r="J5" s="52"/>
      <c r="K5" s="52"/>
      <c r="L5" s="52"/>
      <c r="M5" s="52"/>
      <c r="N5" s="52"/>
    </row>
    <row r="6" spans="1:14" ht="15" customHeight="1" x14ac:dyDescent="0.25">
      <c r="A6" s="52" t="s">
        <v>49</v>
      </c>
      <c r="B6" s="49">
        <f>IF(FIRE0101_working!B6="..","..",ROUND(FIRE0101_working!B6,0))</f>
        <v>990793</v>
      </c>
      <c r="C6" s="49" t="str">
        <f>IF(FIRE0101_working!C6="..","..",ROUND(FIRE0101_working!C6,0))</f>
        <v>..</v>
      </c>
      <c r="D6" s="49">
        <f>IF(FIRE0101_working!D6="..","..",ROUND(FIRE0101_working!D6,0))</f>
        <v>63907</v>
      </c>
      <c r="E6" s="50" t="str">
        <f>IF(FIRE0101_working!E6="..","..",ROUND(FIRE0101_working!E6,0))</f>
        <v>..</v>
      </c>
      <c r="F6" s="49">
        <f>IF(FIRE0101_working!F6="..","..",ROUND(FIRE0101_working!F6,0))</f>
        <v>20036</v>
      </c>
      <c r="G6" s="49" t="str">
        <f>IF(FIRE0101_working!G6="..","..",ROUND(FIRE0101_working!G6,0))</f>
        <v>..</v>
      </c>
      <c r="H6" s="49">
        <f>IF(FIRE0101_working!H6="..","..",ROUND(FIRE0101_working!H6,0))</f>
        <v>21960</v>
      </c>
      <c r="I6" s="50" t="str">
        <f>IF(FIRE0101_working!I6="..","..",ROUND(FIRE0101_working!I6,0))</f>
        <v>..</v>
      </c>
      <c r="J6" s="52"/>
      <c r="K6" s="52"/>
      <c r="L6" s="52"/>
      <c r="M6" s="52"/>
      <c r="N6" s="52"/>
    </row>
    <row r="7" spans="1:14" ht="15" customHeight="1" x14ac:dyDescent="0.25">
      <c r="A7" s="52" t="s">
        <v>50</v>
      </c>
      <c r="B7" s="49">
        <f>IF(FIRE0101_working!B7="..","..",ROUND(FIRE0101_working!B7,0))</f>
        <v>958142</v>
      </c>
      <c r="C7" s="49" t="str">
        <f>IF(FIRE0101_working!C7="..","..",ROUND(FIRE0101_working!C7,0))</f>
        <v>..</v>
      </c>
      <c r="D7" s="49">
        <f>IF(FIRE0101_working!D7="..","..",ROUND(FIRE0101_working!D7,0))</f>
        <v>62540</v>
      </c>
      <c r="E7" s="50" t="str">
        <f>IF(FIRE0101_working!E7="..","..",ROUND(FIRE0101_working!E7,0))</f>
        <v>..</v>
      </c>
      <c r="F7" s="49">
        <f>IF(FIRE0101_working!F7="..","..",ROUND(FIRE0101_working!F7,0))</f>
        <v>19287</v>
      </c>
      <c r="G7" s="49" t="str">
        <f>IF(FIRE0101_working!G7="..","..",ROUND(FIRE0101_working!G7,0))</f>
        <v>..</v>
      </c>
      <c r="H7" s="49">
        <f>IF(FIRE0101_working!H7="..","..",ROUND(FIRE0101_working!H7,0))</f>
        <v>21397</v>
      </c>
      <c r="I7" s="50" t="str">
        <f>IF(FIRE0101_working!I7="..","..",ROUND(FIRE0101_working!I7,0))</f>
        <v>..</v>
      </c>
      <c r="J7" s="52"/>
      <c r="K7" s="52"/>
      <c r="L7" s="52"/>
      <c r="M7" s="52"/>
      <c r="N7" s="52"/>
    </row>
    <row r="8" spans="1:14" ht="15" customHeight="1" x14ac:dyDescent="0.25">
      <c r="A8" s="52" t="s">
        <v>51</v>
      </c>
      <c r="B8" s="49">
        <f>IF(FIRE0101_working!B8="..","..",ROUND(FIRE0101_working!B8,0))</f>
        <v>1016028</v>
      </c>
      <c r="C8" s="49" t="str">
        <f>IF(FIRE0101_working!C8="..","..",ROUND(FIRE0101_working!C8,0))</f>
        <v>..</v>
      </c>
      <c r="D8" s="49">
        <f>IF(FIRE0101_working!D8="..","..",ROUND(FIRE0101_working!D8,0))</f>
        <v>63832</v>
      </c>
      <c r="E8" s="50" t="str">
        <f>IF(FIRE0101_working!E8="..","..",ROUND(FIRE0101_working!E8,0))</f>
        <v>..</v>
      </c>
      <c r="F8" s="49">
        <f>IF(FIRE0101_working!F8="..","..",ROUND(FIRE0101_working!F8,0))</f>
        <v>20351</v>
      </c>
      <c r="G8" s="49" t="str">
        <f>IF(FIRE0101_working!G8="..","..",ROUND(FIRE0101_working!G8,0))</f>
        <v>..</v>
      </c>
      <c r="H8" s="49">
        <f>IF(FIRE0101_working!H8="..","..",ROUND(FIRE0101_working!H8,0))</f>
        <v>21729</v>
      </c>
      <c r="I8" s="50" t="str">
        <f>IF(FIRE0101_working!I8="..","..",ROUND(FIRE0101_working!I8,0))</f>
        <v>..</v>
      </c>
      <c r="J8" s="52"/>
      <c r="K8" s="52"/>
      <c r="L8" s="52"/>
      <c r="M8" s="52"/>
      <c r="N8" s="52"/>
    </row>
    <row r="9" spans="1:14" ht="15" customHeight="1" x14ac:dyDescent="0.25">
      <c r="A9" s="52" t="s">
        <v>52</v>
      </c>
      <c r="B9" s="49">
        <f>IF(FIRE0101_working!B9="..","..",ROUND(FIRE0101_working!B9,0))</f>
        <v>861384</v>
      </c>
      <c r="C9" s="49" t="str">
        <f>IF(FIRE0101_working!C9="..","..",ROUND(FIRE0101_working!C9,0))</f>
        <v>..</v>
      </c>
      <c r="D9" s="49">
        <f>IF(FIRE0101_working!D9="..","..",ROUND(FIRE0101_working!D9,0))</f>
        <v>52866</v>
      </c>
      <c r="E9" s="50" t="str">
        <f>IF(FIRE0101_working!E9="..","..",ROUND(FIRE0101_working!E9,0))</f>
        <v>..</v>
      </c>
      <c r="F9" s="49">
        <f>IF(FIRE0101_working!F9="..","..",ROUND(FIRE0101_working!F9,0))</f>
        <v>17161</v>
      </c>
      <c r="G9" s="49" t="str">
        <f>IF(FIRE0101_working!G9="..","..",ROUND(FIRE0101_working!G9,0))</f>
        <v>..</v>
      </c>
      <c r="H9" s="49">
        <f>IF(FIRE0101_working!H9="..","..",ROUND(FIRE0101_working!H9,0))</f>
        <v>17876</v>
      </c>
      <c r="I9" s="50" t="str">
        <f>IF(FIRE0101_working!I9="..","..",ROUND(FIRE0101_working!I9,0))</f>
        <v>..</v>
      </c>
      <c r="J9" s="52"/>
      <c r="K9" s="52"/>
      <c r="L9" s="52"/>
      <c r="M9" s="52"/>
      <c r="N9" s="52"/>
    </row>
    <row r="10" spans="1:14" ht="15" customHeight="1" x14ac:dyDescent="0.25">
      <c r="A10" s="52" t="s">
        <v>53</v>
      </c>
      <c r="B10" s="49">
        <f>IF(FIRE0101_working!B10="..","..",ROUND(FIRE0101_working!B10,0))</f>
        <v>843734</v>
      </c>
      <c r="C10" s="49" t="str">
        <f>IF(FIRE0101_working!C10="..","..",ROUND(FIRE0101_working!C10,0))</f>
        <v>..</v>
      </c>
      <c r="D10" s="49">
        <f>IF(FIRE0101_working!D10="..","..",ROUND(FIRE0101_working!D10,0))</f>
        <v>52485</v>
      </c>
      <c r="E10" s="50" t="str">
        <f>IF(FIRE0101_working!E10="..","..",ROUND(FIRE0101_working!E10,0))</f>
        <v>..</v>
      </c>
      <c r="F10" s="49">
        <f>IF(FIRE0101_working!F10="..","..",ROUND(FIRE0101_working!F10,0))</f>
        <v>16673</v>
      </c>
      <c r="G10" s="49" t="str">
        <f>IF(FIRE0101_working!G10="..","..",ROUND(FIRE0101_working!G10,0))</f>
        <v>..</v>
      </c>
      <c r="H10" s="49">
        <f>IF(FIRE0101_working!H10="..","..",ROUND(FIRE0101_working!H10,0))</f>
        <v>17676</v>
      </c>
      <c r="I10" s="50" t="str">
        <f>IF(FIRE0101_working!I10="..","..",ROUND(FIRE0101_working!I10,0))</f>
        <v>..</v>
      </c>
      <c r="J10" s="52"/>
      <c r="K10" s="52"/>
      <c r="L10" s="52"/>
      <c r="M10" s="52"/>
      <c r="N10" s="52"/>
    </row>
    <row r="11" spans="1:14" ht="15" customHeight="1" x14ac:dyDescent="0.25">
      <c r="A11" s="52" t="s">
        <v>54</v>
      </c>
      <c r="B11" s="49">
        <f>IF(FIRE0101_working!B11="..","..",ROUND(FIRE0101_working!B11,0))</f>
        <v>854371</v>
      </c>
      <c r="C11" s="49" t="str">
        <f>IF(FIRE0101_working!C11="..","..",ROUND(FIRE0101_working!C11,0))</f>
        <v>..</v>
      </c>
      <c r="D11" s="49">
        <f>IF(FIRE0101_working!D11="..","..",ROUND(FIRE0101_working!D11,0))</f>
        <v>56675</v>
      </c>
      <c r="E11" s="50" t="str">
        <f>IF(FIRE0101_working!E11="..","..",ROUND(FIRE0101_working!E11,0))</f>
        <v>..</v>
      </c>
      <c r="F11" s="49">
        <f>IF(FIRE0101_working!F11="..","..",ROUND(FIRE0101_working!F11,0))</f>
        <v>16764</v>
      </c>
      <c r="G11" s="49" t="str">
        <f>IF(FIRE0101_working!G11="..","..",ROUND(FIRE0101_working!G11,0))</f>
        <v>..</v>
      </c>
      <c r="H11" s="49">
        <f>IF(FIRE0101_working!H11="..","..",ROUND(FIRE0101_working!H11,0))</f>
        <v>18982</v>
      </c>
      <c r="I11" s="50" t="str">
        <f>IF(FIRE0101_working!I11="..","..",ROUND(FIRE0101_working!I11,0))</f>
        <v>..</v>
      </c>
      <c r="J11" s="52"/>
      <c r="K11" s="52"/>
      <c r="L11" s="52"/>
      <c r="M11" s="52"/>
      <c r="N11" s="52"/>
    </row>
    <row r="12" spans="1:14" ht="15" customHeight="1" x14ac:dyDescent="0.25">
      <c r="A12" s="52" t="s">
        <v>55</v>
      </c>
      <c r="B12" s="49">
        <f>IF(FIRE0101_working!B12="..","..",ROUND(FIRE0101_working!B12,0))</f>
        <v>791746</v>
      </c>
      <c r="C12" s="49" t="str">
        <f>IF(FIRE0101_working!C12="..","..",ROUND(FIRE0101_working!C12,0))</f>
        <v>..</v>
      </c>
      <c r="D12" s="49">
        <f>IF(FIRE0101_working!D12="..","..",ROUND(FIRE0101_working!D12,0))</f>
        <v>55086</v>
      </c>
      <c r="E12" s="50" t="str">
        <f>IF(FIRE0101_working!E12="..","..",ROUND(FIRE0101_working!E12,0))</f>
        <v>..</v>
      </c>
      <c r="F12" s="49">
        <f>IF(FIRE0101_working!F12="..","..",ROUND(FIRE0101_working!F12,0))</f>
        <v>15409</v>
      </c>
      <c r="G12" s="49" t="str">
        <f>IF(FIRE0101_working!G12="..","..",ROUND(FIRE0101_working!G12,0))</f>
        <v>..</v>
      </c>
      <c r="H12" s="49">
        <f>IF(FIRE0101_working!H12="..","..",ROUND(FIRE0101_working!H12,0))</f>
        <v>18324</v>
      </c>
      <c r="I12" s="50" t="str">
        <f>IF(FIRE0101_working!I12="..","..",ROUND(FIRE0101_working!I12,0))</f>
        <v>..</v>
      </c>
      <c r="J12" s="52"/>
      <c r="K12" s="52"/>
      <c r="L12" s="52"/>
      <c r="M12" s="52"/>
      <c r="N12" s="52"/>
    </row>
    <row r="13" spans="1:14" ht="15" customHeight="1" x14ac:dyDescent="0.25">
      <c r="A13" s="52" t="s">
        <v>56</v>
      </c>
      <c r="B13" s="49">
        <f>IF(FIRE0101_working!B13="..","..",ROUND(FIRE0101_working!B13,0))</f>
        <v>717805</v>
      </c>
      <c r="C13" s="49" t="str">
        <f>IF(FIRE0101_working!C13="..","..",ROUND(FIRE0101_working!C13,0))</f>
        <v>..</v>
      </c>
      <c r="D13" s="49">
        <f>IF(FIRE0101_working!D13="..","..",ROUND(FIRE0101_working!D13,0))</f>
        <v>49293</v>
      </c>
      <c r="E13" s="50" t="str">
        <f>IF(FIRE0101_working!E13="..","..",ROUND(FIRE0101_working!E13,0))</f>
        <v>..</v>
      </c>
      <c r="F13" s="49">
        <f>IF(FIRE0101_working!F13="..","..",ROUND(FIRE0101_working!F13,0))</f>
        <v>13853</v>
      </c>
      <c r="G13" s="49" t="str">
        <f>IF(FIRE0101_working!G13="..","..",ROUND(FIRE0101_working!G13,0))</f>
        <v>..</v>
      </c>
      <c r="H13" s="49">
        <f>IF(FIRE0101_working!H13="..","..",ROUND(FIRE0101_working!H13,0))</f>
        <v>16290</v>
      </c>
      <c r="I13" s="50" t="str">
        <f>IF(FIRE0101_working!I13="..","..",ROUND(FIRE0101_working!I13,0))</f>
        <v>..</v>
      </c>
      <c r="J13" s="52"/>
      <c r="K13" s="52"/>
      <c r="L13" s="52"/>
      <c r="M13" s="52"/>
      <c r="N13" s="52"/>
    </row>
    <row r="14" spans="1:14" ht="15" customHeight="1" x14ac:dyDescent="0.25">
      <c r="A14" s="52" t="s">
        <v>57</v>
      </c>
      <c r="B14" s="49">
        <f>IF(FIRE0101_working!B14="..","..",ROUND(FIRE0101_working!B14,0))</f>
        <v>680634</v>
      </c>
      <c r="C14" s="49">
        <f>IF(FIRE0101_working!C14="..","..",ROUND(FIRE0101_working!C14,0))</f>
        <v>103820</v>
      </c>
      <c r="D14" s="49">
        <f>IF(FIRE0101_working!D14="..","..",ROUND(FIRE0101_working!D14,0))</f>
        <v>46335</v>
      </c>
      <c r="E14" s="50">
        <f>IF(FIRE0101_working!E14="..","..",ROUND(FIRE0101_working!E14,0))</f>
        <v>830789</v>
      </c>
      <c r="F14" s="49">
        <f>IF(FIRE0101_working!F14="..","..",ROUND(FIRE0101_working!F14,0))</f>
        <v>13040</v>
      </c>
      <c r="G14" s="49">
        <f>IF(FIRE0101_working!G14="..","..",ROUND(FIRE0101_working!G14,0))</f>
        <v>19844</v>
      </c>
      <c r="H14" s="49">
        <f>IF(FIRE0101_working!H14="..","..",ROUND(FIRE0101_working!H14,0))</f>
        <v>15247</v>
      </c>
      <c r="I14" s="50">
        <f>IF(FIRE0101_working!I14="..","..",ROUND(FIRE0101_working!I14,0))</f>
        <v>13739</v>
      </c>
      <c r="J14" s="52"/>
      <c r="K14" s="52"/>
      <c r="L14" s="52"/>
      <c r="M14" s="52"/>
      <c r="N14" s="52"/>
    </row>
    <row r="15" spans="1:14" ht="15" customHeight="1" x14ac:dyDescent="0.25">
      <c r="A15" s="52" t="s">
        <v>32</v>
      </c>
      <c r="B15" s="49">
        <f>IF(FIRE0101_working!B15="..","..",ROUND(FIRE0101_working!B15,0))</f>
        <v>647398</v>
      </c>
      <c r="C15" s="49">
        <f>IF(FIRE0101_working!C15="..","..",ROUND(FIRE0101_working!C15,0))</f>
        <v>101432</v>
      </c>
      <c r="D15" s="49">
        <f>IF(FIRE0101_working!D15="..","..",ROUND(FIRE0101_working!D15,0))</f>
        <v>46885</v>
      </c>
      <c r="E15" s="50">
        <f>IF(FIRE0101_working!E15="..","..",ROUND(FIRE0101_working!E15,0))</f>
        <v>795715</v>
      </c>
      <c r="F15" s="49">
        <f>IF(FIRE0101_working!F15="..","..",ROUND(FIRE0101_working!F15,0))</f>
        <v>12298</v>
      </c>
      <c r="G15" s="49">
        <f>IF(FIRE0101_working!G15="..","..",ROUND(FIRE0101_working!G15,0))</f>
        <v>19276</v>
      </c>
      <c r="H15" s="49">
        <f>IF(FIRE0101_working!H15="..","..",ROUND(FIRE0101_working!H15,0))</f>
        <v>15372</v>
      </c>
      <c r="I15" s="50">
        <f>IF(FIRE0101_working!I15="..","..",ROUND(FIRE0101_working!I15,0))</f>
        <v>13054</v>
      </c>
      <c r="J15" s="52"/>
      <c r="K15" s="52"/>
      <c r="L15" s="52"/>
      <c r="M15" s="52"/>
      <c r="N15" s="52"/>
    </row>
    <row r="16" spans="1:14" ht="15" customHeight="1" x14ac:dyDescent="0.25">
      <c r="A16" s="52" t="s">
        <v>33</v>
      </c>
      <c r="B16" s="49">
        <f>IF(FIRE0101_working!B16="..","..",ROUND(FIRE0101_working!B16,0))</f>
        <v>606960</v>
      </c>
      <c r="C16" s="49">
        <f>IF(FIRE0101_working!C16="..","..",ROUND(FIRE0101_working!C16,0))</f>
        <v>91566</v>
      </c>
      <c r="D16" s="49">
        <f>IF(FIRE0101_working!D16="..","..",ROUND(FIRE0101_working!D16,0))</f>
        <v>40005</v>
      </c>
      <c r="E16" s="50">
        <f>IF(FIRE0101_working!E16="..","..",ROUND(FIRE0101_working!E16,0))</f>
        <v>738531</v>
      </c>
      <c r="F16" s="49">
        <f>IF(FIRE0101_working!F16="..","..",ROUND(FIRE0101_working!F16,0))</f>
        <v>11429</v>
      </c>
      <c r="G16" s="49">
        <f>IF(FIRE0101_working!G16="..","..",ROUND(FIRE0101_working!G16,0))</f>
        <v>17277</v>
      </c>
      <c r="H16" s="49">
        <f>IF(FIRE0101_working!H16="..","..",ROUND(FIRE0101_working!H16,0))</f>
        <v>13057</v>
      </c>
      <c r="I16" s="50">
        <f>IF(FIRE0101_working!I16="..","..",ROUND(FIRE0101_working!I16,0))</f>
        <v>12014</v>
      </c>
      <c r="J16" s="52"/>
      <c r="K16" s="52"/>
      <c r="L16" s="52"/>
      <c r="M16" s="52"/>
      <c r="N16" s="52"/>
    </row>
    <row r="17" spans="1:14" ht="15" customHeight="1" x14ac:dyDescent="0.25">
      <c r="A17" s="52" t="s">
        <v>34</v>
      </c>
      <c r="B17" s="49">
        <f>IF(FIRE0101_working!B17="..","..",ROUND(FIRE0101_working!B17,0))</f>
        <v>521324</v>
      </c>
      <c r="C17" s="49">
        <f>IF(FIRE0101_working!C17="..","..",ROUND(FIRE0101_working!C17,0))</f>
        <v>83832</v>
      </c>
      <c r="D17" s="49">
        <f>IF(FIRE0101_working!D17="..","..",ROUND(FIRE0101_working!D17,0))</f>
        <v>36255</v>
      </c>
      <c r="E17" s="50">
        <f>IF(FIRE0101_working!E17="..","..",ROUND(FIRE0101_working!E17,0))</f>
        <v>641411</v>
      </c>
      <c r="F17" s="49">
        <f>IF(FIRE0101_working!F17="..","..",ROUND(FIRE0101_working!F17,0))</f>
        <v>9743</v>
      </c>
      <c r="G17" s="49">
        <f>IF(FIRE0101_working!G17="..","..",ROUND(FIRE0101_working!G17,0))</f>
        <v>15793</v>
      </c>
      <c r="H17" s="49">
        <f>IF(FIRE0101_working!H17="..","..",ROUND(FIRE0101_working!H17,0))</f>
        <v>11806</v>
      </c>
      <c r="I17" s="50">
        <f>IF(FIRE0101_working!I17="..","..",ROUND(FIRE0101_working!I17,0))</f>
        <v>10364</v>
      </c>
      <c r="J17" s="52"/>
      <c r="K17" s="52"/>
      <c r="L17" s="52"/>
      <c r="M17" s="52"/>
      <c r="N17" s="52"/>
    </row>
    <row r="18" spans="1:14" ht="15" customHeight="1" x14ac:dyDescent="0.25">
      <c r="A18" s="52" t="s">
        <v>35</v>
      </c>
      <c r="B18" s="49">
        <f>IF(FIRE0101_working!B18="..","..",ROUND(FIRE0101_working!B18,0))</f>
        <v>526923</v>
      </c>
      <c r="C18" s="49">
        <f>IF(FIRE0101_working!C18="..","..",ROUND(FIRE0101_working!C18,0))</f>
        <v>84882</v>
      </c>
      <c r="D18" s="49">
        <f>IF(FIRE0101_working!D18="..","..",ROUND(FIRE0101_working!D18,0))</f>
        <v>38596</v>
      </c>
      <c r="E18" s="50">
        <f>IF(FIRE0101_working!E18="..","..",ROUND(FIRE0101_working!E18,0))</f>
        <v>650401</v>
      </c>
      <c r="F18" s="49">
        <f>IF(FIRE0101_working!F18="..","..",ROUND(FIRE0101_working!F18,0))</f>
        <v>9773</v>
      </c>
      <c r="G18" s="49">
        <f>IF(FIRE0101_working!G18="..","..",ROUND(FIRE0101_working!G18,0))</f>
        <v>15965</v>
      </c>
      <c r="H18" s="49">
        <f>IF(FIRE0101_working!H18="..","..",ROUND(FIRE0101_working!H18,0))</f>
        <v>12567</v>
      </c>
      <c r="I18" s="50">
        <f>IF(FIRE0101_working!I18="..","..",ROUND(FIRE0101_working!I18,0))</f>
        <v>10439</v>
      </c>
      <c r="J18" s="52"/>
      <c r="K18" s="52"/>
      <c r="L18" s="52"/>
      <c r="M18" s="52"/>
      <c r="N18" s="52"/>
    </row>
    <row r="19" spans="1:14" ht="15" customHeight="1" x14ac:dyDescent="0.25">
      <c r="A19" s="52" t="s">
        <v>36</v>
      </c>
      <c r="B19" s="49">
        <f>IF(FIRE0101_working!B19="..","..",ROUND(FIRE0101_working!B19,0))</f>
        <v>496316</v>
      </c>
      <c r="C19" s="49">
        <f>IF(FIRE0101_working!C19="..","..",ROUND(FIRE0101_working!C19,0))</f>
        <v>85050</v>
      </c>
      <c r="D19" s="49">
        <f>IF(FIRE0101_working!D19="..","..",ROUND(FIRE0101_working!D19,0))</f>
        <v>36427</v>
      </c>
      <c r="E19" s="50">
        <f>IF(FIRE0101_working!E19="..","..",ROUND(FIRE0101_working!E19,0))</f>
        <v>617793</v>
      </c>
      <c r="F19" s="49">
        <f>IF(FIRE0101_working!F19="..","..",ROUND(FIRE0101_working!F19,0))</f>
        <v>9128</v>
      </c>
      <c r="G19" s="49">
        <f>IF(FIRE0101_working!G19="..","..",ROUND(FIRE0101_working!G19,0))</f>
        <v>15953</v>
      </c>
      <c r="H19" s="49">
        <f>IF(FIRE0101_working!H19="..","..",ROUND(FIRE0101_working!H19,0))</f>
        <v>11851</v>
      </c>
      <c r="I19" s="50">
        <f>IF(FIRE0101_working!I19="..","..",ROUND(FIRE0101_working!I19,0))</f>
        <v>9841</v>
      </c>
      <c r="J19" s="52"/>
      <c r="K19" s="52"/>
      <c r="L19" s="52"/>
      <c r="M19" s="52"/>
      <c r="N19" s="52"/>
    </row>
    <row r="20" spans="1:14" ht="15" customHeight="1" x14ac:dyDescent="0.25">
      <c r="A20" s="52" t="s">
        <v>37</v>
      </c>
      <c r="B20" s="49">
        <f>IF(FIRE0101_working!B20="..","..",ROUND(FIRE0101_working!B20,0))</f>
        <v>529720</v>
      </c>
      <c r="C20" s="49">
        <f>IF(FIRE0101_working!C20="..","..",ROUND(FIRE0101_working!C20,0))</f>
        <v>88869</v>
      </c>
      <c r="D20" s="49">
        <f>IF(FIRE0101_working!D20="..","..",ROUND(FIRE0101_working!D20,0))</f>
        <v>36763</v>
      </c>
      <c r="E20" s="50">
        <f>IF(FIRE0101_working!E20="..","..",ROUND(FIRE0101_working!E20,0))</f>
        <v>655352</v>
      </c>
      <c r="F20" s="49">
        <f>IF(FIRE0101_working!F20="..","..",ROUND(FIRE0101_working!F20,0))</f>
        <v>9665</v>
      </c>
      <c r="G20" s="49">
        <f>IF(FIRE0101_working!G20="..","..",ROUND(FIRE0101_working!G20,0))</f>
        <v>16609</v>
      </c>
      <c r="H20" s="49">
        <f>IF(FIRE0101_working!H20="..","..",ROUND(FIRE0101_working!H20,0))</f>
        <v>11964</v>
      </c>
      <c r="I20" s="50">
        <f>IF(FIRE0101_working!I20="..","..",ROUND(FIRE0101_working!I20,0))</f>
        <v>10364</v>
      </c>
      <c r="J20" s="52"/>
      <c r="K20" s="52"/>
      <c r="L20" s="52"/>
      <c r="M20" s="52"/>
      <c r="N20" s="52"/>
    </row>
    <row r="21" spans="1:14" ht="15.75" x14ac:dyDescent="0.25">
      <c r="A21" s="52" t="s">
        <v>38</v>
      </c>
      <c r="B21" s="49">
        <f>IF(FIRE0101_working!B21="..","..",ROUND(FIRE0101_working!B21,0))</f>
        <v>560787</v>
      </c>
      <c r="C21" s="49">
        <f>IF(FIRE0101_working!C21="..","..",ROUND(FIRE0101_working!C21,0))</f>
        <v>91261</v>
      </c>
      <c r="D21" s="49">
        <f>IF(FIRE0101_working!D21="..","..",ROUND(FIRE0101_working!D21,0))</f>
        <v>37217</v>
      </c>
      <c r="E21" s="50">
        <f>IF(FIRE0101_working!E21="..","..",ROUND(FIRE0101_working!E21,0))</f>
        <v>689265</v>
      </c>
      <c r="F21" s="49">
        <f>IF(FIRE0101_working!F21="..","..",ROUND(FIRE0101_working!F21,0))</f>
        <v>10143</v>
      </c>
      <c r="G21" s="49">
        <f>IF(FIRE0101_working!G21="..","..",ROUND(FIRE0101_working!G21,0))</f>
        <v>16983</v>
      </c>
      <c r="H21" s="49">
        <f>IF(FIRE0101_working!H21="..","..",ROUND(FIRE0101_working!H21,0))</f>
        <v>12094</v>
      </c>
      <c r="I21" s="50">
        <f>IF(FIRE0101_working!I21="..","..",ROUND(FIRE0101_working!I21,0))</f>
        <v>10814</v>
      </c>
      <c r="J21" s="52"/>
      <c r="K21" s="52"/>
      <c r="L21" s="52"/>
      <c r="M21" s="52"/>
      <c r="N21" s="52"/>
    </row>
    <row r="22" spans="1:14" ht="15" customHeight="1" x14ac:dyDescent="0.25">
      <c r="A22" s="52" t="s">
        <v>39</v>
      </c>
      <c r="B22" s="49">
        <f>IF(FIRE0101_working!B22="..","..",ROUND(FIRE0101_working!B22,0))</f>
        <v>566220</v>
      </c>
      <c r="C22" s="49">
        <f>IF(FIRE0101_working!C22="..","..",ROUND(FIRE0101_working!C22,0))</f>
        <v>91901</v>
      </c>
      <c r="D22" s="49">
        <f>IF(FIRE0101_working!D22="..","..",ROUND(FIRE0101_working!D22,0))</f>
        <v>36763</v>
      </c>
      <c r="E22" s="50">
        <f>IF(FIRE0101_working!E22="..","..",ROUND(FIRE0101_working!E22,0))</f>
        <v>694884</v>
      </c>
      <c r="F22" s="49">
        <f>IF(FIRE0101_working!F22="..","..",ROUND(FIRE0101_working!F22,0))</f>
        <v>10180</v>
      </c>
      <c r="G22" s="49">
        <f>IF(FIRE0101_working!G22="..","..",ROUND(FIRE0101_working!G22,0))</f>
        <v>17056</v>
      </c>
      <c r="H22" s="49">
        <f>IF(FIRE0101_working!H22="..","..",ROUND(FIRE0101_working!H22,0))</f>
        <v>11931</v>
      </c>
      <c r="I22" s="50">
        <f>IF(FIRE0101_working!I22="..","..",ROUND(FIRE0101_working!I22,0))</f>
        <v>10842</v>
      </c>
      <c r="J22" s="52"/>
      <c r="K22" s="52"/>
      <c r="L22" s="52"/>
      <c r="M22" s="52"/>
      <c r="N22" s="52"/>
    </row>
    <row r="23" spans="1:14" ht="15.75" x14ac:dyDescent="0.25">
      <c r="A23" s="52" t="s">
        <v>40</v>
      </c>
      <c r="B23" s="49">
        <f>IF(FIRE0101_working!B23="..","..",ROUND(FIRE0101_working!B23,0))</f>
        <v>576601</v>
      </c>
      <c r="C23" s="49">
        <f>IF(FIRE0101_working!C23="..","..",ROUND(FIRE0101_working!C23,0))</f>
        <v>92748</v>
      </c>
      <c r="D23" s="49">
        <f>IF(FIRE0101_working!D23="..","..",ROUND(FIRE0101_working!D23,0))</f>
        <v>36674</v>
      </c>
      <c r="E23" s="50">
        <f>IF(FIRE0101_working!E23="..","..",ROUND(FIRE0101_working!E23,0))</f>
        <v>706023</v>
      </c>
      <c r="F23" s="49">
        <f>IF(FIRE0101_working!F23="..","..",ROUND(FIRE0101_working!F23,0))</f>
        <v>10310</v>
      </c>
      <c r="G23" s="49">
        <f>IF(FIRE0101_working!G23="..","..",ROUND(FIRE0101_working!G23,0))</f>
        <v>17201</v>
      </c>
      <c r="H23" s="49">
        <f>IF(FIRE0101_working!H23="..","..",ROUND(FIRE0101_working!H23,0))</f>
        <v>11892</v>
      </c>
      <c r="I23" s="50">
        <f>IF(FIRE0101_working!I23="..","..",ROUND(FIRE0101_working!I23,0))</f>
        <v>10963</v>
      </c>
      <c r="J23" s="52"/>
      <c r="K23" s="52"/>
      <c r="L23" s="52"/>
      <c r="M23" s="52"/>
      <c r="N23" s="52"/>
    </row>
    <row r="24" spans="1:14" ht="15.75" x14ac:dyDescent="0.25">
      <c r="A24" s="52" t="s">
        <v>41</v>
      </c>
      <c r="B24" s="49">
        <f>IF(FIRE0101_working!B24="..","..",ROUND(FIRE0101_working!B24,0))</f>
        <v>558038</v>
      </c>
      <c r="C24" s="49">
        <f>IF(FIRE0101_working!C24="..","..",ROUND(FIRE0101_working!C24,0))</f>
        <v>92075</v>
      </c>
      <c r="D24" s="49">
        <f>IF(FIRE0101_working!D24="..","..",ROUND(FIRE0101_working!D24,0))</f>
        <v>34993</v>
      </c>
      <c r="E24" s="50">
        <f>IF(FIRE0101_working!E24="..","..",ROUND(FIRE0101_working!E24,0))</f>
        <v>685106</v>
      </c>
      <c r="F24" s="49">
        <f>IF(FIRE0101_working!F24="..","..",ROUND(FIRE0101_working!F24,0))</f>
        <v>9924</v>
      </c>
      <c r="G24" s="49">
        <f>IF(FIRE0101_working!G24="..","..",ROUND(FIRE0101_working!G24,0))</f>
        <v>17016</v>
      </c>
      <c r="H24" s="49">
        <f>IF(FIRE0101_working!H24="..","..",ROUND(FIRE0101_working!H24,0))</f>
        <v>11333</v>
      </c>
      <c r="I24" s="50">
        <f>IF(FIRE0101_working!I24="..","..",ROUND(FIRE0101_working!I24,0))</f>
        <v>10584</v>
      </c>
      <c r="J24" s="52"/>
      <c r="K24" s="52"/>
      <c r="L24" s="52"/>
      <c r="M24" s="52"/>
      <c r="N24" s="52"/>
    </row>
    <row r="25" spans="1:14" ht="15.75" x14ac:dyDescent="0.25">
      <c r="A25" s="52" t="s">
        <v>42</v>
      </c>
      <c r="B25" s="49">
        <f>IF(FIRE0101_working!B25="..","..",ROUND(FIRE0101_working!B25,0))</f>
        <v>518327</v>
      </c>
      <c r="C25" s="49">
        <f>IF(FIRE0101_working!C25="..","..",ROUND(FIRE0101_working!C25,0))</f>
        <v>85637</v>
      </c>
      <c r="D25" s="49">
        <f>IF(FIRE0101_working!D25="..","..",ROUND(FIRE0101_working!D25,0))</f>
        <v>32229</v>
      </c>
      <c r="E25" s="50">
        <f>IF(FIRE0101_working!E25="..","..",ROUND(FIRE0101_working!E25,0))</f>
        <v>636193</v>
      </c>
      <c r="F25" s="49">
        <f>IF(FIRE0101_working!F25="..","..",ROUND(FIRE0101_working!F25,0))</f>
        <v>9202</v>
      </c>
      <c r="G25" s="49">
        <f>IF(FIRE0101_working!G25="..","..",ROUND(FIRE0101_working!G25,0))</f>
        <v>15833</v>
      </c>
      <c r="H25" s="49">
        <f>IF(FIRE0101_working!H25="..","..",ROUND(FIRE0101_working!H25,0))</f>
        <v>10381</v>
      </c>
      <c r="I25" s="50">
        <f>IF(FIRE0101_working!I25="..","..",ROUND(FIRE0101_working!I25,0))</f>
        <v>9812</v>
      </c>
      <c r="J25" s="52"/>
      <c r="K25" s="52"/>
      <c r="L25" s="52"/>
      <c r="M25" s="52"/>
      <c r="N25" s="52"/>
    </row>
    <row r="26" spans="1:14" ht="15.75" x14ac:dyDescent="0.25">
      <c r="A26" s="52" t="s">
        <v>43</v>
      </c>
      <c r="B26" s="49">
        <f>IF(FIRE0101_working!B26="..","..",ROUND(FIRE0101_working!B26,0))</f>
        <v>577221</v>
      </c>
      <c r="C26" s="49">
        <f>IF(FIRE0101_working!C26="..","..",ROUND(FIRE0101_working!C26,0))</f>
        <v>95768</v>
      </c>
      <c r="D26" s="49">
        <f>IF(FIRE0101_working!D26="..","..",ROUND(FIRE0101_working!D26,0))</f>
        <v>34738</v>
      </c>
      <c r="E26" s="50">
        <f>IF(FIRE0101_working!E26="..","..",ROUND(FIRE0101_working!E26,0))</f>
        <v>707727</v>
      </c>
      <c r="F26" s="49">
        <f>IF(FIRE0101_working!F26="..","..",ROUND(FIRE0101_working!F26,0))</f>
        <v>10206</v>
      </c>
      <c r="G26" s="49">
        <f>IF(FIRE0101_working!G26="..","..",ROUND(FIRE0101_working!G26,0))</f>
        <v>17693</v>
      </c>
      <c r="H26" s="49">
        <f>IF(FIRE0101_working!H26="..","..",ROUND(FIRE0101_working!H26,0))</f>
        <v>11186</v>
      </c>
      <c r="I26" s="50">
        <f>IF(FIRE0101_working!I26="..","..",ROUND(FIRE0101_working!I26,0))</f>
        <v>10876</v>
      </c>
      <c r="J26" s="52"/>
      <c r="K26" s="52"/>
      <c r="L26" s="52"/>
      <c r="M26" s="52"/>
      <c r="N26" s="52"/>
    </row>
    <row r="27" spans="1:14" ht="15.75" x14ac:dyDescent="0.25">
      <c r="A27" s="52" t="s">
        <v>44</v>
      </c>
      <c r="B27" s="49">
        <f>IF(FIRE0101_working!B27="..","..",ROUND(FIRE0101_working!B27,0))</f>
        <v>622722</v>
      </c>
      <c r="C27" s="49">
        <f>IF(FIRE0101_working!C27="..","..",ROUND(FIRE0101_working!C27,0))</f>
        <v>99626</v>
      </c>
      <c r="D27" s="49">
        <f>IF(FIRE0101_working!D27="..","..",ROUND(FIRE0101_working!D27,0))</f>
        <v>37428</v>
      </c>
      <c r="E27" s="50">
        <f>IF(FIRE0101_working!E27="..","..",ROUND(FIRE0101_working!E27,0))</f>
        <v>759776</v>
      </c>
      <c r="F27" s="49">
        <f>IF(FIRE0101_working!F27="..","..",ROUND(FIRE0101_working!F27,0))</f>
        <v>10897</v>
      </c>
      <c r="G27" s="49">
        <f>IF(FIRE0101_working!G27="..","..",ROUND(FIRE0101_working!G27,0))</f>
        <v>18290</v>
      </c>
      <c r="H27" s="49">
        <f>IF(FIRE0101_working!H27="..","..",ROUND(FIRE0101_working!H27,0))</f>
        <v>11942</v>
      </c>
      <c r="I27" s="50">
        <f>IF(FIRE0101_working!I27="..","..",ROUND(FIRE0101_working!I27,0))</f>
        <v>11560</v>
      </c>
      <c r="J27" s="52"/>
      <c r="K27" s="52"/>
      <c r="L27" s="52"/>
      <c r="M27" s="52"/>
      <c r="N27" s="52"/>
    </row>
    <row r="28" spans="1:14" ht="15.75" x14ac:dyDescent="0.25">
      <c r="A28" s="52" t="s">
        <v>45</v>
      </c>
      <c r="B28" s="49">
        <f>IF(FIRE0101_working!B28="..","..",ROUND(FIRE0101_working!B28,0))</f>
        <v>600543</v>
      </c>
      <c r="C28" s="49">
        <f>IF(FIRE0101_working!C28="..","..",ROUND(FIRE0101_working!C28,0))</f>
        <v>80550</v>
      </c>
      <c r="D28" s="49">
        <f>IF(FIRE0101_working!D28="..","..",ROUND(FIRE0101_working!D28,0))</f>
        <v>38062</v>
      </c>
      <c r="E28" s="50">
        <f>IF(FIRE0101_working!E28="..","..",ROUND(FIRE0101_working!E28,0))</f>
        <v>719155</v>
      </c>
      <c r="F28" s="49">
        <f>IF(FIRE0101_working!F28="..","..",ROUND(FIRE0101_working!F28,0))</f>
        <v>10366</v>
      </c>
      <c r="G28" s="49">
        <f>IF(FIRE0101_working!G28="..","..",ROUND(FIRE0101_working!G28,0))</f>
        <v>14629</v>
      </c>
      <c r="H28" s="49">
        <f>IF(FIRE0101_working!H28="..","..",ROUND(FIRE0101_working!H28,0))</f>
        <v>12017</v>
      </c>
      <c r="I28" s="50">
        <f>IF(FIRE0101_working!I28="..","..",ROUND(FIRE0101_working!I28,0))</f>
        <v>10797</v>
      </c>
      <c r="J28" s="52"/>
      <c r="K28" s="52"/>
      <c r="L28" s="52"/>
      <c r="M28" s="52"/>
      <c r="N28" s="52"/>
    </row>
    <row r="29" spans="1:14" ht="16.5" thickBot="1" x14ac:dyDescent="0.3">
      <c r="A29" s="73" t="s">
        <v>46</v>
      </c>
      <c r="B29" s="67">
        <f>IF(FIRE0101_working!B29="..","..",ROUND(FIRE0101_working!B29,0))</f>
        <v>605822</v>
      </c>
      <c r="C29" s="67">
        <f>IF(FIRE0101_working!C29="..","..",ROUND(FIRE0101_working!C29,0))</f>
        <v>74610</v>
      </c>
      <c r="D29" s="67">
        <f>IF(FIRE0101_working!D29="..","..",ROUND(FIRE0101_working!D29,0))</f>
        <v>38074</v>
      </c>
      <c r="E29" s="68">
        <f>IF(FIRE0101_working!E29="..","..",ROUND(FIRE0101_working!E29,0))</f>
        <v>718506</v>
      </c>
      <c r="F29" s="67">
        <f>IF(FIRE0101_working!F29="..","..",ROUND(FIRE0101_working!F29,0))</f>
        <v>10335</v>
      </c>
      <c r="G29" s="67">
        <f>IF(FIRE0101_working!G29="..","..",ROUND(FIRE0101_working!G29,0))</f>
        <v>13451</v>
      </c>
      <c r="H29" s="67">
        <f>IF(FIRE0101_working!H29="..","..",ROUND(FIRE0101_working!H29,0))</f>
        <v>11948</v>
      </c>
      <c r="I29" s="68">
        <f>IF(FIRE0101_working!I29="..","..",ROUND(FIRE0101_working!I29,0))</f>
        <v>10668</v>
      </c>
      <c r="J29" s="52"/>
      <c r="K29" s="52"/>
      <c r="L29" s="52"/>
      <c r="M29" s="52"/>
      <c r="N29" s="52"/>
    </row>
    <row r="30" spans="1:14" ht="30" customHeight="1" x14ac:dyDescent="0.25">
      <c r="A30" s="53" t="s">
        <v>66</v>
      </c>
      <c r="B30" s="74"/>
      <c r="C30" s="74"/>
      <c r="D30" s="74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4" ht="12.75" customHeight="1" x14ac:dyDescent="0.2">
      <c r="A31" s="52" t="s">
        <v>67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4" ht="16.5" customHeight="1" x14ac:dyDescent="0.2">
      <c r="A32" s="52" t="s">
        <v>85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9" x14ac:dyDescent="0.2">
      <c r="A33" s="75" t="str">
        <f>_xlfn.CONCAT("3 Figures for England are from the latest statistical release, published by MHCLG on ",config!B1,". The data in this table are consistent with records that reached the IRS by ",config!B3,".")</f>
        <v>3 Figures for England are from the latest statistical release, published by MHCLG on 29 April 2026. The data in this table are consistent with records that reached the IRS by 3 March 2026.</v>
      </c>
      <c r="B33" s="76"/>
      <c r="C33" s="76"/>
      <c r="D33" s="76"/>
      <c r="E33" s="76"/>
      <c r="F33" s="76"/>
      <c r="G33" s="76"/>
      <c r="H33" s="76"/>
      <c r="I33" s="76"/>
      <c r="J33" s="52"/>
      <c r="K33" s="52"/>
      <c r="L33" s="52"/>
      <c r="M33" s="52"/>
      <c r="N33" s="52"/>
    </row>
    <row r="34" spans="1:19" x14ac:dyDescent="0.2">
      <c r="A34" s="75" t="s">
        <v>111</v>
      </c>
      <c r="B34" s="77"/>
      <c r="C34" s="77"/>
      <c r="D34" s="77"/>
      <c r="E34" s="77"/>
      <c r="F34" s="77"/>
      <c r="G34" s="77"/>
      <c r="H34" s="77"/>
      <c r="I34" s="77"/>
      <c r="J34" s="52"/>
      <c r="K34" s="52"/>
      <c r="L34" s="52"/>
      <c r="M34" s="52"/>
      <c r="N34" s="52"/>
    </row>
    <row r="35" spans="1:19" ht="15" customHeight="1" x14ac:dyDescent="0.2">
      <c r="A35" s="64" t="s">
        <v>110</v>
      </c>
      <c r="B35" s="78"/>
      <c r="C35" s="78"/>
      <c r="D35" s="78"/>
      <c r="E35" s="78"/>
      <c r="F35" s="78"/>
      <c r="G35" s="78"/>
      <c r="H35" s="78"/>
      <c r="I35" s="78"/>
      <c r="J35" s="52"/>
      <c r="K35" s="52"/>
      <c r="L35" s="52"/>
      <c r="M35" s="52"/>
      <c r="N35" s="52"/>
    </row>
    <row r="36" spans="1:19" x14ac:dyDescent="0.2">
      <c r="A36" s="79" t="s">
        <v>68</v>
      </c>
      <c r="B36" s="80"/>
      <c r="C36" s="80"/>
      <c r="D36" s="80"/>
      <c r="E36" s="80"/>
      <c r="F36" s="80"/>
      <c r="G36" s="80"/>
      <c r="H36" s="80"/>
      <c r="I36" s="80"/>
      <c r="J36" s="52"/>
      <c r="K36" s="52"/>
      <c r="L36" s="52"/>
      <c r="M36" s="52"/>
      <c r="N36" s="52"/>
    </row>
    <row r="37" spans="1:19" x14ac:dyDescent="0.2">
      <c r="A37" s="79" t="s">
        <v>69</v>
      </c>
      <c r="B37" s="80"/>
      <c r="C37" s="80"/>
      <c r="D37" s="80"/>
      <c r="E37" s="80"/>
      <c r="F37" s="80"/>
      <c r="G37" s="80"/>
      <c r="H37" s="80"/>
      <c r="I37" s="80"/>
      <c r="J37" s="52"/>
      <c r="K37" s="52"/>
      <c r="L37" s="52"/>
      <c r="M37" s="52"/>
      <c r="N37" s="52"/>
    </row>
    <row r="38" spans="1:19" x14ac:dyDescent="0.2">
      <c r="A38" s="79" t="s">
        <v>70</v>
      </c>
      <c r="B38" s="80"/>
      <c r="C38" s="80"/>
      <c r="D38" s="80"/>
      <c r="E38" s="80"/>
      <c r="F38" s="80"/>
      <c r="G38" s="80"/>
      <c r="H38" s="80"/>
      <c r="I38" s="80"/>
      <c r="J38" s="52"/>
      <c r="K38" s="52"/>
      <c r="L38" s="52"/>
      <c r="M38" s="52"/>
      <c r="N38" s="52"/>
    </row>
    <row r="39" spans="1:19" ht="28.5" customHeight="1" x14ac:dyDescent="0.25">
      <c r="A39" s="53" t="s">
        <v>71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9" x14ac:dyDescent="0.2">
      <c r="A40" s="52" t="s">
        <v>72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</row>
    <row r="41" spans="1:19" x14ac:dyDescent="0.2">
      <c r="A41" s="52" t="s">
        <v>73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9" ht="26.25" customHeight="1" x14ac:dyDescent="0.25">
      <c r="A42" s="53" t="s">
        <v>91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9" x14ac:dyDescent="0.2">
      <c r="A43" s="52" t="s">
        <v>95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9" x14ac:dyDescent="0.2">
      <c r="A44" s="52" t="s">
        <v>96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9" ht="26.25" customHeight="1" x14ac:dyDescent="0.25">
      <c r="A45" s="53" t="s">
        <v>74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</row>
    <row r="46" spans="1:19" x14ac:dyDescent="0.2">
      <c r="A46" s="81" t="s">
        <v>98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  <row r="47" spans="1:19" ht="19.5" customHeight="1" x14ac:dyDescent="0.2">
      <c r="A47" s="82" t="s">
        <v>113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  <row r="48" spans="1:19" x14ac:dyDescent="0.2">
      <c r="A48" s="82" t="s">
        <v>97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 x14ac:dyDescent="0.2">
      <c r="A49" s="52" t="s">
        <v>75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4" ht="23.25" customHeight="1" x14ac:dyDescent="0.2">
      <c r="A50" s="52" t="s">
        <v>76</v>
      </c>
      <c r="B50" s="59"/>
      <c r="C50" s="59"/>
      <c r="D50" s="59"/>
      <c r="E50" s="59"/>
      <c r="F50" s="59"/>
      <c r="G50" s="59"/>
      <c r="H50" s="59"/>
      <c r="I50" s="59"/>
      <c r="J50" s="52"/>
      <c r="K50" s="52"/>
      <c r="L50" s="52"/>
      <c r="M50" s="52"/>
      <c r="N50" s="52"/>
    </row>
    <row r="51" spans="1:14" ht="12.75" customHeight="1" x14ac:dyDescent="0.2">
      <c r="A51" s="64" t="s">
        <v>77</v>
      </c>
      <c r="B51" s="83"/>
      <c r="C51" s="83"/>
      <c r="D51" s="83"/>
      <c r="E51" s="84"/>
      <c r="F51" s="63"/>
      <c r="G51" s="63"/>
      <c r="H51" s="63"/>
      <c r="I51" s="63"/>
      <c r="J51" s="52"/>
      <c r="K51" s="52"/>
      <c r="L51" s="52"/>
      <c r="M51" s="52"/>
      <c r="N51" s="52"/>
    </row>
    <row r="52" spans="1:14" ht="22.5" customHeight="1" x14ac:dyDescent="0.2">
      <c r="A52" s="64" t="s">
        <v>78</v>
      </c>
      <c r="B52" s="83"/>
      <c r="C52" s="83"/>
      <c r="D52" s="83"/>
      <c r="E52" s="83"/>
      <c r="F52" s="83"/>
      <c r="G52" s="83"/>
      <c r="H52" s="83"/>
      <c r="I52" s="83"/>
      <c r="J52" s="52"/>
      <c r="K52" s="52"/>
      <c r="L52" s="52"/>
      <c r="M52" s="52"/>
      <c r="N52" s="52"/>
    </row>
    <row r="53" spans="1:14" ht="24.95" customHeight="1" x14ac:dyDescent="0.2">
      <c r="A53" s="52" t="s">
        <v>86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14" ht="12.75" customHeight="1" x14ac:dyDescent="0.2">
      <c r="A54" s="64" t="s">
        <v>90</v>
      </c>
      <c r="B54" s="83"/>
      <c r="C54" s="83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14" ht="12.75" customHeight="1" x14ac:dyDescent="0.2">
      <c r="A55" s="64" t="s">
        <v>79</v>
      </c>
      <c r="B55" s="83"/>
      <c r="C55" s="83"/>
      <c r="D55" s="52"/>
      <c r="E55" s="52"/>
      <c r="F55" s="83"/>
      <c r="G55" s="52"/>
      <c r="H55" s="52"/>
      <c r="I55" s="85"/>
      <c r="J55" s="52"/>
      <c r="K55" s="52"/>
      <c r="L55" s="52"/>
      <c r="M55" s="52"/>
      <c r="N55" s="52"/>
    </row>
    <row r="56" spans="1:14" ht="12.75" customHeight="1" x14ac:dyDescent="0.2">
      <c r="A56" s="64" t="s">
        <v>80</v>
      </c>
      <c r="B56" s="83"/>
      <c r="C56" s="83"/>
      <c r="D56" s="83"/>
      <c r="E56" s="83"/>
      <c r="F56" s="52"/>
      <c r="G56" s="52"/>
      <c r="H56" s="52"/>
      <c r="I56" s="85"/>
      <c r="J56" s="52"/>
      <c r="K56" s="52"/>
      <c r="L56" s="52"/>
      <c r="M56" s="52"/>
      <c r="N56" s="52"/>
    </row>
    <row r="57" spans="1:14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</sheetData>
  <phoneticPr fontId="38" type="noConversion"/>
  <hyperlinks>
    <hyperlink ref="A54" r:id="rId1" display="Contact: firestatistics@homeoffice.gsi.gov.uk" xr:uid="{00000000-0004-0000-0100-000000000000}"/>
    <hyperlink ref="A55" r:id="rId2" display="Contact: statsinclusion@wales.gsi.gov.uk" xr:uid="{00000000-0004-0000-0100-000001000000}"/>
    <hyperlink ref="A56" r:id="rId3" display="Contact: SFRS.PerformanceDataServices1@firescotland.gov.uk" xr:uid="{00000000-0004-0000-0100-000002000000}"/>
    <hyperlink ref="A51" r:id="rId4" xr:uid="{00000000-0004-0000-0100-000003000000}"/>
    <hyperlink ref="A33:I33" r:id="rId5" display="3 Figures for England are from the latest statistical release, published by the Home Office on 14 February 2019. This included data received by  9 December 2018. " xr:uid="{00000000-0004-0000-0100-000006000000}"/>
    <hyperlink ref="A52:I52" r:id="rId6" display="The statistics in this table for England and Wales are National Statistics. The Scottish Fire and Rescue Service is working towards achieving UK Statistics Authority accreditation." xr:uid="{00000000-0004-0000-0100-000009000000}"/>
    <hyperlink ref="A54:C54" r:id="rId7" display="Contact: FireStatistics@homeoffice.gov.uk" xr:uid="{F8961B0B-83E8-4696-AF07-D82838FDD824}"/>
    <hyperlink ref="A55:B55" r:id="rId8" display="Contact: stats.inclusion@gov.wales" xr:uid="{4E4C5455-8A69-49A7-A025-2D97E9127B23}"/>
    <hyperlink ref="A56:C56" r:id="rId9" display="Contact: National.Statistics@firescotland.gov.uk" xr:uid="{CDA0707B-B860-405B-B37D-684379496024}"/>
    <hyperlink ref="A52" r:id="rId10" xr:uid="{73081451-CA8E-45CC-BA7B-5D0A6FCDF8FA}"/>
    <hyperlink ref="A34:I34" r:id="rId11" display="4 Figures for Scotland are from the latest statistical release, published by the Scottish Fire and Rescue Service on 31 October 2019. This included data received by 26 September 2019." xr:uid="{37C7AF99-E728-47B4-B8CC-5B0713ADBEED}"/>
    <hyperlink ref="A35:I35" r:id="rId12" display="5 Figures for Wales are from the latest statistical release, published by the Welsh Government on 21 August 2018. This included data received by 5 July 2018." xr:uid="{8CD3D68F-D7AD-494D-AB41-07E0A8A5287E}"/>
    <hyperlink ref="A34" r:id="rId13" display="6 Figures for Scotland are from the latest statistical release, published by the Scottish Fire and Rescue Service on 31 October 2023. This included data received by 25 September 2023." xr:uid="{8E682565-EF3E-4CE0-A4F6-C6CF43ACEE82}"/>
  </hyperlinks>
  <pageMargins left="0.70866141732283472" right="0.70866141732283472" top="0.74803149606299213" bottom="0.74803149606299213" header="0.31496062992125984" footer="0.31496062992125984"/>
  <pageSetup paperSize="9" orientation="landscape" r:id="rId14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4AAF37-F2B4-4820-ACDF-CA9B088F5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A24709-F3A2-4A65-86F0-F655BF452162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87123c6c-b1ca-4f35-bd74-c830a9e7ea3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2611856c-b04d-4a05-858c-1345b3915c95"/>
    <ds:schemaRef ds:uri="60b4899e-55b4-4231-8241-12d69350e1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979872-9BF6-4F16-AE5B-8855BFD156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Cover_sheet</vt:lpstr>
      <vt:lpstr>config</vt:lpstr>
      <vt:lpstr>Contents</vt:lpstr>
      <vt:lpstr>Data - population</vt:lpstr>
      <vt:lpstr>Data - incidents</vt:lpstr>
      <vt:lpstr>FIRE0101_working</vt:lpstr>
      <vt:lpstr>FIRE0101</vt:lpstr>
      <vt:lpstr>Contents!Print_Area</vt:lpstr>
      <vt:lpstr>FIRE0101!Print_Area</vt:lpstr>
      <vt:lpstr>FIRE0101!Print_Titles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2025-03-06T15:29:40Z</dcterms:created>
  <dcterms:modified xsi:type="dcterms:W3CDTF">2026-04-21T14:59:27Z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108;#Police and Fire Analysis Unit (A)|755c0ad7-1cd3-4e30-b1c3-86b5a4ff9bf7</vt:lpwstr>
  </property>
  <property fmtid="{D5CDD505-2E9C-101B-9397-08002B2CF9AE}" pid="7" name="HOSiteType">
    <vt:lpwstr>2;#Service Management – Significant|7857f63c-dacd-48aa-8ddf-58f3ef15ab94</vt:lpwstr>
  </property>
</Properties>
</file>