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codeName="ThisWorkbook" hidePivotFieldList="1" defaultThemeVersion="124226"/>
  <xr:revisionPtr revIDLastSave="0" documentId="8_{0BD1AF3C-E17C-44BD-B1FE-1061A79CBE64}" xr6:coauthVersionLast="47" xr6:coauthVersionMax="47" xr10:uidLastSave="{00000000-0000-0000-0000-000000000000}"/>
  <workbookProtection workbookAlgorithmName="SHA-512" workbookHashValue="b/Sjprt33AvrM85zILDA+zmGk8mArsEXJfkZ16GKM1mL1Z6WAF1d/Xaayk3DSxqieZCydOtc3SAKYpqkqKSItA==" workbookSaltValue="pMyjrHcQVcaVpyZe0dqLAQ==" workbookSpinCount="100000" lockStructure="1"/>
  <bookViews>
    <workbookView xWindow="-120" yWindow="-120" windowWidth="22800" windowHeight="13230" tabRatio="696" activeTab="6" xr2:uid="{00000000-000D-0000-FFFF-FFFF00000000}"/>
  </bookViews>
  <sheets>
    <sheet name="Cover_sheet" sheetId="8" r:id="rId1"/>
    <sheet name="config" sheetId="13" state="hidden" r:id="rId2"/>
    <sheet name="Contents" sheetId="9" r:id="rId3"/>
    <sheet name="Data - fires" sheetId="11" r:id="rId4"/>
    <sheet name="Data - population" sheetId="12" r:id="rId5"/>
    <sheet name="FIRE0103_working" sheetId="2" state="hidden" r:id="rId6"/>
    <sheet name="FIRE0103" sheetId="3" r:id="rId7"/>
    <sheet name="QA checks" sheetId="14" state="hidden" r:id="rId8"/>
  </sheets>
  <definedNames>
    <definedName name="_xlnm._FilterDatabase" localSheetId="3" hidden="1">'Data - fires'!$A$1:$E$220</definedName>
    <definedName name="_xlnm.Print_Area" localSheetId="2">Contents!$A$1:$E$6</definedName>
    <definedName name="_xlnm.Print_Area" localSheetId="6">FIRE0103!$A$1:$I$80</definedName>
    <definedName name="_xlnm.Print_Titles" localSheetId="6">FIRE0103!$A:$A,FIRE0103!$1:$4</definedName>
  </definedNames>
  <calcPr calcId="191028"/>
  <pivotCaches>
    <pivotCache cacheId="237" r:id="rId9"/>
    <pivotCache cacheId="238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7" i="12" l="1"/>
  <c r="B216" i="12"/>
  <c r="B215" i="12"/>
  <c r="B214" i="12"/>
  <c r="B213" i="12"/>
  <c r="B212" i="12"/>
  <c r="B211" i="12"/>
  <c r="B210" i="12"/>
  <c r="B209" i="12"/>
  <c r="B20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17" i="12"/>
  <c r="B116" i="12"/>
  <c r="B115" i="12"/>
  <c r="B114" i="12"/>
  <c r="B113" i="12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M48" i="2" s="1" a="1"/>
  <c r="M48" i="2" s="1"/>
  <c r="B19" i="12"/>
  <c r="B18" i="12"/>
  <c r="B17" i="12"/>
  <c r="B16" i="12"/>
  <c r="B15" i="12"/>
  <c r="B14" i="12"/>
  <c r="B13" i="12"/>
  <c r="B12" i="12"/>
  <c r="B11" i="12"/>
  <c r="B10" i="12"/>
  <c r="B9" i="12"/>
  <c r="K48" i="2" l="1" a="1"/>
  <c r="K48" i="2" s="1"/>
  <c r="N48" i="2" a="1"/>
  <c r="N48" i="2" s="1"/>
  <c r="L48" i="2" a="1"/>
  <c r="L48" i="2" s="1"/>
  <c r="H9" i="14" a="1"/>
  <c r="H9" i="14" s="1"/>
  <c r="H65" i="14" a="1"/>
  <c r="H65" i="14" s="1"/>
  <c r="O48" i="2" l="1"/>
  <c r="P10" i="14"/>
  <c r="Q10" i="14"/>
  <c r="R10" i="14"/>
  <c r="O10" i="14"/>
  <c r="O66" i="14" s="1"/>
  <c r="P37" i="14"/>
  <c r="R12" i="14"/>
  <c r="R68" i="14" s="1"/>
  <c r="R25" i="14"/>
  <c r="R13" i="14"/>
  <c r="R69" i="14" s="1"/>
  <c r="R26" i="14"/>
  <c r="R14" i="14"/>
  <c r="R70" i="14" s="1"/>
  <c r="R27" i="14"/>
  <c r="R15" i="14"/>
  <c r="R71" i="14" s="1"/>
  <c r="R16" i="14"/>
  <c r="R72" i="14" s="1"/>
  <c r="R17" i="14"/>
  <c r="R73" i="14" s="1"/>
  <c r="R18" i="14"/>
  <c r="R74" i="14" s="1"/>
  <c r="R19" i="14"/>
  <c r="R75" i="14" s="1"/>
  <c r="R20" i="14"/>
  <c r="R76" i="14" s="1"/>
  <c r="R21" i="14"/>
  <c r="R77" i="14" s="1"/>
  <c r="R66" i="14"/>
  <c r="R22" i="14"/>
  <c r="R78" i="14" s="1"/>
  <c r="R24" i="14"/>
  <c r="R11" i="14"/>
  <c r="R67" i="14" s="1"/>
  <c r="R23" i="14"/>
  <c r="R79" i="14" s="1"/>
  <c r="O29" i="14"/>
  <c r="O85" i="14" s="1"/>
  <c r="O32" i="14"/>
  <c r="O88" i="14" s="1"/>
  <c r="O35" i="14"/>
  <c r="O91" i="14" s="1"/>
  <c r="O38" i="14"/>
  <c r="O94" i="14" s="1"/>
  <c r="O41" i="14"/>
  <c r="O97" i="14" s="1"/>
  <c r="O44" i="14"/>
  <c r="O100" i="14" s="1"/>
  <c r="O47" i="14"/>
  <c r="O103" i="14" s="1"/>
  <c r="O50" i="14"/>
  <c r="O106" i="14" s="1"/>
  <c r="O53" i="14"/>
  <c r="O109" i="14" s="1"/>
  <c r="O56" i="14"/>
  <c r="O112" i="14" s="1"/>
  <c r="P66" i="14"/>
  <c r="O11" i="14"/>
  <c r="O67" i="14" s="1"/>
  <c r="O14" i="14"/>
  <c r="O70" i="14" s="1"/>
  <c r="O17" i="14"/>
  <c r="O73" i="14" s="1"/>
  <c r="O20" i="14"/>
  <c r="O76" i="14" s="1"/>
  <c r="O23" i="14"/>
  <c r="O79" i="14" s="1"/>
  <c r="O26" i="14"/>
  <c r="P29" i="14"/>
  <c r="P32" i="14"/>
  <c r="P35" i="14"/>
  <c r="P38" i="14"/>
  <c r="P41" i="14"/>
  <c r="P44" i="14"/>
  <c r="P47" i="14"/>
  <c r="P50" i="14"/>
  <c r="P53" i="14"/>
  <c r="P56" i="14"/>
  <c r="Q66" i="14"/>
  <c r="P11" i="14"/>
  <c r="P67" i="14" s="1"/>
  <c r="P14" i="14"/>
  <c r="P70" i="14" s="1"/>
  <c r="P17" i="14"/>
  <c r="P73" i="14" s="1"/>
  <c r="P20" i="14"/>
  <c r="P23" i="14"/>
  <c r="P79" i="14" s="1"/>
  <c r="P26" i="14"/>
  <c r="Q29" i="14"/>
  <c r="Q32" i="14"/>
  <c r="Q35" i="14"/>
  <c r="Q38" i="14"/>
  <c r="Q41" i="14"/>
  <c r="Q44" i="14"/>
  <c r="Q47" i="14"/>
  <c r="Q50" i="14"/>
  <c r="Q53" i="14"/>
  <c r="Q109" i="14" s="1"/>
  <c r="Q56" i="14"/>
  <c r="Q11" i="14"/>
  <c r="Q67" i="14" s="1"/>
  <c r="Q14" i="14"/>
  <c r="Q70" i="14" s="1"/>
  <c r="Q17" i="14"/>
  <c r="Q73" i="14" s="1"/>
  <c r="Q20" i="14"/>
  <c r="Q76" i="14" s="1"/>
  <c r="Q23" i="14"/>
  <c r="Q79" i="14" s="1"/>
  <c r="Q26" i="14"/>
  <c r="Q82" i="14" s="1"/>
  <c r="O30" i="14"/>
  <c r="O86" i="14" s="1"/>
  <c r="O33" i="14"/>
  <c r="O89" i="14" s="1"/>
  <c r="O36" i="14"/>
  <c r="O39" i="14"/>
  <c r="O95" i="14" s="1"/>
  <c r="O42" i="14"/>
  <c r="O98" i="14" s="1"/>
  <c r="O45" i="14"/>
  <c r="O101" i="14" s="1"/>
  <c r="O48" i="14"/>
  <c r="O104" i="14" s="1"/>
  <c r="O51" i="14"/>
  <c r="O107" i="14" s="1"/>
  <c r="O54" i="14"/>
  <c r="O110" i="14" s="1"/>
  <c r="O57" i="14"/>
  <c r="O113" i="14" s="1"/>
  <c r="O12" i="14"/>
  <c r="O68" i="14" s="1"/>
  <c r="O15" i="14"/>
  <c r="O71" i="14" s="1"/>
  <c r="O31" i="14"/>
  <c r="O87" i="14" s="1"/>
  <c r="Q15" i="14"/>
  <c r="Q71" i="14" s="1"/>
  <c r="Q51" i="14"/>
  <c r="Q40" i="14"/>
  <c r="Q19" i="14"/>
  <c r="Q75" i="14" s="1"/>
  <c r="P51" i="14"/>
  <c r="P19" i="14"/>
  <c r="O40" i="14"/>
  <c r="O96" i="14" s="1"/>
  <c r="P30" i="14"/>
  <c r="P13" i="14"/>
  <c r="P69" i="14" s="1"/>
  <c r="O55" i="14"/>
  <c r="O111" i="14" s="1"/>
  <c r="P45" i="14"/>
  <c r="P34" i="14"/>
  <c r="Q28" i="14"/>
  <c r="P24" i="14"/>
  <c r="O13" i="14"/>
  <c r="O69" i="14" s="1"/>
  <c r="P49" i="14"/>
  <c r="Q39" i="14"/>
  <c r="O34" i="14"/>
  <c r="O90" i="14" s="1"/>
  <c r="P28" i="14"/>
  <c r="P84" i="14" s="1"/>
  <c r="O24" i="14"/>
  <c r="Q18" i="14"/>
  <c r="Q74" i="14" s="1"/>
  <c r="Q54" i="14"/>
  <c r="O49" i="14"/>
  <c r="O105" i="14" s="1"/>
  <c r="Q43" i="14"/>
  <c r="P39" i="14"/>
  <c r="O28" i="14"/>
  <c r="O84" i="14" s="1"/>
  <c r="Q22" i="14"/>
  <c r="Q78" i="14" s="1"/>
  <c r="P18" i="14"/>
  <c r="P74" i="14" s="1"/>
  <c r="Q12" i="14"/>
  <c r="Q68" i="14" s="1"/>
  <c r="Q58" i="14"/>
  <c r="P54" i="14"/>
  <c r="P43" i="14"/>
  <c r="Q33" i="14"/>
  <c r="P22" i="14"/>
  <c r="O18" i="14"/>
  <c r="O74" i="14" s="1"/>
  <c r="P12" i="14"/>
  <c r="P68" i="14" s="1"/>
  <c r="O58" i="14"/>
  <c r="O114" i="14" s="1"/>
  <c r="Q52" i="14"/>
  <c r="P48" i="14"/>
  <c r="P27" i="14"/>
  <c r="P16" i="14"/>
  <c r="P72" i="14" s="1"/>
  <c r="P52" i="14"/>
  <c r="Q42" i="14"/>
  <c r="O37" i="14"/>
  <c r="O93" i="14" s="1"/>
  <c r="Q31" i="14"/>
  <c r="O27" i="14"/>
  <c r="Q21" i="14"/>
  <c r="Q77" i="14" s="1"/>
  <c r="O16" i="14"/>
  <c r="O72" i="14" s="1"/>
  <c r="Q57" i="14"/>
  <c r="O52" i="14"/>
  <c r="O108" i="14" s="1"/>
  <c r="Q46" i="14"/>
  <c r="P42" i="14"/>
  <c r="P31" i="14"/>
  <c r="Q25" i="14"/>
  <c r="Q81" i="14" s="1"/>
  <c r="P21" i="14"/>
  <c r="P57" i="14"/>
  <c r="P46" i="14"/>
  <c r="Q36" i="14"/>
  <c r="P25" i="14"/>
  <c r="O21" i="14"/>
  <c r="O77" i="14" s="1"/>
  <c r="O46" i="14"/>
  <c r="O102" i="14" s="1"/>
  <c r="P36" i="14"/>
  <c r="O25" i="14"/>
  <c r="P15" i="14"/>
  <c r="P71" i="14" s="1"/>
  <c r="Q55" i="14"/>
  <c r="P40" i="14"/>
  <c r="Q30" i="14"/>
  <c r="Q13" i="14"/>
  <c r="Q69" i="14" s="1"/>
  <c r="P55" i="14"/>
  <c r="Q45" i="14"/>
  <c r="Q101" i="14" s="1"/>
  <c r="Q34" i="14"/>
  <c r="Q24" i="14"/>
  <c r="Q80" i="14" s="1"/>
  <c r="O19" i="14"/>
  <c r="O75" i="14" s="1"/>
  <c r="Q49" i="14"/>
  <c r="Q105" i="14" s="1"/>
  <c r="P58" i="14"/>
  <c r="Q48" i="14"/>
  <c r="O43" i="14"/>
  <c r="O99" i="14" s="1"/>
  <c r="Q37" i="14"/>
  <c r="P33" i="14"/>
  <c r="Q27" i="14"/>
  <c r="Q83" i="14" s="1"/>
  <c r="O22" i="14"/>
  <c r="O78" i="14" s="1"/>
  <c r="Q16" i="14"/>
  <c r="Q72" i="14" s="1"/>
  <c r="Q97" i="14" l="1"/>
  <c r="P112" i="14"/>
  <c r="Q89" i="14"/>
  <c r="P106" i="14"/>
  <c r="P89" i="14"/>
  <c r="Q86" i="14"/>
  <c r="P77" i="14"/>
  <c r="Q98" i="14"/>
  <c r="P99" i="14"/>
  <c r="O80" i="14"/>
  <c r="P86" i="14"/>
  <c r="P103" i="14"/>
  <c r="R83" i="14"/>
  <c r="P110" i="14"/>
  <c r="Q85" i="14"/>
  <c r="P75" i="14"/>
  <c r="Q102" i="14"/>
  <c r="P93" i="14"/>
  <c r="P105" i="14"/>
  <c r="Q112" i="14"/>
  <c r="P76" i="14"/>
  <c r="P91" i="14"/>
  <c r="R81" i="14"/>
  <c r="Q113" i="14"/>
  <c r="Q108" i="14"/>
  <c r="P80" i="14"/>
  <c r="Q107" i="14"/>
  <c r="O92" i="14"/>
  <c r="Q106" i="14"/>
  <c r="P85" i="14"/>
  <c r="P95" i="14"/>
  <c r="Q84" i="14"/>
  <c r="Q103" i="14"/>
  <c r="O82" i="14"/>
  <c r="Q90" i="14"/>
  <c r="P81" i="14"/>
  <c r="Q99" i="14"/>
  <c r="P90" i="14"/>
  <c r="Q100" i="14"/>
  <c r="Q92" i="14"/>
  <c r="O83" i="14"/>
  <c r="P101" i="14"/>
  <c r="P111" i="14"/>
  <c r="P102" i="14"/>
  <c r="Q87" i="14"/>
  <c r="P78" i="14"/>
  <c r="Q110" i="14"/>
  <c r="Q94" i="14"/>
  <c r="P109" i="14"/>
  <c r="P113" i="14"/>
  <c r="Q91" i="14"/>
  <c r="Q88" i="14"/>
  <c r="Q93" i="14"/>
  <c r="P96" i="14"/>
  <c r="P108" i="14"/>
  <c r="P100" i="14"/>
  <c r="Q111" i="14"/>
  <c r="P87" i="14"/>
  <c r="Q114" i="14"/>
  <c r="P82" i="14"/>
  <c r="P97" i="14"/>
  <c r="R80" i="14"/>
  <c r="R82" i="14"/>
  <c r="Q104" i="14"/>
  <c r="P98" i="14"/>
  <c r="P83" i="14"/>
  <c r="Q95" i="14"/>
  <c r="P107" i="14"/>
  <c r="P94" i="14"/>
  <c r="P114" i="14"/>
  <c r="O81" i="14"/>
  <c r="P92" i="14"/>
  <c r="P104" i="14"/>
  <c r="Q96" i="14"/>
  <c r="P88" i="14"/>
  <c r="R53" i="14"/>
  <c r="R50" i="14"/>
  <c r="R46" i="14"/>
  <c r="R42" i="14"/>
  <c r="R39" i="14"/>
  <c r="R33" i="14"/>
  <c r="R38" i="14"/>
  <c r="R51" i="14"/>
  <c r="R28" i="14"/>
  <c r="R45" i="14"/>
  <c r="R56" i="14"/>
  <c r="R37" i="14"/>
  <c r="R31" i="14"/>
  <c r="R44" i="14"/>
  <c r="R55" i="14"/>
  <c r="R35" i="14"/>
  <c r="R52" i="14"/>
  <c r="R108" i="14" s="1"/>
  <c r="R48" i="14"/>
  <c r="R58" i="14"/>
  <c r="R36" i="14"/>
  <c r="R30" i="14"/>
  <c r="R34" i="14"/>
  <c r="R40" i="14"/>
  <c r="R57" i="14"/>
  <c r="R32" i="14"/>
  <c r="R49" i="14"/>
  <c r="R47" i="14"/>
  <c r="R41" i="14"/>
  <c r="R43" i="14"/>
  <c r="R54" i="14"/>
  <c r="R29" i="14"/>
  <c r="R102" i="14" l="1"/>
  <c r="R100" i="14"/>
  <c r="R107" i="14"/>
  <c r="R105" i="14"/>
  <c r="R92" i="14"/>
  <c r="R106" i="14"/>
  <c r="R85" i="14"/>
  <c r="R114" i="14"/>
  <c r="R87" i="14"/>
  <c r="R94" i="14"/>
  <c r="R109" i="14"/>
  <c r="R110" i="14"/>
  <c r="R104" i="14"/>
  <c r="R93" i="14"/>
  <c r="R89" i="14"/>
  <c r="R99" i="14"/>
  <c r="R96" i="14"/>
  <c r="R91" i="14"/>
  <c r="R98" i="14"/>
  <c r="R103" i="14"/>
  <c r="R86" i="14"/>
  <c r="R88" i="14"/>
  <c r="R113" i="14"/>
  <c r="R112" i="14"/>
  <c r="R95" i="14"/>
  <c r="R101" i="14"/>
  <c r="R97" i="14"/>
  <c r="R90" i="14"/>
  <c r="R111" i="14"/>
  <c r="R84" i="14"/>
  <c r="A56" i="3"/>
  <c r="W114" i="14" s="1"/>
  <c r="A10" i="8"/>
  <c r="X113" i="14" l="1"/>
  <c r="X57" i="14"/>
  <c r="V114" i="14"/>
  <c r="X110" i="14"/>
  <c r="X54" i="14"/>
  <c r="X111" i="14"/>
  <c r="X55" i="14"/>
  <c r="V112" i="14"/>
  <c r="U58" i="14"/>
  <c r="U110" i="14"/>
  <c r="U112" i="14"/>
  <c r="W54" i="14"/>
  <c r="W58" i="14"/>
  <c r="W57" i="14"/>
  <c r="V55" i="14"/>
  <c r="U56" i="14"/>
  <c r="V57" i="14"/>
  <c r="U54" i="14"/>
  <c r="U111" i="14"/>
  <c r="V58" i="14"/>
  <c r="U57" i="14"/>
  <c r="U114" i="14"/>
  <c r="U55" i="14"/>
  <c r="V56" i="14"/>
  <c r="W56" i="14"/>
  <c r="W55" i="14"/>
  <c r="U113" i="14"/>
  <c r="V54" i="14"/>
  <c r="X114" i="14"/>
  <c r="W110" i="14"/>
  <c r="X112" i="14"/>
  <c r="V113" i="14"/>
  <c r="X58" i="14"/>
  <c r="V111" i="14"/>
  <c r="W112" i="14"/>
  <c r="X56" i="14"/>
  <c r="W111" i="14"/>
  <c r="V110" i="14"/>
  <c r="W113" i="14"/>
  <c r="A5" i="8"/>
  <c r="K49" i="2" a="1"/>
  <c r="K49" i="2" s="1"/>
  <c r="L49" i="2" a="1"/>
  <c r="L49" i="2" s="1"/>
  <c r="M49" i="2" a="1"/>
  <c r="M49" i="2" s="1"/>
  <c r="N49" i="2" a="1"/>
  <c r="N49" i="2" s="1"/>
  <c r="O49" i="2" l="1"/>
  <c r="A2" i="9" l="1"/>
  <c r="A9" i="8"/>
  <c r="A8" i="8"/>
  <c r="A3" i="8"/>
  <c r="L47" i="2" l="1" a="1"/>
  <c r="L47" i="2" s="1"/>
  <c r="M47" i="2" a="1"/>
  <c r="M47" i="2" s="1"/>
  <c r="N47" i="2" a="1"/>
  <c r="N47" i="2" s="1"/>
  <c r="K47" i="2" a="1"/>
  <c r="K47" i="2" s="1"/>
  <c r="K46" i="2" a="1"/>
  <c r="K46" i="2" s="1"/>
  <c r="L46" i="2" a="1"/>
  <c r="L46" i="2" s="1"/>
  <c r="M46" i="2" a="1"/>
  <c r="M46" i="2" s="1"/>
  <c r="N46" i="2" a="1"/>
  <c r="N46" i="2" s="1"/>
  <c r="O47" i="2" l="1"/>
  <c r="O46" i="2"/>
  <c r="K45" i="2" l="1" a="1"/>
  <c r="K45" i="2" s="1"/>
  <c r="L45" i="2" a="1"/>
  <c r="L45" i="2" s="1"/>
  <c r="M45" i="2" a="1"/>
  <c r="M45" i="2" s="1"/>
  <c r="N45" i="2" a="1"/>
  <c r="N45" i="2" s="1"/>
  <c r="K27" i="2" a="1"/>
  <c r="K27" i="2" s="1"/>
  <c r="L27" i="2" a="1"/>
  <c r="L27" i="2" s="1"/>
  <c r="M27" i="2" a="1"/>
  <c r="M27" i="2" s="1"/>
  <c r="N27" i="2" a="1"/>
  <c r="N27" i="2" s="1"/>
  <c r="K28" i="2" a="1"/>
  <c r="K28" i="2" s="1"/>
  <c r="L28" i="2" a="1"/>
  <c r="L28" i="2" s="1"/>
  <c r="M28" i="2" a="1"/>
  <c r="M28" i="2" s="1"/>
  <c r="N28" i="2" a="1"/>
  <c r="N28" i="2" s="1"/>
  <c r="K29" i="2" a="1"/>
  <c r="K29" i="2" s="1"/>
  <c r="L29" i="2" a="1"/>
  <c r="L29" i="2" s="1"/>
  <c r="M29" i="2" a="1"/>
  <c r="M29" i="2" s="1"/>
  <c r="N29" i="2" a="1"/>
  <c r="N29" i="2" s="1"/>
  <c r="K30" i="2" a="1"/>
  <c r="K30" i="2" s="1"/>
  <c r="L30" i="2" a="1"/>
  <c r="L30" i="2" s="1"/>
  <c r="M30" i="2" a="1"/>
  <c r="M30" i="2" s="1"/>
  <c r="N30" i="2" a="1"/>
  <c r="N30" i="2" s="1"/>
  <c r="K31" i="2" a="1"/>
  <c r="K31" i="2" s="1"/>
  <c r="L31" i="2" a="1"/>
  <c r="L31" i="2" s="1"/>
  <c r="M31" i="2" a="1"/>
  <c r="M31" i="2" s="1"/>
  <c r="N31" i="2" a="1"/>
  <c r="N31" i="2" s="1"/>
  <c r="K32" i="2" a="1"/>
  <c r="K32" i="2" s="1"/>
  <c r="L32" i="2" a="1"/>
  <c r="L32" i="2" s="1"/>
  <c r="M32" i="2" a="1"/>
  <c r="M32" i="2" s="1"/>
  <c r="N32" i="2" a="1"/>
  <c r="N32" i="2" s="1"/>
  <c r="K33" i="2" a="1"/>
  <c r="K33" i="2" s="1"/>
  <c r="L33" i="2" a="1"/>
  <c r="L33" i="2" s="1"/>
  <c r="M33" i="2" a="1"/>
  <c r="M33" i="2" s="1"/>
  <c r="N33" i="2" a="1"/>
  <c r="N33" i="2" s="1"/>
  <c r="K34" i="2" a="1"/>
  <c r="K34" i="2" s="1"/>
  <c r="L34" i="2" a="1"/>
  <c r="L34" i="2" s="1"/>
  <c r="M34" i="2" a="1"/>
  <c r="M34" i="2" s="1"/>
  <c r="N34" i="2" a="1"/>
  <c r="N34" i="2" s="1"/>
  <c r="K35" i="2" a="1"/>
  <c r="K35" i="2" s="1"/>
  <c r="L35" i="2" a="1"/>
  <c r="L35" i="2" s="1"/>
  <c r="M35" i="2" a="1"/>
  <c r="M35" i="2" s="1"/>
  <c r="N35" i="2" a="1"/>
  <c r="N35" i="2" s="1"/>
  <c r="K36" i="2" a="1"/>
  <c r="K36" i="2" s="1"/>
  <c r="L36" i="2" a="1"/>
  <c r="L36" i="2" s="1"/>
  <c r="M36" i="2" a="1"/>
  <c r="M36" i="2" s="1"/>
  <c r="N36" i="2" a="1"/>
  <c r="N36" i="2" s="1"/>
  <c r="K37" i="2" a="1"/>
  <c r="K37" i="2" s="1"/>
  <c r="L37" i="2" a="1"/>
  <c r="L37" i="2" s="1"/>
  <c r="M37" i="2" a="1"/>
  <c r="M37" i="2" s="1"/>
  <c r="N37" i="2" a="1"/>
  <c r="N37" i="2" s="1"/>
  <c r="K38" i="2" a="1"/>
  <c r="K38" i="2" s="1"/>
  <c r="L38" i="2" a="1"/>
  <c r="L38" i="2" s="1"/>
  <c r="M38" i="2" a="1"/>
  <c r="M38" i="2" s="1"/>
  <c r="N38" i="2" a="1"/>
  <c r="N38" i="2" s="1"/>
  <c r="K39" i="2" a="1"/>
  <c r="K39" i="2" s="1"/>
  <c r="L39" i="2" a="1"/>
  <c r="L39" i="2" s="1"/>
  <c r="M39" i="2" a="1"/>
  <c r="M39" i="2" s="1"/>
  <c r="N39" i="2" a="1"/>
  <c r="N39" i="2" s="1"/>
  <c r="K40" i="2" a="1"/>
  <c r="K40" i="2" s="1"/>
  <c r="L40" i="2" a="1"/>
  <c r="L40" i="2" s="1"/>
  <c r="M40" i="2" a="1"/>
  <c r="M40" i="2" s="1"/>
  <c r="N40" i="2" a="1"/>
  <c r="N40" i="2" s="1"/>
  <c r="K41" i="2" a="1"/>
  <c r="K41" i="2" s="1"/>
  <c r="L41" i="2" a="1"/>
  <c r="L41" i="2" s="1"/>
  <c r="M41" i="2" a="1"/>
  <c r="M41" i="2" s="1"/>
  <c r="N41" i="2" a="1"/>
  <c r="N41" i="2" s="1"/>
  <c r="K42" i="2" a="1"/>
  <c r="K42" i="2" s="1"/>
  <c r="L42" i="2" a="1"/>
  <c r="L42" i="2" s="1"/>
  <c r="M42" i="2" a="1"/>
  <c r="M42" i="2" s="1"/>
  <c r="N42" i="2" a="1"/>
  <c r="N42" i="2" s="1"/>
  <c r="K43" i="2" a="1"/>
  <c r="K43" i="2" s="1"/>
  <c r="L43" i="2" a="1"/>
  <c r="L43" i="2" s="1"/>
  <c r="M43" i="2" a="1"/>
  <c r="M43" i="2" s="1"/>
  <c r="N43" i="2" a="1"/>
  <c r="N43" i="2" s="1"/>
  <c r="K44" i="2" a="1"/>
  <c r="K44" i="2" s="1"/>
  <c r="L44" i="2" a="1"/>
  <c r="L44" i="2" s="1"/>
  <c r="M44" i="2" a="1"/>
  <c r="M44" i="2" s="1"/>
  <c r="N44" i="2" a="1"/>
  <c r="N44" i="2" s="1"/>
  <c r="K6" i="2" a="1"/>
  <c r="K6" i="2" s="1"/>
  <c r="L6" i="2" a="1"/>
  <c r="L6" i="2" s="1"/>
  <c r="M6" i="2" a="1"/>
  <c r="M6" i="2" s="1"/>
  <c r="N6" i="2" a="1"/>
  <c r="N6" i="2" s="1"/>
  <c r="K7" i="2" a="1"/>
  <c r="K7" i="2" s="1"/>
  <c r="L7" i="2" a="1"/>
  <c r="L7" i="2" s="1"/>
  <c r="M7" i="2" a="1"/>
  <c r="M7" i="2" s="1"/>
  <c r="N7" i="2" a="1"/>
  <c r="N7" i="2" s="1"/>
  <c r="K8" i="2" a="1"/>
  <c r="K8" i="2" s="1"/>
  <c r="L8" i="2" a="1"/>
  <c r="L8" i="2" s="1"/>
  <c r="M8" i="2" a="1"/>
  <c r="M8" i="2" s="1"/>
  <c r="N8" i="2" a="1"/>
  <c r="N8" i="2" s="1"/>
  <c r="K9" i="2" a="1"/>
  <c r="K9" i="2" s="1"/>
  <c r="L9" i="2" a="1"/>
  <c r="L9" i="2" s="1"/>
  <c r="M9" i="2" a="1"/>
  <c r="M9" i="2" s="1"/>
  <c r="N9" i="2" a="1"/>
  <c r="N9" i="2" s="1"/>
  <c r="K10" i="2" a="1"/>
  <c r="K10" i="2" s="1"/>
  <c r="L10" i="2" a="1"/>
  <c r="L10" i="2" s="1"/>
  <c r="M10" i="2" a="1"/>
  <c r="M10" i="2" s="1"/>
  <c r="N10" i="2" a="1"/>
  <c r="N10" i="2" s="1"/>
  <c r="K11" i="2" a="1"/>
  <c r="K11" i="2" s="1"/>
  <c r="L11" i="2" a="1"/>
  <c r="L11" i="2" s="1"/>
  <c r="M11" i="2" a="1"/>
  <c r="M11" i="2" s="1"/>
  <c r="N11" i="2" a="1"/>
  <c r="N11" i="2" s="1"/>
  <c r="K12" i="2" a="1"/>
  <c r="K12" i="2" s="1"/>
  <c r="L12" i="2" a="1"/>
  <c r="L12" i="2" s="1"/>
  <c r="M12" i="2" a="1"/>
  <c r="M12" i="2" s="1"/>
  <c r="N12" i="2" a="1"/>
  <c r="N12" i="2" s="1"/>
  <c r="K13" i="2" a="1"/>
  <c r="K13" i="2" s="1"/>
  <c r="L13" i="2" a="1"/>
  <c r="L13" i="2" s="1"/>
  <c r="M13" i="2" a="1"/>
  <c r="M13" i="2" s="1"/>
  <c r="N13" i="2" a="1"/>
  <c r="N13" i="2" s="1"/>
  <c r="K14" i="2" a="1"/>
  <c r="K14" i="2" s="1"/>
  <c r="L14" i="2" a="1"/>
  <c r="L14" i="2" s="1"/>
  <c r="M14" i="2" a="1"/>
  <c r="M14" i="2" s="1"/>
  <c r="N14" i="2" a="1"/>
  <c r="N14" i="2" s="1"/>
  <c r="K15" i="2" a="1"/>
  <c r="K15" i="2" s="1"/>
  <c r="L15" i="2" a="1"/>
  <c r="L15" i="2" s="1"/>
  <c r="M15" i="2" a="1"/>
  <c r="M15" i="2" s="1"/>
  <c r="N15" i="2" a="1"/>
  <c r="N15" i="2" s="1"/>
  <c r="K16" i="2" a="1"/>
  <c r="K16" i="2" s="1"/>
  <c r="L16" i="2" a="1"/>
  <c r="L16" i="2" s="1"/>
  <c r="M16" i="2" a="1"/>
  <c r="M16" i="2" s="1"/>
  <c r="N16" i="2" a="1"/>
  <c r="N16" i="2" s="1"/>
  <c r="K17" i="2" a="1"/>
  <c r="K17" i="2" s="1"/>
  <c r="L17" i="2" a="1"/>
  <c r="L17" i="2" s="1"/>
  <c r="M17" i="2" a="1"/>
  <c r="M17" i="2" s="1"/>
  <c r="N17" i="2" a="1"/>
  <c r="N17" i="2" s="1"/>
  <c r="K18" i="2" a="1"/>
  <c r="K18" i="2" s="1"/>
  <c r="L18" i="2" a="1"/>
  <c r="L18" i="2" s="1"/>
  <c r="M18" i="2" a="1"/>
  <c r="M18" i="2" s="1"/>
  <c r="N18" i="2" a="1"/>
  <c r="N18" i="2" s="1"/>
  <c r="K19" i="2" a="1"/>
  <c r="K19" i="2" s="1"/>
  <c r="L19" i="2" a="1"/>
  <c r="L19" i="2" s="1"/>
  <c r="M19" i="2" a="1"/>
  <c r="M19" i="2" s="1"/>
  <c r="N19" i="2" a="1"/>
  <c r="N19" i="2" s="1"/>
  <c r="K20" i="2" a="1"/>
  <c r="K20" i="2" s="1"/>
  <c r="L20" i="2" a="1"/>
  <c r="L20" i="2" s="1"/>
  <c r="M20" i="2" a="1"/>
  <c r="M20" i="2" s="1"/>
  <c r="N20" i="2" a="1"/>
  <c r="N20" i="2" s="1"/>
  <c r="K21" i="2" a="1"/>
  <c r="K21" i="2" s="1"/>
  <c r="L21" i="2" a="1"/>
  <c r="L21" i="2" s="1"/>
  <c r="M21" i="2" a="1"/>
  <c r="M21" i="2" s="1"/>
  <c r="N21" i="2" a="1"/>
  <c r="N21" i="2" s="1"/>
  <c r="K22" i="2" a="1"/>
  <c r="K22" i="2" s="1"/>
  <c r="L22" i="2" a="1"/>
  <c r="L22" i="2" s="1"/>
  <c r="M22" i="2" a="1"/>
  <c r="M22" i="2" s="1"/>
  <c r="N22" i="2" a="1"/>
  <c r="N22" i="2" s="1"/>
  <c r="K23" i="2" a="1"/>
  <c r="K23" i="2" s="1"/>
  <c r="L23" i="2" a="1"/>
  <c r="L23" i="2" s="1"/>
  <c r="M23" i="2" a="1"/>
  <c r="M23" i="2" s="1"/>
  <c r="N23" i="2" a="1"/>
  <c r="N23" i="2" s="1"/>
  <c r="K24" i="2" a="1"/>
  <c r="K24" i="2" s="1"/>
  <c r="L24" i="2" a="1"/>
  <c r="L24" i="2" s="1"/>
  <c r="M24" i="2" a="1"/>
  <c r="M24" i="2" s="1"/>
  <c r="N24" i="2" a="1"/>
  <c r="N24" i="2" s="1"/>
  <c r="K25" i="2" a="1"/>
  <c r="K25" i="2" s="1"/>
  <c r="L25" i="2" a="1"/>
  <c r="L25" i="2" s="1"/>
  <c r="M25" i="2" a="1"/>
  <c r="M25" i="2" s="1"/>
  <c r="N25" i="2" a="1"/>
  <c r="N25" i="2" s="1"/>
  <c r="K26" i="2" a="1"/>
  <c r="K26" i="2" s="1"/>
  <c r="L26" i="2" a="1"/>
  <c r="L26" i="2" s="1"/>
  <c r="M26" i="2" a="1"/>
  <c r="M26" i="2" s="1"/>
  <c r="N26" i="2" a="1"/>
  <c r="N26" i="2" s="1"/>
  <c r="L5" i="2" a="1"/>
  <c r="L5" i="2" s="1"/>
  <c r="M5" i="2" a="1"/>
  <c r="M5" i="2" s="1"/>
  <c r="N5" i="2" a="1"/>
  <c r="N5" i="2" s="1"/>
  <c r="K5" i="2" a="1"/>
  <c r="K5" i="2" s="1"/>
  <c r="O39" i="2" l="1"/>
  <c r="O45" i="2"/>
  <c r="O7" i="2"/>
  <c r="O43" i="2"/>
  <c r="O41" i="2"/>
  <c r="O31" i="2"/>
  <c r="O37" i="2"/>
  <c r="O35" i="2"/>
  <c r="O33" i="2"/>
  <c r="O29" i="2"/>
  <c r="O27" i="2"/>
  <c r="O44" i="2"/>
  <c r="O42" i="2"/>
  <c r="O40" i="2"/>
  <c r="O38" i="2"/>
  <c r="O36" i="2"/>
  <c r="O34" i="2"/>
  <c r="O32" i="2"/>
  <c r="O30" i="2"/>
  <c r="O28" i="2"/>
  <c r="O26" i="2"/>
  <c r="O25" i="2"/>
  <c r="O24" i="2"/>
  <c r="O23" i="2"/>
  <c r="O22" i="2"/>
  <c r="O21" i="2"/>
  <c r="O20" i="2"/>
  <c r="O19" i="2"/>
  <c r="O18" i="2"/>
  <c r="O16" i="2"/>
  <c r="O14" i="2"/>
  <c r="O12" i="2"/>
  <c r="O11" i="2"/>
  <c r="O9" i="2"/>
  <c r="O5" i="2"/>
  <c r="O6" i="2"/>
  <c r="O8" i="2"/>
  <c r="O10" i="2"/>
  <c r="O13" i="2"/>
  <c r="O15" i="2"/>
  <c r="O17" i="2"/>
  <c r="B3" i="2" l="1"/>
  <c r="C48" i="2" s="1" a="1"/>
  <c r="C48" i="2" s="1"/>
  <c r="C48" i="3" s="1"/>
  <c r="D48" i="2" l="1" a="1"/>
  <c r="D48" i="2" s="1"/>
  <c r="D48" i="3" s="1"/>
  <c r="B48" i="2" a="1"/>
  <c r="B48" i="2" s="1"/>
  <c r="B48" i="3" s="1"/>
  <c r="B49" i="2" a="1"/>
  <c r="B49" i="2" s="1"/>
  <c r="C49" i="2" a="1"/>
  <c r="C49" i="2" s="1"/>
  <c r="D49" i="2" a="1"/>
  <c r="D49" i="2" s="1"/>
  <c r="B47" i="2" a="1"/>
  <c r="B47" i="2" s="1"/>
  <c r="B47" i="3" s="1"/>
  <c r="U52" i="14" s="1"/>
  <c r="D47" i="2" a="1"/>
  <c r="D47" i="2" s="1"/>
  <c r="D47" i="3" s="1"/>
  <c r="W52" i="14" s="1"/>
  <c r="B46" i="2" a="1"/>
  <c r="B46" i="2" s="1"/>
  <c r="D46" i="2" a="1"/>
  <c r="D46" i="2" s="1"/>
  <c r="D46" i="3" s="1"/>
  <c r="W51" i="14" s="1"/>
  <c r="C46" i="2" a="1"/>
  <c r="C46" i="2" s="1"/>
  <c r="C46" i="3" s="1"/>
  <c r="V51" i="14" s="1"/>
  <c r="C47" i="2" a="1"/>
  <c r="C47" i="2" s="1"/>
  <c r="C47" i="3" s="1"/>
  <c r="V52" i="14" s="1"/>
  <c r="B45" i="2" a="1"/>
  <c r="B45" i="2" s="1"/>
  <c r="C45" i="2" a="1"/>
  <c r="C45" i="2" s="1"/>
  <c r="D45" i="2" a="1"/>
  <c r="D45" i="2" s="1"/>
  <c r="D3" i="3"/>
  <c r="F48" i="2" l="1"/>
  <c r="U53" i="14"/>
  <c r="G48" i="2"/>
  <c r="V53" i="14"/>
  <c r="H48" i="2"/>
  <c r="W53" i="14"/>
  <c r="E48" i="2" a="1"/>
  <c r="E48" i="2" s="1"/>
  <c r="E48" i="3" s="1"/>
  <c r="E47" i="2" a="1"/>
  <c r="E47" i="2" s="1"/>
  <c r="E47" i="3" s="1"/>
  <c r="X52" i="14" s="1"/>
  <c r="H49" i="2"/>
  <c r="G49" i="2"/>
  <c r="F49" i="2"/>
  <c r="E49" i="2" a="1"/>
  <c r="E49" i="2" s="1"/>
  <c r="E45" i="2" a="1"/>
  <c r="E45" i="2" s="1"/>
  <c r="I45" i="2" s="1"/>
  <c r="I45" i="3" s="1"/>
  <c r="X106" i="14" s="1"/>
  <c r="G47" i="2"/>
  <c r="G47" i="3" s="1"/>
  <c r="V108" i="14" s="1"/>
  <c r="E46" i="2" a="1"/>
  <c r="E46" i="2" s="1"/>
  <c r="E46" i="3" s="1"/>
  <c r="X51" i="14" s="1"/>
  <c r="B46" i="3"/>
  <c r="U51" i="14" s="1"/>
  <c r="H47" i="2"/>
  <c r="H47" i="3" s="1"/>
  <c r="W108" i="14" s="1"/>
  <c r="F47" i="2"/>
  <c r="F47" i="3" s="1"/>
  <c r="U108" i="14" s="1"/>
  <c r="G46" i="2"/>
  <c r="G46" i="3" s="1"/>
  <c r="V107" i="14" s="1"/>
  <c r="H46" i="2"/>
  <c r="H46" i="3" s="1"/>
  <c r="W107" i="14" s="1"/>
  <c r="F46" i="2"/>
  <c r="F46" i="3" s="1"/>
  <c r="U107" i="14" s="1"/>
  <c r="H45" i="2"/>
  <c r="H45" i="3" s="1"/>
  <c r="W106" i="14" s="1"/>
  <c r="D45" i="3"/>
  <c r="W50" i="14" s="1"/>
  <c r="G45" i="2"/>
  <c r="G45" i="3" s="1"/>
  <c r="V106" i="14" s="1"/>
  <c r="C45" i="3"/>
  <c r="V50" i="14" s="1"/>
  <c r="F45" i="2"/>
  <c r="F45" i="3" s="1"/>
  <c r="U106" i="14" s="1"/>
  <c r="B45" i="3"/>
  <c r="U50" i="14" s="1"/>
  <c r="G3" i="3"/>
  <c r="H48" i="3" l="1"/>
  <c r="W109" i="14" s="1"/>
  <c r="F48" i="3"/>
  <c r="U109" i="14" s="1"/>
  <c r="G48" i="3"/>
  <c r="V109" i="14" s="1"/>
  <c r="I48" i="2"/>
  <c r="X53" i="14"/>
  <c r="I49" i="2"/>
  <c r="I47" i="2"/>
  <c r="I47" i="3" s="1"/>
  <c r="X108" i="14" s="1"/>
  <c r="E45" i="3"/>
  <c r="X50" i="14" s="1"/>
  <c r="I46" i="2"/>
  <c r="I46" i="3" s="1"/>
  <c r="X107" i="14" s="1"/>
  <c r="B6" i="2" a="1"/>
  <c r="B6" i="2" s="1"/>
  <c r="F6" i="2" s="1"/>
  <c r="D6" i="2" a="1"/>
  <c r="D6" i="2" s="1"/>
  <c r="H6" i="2" s="1"/>
  <c r="C7" i="2" a="1"/>
  <c r="C7" i="2" s="1"/>
  <c r="G7" i="2" s="1"/>
  <c r="B8" i="2" a="1"/>
  <c r="B8" i="2" s="1"/>
  <c r="F8" i="2" s="1"/>
  <c r="D8" i="2" a="1"/>
  <c r="D8" i="2" s="1"/>
  <c r="H8" i="2" s="1"/>
  <c r="C9" i="2" a="1"/>
  <c r="C9" i="2" s="1"/>
  <c r="G9" i="2" s="1"/>
  <c r="B10" i="2" a="1"/>
  <c r="B10" i="2" s="1"/>
  <c r="F10" i="2" s="1"/>
  <c r="D10" i="2" a="1"/>
  <c r="D10" i="2" s="1"/>
  <c r="H10" i="2" s="1"/>
  <c r="C11" i="2" a="1"/>
  <c r="C11" i="2" s="1"/>
  <c r="G11" i="2" s="1"/>
  <c r="B12" i="2" a="1"/>
  <c r="B12" i="2" s="1"/>
  <c r="F12" i="2" s="1"/>
  <c r="D12" i="2" a="1"/>
  <c r="D12" i="2" s="1"/>
  <c r="H12" i="2" s="1"/>
  <c r="C13" i="2" a="1"/>
  <c r="C13" i="2" s="1"/>
  <c r="G13" i="2" s="1"/>
  <c r="B14" i="2" a="1"/>
  <c r="B14" i="2" s="1"/>
  <c r="F14" i="2" s="1"/>
  <c r="D14" i="2" a="1"/>
  <c r="D14" i="2" s="1"/>
  <c r="H14" i="2" s="1"/>
  <c r="C15" i="2" a="1"/>
  <c r="C15" i="2" s="1"/>
  <c r="G15" i="2" s="1"/>
  <c r="B16" i="2" a="1"/>
  <c r="B16" i="2" s="1"/>
  <c r="F16" i="2" s="1"/>
  <c r="D16" i="2" a="1"/>
  <c r="D16" i="2" s="1"/>
  <c r="H16" i="2" s="1"/>
  <c r="C17" i="2" a="1"/>
  <c r="C17" i="2" s="1"/>
  <c r="G17" i="2" s="1"/>
  <c r="B18" i="2" a="1"/>
  <c r="B18" i="2" s="1"/>
  <c r="F18" i="2" s="1"/>
  <c r="D18" i="2" a="1"/>
  <c r="D18" i="2" s="1"/>
  <c r="H18" i="2" s="1"/>
  <c r="C19" i="2" a="1"/>
  <c r="C19" i="2" s="1"/>
  <c r="G19" i="2" s="1"/>
  <c r="B20" i="2" a="1"/>
  <c r="B20" i="2" s="1"/>
  <c r="F20" i="2" s="1"/>
  <c r="D20" i="2" a="1"/>
  <c r="D20" i="2" s="1"/>
  <c r="H20" i="2" s="1"/>
  <c r="C21" i="2" a="1"/>
  <c r="C21" i="2" s="1"/>
  <c r="G21" i="2" s="1"/>
  <c r="B22" i="2" a="1"/>
  <c r="B22" i="2" s="1"/>
  <c r="F22" i="2" s="1"/>
  <c r="D22" i="2" a="1"/>
  <c r="D22" i="2" s="1"/>
  <c r="H22" i="2" s="1"/>
  <c r="C23" i="2" a="1"/>
  <c r="C23" i="2" s="1"/>
  <c r="G23" i="2" s="1"/>
  <c r="B24" i="2" a="1"/>
  <c r="B24" i="2" s="1"/>
  <c r="D24" i="2" a="1"/>
  <c r="D24" i="2" s="1"/>
  <c r="H24" i="2" s="1"/>
  <c r="C25" i="2" a="1"/>
  <c r="C25" i="2" s="1"/>
  <c r="G25" i="2" s="1"/>
  <c r="B26" i="2" a="1"/>
  <c r="B26" i="2" s="1"/>
  <c r="F26" i="2" s="1"/>
  <c r="D26" i="2" a="1"/>
  <c r="D26" i="2" s="1"/>
  <c r="H26" i="2" s="1"/>
  <c r="C27" i="2" a="1"/>
  <c r="C27" i="2" s="1"/>
  <c r="G27" i="2" s="1"/>
  <c r="B28" i="2" a="1"/>
  <c r="B28" i="2" s="1"/>
  <c r="F28" i="2" s="1"/>
  <c r="D28" i="2" a="1"/>
  <c r="D28" i="2" s="1"/>
  <c r="H28" i="2" s="1"/>
  <c r="C29" i="2" a="1"/>
  <c r="C29" i="2" s="1"/>
  <c r="G29" i="2" s="1"/>
  <c r="B30" i="2" a="1"/>
  <c r="B30" i="2" s="1"/>
  <c r="F30" i="2" s="1"/>
  <c r="D30" i="2" a="1"/>
  <c r="D30" i="2" s="1"/>
  <c r="H30" i="2" s="1"/>
  <c r="C31" i="2" a="1"/>
  <c r="C31" i="2" s="1"/>
  <c r="G31" i="2" s="1"/>
  <c r="B32" i="2" a="1"/>
  <c r="B32" i="2" s="1"/>
  <c r="D32" i="2" a="1"/>
  <c r="D32" i="2" s="1"/>
  <c r="H32" i="2" s="1"/>
  <c r="C33" i="2" a="1"/>
  <c r="C33" i="2" s="1"/>
  <c r="G33" i="2" s="1"/>
  <c r="B34" i="2" a="1"/>
  <c r="B34" i="2" s="1"/>
  <c r="C35" i="2" a="1"/>
  <c r="C35" i="2" s="1"/>
  <c r="G35" i="2" s="1"/>
  <c r="B36" i="2" a="1"/>
  <c r="B36" i="2" s="1"/>
  <c r="F36" i="2" s="1"/>
  <c r="D36" i="2" a="1"/>
  <c r="D36" i="2" s="1"/>
  <c r="H36" i="2" s="1"/>
  <c r="C37" i="2" a="1"/>
  <c r="C37" i="2" s="1"/>
  <c r="G37" i="2" s="1"/>
  <c r="B38" i="2" a="1"/>
  <c r="B38" i="2" s="1"/>
  <c r="D38" i="2" a="1"/>
  <c r="D38" i="2" s="1"/>
  <c r="H38" i="2" s="1"/>
  <c r="C39" i="2" a="1"/>
  <c r="C39" i="2" s="1"/>
  <c r="G39" i="2" s="1"/>
  <c r="B40" i="2" a="1"/>
  <c r="B40" i="2" s="1"/>
  <c r="F40" i="2" s="1"/>
  <c r="D40" i="2" a="1"/>
  <c r="D40" i="2" s="1"/>
  <c r="H40" i="2" s="1"/>
  <c r="C41" i="2" a="1"/>
  <c r="C41" i="2" s="1"/>
  <c r="G41" i="2" s="1"/>
  <c r="B42" i="2" a="1"/>
  <c r="B42" i="2" s="1"/>
  <c r="F42" i="2" s="1"/>
  <c r="D42" i="2" a="1"/>
  <c r="D42" i="2" s="1"/>
  <c r="C43" i="2" a="1"/>
  <c r="C43" i="2" s="1"/>
  <c r="G43" i="2" s="1"/>
  <c r="B44" i="2" a="1"/>
  <c r="B44" i="2" s="1"/>
  <c r="D44" i="2" a="1"/>
  <c r="D44" i="2" s="1"/>
  <c r="D5" i="2" a="1"/>
  <c r="D5" i="2" s="1"/>
  <c r="H5" i="2" s="1"/>
  <c r="C6" i="2" a="1"/>
  <c r="C6" i="2" s="1"/>
  <c r="G6" i="2" s="1"/>
  <c r="B7" i="2" a="1"/>
  <c r="B7" i="2" s="1"/>
  <c r="F7" i="2" s="1"/>
  <c r="D7" i="2" a="1"/>
  <c r="D7" i="2" s="1"/>
  <c r="H7" i="2" s="1"/>
  <c r="C8" i="2" a="1"/>
  <c r="C8" i="2" s="1"/>
  <c r="G8" i="2" s="1"/>
  <c r="B9" i="2" a="1"/>
  <c r="B9" i="2" s="1"/>
  <c r="F9" i="2" s="1"/>
  <c r="D9" i="2" a="1"/>
  <c r="D9" i="2" s="1"/>
  <c r="H9" i="2" s="1"/>
  <c r="C10" i="2" a="1"/>
  <c r="C10" i="2" s="1"/>
  <c r="G10" i="2" s="1"/>
  <c r="B11" i="2" a="1"/>
  <c r="B11" i="2" s="1"/>
  <c r="F11" i="2" s="1"/>
  <c r="D11" i="2" a="1"/>
  <c r="D11" i="2" s="1"/>
  <c r="H11" i="2" s="1"/>
  <c r="C12" i="2" a="1"/>
  <c r="C12" i="2" s="1"/>
  <c r="G12" i="2" s="1"/>
  <c r="B13" i="2" a="1"/>
  <c r="B13" i="2" s="1"/>
  <c r="D13" i="2" a="1"/>
  <c r="D13" i="2" s="1"/>
  <c r="C14" i="2" a="1"/>
  <c r="C14" i="2" s="1"/>
  <c r="G14" i="2" s="1"/>
  <c r="B15" i="2" a="1"/>
  <c r="B15" i="2" s="1"/>
  <c r="F15" i="2" s="1"/>
  <c r="D15" i="2" a="1"/>
  <c r="D15" i="2" s="1"/>
  <c r="H15" i="2" s="1"/>
  <c r="C16" i="2" a="1"/>
  <c r="C16" i="2" s="1"/>
  <c r="G16" i="2" s="1"/>
  <c r="B17" i="2" a="1"/>
  <c r="B17" i="2" s="1"/>
  <c r="D17" i="2" a="1"/>
  <c r="D17" i="2" s="1"/>
  <c r="H17" i="2" s="1"/>
  <c r="C18" i="2" a="1"/>
  <c r="C18" i="2" s="1"/>
  <c r="G18" i="2" s="1"/>
  <c r="B19" i="2" a="1"/>
  <c r="B19" i="2" s="1"/>
  <c r="D19" i="2" a="1"/>
  <c r="D19" i="2" s="1"/>
  <c r="H19" i="2" s="1"/>
  <c r="C20" i="2" a="1"/>
  <c r="C20" i="2" s="1"/>
  <c r="G20" i="2" s="1"/>
  <c r="B21" i="2" a="1"/>
  <c r="B21" i="2" s="1"/>
  <c r="F21" i="2" s="1"/>
  <c r="D21" i="2" a="1"/>
  <c r="D21" i="2" s="1"/>
  <c r="H21" i="2" s="1"/>
  <c r="C22" i="2" a="1"/>
  <c r="C22" i="2" s="1"/>
  <c r="G22" i="2" s="1"/>
  <c r="D23" i="2" a="1"/>
  <c r="D23" i="2" s="1"/>
  <c r="H23" i="2" s="1"/>
  <c r="B25" i="2" a="1"/>
  <c r="B25" i="2" s="1"/>
  <c r="F25" i="2" s="1"/>
  <c r="C26" i="2" a="1"/>
  <c r="C26" i="2" s="1"/>
  <c r="G26" i="2" s="1"/>
  <c r="D27" i="2" a="1"/>
  <c r="D27" i="2" s="1"/>
  <c r="H27" i="2" s="1"/>
  <c r="B29" i="2" a="1"/>
  <c r="B29" i="2" s="1"/>
  <c r="F29" i="2" s="1"/>
  <c r="C30" i="2" a="1"/>
  <c r="C30" i="2" s="1"/>
  <c r="G30" i="2" s="1"/>
  <c r="D31" i="2" a="1"/>
  <c r="D31" i="2" s="1"/>
  <c r="H31" i="2" s="1"/>
  <c r="B33" i="2" a="1"/>
  <c r="B33" i="2" s="1"/>
  <c r="F33" i="2" s="1"/>
  <c r="C34" i="2" a="1"/>
  <c r="C34" i="2" s="1"/>
  <c r="G34" i="2" s="1"/>
  <c r="B35" i="2" a="1"/>
  <c r="B35" i="2" s="1"/>
  <c r="F35" i="2" s="1"/>
  <c r="C36" i="2" a="1"/>
  <c r="C36" i="2" s="1"/>
  <c r="G36" i="2" s="1"/>
  <c r="D37" i="2" a="1"/>
  <c r="D37" i="2" s="1"/>
  <c r="H37" i="2" s="1"/>
  <c r="B39" i="2" a="1"/>
  <c r="B39" i="2" s="1"/>
  <c r="F39" i="2" s="1"/>
  <c r="C40" i="2" a="1"/>
  <c r="C40" i="2" s="1"/>
  <c r="G40" i="2" s="1"/>
  <c r="D41" i="2" a="1"/>
  <c r="D41" i="2" s="1"/>
  <c r="H41" i="2" s="1"/>
  <c r="B43" i="2" a="1"/>
  <c r="B43" i="2" s="1"/>
  <c r="F43" i="2" s="1"/>
  <c r="C44" i="2" a="1"/>
  <c r="C44" i="2" s="1"/>
  <c r="B5" i="2" a="1"/>
  <c r="B5" i="2" s="1"/>
  <c r="F5" i="2" s="1"/>
  <c r="B23" i="2" a="1"/>
  <c r="B23" i="2" s="1"/>
  <c r="B23" i="3" s="1"/>
  <c r="U28" i="14" s="1"/>
  <c r="C24" i="2" a="1"/>
  <c r="C24" i="2" s="1"/>
  <c r="G24" i="2" s="1"/>
  <c r="D25" i="2" a="1"/>
  <c r="D25" i="2" s="1"/>
  <c r="H25" i="2" s="1"/>
  <c r="B27" i="2" a="1"/>
  <c r="B27" i="2" s="1"/>
  <c r="C28" i="2" a="1"/>
  <c r="C28" i="2" s="1"/>
  <c r="G28" i="2" s="1"/>
  <c r="D29" i="2" a="1"/>
  <c r="D29" i="2" s="1"/>
  <c r="H29" i="2" s="1"/>
  <c r="B31" i="2" a="1"/>
  <c r="B31" i="2" s="1"/>
  <c r="B31" i="3" s="1"/>
  <c r="U36" i="14" s="1"/>
  <c r="C32" i="2" a="1"/>
  <c r="C32" i="2" s="1"/>
  <c r="G32" i="2" s="1"/>
  <c r="D33" i="2" a="1"/>
  <c r="D33" i="2" s="1"/>
  <c r="H33" i="2" s="1"/>
  <c r="D34" i="2" a="1"/>
  <c r="D34" i="2" s="1"/>
  <c r="H34" i="2" s="1"/>
  <c r="D35" i="2" a="1"/>
  <c r="D35" i="2" s="1"/>
  <c r="H35" i="2" s="1"/>
  <c r="B37" i="2" a="1"/>
  <c r="B37" i="2" s="1"/>
  <c r="C38" i="2" a="1"/>
  <c r="C38" i="2" s="1"/>
  <c r="G38" i="2" s="1"/>
  <c r="D39" i="2" a="1"/>
  <c r="D39" i="2" s="1"/>
  <c r="H39" i="2" s="1"/>
  <c r="B41" i="2" a="1"/>
  <c r="B41" i="2" s="1"/>
  <c r="B41" i="3" s="1"/>
  <c r="U46" i="14" s="1"/>
  <c r="C42" i="2" a="1"/>
  <c r="C42" i="2" s="1"/>
  <c r="G42" i="2" s="1"/>
  <c r="D43" i="2" a="1"/>
  <c r="D43" i="2" s="1"/>
  <c r="C5" i="2" a="1"/>
  <c r="C5" i="2" s="1"/>
  <c r="G5" i="2" s="1"/>
  <c r="H13" i="2" l="1"/>
  <c r="H13" i="3" s="1"/>
  <c r="D13" i="3"/>
  <c r="W18" i="14" s="1"/>
  <c r="F34" i="2"/>
  <c r="F34" i="3" s="1"/>
  <c r="U95" i="14" s="1"/>
  <c r="B34" i="3"/>
  <c r="U39" i="14" s="1"/>
  <c r="F32" i="2"/>
  <c r="F32" i="3" s="1"/>
  <c r="U93" i="14" s="1"/>
  <c r="B32" i="3"/>
  <c r="U37" i="14" s="1"/>
  <c r="F24" i="2"/>
  <c r="F24" i="3" s="1"/>
  <c r="U85" i="14" s="1"/>
  <c r="B24" i="3"/>
  <c r="U29" i="14" s="1"/>
  <c r="F38" i="2"/>
  <c r="F38" i="3" s="1"/>
  <c r="U99" i="14" s="1"/>
  <c r="B38" i="3"/>
  <c r="U43" i="14" s="1"/>
  <c r="H42" i="2"/>
  <c r="H42" i="3" s="1"/>
  <c r="W103" i="14" s="1"/>
  <c r="D42" i="3"/>
  <c r="W47" i="14" s="1"/>
  <c r="I48" i="3"/>
  <c r="X109" i="14" s="1"/>
  <c r="B36" i="3"/>
  <c r="U41" i="14" s="1"/>
  <c r="C43" i="3"/>
  <c r="V48" i="14" s="1"/>
  <c r="F19" i="2"/>
  <c r="F19" i="3" s="1"/>
  <c r="U80" i="14" s="1"/>
  <c r="E19" i="2" a="1"/>
  <c r="E19" i="2" s="1"/>
  <c r="I19" i="2" s="1"/>
  <c r="B42" i="3"/>
  <c r="U47" i="14" s="1"/>
  <c r="B43" i="3"/>
  <c r="U48" i="14" s="1"/>
  <c r="B39" i="3"/>
  <c r="U44" i="14" s="1"/>
  <c r="B5" i="3"/>
  <c r="U10" i="14" s="1"/>
  <c r="G44" i="2"/>
  <c r="G44" i="3" s="1"/>
  <c r="V105" i="14" s="1"/>
  <c r="C44" i="3"/>
  <c r="V49" i="14" s="1"/>
  <c r="C42" i="3"/>
  <c r="V47" i="14" s="1"/>
  <c r="H44" i="2"/>
  <c r="H44" i="3" s="1"/>
  <c r="W105" i="14" s="1"/>
  <c r="D44" i="3"/>
  <c r="W49" i="14" s="1"/>
  <c r="F44" i="2"/>
  <c r="F44" i="3" s="1"/>
  <c r="U105" i="14" s="1"/>
  <c r="B44" i="3"/>
  <c r="U49" i="14" s="1"/>
  <c r="E37" i="2" a="1"/>
  <c r="E37" i="2" s="1"/>
  <c r="I37" i="2" s="1"/>
  <c r="F37" i="2"/>
  <c r="F37" i="3" s="1"/>
  <c r="U98" i="14" s="1"/>
  <c r="E27" i="2" a="1"/>
  <c r="E27" i="2" s="1"/>
  <c r="F27" i="2"/>
  <c r="F27" i="3" s="1"/>
  <c r="U88" i="14" s="1"/>
  <c r="E17" i="2" a="1"/>
  <c r="E17" i="2" s="1"/>
  <c r="I17" i="2" s="1"/>
  <c r="F17" i="2"/>
  <c r="F17" i="3" s="1"/>
  <c r="E13" i="2" a="1"/>
  <c r="E13" i="2" s="1"/>
  <c r="I13" i="2" s="1"/>
  <c r="F13" i="2"/>
  <c r="F13" i="3" s="1"/>
  <c r="D43" i="3"/>
  <c r="W48" i="14" s="1"/>
  <c r="H43" i="2"/>
  <c r="H43" i="3" s="1"/>
  <c r="W104" i="14" s="1"/>
  <c r="E41" i="2" a="1"/>
  <c r="E41" i="2" s="1"/>
  <c r="I41" i="2" s="1"/>
  <c r="F41" i="2"/>
  <c r="F41" i="3" s="1"/>
  <c r="U102" i="14" s="1"/>
  <c r="E31" i="2" a="1"/>
  <c r="E31" i="2" s="1"/>
  <c r="I31" i="2" s="1"/>
  <c r="F31" i="2"/>
  <c r="F31" i="3" s="1"/>
  <c r="U92" i="14" s="1"/>
  <c r="E23" i="2" a="1"/>
  <c r="E23" i="2" s="1"/>
  <c r="I23" i="2" s="1"/>
  <c r="F23" i="2"/>
  <c r="F23" i="3" s="1"/>
  <c r="U84" i="14" s="1"/>
  <c r="E9" i="2" a="1"/>
  <c r="E9" i="2" s="1"/>
  <c r="I9" i="2" s="1"/>
  <c r="E5" i="2" a="1"/>
  <c r="E5" i="2" s="1"/>
  <c r="I5" i="2" s="1"/>
  <c r="E16" i="2" a="1"/>
  <c r="E16" i="2" s="1"/>
  <c r="I16" i="2" s="1"/>
  <c r="E12" i="2" a="1"/>
  <c r="E12" i="2" s="1"/>
  <c r="I12" i="2" s="1"/>
  <c r="E8" i="2" a="1"/>
  <c r="E8" i="2" s="1"/>
  <c r="I8" i="2" s="1"/>
  <c r="E15" i="2" a="1"/>
  <c r="E15" i="2" s="1"/>
  <c r="I15" i="2" s="1"/>
  <c r="E11" i="2" a="1"/>
  <c r="E11" i="2" s="1"/>
  <c r="I11" i="2" s="1"/>
  <c r="E7" i="2" a="1"/>
  <c r="E7" i="2" s="1"/>
  <c r="I7" i="2" s="1"/>
  <c r="E14" i="2" a="1"/>
  <c r="E14" i="2" s="1"/>
  <c r="I14" i="2" s="1"/>
  <c r="E10" i="2" a="1"/>
  <c r="E10" i="2" s="1"/>
  <c r="I10" i="2" s="1"/>
  <c r="E6" i="2" a="1"/>
  <c r="E6" i="2" s="1"/>
  <c r="I6" i="2" s="1"/>
  <c r="E43" i="2" a="1"/>
  <c r="E43" i="2" s="1"/>
  <c r="E35" i="2" a="1"/>
  <c r="E35" i="2" s="1"/>
  <c r="I35" i="2" s="1"/>
  <c r="E33" i="2" a="1"/>
  <c r="E33" i="2" s="1"/>
  <c r="I33" i="2" s="1"/>
  <c r="E25" i="2" a="1"/>
  <c r="E25" i="2" s="1"/>
  <c r="I25" i="2" s="1"/>
  <c r="E21" i="2" a="1"/>
  <c r="E21" i="2" s="1"/>
  <c r="I21" i="2" s="1"/>
  <c r="E42" i="2" a="1"/>
  <c r="E42" i="2" s="1"/>
  <c r="I42" i="2" s="1"/>
  <c r="E38" i="2" a="1"/>
  <c r="E38" i="2" s="1"/>
  <c r="I38" i="2" s="1"/>
  <c r="E32" i="2" a="1"/>
  <c r="E32" i="2" s="1"/>
  <c r="I32" i="2" s="1"/>
  <c r="E28" i="2" a="1"/>
  <c r="E28" i="2" s="1"/>
  <c r="I28" i="2" s="1"/>
  <c r="E24" i="2" a="1"/>
  <c r="E24" i="2" s="1"/>
  <c r="I24" i="2" s="1"/>
  <c r="E20" i="2" a="1"/>
  <c r="E20" i="2" s="1"/>
  <c r="I20" i="2" s="1"/>
  <c r="E39" i="2" a="1"/>
  <c r="E39" i="2" s="1"/>
  <c r="I39" i="2" s="1"/>
  <c r="E29" i="2" a="1"/>
  <c r="E29" i="2" s="1"/>
  <c r="I29" i="2" s="1"/>
  <c r="E44" i="2" a="1"/>
  <c r="E44" i="2" s="1"/>
  <c r="E40" i="2" a="1"/>
  <c r="E40" i="2" s="1"/>
  <c r="I40" i="2" s="1"/>
  <c r="E36" i="2" a="1"/>
  <c r="E36" i="2" s="1"/>
  <c r="I36" i="2" s="1"/>
  <c r="E34" i="2" a="1"/>
  <c r="E34" i="2" s="1"/>
  <c r="I34" i="2" s="1"/>
  <c r="E30" i="2" a="1"/>
  <c r="E30" i="2" s="1"/>
  <c r="I30" i="2" s="1"/>
  <c r="E26" i="2" a="1"/>
  <c r="E26" i="2" s="1"/>
  <c r="I26" i="2" s="1"/>
  <c r="E22" i="2" a="1"/>
  <c r="E22" i="2" s="1"/>
  <c r="I22" i="2" s="1"/>
  <c r="E18" i="2" a="1"/>
  <c r="E18" i="2" s="1"/>
  <c r="I18" i="2" s="1"/>
  <c r="F39" i="3"/>
  <c r="U100" i="14" s="1"/>
  <c r="G35" i="3"/>
  <c r="V96" i="14" s="1"/>
  <c r="C35" i="3"/>
  <c r="V40" i="14" s="1"/>
  <c r="H34" i="3"/>
  <c r="W95" i="14" s="1"/>
  <c r="D34" i="3"/>
  <c r="W39" i="14" s="1"/>
  <c r="G31" i="3"/>
  <c r="V92" i="14" s="1"/>
  <c r="C31" i="3"/>
  <c r="V36" i="14" s="1"/>
  <c r="G15" i="3"/>
  <c r="V76" i="14" s="1"/>
  <c r="C15" i="3"/>
  <c r="V20" i="14" s="1"/>
  <c r="H30" i="3"/>
  <c r="W91" i="14" s="1"/>
  <c r="D30" i="3"/>
  <c r="W35" i="14" s="1"/>
  <c r="G30" i="3"/>
  <c r="V91" i="14" s="1"/>
  <c r="C30" i="3"/>
  <c r="V35" i="14" s="1"/>
  <c r="G41" i="3"/>
  <c r="V102" i="14" s="1"/>
  <c r="C41" i="3"/>
  <c r="V46" i="14" s="1"/>
  <c r="H40" i="3"/>
  <c r="W101" i="14" s="1"/>
  <c r="D40" i="3"/>
  <c r="W45" i="14" s="1"/>
  <c r="H24" i="3"/>
  <c r="W85" i="14" s="1"/>
  <c r="D24" i="3"/>
  <c r="W29" i="14" s="1"/>
  <c r="G28" i="3"/>
  <c r="V89" i="14" s="1"/>
  <c r="C28" i="3"/>
  <c r="V33" i="14" s="1"/>
  <c r="G12" i="3"/>
  <c r="C12" i="3"/>
  <c r="V17" i="14" s="1"/>
  <c r="H33" i="3"/>
  <c r="W94" i="14" s="1"/>
  <c r="D33" i="3"/>
  <c r="W38" i="14" s="1"/>
  <c r="H6" i="3"/>
  <c r="D6" i="3"/>
  <c r="W11" i="14" s="1"/>
  <c r="H31" i="3"/>
  <c r="W92" i="14" s="1"/>
  <c r="D31" i="3"/>
  <c r="W36" i="14" s="1"/>
  <c r="G6" i="3"/>
  <c r="C6" i="3"/>
  <c r="V11" i="14" s="1"/>
  <c r="H29" i="3"/>
  <c r="W90" i="14" s="1"/>
  <c r="D29" i="3"/>
  <c r="W34" i="14" s="1"/>
  <c r="G39" i="3"/>
  <c r="V100" i="14" s="1"/>
  <c r="C39" i="3"/>
  <c r="V44" i="14" s="1"/>
  <c r="G25" i="3"/>
  <c r="V86" i="14" s="1"/>
  <c r="C25" i="3"/>
  <c r="V30" i="14" s="1"/>
  <c r="F6" i="3"/>
  <c r="B6" i="3"/>
  <c r="U11" i="14" s="1"/>
  <c r="H37" i="3"/>
  <c r="W98" i="14" s="1"/>
  <c r="D37" i="3"/>
  <c r="W42" i="14" s="1"/>
  <c r="F12" i="3"/>
  <c r="B12" i="3"/>
  <c r="U17" i="14" s="1"/>
  <c r="G7" i="3"/>
  <c r="C7" i="3"/>
  <c r="V12" i="14" s="1"/>
  <c r="F16" i="3"/>
  <c r="B16" i="3"/>
  <c r="U21" i="14" s="1"/>
  <c r="F28" i="3"/>
  <c r="U89" i="14" s="1"/>
  <c r="B28" i="3"/>
  <c r="U33" i="14" s="1"/>
  <c r="F8" i="3"/>
  <c r="B8" i="3"/>
  <c r="U13" i="14" s="1"/>
  <c r="F11" i="3"/>
  <c r="B11" i="3"/>
  <c r="U16" i="14" s="1"/>
  <c r="F7" i="3"/>
  <c r="B7" i="3"/>
  <c r="U12" i="14" s="1"/>
  <c r="G14" i="3"/>
  <c r="V75" i="14" s="1"/>
  <c r="C14" i="3"/>
  <c r="V19" i="14" s="1"/>
  <c r="F40" i="3"/>
  <c r="U101" i="14" s="1"/>
  <c r="B40" i="3"/>
  <c r="U45" i="14" s="1"/>
  <c r="H26" i="3"/>
  <c r="W87" i="14" s="1"/>
  <c r="D26" i="3"/>
  <c r="W31" i="14" s="1"/>
  <c r="G37" i="3"/>
  <c r="V98" i="14" s="1"/>
  <c r="C37" i="3"/>
  <c r="V42" i="14" s="1"/>
  <c r="H36" i="3"/>
  <c r="W97" i="14" s="1"/>
  <c r="D36" i="3"/>
  <c r="W41" i="14" s="1"/>
  <c r="G40" i="3"/>
  <c r="V101" i="14" s="1"/>
  <c r="C40" i="3"/>
  <c r="V45" i="14" s="1"/>
  <c r="G24" i="3"/>
  <c r="V85" i="14" s="1"/>
  <c r="C24" i="3"/>
  <c r="V29" i="14" s="1"/>
  <c r="H22" i="3"/>
  <c r="D22" i="3"/>
  <c r="W27" i="14" s="1"/>
  <c r="H21" i="3"/>
  <c r="D21" i="3"/>
  <c r="W26" i="14" s="1"/>
  <c r="F9" i="3"/>
  <c r="B9" i="3"/>
  <c r="U14" i="14" s="1"/>
  <c r="G21" i="3"/>
  <c r="V82" i="14" s="1"/>
  <c r="C21" i="3"/>
  <c r="V26" i="14" s="1"/>
  <c r="F10" i="3"/>
  <c r="B10" i="3"/>
  <c r="U15" i="14" s="1"/>
  <c r="H20" i="3"/>
  <c r="D20" i="3"/>
  <c r="W25" i="14" s="1"/>
  <c r="H25" i="3"/>
  <c r="W86" i="14" s="1"/>
  <c r="D25" i="3"/>
  <c r="W30" i="14" s="1"/>
  <c r="G18" i="3"/>
  <c r="C18" i="3"/>
  <c r="F14" i="3"/>
  <c r="B14" i="3"/>
  <c r="U19" i="14" s="1"/>
  <c r="H23" i="3"/>
  <c r="W84" i="14" s="1"/>
  <c r="D23" i="3"/>
  <c r="W28" i="14" s="1"/>
  <c r="F35" i="3"/>
  <c r="U96" i="14" s="1"/>
  <c r="B35" i="3"/>
  <c r="U40" i="14" s="1"/>
  <c r="B13" i="3"/>
  <c r="U18" i="14" s="1"/>
  <c r="H27" i="3"/>
  <c r="W88" i="14" s="1"/>
  <c r="D27" i="3"/>
  <c r="W32" i="14" s="1"/>
  <c r="B37" i="3"/>
  <c r="U42" i="14" s="1"/>
  <c r="F21" i="3"/>
  <c r="U82" i="14" s="1"/>
  <c r="B21" i="3"/>
  <c r="U26" i="14" s="1"/>
  <c r="B19" i="3"/>
  <c r="U24" i="14" s="1"/>
  <c r="G27" i="3"/>
  <c r="V88" i="14" s="1"/>
  <c r="C27" i="3"/>
  <c r="V32" i="14" s="1"/>
  <c r="G11" i="3"/>
  <c r="C11" i="3"/>
  <c r="V16" i="14" s="1"/>
  <c r="G23" i="3"/>
  <c r="V84" i="14" s="1"/>
  <c r="C23" i="3"/>
  <c r="V28" i="14" s="1"/>
  <c r="H38" i="3"/>
  <c r="W99" i="14" s="1"/>
  <c r="D38" i="3"/>
  <c r="W43" i="14" s="1"/>
  <c r="G38" i="3"/>
  <c r="V99" i="14" s="1"/>
  <c r="C38" i="3"/>
  <c r="V43" i="14" s="1"/>
  <c r="G22" i="3"/>
  <c r="V83" i="14" s="1"/>
  <c r="C22" i="3"/>
  <c r="V27" i="14" s="1"/>
  <c r="G33" i="3"/>
  <c r="V94" i="14" s="1"/>
  <c r="C33" i="3"/>
  <c r="V38" i="14" s="1"/>
  <c r="H32" i="3"/>
  <c r="W93" i="14" s="1"/>
  <c r="D32" i="3"/>
  <c r="W37" i="14" s="1"/>
  <c r="G36" i="3"/>
  <c r="V97" i="14" s="1"/>
  <c r="C36" i="3"/>
  <c r="V41" i="14" s="1"/>
  <c r="G20" i="3"/>
  <c r="V81" i="14" s="1"/>
  <c r="C20" i="3"/>
  <c r="V25" i="14" s="1"/>
  <c r="G17" i="3"/>
  <c r="V78" i="14" s="1"/>
  <c r="C17" i="3"/>
  <c r="V22" i="14" s="1"/>
  <c r="H16" i="3"/>
  <c r="D16" i="3"/>
  <c r="W21" i="14" s="1"/>
  <c r="B17" i="3"/>
  <c r="U22" i="14" s="1"/>
  <c r="H15" i="3"/>
  <c r="D15" i="3"/>
  <c r="W20" i="14" s="1"/>
  <c r="F18" i="3"/>
  <c r="B18" i="3"/>
  <c r="U23" i="14" s="1"/>
  <c r="H14" i="3"/>
  <c r="D14" i="3"/>
  <c r="W19" i="14" s="1"/>
  <c r="H18" i="3"/>
  <c r="D18" i="3"/>
  <c r="W23" i="14" s="1"/>
  <c r="G13" i="3"/>
  <c r="C13" i="3"/>
  <c r="V18" i="14" s="1"/>
  <c r="F22" i="3"/>
  <c r="U83" i="14" s="1"/>
  <c r="B22" i="3"/>
  <c r="U27" i="14" s="1"/>
  <c r="H17" i="3"/>
  <c r="D17" i="3"/>
  <c r="W22" i="14" s="1"/>
  <c r="G5" i="3"/>
  <c r="C5" i="3"/>
  <c r="V10" i="14" s="1"/>
  <c r="B27" i="3"/>
  <c r="U32" i="14" s="1"/>
  <c r="H5" i="3"/>
  <c r="D5" i="3"/>
  <c r="W10" i="14" s="1"/>
  <c r="F29" i="3"/>
  <c r="U90" i="14" s="1"/>
  <c r="B29" i="3"/>
  <c r="U34" i="14" s="1"/>
  <c r="F33" i="3"/>
  <c r="U94" i="14" s="1"/>
  <c r="B33" i="3"/>
  <c r="U38" i="14" s="1"/>
  <c r="F20" i="3"/>
  <c r="U81" i="14" s="1"/>
  <c r="B20" i="3"/>
  <c r="U25" i="14" s="1"/>
  <c r="G26" i="3"/>
  <c r="V87" i="14" s="1"/>
  <c r="C26" i="3"/>
  <c r="V31" i="14" s="1"/>
  <c r="G19" i="3"/>
  <c r="V80" i="14" s="1"/>
  <c r="C19" i="3"/>
  <c r="V24" i="14" s="1"/>
  <c r="G34" i="3"/>
  <c r="V95" i="14" s="1"/>
  <c r="C34" i="3"/>
  <c r="V39" i="14" s="1"/>
  <c r="H41" i="3"/>
  <c r="W102" i="14" s="1"/>
  <c r="D41" i="3"/>
  <c r="W46" i="14" s="1"/>
  <c r="G29" i="3"/>
  <c r="V90" i="14" s="1"/>
  <c r="C29" i="3"/>
  <c r="V34" i="14" s="1"/>
  <c r="H28" i="3"/>
  <c r="W89" i="14" s="1"/>
  <c r="D28" i="3"/>
  <c r="W33" i="14" s="1"/>
  <c r="G32" i="3"/>
  <c r="V93" i="14" s="1"/>
  <c r="C32" i="3"/>
  <c r="V37" i="14" s="1"/>
  <c r="G16" i="3"/>
  <c r="V77" i="14" s="1"/>
  <c r="C16" i="3"/>
  <c r="V21" i="14" s="1"/>
  <c r="H11" i="3"/>
  <c r="D11" i="3"/>
  <c r="W16" i="14" s="1"/>
  <c r="H10" i="3"/>
  <c r="D10" i="3"/>
  <c r="W15" i="14" s="1"/>
  <c r="F25" i="3"/>
  <c r="U86" i="14" s="1"/>
  <c r="B25" i="3"/>
  <c r="U30" i="14" s="1"/>
  <c r="G10" i="3"/>
  <c r="C10" i="3"/>
  <c r="V15" i="14" s="1"/>
  <c r="F26" i="3"/>
  <c r="U87" i="14" s="1"/>
  <c r="B26" i="3"/>
  <c r="U31" i="14" s="1"/>
  <c r="H9" i="3"/>
  <c r="D9" i="3"/>
  <c r="W14" i="14" s="1"/>
  <c r="H39" i="3"/>
  <c r="W100" i="14" s="1"/>
  <c r="D39" i="3"/>
  <c r="W44" i="14" s="1"/>
  <c r="G8" i="3"/>
  <c r="C8" i="3"/>
  <c r="V13" i="14" s="1"/>
  <c r="F30" i="3"/>
  <c r="U91" i="14" s="1"/>
  <c r="B30" i="3"/>
  <c r="U35" i="14" s="1"/>
  <c r="H12" i="3"/>
  <c r="D12" i="3"/>
  <c r="W17" i="14" s="1"/>
  <c r="H35" i="3"/>
  <c r="W96" i="14" s="1"/>
  <c r="D35" i="3"/>
  <c r="W40" i="14" s="1"/>
  <c r="F15" i="3"/>
  <c r="B15" i="3"/>
  <c r="U20" i="14" s="1"/>
  <c r="G9" i="3"/>
  <c r="C9" i="3"/>
  <c r="V14" i="14" s="1"/>
  <c r="H8" i="3"/>
  <c r="D8" i="3"/>
  <c r="W13" i="14" s="1"/>
  <c r="H19" i="3"/>
  <c r="D19" i="3"/>
  <c r="W24" i="14" s="1"/>
  <c r="H7" i="3"/>
  <c r="D7" i="3"/>
  <c r="W12" i="14" s="1"/>
  <c r="G43" i="3"/>
  <c r="V104" i="14" s="1"/>
  <c r="F43" i="3"/>
  <c r="U104" i="14" s="1"/>
  <c r="F42" i="3"/>
  <c r="U103" i="14" s="1"/>
  <c r="G42" i="3"/>
  <c r="V103" i="14" s="1"/>
  <c r="F5" i="3"/>
  <c r="F36" i="3"/>
  <c r="U97" i="14" s="1"/>
  <c r="I27" i="2" l="1"/>
  <c r="E27" i="3"/>
  <c r="X32" i="14" s="1"/>
  <c r="I43" i="2"/>
  <c r="E43" i="3"/>
  <c r="X48" i="14" s="1"/>
  <c r="I44" i="2"/>
  <c r="I44" i="3" s="1"/>
  <c r="X105" i="14" s="1"/>
  <c r="E44" i="3"/>
  <c r="X49" i="14" s="1"/>
  <c r="I11" i="3"/>
  <c r="E11" i="3"/>
  <c r="I30" i="3"/>
  <c r="X91" i="14" s="1"/>
  <c r="E30" i="3"/>
  <c r="X35" i="14" s="1"/>
  <c r="I35" i="3"/>
  <c r="X96" i="14" s="1"/>
  <c r="E35" i="3"/>
  <c r="X40" i="14" s="1"/>
  <c r="I24" i="3"/>
  <c r="X85" i="14" s="1"/>
  <c r="E24" i="3"/>
  <c r="X29" i="14" s="1"/>
  <c r="I15" i="3"/>
  <c r="E15" i="3"/>
  <c r="I36" i="3"/>
  <c r="X97" i="14" s="1"/>
  <c r="E36" i="3"/>
  <c r="X41" i="14" s="1"/>
  <c r="I29" i="3"/>
  <c r="X90" i="14" s="1"/>
  <c r="E29" i="3"/>
  <c r="X34" i="14" s="1"/>
  <c r="I16" i="3"/>
  <c r="E16" i="3"/>
  <c r="I25" i="3"/>
  <c r="X86" i="14" s="1"/>
  <c r="E25" i="3"/>
  <c r="X30" i="14" s="1"/>
  <c r="I5" i="3"/>
  <c r="E5" i="3"/>
  <c r="I9" i="3"/>
  <c r="E9" i="3"/>
  <c r="I19" i="3"/>
  <c r="X80" i="14" s="1"/>
  <c r="E19" i="3"/>
  <c r="X24" i="14" s="1"/>
  <c r="I26" i="3"/>
  <c r="X87" i="14" s="1"/>
  <c r="E26" i="3"/>
  <c r="X31" i="14" s="1"/>
  <c r="I23" i="3"/>
  <c r="X84" i="14" s="1"/>
  <c r="E23" i="3"/>
  <c r="X28" i="14" s="1"/>
  <c r="I41" i="3"/>
  <c r="X102" i="14" s="1"/>
  <c r="E41" i="3"/>
  <c r="X46" i="14" s="1"/>
  <c r="I37" i="3"/>
  <c r="X98" i="14" s="1"/>
  <c r="E37" i="3"/>
  <c r="X42" i="14" s="1"/>
  <c r="I12" i="3"/>
  <c r="E12" i="3"/>
  <c r="I6" i="3"/>
  <c r="E6" i="3"/>
  <c r="I7" i="3"/>
  <c r="E7" i="3"/>
  <c r="I10" i="3"/>
  <c r="E10" i="3"/>
  <c r="I42" i="3"/>
  <c r="X103" i="14" s="1"/>
  <c r="E42" i="3"/>
  <c r="X47" i="14" s="1"/>
  <c r="I22" i="3"/>
  <c r="X83" i="14" s="1"/>
  <c r="E22" i="3"/>
  <c r="X27" i="14" s="1"/>
  <c r="I21" i="3"/>
  <c r="X82" i="14" s="1"/>
  <c r="E21" i="3"/>
  <c r="X26" i="14" s="1"/>
  <c r="I14" i="3"/>
  <c r="E14" i="3"/>
  <c r="I13" i="3"/>
  <c r="E13" i="3"/>
  <c r="I34" i="3"/>
  <c r="X95" i="14" s="1"/>
  <c r="E34" i="3"/>
  <c r="X39" i="14" s="1"/>
  <c r="I20" i="3"/>
  <c r="X81" i="14" s="1"/>
  <c r="E20" i="3"/>
  <c r="X25" i="14" s="1"/>
  <c r="I17" i="3"/>
  <c r="E17" i="3"/>
  <c r="I31" i="3"/>
  <c r="X92" i="14" s="1"/>
  <c r="E31" i="3"/>
  <c r="X36" i="14" s="1"/>
  <c r="I28" i="3"/>
  <c r="X89" i="14" s="1"/>
  <c r="E28" i="3"/>
  <c r="X33" i="14" s="1"/>
  <c r="I38" i="3"/>
  <c r="X99" i="14" s="1"/>
  <c r="E38" i="3"/>
  <c r="X43" i="14" s="1"/>
  <c r="I33" i="3"/>
  <c r="X94" i="14" s="1"/>
  <c r="E33" i="3"/>
  <c r="X38" i="14" s="1"/>
  <c r="I40" i="3"/>
  <c r="X101" i="14" s="1"/>
  <c r="E40" i="3"/>
  <c r="X45" i="14" s="1"/>
  <c r="I32" i="3"/>
  <c r="X93" i="14" s="1"/>
  <c r="E32" i="3"/>
  <c r="X37" i="14" s="1"/>
  <c r="I39" i="3"/>
  <c r="X100" i="14" s="1"/>
  <c r="E39" i="3"/>
  <c r="X44" i="14" s="1"/>
  <c r="I18" i="3"/>
  <c r="E18" i="3"/>
  <c r="I8" i="3"/>
  <c r="E8" i="3"/>
  <c r="I43" i="3"/>
  <c r="X104" i="14" s="1"/>
  <c r="I27" i="3"/>
  <c r="X88" i="14" s="1"/>
  <c r="B60" i="14" l="1"/>
  <c r="B4" i="14"/>
  <c r="B1" i="14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<sst xmlns="http://schemas.openxmlformats.org/spreadsheetml/2006/main" count="1359" uniqueCount="158">
  <si>
    <t>Fire and rescue incident statistics</t>
  </si>
  <si>
    <t>Table 0103</t>
  </si>
  <si>
    <t>Contents</t>
  </si>
  <si>
    <t>We’re always looking to improve the accessibility of our documents.</t>
  </si>
  <si>
    <t>If you find any problems, or have any feedback, relating to accessibility</t>
  </si>
  <si>
    <t>Pubdate</t>
  </si>
  <si>
    <t>Upcoming date</t>
  </si>
  <si>
    <t>Datacut date</t>
  </si>
  <si>
    <t>Responsible statistician</t>
  </si>
  <si>
    <t>year ending month</t>
  </si>
  <si>
    <t xml:space="preserve">year    </t>
  </si>
  <si>
    <t xml:space="preserve">To access data tables, select the table number or tabs. </t>
  </si>
  <si>
    <t>Cover sheet</t>
  </si>
  <si>
    <t>Sheet</t>
  </si>
  <si>
    <t>Title</t>
  </si>
  <si>
    <t>Detail</t>
  </si>
  <si>
    <t>Period covered</t>
  </si>
  <si>
    <t>Accredited Official Statistics?</t>
  </si>
  <si>
    <t>FIRE0103</t>
  </si>
  <si>
    <t>Fires attended by fire and rescue services by nation and population</t>
  </si>
  <si>
    <t>Shows the number of fires attended in Great Britain by fire and rescue services by nation and population.</t>
  </si>
  <si>
    <t>Yes</t>
  </si>
  <si>
    <t>Data - fires</t>
  </si>
  <si>
    <t xml:space="preserve">Raw data for fires and primary fires for the main data tables </t>
  </si>
  <si>
    <t>Provides the raw data for the main data tables.</t>
  </si>
  <si>
    <t>Data - population</t>
  </si>
  <si>
    <t>Population figures by country</t>
  </si>
  <si>
    <t>Shows the mid-year population estimate for each nation from the Office for National Statistics used in the fire incident rate calculations in the 'FIRE0103' worksheet.</t>
  </si>
  <si>
    <t>COUNTRY</t>
  </si>
  <si>
    <t>FINANCIAL_YEAR</t>
  </si>
  <si>
    <t>FIRE_TYPE</t>
  </si>
  <si>
    <t>TOTAL_FIRES</t>
  </si>
  <si>
    <t>England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</si>
  <si>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</si>
  <si>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</si>
  <si>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</si>
  <si>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</si>
  <si>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</si>
  <si>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</si>
  <si>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</si>
  <si>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</si>
  <si>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</si>
  <si>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</si>
  <si>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</si>
  <si>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</si>
  <si>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</si>
  <si>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</si>
  <si>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</si>
  <si>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1981/82</t>
  </si>
  <si>
    <t>1982/83</t>
  </si>
  <si>
    <t>1983/84</t>
  </si>
  <si>
    <t>1984/85</t>
  </si>
  <si>
    <t>1985/86</t>
  </si>
  <si>
    <t>1986/87</t>
  </si>
  <si>
    <t>1987/88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</si>
  <si>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</si>
  <si>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</si>
  <si>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</si>
  <si>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</si>
  <si>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</si>
  <si>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</si>
  <si>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</si>
  <si>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</si>
  <si>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</si>
  <si>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</si>
  <si>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</si>
  <si>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</si>
  <si>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</si>
  <si>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</si>
  <si>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</si>
  <si>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</si>
  <si>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</si>
  <si>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</si>
  <si>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</si>
  <si>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</si>
  <si>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</si>
  <si>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</si>
  <si>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Great Britain</t>
  </si>
  <si>
    <t>Scotland</t>
  </si>
  <si>
    <t>Wales</t>
  </si>
  <si>
    <t>CALENDAR_YEAR</t>
  </si>
  <si>
    <t>Population</t>
  </si>
  <si>
    <t>Year</t>
  </si>
  <si>
    <t>Total primary fires</t>
  </si>
  <si>
    <t>Footnotes</t>
  </si>
  <si>
    <t>1 Total fires attended includes primary fires, secondary fires and chimney fires.</t>
  </si>
  <si>
    <t>2 Primary fires are defined as fires that meet at least one of the following conditions:</t>
  </si>
  <si>
    <t>(a) any fire that occurred in a (non-derelict) building, vehicle or outdoor structure,</t>
  </si>
  <si>
    <t>(b) any fire involving fatalities, casualties or rescues,</t>
  </si>
  <si>
    <t xml:space="preserve">(c) any fire attended by five or more pumping appliances. </t>
  </si>
  <si>
    <t>3 Using Office for National Statistics mid year population estimates that fall in the relevant financial year.</t>
  </si>
  <si>
    <t>Note on 1990 to 1993:</t>
  </si>
  <si>
    <t>Scotland figures are for calendar years (1990, 1991, 1992, 1993) rather than financial years.</t>
  </si>
  <si>
    <t>Note on 1995/96 to 1998/99:</t>
  </si>
  <si>
    <t>Total fires for England for these years are an estimate and therefore rounded to the nearest 100.</t>
  </si>
  <si>
    <t>Note on 2009/10:</t>
  </si>
  <si>
    <t xml:space="preserve">Before 1 April 2009 fire incident statistics were based on the FDR1 paper form. This approach means the statistics for before this date can be less robust, </t>
  </si>
  <si>
    <t>especially for non-fire incidents which were based on a sample of returns. Since this date the statistics are based on an online collection tool, the Incident Recording System (IRS).</t>
  </si>
  <si>
    <t>General note:</t>
  </si>
  <si>
    <t>.. denotes data not available.</t>
  </si>
  <si>
    <t>The full set of fire statistics releases, tables and guidance can be found on our landing page, here-</t>
  </si>
  <si>
    <t>https://www.gov.uk/government/collections/fire-statistics</t>
  </si>
  <si>
    <t>The statistics in this table for England and Wales are Accredited Official Statistics. The Scottish Fire and Rescue Service is working towards achieving UK Statistics Authority accreditation.</t>
  </si>
  <si>
    <t>Contact: stats.inclusion@gov.wales</t>
  </si>
  <si>
    <t>Contact: National.Statistics@firescotland.gov.uk</t>
  </si>
  <si>
    <t>end of table</t>
  </si>
  <si>
    <t>Total fires</t>
  </si>
  <si>
    <t>financial year</t>
  </si>
  <si>
    <t>December</t>
  </si>
  <si>
    <t>1971/72</t>
  </si>
  <si>
    <t>1972/73</t>
  </si>
  <si>
    <t>1973/74</t>
  </si>
  <si>
    <t>1974/75</t>
  </si>
  <si>
    <t>1975/76</t>
  </si>
  <si>
    <t>1976/77</t>
  </si>
  <si>
    <t>1977/78</t>
  </si>
  <si>
    <t>copyright year</t>
  </si>
  <si>
    <t>TOTAL_POPULATION</t>
  </si>
  <si>
    <t>Source: MHCLG Incident Recording System and Office for National Statistics mid year population estimates</t>
  </si>
  <si>
    <t>QA</t>
  </si>
  <si>
    <t>Column Labels</t>
  </si>
  <si>
    <t>Row Labels</t>
  </si>
  <si>
    <t>Grand Total</t>
  </si>
  <si>
    <t>2025/26</t>
  </si>
  <si>
    <t>2026/27</t>
  </si>
  <si>
    <t>2027/28</t>
  </si>
  <si>
    <t>2028/29</t>
  </si>
  <si>
    <t>2029/30</t>
  </si>
  <si>
    <t>Sum of TOTAL_FIRES</t>
  </si>
  <si>
    <t>(All)</t>
  </si>
  <si>
    <t>Check total fires numbers</t>
  </si>
  <si>
    <t>Sum of TOTAL_POPULATION</t>
  </si>
  <si>
    <t>Check total fires per 1 million people numbers</t>
  </si>
  <si>
    <t>Press enquiries: NewsDesk@communities.gov.uk</t>
  </si>
  <si>
    <t>Please email us at firestatistics@communities.gov.uk</t>
  </si>
  <si>
    <t>Email: FireStatistics@communities.gov.uk</t>
  </si>
  <si>
    <t>Contact: FireStatistics@communities.gov.uk</t>
  </si>
  <si>
    <t>Note on Suffolk in 2024/25:</t>
  </si>
  <si>
    <t>29 April 2026</t>
  </si>
  <si>
    <t>Katrina Ihebunezie</t>
  </si>
  <si>
    <t>Suffolk FRS could not submit all incidents due to technical reasons. Therefore, these statistics do not contain data for all incidents attended from September 2024 to September 2025 from Suffolk.</t>
  </si>
  <si>
    <t>The data will be revised in due course, as incidents are updated to the FaRDaP.</t>
  </si>
  <si>
    <t>For a variety of reasons some records take longer than others for fire and rescue services to upload to FaRDaP and therefore totals are constantly being amended (by relatively small numbers).</t>
  </si>
  <si>
    <t>Fire data were collected by the IRS until November 2025. Since November 2025, fire data has been collected by the Fire and Rescue Data Platform (FaRDaP).</t>
  </si>
  <si>
    <t>Non-Primary Fire</t>
  </si>
  <si>
    <t>Primary Fire</t>
  </si>
  <si>
    <t>Total Fires</t>
  </si>
  <si>
    <t>22 July 2026</t>
  </si>
  <si>
    <t>1981/82 to 2024/25</t>
  </si>
  <si>
    <t>5 Figures for Scotland are from the latest statistical release, published by the Scottish Fire and Rescue Service on 31 October 2025. This included data received by 10 September 2025.</t>
  </si>
  <si>
    <t>6 Figures for Wales are from the latest statistical release, published by the Welsh Government on 17 December 2025.</t>
  </si>
  <si>
    <t>3 March 2026</t>
  </si>
  <si>
    <t>As part of the transition to FaRDaP, data have been subject to reconciliation and improvements in data processing, which may result in small changes to figures compared with previously published data.</t>
  </si>
  <si>
    <r>
      <t>FIRE STATISTICS TABLE 0103: Fires attended</t>
    </r>
    <r>
      <rPr>
        <b/>
        <vertAlign val="superscript"/>
        <sz val="12"/>
        <color rgb="FF000000"/>
        <rFont val="Arial"/>
        <family val="2"/>
      </rPr>
      <t>1,2</t>
    </r>
    <r>
      <rPr>
        <b/>
        <sz val="12"/>
        <color rgb="FF000000"/>
        <rFont val="Arial"/>
        <family val="2"/>
      </rPr>
      <t xml:space="preserve"> by fire and rescue services by nation and population</t>
    </r>
    <r>
      <rPr>
        <b/>
        <vertAlign val="superscript"/>
        <sz val="12"/>
        <color rgb="FF000000"/>
        <rFont val="Arial"/>
        <family val="2"/>
      </rPr>
      <t>3</t>
    </r>
  </si>
  <si>
    <r>
      <t>Please select total fires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 xml:space="preserve"> or primary fires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from the drop down list in the box below:</t>
    </r>
  </si>
  <si>
    <r>
      <t>England</t>
    </r>
    <r>
      <rPr>
        <b/>
        <vertAlign val="superscript"/>
        <sz val="12"/>
        <color rgb="FF000000"/>
        <rFont val="Arial"/>
        <family val="2"/>
      </rPr>
      <t>4</t>
    </r>
  </si>
  <si>
    <r>
      <t>Scotland</t>
    </r>
    <r>
      <rPr>
        <b/>
        <vertAlign val="superscript"/>
        <sz val="12"/>
        <color rgb="FF000000"/>
        <rFont val="Arial"/>
        <family val="2"/>
      </rPr>
      <t>5</t>
    </r>
  </si>
  <si>
    <r>
      <t>Wales</t>
    </r>
    <r>
      <rPr>
        <b/>
        <vertAlign val="superscript"/>
        <sz val="12"/>
        <color rgb="FF000000"/>
        <rFont val="Arial"/>
        <family val="2"/>
      </rPr>
      <t>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</si>
</sst>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.00_);_(* \(#,##0.00\);_(* &quot;-&quot;??_);_(@_)"/>
    <numFmt numFmtId="165" formatCode="General_)"/>
    <numFmt numFmtId="166" formatCode="_-* #,##0_-;\-* #,##0_-;_-* &quot;-&quot;??_-;_-@_-"/>
    <numFmt numFmtId="167" formatCode="_(* #,##0_);_(* \(#,##0\);_(* &quot;-&quot;??_);_(@_)"/>
  </numFmts>
  <fonts count="7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22"/>
      <color rgb="FF0000FF"/>
      <name val="Arial"/>
      <family val="2"/>
    </font>
    <font>
      <sz val="18"/>
      <color rgb="FF0000FF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u/>
      <sz val="10"/>
      <color indexed="12"/>
      <name val="Arial"/>
      <family val="2"/>
    </font>
    <font>
      <sz val="10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30"/>
      <name val="Arial"/>
      <family val="2"/>
    </font>
    <font>
      <u/>
      <sz val="8.5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u/>
      <sz val="10"/>
      <color indexed="12"/>
      <name val="MS Sans Serif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2"/>
      <color rgb="FF000000"/>
      <name val="Arial"/>
      <family val="2"/>
    </font>
    <font>
      <sz val="8"/>
      <name val="Calibri"/>
      <family val="2"/>
      <scheme val="minor"/>
    </font>
    <font>
      <u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12"/>
      <color rgb="FFFFFFFF"/>
      <name val="Arial"/>
      <family val="2"/>
    </font>
  </fonts>
  <fills count="6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</borders>
  <cellStyleXfs count="204">
    <xf numFmtId="0" fontId="0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5" fillId="0" borderId="0" applyNumberFormat="0" applyBorder="0" applyProtection="0"/>
    <xf numFmtId="9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4" fillId="0" borderId="0"/>
    <xf numFmtId="0" fontId="7" fillId="0" borderId="0" applyNumberFormat="0" applyBorder="0" applyProtection="0"/>
    <xf numFmtId="0" fontId="8" fillId="0" borderId="0" applyNumberFormat="0" applyBorder="0" applyProtection="0"/>
    <xf numFmtId="0" fontId="5" fillId="0" borderId="0" applyNumberFormat="0" applyFont="0" applyBorder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 applyNumberFormat="0" applyBorder="0" applyProtection="0"/>
    <xf numFmtId="0" fontId="5" fillId="0" borderId="0"/>
    <xf numFmtId="0" fontId="5" fillId="0" borderId="0" applyNumberFormat="0" applyFont="0" applyBorder="0" applyProtection="0"/>
    <xf numFmtId="0" fontId="8" fillId="0" borderId="0" applyNumberFormat="0" applyBorder="0" applyProtection="0"/>
    <xf numFmtId="0" fontId="16" fillId="0" borderId="0"/>
    <xf numFmtId="9" fontId="1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164" fontId="4" fillId="0" borderId="0" applyFont="0" applyFill="0" applyBorder="0" applyAlignment="0" applyProtection="0"/>
    <xf numFmtId="0" fontId="4" fillId="0" borderId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21" fillId="52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53" borderId="0" applyNumberFormat="0" applyBorder="0" applyAlignment="0" applyProtection="0"/>
    <xf numFmtId="0" fontId="22" fillId="37" borderId="0" applyNumberFormat="0" applyBorder="0" applyAlignment="0" applyProtection="0"/>
    <xf numFmtId="0" fontId="23" fillId="54" borderId="11" applyNumberFormat="0" applyAlignment="0" applyProtection="0"/>
    <xf numFmtId="0" fontId="24" fillId="55" borderId="12" applyNumberFormat="0" applyAlignment="0" applyProtection="0"/>
    <xf numFmtId="164" fontId="20" fillId="0" borderId="0" applyFont="0" applyFill="0" applyBorder="0" applyAlignment="0" applyProtection="0"/>
    <xf numFmtId="0" fontId="4" fillId="0" borderId="0"/>
    <xf numFmtId="0" fontId="2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9" fillId="0" borderId="15" applyNumberFormat="0" applyFill="0" applyAlignment="0" applyProtection="0"/>
    <xf numFmtId="0" fontId="29" fillId="0" borderId="0" applyNumberFormat="0" applyFill="0" applyBorder="0" applyAlignment="0" applyProtection="0"/>
    <xf numFmtId="0" fontId="4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2" fillId="41" borderId="11" applyNumberFormat="0" applyAlignment="0" applyProtection="0"/>
    <xf numFmtId="0" fontId="33" fillId="0" borderId="16" applyNumberFormat="0" applyFill="0" applyAlignment="0" applyProtection="0"/>
    <xf numFmtId="0" fontId="34" fillId="56" borderId="0" applyNumberFormat="0" applyBorder="0" applyAlignment="0" applyProtection="0"/>
    <xf numFmtId="0" fontId="1" fillId="0" borderId="0"/>
    <xf numFmtId="0" fontId="20" fillId="0" borderId="0"/>
    <xf numFmtId="0" fontId="4" fillId="0" borderId="0"/>
    <xf numFmtId="0" fontId="2" fillId="57" borderId="10" applyNumberFormat="0" applyFont="0" applyAlignment="0" applyProtection="0"/>
    <xf numFmtId="0" fontId="20" fillId="57" borderId="10" applyNumberFormat="0" applyFont="0" applyAlignment="0" applyProtection="0"/>
    <xf numFmtId="0" fontId="35" fillId="54" borderId="17" applyNumberFormat="0" applyAlignment="0" applyProtection="0"/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6" fillId="0" borderId="0" applyNumberFormat="0" applyFill="0" applyBorder="0" applyAlignment="0" applyProtection="0"/>
    <xf numFmtId="0" fontId="3" fillId="0" borderId="18" applyNumberFormat="0" applyFill="0" applyAlignment="0" applyProtection="0"/>
    <xf numFmtId="0" fontId="37" fillId="0" borderId="0" applyNumberFormat="0" applyFill="0" applyBorder="0" applyAlignment="0" applyProtection="0"/>
    <xf numFmtId="0" fontId="4" fillId="0" borderId="0"/>
    <xf numFmtId="164" fontId="16" fillId="0" borderId="0" applyFont="0" applyFill="0" applyBorder="0" applyAlignment="0" applyProtection="0"/>
    <xf numFmtId="165" fontId="38" fillId="0" borderId="0" applyNumberFormat="0" applyFill="0" applyBorder="0" applyProtection="0"/>
    <xf numFmtId="164" fontId="4" fillId="0" borderId="0" applyFont="0" applyFill="0" applyBorder="0" applyAlignment="0" applyProtection="0"/>
    <xf numFmtId="0" fontId="4" fillId="0" borderId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57" borderId="0" applyNumberFormat="0" applyBorder="0" applyAlignment="0" applyProtection="0"/>
    <xf numFmtId="0" fontId="2" fillId="41" borderId="0" applyNumberFormat="0" applyBorder="0" applyAlignment="0" applyProtection="0"/>
    <xf numFmtId="0" fontId="2" fillId="57" borderId="0" applyNumberFormat="0" applyBorder="0" applyAlignment="0" applyProtection="0"/>
    <xf numFmtId="0" fontId="2" fillId="40" borderId="0" applyNumberFormat="0" applyBorder="0" applyAlignment="0" applyProtection="0"/>
    <xf numFmtId="0" fontId="2" fillId="5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57" borderId="0" applyNumberFormat="0" applyBorder="0" applyAlignment="0" applyProtection="0"/>
    <xf numFmtId="0" fontId="21" fillId="40" borderId="0" applyNumberFormat="0" applyBorder="0" applyAlignment="0" applyProtection="0"/>
    <xf numFmtId="0" fontId="21" fillId="53" borderId="0" applyNumberFormat="0" applyBorder="0" applyAlignment="0" applyProtection="0"/>
    <xf numFmtId="0" fontId="21" fillId="45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3" borderId="0" applyNumberFormat="0" applyBorder="0" applyAlignment="0" applyProtection="0"/>
    <xf numFmtId="0" fontId="21" fillId="58" borderId="0" applyNumberFormat="0" applyBorder="0" applyAlignment="0" applyProtection="0"/>
    <xf numFmtId="0" fontId="21" fillId="53" borderId="0" applyNumberFormat="0" applyBorder="0" applyAlignment="0" applyProtection="0"/>
    <xf numFmtId="0" fontId="21" fillId="45" borderId="0" applyNumberFormat="0" applyBorder="0" applyAlignment="0" applyProtection="0"/>
    <xf numFmtId="0" fontId="21" fillId="59" borderId="0" applyNumberFormat="0" applyBorder="0" applyAlignment="0" applyProtection="0"/>
    <xf numFmtId="0" fontId="21" fillId="51" borderId="0" applyNumberFormat="0" applyBorder="0" applyAlignment="0" applyProtection="0"/>
    <xf numFmtId="0" fontId="22" fillId="39" borderId="0" applyNumberFormat="0" applyBorder="0" applyAlignment="0" applyProtection="0"/>
    <xf numFmtId="0" fontId="41" fillId="60" borderId="11" applyNumberFormat="0" applyAlignment="0" applyProtection="0"/>
    <xf numFmtId="40" fontId="39" fillId="0" borderId="0" applyFont="0" applyFill="0" applyBorder="0" applyAlignment="0" applyProtection="0"/>
    <xf numFmtId="0" fontId="26" fillId="40" borderId="0" applyNumberFormat="0" applyBorder="0" applyAlignment="0" applyProtection="0"/>
    <xf numFmtId="0" fontId="42" fillId="0" borderId="19" applyNumberFormat="0" applyFill="0" applyAlignment="0" applyProtection="0"/>
    <xf numFmtId="0" fontId="43" fillId="0" borderId="20" applyNumberFormat="0" applyFill="0" applyAlignment="0" applyProtection="0"/>
    <xf numFmtId="0" fontId="44" fillId="0" borderId="21" applyNumberFormat="0" applyFill="0" applyAlignment="0" applyProtection="0"/>
    <xf numFmtId="0" fontId="44" fillId="0" borderId="0" applyNumberFormat="0" applyFill="0" applyBorder="0" applyAlignment="0" applyProtection="0"/>
    <xf numFmtId="0" fontId="32" fillId="56" borderId="11" applyNumberFormat="0" applyAlignment="0" applyProtection="0"/>
    <xf numFmtId="0" fontId="37" fillId="0" borderId="22" applyNumberFormat="0" applyFill="0" applyAlignment="0" applyProtection="0"/>
    <xf numFmtId="0" fontId="45" fillId="56" borderId="0" applyNumberFormat="0" applyBorder="0" applyAlignment="0" applyProtection="0"/>
    <xf numFmtId="0" fontId="40" fillId="57" borderId="10" applyNumberFormat="0" applyFont="0" applyAlignment="0" applyProtection="0"/>
    <xf numFmtId="0" fontId="35" fillId="60" borderId="17" applyNumberFormat="0" applyAlignment="0" applyProtection="0"/>
    <xf numFmtId="9" fontId="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3" fillId="0" borderId="23" applyNumberFormat="0" applyFill="0" applyAlignment="0" applyProtection="0"/>
    <xf numFmtId="0" fontId="40" fillId="0" borderId="0"/>
    <xf numFmtId="0" fontId="40" fillId="0" borderId="0"/>
    <xf numFmtId="0" fontId="4" fillId="0" borderId="0"/>
    <xf numFmtId="0" fontId="16" fillId="0" borderId="0"/>
    <xf numFmtId="0" fontId="4" fillId="0" borderId="0"/>
    <xf numFmtId="0" fontId="47" fillId="0" borderId="0" applyNumberFormat="0" applyFill="0" applyBorder="0" applyAlignment="0" applyProtection="0"/>
    <xf numFmtId="0" fontId="4" fillId="0" borderId="0"/>
    <xf numFmtId="0" fontId="1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20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4" fontId="16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1" applyNumberFormat="0" applyFill="0" applyAlignment="0" applyProtection="0"/>
    <xf numFmtId="0" fontId="50" fillId="0" borderId="2" applyNumberFormat="0" applyFill="0" applyAlignment="0" applyProtection="0"/>
    <xf numFmtId="0" fontId="51" fillId="0" borderId="3" applyNumberFormat="0" applyFill="0" applyAlignment="0" applyProtection="0"/>
    <xf numFmtId="0" fontId="51" fillId="0" borderId="0" applyNumberFormat="0" applyFill="0" applyBorder="0" applyAlignment="0" applyProtection="0"/>
    <xf numFmtId="0" fontId="52" fillId="5" borderId="0" applyNumberFormat="0" applyBorder="0" applyAlignment="0" applyProtection="0"/>
    <xf numFmtId="0" fontId="53" fillId="6" borderId="0" applyNumberFormat="0" applyBorder="0" applyAlignment="0" applyProtection="0"/>
    <xf numFmtId="0" fontId="54" fillId="7" borderId="0" applyNumberFormat="0" applyBorder="0" applyAlignment="0" applyProtection="0"/>
    <xf numFmtId="0" fontId="55" fillId="8" borderId="4" applyNumberFormat="0" applyAlignment="0" applyProtection="0"/>
    <xf numFmtId="0" fontId="56" fillId="9" borderId="5" applyNumberFormat="0" applyAlignment="0" applyProtection="0"/>
    <xf numFmtId="0" fontId="57" fillId="9" borderId="4" applyNumberFormat="0" applyAlignment="0" applyProtection="0"/>
    <xf numFmtId="0" fontId="58" fillId="0" borderId="6" applyNumberFormat="0" applyFill="0" applyAlignment="0" applyProtection="0"/>
    <xf numFmtId="0" fontId="59" fillId="10" borderId="7" applyNumberFormat="0" applyAlignment="0" applyProtection="0"/>
    <xf numFmtId="0" fontId="1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61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61" fillId="35" borderId="0" applyNumberFormat="0" applyBorder="0" applyAlignment="0" applyProtection="0"/>
    <xf numFmtId="0" fontId="16" fillId="0" borderId="0"/>
    <xf numFmtId="0" fontId="16" fillId="11" borderId="8" applyNumberFormat="0" applyFont="0" applyAlignment="0" applyProtection="0"/>
    <xf numFmtId="164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 applyNumberFormat="0" applyBorder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9">
    <xf numFmtId="0" fontId="0" fillId="0" borderId="0" xfId="0"/>
    <xf numFmtId="0" fontId="15" fillId="4" borderId="0" xfId="13" applyFont="1" applyFill="1" applyAlignment="1"/>
    <xf numFmtId="0" fontId="8" fillId="4" borderId="0" xfId="10" applyFont="1" applyFill="1"/>
    <xf numFmtId="0" fontId="11" fillId="0" borderId="0" xfId="11" applyFont="1" applyAlignment="1">
      <alignment vertical="center"/>
    </xf>
    <xf numFmtId="0" fontId="12" fillId="0" borderId="0" xfId="10" applyFont="1"/>
    <xf numFmtId="0" fontId="7" fillId="4" borderId="0" xfId="10" applyFill="1"/>
    <xf numFmtId="0" fontId="7" fillId="4" borderId="0" xfId="12" applyFont="1" applyFill="1"/>
    <xf numFmtId="0" fontId="62" fillId="4" borderId="0" xfId="10" applyFont="1" applyFill="1"/>
    <xf numFmtId="0" fontId="13" fillId="61" borderId="0" xfId="6" applyFont="1" applyFill="1" applyAlignment="1"/>
    <xf numFmtId="0" fontId="8" fillId="61" borderId="0" xfId="10" applyFont="1" applyFill="1"/>
    <xf numFmtId="0" fontId="9" fillId="61" borderId="0" xfId="10" applyFont="1" applyFill="1"/>
    <xf numFmtId="0" fontId="63" fillId="61" borderId="0" xfId="10" applyFont="1" applyFill="1"/>
    <xf numFmtId="0" fontId="7" fillId="61" borderId="0" xfId="10" applyFill="1"/>
    <xf numFmtId="0" fontId="15" fillId="61" borderId="0" xfId="14" applyFill="1" applyAlignment="1"/>
    <xf numFmtId="0" fontId="62" fillId="61" borderId="0" xfId="10" applyFont="1" applyFill="1"/>
    <xf numFmtId="0" fontId="10" fillId="61" borderId="0" xfId="18" applyFont="1" applyFill="1" applyAlignment="1">
      <alignment vertical="center"/>
    </xf>
    <xf numFmtId="0" fontId="13" fillId="61" borderId="0" xfId="6" applyFont="1" applyFill="1"/>
    <xf numFmtId="0" fontId="13" fillId="4" borderId="0" xfId="6" applyFont="1" applyFill="1" applyAlignment="1" applyProtection="1"/>
    <xf numFmtId="0" fontId="7" fillId="0" borderId="0" xfId="0" applyFont="1"/>
    <xf numFmtId="3" fontId="64" fillId="0" borderId="0" xfId="0" applyNumberFormat="1" applyFont="1"/>
    <xf numFmtId="3" fontId="7" fillId="0" borderId="0" xfId="0" applyNumberFormat="1" applyFont="1"/>
    <xf numFmtId="3" fontId="64" fillId="4" borderId="0" xfId="15" applyNumberFormat="1" applyFont="1" applyFill="1"/>
    <xf numFmtId="3" fontId="7" fillId="4" borderId="0" xfId="15" applyNumberFormat="1" applyFont="1" applyFill="1"/>
    <xf numFmtId="3" fontId="7" fillId="4" borderId="0" xfId="15" applyNumberFormat="1" applyFont="1" applyFill="1" applyAlignment="1">
      <alignment horizontal="left"/>
    </xf>
    <xf numFmtId="3" fontId="64" fillId="61" borderId="0" xfId="11" applyNumberFormat="1" applyFont="1" applyFill="1"/>
    <xf numFmtId="3" fontId="7" fillId="61" borderId="0" xfId="15" applyNumberFormat="1" applyFont="1" applyFill="1"/>
    <xf numFmtId="3" fontId="7" fillId="61" borderId="0" xfId="15" applyNumberFormat="1" applyFont="1" applyFill="1" applyAlignment="1">
      <alignment horizontal="left"/>
    </xf>
    <xf numFmtId="3" fontId="7" fillId="61" borderId="0" xfId="11" applyNumberFormat="1" applyFont="1" applyFill="1"/>
    <xf numFmtId="3" fontId="7" fillId="61" borderId="0" xfId="11" applyNumberFormat="1" applyFont="1" applyFill="1" applyAlignment="1">
      <alignment horizontal="left"/>
    </xf>
    <xf numFmtId="3" fontId="7" fillId="4" borderId="0" xfId="11" applyNumberFormat="1" applyFont="1" applyFill="1" applyAlignment="1">
      <alignment horizontal="left"/>
    </xf>
    <xf numFmtId="3" fontId="7" fillId="4" borderId="0" xfId="11" applyNumberFormat="1" applyFont="1" applyFill="1"/>
    <xf numFmtId="3" fontId="66" fillId="61" borderId="0" xfId="6" applyNumberFormat="1" applyFont="1" applyFill="1" applyAlignment="1"/>
    <xf numFmtId="3" fontId="64" fillId="61" borderId="0" xfId="15" applyNumberFormat="1" applyFont="1" applyFill="1" applyAlignment="1">
      <alignment wrapText="1"/>
    </xf>
    <xf numFmtId="3" fontId="64" fillId="4" borderId="0" xfId="15" applyNumberFormat="1" applyFont="1" applyFill="1" applyAlignment="1">
      <alignment horizontal="left" wrapText="1"/>
    </xf>
    <xf numFmtId="3" fontId="7" fillId="4" borderId="0" xfId="16" applyNumberFormat="1" applyFont="1" applyFill="1"/>
    <xf numFmtId="3" fontId="66" fillId="61" borderId="0" xfId="6" applyNumberFormat="1" applyFont="1" applyFill="1" applyAlignment="1">
      <alignment horizontal="left" vertical="center"/>
    </xf>
    <xf numFmtId="3" fontId="7" fillId="61" borderId="0" xfId="16" applyNumberFormat="1" applyFont="1" applyFill="1"/>
    <xf numFmtId="3" fontId="7" fillId="61" borderId="0" xfId="17" applyNumberFormat="1" applyFont="1" applyFill="1" applyAlignment="1">
      <alignment horizontal="left" vertical="center"/>
    </xf>
    <xf numFmtId="3" fontId="7" fillId="4" borderId="0" xfId="17" applyNumberFormat="1" applyFont="1" applyFill="1" applyAlignment="1">
      <alignment horizontal="left" vertical="center"/>
    </xf>
    <xf numFmtId="3" fontId="7" fillId="61" borderId="0" xfId="17" applyNumberFormat="1" applyFont="1" applyFill="1" applyAlignment="1">
      <alignment horizontal="left" vertical="center" wrapText="1"/>
    </xf>
    <xf numFmtId="3" fontId="7" fillId="4" borderId="0" xfId="16" applyNumberFormat="1" applyFont="1" applyFill="1" applyAlignment="1">
      <alignment wrapText="1"/>
    </xf>
    <xf numFmtId="3" fontId="7" fillId="61" borderId="0" xfId="16" applyNumberFormat="1" applyFont="1" applyFill="1" applyAlignment="1">
      <alignment horizontal="left"/>
    </xf>
    <xf numFmtId="3" fontId="7" fillId="4" borderId="0" xfId="16" applyNumberFormat="1" applyFont="1" applyFill="1" applyAlignment="1">
      <alignment horizontal="left"/>
    </xf>
    <xf numFmtId="166" fontId="64" fillId="0" borderId="0" xfId="203" applyNumberFormat="1" applyFont="1" applyAlignment="1">
      <alignment horizontal="right"/>
    </xf>
    <xf numFmtId="0" fontId="7" fillId="0" borderId="0" xfId="0" applyFont="1" applyAlignment="1">
      <alignment horizontal="right"/>
    </xf>
    <xf numFmtId="166" fontId="7" fillId="0" borderId="0" xfId="203" applyNumberFormat="1" applyFont="1" applyAlignment="1">
      <alignment horizontal="right"/>
    </xf>
    <xf numFmtId="3" fontId="64" fillId="0" borderId="0" xfId="0" applyNumberFormat="1" applyFont="1" applyAlignment="1">
      <alignment horizontal="left"/>
    </xf>
    <xf numFmtId="3" fontId="64" fillId="0" borderId="0" xfId="203" applyNumberFormat="1" applyFont="1" applyAlignment="1">
      <alignment horizontal="right"/>
    </xf>
    <xf numFmtId="3" fontId="7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7" fillId="0" borderId="0" xfId="203" applyNumberFormat="1" applyFont="1" applyAlignment="1">
      <alignment horizontal="center"/>
    </xf>
    <xf numFmtId="3" fontId="7" fillId="0" borderId="0" xfId="203" applyNumberFormat="1" applyFont="1" applyAlignment="1">
      <alignment horizontal="right"/>
    </xf>
    <xf numFmtId="0" fontId="64" fillId="0" borderId="0" xfId="0" applyFont="1" applyAlignment="1">
      <alignment horizontal="right"/>
    </xf>
    <xf numFmtId="49" fontId="7" fillId="0" borderId="0" xfId="0" applyNumberFormat="1" applyFont="1" applyAlignment="1">
      <alignment horizontal="right"/>
    </xf>
    <xf numFmtId="167" fontId="7" fillId="0" borderId="0" xfId="203" applyNumberFormat="1" applyFont="1"/>
    <xf numFmtId="166" fontId="7" fillId="0" borderId="0" xfId="203" applyNumberFormat="1" applyFont="1"/>
    <xf numFmtId="0" fontId="7" fillId="0" borderId="0" xfId="0" applyFont="1" applyAlignment="1">
      <alignment horizontal="right" vertical="center" wrapText="1"/>
    </xf>
    <xf numFmtId="166" fontId="7" fillId="0" borderId="0" xfId="203" applyNumberFormat="1" applyFont="1" applyAlignment="1">
      <alignment horizontal="right" vertical="center" wrapText="1"/>
    </xf>
    <xf numFmtId="3" fontId="7" fillId="63" borderId="0" xfId="0" applyNumberFormat="1" applyFont="1" applyFill="1" applyAlignment="1">
      <alignment horizontal="right"/>
    </xf>
    <xf numFmtId="3" fontId="7" fillId="63" borderId="0" xfId="0" applyNumberFormat="1" applyFont="1" applyFill="1"/>
    <xf numFmtId="3" fontId="7" fillId="63" borderId="26" xfId="0" applyNumberFormat="1" applyFont="1" applyFill="1" applyBorder="1" applyAlignment="1">
      <alignment horizontal="right"/>
    </xf>
    <xf numFmtId="3" fontId="7" fillId="63" borderId="26" xfId="0" applyNumberFormat="1" applyFont="1" applyFill="1" applyBorder="1"/>
    <xf numFmtId="3" fontId="7" fillId="63" borderId="0" xfId="0" applyNumberFormat="1" applyFont="1" applyFill="1" applyAlignment="1">
      <alignment horizontal="right" vertical="center" wrapText="1"/>
    </xf>
    <xf numFmtId="3" fontId="64" fillId="63" borderId="0" xfId="0" applyNumberFormat="1" applyFont="1" applyFill="1" applyAlignment="1">
      <alignment horizontal="right" vertical="center" wrapText="1"/>
    </xf>
    <xf numFmtId="3" fontId="7" fillId="63" borderId="25" xfId="0" applyNumberFormat="1" applyFont="1" applyFill="1" applyBorder="1" applyAlignment="1">
      <alignment horizontal="right"/>
    </xf>
    <xf numFmtId="3" fontId="64" fillId="63" borderId="25" xfId="0" applyNumberFormat="1" applyFont="1" applyFill="1" applyBorder="1" applyAlignment="1">
      <alignment horizontal="right"/>
    </xf>
    <xf numFmtId="3" fontId="64" fillId="63" borderId="0" xfId="0" applyNumberFormat="1" applyFont="1" applyFill="1" applyAlignment="1">
      <alignment horizontal="right"/>
    </xf>
    <xf numFmtId="3" fontId="64" fillId="63" borderId="26" xfId="0" applyNumberFormat="1" applyFont="1" applyFill="1" applyBorder="1" applyAlignment="1">
      <alignment horizontal="right"/>
    </xf>
    <xf numFmtId="3" fontId="64" fillId="63" borderId="0" xfId="0" applyNumberFormat="1" applyFont="1" applyFill="1" applyAlignment="1">
      <alignment vertical="center"/>
    </xf>
    <xf numFmtId="3" fontId="7" fillId="2" borderId="0" xfId="0" applyNumberFormat="1" applyFont="1" applyFill="1"/>
    <xf numFmtId="3" fontId="64" fillId="63" borderId="0" xfId="0" applyNumberFormat="1" applyFont="1" applyFill="1"/>
    <xf numFmtId="3" fontId="64" fillId="63" borderId="24" xfId="0" applyNumberFormat="1" applyFont="1" applyFill="1" applyBorder="1"/>
    <xf numFmtId="3" fontId="7" fillId="63" borderId="24" xfId="0" applyNumberFormat="1" applyFont="1" applyFill="1" applyBorder="1"/>
    <xf numFmtId="3" fontId="64" fillId="63" borderId="0" xfId="0" applyNumberFormat="1" applyFont="1" applyFill="1" applyAlignment="1">
      <alignment horizontal="left" vertical="center" wrapText="1"/>
    </xf>
    <xf numFmtId="3" fontId="7" fillId="63" borderId="25" xfId="0" applyNumberFormat="1" applyFont="1" applyFill="1" applyBorder="1" applyAlignment="1">
      <alignment horizontal="left" vertical="center" wrapText="1"/>
    </xf>
    <xf numFmtId="3" fontId="7" fillId="63" borderId="0" xfId="0" applyNumberFormat="1" applyFont="1" applyFill="1" applyAlignment="1">
      <alignment horizontal="left" vertical="center" wrapText="1"/>
    </xf>
    <xf numFmtId="3" fontId="7" fillId="63" borderId="0" xfId="0" applyNumberFormat="1" applyFont="1" applyFill="1" applyAlignment="1">
      <alignment horizontal="left"/>
    </xf>
    <xf numFmtId="3" fontId="7" fillId="63" borderId="0" xfId="0" applyNumberFormat="1" applyFont="1" applyFill="1" applyAlignment="1">
      <alignment horizontal="left" vertical="top"/>
    </xf>
    <xf numFmtId="3" fontId="7" fillId="63" borderId="0" xfId="7" applyNumberFormat="1" applyFont="1" applyFill="1"/>
    <xf numFmtId="3" fontId="64" fillId="63" borderId="0" xfId="7" applyNumberFormat="1" applyFont="1" applyFill="1"/>
    <xf numFmtId="3" fontId="66" fillId="63" borderId="0" xfId="6" applyNumberFormat="1" applyFont="1" applyFill="1" applyAlignment="1">
      <alignment vertical="top"/>
    </xf>
    <xf numFmtId="3" fontId="66" fillId="63" borderId="0" xfId="6" applyNumberFormat="1" applyFont="1" applyFill="1" applyAlignment="1">
      <alignment vertical="top" wrapText="1"/>
    </xf>
    <xf numFmtId="3" fontId="66" fillId="63" borderId="0" xfId="6" applyNumberFormat="1" applyFont="1" applyFill="1" applyAlignment="1"/>
    <xf numFmtId="3" fontId="66" fillId="63" borderId="0" xfId="6" applyNumberFormat="1" applyFont="1" applyFill="1" applyAlignment="1">
      <alignment wrapText="1"/>
    </xf>
    <xf numFmtId="3" fontId="7" fillId="63" borderId="0" xfId="0" applyNumberFormat="1" applyFont="1" applyFill="1" applyAlignment="1">
      <alignment vertical="top"/>
    </xf>
    <xf numFmtId="3" fontId="7" fillId="2" borderId="0" xfId="0" applyNumberFormat="1" applyFont="1" applyFill="1" applyAlignment="1">
      <alignment vertical="top"/>
    </xf>
    <xf numFmtId="3" fontId="7" fillId="63" borderId="0" xfId="0" applyNumberFormat="1" applyFont="1" applyFill="1" applyAlignment="1">
      <alignment wrapText="1"/>
    </xf>
    <xf numFmtId="3" fontId="66" fillId="63" borderId="0" xfId="6" applyNumberFormat="1" applyFont="1" applyFill="1" applyAlignment="1">
      <alignment horizontal="left"/>
    </xf>
    <xf numFmtId="3" fontId="7" fillId="63" borderId="0" xfId="0" applyNumberFormat="1" applyFont="1" applyFill="1" applyAlignment="1">
      <alignment horizontal="left" wrapText="1"/>
    </xf>
    <xf numFmtId="3" fontId="66" fillId="63" borderId="0" xfId="6" applyNumberFormat="1" applyFont="1" applyFill="1" applyAlignment="1">
      <alignment horizontal="right"/>
    </xf>
    <xf numFmtId="3" fontId="68" fillId="63" borderId="0" xfId="0" applyNumberFormat="1" applyFont="1" applyFill="1"/>
    <xf numFmtId="3" fontId="69" fillId="63" borderId="0" xfId="0" applyNumberFormat="1" applyFont="1" applyFill="1"/>
    <xf numFmtId="3" fontId="64" fillId="62" borderId="0" xfId="0" applyNumberFormat="1" applyFont="1" applyFill="1" applyAlignment="1">
      <alignment horizontal="center" vertical="center"/>
    </xf>
    <xf numFmtId="3" fontId="64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/>
    </xf>
    <xf numFmtId="3" fontId="64" fillId="3" borderId="0" xfId="0" applyNumberFormat="1" applyFont="1" applyFill="1" applyAlignment="1">
      <alignment horizontal="left" vertical="center" wrapText="1"/>
    </xf>
    <xf numFmtId="3" fontId="7" fillId="0" borderId="0" xfId="0" pivotButton="1" applyNumberFormat="1" applyFont="1"/>
    <xf numFmtId="3" fontId="64" fillId="2" borderId="0" xfId="0" applyNumberFormat="1" applyFont="1" applyFill="1" applyAlignment="1">
      <alignment horizontal="right" vertical="center" wrapText="1"/>
    </xf>
  </cellXfs>
  <cellStyles count="204">
    <cellStyle name="20% - Accent1 2" xfId="24" xr:uid="{8495B2C3-98DB-4B7F-AB1F-12AEF50D7627}"/>
    <cellStyle name="20% - Accent1 3" xfId="84" xr:uid="{BDE3959C-59BB-4D3C-97F4-EF23FECAA7FB}"/>
    <cellStyle name="20% - Accent1 4" xfId="157" xr:uid="{B5A547C3-27F5-497E-B58E-91A1EFB3DBE4}"/>
    <cellStyle name="20% - Accent2 2" xfId="25" xr:uid="{39E243FC-F704-4F51-B9D8-ED2A4FF66E06}"/>
    <cellStyle name="20% - Accent2 3" xfId="85" xr:uid="{3E785750-C0F9-4F0A-B18D-4308144B9D3D}"/>
    <cellStyle name="20% - Accent2 4" xfId="161" xr:uid="{23EB6455-BEB3-4EB1-9392-FBA2A804EF60}"/>
    <cellStyle name="20% - Accent3 2" xfId="26" xr:uid="{3E0A8033-5255-428B-A433-439BA9A4BB58}"/>
    <cellStyle name="20% - Accent3 3" xfId="86" xr:uid="{22D8C8EC-F4B1-42A0-93F5-91023CEC7DA3}"/>
    <cellStyle name="20% - Accent3 4" xfId="165" xr:uid="{EBB2CB8F-D063-4612-BDD4-E3BCC788E1BA}"/>
    <cellStyle name="20% - Accent4 2" xfId="27" xr:uid="{E0A8B294-5334-44D9-9A98-EF8F44B9DB10}"/>
    <cellStyle name="20% - Accent4 3" xfId="87" xr:uid="{0578B211-A685-4790-AEE9-06AE728D0744}"/>
    <cellStyle name="20% - Accent4 4" xfId="169" xr:uid="{2995827F-5B18-42AE-87A7-831D7CAE6EB7}"/>
    <cellStyle name="20% - Accent5 2" xfId="28" xr:uid="{C5964769-B31F-49D9-A1F9-54700DBB7017}"/>
    <cellStyle name="20% - Accent5 3" xfId="173" xr:uid="{6CE581AB-26F0-45B2-812D-A66904BD05AE}"/>
    <cellStyle name="20% - Accent6 2" xfId="29" xr:uid="{6FD081E6-48E0-483E-BC68-E6AFEF27DD00}"/>
    <cellStyle name="20% - Accent6 3" xfId="88" xr:uid="{1538AB37-016E-43D6-951D-2C7519A6CF2A}"/>
    <cellStyle name="20% - Accent6 4" xfId="177" xr:uid="{9B294E4D-674B-4B3D-870F-571818E82425}"/>
    <cellStyle name="40% - Accent1 2" xfId="30" xr:uid="{6E703EEF-DFD5-41F1-94C0-DB0387F77CF9}"/>
    <cellStyle name="40% - Accent1 3" xfId="89" xr:uid="{30F880E1-A6C9-451C-A1D3-5A112AA50C5F}"/>
    <cellStyle name="40% - Accent1 4" xfId="158" xr:uid="{EE2786D2-3ADD-4124-89EF-A8C24E5495EC}"/>
    <cellStyle name="40% - Accent2 2" xfId="31" xr:uid="{BEA651D3-C95C-40F6-BA80-938EB85C5DA8}"/>
    <cellStyle name="40% - Accent2 3" xfId="162" xr:uid="{924D8DCE-F18A-462C-8707-000EED3D82C6}"/>
    <cellStyle name="40% - Accent3 2" xfId="32" xr:uid="{E4C1BCE1-BC3E-4102-B803-C54A4E400B21}"/>
    <cellStyle name="40% - Accent3 3" xfId="90" xr:uid="{4D3B50E6-3CA7-4B00-A478-FC3AA190C114}"/>
    <cellStyle name="40% - Accent3 4" xfId="166" xr:uid="{B1CD1591-BB23-412F-9DA6-AE9747C54C6B}"/>
    <cellStyle name="40% - Accent4 2" xfId="33" xr:uid="{D57C2F86-5118-40C6-9D88-614003929A6C}"/>
    <cellStyle name="40% - Accent4 3" xfId="91" xr:uid="{D71ED56E-701E-46BA-B232-1DC9A4DB6DF2}"/>
    <cellStyle name="40% - Accent4 4" xfId="170" xr:uid="{6D33C52B-4647-4432-B759-0EEDAFA84B4F}"/>
    <cellStyle name="40% - Accent5 2" xfId="34" xr:uid="{9E13EDDA-B1B0-414A-A6DD-FFEE7A15EF15}"/>
    <cellStyle name="40% - Accent5 3" xfId="92" xr:uid="{498316AF-65C4-4E11-8E2E-22985C857AC4}"/>
    <cellStyle name="40% - Accent5 4" xfId="174" xr:uid="{B0A97F23-13CB-4FAC-8A74-0E10BB44F525}"/>
    <cellStyle name="40% - Accent6 2" xfId="35" xr:uid="{18BFE8E6-6A45-4C7E-8EEE-033001C6CB96}"/>
    <cellStyle name="40% - Accent6 3" xfId="93" xr:uid="{E7CD18DE-DAE3-4271-AD9C-6341B0A4259A}"/>
    <cellStyle name="40% - Accent6 4" xfId="178" xr:uid="{4B0E4264-E874-4195-9863-1E0B514367EF}"/>
    <cellStyle name="60% - Accent1 2" xfId="36" xr:uid="{673D0A77-CEAC-406F-B995-EC88DAC8D211}"/>
    <cellStyle name="60% - Accent1 3" xfId="94" xr:uid="{CBD1ACAD-1B99-41AA-A2B3-E83BB0CDA691}"/>
    <cellStyle name="60% - Accent1 4" xfId="159" xr:uid="{F7EF9B1D-2773-43BF-8183-148A5815B677}"/>
    <cellStyle name="60% - Accent2 2" xfId="37" xr:uid="{8D2CA5B9-44E2-4A78-883B-BD5353706416}"/>
    <cellStyle name="60% - Accent2 3" xfId="95" xr:uid="{CDA4C577-C909-463E-B780-5619F61615AB}"/>
    <cellStyle name="60% - Accent2 4" xfId="163" xr:uid="{315DF214-BA15-478F-BB72-5632E9195952}"/>
    <cellStyle name="60% - Accent3 2" xfId="38" xr:uid="{4F1789D4-9217-4CE8-BB05-B1694DA70BB1}"/>
    <cellStyle name="60% - Accent3 3" xfId="96" xr:uid="{737507F3-D1F3-4485-BDEB-CD0624EA02D5}"/>
    <cellStyle name="60% - Accent3 4" xfId="167" xr:uid="{C793D114-1F0E-4E37-BE55-C487F877C930}"/>
    <cellStyle name="60% - Accent4 2" xfId="39" xr:uid="{0E2C2C11-8FC6-4403-80EE-6C0D0E72B154}"/>
    <cellStyle name="60% - Accent4 3" xfId="97" xr:uid="{9AABFDA4-9CD4-4015-8587-A0ACB85CB679}"/>
    <cellStyle name="60% - Accent4 4" xfId="171" xr:uid="{1CEBE64E-995D-41AF-A9C8-37249448F914}"/>
    <cellStyle name="60% - Accent5 2" xfId="40" xr:uid="{340764E3-D383-45E5-A0E6-E8E27644B207}"/>
    <cellStyle name="60% - Accent5 3" xfId="98" xr:uid="{2ADC5655-7422-4B09-8C34-C6A61C1BBC1F}"/>
    <cellStyle name="60% - Accent5 4" xfId="175" xr:uid="{C36FB128-88DB-49B8-B9C2-DC4DDD0F1195}"/>
    <cellStyle name="60% - Accent6 2" xfId="41" xr:uid="{7CF93B01-84CE-49AF-9C49-168ABB97AFF6}"/>
    <cellStyle name="60% - Accent6 3" xfId="99" xr:uid="{1FD75F1E-907B-416D-8BA1-1498E4B1BF08}"/>
    <cellStyle name="60% - Accent6 4" xfId="179" xr:uid="{013E27A0-C8BE-4388-AA26-459E90ACC3C4}"/>
    <cellStyle name="Accent1 2" xfId="42" xr:uid="{79886F73-5205-4934-A58A-475814B30C97}"/>
    <cellStyle name="Accent1 3" xfId="100" xr:uid="{DC57E766-6AAF-4D35-8DB0-2EFE24050A63}"/>
    <cellStyle name="Accent1 4" xfId="156" xr:uid="{82E165BA-87C0-42CB-AFE4-5A6C70AB99B6}"/>
    <cellStyle name="Accent2 2" xfId="43" xr:uid="{BED8603E-232B-4981-ADAE-8C0AAD487419}"/>
    <cellStyle name="Accent2 3" xfId="101" xr:uid="{80C987D4-F930-43D9-8BC4-5D1C3D446003}"/>
    <cellStyle name="Accent2 4" xfId="160" xr:uid="{9367DB28-178B-46F9-86B1-72433540DBD5}"/>
    <cellStyle name="Accent3 2" xfId="44" xr:uid="{EDE5430E-65A1-4197-AA95-3EA5A44BA03F}"/>
    <cellStyle name="Accent3 3" xfId="102" xr:uid="{DA02BE77-8806-4DBE-B577-F920AE4E3406}"/>
    <cellStyle name="Accent3 4" xfId="164" xr:uid="{39521DDD-50D7-4E53-B724-135C65F68367}"/>
    <cellStyle name="Accent4 2" xfId="45" xr:uid="{4BE422DE-8BC2-48B9-AE10-2871C44602A1}"/>
    <cellStyle name="Accent4 3" xfId="103" xr:uid="{9CFE3607-06A6-4379-984A-F89465A2E164}"/>
    <cellStyle name="Accent4 4" xfId="168" xr:uid="{F11AE4F4-B71D-413B-BB19-0005B6181880}"/>
    <cellStyle name="Accent5 2" xfId="46" xr:uid="{4CA437C2-FC09-4D71-969C-65018FCDDDE8}"/>
    <cellStyle name="Accent5 3" xfId="172" xr:uid="{14CF8DE1-EF73-4DE4-83AC-734DA586FF87}"/>
    <cellStyle name="Accent6 2" xfId="47" xr:uid="{0F0FE194-916F-4555-BFCE-8EB2E3186C94}"/>
    <cellStyle name="Accent6 3" xfId="104" xr:uid="{B4AF3BA9-140E-4C50-AC0C-65A7E02E6C06}"/>
    <cellStyle name="Accent6 4" xfId="176" xr:uid="{ADC339F9-0E8D-4009-8F0B-951E3059C107}"/>
    <cellStyle name="Bad 2" xfId="48" xr:uid="{2825A1F1-9C85-4DA4-BC4B-7C0E7FABD988}"/>
    <cellStyle name="Bad 3" xfId="105" xr:uid="{F5AD2418-36FA-4259-9F1E-ECB9C1DEAAF2}"/>
    <cellStyle name="Bad 4" xfId="146" xr:uid="{75C87869-7816-4D72-8C70-FC935BBCDF92}"/>
    <cellStyle name="Calculation 2" xfId="49" xr:uid="{EE362917-765C-4020-92C9-A59B35B808A6}"/>
    <cellStyle name="Calculation 3" xfId="106" xr:uid="{85E6F8D2-41C5-4AE2-B904-FF54CF8A67EF}"/>
    <cellStyle name="Calculation 4" xfId="150" xr:uid="{01135189-A88D-488D-B22C-0367A9B10F2A}"/>
    <cellStyle name="Check Cell 2" xfId="50" xr:uid="{88BA4263-5FC4-4694-8646-741586A3A7C0}"/>
    <cellStyle name="Check Cell 3" xfId="152" xr:uid="{F2E9BCCD-2C1C-4286-A115-8C05258F465C}"/>
    <cellStyle name="Comma" xfId="203" builtinId="3"/>
    <cellStyle name="Comma 2" xfId="1" xr:uid="{00000000-0005-0000-0000-000000000000}"/>
    <cellStyle name="Comma 2 2" xfId="51" xr:uid="{39F00E9B-3B3A-463D-AB83-EE1BB777103D}"/>
    <cellStyle name="Comma 2 2 2" xfId="132" xr:uid="{3369B9C2-C27B-48ED-A26C-1E0A24CCDF89}"/>
    <cellStyle name="Comma 2 2 2 2" xfId="197" xr:uid="{205398AF-8FEF-4ACA-92D2-A97542BD6158}"/>
    <cellStyle name="Comma 2 2 3" xfId="192" xr:uid="{F31E41A0-3ABC-4D0E-ABEC-2EA0DD4943A4}"/>
    <cellStyle name="Comma 2 3" xfId="82" xr:uid="{FB48B9F6-0C4F-4B3C-ADA4-30BE546DA7E5}"/>
    <cellStyle name="Comma 2 3 2" xfId="194" xr:uid="{5EBB2AEA-D09E-423A-B443-B49AD286276F}"/>
    <cellStyle name="Comma 2 4" xfId="107" xr:uid="{EA9D7E2E-5341-436A-8396-7D74C05B906D}"/>
    <cellStyle name="Comma 2 5" xfId="130" xr:uid="{42C132CB-EC24-4856-8D7C-46B4ECD3F044}"/>
    <cellStyle name="Comma 2 5 2" xfId="196" xr:uid="{F5169F33-BBF0-45CF-B8C9-49AE5E5B247F}"/>
    <cellStyle name="Comma 2 6" xfId="184" xr:uid="{CC37BF77-FE19-4C50-B819-3096A858EB4C}"/>
    <cellStyle name="Comma 2 6 2" xfId="200" xr:uid="{AAF5EE56-F7F3-464D-9685-2FD10FA192A1}"/>
    <cellStyle name="Comma 2 7" xfId="22" xr:uid="{DBD01699-7363-44D4-9AFB-3353FD397487}"/>
    <cellStyle name="Comma 2 7 2" xfId="191" xr:uid="{66DD4CCE-EBF7-41EE-87F1-C32A1BF07933}"/>
    <cellStyle name="Comma 3" xfId="2" xr:uid="{00000000-0005-0000-0000-000001000000}"/>
    <cellStyle name="Comma 3 2" xfId="188" xr:uid="{E347613C-10A0-475E-BCD5-318165166312}"/>
    <cellStyle name="Comma 3 2 2" xfId="202" xr:uid="{7833A3AE-8518-4F42-8695-0784446143DA}"/>
    <cellStyle name="Comma 3 3" xfId="129" xr:uid="{7E59D64F-7431-4074-B0F2-4321E3EE2290}"/>
    <cellStyle name="Comma 3 3 2" xfId="195" xr:uid="{4BFA61BA-3EE2-48D5-850A-65E8D140CDA9}"/>
    <cellStyle name="Comma 3 4" xfId="190" xr:uid="{18BD23B3-EB2E-4165-8D0E-4C4DE31487C2}"/>
    <cellStyle name="Comma 4" xfId="139" xr:uid="{2FACBE1A-08BA-4782-8569-E1DA9A3434E3}"/>
    <cellStyle name="Comma 4 2" xfId="198" xr:uid="{5B0DEB7E-DAA9-454C-BB7A-85B5502E7E0A}"/>
    <cellStyle name="Comma 5" xfId="182" xr:uid="{48DFE1EB-31C7-4ABA-A28E-97808BF9BFD4}"/>
    <cellStyle name="Comma 5 2" xfId="199" xr:uid="{814B5EB1-A1BE-4DFA-9B76-5B402BB69ABE}"/>
    <cellStyle name="Comma 6" xfId="187" xr:uid="{C7CFEF70-ED6E-4785-B568-E3C40199D638}"/>
    <cellStyle name="Comma 6 2" xfId="201" xr:uid="{4C747832-F4F6-420B-82E3-072CE310DE55}"/>
    <cellStyle name="Comma 7" xfId="80" xr:uid="{EB18B4AB-6E13-4D55-AFC6-9F6C8ABEEC62}"/>
    <cellStyle name="Comma 7 2" xfId="193" xr:uid="{7F211CDD-448E-4F3B-862C-061E58A104DD}"/>
    <cellStyle name="Data_Total" xfId="52" xr:uid="{AF74521D-3B10-413E-B21E-5E18709FB0C0}"/>
    <cellStyle name="Explanatory Text 2" xfId="53" xr:uid="{4C16DBE4-F009-42D2-A56C-ACB2518D356E}"/>
    <cellStyle name="Explanatory Text 3" xfId="154" xr:uid="{40D8ED5D-1F8C-4AC4-B70A-FCE867B55409}"/>
    <cellStyle name="Good 2" xfId="54" xr:uid="{76696FA7-9FED-43ED-B550-523A54274E9E}"/>
    <cellStyle name="Good 3" xfId="108" xr:uid="{4D10BF78-4A69-426B-9B7F-E48B47C6E7B4}"/>
    <cellStyle name="Good 4" xfId="145" xr:uid="{CA5A2BD2-D8F4-46CC-8AFB-19531FB0BC26}"/>
    <cellStyle name="Heading 1 2" xfId="55" xr:uid="{F465E387-D485-4A5D-920D-1E83294B9904}"/>
    <cellStyle name="Heading 1 3" xfId="109" xr:uid="{D0FD7AC0-09D5-44F4-A73C-AB3F66B2582E}"/>
    <cellStyle name="Heading 1 4" xfId="141" xr:uid="{CFF40A0A-C38B-4388-A214-77C2980A89AC}"/>
    <cellStyle name="Heading 2 2" xfId="56" xr:uid="{D5CC30A8-96EE-48D8-B62A-55F50DC0AB1E}"/>
    <cellStyle name="Heading 2 3" xfId="110" xr:uid="{C553B4B5-F698-4C2E-8478-EAAC43F05D3E}"/>
    <cellStyle name="Heading 2 4" xfId="142" xr:uid="{BC77CC14-AC5C-47BB-B75D-A86494B3BC98}"/>
    <cellStyle name="Heading 3 2" xfId="57" xr:uid="{92B0C3A5-D6CC-4A75-B367-444906D25FC1}"/>
    <cellStyle name="Heading 3 3" xfId="111" xr:uid="{FAA1AFB0-0FC0-4DDA-8C74-E57FB91BD347}"/>
    <cellStyle name="Heading 3 4" xfId="143" xr:uid="{CD07F832-EBDC-4E45-BA96-73EDB8A06F23}"/>
    <cellStyle name="Heading 4 2" xfId="58" xr:uid="{C48D0728-B1BE-4CBE-B092-096A450BB845}"/>
    <cellStyle name="Heading 4 3" xfId="112" xr:uid="{8FA00821-7B71-44E9-80D5-46A88867202E}"/>
    <cellStyle name="Heading 4 4" xfId="144" xr:uid="{98F528E7-5C88-4B11-B46D-FC5B35192C07}"/>
    <cellStyle name="Headings" xfId="59" xr:uid="{6081FB80-048E-4205-B7F8-5104BC0F6E73}"/>
    <cellStyle name="Headings 2" xfId="133" xr:uid="{77046016-6ED1-4DE3-944D-B14F39D19381}"/>
    <cellStyle name="Hyperlink" xfId="6" builtinId="8"/>
    <cellStyle name="Hyperlink 2" xfId="60" xr:uid="{B5D3BEB3-9C88-4667-B60B-45F206A26435}"/>
    <cellStyle name="Hyperlink 2 2" xfId="13" xr:uid="{34F25C61-5D35-40FD-990A-48D1E1ABD79D}"/>
    <cellStyle name="Hyperlink 3" xfId="61" xr:uid="{5FF2C335-DC6F-49BE-9CCE-F2F534B401B7}"/>
    <cellStyle name="Hyperlink 4" xfId="126" xr:uid="{2E7C105E-1FA0-4D89-962A-914F13DC96EC}"/>
    <cellStyle name="Hyperlink 5" xfId="185" xr:uid="{0DC0EB6C-67C3-45CB-A183-7189CA230AA2}"/>
    <cellStyle name="Hyperlink 6" xfId="14" xr:uid="{B5813C30-39BB-4ACA-85FE-9BF2E1C8F09B}"/>
    <cellStyle name="Hyperlink 7" xfId="21" xr:uid="{7DB939A2-3030-4329-807E-D6CADB2CDDCB}"/>
    <cellStyle name="Input 2" xfId="62" xr:uid="{EEA71CD8-E3B4-4A3A-B12E-B596364AA160}"/>
    <cellStyle name="Input 3" xfId="113" xr:uid="{12B3A6DD-6D3D-4277-899C-081E80986F3F}"/>
    <cellStyle name="Input 4" xfId="148" xr:uid="{65A2DFFF-61EA-4829-9C14-29F634BD8850}"/>
    <cellStyle name="Linked Cell 2" xfId="63" xr:uid="{D98EF7AC-1FA4-4E63-AD52-BECD511C1555}"/>
    <cellStyle name="Linked Cell 3" xfId="114" xr:uid="{B6521984-6B15-44DA-89E6-EB33394D13BE}"/>
    <cellStyle name="Linked Cell 4" xfId="151" xr:uid="{5A6A771D-C213-4F99-8FBA-9E55F2F82AC7}"/>
    <cellStyle name="Neutral 2" xfId="64" xr:uid="{A2BAAC8C-2CCE-4B6B-870A-D53FBD33EB62}"/>
    <cellStyle name="Neutral 3" xfId="115" xr:uid="{B5232D76-5C5B-473C-A408-194612931AC2}"/>
    <cellStyle name="Neutral 4" xfId="147" xr:uid="{A78A5C2C-D1F7-4BE1-A537-1B3C3CA9FB62}"/>
    <cellStyle name="Normal" xfId="0" builtinId="0"/>
    <cellStyle name="Normal 17" xfId="81" xr:uid="{C27E32CE-AF89-4AD8-A579-D58585FC5F39}"/>
    <cellStyle name="Normal 2" xfId="3" xr:uid="{00000000-0005-0000-0000-000004000000}"/>
    <cellStyle name="Normal 2 2" xfId="9" xr:uid="{00000000-0005-0000-0000-000005000000}"/>
    <cellStyle name="Normal 2 2 2" xfId="11" xr:uid="{0294E4EA-F583-4DEF-B0E1-586590D01C1A}"/>
    <cellStyle name="Normal 2 2 2 2" xfId="18" xr:uid="{31F036EE-C744-41D5-AA75-C534862F84B6}"/>
    <cellStyle name="Normal 2 2 2 3" xfId="125" xr:uid="{C87F7A42-5B6E-4C30-A183-5713AB7125CC}"/>
    <cellStyle name="Normal 2 2 3" xfId="66" xr:uid="{0D43F94F-18F3-49FC-8374-6D686A7C5942}"/>
    <cellStyle name="Normal 2 3" xfId="15" xr:uid="{111B9EC6-1A39-406C-BFED-5A90A4208F31}"/>
    <cellStyle name="Normal 2 3 2" xfId="123" xr:uid="{0105E1EF-DF49-4724-AC93-93E4AC8B5A9A}"/>
    <cellStyle name="Normal 2 4" xfId="17" xr:uid="{651A1013-D758-40AE-A5B9-AFD7BE84D120}"/>
    <cellStyle name="Normal 2 4 2" xfId="134" xr:uid="{96E3894A-FFCF-4425-8E04-32C9C07F893E}"/>
    <cellStyle name="Normal 2 5" xfId="65" xr:uid="{36E69B3C-6B19-42FC-A66D-F2A8A049451E}"/>
    <cellStyle name="Normal 3" xfId="23" xr:uid="{1EDE5586-432E-46B8-899D-7F11AC27E961}"/>
    <cellStyle name="Normal 3 2" xfId="124" xr:uid="{EFE1782B-1D57-417D-A8F9-15ACACB5640D}"/>
    <cellStyle name="Normal 3 3" xfId="131" xr:uid="{86ECA46D-2E83-4631-A7CE-5CA3C0E335CA}"/>
    <cellStyle name="Normal 4" xfId="4" xr:uid="{00000000-0005-0000-0000-000006000000}"/>
    <cellStyle name="Normal 4 2" xfId="135" xr:uid="{263F350C-CA52-4D66-966F-230333B4D4E0}"/>
    <cellStyle name="Normal 4 3" xfId="180" xr:uid="{ADBD7C90-A162-43D8-A944-4222532E1B4E}"/>
    <cellStyle name="Normal 4 4" xfId="189" xr:uid="{43BC4355-FBB5-4A25-B787-62169930C18E}"/>
    <cellStyle name="Normal 4 5" xfId="67" xr:uid="{5F4E9061-7910-41F2-B157-0ABFA6331AC7}"/>
    <cellStyle name="Normal 5" xfId="8" xr:uid="{00000000-0005-0000-0000-000007000000}"/>
    <cellStyle name="Normal 5 2" xfId="16" xr:uid="{04A40339-56DD-4526-90FA-F7F26469C274}"/>
    <cellStyle name="Normal 5 3" xfId="83" xr:uid="{F2C21B9A-B6BD-4200-B2C9-033D051D7933}"/>
    <cellStyle name="Normal 6" xfId="127" xr:uid="{69E1C586-1E39-49FE-B591-86492AEB674A}"/>
    <cellStyle name="Normal 6 2" xfId="10" xr:uid="{DBEDE2BC-C2FA-4E19-86C6-513A86EEA0B1}"/>
    <cellStyle name="Normal 7" xfId="128" xr:uid="{D891BC74-6F61-4622-8A6C-E5F7C0AAEEDC}"/>
    <cellStyle name="Normal 7 2" xfId="12" xr:uid="{A91ECBA9-8E06-48D7-B32B-E322F86DC697}"/>
    <cellStyle name="Normal 8" xfId="183" xr:uid="{A6F9021C-B2ED-46F4-8567-E3E4C00BB090}"/>
    <cellStyle name="Normal 9" xfId="19" xr:uid="{7AA58B99-3225-4A7C-AEE6-109444FCC21E}"/>
    <cellStyle name="Note 2" xfId="68" xr:uid="{645941C1-C366-4F3A-A92D-DB148630D542}"/>
    <cellStyle name="Note 2 2" xfId="181" xr:uid="{2FA38693-3B7B-409D-A175-F76BE6A447E6}"/>
    <cellStyle name="Note 3" xfId="69" xr:uid="{CBA128C6-F9C8-45B1-BC03-6281C0FF2638}"/>
    <cellStyle name="Note 4" xfId="116" xr:uid="{A86693F3-51AF-408B-8420-004998649DDD}"/>
    <cellStyle name="Output 2" xfId="70" xr:uid="{F64CAEA7-3E06-49A2-85BB-A0C1A7B2856E}"/>
    <cellStyle name="Output 3" xfId="117" xr:uid="{5DE4D4A6-635E-42E0-B99C-18501CE2EFBC}"/>
    <cellStyle name="Output 4" xfId="149" xr:uid="{963BDC39-81C0-4226-89B7-EBC0047CDFCF}"/>
    <cellStyle name="Per cent" xfId="7" builtinId="5"/>
    <cellStyle name="Percent 2" xfId="5" xr:uid="{00000000-0005-0000-0000-000009000000}"/>
    <cellStyle name="Percent 2 2" xfId="71" xr:uid="{BF23898D-D4BF-4C0A-8E93-2299D039FAA7}"/>
    <cellStyle name="Percent 2 3" xfId="136" xr:uid="{FCC850A8-C430-4A3F-95CB-B2C0091608E6}"/>
    <cellStyle name="Percent 3" xfId="72" xr:uid="{B561E87A-4CFE-427C-B1F7-63F48F1E7173}"/>
    <cellStyle name="Percent 4" xfId="118" xr:uid="{7D34D091-7C89-45E1-837F-9ADAF72132E6}"/>
    <cellStyle name="Percent 5" xfId="186" xr:uid="{93589B43-D278-47D1-9A3C-0BAE6992E5DA}"/>
    <cellStyle name="Percent 6" xfId="20" xr:uid="{03FEB9FB-2DD4-4EEA-A666-F48187CEE062}"/>
    <cellStyle name="Row_CategoryHeadings" xfId="73" xr:uid="{DC067A20-2703-40C5-9770-45E2A49D3395}"/>
    <cellStyle name="Source" xfId="74" xr:uid="{AF061D67-47D4-4DE0-8E46-17716A5007F4}"/>
    <cellStyle name="Source 2" xfId="137" xr:uid="{674E0C50-463C-4607-B318-1B78593651A1}"/>
    <cellStyle name="Table_Name" xfId="75" xr:uid="{7966B055-A714-4C78-8614-EAB51E0417F0}"/>
    <cellStyle name="Title 2" xfId="76" xr:uid="{BDF63BA4-1E05-47F2-90F3-F121CB8B593D}"/>
    <cellStyle name="Title 3" xfId="119" xr:uid="{59BDE534-EB78-4501-A007-9D1107C3C4CD}"/>
    <cellStyle name="Title 4" xfId="140" xr:uid="{B9D5CB63-6806-4259-8014-343461A113E7}"/>
    <cellStyle name="Total 2" xfId="77" xr:uid="{A6C9106E-D836-4B11-9B3E-B46145953C8E}"/>
    <cellStyle name="Total 3" xfId="120" xr:uid="{C1B0910F-C840-44C9-8523-E42B8A2537E0}"/>
    <cellStyle name="Total 4" xfId="155" xr:uid="{15BBD890-0339-415D-832C-2F762B024AEA}"/>
    <cellStyle name="Warning Text 2" xfId="78" xr:uid="{6C1E16D7-B47F-401C-86E0-A7D982D52150}"/>
    <cellStyle name="Warning Text 3" xfId="153" xr:uid="{6E4E0054-195E-43D9-938D-81164DBBF42D}"/>
    <cellStyle name="Warnings" xfId="79" xr:uid="{144EDB8A-63D7-4406-8727-1F360ECE97AF}"/>
    <cellStyle name="Warnings 2" xfId="138" xr:uid="{0168E0FB-0F68-4E63-B5F5-42BB18477C69}"/>
    <cellStyle name="whole number" xfId="121" xr:uid="{452A5E5D-4694-4351-A536-AF304B58DB92}"/>
    <cellStyle name="whole number 2" xfId="122" xr:uid="{1E636276-218D-4C26-AC91-3787DB26C58E}"/>
  </cellStyles>
  <dxfs count="88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b val="0"/>
        <i val="0"/>
        <sz val="8"/>
        <color theme="1"/>
        <name val="Arial"/>
        <scheme val="none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b val="0"/>
        <i val="0"/>
        <sz val="10"/>
        <color theme="1"/>
        <name val="Arial"/>
        <scheme val="none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b val="0"/>
        <i val="0"/>
        <strike val="0"/>
        <sz val="11"/>
        <color theme="1"/>
        <name val="Arial"/>
        <scheme val="none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</dxfs>
  <tableStyles count="4" defaultTableStyle="TableStyleMedium2" defaultPivotStyle="PivotStyleLight16">
    <tableStyle name="SlicerStyleLight1 2" pivot="0" table="0" count="2" xr9:uid="{5800BA9A-E729-4443-BBAF-61F3E8C458D6}">
      <tableStyleElement type="wholeTable" dxfId="87"/>
      <tableStyleElement type="headerRow" dxfId="86"/>
    </tableStyle>
    <tableStyle name="SlicerStyleLight1 3" pivot="0" table="0" count="2" xr9:uid="{BBF144D3-9C6F-4EA9-BEEC-3E2EF307B0E4}">
      <tableStyleElement type="wholeTable" dxfId="85"/>
      <tableStyleElement type="headerRow" dxfId="84"/>
    </tableStyle>
    <tableStyle name="SlicerStyleLight1 4" pivot="0" table="0" count="2" xr9:uid="{AF23C4F9-862C-4107-A32F-85BC43C8325C}">
      <tableStyleElement type="wholeTable" dxfId="83"/>
      <tableStyleElement type="headerRow" dxfId="82"/>
    </tableStyle>
    <tableStyle name="SlicerStyleLight1 5" pivot="0" table="0" count="2" xr9:uid="{06649B07-D65D-46F9-9BDD-3622E39E91FE}">
      <tableStyleElement type="wholeTable" dxfId="81"/>
      <tableStyleElement type="headerRow" dxfId="8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6" Type="http://schemas.microsoft.com/office/2017/06/relationships/rdRichValue" Target="richData/rdrichvalue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22/10/relationships/richValueRel" Target="richData/richValueRel.xml"/><Relationship Id="rId10" Type="http://schemas.openxmlformats.org/officeDocument/2006/relationships/pivotCacheDefinition" Target="pivotCache/pivotCacheDefinition2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3892553</xdr:colOff>
      <xdr:row>0</xdr:row>
      <xdr:rowOff>36825</xdr:rowOff>
    </xdr:from>
    <xdr:ext cx="996311" cy="969648"/>
    <xdr:pic>
      <xdr:nvPicPr>
        <xdr:cNvPr id="3" name="Picture 5" descr="Accredited Official Statistics logo">
          <a:extLst>
            <a:ext uri="{FF2B5EF4-FFF2-40B4-BE49-F238E27FC236}">
              <a16:creationId xmlns:a16="http://schemas.microsoft.com/office/drawing/2014/main" id="{AB899C22-7820-421C-ACA1-CA962C2FB661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1338" b="1338"/>
        <a:stretch/>
      </xdr:blipFill>
      <xdr:spPr>
        <a:xfrm>
          <a:off x="3892553" y="36825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735511</xdr:colOff>
      <xdr:row>0</xdr:row>
      <xdr:rowOff>0</xdr:rowOff>
    </xdr:from>
    <xdr:ext cx="917390" cy="906051"/>
    <xdr:pic>
      <xdr:nvPicPr>
        <xdr:cNvPr id="2" name="Picture 22" descr="Accredited Official Statistics logo">
          <a:extLst>
            <a:ext uri="{FF2B5EF4-FFF2-40B4-BE49-F238E27FC236}">
              <a16:creationId xmlns:a16="http://schemas.microsoft.com/office/drawing/2014/main" id="{13C8E175-C6B7-47C3-906F-F82CD6C8D7ED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618" b="618"/>
        <a:stretch/>
      </xdr:blipFill>
      <xdr:spPr>
        <a:xfrm>
          <a:off x="9384211" y="0"/>
          <a:ext cx="917390" cy="906051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4</xdr:col>
      <xdr:colOff>323850</xdr:colOff>
      <xdr:row>0</xdr:row>
      <xdr:rowOff>57151</xdr:rowOff>
    </xdr:from>
    <xdr:to>
      <xdr:col>4</xdr:col>
      <xdr:colOff>1724025</xdr:colOff>
      <xdr:row>3</xdr:row>
      <xdr:rowOff>134217</xdr:rowOff>
    </xdr:to>
    <xdr:pic>
      <xdr:nvPicPr>
        <xdr:cNvPr id="5" name="Picture 4" descr="MHCLG logo">
          <a:extLst>
            <a:ext uri="{FF2B5EF4-FFF2-40B4-BE49-F238E27FC236}">
              <a16:creationId xmlns:a16="http://schemas.microsoft.com/office/drawing/2014/main" id="{68BB2B0D-B8F2-0D42-4C33-56BD4641F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0" y="57151"/>
          <a:ext cx="1400175" cy="762866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772.655126736114" createdVersion="8" refreshedVersion="8" minRefreshableVersion="3" recordCount="1005" xr:uid="{16E35FD3-7B34-4730-9ABE-050F7B5BFBF9}">
  <cacheSource type="worksheet">
    <worksheetSource ref="A1:D1048576" sheet="Data - population"/>
  </cacheSource>
  <cacheFields count="4">
    <cacheField name="CALENDAR_YEAR" numFmtId="0">
      <sharedItems containsString="0" containsBlank="1" containsNumber="1" containsInteger="1" minValue="1971" maxValue="2023"/>
    </cacheField>
    <cacheField name="FINANCIAL_YEAR" numFmtId="0">
      <sharedItems containsBlank="1" count="54">
        <s v="1971/72"/>
        <s v="1972/73"/>
        <s v="1973/74"/>
        <s v="1974/75"/>
        <s v="1975/76"/>
        <s v="1976/77"/>
        <s v="1977/78"/>
        <s v="1978/79"/>
        <s v="1979/80"/>
        <s v="1980/81"/>
        <s v="1981/82"/>
        <s v="1982/83"/>
        <s v="1983/84"/>
        <s v="1984/85"/>
        <s v="1985/86"/>
        <s v="1986/87"/>
        <s v="1987/88"/>
        <s v="1988/89"/>
        <s v="1989/90"/>
        <s v="1990/91"/>
        <s v="1991/92"/>
        <s v="1992/93"/>
        <s v="1993/94"/>
        <s v="1994/95"/>
        <s v="1995/96"/>
        <s v="1996/97"/>
        <s v="1997/98"/>
        <s v="1998/99"/>
        <s v="1999/00"/>
        <s v="2000/01"/>
        <s v="2001/02"/>
        <s v="2002/03"/>
        <s v="2003/04"/>
        <s v="2004/05"/>
        <s v="2005/06"/>
        <s v="2006/07"/>
        <s v="2007/08"/>
        <s v="2008/09"/>
        <s v="2009/10"/>
        <s v="2010/11"/>
        <s v="2011/12"/>
        <s v="2012/13"/>
        <s v="2013/14"/>
        <s v="2014/15"/>
        <s v="2015/16"/>
        <s v="2016/17"/>
        <s v="2017/18"/>
        <s v="2018/19"/>
        <s v="2019/20"/>
        <s v="2020/21"/>
        <s v="2021/22"/>
        <s v="2022/23"/>
        <s v="2023/24"/>
        <m/>
      </sharedItems>
    </cacheField>
    <cacheField name="COUNTRY" numFmtId="0">
      <sharedItems containsBlank="1" count="5">
        <s v="England"/>
        <s v="Scotland"/>
        <s v="Wales"/>
        <s v="Great Britain"/>
        <m/>
      </sharedItems>
    </cacheField>
    <cacheField name="TOTAL_POPULATION" numFmtId="166">
      <sharedItems containsString="0" containsBlank="1" containsNumber="1" containsInteger="1" minValue="2740300" maxValue="663448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772.65512708333" createdVersion="8" refreshedVersion="8" minRefreshableVersion="3" recordCount="214" xr:uid="{C6992D3A-76A4-48B3-BD84-6C46874F15B3}">
  <cacheSource type="worksheet">
    <worksheetSource ref="A1:D1048576" sheet="Data - fires"/>
  </cacheSource>
  <cacheFields count="4">
    <cacheField name="COUNTRY" numFmtId="0">
      <sharedItems containsNonDate="0" containsBlank="1" count="5">
        <m/>
        <s v="England" u="1"/>
        <s v="Great Britain" u="1"/>
        <s v="Scotland" u="1"/>
        <s v="Wales" u="1"/>
      </sharedItems>
    </cacheField>
    <cacheField name="FINANCIAL_YEAR" numFmtId="0">
      <sharedItems containsNonDate="0" containsBlank="1" count="45">
        <m/>
        <s v="2010/11" u="1"/>
        <s v="2011/12" u="1"/>
        <s v="2012/13" u="1"/>
        <s v="2013/14" u="1"/>
        <s v="2014/15" u="1"/>
        <s v="2015/16" u="1"/>
        <s v="2016/17" u="1"/>
        <s v="2017/18" u="1"/>
        <s v="2018/19" u="1"/>
        <s v="2019/20" u="1"/>
        <s v="2020/21" u="1"/>
        <s v="2021/22" u="1"/>
        <s v="2022/23" u="1"/>
        <s v="2023/24" u="1"/>
        <s v="2024/25" u="1"/>
        <s v="1981/82" u="1"/>
        <s v="1982/83" u="1"/>
        <s v="1983/84" u="1"/>
        <s v="1984/85" u="1"/>
        <s v="1985/86" u="1"/>
        <s v="1986/87" u="1"/>
        <s v="1987/88" u="1"/>
        <s v="1988/89" u="1"/>
        <s v="1989/90" u="1"/>
        <s v="1990/91" u="1"/>
        <s v="1991/92" u="1"/>
        <s v="1992/93" u="1"/>
        <s v="1993/94" u="1"/>
        <s v="1994/95" u="1"/>
        <s v="1995/96" u="1"/>
        <s v="1996/97" u="1"/>
        <s v="1997/98" u="1"/>
        <s v="1998/99" u="1"/>
        <s v="1999/00" u="1"/>
        <s v="2000/01" u="1"/>
        <s v="2001/02" u="1"/>
        <s v="2002/03" u="1"/>
        <s v="2003/04" u="1"/>
        <s v="2004/05" u="1"/>
        <s v="2005/06" u="1"/>
        <s v="2006/07" u="1"/>
        <s v="2007/08" u="1"/>
        <s v="2008/09" u="1"/>
        <s v="2009/10" u="1"/>
      </sharedItems>
    </cacheField>
    <cacheField name="FIRE_TYPE" numFmtId="0">
      <sharedItems containsNonDate="0" containsBlank="1" count="4">
        <m/>
        <s v="Non-Primary Fire" u="1"/>
        <s v="Primary Fire" u="1"/>
        <s v="Total Fires" u="1"/>
      </sharedItems>
    </cacheField>
    <cacheField name="TOTAL_FIRES" numFmtId="166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5">
  <r>
    <n v="1971"/>
    <x v="0"/>
    <x v="0"/>
    <n v="46411700"/>
  </r>
  <r>
    <n v="1972"/>
    <x v="1"/>
    <x v="0"/>
    <n v="46571900"/>
  </r>
  <r>
    <n v="1973"/>
    <x v="2"/>
    <x v="0"/>
    <n v="46686200"/>
  </r>
  <r>
    <n v="1974"/>
    <x v="3"/>
    <x v="0"/>
    <n v="46682700"/>
  </r>
  <r>
    <n v="1975"/>
    <x v="4"/>
    <x v="0"/>
    <n v="46674400"/>
  </r>
  <r>
    <n v="1976"/>
    <x v="5"/>
    <x v="0"/>
    <n v="46659900"/>
  </r>
  <r>
    <n v="1977"/>
    <x v="6"/>
    <x v="0"/>
    <n v="46639800"/>
  </r>
  <r>
    <n v="1978"/>
    <x v="7"/>
    <x v="0"/>
    <n v="46638200"/>
  </r>
  <r>
    <n v="1979"/>
    <x v="8"/>
    <x v="0"/>
    <n v="46698100"/>
  </r>
  <r>
    <n v="1980"/>
    <x v="9"/>
    <x v="0"/>
    <n v="46787200"/>
  </r>
  <r>
    <n v="1981"/>
    <x v="10"/>
    <x v="0"/>
    <n v="46820800"/>
  </r>
  <r>
    <n v="1982"/>
    <x v="11"/>
    <x v="0"/>
    <n v="46777300"/>
  </r>
  <r>
    <n v="1983"/>
    <x v="12"/>
    <x v="0"/>
    <n v="46813700"/>
  </r>
  <r>
    <n v="1984"/>
    <x v="13"/>
    <x v="0"/>
    <n v="46912400"/>
  </r>
  <r>
    <n v="1985"/>
    <x v="14"/>
    <x v="0"/>
    <n v="47057400"/>
  </r>
  <r>
    <n v="1986"/>
    <x v="15"/>
    <x v="0"/>
    <n v="47187600"/>
  </r>
  <r>
    <n v="1987"/>
    <x v="16"/>
    <x v="0"/>
    <n v="47300400"/>
  </r>
  <r>
    <n v="1988"/>
    <x v="17"/>
    <x v="0"/>
    <n v="47412300"/>
  </r>
  <r>
    <n v="1989"/>
    <x v="18"/>
    <x v="0"/>
    <n v="47552700"/>
  </r>
  <r>
    <n v="1990"/>
    <x v="19"/>
    <x v="0"/>
    <n v="47699100"/>
  </r>
  <r>
    <n v="1991"/>
    <x v="20"/>
    <x v="0"/>
    <n v="47875000"/>
  </r>
  <r>
    <n v="1992"/>
    <x v="21"/>
    <x v="0"/>
    <n v="47998000"/>
  </r>
  <r>
    <n v="1993"/>
    <x v="22"/>
    <x v="0"/>
    <n v="48102300"/>
  </r>
  <r>
    <n v="1994"/>
    <x v="23"/>
    <x v="0"/>
    <n v="48228800"/>
  </r>
  <r>
    <n v="1995"/>
    <x v="24"/>
    <x v="0"/>
    <n v="48383500"/>
  </r>
  <r>
    <n v="1996"/>
    <x v="25"/>
    <x v="0"/>
    <n v="48519100"/>
  </r>
  <r>
    <n v="1997"/>
    <x v="26"/>
    <x v="0"/>
    <n v="48664800"/>
  </r>
  <r>
    <n v="1998"/>
    <x v="27"/>
    <x v="0"/>
    <n v="48820600"/>
  </r>
  <r>
    <n v="1999"/>
    <x v="28"/>
    <x v="0"/>
    <n v="49032900"/>
  </r>
  <r>
    <n v="2000"/>
    <x v="29"/>
    <x v="0"/>
    <n v="49233300"/>
  </r>
  <r>
    <n v="2001"/>
    <x v="30"/>
    <x v="0"/>
    <n v="49449700"/>
  </r>
  <r>
    <n v="2002"/>
    <x v="31"/>
    <x v="0"/>
    <n v="49679300"/>
  </r>
  <r>
    <n v="2003"/>
    <x v="32"/>
    <x v="0"/>
    <n v="49925500"/>
  </r>
  <r>
    <n v="2004"/>
    <x v="33"/>
    <x v="0"/>
    <n v="50194600"/>
  </r>
  <r>
    <n v="2005"/>
    <x v="34"/>
    <x v="0"/>
    <n v="50606000"/>
  </r>
  <r>
    <n v="2006"/>
    <x v="35"/>
    <x v="0"/>
    <n v="50965200"/>
  </r>
  <r>
    <n v="2007"/>
    <x v="36"/>
    <x v="0"/>
    <n v="51381100"/>
  </r>
  <r>
    <n v="2008"/>
    <x v="37"/>
    <x v="0"/>
    <n v="51815900"/>
  </r>
  <r>
    <n v="2009"/>
    <x v="38"/>
    <x v="0"/>
    <n v="52196400"/>
  </r>
  <r>
    <n v="2010"/>
    <x v="39"/>
    <x v="0"/>
    <n v="52642500"/>
  </r>
  <r>
    <n v="2011"/>
    <x v="40"/>
    <x v="0"/>
    <n v="53107200"/>
  </r>
  <r>
    <n v="2012"/>
    <x v="41"/>
    <x v="0"/>
    <n v="53506800"/>
  </r>
  <r>
    <n v="2013"/>
    <x v="42"/>
    <x v="0"/>
    <n v="53918700"/>
  </r>
  <r>
    <n v="2014"/>
    <x v="43"/>
    <x v="0"/>
    <n v="54370300"/>
  </r>
  <r>
    <n v="2015"/>
    <x v="44"/>
    <x v="0"/>
    <n v="54808700"/>
  </r>
  <r>
    <n v="2016"/>
    <x v="45"/>
    <x v="0"/>
    <n v="55289000"/>
  </r>
  <r>
    <n v="2017"/>
    <x v="46"/>
    <x v="0"/>
    <n v="55619500"/>
  </r>
  <r>
    <n v="2018"/>
    <x v="47"/>
    <x v="0"/>
    <n v="55924500"/>
  </r>
  <r>
    <n v="2019"/>
    <x v="48"/>
    <x v="0"/>
    <n v="56230100"/>
  </r>
  <r>
    <n v="2020"/>
    <x v="49"/>
    <x v="0"/>
    <n v="56326000"/>
  </r>
  <r>
    <n v="2021"/>
    <x v="50"/>
    <x v="0"/>
    <n v="56554900"/>
  </r>
  <r>
    <n v="2022"/>
    <x v="51"/>
    <x v="0"/>
    <n v="57112500"/>
  </r>
  <r>
    <n v="2023"/>
    <x v="52"/>
    <x v="0"/>
    <n v="57690300"/>
  </r>
  <r>
    <n v="1971"/>
    <x v="0"/>
    <x v="1"/>
    <n v="5235600"/>
  </r>
  <r>
    <n v="1972"/>
    <x v="1"/>
    <x v="1"/>
    <n v="5230600"/>
  </r>
  <r>
    <n v="1973"/>
    <x v="2"/>
    <x v="1"/>
    <n v="5233900"/>
  </r>
  <r>
    <n v="1974"/>
    <x v="3"/>
    <x v="1"/>
    <n v="5240800"/>
  </r>
  <r>
    <n v="1975"/>
    <x v="4"/>
    <x v="1"/>
    <n v="5232400"/>
  </r>
  <r>
    <n v="1976"/>
    <x v="5"/>
    <x v="1"/>
    <n v="5233400"/>
  </r>
  <r>
    <n v="1977"/>
    <x v="6"/>
    <x v="1"/>
    <n v="5226200"/>
  </r>
  <r>
    <n v="1978"/>
    <x v="7"/>
    <x v="1"/>
    <n v="5212300"/>
  </r>
  <r>
    <n v="1979"/>
    <x v="8"/>
    <x v="1"/>
    <n v="5203600"/>
  </r>
  <r>
    <n v="1980"/>
    <x v="9"/>
    <x v="1"/>
    <n v="5193900"/>
  </r>
  <r>
    <n v="1981"/>
    <x v="10"/>
    <x v="1"/>
    <n v="5180200"/>
  </r>
  <r>
    <n v="1982"/>
    <x v="11"/>
    <x v="1"/>
    <n v="5164500"/>
  </r>
  <r>
    <n v="1983"/>
    <x v="12"/>
    <x v="1"/>
    <n v="5148100"/>
  </r>
  <r>
    <n v="1984"/>
    <x v="13"/>
    <x v="1"/>
    <n v="5138900"/>
  </r>
  <r>
    <n v="1985"/>
    <x v="14"/>
    <x v="1"/>
    <n v="5127900"/>
  </r>
  <r>
    <n v="1986"/>
    <x v="15"/>
    <x v="1"/>
    <n v="5111800"/>
  </r>
  <r>
    <n v="1987"/>
    <x v="16"/>
    <x v="1"/>
    <n v="5099000"/>
  </r>
  <r>
    <n v="1988"/>
    <x v="17"/>
    <x v="1"/>
    <n v="5077400"/>
  </r>
  <r>
    <n v="1989"/>
    <x v="18"/>
    <x v="1"/>
    <n v="5078200"/>
  </r>
  <r>
    <n v="1990"/>
    <x v="19"/>
    <x v="1"/>
    <n v="5081300"/>
  </r>
  <r>
    <n v="1991"/>
    <x v="20"/>
    <x v="1"/>
    <n v="5083300"/>
  </r>
  <r>
    <n v="1992"/>
    <x v="21"/>
    <x v="1"/>
    <n v="5085600"/>
  </r>
  <r>
    <n v="1993"/>
    <x v="22"/>
    <x v="1"/>
    <n v="5092500"/>
  </r>
  <r>
    <n v="1994"/>
    <x v="23"/>
    <x v="1"/>
    <n v="5102200"/>
  </r>
  <r>
    <n v="1995"/>
    <x v="24"/>
    <x v="1"/>
    <n v="5103700"/>
  </r>
  <r>
    <n v="1996"/>
    <x v="25"/>
    <x v="1"/>
    <n v="5092200"/>
  </r>
  <r>
    <n v="1997"/>
    <x v="26"/>
    <x v="1"/>
    <n v="5083300"/>
  </r>
  <r>
    <n v="1998"/>
    <x v="27"/>
    <x v="1"/>
    <n v="5077100"/>
  </r>
  <r>
    <n v="1999"/>
    <x v="28"/>
    <x v="1"/>
    <n v="5072000"/>
  </r>
  <r>
    <n v="2000"/>
    <x v="29"/>
    <x v="1"/>
    <n v="5062900"/>
  </r>
  <r>
    <n v="2001"/>
    <x v="30"/>
    <x v="1"/>
    <n v="5064200"/>
  </r>
  <r>
    <n v="2002"/>
    <x v="31"/>
    <x v="1"/>
    <n v="5066000"/>
  </r>
  <r>
    <n v="2003"/>
    <x v="32"/>
    <x v="1"/>
    <n v="5068500"/>
  </r>
  <r>
    <n v="2004"/>
    <x v="33"/>
    <x v="1"/>
    <n v="5084300"/>
  </r>
  <r>
    <n v="2005"/>
    <x v="34"/>
    <x v="1"/>
    <n v="5110200"/>
  </r>
  <r>
    <n v="2006"/>
    <x v="35"/>
    <x v="1"/>
    <n v="5133100"/>
  </r>
  <r>
    <n v="2007"/>
    <x v="36"/>
    <x v="1"/>
    <n v="5170000"/>
  </r>
  <r>
    <n v="2008"/>
    <x v="37"/>
    <x v="1"/>
    <n v="5202900"/>
  </r>
  <r>
    <n v="2009"/>
    <x v="38"/>
    <x v="1"/>
    <n v="5231900"/>
  </r>
  <r>
    <n v="2010"/>
    <x v="39"/>
    <x v="1"/>
    <n v="5262200"/>
  </r>
  <r>
    <n v="2011"/>
    <x v="40"/>
    <x v="1"/>
    <n v="5299900"/>
  </r>
  <r>
    <n v="2012"/>
    <x v="41"/>
    <x v="1"/>
    <n v="5308500"/>
  </r>
  <r>
    <n v="2013"/>
    <x v="42"/>
    <x v="1"/>
    <n v="5317300"/>
  </r>
  <r>
    <n v="2014"/>
    <x v="43"/>
    <x v="1"/>
    <n v="5332200"/>
  </r>
  <r>
    <n v="2015"/>
    <x v="44"/>
    <x v="1"/>
    <n v="5351700"/>
  </r>
  <r>
    <n v="2016"/>
    <x v="45"/>
    <x v="1"/>
    <n v="5374900"/>
  </r>
  <r>
    <n v="2017"/>
    <x v="46"/>
    <x v="1"/>
    <n v="5389900"/>
  </r>
  <r>
    <n v="2018"/>
    <x v="47"/>
    <x v="1"/>
    <n v="5394300"/>
  </r>
  <r>
    <n v="2019"/>
    <x v="48"/>
    <x v="1"/>
    <n v="5414400"/>
  </r>
  <r>
    <n v="2020"/>
    <x v="49"/>
    <x v="1"/>
    <n v="5413100"/>
  </r>
  <r>
    <n v="2021"/>
    <x v="50"/>
    <x v="1"/>
    <n v="5418400"/>
  </r>
  <r>
    <n v="2022"/>
    <x v="51"/>
    <x v="1"/>
    <n v="5447000"/>
  </r>
  <r>
    <n v="2023"/>
    <x v="52"/>
    <x v="1"/>
    <n v="5490100"/>
  </r>
  <r>
    <n v="1971"/>
    <x v="0"/>
    <x v="2"/>
    <n v="2740300"/>
  </r>
  <r>
    <n v="1972"/>
    <x v="1"/>
    <x v="2"/>
    <n v="2755200"/>
  </r>
  <r>
    <n v="1973"/>
    <x v="2"/>
    <x v="2"/>
    <n v="2772800"/>
  </r>
  <r>
    <n v="1974"/>
    <x v="3"/>
    <x v="2"/>
    <n v="2785200"/>
  </r>
  <r>
    <n v="1975"/>
    <x v="4"/>
    <x v="2"/>
    <n v="2795400"/>
  </r>
  <r>
    <n v="1976"/>
    <x v="5"/>
    <x v="2"/>
    <n v="2799300"/>
  </r>
  <r>
    <n v="1977"/>
    <x v="6"/>
    <x v="2"/>
    <n v="2800600"/>
  </r>
  <r>
    <n v="1978"/>
    <x v="7"/>
    <x v="2"/>
    <n v="2804300"/>
  </r>
  <r>
    <n v="1979"/>
    <x v="8"/>
    <x v="2"/>
    <n v="2810100"/>
  </r>
  <r>
    <n v="1980"/>
    <x v="9"/>
    <x v="2"/>
    <n v="2815800"/>
  </r>
  <r>
    <n v="1981"/>
    <x v="10"/>
    <x v="2"/>
    <n v="2813500"/>
  </r>
  <r>
    <n v="1982"/>
    <x v="11"/>
    <x v="2"/>
    <n v="2804300"/>
  </r>
  <r>
    <n v="1983"/>
    <x v="12"/>
    <x v="2"/>
    <n v="2803300"/>
  </r>
  <r>
    <n v="1984"/>
    <x v="13"/>
    <x v="2"/>
    <n v="2800700"/>
  </r>
  <r>
    <n v="1985"/>
    <x v="14"/>
    <x v="2"/>
    <n v="2803400"/>
  </r>
  <r>
    <n v="1986"/>
    <x v="15"/>
    <x v="2"/>
    <n v="2810900"/>
  </r>
  <r>
    <n v="1987"/>
    <x v="16"/>
    <x v="2"/>
    <n v="2822600"/>
  </r>
  <r>
    <n v="1988"/>
    <x v="17"/>
    <x v="2"/>
    <n v="2841200"/>
  </r>
  <r>
    <n v="1989"/>
    <x v="18"/>
    <x v="2"/>
    <n v="2855200"/>
  </r>
  <r>
    <n v="1990"/>
    <x v="19"/>
    <x v="2"/>
    <n v="2861500"/>
  </r>
  <r>
    <n v="1991"/>
    <x v="20"/>
    <x v="2"/>
    <n v="2873000"/>
  </r>
  <r>
    <n v="1992"/>
    <x v="21"/>
    <x v="2"/>
    <n v="2877700"/>
  </r>
  <r>
    <n v="1993"/>
    <x v="22"/>
    <x v="2"/>
    <n v="2883600"/>
  </r>
  <r>
    <n v="1994"/>
    <x v="23"/>
    <x v="2"/>
    <n v="2887400"/>
  </r>
  <r>
    <n v="1995"/>
    <x v="24"/>
    <x v="2"/>
    <n v="2888500"/>
  </r>
  <r>
    <n v="1996"/>
    <x v="25"/>
    <x v="2"/>
    <n v="2891300"/>
  </r>
  <r>
    <n v="1997"/>
    <x v="26"/>
    <x v="2"/>
    <n v="2894900"/>
  </r>
  <r>
    <n v="1998"/>
    <x v="27"/>
    <x v="2"/>
    <n v="2899500"/>
  </r>
  <r>
    <n v="1999"/>
    <x v="28"/>
    <x v="2"/>
    <n v="2900600"/>
  </r>
  <r>
    <n v="2000"/>
    <x v="29"/>
    <x v="2"/>
    <n v="2906900"/>
  </r>
  <r>
    <n v="2001"/>
    <x v="30"/>
    <x v="2"/>
    <n v="2910200"/>
  </r>
  <r>
    <n v="2002"/>
    <x v="31"/>
    <x v="2"/>
    <n v="2922900"/>
  </r>
  <r>
    <n v="2003"/>
    <x v="32"/>
    <x v="2"/>
    <n v="2937700"/>
  </r>
  <r>
    <n v="2004"/>
    <x v="33"/>
    <x v="2"/>
    <n v="2957400"/>
  </r>
  <r>
    <n v="2005"/>
    <x v="34"/>
    <x v="2"/>
    <n v="2969300"/>
  </r>
  <r>
    <n v="2006"/>
    <x v="35"/>
    <x v="2"/>
    <n v="2985700"/>
  </r>
  <r>
    <n v="2007"/>
    <x v="36"/>
    <x v="2"/>
    <n v="3006300"/>
  </r>
  <r>
    <n v="2008"/>
    <x v="37"/>
    <x v="2"/>
    <n v="3025900"/>
  </r>
  <r>
    <n v="2009"/>
    <x v="38"/>
    <x v="2"/>
    <n v="3038900"/>
  </r>
  <r>
    <n v="2010"/>
    <x v="39"/>
    <x v="2"/>
    <n v="3050000"/>
  </r>
  <r>
    <n v="2011"/>
    <x v="40"/>
    <x v="2"/>
    <n v="3063800"/>
  </r>
  <r>
    <n v="2012"/>
    <x v="41"/>
    <x v="2"/>
    <n v="3070900"/>
  </r>
  <r>
    <n v="2013"/>
    <x v="42"/>
    <x v="2"/>
    <n v="3071100"/>
  </r>
  <r>
    <n v="2014"/>
    <x v="43"/>
    <x v="2"/>
    <n v="3073800"/>
  </r>
  <r>
    <n v="2015"/>
    <x v="44"/>
    <x v="2"/>
    <n v="3072700"/>
  </r>
  <r>
    <n v="2016"/>
    <x v="45"/>
    <x v="2"/>
    <n v="3077200"/>
  </r>
  <r>
    <n v="2017"/>
    <x v="46"/>
    <x v="2"/>
    <n v="3081400"/>
  </r>
  <r>
    <n v="2018"/>
    <x v="47"/>
    <x v="2"/>
    <n v="3083800"/>
  </r>
  <r>
    <n v="2019"/>
    <x v="48"/>
    <x v="2"/>
    <n v="3087700"/>
  </r>
  <r>
    <n v="2020"/>
    <x v="49"/>
    <x v="2"/>
    <n v="3104500"/>
  </r>
  <r>
    <n v="2021"/>
    <x v="50"/>
    <x v="2"/>
    <n v="3105600"/>
  </r>
  <r>
    <n v="2022"/>
    <x v="51"/>
    <x v="2"/>
    <n v="3132700"/>
  </r>
  <r>
    <n v="2023"/>
    <x v="52"/>
    <x v="2"/>
    <n v="3164400"/>
  </r>
  <r>
    <n v="1971"/>
    <x v="0"/>
    <x v="3"/>
    <n v="54387600"/>
  </r>
  <r>
    <n v="1972"/>
    <x v="1"/>
    <x v="3"/>
    <n v="54557700"/>
  </r>
  <r>
    <n v="1973"/>
    <x v="2"/>
    <x v="3"/>
    <n v="54692900"/>
  </r>
  <r>
    <n v="1974"/>
    <x v="3"/>
    <x v="3"/>
    <n v="54708700"/>
  </r>
  <r>
    <n v="1975"/>
    <x v="4"/>
    <x v="3"/>
    <n v="54702200"/>
  </r>
  <r>
    <n v="1976"/>
    <x v="5"/>
    <x v="3"/>
    <n v="54692600"/>
  </r>
  <r>
    <n v="1977"/>
    <x v="6"/>
    <x v="3"/>
    <n v="54666600"/>
  </r>
  <r>
    <n v="1978"/>
    <x v="7"/>
    <x v="3"/>
    <n v="54654800"/>
  </r>
  <r>
    <n v="1979"/>
    <x v="8"/>
    <x v="3"/>
    <n v="54711800"/>
  </r>
  <r>
    <n v="1980"/>
    <x v="9"/>
    <x v="3"/>
    <n v="54796900"/>
  </r>
  <r>
    <n v="1981"/>
    <x v="10"/>
    <x v="3"/>
    <n v="54814500"/>
  </r>
  <r>
    <n v="1982"/>
    <x v="11"/>
    <x v="3"/>
    <n v="54746200"/>
  </r>
  <r>
    <n v="1983"/>
    <x v="12"/>
    <x v="3"/>
    <n v="54765100"/>
  </r>
  <r>
    <n v="1984"/>
    <x v="13"/>
    <x v="3"/>
    <n v="54852000"/>
  </r>
  <r>
    <n v="1985"/>
    <x v="14"/>
    <x v="3"/>
    <n v="54988600"/>
  </r>
  <r>
    <n v="1986"/>
    <x v="15"/>
    <x v="3"/>
    <n v="55110300"/>
  </r>
  <r>
    <n v="1987"/>
    <x v="16"/>
    <x v="3"/>
    <n v="55222000"/>
  </r>
  <r>
    <n v="1988"/>
    <x v="17"/>
    <x v="3"/>
    <n v="55331000"/>
  </r>
  <r>
    <n v="1989"/>
    <x v="18"/>
    <x v="3"/>
    <n v="55486000"/>
  </r>
  <r>
    <n v="1990"/>
    <x v="19"/>
    <x v="3"/>
    <n v="55641900"/>
  </r>
  <r>
    <n v="1991"/>
    <x v="20"/>
    <x v="3"/>
    <n v="55831400"/>
  </r>
  <r>
    <n v="1992"/>
    <x v="21"/>
    <x v="3"/>
    <n v="55961300"/>
  </r>
  <r>
    <n v="1993"/>
    <x v="22"/>
    <x v="3"/>
    <n v="56078300"/>
  </r>
  <r>
    <n v="1994"/>
    <x v="23"/>
    <x v="3"/>
    <n v="56218400"/>
  </r>
  <r>
    <n v="1995"/>
    <x v="24"/>
    <x v="3"/>
    <n v="56375700"/>
  </r>
  <r>
    <n v="1996"/>
    <x v="25"/>
    <x v="3"/>
    <n v="56502600"/>
  </r>
  <r>
    <n v="1997"/>
    <x v="26"/>
    <x v="3"/>
    <n v="56643000"/>
  </r>
  <r>
    <n v="1998"/>
    <x v="27"/>
    <x v="3"/>
    <n v="56797200"/>
  </r>
  <r>
    <n v="1999"/>
    <x v="28"/>
    <x v="3"/>
    <n v="57005400"/>
  </r>
  <r>
    <n v="2000"/>
    <x v="29"/>
    <x v="3"/>
    <n v="57203100"/>
  </r>
  <r>
    <n v="2001"/>
    <x v="30"/>
    <x v="3"/>
    <n v="57424200"/>
  </r>
  <r>
    <n v="2002"/>
    <x v="31"/>
    <x v="3"/>
    <n v="57668100"/>
  </r>
  <r>
    <n v="2003"/>
    <x v="32"/>
    <x v="3"/>
    <n v="57931700"/>
  </r>
  <r>
    <n v="2004"/>
    <x v="33"/>
    <x v="3"/>
    <n v="58236300"/>
  </r>
  <r>
    <n v="2005"/>
    <x v="34"/>
    <x v="3"/>
    <n v="58685500"/>
  </r>
  <r>
    <n v="2006"/>
    <x v="35"/>
    <x v="3"/>
    <n v="59084000"/>
  </r>
  <r>
    <n v="2007"/>
    <x v="36"/>
    <x v="3"/>
    <n v="59557400"/>
  </r>
  <r>
    <n v="2008"/>
    <x v="37"/>
    <x v="3"/>
    <n v="60044600"/>
  </r>
  <r>
    <n v="2009"/>
    <x v="38"/>
    <x v="3"/>
    <n v="60467200"/>
  </r>
  <r>
    <n v="2010"/>
    <x v="39"/>
    <x v="3"/>
    <n v="60954600"/>
  </r>
  <r>
    <n v="2011"/>
    <x v="40"/>
    <x v="3"/>
    <n v="61470800"/>
  </r>
  <r>
    <n v="2012"/>
    <x v="41"/>
    <x v="3"/>
    <n v="61886200"/>
  </r>
  <r>
    <n v="2013"/>
    <x v="42"/>
    <x v="3"/>
    <n v="62307000"/>
  </r>
  <r>
    <n v="2014"/>
    <x v="43"/>
    <x v="3"/>
    <n v="62776300"/>
  </r>
  <r>
    <n v="2015"/>
    <x v="44"/>
    <x v="3"/>
    <n v="63233100"/>
  </r>
  <r>
    <n v="2016"/>
    <x v="45"/>
    <x v="3"/>
    <n v="63741100"/>
  </r>
  <r>
    <n v="2017"/>
    <x v="46"/>
    <x v="3"/>
    <n v="64090800"/>
  </r>
  <r>
    <n v="2018"/>
    <x v="47"/>
    <x v="3"/>
    <n v="64402700"/>
  </r>
  <r>
    <n v="2019"/>
    <x v="48"/>
    <x v="3"/>
    <n v="64732200"/>
  </r>
  <r>
    <n v="2020"/>
    <x v="49"/>
    <x v="3"/>
    <n v="64843500"/>
  </r>
  <r>
    <n v="2021"/>
    <x v="50"/>
    <x v="3"/>
    <n v="65078900"/>
  </r>
  <r>
    <n v="2022"/>
    <x v="51"/>
    <x v="3"/>
    <n v="65692200"/>
  </r>
  <r>
    <n v="2023"/>
    <x v="52"/>
    <x v="3"/>
    <n v="66344800"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  <r>
    <m/>
    <x v="53"/>
    <x v="4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4"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  <r>
    <x v="0"/>
    <x v="0"/>
    <x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B00B10-A81E-4D33-A522-673B3ED6E250}" name="PivotTable12" cacheId="23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8:B10" firstHeaderRow="1" firstDataRow="2" firstDataCol="1" rowPageCount="1" colPageCount="1"/>
  <pivotFields count="4">
    <pivotField axis="axisCol" showAll="0">
      <items count="6">
        <item m="1" x="1"/>
        <item m="1" x="2"/>
        <item m="1" x="3"/>
        <item m="1" x="4"/>
        <item h="1" x="0"/>
        <item t="default"/>
      </items>
    </pivotField>
    <pivotField axis="axisRow" showAll="0">
      <items count="46">
        <item m="1" x="1"/>
        <item m="1" x="2"/>
        <item m="1" x="3"/>
        <item m="1" x="4"/>
        <item m="1" x="5"/>
        <item m="1" x="6"/>
        <item m="1" x="7"/>
        <item m="1" x="8"/>
        <item m="1" x="9"/>
        <item m="1" x="10"/>
        <item m="1" x="11"/>
        <item m="1" x="12"/>
        <item m="1" x="13"/>
        <item m="1" x="14"/>
        <item m="1" x="15"/>
        <item x="0"/>
        <item m="1" x="16"/>
        <item m="1" x="17"/>
        <item m="1" x="18"/>
        <item m="1" x="19"/>
        <item m="1" x="20"/>
        <item m="1" x="21"/>
        <item m="1" x="22"/>
        <item m="1" x="23"/>
        <item m="1" x="24"/>
        <item m="1" x="25"/>
        <item m="1" x="26"/>
        <item m="1" x="27"/>
        <item m="1" x="28"/>
        <item m="1" x="29"/>
        <item m="1" x="30"/>
        <item m="1" x="31"/>
        <item m="1" x="32"/>
        <item m="1" x="33"/>
        <item m="1" x="34"/>
        <item m="1" x="35"/>
        <item m="1" x="36"/>
        <item m="1" x="37"/>
        <item m="1" x="38"/>
        <item m="1" x="39"/>
        <item m="1" x="40"/>
        <item m="1" x="41"/>
        <item m="1" x="42"/>
        <item m="1" x="43"/>
        <item m="1" x="44"/>
        <item t="default"/>
      </items>
    </pivotField>
    <pivotField axis="axisPage" showAll="0">
      <items count="5">
        <item m="1" x="1"/>
        <item m="1" x="2"/>
        <item m="1" x="3"/>
        <item x="0"/>
        <item t="default"/>
      </items>
    </pivotField>
    <pivotField dataField="1" showAll="0"/>
  </pivotFields>
  <rowFields count="1">
    <field x="1"/>
  </rowFields>
  <rowItems count="1">
    <i t="grand">
      <x/>
    </i>
  </rowItems>
  <colFields count="1">
    <field x="0"/>
  </colFields>
  <colItems count="1">
    <i t="grand">
      <x/>
    </i>
  </colItems>
  <pageFields count="1">
    <pageField fld="2" hier="-1"/>
  </pageFields>
  <dataFields count="1">
    <dataField name="Sum of TOTAL_FIRES" fld="3" baseField="0" baseItem="0" numFmtId="3"/>
  </dataFields>
  <formats count="28">
    <format dxfId="67">
      <pivotArea type="all" dataOnly="0" outline="0" fieldPosition="0"/>
    </format>
    <format dxfId="66">
      <pivotArea outline="0" collapsedLevelsAreSubtotals="1" fieldPosition="0"/>
    </format>
    <format dxfId="65">
      <pivotArea type="origin" dataOnly="0" labelOnly="1" outline="0" fieldPosition="0"/>
    </format>
    <format dxfId="64">
      <pivotArea field="0" type="button" dataOnly="0" labelOnly="1" outline="0" axis="axisCol" fieldPosition="0"/>
    </format>
    <format dxfId="63">
      <pivotArea field="1" type="button" dataOnly="0" labelOnly="1" outline="0" axis="axisRow" fieldPosition="0"/>
    </format>
    <format dxfId="62">
      <pivotArea dataOnly="0" labelOnly="1" grandRow="1" outline="0" fieldPosition="0"/>
    </format>
    <format dxfId="61">
      <pivotArea dataOnly="0" labelOnly="1" grandCol="1" outline="0" fieldPosition="0"/>
    </format>
    <format dxfId="50">
      <pivotArea type="all" dataOnly="0" outline="0" fieldPosition="0"/>
    </format>
    <format dxfId="49">
      <pivotArea outline="0" collapsedLevelsAreSubtotals="1" fieldPosition="0"/>
    </format>
    <format dxfId="48">
      <pivotArea type="origin" dataOnly="0" labelOnly="1" outline="0" fieldPosition="0"/>
    </format>
    <format dxfId="47">
      <pivotArea field="0" type="button" dataOnly="0" labelOnly="1" outline="0" axis="axisCol" fieldPosition="0"/>
    </format>
    <format dxfId="46">
      <pivotArea field="1" type="button" dataOnly="0" labelOnly="1" outline="0" axis="axisRow" fieldPosition="0"/>
    </format>
    <format dxfId="45">
      <pivotArea dataOnly="0" labelOnly="1" grandRow="1" outline="0" fieldPosition="0"/>
    </format>
    <format dxfId="44">
      <pivotArea dataOnly="0" labelOnly="1" grandCol="1" outline="0" fieldPosition="0"/>
    </format>
    <format dxfId="33">
      <pivotArea type="all" dataOnly="0" outline="0" fieldPosition="0"/>
    </format>
    <format dxfId="32">
      <pivotArea outline="0" collapsedLevelsAreSubtotals="1" fieldPosition="0"/>
    </format>
    <format dxfId="31">
      <pivotArea type="origin" dataOnly="0" labelOnly="1" outline="0" fieldPosition="0"/>
    </format>
    <format dxfId="30">
      <pivotArea field="0" type="button" dataOnly="0" labelOnly="1" outline="0" axis="axisCol" fieldPosition="0"/>
    </format>
    <format dxfId="29">
      <pivotArea field="1" type="button" dataOnly="0" labelOnly="1" outline="0" axis="axisRow" fieldPosition="0"/>
    </format>
    <format dxfId="28">
      <pivotArea dataOnly="0" labelOnly="1" grandRow="1" outline="0" fieldPosition="0"/>
    </format>
    <format dxfId="27">
      <pivotArea dataOnly="0" labelOnly="1" grandCol="1" outline="0" fieldPosition="0"/>
    </format>
    <format dxfId="16">
      <pivotArea type="all" dataOnly="0" outline="0" fieldPosition="0"/>
    </format>
    <format dxfId="15">
      <pivotArea outline="0" collapsedLevelsAreSubtotals="1" fieldPosition="0"/>
    </format>
    <format dxfId="14">
      <pivotArea type="origin" dataOnly="0" labelOnly="1" outline="0" fieldPosition="0"/>
    </format>
    <format dxfId="13">
      <pivotArea field="0" type="button" dataOnly="0" labelOnly="1" outline="0" axis="axisCol" fieldPosition="0"/>
    </format>
    <format dxfId="12">
      <pivotArea field="1" type="button" dataOnly="0" labelOnly="1" outline="0" axis="axisRow" fieldPosition="0"/>
    </format>
    <format dxfId="11">
      <pivotArea dataOnly="0" labelOnly="1" grandRow="1" outline="0" fieldPosition="0"/>
    </format>
    <format dxfId="1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818097-2EB7-42B0-9DA6-29FE82BA0814}" name="PivotTable2" cacheId="23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64:F109" firstHeaderRow="1" firstDataRow="2" firstDataCol="1"/>
  <pivotFields count="4">
    <pivotField showAll="0"/>
    <pivotField axis="axisRow" showAll="0">
      <items count="55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h="1" x="53"/>
        <item t="default"/>
      </items>
    </pivotField>
    <pivotField axis="axisCol" showAll="0">
      <items count="6">
        <item x="0"/>
        <item x="3"/>
        <item x="1"/>
        <item x="2"/>
        <item x="4"/>
        <item t="default"/>
      </items>
    </pivotField>
    <pivotField dataField="1" showAll="0"/>
  </pivotFields>
  <rowFields count="1">
    <field x="1"/>
  </rowFields>
  <rowItems count="44"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Sum of TOTAL_POPULATION" fld="3" baseField="0" baseItem="0" numFmtId="3"/>
  </dataFields>
  <formats count="40">
    <format dxfId="60">
      <pivotArea type="all" dataOnly="0" outline="0" fieldPosition="0"/>
    </format>
    <format dxfId="59">
      <pivotArea outline="0" collapsedLevelsAreSubtotals="1" fieldPosition="0"/>
    </format>
    <format dxfId="58">
      <pivotArea type="origin" dataOnly="0" labelOnly="1" outline="0" fieldPosition="0"/>
    </format>
    <format dxfId="57">
      <pivotArea field="2" type="button" dataOnly="0" labelOnly="1" outline="0" axis="axisCol" fieldPosition="0"/>
    </format>
    <format dxfId="56">
      <pivotArea type="topRight" dataOnly="0" labelOnly="1" outline="0" fieldPosition="0"/>
    </format>
    <format dxfId="55">
      <pivotArea field="1" type="button" dataOnly="0" labelOnly="1" outline="0" axis="axisRow" fieldPosition="0"/>
    </format>
    <format dxfId="54">
      <pivotArea dataOnly="0" labelOnly="1" fieldPosition="0">
        <references count="1">
          <reference field="1" count="0"/>
        </references>
      </pivotArea>
    </format>
    <format dxfId="53">
      <pivotArea dataOnly="0" labelOnly="1" grandRow="1" outline="0" fieldPosition="0"/>
    </format>
    <format dxfId="52">
      <pivotArea dataOnly="0" labelOnly="1" fieldPosition="0">
        <references count="1">
          <reference field="2" count="4">
            <x v="0"/>
            <x v="1"/>
            <x v="2"/>
            <x v="3"/>
          </reference>
        </references>
      </pivotArea>
    </format>
    <format dxfId="51">
      <pivotArea dataOnly="0" labelOnly="1" grandCol="1" outline="0" fieldPosition="0"/>
    </format>
    <format dxfId="43">
      <pivotArea type="all" dataOnly="0" outline="0" fieldPosition="0"/>
    </format>
    <format dxfId="42">
      <pivotArea outline="0" collapsedLevelsAreSubtotals="1" fieldPosition="0"/>
    </format>
    <format dxfId="41">
      <pivotArea type="origin" dataOnly="0" labelOnly="1" outline="0" fieldPosition="0"/>
    </format>
    <format dxfId="40">
      <pivotArea field="2" type="button" dataOnly="0" labelOnly="1" outline="0" axis="axisCol" fieldPosition="0"/>
    </format>
    <format dxfId="39">
      <pivotArea type="topRight" dataOnly="0" labelOnly="1" outline="0" fieldPosition="0"/>
    </format>
    <format dxfId="38">
      <pivotArea field="1" type="button" dataOnly="0" labelOnly="1" outline="0" axis="axisRow" fieldPosition="0"/>
    </format>
    <format dxfId="37">
      <pivotArea dataOnly="0" labelOnly="1" fieldPosition="0">
        <references count="1">
          <reference field="1" count="0"/>
        </references>
      </pivotArea>
    </format>
    <format dxfId="36">
      <pivotArea dataOnly="0" labelOnly="1" grandRow="1" outline="0" fieldPosition="0"/>
    </format>
    <format dxfId="35">
      <pivotArea dataOnly="0" labelOnly="1" fieldPosition="0">
        <references count="1">
          <reference field="2" count="4">
            <x v="0"/>
            <x v="1"/>
            <x v="2"/>
            <x v="3"/>
          </reference>
        </references>
      </pivotArea>
    </format>
    <format dxfId="34">
      <pivotArea dataOnly="0" labelOnly="1" grandCol="1" outline="0" fieldPosition="0"/>
    </format>
    <format dxfId="26">
      <pivotArea type="all" dataOnly="0" outline="0" fieldPosition="0"/>
    </format>
    <format dxfId="25">
      <pivotArea outline="0" collapsedLevelsAreSubtotals="1" fieldPosition="0"/>
    </format>
    <format dxfId="24">
      <pivotArea type="origin" dataOnly="0" labelOnly="1" outline="0" fieldPosition="0"/>
    </format>
    <format dxfId="23">
      <pivotArea field="2" type="button" dataOnly="0" labelOnly="1" outline="0" axis="axisCol" fieldPosition="0"/>
    </format>
    <format dxfId="22">
      <pivotArea type="topRight" dataOnly="0" labelOnly="1" outline="0" fieldPosition="0"/>
    </format>
    <format dxfId="21">
      <pivotArea field="1" type="button" dataOnly="0" labelOnly="1" outline="0" axis="axisRow" fieldPosition="0"/>
    </format>
    <format dxfId="20">
      <pivotArea dataOnly="0" labelOnly="1" fieldPosition="0">
        <references count="1">
          <reference field="1" count="0"/>
        </references>
      </pivotArea>
    </format>
    <format dxfId="19">
      <pivotArea dataOnly="0" labelOnly="1" grandRow="1" outline="0" fieldPosition="0"/>
    </format>
    <format dxfId="18">
      <pivotArea dataOnly="0" labelOnly="1" fieldPosition="0">
        <references count="1">
          <reference field="2" count="4">
            <x v="0"/>
            <x v="1"/>
            <x v="2"/>
            <x v="3"/>
          </reference>
        </references>
      </pivotArea>
    </format>
    <format dxfId="17">
      <pivotArea dataOnly="0" labelOnly="1" grandCol="1" outline="0" fieldPosition="0"/>
    </format>
    <format dxfId="9">
      <pivotArea type="all" dataOnly="0" outline="0" fieldPosition="0"/>
    </format>
    <format dxfId="8">
      <pivotArea outline="0" collapsedLevelsAreSubtotals="1" fieldPosition="0"/>
    </format>
    <format dxfId="7">
      <pivotArea type="origin" dataOnly="0" labelOnly="1" outline="0" fieldPosition="0"/>
    </format>
    <format dxfId="6">
      <pivotArea field="2" type="button" dataOnly="0" labelOnly="1" outline="0" axis="axisCol" fieldPosition="0"/>
    </format>
    <format dxfId="5">
      <pivotArea type="topRight" dataOnly="0" labelOnly="1" outline="0" fieldPosition="0"/>
    </format>
    <format dxfId="4">
      <pivotArea field="1" type="button" dataOnly="0" labelOnly="1" outline="0" axis="axisRow" fieldPosition="0"/>
    </format>
    <format dxfId="3">
      <pivotArea dataOnly="0" labelOnly="1" fieldPosition="0">
        <references count="1">
          <reference field="1" count="0"/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2" count="4">
            <x v="0"/>
            <x v="1"/>
            <x v="2"/>
            <x v="3"/>
          </reference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MHCLG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-monitor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1" Type="http://schemas.openxmlformats.org/officeDocument/2006/relationships/hyperlink" Target="mailto:firestatistics@communities.gov.u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FireStatistics@communities.gov.uk" TargetMode="External"/><Relationship Id="rId4" Type="http://schemas.openxmlformats.org/officeDocument/2006/relationships/hyperlink" Target="mailto:NewsDesk@communities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code.statisticsauthority.gov.uk/" TargetMode="External"/><Relationship Id="rId13" Type="http://schemas.openxmlformats.org/officeDocument/2006/relationships/printerSettings" Target="../printerSettings/printerSettings7.bin"/><Relationship Id="rId3" Type="http://schemas.openxmlformats.org/officeDocument/2006/relationships/hyperlink" Target="https://www.gov.uk/government/collections/fire-statistics" TargetMode="External"/><Relationship Id="rId7" Type="http://schemas.openxmlformats.org/officeDocument/2006/relationships/hyperlink" Target="https://www.gov.uk/government/collections/fire-statistics-monitor" TargetMode="External"/><Relationship Id="rId12" Type="http://schemas.openxmlformats.org/officeDocument/2006/relationships/hyperlink" Target="mailto:FireStatistics@communities.gov.uk" TargetMode="External"/><Relationship Id="rId2" Type="http://schemas.openxmlformats.org/officeDocument/2006/relationships/hyperlink" Target="mailto:SFRS.PerformanceDataServices1@firescotland.gov.uk" TargetMode="External"/><Relationship Id="rId1" Type="http://schemas.openxmlformats.org/officeDocument/2006/relationships/hyperlink" Target="mailto:statsinclusion@wales.gsi.gov.uk" TargetMode="External"/><Relationship Id="rId6" Type="http://schemas.openxmlformats.org/officeDocument/2006/relationships/hyperlink" Target="mailto:National.Statistics@firescotland.gov.uk" TargetMode="External"/><Relationship Id="rId11" Type="http://schemas.openxmlformats.org/officeDocument/2006/relationships/hyperlink" Target="https://www.firescotland.gov.uk/about/statistics/" TargetMode="External"/><Relationship Id="rId5" Type="http://schemas.openxmlformats.org/officeDocument/2006/relationships/hyperlink" Target="mailto:stats.inclusion@gov.wales" TargetMode="External"/><Relationship Id="rId10" Type="http://schemas.openxmlformats.org/officeDocument/2006/relationships/hyperlink" Target="https://gov.wales/fire-and-rescue-incident-statistics" TargetMode="External"/><Relationship Id="rId4" Type="http://schemas.openxmlformats.org/officeDocument/2006/relationships/hyperlink" Target="https://www.statisticsauthority.gov.uk/code-of-practice/" TargetMode="External"/><Relationship Id="rId9" Type="http://schemas.openxmlformats.org/officeDocument/2006/relationships/hyperlink" Target="https://www.firescotland.gov.uk/about-us/fire-and-rescue-statistics.aspx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554F2-55BA-4624-B277-52CCFDBB852A}">
  <sheetPr codeName="Sheet1"/>
  <dimension ref="A1:K14"/>
  <sheetViews>
    <sheetView workbookViewId="0"/>
  </sheetViews>
  <sheetFormatPr defaultRowHeight="12.75" x14ac:dyDescent="0.2"/>
  <cols>
    <col min="1" max="1" width="74" style="2" bestFit="1" customWidth="1"/>
    <col min="2" max="255" width="9.42578125" style="2" customWidth="1"/>
    <col min="256" max="256" width="2.85546875" style="2" customWidth="1"/>
    <col min="257" max="257" width="74" style="2" bestFit="1" customWidth="1"/>
    <col min="258" max="511" width="9.42578125" style="2" customWidth="1"/>
    <col min="512" max="512" width="2.85546875" style="2" customWidth="1"/>
    <col min="513" max="513" width="74" style="2" bestFit="1" customWidth="1"/>
    <col min="514" max="767" width="9.42578125" style="2" customWidth="1"/>
    <col min="768" max="768" width="2.85546875" style="2" customWidth="1"/>
    <col min="769" max="769" width="74" style="2" bestFit="1" customWidth="1"/>
    <col min="770" max="1023" width="9.42578125" style="2" customWidth="1"/>
    <col min="1024" max="1024" width="2.85546875" style="2" customWidth="1"/>
    <col min="1025" max="1025" width="74" style="2" bestFit="1" customWidth="1"/>
    <col min="1026" max="1279" width="9.42578125" style="2" customWidth="1"/>
    <col min="1280" max="1280" width="2.85546875" style="2" customWidth="1"/>
    <col min="1281" max="1281" width="74" style="2" bestFit="1" customWidth="1"/>
    <col min="1282" max="1535" width="9.42578125" style="2" customWidth="1"/>
    <col min="1536" max="1536" width="2.85546875" style="2" customWidth="1"/>
    <col min="1537" max="1537" width="74" style="2" bestFit="1" customWidth="1"/>
    <col min="1538" max="1791" width="9.42578125" style="2" customWidth="1"/>
    <col min="1792" max="1792" width="2.85546875" style="2" customWidth="1"/>
    <col min="1793" max="1793" width="74" style="2" bestFit="1" customWidth="1"/>
    <col min="1794" max="2047" width="9.42578125" style="2" customWidth="1"/>
    <col min="2048" max="2048" width="2.85546875" style="2" customWidth="1"/>
    <col min="2049" max="2049" width="74" style="2" bestFit="1" customWidth="1"/>
    <col min="2050" max="2303" width="9.42578125" style="2" customWidth="1"/>
    <col min="2304" max="2304" width="2.85546875" style="2" customWidth="1"/>
    <col min="2305" max="2305" width="74" style="2" bestFit="1" customWidth="1"/>
    <col min="2306" max="2559" width="9.42578125" style="2" customWidth="1"/>
    <col min="2560" max="2560" width="2.85546875" style="2" customWidth="1"/>
    <col min="2561" max="2561" width="74" style="2" bestFit="1" customWidth="1"/>
    <col min="2562" max="2815" width="9.42578125" style="2" customWidth="1"/>
    <col min="2816" max="2816" width="2.85546875" style="2" customWidth="1"/>
    <col min="2817" max="2817" width="74" style="2" bestFit="1" customWidth="1"/>
    <col min="2818" max="3071" width="9.42578125" style="2" customWidth="1"/>
    <col min="3072" max="3072" width="2.85546875" style="2" customWidth="1"/>
    <col min="3073" max="3073" width="74" style="2" bestFit="1" customWidth="1"/>
    <col min="3074" max="3327" width="9.42578125" style="2" customWidth="1"/>
    <col min="3328" max="3328" width="2.85546875" style="2" customWidth="1"/>
    <col min="3329" max="3329" width="74" style="2" bestFit="1" customWidth="1"/>
    <col min="3330" max="3583" width="9.42578125" style="2" customWidth="1"/>
    <col min="3584" max="3584" width="2.85546875" style="2" customWidth="1"/>
    <col min="3585" max="3585" width="74" style="2" bestFit="1" customWidth="1"/>
    <col min="3586" max="3839" width="9.42578125" style="2" customWidth="1"/>
    <col min="3840" max="3840" width="2.85546875" style="2" customWidth="1"/>
    <col min="3841" max="3841" width="74" style="2" bestFit="1" customWidth="1"/>
    <col min="3842" max="4095" width="9.42578125" style="2" customWidth="1"/>
    <col min="4096" max="4096" width="2.85546875" style="2" customWidth="1"/>
    <col min="4097" max="4097" width="74" style="2" bestFit="1" customWidth="1"/>
    <col min="4098" max="4351" width="9.42578125" style="2" customWidth="1"/>
    <col min="4352" max="4352" width="2.85546875" style="2" customWidth="1"/>
    <col min="4353" max="4353" width="74" style="2" bestFit="1" customWidth="1"/>
    <col min="4354" max="4607" width="9.42578125" style="2" customWidth="1"/>
    <col min="4608" max="4608" width="2.85546875" style="2" customWidth="1"/>
    <col min="4609" max="4609" width="74" style="2" bestFit="1" customWidth="1"/>
    <col min="4610" max="4863" width="9.42578125" style="2" customWidth="1"/>
    <col min="4864" max="4864" width="2.85546875" style="2" customWidth="1"/>
    <col min="4865" max="4865" width="74" style="2" bestFit="1" customWidth="1"/>
    <col min="4866" max="5119" width="9.42578125" style="2" customWidth="1"/>
    <col min="5120" max="5120" width="2.85546875" style="2" customWidth="1"/>
    <col min="5121" max="5121" width="74" style="2" bestFit="1" customWidth="1"/>
    <col min="5122" max="5375" width="9.42578125" style="2" customWidth="1"/>
    <col min="5376" max="5376" width="2.85546875" style="2" customWidth="1"/>
    <col min="5377" max="5377" width="74" style="2" bestFit="1" customWidth="1"/>
    <col min="5378" max="5631" width="9.42578125" style="2" customWidth="1"/>
    <col min="5632" max="5632" width="2.85546875" style="2" customWidth="1"/>
    <col min="5633" max="5633" width="74" style="2" bestFit="1" customWidth="1"/>
    <col min="5634" max="5887" width="9.42578125" style="2" customWidth="1"/>
    <col min="5888" max="5888" width="2.85546875" style="2" customWidth="1"/>
    <col min="5889" max="5889" width="74" style="2" bestFit="1" customWidth="1"/>
    <col min="5890" max="6143" width="9.42578125" style="2" customWidth="1"/>
    <col min="6144" max="6144" width="2.85546875" style="2" customWidth="1"/>
    <col min="6145" max="6145" width="74" style="2" bestFit="1" customWidth="1"/>
    <col min="6146" max="6399" width="9.42578125" style="2" customWidth="1"/>
    <col min="6400" max="6400" width="2.85546875" style="2" customWidth="1"/>
    <col min="6401" max="6401" width="74" style="2" bestFit="1" customWidth="1"/>
    <col min="6402" max="6655" width="9.42578125" style="2" customWidth="1"/>
    <col min="6656" max="6656" width="2.85546875" style="2" customWidth="1"/>
    <col min="6657" max="6657" width="74" style="2" bestFit="1" customWidth="1"/>
    <col min="6658" max="6911" width="9.42578125" style="2" customWidth="1"/>
    <col min="6912" max="6912" width="2.85546875" style="2" customWidth="1"/>
    <col min="6913" max="6913" width="74" style="2" bestFit="1" customWidth="1"/>
    <col min="6914" max="7167" width="9.42578125" style="2" customWidth="1"/>
    <col min="7168" max="7168" width="2.85546875" style="2" customWidth="1"/>
    <col min="7169" max="7169" width="74" style="2" bestFit="1" customWidth="1"/>
    <col min="7170" max="7423" width="9.42578125" style="2" customWidth="1"/>
    <col min="7424" max="7424" width="2.85546875" style="2" customWidth="1"/>
    <col min="7425" max="7425" width="74" style="2" bestFit="1" customWidth="1"/>
    <col min="7426" max="7679" width="9.42578125" style="2" customWidth="1"/>
    <col min="7680" max="7680" width="2.85546875" style="2" customWidth="1"/>
    <col min="7681" max="7681" width="74" style="2" bestFit="1" customWidth="1"/>
    <col min="7682" max="7935" width="9.42578125" style="2" customWidth="1"/>
    <col min="7936" max="7936" width="2.85546875" style="2" customWidth="1"/>
    <col min="7937" max="7937" width="74" style="2" bestFit="1" customWidth="1"/>
    <col min="7938" max="8191" width="9.42578125" style="2" customWidth="1"/>
    <col min="8192" max="8192" width="2.85546875" style="2" customWidth="1"/>
    <col min="8193" max="8193" width="74" style="2" bestFit="1" customWidth="1"/>
    <col min="8194" max="8447" width="9.42578125" style="2" customWidth="1"/>
    <col min="8448" max="8448" width="2.85546875" style="2" customWidth="1"/>
    <col min="8449" max="8449" width="74" style="2" bestFit="1" customWidth="1"/>
    <col min="8450" max="8703" width="9.42578125" style="2" customWidth="1"/>
    <col min="8704" max="8704" width="2.85546875" style="2" customWidth="1"/>
    <col min="8705" max="8705" width="74" style="2" bestFit="1" customWidth="1"/>
    <col min="8706" max="8959" width="9.42578125" style="2" customWidth="1"/>
    <col min="8960" max="8960" width="2.85546875" style="2" customWidth="1"/>
    <col min="8961" max="8961" width="74" style="2" bestFit="1" customWidth="1"/>
    <col min="8962" max="9215" width="9.42578125" style="2" customWidth="1"/>
    <col min="9216" max="9216" width="2.85546875" style="2" customWidth="1"/>
    <col min="9217" max="9217" width="74" style="2" bestFit="1" customWidth="1"/>
    <col min="9218" max="9471" width="9.42578125" style="2" customWidth="1"/>
    <col min="9472" max="9472" width="2.85546875" style="2" customWidth="1"/>
    <col min="9473" max="9473" width="74" style="2" bestFit="1" customWidth="1"/>
    <col min="9474" max="9727" width="9.42578125" style="2" customWidth="1"/>
    <col min="9728" max="9728" width="2.85546875" style="2" customWidth="1"/>
    <col min="9729" max="9729" width="74" style="2" bestFit="1" customWidth="1"/>
    <col min="9730" max="9983" width="9.42578125" style="2" customWidth="1"/>
    <col min="9984" max="9984" width="2.85546875" style="2" customWidth="1"/>
    <col min="9985" max="9985" width="74" style="2" bestFit="1" customWidth="1"/>
    <col min="9986" max="10239" width="9.42578125" style="2" customWidth="1"/>
    <col min="10240" max="10240" width="2.85546875" style="2" customWidth="1"/>
    <col min="10241" max="10241" width="74" style="2" bestFit="1" customWidth="1"/>
    <col min="10242" max="10495" width="9.42578125" style="2" customWidth="1"/>
    <col min="10496" max="10496" width="2.85546875" style="2" customWidth="1"/>
    <col min="10497" max="10497" width="74" style="2" bestFit="1" customWidth="1"/>
    <col min="10498" max="10751" width="9.42578125" style="2" customWidth="1"/>
    <col min="10752" max="10752" width="2.85546875" style="2" customWidth="1"/>
    <col min="10753" max="10753" width="74" style="2" bestFit="1" customWidth="1"/>
    <col min="10754" max="11007" width="9.42578125" style="2" customWidth="1"/>
    <col min="11008" max="11008" width="2.85546875" style="2" customWidth="1"/>
    <col min="11009" max="11009" width="74" style="2" bestFit="1" customWidth="1"/>
    <col min="11010" max="11263" width="9.42578125" style="2" customWidth="1"/>
    <col min="11264" max="11264" width="2.85546875" style="2" customWidth="1"/>
    <col min="11265" max="11265" width="74" style="2" bestFit="1" customWidth="1"/>
    <col min="11266" max="11519" width="9.42578125" style="2" customWidth="1"/>
    <col min="11520" max="11520" width="2.85546875" style="2" customWidth="1"/>
    <col min="11521" max="11521" width="74" style="2" bestFit="1" customWidth="1"/>
    <col min="11522" max="11775" width="9.42578125" style="2" customWidth="1"/>
    <col min="11776" max="11776" width="2.85546875" style="2" customWidth="1"/>
    <col min="11777" max="11777" width="74" style="2" bestFit="1" customWidth="1"/>
    <col min="11778" max="12031" width="9.42578125" style="2" customWidth="1"/>
    <col min="12032" max="12032" width="2.85546875" style="2" customWidth="1"/>
    <col min="12033" max="12033" width="74" style="2" bestFit="1" customWidth="1"/>
    <col min="12034" max="12287" width="9.42578125" style="2" customWidth="1"/>
    <col min="12288" max="12288" width="2.85546875" style="2" customWidth="1"/>
    <col min="12289" max="12289" width="74" style="2" bestFit="1" customWidth="1"/>
    <col min="12290" max="12543" width="9.42578125" style="2" customWidth="1"/>
    <col min="12544" max="12544" width="2.85546875" style="2" customWidth="1"/>
    <col min="12545" max="12545" width="74" style="2" bestFit="1" customWidth="1"/>
    <col min="12546" max="12799" width="9.42578125" style="2" customWidth="1"/>
    <col min="12800" max="12800" width="2.85546875" style="2" customWidth="1"/>
    <col min="12801" max="12801" width="74" style="2" bestFit="1" customWidth="1"/>
    <col min="12802" max="13055" width="9.42578125" style="2" customWidth="1"/>
    <col min="13056" max="13056" width="2.85546875" style="2" customWidth="1"/>
    <col min="13057" max="13057" width="74" style="2" bestFit="1" customWidth="1"/>
    <col min="13058" max="13311" width="9.42578125" style="2" customWidth="1"/>
    <col min="13312" max="13312" width="2.85546875" style="2" customWidth="1"/>
    <col min="13313" max="13313" width="74" style="2" bestFit="1" customWidth="1"/>
    <col min="13314" max="13567" width="9.42578125" style="2" customWidth="1"/>
    <col min="13568" max="13568" width="2.85546875" style="2" customWidth="1"/>
    <col min="13569" max="13569" width="74" style="2" bestFit="1" customWidth="1"/>
    <col min="13570" max="13823" width="9.42578125" style="2" customWidth="1"/>
    <col min="13824" max="13824" width="2.85546875" style="2" customWidth="1"/>
    <col min="13825" max="13825" width="74" style="2" bestFit="1" customWidth="1"/>
    <col min="13826" max="14079" width="9.42578125" style="2" customWidth="1"/>
    <col min="14080" max="14080" width="2.85546875" style="2" customWidth="1"/>
    <col min="14081" max="14081" width="74" style="2" bestFit="1" customWidth="1"/>
    <col min="14082" max="14335" width="9.42578125" style="2" customWidth="1"/>
    <col min="14336" max="14336" width="2.85546875" style="2" customWidth="1"/>
    <col min="14337" max="14337" width="74" style="2" bestFit="1" customWidth="1"/>
    <col min="14338" max="14591" width="9.42578125" style="2" customWidth="1"/>
    <col min="14592" max="14592" width="2.85546875" style="2" customWidth="1"/>
    <col min="14593" max="14593" width="74" style="2" bestFit="1" customWidth="1"/>
    <col min="14594" max="14847" width="9.42578125" style="2" customWidth="1"/>
    <col min="14848" max="14848" width="2.85546875" style="2" customWidth="1"/>
    <col min="14849" max="14849" width="74" style="2" bestFit="1" customWidth="1"/>
    <col min="14850" max="15103" width="9.42578125" style="2" customWidth="1"/>
    <col min="15104" max="15104" width="2.85546875" style="2" customWidth="1"/>
    <col min="15105" max="15105" width="74" style="2" bestFit="1" customWidth="1"/>
    <col min="15106" max="15359" width="9.42578125" style="2" customWidth="1"/>
    <col min="15360" max="15360" width="2.85546875" style="2" customWidth="1"/>
    <col min="15361" max="15361" width="74" style="2" bestFit="1" customWidth="1"/>
    <col min="15362" max="15615" width="9.42578125" style="2" customWidth="1"/>
    <col min="15616" max="15616" width="2.85546875" style="2" customWidth="1"/>
    <col min="15617" max="15617" width="74" style="2" bestFit="1" customWidth="1"/>
    <col min="15618" max="15871" width="9.42578125" style="2" customWidth="1"/>
    <col min="15872" max="15872" width="2.85546875" style="2" customWidth="1"/>
    <col min="15873" max="15873" width="74" style="2" bestFit="1" customWidth="1"/>
    <col min="15874" max="16127" width="9.42578125" style="2" customWidth="1"/>
    <col min="16128" max="16128" width="2.85546875" style="2" customWidth="1"/>
    <col min="16129" max="16129" width="74" style="2" bestFit="1" customWidth="1"/>
    <col min="16130" max="16384" width="9.42578125" style="2" customWidth="1"/>
  </cols>
  <sheetData>
    <row r="1" spans="1:11" ht="84" customHeight="1" x14ac:dyDescent="0.2">
      <c r="A1" s="9" t="e" vm="1">
        <v>#VALUE!</v>
      </c>
    </row>
    <row r="2" spans="1:11" ht="27" x14ac:dyDescent="0.35">
      <c r="A2" s="10" t="s">
        <v>0</v>
      </c>
    </row>
    <row r="3" spans="1:11" ht="23.25" x14ac:dyDescent="0.2">
      <c r="A3" s="15" t="str">
        <f>_xlfn.CONCAT("England, year ending ",config!B5," ",config!B6,": data tables")</f>
        <v>England, year ending December 2025: data tables</v>
      </c>
    </row>
    <row r="4" spans="1:11" ht="45" customHeight="1" x14ac:dyDescent="0.25">
      <c r="A4" s="11" t="s">
        <v>1</v>
      </c>
      <c r="C4" s="3"/>
      <c r="K4" s="4"/>
    </row>
    <row r="5" spans="1:11" ht="32.25" customHeight="1" x14ac:dyDescent="0.2">
      <c r="A5" s="12" t="str">
        <f>_xlfn.CONCAT("Responsible Statistician: ",config!B4)</f>
        <v>Responsible Statistician: Katrina Ihebunezie</v>
      </c>
      <c r="B5" s="5"/>
    </row>
    <row r="6" spans="1:11" ht="15" x14ac:dyDescent="0.2">
      <c r="A6" s="8" t="s">
        <v>135</v>
      </c>
      <c r="B6" s="5"/>
    </row>
    <row r="7" spans="1:11" ht="15" x14ac:dyDescent="0.2">
      <c r="A7" s="16" t="s">
        <v>133</v>
      </c>
      <c r="B7" s="1"/>
    </row>
    <row r="8" spans="1:11" ht="28.5" customHeight="1" x14ac:dyDescent="0.2">
      <c r="A8" s="16" t="str">
        <f>_xlfn.CONCAT("Published: ",config!B1)</f>
        <v>Published: 29 April 2026</v>
      </c>
      <c r="B8" s="6"/>
    </row>
    <row r="9" spans="1:11" ht="15" x14ac:dyDescent="0.2">
      <c r="A9" s="16" t="str">
        <f>_xlfn.CONCAT("Next update: ",config!B2)</f>
        <v>Next update: 22 July 2026</v>
      </c>
      <c r="B9" s="6"/>
    </row>
    <row r="10" spans="1:11" ht="30" customHeight="1" x14ac:dyDescent="0.2">
      <c r="A10" s="12" t="str">
        <f>_xlfn.CONCAT("Crown copyright © ",config!B8)</f>
        <v>Crown copyright © 2026</v>
      </c>
    </row>
    <row r="11" spans="1:11" ht="15" x14ac:dyDescent="0.2">
      <c r="A11" s="13" t="s">
        <v>2</v>
      </c>
    </row>
    <row r="12" spans="1:11" ht="27" customHeight="1" x14ac:dyDescent="0.2">
      <c r="A12" s="14" t="s">
        <v>3</v>
      </c>
    </row>
    <row r="13" spans="1:11" ht="15" x14ac:dyDescent="0.2">
      <c r="A13" s="7" t="s">
        <v>4</v>
      </c>
    </row>
    <row r="14" spans="1:11" ht="15" x14ac:dyDescent="0.2">
      <c r="A14" s="17" t="s">
        <v>134</v>
      </c>
    </row>
  </sheetData>
  <hyperlinks>
    <hyperlink ref="A11" location="Contents!A1" display="Contents" xr:uid="{7AED8849-8E75-47A1-8E92-4E04DCB6FAAE}"/>
    <hyperlink ref="A14" r:id="rId1" xr:uid="{2A59D413-9F9B-4C64-884D-857FE3020DF9}"/>
    <hyperlink ref="A9" r:id="rId2" display="Next update: 24 October 2024" xr:uid="{F85B8E63-BF7F-4258-88C2-E4F94C1CFAEC}"/>
    <hyperlink ref="A8" r:id="rId3" display="Published: 12 August 2021" xr:uid="{75DAF4DC-77C5-4BFB-ABEF-9F1D86A92E21}"/>
    <hyperlink ref="A7" r:id="rId4" xr:uid="{E775044D-C833-441E-B1A7-42BAB1FBB313}"/>
    <hyperlink ref="A6" r:id="rId5" xr:uid="{949C757D-6C03-46CF-8D3A-9D8770C4B27E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DA53E-A4D6-494C-9C48-72CFFB46D24A}">
  <sheetPr codeName="Sheet7">
    <tabColor rgb="FFFF0000"/>
  </sheetPr>
  <dimension ref="A1:B8"/>
  <sheetViews>
    <sheetView zoomScaleNormal="100" workbookViewId="0">
      <selection activeCell="B3" sqref="B3"/>
    </sheetView>
  </sheetViews>
  <sheetFormatPr defaultRowHeight="15" x14ac:dyDescent="0.2"/>
  <cols>
    <col min="1" max="1" width="21.28515625" style="20" bestFit="1" customWidth="1"/>
    <col min="2" max="2" width="14.5703125" style="20" bestFit="1" customWidth="1"/>
    <col min="3" max="16384" width="9.140625" style="20"/>
  </cols>
  <sheetData>
    <row r="1" spans="1:2" ht="15.75" x14ac:dyDescent="0.25">
      <c r="A1" s="19" t="s">
        <v>5</v>
      </c>
      <c r="B1" s="20" t="s">
        <v>138</v>
      </c>
    </row>
    <row r="2" spans="1:2" x14ac:dyDescent="0.2">
      <c r="A2" s="20" t="s">
        <v>6</v>
      </c>
      <c r="B2" s="20" t="s">
        <v>147</v>
      </c>
    </row>
    <row r="3" spans="1:2" x14ac:dyDescent="0.2">
      <c r="A3" s="20" t="s">
        <v>7</v>
      </c>
      <c r="B3" s="20" t="s">
        <v>151</v>
      </c>
    </row>
    <row r="4" spans="1:2" x14ac:dyDescent="0.2">
      <c r="A4" s="20" t="s">
        <v>8</v>
      </c>
      <c r="B4" s="20" t="s">
        <v>139</v>
      </c>
    </row>
    <row r="5" spans="1:2" x14ac:dyDescent="0.2">
      <c r="A5" s="20" t="s">
        <v>9</v>
      </c>
      <c r="B5" s="20" t="s">
        <v>108</v>
      </c>
    </row>
    <row r="6" spans="1:2" x14ac:dyDescent="0.2">
      <c r="A6" s="20" t="s">
        <v>10</v>
      </c>
      <c r="B6" s="20">
        <v>2025</v>
      </c>
    </row>
    <row r="7" spans="1:2" x14ac:dyDescent="0.2">
      <c r="A7" s="20" t="s">
        <v>107</v>
      </c>
      <c r="B7" s="20" t="s">
        <v>123</v>
      </c>
    </row>
    <row r="8" spans="1:2" x14ac:dyDescent="0.2">
      <c r="A8" s="20" t="s">
        <v>116</v>
      </c>
      <c r="B8" s="20">
        <v>2026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C6E04-C6E5-48AC-828E-617D4B55CF0D}">
  <sheetPr codeName="Sheet2"/>
  <dimension ref="A1:E23"/>
  <sheetViews>
    <sheetView zoomScaleNormal="100" workbookViewId="0"/>
  </sheetViews>
  <sheetFormatPr defaultColWidth="9.42578125" defaultRowHeight="15" x14ac:dyDescent="0.2"/>
  <cols>
    <col min="1" max="1" width="17.5703125" style="34" customWidth="1"/>
    <col min="2" max="2" width="68" style="40" customWidth="1"/>
    <col min="3" max="3" width="49" style="40" customWidth="1"/>
    <col min="4" max="4" width="21.140625" style="34" bestFit="1" customWidth="1"/>
    <col min="5" max="5" width="32.28515625" style="34" bestFit="1" customWidth="1"/>
    <col min="6" max="6" width="9.42578125" style="34" customWidth="1"/>
    <col min="7" max="16384" width="9.42578125" style="34"/>
  </cols>
  <sheetData>
    <row r="1" spans="1:5" s="22" customFormat="1" ht="15.6" customHeight="1" x14ac:dyDescent="0.25">
      <c r="A1" s="21" t="s">
        <v>0</v>
      </c>
      <c r="D1" s="23"/>
      <c r="E1" s="23"/>
    </row>
    <row r="2" spans="1:5" s="22" customFormat="1" ht="21.6" customHeight="1" x14ac:dyDescent="0.25">
      <c r="A2" s="24" t="str">
        <f>_xlfn.CONCAT("Publication Date: ",config!B1)</f>
        <v>Publication Date: 29 April 2026</v>
      </c>
      <c r="B2" s="25"/>
      <c r="C2" s="25"/>
      <c r="D2" s="26"/>
      <c r="E2" s="23"/>
    </row>
    <row r="3" spans="1:5" s="30" customFormat="1" ht="18" customHeight="1" x14ac:dyDescent="0.2">
      <c r="A3" s="27" t="s">
        <v>11</v>
      </c>
      <c r="B3" s="27"/>
      <c r="C3" s="27"/>
      <c r="D3" s="28"/>
      <c r="E3" s="29"/>
    </row>
    <row r="4" spans="1:5" s="30" customFormat="1" ht="15" customHeight="1" x14ac:dyDescent="0.2">
      <c r="A4" s="31" t="s">
        <v>12</v>
      </c>
      <c r="B4" s="27"/>
      <c r="C4" s="27"/>
      <c r="D4" s="28"/>
      <c r="E4" s="29"/>
    </row>
    <row r="5" spans="1:5" ht="37.5" customHeight="1" x14ac:dyDescent="0.25">
      <c r="A5" s="32" t="s">
        <v>13</v>
      </c>
      <c r="B5" s="32" t="s">
        <v>14</v>
      </c>
      <c r="C5" s="32" t="s">
        <v>15</v>
      </c>
      <c r="D5" s="32" t="s">
        <v>16</v>
      </c>
      <c r="E5" s="33" t="s">
        <v>17</v>
      </c>
    </row>
    <row r="6" spans="1:5" x14ac:dyDescent="0.2">
      <c r="A6" s="35" t="s">
        <v>22</v>
      </c>
      <c r="B6" s="36" t="s">
        <v>23</v>
      </c>
      <c r="C6" s="36" t="s">
        <v>24</v>
      </c>
      <c r="D6" s="37" t="s">
        <v>148</v>
      </c>
      <c r="E6" s="38" t="s">
        <v>21</v>
      </c>
    </row>
    <row r="7" spans="1:5" ht="60" x14ac:dyDescent="0.2">
      <c r="A7" s="35" t="s">
        <v>25</v>
      </c>
      <c r="B7" s="39" t="s">
        <v>26</v>
      </c>
      <c r="C7" s="39" t="s">
        <v>27</v>
      </c>
      <c r="D7" s="37" t="s">
        <v>148</v>
      </c>
      <c r="E7" s="38" t="s">
        <v>21</v>
      </c>
    </row>
    <row r="8" spans="1:5" ht="45" x14ac:dyDescent="0.2">
      <c r="A8" s="35" t="s">
        <v>18</v>
      </c>
      <c r="B8" s="39" t="s">
        <v>19</v>
      </c>
      <c r="C8" s="39" t="s">
        <v>20</v>
      </c>
      <c r="D8" s="37" t="s">
        <v>148</v>
      </c>
      <c r="E8" s="38" t="s">
        <v>21</v>
      </c>
    </row>
    <row r="9" spans="1:5" x14ac:dyDescent="0.2">
      <c r="D9" s="41"/>
    </row>
    <row r="10" spans="1:5" x14ac:dyDescent="0.2">
      <c r="D10" s="41"/>
    </row>
    <row r="11" spans="1:5" x14ac:dyDescent="0.2">
      <c r="D11" s="41"/>
    </row>
    <row r="12" spans="1:5" x14ac:dyDescent="0.2">
      <c r="D12" s="42"/>
    </row>
    <row r="13" spans="1:5" x14ac:dyDescent="0.2">
      <c r="D13" s="42"/>
    </row>
    <row r="14" spans="1:5" x14ac:dyDescent="0.2">
      <c r="D14" s="42"/>
    </row>
    <row r="15" spans="1:5" x14ac:dyDescent="0.2">
      <c r="D15" s="42"/>
    </row>
    <row r="16" spans="1:5" x14ac:dyDescent="0.2">
      <c r="D16" s="42"/>
    </row>
    <row r="17" spans="4:4" x14ac:dyDescent="0.2">
      <c r="D17" s="42"/>
    </row>
    <row r="18" spans="4:4" x14ac:dyDescent="0.2">
      <c r="D18" s="42"/>
    </row>
    <row r="19" spans="4:4" x14ac:dyDescent="0.2">
      <c r="D19" s="42"/>
    </row>
    <row r="20" spans="4:4" x14ac:dyDescent="0.2">
      <c r="D20" s="42"/>
    </row>
    <row r="21" spans="4:4" x14ac:dyDescent="0.2">
      <c r="D21" s="42"/>
    </row>
    <row r="22" spans="4:4" x14ac:dyDescent="0.2">
      <c r="D22" s="42"/>
    </row>
    <row r="23" spans="4:4" x14ac:dyDescent="0.2">
      <c r="D23" s="42"/>
    </row>
  </sheetData>
  <hyperlinks>
    <hyperlink ref="A4" location="Cover_sheet!A1" display="Cover sheet" xr:uid="{DF91628B-B802-4F57-BAAC-9E90CA4493E0}"/>
    <hyperlink ref="A8" location="FIRE0103!A1" display="Fire0103" xr:uid="{186A3AC0-0AC9-40E7-9B80-FC5BDF90BEDD}"/>
    <hyperlink ref="A7" location="'Data - population'!A1" display="Data - population" xr:uid="{0C9A0606-0EBD-44E9-AEDA-5E5DE0D16CFE}"/>
    <hyperlink ref="A6" location="'Data - fires'!A1" display="Data - fires" xr:uid="{C726CE73-6C4E-4B84-85A9-A8BE41788E08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30648-C307-4442-88FE-75509B650C8B}">
  <sheetPr codeName="Sheet3"/>
  <dimension ref="A1:D252"/>
  <sheetViews>
    <sheetView zoomScaleNormal="100" workbookViewId="0"/>
  </sheetViews>
  <sheetFormatPr defaultColWidth="9.140625" defaultRowHeight="15" x14ac:dyDescent="0.2"/>
  <cols>
    <col min="1" max="1" width="16" style="48" bestFit="1" customWidth="1"/>
    <col min="2" max="2" width="23.7109375" style="48" bestFit="1" customWidth="1"/>
    <col min="3" max="3" width="24" style="48" customWidth="1"/>
    <col min="4" max="4" width="17.140625" style="52" bestFit="1" customWidth="1"/>
    <col min="5" max="16384" width="9.140625" style="20"/>
  </cols>
  <sheetData>
    <row r="1" spans="1:4" ht="15.75" x14ac:dyDescent="0.25">
      <c r="A1" s="46" t="s">
        <v>28</v>
      </c>
      <c r="B1" s="46" t="s">
        <v>29</v>
      </c>
      <c r="C1" s="46" t="s">
        <v>30</v>
      </c>
      <c r="D1" s="47" t="s">
        <v>31</v>
      </c>
    </row>
    <row r="2" spans="1:4" x14ac:dyDescent="0.2">
      <c r="A2" s="48" t="s">
        <v>32</v>
      </c>
      <c r="B2" s="48" t="s">
        <v>48</v>
      </c>
      <c r="C2" s="48" t="s">
        <v>145</v>
      </c>
      <c r="D2" s="49">
        <v>115176</v>
      </c>
    </row>
    <row r="3" spans="1:4" x14ac:dyDescent="0.2">
      <c r="A3" s="48" t="s">
        <v>77</v>
      </c>
      <c r="B3" s="48" t="s">
        <v>48</v>
      </c>
      <c r="C3" s="48" t="s">
        <v>145</v>
      </c>
      <c r="D3" s="49">
        <v>138723</v>
      </c>
    </row>
    <row r="4" spans="1:4" x14ac:dyDescent="0.2">
      <c r="A4" s="48" t="s">
        <v>32</v>
      </c>
      <c r="B4" s="48" t="s">
        <v>49</v>
      </c>
      <c r="C4" s="48" t="s">
        <v>145</v>
      </c>
      <c r="D4" s="49">
        <v>118071</v>
      </c>
    </row>
    <row r="5" spans="1:4" x14ac:dyDescent="0.2">
      <c r="A5" s="48" t="s">
        <v>77</v>
      </c>
      <c r="B5" s="48" t="s">
        <v>49</v>
      </c>
      <c r="C5" s="48" t="s">
        <v>145</v>
      </c>
      <c r="D5" s="49">
        <v>142390</v>
      </c>
    </row>
    <row r="6" spans="1:4" x14ac:dyDescent="0.2">
      <c r="A6" s="48" t="s">
        <v>32</v>
      </c>
      <c r="B6" s="48" t="s">
        <v>50</v>
      </c>
      <c r="C6" s="48" t="s">
        <v>145</v>
      </c>
      <c r="D6" s="49">
        <v>123351</v>
      </c>
    </row>
    <row r="7" spans="1:4" x14ac:dyDescent="0.2">
      <c r="A7" s="48" t="s">
        <v>77</v>
      </c>
      <c r="B7" s="48" t="s">
        <v>50</v>
      </c>
      <c r="C7" s="48" t="s">
        <v>145</v>
      </c>
      <c r="D7" s="49">
        <v>148646</v>
      </c>
    </row>
    <row r="8" spans="1:4" x14ac:dyDescent="0.2">
      <c r="A8" s="48" t="s">
        <v>32</v>
      </c>
      <c r="B8" s="48" t="s">
        <v>51</v>
      </c>
      <c r="C8" s="48" t="s">
        <v>145</v>
      </c>
      <c r="D8" s="49">
        <v>131944</v>
      </c>
    </row>
    <row r="9" spans="1:4" x14ac:dyDescent="0.2">
      <c r="A9" s="48" t="s">
        <v>77</v>
      </c>
      <c r="B9" s="48" t="s">
        <v>51</v>
      </c>
      <c r="C9" s="48" t="s">
        <v>145</v>
      </c>
      <c r="D9" s="49">
        <v>160202</v>
      </c>
    </row>
    <row r="10" spans="1:4" x14ac:dyDescent="0.2">
      <c r="A10" s="48" t="s">
        <v>32</v>
      </c>
      <c r="B10" s="48" t="s">
        <v>52</v>
      </c>
      <c r="C10" s="48" t="s">
        <v>145</v>
      </c>
      <c r="D10" s="49">
        <v>132517</v>
      </c>
    </row>
    <row r="11" spans="1:4" x14ac:dyDescent="0.2">
      <c r="A11" s="48" t="s">
        <v>77</v>
      </c>
      <c r="B11" s="48" t="s">
        <v>52</v>
      </c>
      <c r="C11" s="48" t="s">
        <v>145</v>
      </c>
      <c r="D11" s="49">
        <v>159074</v>
      </c>
    </row>
    <row r="12" spans="1:4" x14ac:dyDescent="0.2">
      <c r="A12" s="48" t="s">
        <v>32</v>
      </c>
      <c r="B12" s="48" t="s">
        <v>53</v>
      </c>
      <c r="C12" s="48" t="s">
        <v>145</v>
      </c>
      <c r="D12" s="49">
        <v>135199</v>
      </c>
    </row>
    <row r="13" spans="1:4" x14ac:dyDescent="0.2">
      <c r="A13" s="48" t="s">
        <v>77</v>
      </c>
      <c r="B13" s="48" t="s">
        <v>53</v>
      </c>
      <c r="C13" s="48" t="s">
        <v>145</v>
      </c>
      <c r="D13" s="49">
        <v>161568</v>
      </c>
    </row>
    <row r="14" spans="1:4" x14ac:dyDescent="0.2">
      <c r="A14" s="48" t="s">
        <v>32</v>
      </c>
      <c r="B14" s="48" t="s">
        <v>54</v>
      </c>
      <c r="C14" s="48" t="s">
        <v>145</v>
      </c>
      <c r="D14" s="49">
        <v>133551</v>
      </c>
    </row>
    <row r="15" spans="1:4" x14ac:dyDescent="0.2">
      <c r="A15" s="48" t="s">
        <v>77</v>
      </c>
      <c r="B15" s="48" t="s">
        <v>54</v>
      </c>
      <c r="C15" s="48" t="s">
        <v>145</v>
      </c>
      <c r="D15" s="49">
        <v>159734</v>
      </c>
    </row>
    <row r="16" spans="1:4" x14ac:dyDescent="0.2">
      <c r="A16" s="48" t="s">
        <v>32</v>
      </c>
      <c r="B16" s="48" t="s">
        <v>55</v>
      </c>
      <c r="C16" s="48" t="s">
        <v>145</v>
      </c>
      <c r="D16" s="49">
        <v>135655</v>
      </c>
    </row>
    <row r="17" spans="1:4" x14ac:dyDescent="0.2">
      <c r="A17" s="48" t="s">
        <v>77</v>
      </c>
      <c r="B17" s="48" t="s">
        <v>55</v>
      </c>
      <c r="C17" s="48" t="s">
        <v>145</v>
      </c>
      <c r="D17" s="49">
        <v>161936</v>
      </c>
    </row>
    <row r="18" spans="1:4" x14ac:dyDescent="0.2">
      <c r="A18" s="48" t="s">
        <v>32</v>
      </c>
      <c r="B18" s="48" t="s">
        <v>56</v>
      </c>
      <c r="C18" s="48" t="s">
        <v>145</v>
      </c>
      <c r="D18" s="49">
        <v>145260</v>
      </c>
    </row>
    <row r="19" spans="1:4" x14ac:dyDescent="0.2">
      <c r="A19" s="48" t="s">
        <v>77</v>
      </c>
      <c r="B19" s="48" t="s">
        <v>56</v>
      </c>
      <c r="C19" s="48" t="s">
        <v>145</v>
      </c>
      <c r="D19" s="49">
        <v>173294</v>
      </c>
    </row>
    <row r="20" spans="1:4" x14ac:dyDescent="0.2">
      <c r="A20" s="48" t="s">
        <v>32</v>
      </c>
      <c r="B20" s="48" t="s">
        <v>57</v>
      </c>
      <c r="C20" s="48" t="s">
        <v>145</v>
      </c>
      <c r="D20" s="49">
        <v>148670</v>
      </c>
    </row>
    <row r="21" spans="1:4" x14ac:dyDescent="0.2">
      <c r="A21" s="48" t="s">
        <v>77</v>
      </c>
      <c r="B21" s="48" t="s">
        <v>57</v>
      </c>
      <c r="C21" s="48" t="s">
        <v>145</v>
      </c>
      <c r="D21" s="49">
        <v>177974</v>
      </c>
    </row>
    <row r="22" spans="1:4" x14ac:dyDescent="0.2">
      <c r="A22" s="48" t="s">
        <v>78</v>
      </c>
      <c r="B22" s="48" t="s">
        <v>57</v>
      </c>
      <c r="C22" s="48" t="s">
        <v>144</v>
      </c>
      <c r="D22" s="49">
        <v>30423</v>
      </c>
    </row>
    <row r="23" spans="1:4" x14ac:dyDescent="0.2">
      <c r="A23" s="48" t="s">
        <v>78</v>
      </c>
      <c r="B23" s="48" t="s">
        <v>57</v>
      </c>
      <c r="C23" s="48" t="s">
        <v>145</v>
      </c>
      <c r="D23" s="49">
        <v>19544</v>
      </c>
    </row>
    <row r="24" spans="1:4" x14ac:dyDescent="0.2">
      <c r="A24" s="48" t="s">
        <v>32</v>
      </c>
      <c r="B24" s="48" t="s">
        <v>58</v>
      </c>
      <c r="C24" s="48" t="s">
        <v>145</v>
      </c>
      <c r="D24" s="49">
        <v>158857</v>
      </c>
    </row>
    <row r="25" spans="1:4" x14ac:dyDescent="0.2">
      <c r="A25" s="48" t="s">
        <v>77</v>
      </c>
      <c r="B25" s="48" t="s">
        <v>58</v>
      </c>
      <c r="C25" s="48" t="s">
        <v>145</v>
      </c>
      <c r="D25" s="49">
        <v>189651</v>
      </c>
    </row>
    <row r="26" spans="1:4" x14ac:dyDescent="0.2">
      <c r="A26" s="48" t="s">
        <v>78</v>
      </c>
      <c r="B26" s="48" t="s">
        <v>58</v>
      </c>
      <c r="C26" s="48" t="s">
        <v>144</v>
      </c>
      <c r="D26" s="49">
        <v>36217</v>
      </c>
    </row>
    <row r="27" spans="1:4" x14ac:dyDescent="0.2">
      <c r="A27" s="48" t="s">
        <v>78</v>
      </c>
      <c r="B27" s="48" t="s">
        <v>58</v>
      </c>
      <c r="C27" s="48" t="s">
        <v>145</v>
      </c>
      <c r="D27" s="49">
        <v>20908</v>
      </c>
    </row>
    <row r="28" spans="1:4" x14ac:dyDescent="0.2">
      <c r="A28" s="48" t="s">
        <v>32</v>
      </c>
      <c r="B28" s="48" t="s">
        <v>59</v>
      </c>
      <c r="C28" s="48" t="s">
        <v>145</v>
      </c>
      <c r="D28" s="49">
        <v>163719</v>
      </c>
    </row>
    <row r="29" spans="1:4" x14ac:dyDescent="0.2">
      <c r="A29" s="48" t="s">
        <v>77</v>
      </c>
      <c r="B29" s="48" t="s">
        <v>59</v>
      </c>
      <c r="C29" s="48" t="s">
        <v>145</v>
      </c>
      <c r="D29" s="49">
        <v>195112</v>
      </c>
    </row>
    <row r="30" spans="1:4" x14ac:dyDescent="0.2">
      <c r="A30" s="48" t="s">
        <v>78</v>
      </c>
      <c r="B30" s="48" t="s">
        <v>59</v>
      </c>
      <c r="C30" s="48" t="s">
        <v>144</v>
      </c>
      <c r="D30" s="49">
        <v>31244</v>
      </c>
    </row>
    <row r="31" spans="1:4" x14ac:dyDescent="0.2">
      <c r="A31" s="48" t="s">
        <v>78</v>
      </c>
      <c r="B31" s="48" t="s">
        <v>59</v>
      </c>
      <c r="C31" s="48" t="s">
        <v>145</v>
      </c>
      <c r="D31" s="49">
        <v>20923</v>
      </c>
    </row>
    <row r="32" spans="1:4" x14ac:dyDescent="0.2">
      <c r="A32" s="48" t="s">
        <v>32</v>
      </c>
      <c r="B32" s="48" t="s">
        <v>60</v>
      </c>
      <c r="C32" s="48" t="s">
        <v>145</v>
      </c>
      <c r="D32" s="49">
        <v>157873</v>
      </c>
    </row>
    <row r="33" spans="1:4" x14ac:dyDescent="0.2">
      <c r="A33" s="48" t="s">
        <v>77</v>
      </c>
      <c r="B33" s="48" t="s">
        <v>60</v>
      </c>
      <c r="C33" s="48" t="s">
        <v>145</v>
      </c>
      <c r="D33" s="49">
        <v>188909</v>
      </c>
    </row>
    <row r="34" spans="1:4" x14ac:dyDescent="0.2">
      <c r="A34" s="48" t="s">
        <v>78</v>
      </c>
      <c r="B34" s="48" t="s">
        <v>60</v>
      </c>
      <c r="C34" s="48" t="s">
        <v>144</v>
      </c>
      <c r="D34" s="49">
        <v>35607</v>
      </c>
    </row>
    <row r="35" spans="1:4" x14ac:dyDescent="0.2">
      <c r="A35" s="48" t="s">
        <v>78</v>
      </c>
      <c r="B35" s="48" t="s">
        <v>60</v>
      </c>
      <c r="C35" s="48" t="s">
        <v>145</v>
      </c>
      <c r="D35" s="49">
        <v>20538</v>
      </c>
    </row>
    <row r="36" spans="1:4" x14ac:dyDescent="0.2">
      <c r="A36" s="48" t="s">
        <v>32</v>
      </c>
      <c r="B36" s="48" t="s">
        <v>61</v>
      </c>
      <c r="C36" s="48" t="s">
        <v>145</v>
      </c>
      <c r="D36" s="49">
        <v>156245</v>
      </c>
    </row>
    <row r="37" spans="1:4" x14ac:dyDescent="0.2">
      <c r="A37" s="48" t="s">
        <v>78</v>
      </c>
      <c r="B37" s="48" t="s">
        <v>61</v>
      </c>
      <c r="C37" s="48" t="s">
        <v>145</v>
      </c>
      <c r="D37" s="49">
        <v>18821</v>
      </c>
    </row>
    <row r="38" spans="1:4" x14ac:dyDescent="0.2">
      <c r="A38" s="48" t="s">
        <v>79</v>
      </c>
      <c r="B38" s="48" t="s">
        <v>61</v>
      </c>
      <c r="C38" s="48" t="s">
        <v>145</v>
      </c>
      <c r="D38" s="49">
        <v>10201</v>
      </c>
    </row>
    <row r="39" spans="1:4" x14ac:dyDescent="0.2">
      <c r="A39" s="48" t="s">
        <v>32</v>
      </c>
      <c r="B39" s="48" t="s">
        <v>62</v>
      </c>
      <c r="C39" s="48" t="s">
        <v>144</v>
      </c>
      <c r="D39" s="49">
        <v>321676</v>
      </c>
    </row>
    <row r="40" spans="1:4" x14ac:dyDescent="0.2">
      <c r="A40" s="48" t="s">
        <v>32</v>
      </c>
      <c r="B40" s="48" t="s">
        <v>62</v>
      </c>
      <c r="C40" s="48" t="s">
        <v>145</v>
      </c>
      <c r="D40" s="49">
        <v>165924</v>
      </c>
    </row>
    <row r="41" spans="1:4" x14ac:dyDescent="0.2">
      <c r="A41" s="48" t="s">
        <v>77</v>
      </c>
      <c r="B41" s="48" t="s">
        <v>62</v>
      </c>
      <c r="C41" s="48" t="s">
        <v>146</v>
      </c>
      <c r="D41" s="49">
        <v>592493</v>
      </c>
    </row>
    <row r="42" spans="1:4" x14ac:dyDescent="0.2">
      <c r="A42" s="48" t="s">
        <v>78</v>
      </c>
      <c r="B42" s="48" t="s">
        <v>62</v>
      </c>
      <c r="C42" s="48" t="s">
        <v>144</v>
      </c>
      <c r="D42" s="49">
        <v>45990</v>
      </c>
    </row>
    <row r="43" spans="1:4" x14ac:dyDescent="0.2">
      <c r="A43" s="48" t="s">
        <v>78</v>
      </c>
      <c r="B43" s="48" t="s">
        <v>62</v>
      </c>
      <c r="C43" s="48" t="s">
        <v>145</v>
      </c>
      <c r="D43" s="49">
        <v>19851</v>
      </c>
    </row>
    <row r="44" spans="1:4" x14ac:dyDescent="0.2">
      <c r="A44" s="48" t="s">
        <v>79</v>
      </c>
      <c r="B44" s="48" t="s">
        <v>62</v>
      </c>
      <c r="C44" s="48" t="s">
        <v>145</v>
      </c>
      <c r="D44" s="49">
        <v>10828</v>
      </c>
    </row>
    <row r="45" spans="1:4" x14ac:dyDescent="0.2">
      <c r="A45" s="48" t="s">
        <v>32</v>
      </c>
      <c r="B45" s="48" t="s">
        <v>63</v>
      </c>
      <c r="C45" s="48" t="s">
        <v>144</v>
      </c>
      <c r="D45" s="49">
        <v>245996</v>
      </c>
    </row>
    <row r="46" spans="1:4" x14ac:dyDescent="0.2">
      <c r="A46" s="48" t="s">
        <v>32</v>
      </c>
      <c r="B46" s="48" t="s">
        <v>63</v>
      </c>
      <c r="C46" s="48" t="s">
        <v>145</v>
      </c>
      <c r="D46" s="49">
        <v>168004</v>
      </c>
    </row>
    <row r="47" spans="1:4" x14ac:dyDescent="0.2">
      <c r="A47" s="48" t="s">
        <v>77</v>
      </c>
      <c r="B47" s="48" t="s">
        <v>63</v>
      </c>
      <c r="C47" s="48" t="s">
        <v>146</v>
      </c>
      <c r="D47" s="49">
        <v>504288</v>
      </c>
    </row>
    <row r="48" spans="1:4" x14ac:dyDescent="0.2">
      <c r="A48" s="48" t="s">
        <v>78</v>
      </c>
      <c r="B48" s="48" t="s">
        <v>63</v>
      </c>
      <c r="C48" s="48" t="s">
        <v>144</v>
      </c>
      <c r="D48" s="49">
        <v>37719</v>
      </c>
    </row>
    <row r="49" spans="1:4" x14ac:dyDescent="0.2">
      <c r="A49" s="48" t="s">
        <v>78</v>
      </c>
      <c r="B49" s="48" t="s">
        <v>63</v>
      </c>
      <c r="C49" s="48" t="s">
        <v>145</v>
      </c>
      <c r="D49" s="49">
        <v>19389</v>
      </c>
    </row>
    <row r="50" spans="1:4" x14ac:dyDescent="0.2">
      <c r="A50" s="48" t="s">
        <v>79</v>
      </c>
      <c r="B50" s="48" t="s">
        <v>63</v>
      </c>
      <c r="C50" s="48" t="s">
        <v>145</v>
      </c>
      <c r="D50" s="49">
        <v>11231</v>
      </c>
    </row>
    <row r="51" spans="1:4" x14ac:dyDescent="0.2">
      <c r="A51" s="48" t="s">
        <v>32</v>
      </c>
      <c r="B51" s="48" t="s">
        <v>64</v>
      </c>
      <c r="C51" s="48" t="s">
        <v>144</v>
      </c>
      <c r="D51" s="49">
        <v>197695</v>
      </c>
    </row>
    <row r="52" spans="1:4" x14ac:dyDescent="0.2">
      <c r="A52" s="48" t="s">
        <v>32</v>
      </c>
      <c r="B52" s="48" t="s">
        <v>64</v>
      </c>
      <c r="C52" s="48" t="s">
        <v>145</v>
      </c>
      <c r="D52" s="49">
        <v>164605</v>
      </c>
    </row>
    <row r="53" spans="1:4" x14ac:dyDescent="0.2">
      <c r="A53" s="48" t="s">
        <v>77</v>
      </c>
      <c r="B53" s="48" t="s">
        <v>64</v>
      </c>
      <c r="C53" s="48" t="s">
        <v>146</v>
      </c>
      <c r="D53" s="49">
        <v>442840</v>
      </c>
    </row>
    <row r="54" spans="1:4" x14ac:dyDescent="0.2">
      <c r="A54" s="48" t="s">
        <v>78</v>
      </c>
      <c r="B54" s="48" t="s">
        <v>64</v>
      </c>
      <c r="C54" s="48" t="s">
        <v>144</v>
      </c>
      <c r="D54" s="49">
        <v>31626</v>
      </c>
    </row>
    <row r="55" spans="1:4" x14ac:dyDescent="0.2">
      <c r="A55" s="48" t="s">
        <v>78</v>
      </c>
      <c r="B55" s="48" t="s">
        <v>64</v>
      </c>
      <c r="C55" s="48" t="s">
        <v>145</v>
      </c>
      <c r="D55" s="49">
        <v>18785</v>
      </c>
    </row>
    <row r="56" spans="1:4" x14ac:dyDescent="0.2">
      <c r="A56" s="48" t="s">
        <v>79</v>
      </c>
      <c r="B56" s="48" t="s">
        <v>64</v>
      </c>
      <c r="C56" s="48" t="s">
        <v>145</v>
      </c>
      <c r="D56" s="49">
        <v>11335</v>
      </c>
    </row>
    <row r="57" spans="1:4" x14ac:dyDescent="0.2">
      <c r="A57" s="48" t="s">
        <v>32</v>
      </c>
      <c r="B57" s="48" t="s">
        <v>65</v>
      </c>
      <c r="C57" s="48" t="s">
        <v>144</v>
      </c>
      <c r="D57" s="49">
        <v>150645</v>
      </c>
    </row>
    <row r="58" spans="1:4" x14ac:dyDescent="0.2">
      <c r="A58" s="48" t="s">
        <v>32</v>
      </c>
      <c r="B58" s="48" t="s">
        <v>65</v>
      </c>
      <c r="C58" s="48" t="s">
        <v>145</v>
      </c>
      <c r="D58" s="49">
        <v>165155</v>
      </c>
    </row>
    <row r="59" spans="1:4" x14ac:dyDescent="0.2">
      <c r="A59" s="48" t="s">
        <v>77</v>
      </c>
      <c r="B59" s="48" t="s">
        <v>65</v>
      </c>
      <c r="C59" s="48" t="s">
        <v>146</v>
      </c>
      <c r="D59" s="49">
        <v>387375</v>
      </c>
    </row>
    <row r="60" spans="1:4" x14ac:dyDescent="0.2">
      <c r="A60" s="48" t="s">
        <v>78</v>
      </c>
      <c r="B60" s="48" t="s">
        <v>65</v>
      </c>
      <c r="C60" s="48" t="s">
        <v>144</v>
      </c>
      <c r="D60" s="49">
        <v>27192</v>
      </c>
    </row>
    <row r="61" spans="1:4" x14ac:dyDescent="0.2">
      <c r="A61" s="48" t="s">
        <v>78</v>
      </c>
      <c r="B61" s="48" t="s">
        <v>65</v>
      </c>
      <c r="C61" s="48" t="s">
        <v>145</v>
      </c>
      <c r="D61" s="49">
        <v>19339</v>
      </c>
    </row>
    <row r="62" spans="1:4" x14ac:dyDescent="0.2">
      <c r="A62" s="48" t="s">
        <v>79</v>
      </c>
      <c r="B62" s="48" t="s">
        <v>65</v>
      </c>
      <c r="C62" s="48" t="s">
        <v>145</v>
      </c>
      <c r="D62" s="49">
        <v>11961</v>
      </c>
    </row>
    <row r="63" spans="1:4" x14ac:dyDescent="0.2">
      <c r="A63" s="48" t="s">
        <v>32</v>
      </c>
      <c r="B63" s="48" t="s">
        <v>66</v>
      </c>
      <c r="C63" s="48" t="s">
        <v>144</v>
      </c>
      <c r="D63" s="49">
        <v>203457</v>
      </c>
    </row>
    <row r="64" spans="1:4" x14ac:dyDescent="0.2">
      <c r="A64" s="48" t="s">
        <v>32</v>
      </c>
      <c r="B64" s="48" t="s">
        <v>66</v>
      </c>
      <c r="C64" s="48" t="s">
        <v>145</v>
      </c>
      <c r="D64" s="49">
        <v>182570</v>
      </c>
    </row>
    <row r="65" spans="1:4" x14ac:dyDescent="0.2">
      <c r="A65" s="48" t="s">
        <v>78</v>
      </c>
      <c r="B65" s="48" t="s">
        <v>66</v>
      </c>
      <c r="C65" s="48" t="s">
        <v>144</v>
      </c>
      <c r="D65" s="49">
        <v>32663</v>
      </c>
    </row>
    <row r="66" spans="1:4" x14ac:dyDescent="0.2">
      <c r="A66" s="48" t="s">
        <v>78</v>
      </c>
      <c r="B66" s="48" t="s">
        <v>66</v>
      </c>
      <c r="C66" s="48" t="s">
        <v>145</v>
      </c>
      <c r="D66" s="49">
        <v>20677</v>
      </c>
    </row>
    <row r="67" spans="1:4" x14ac:dyDescent="0.2">
      <c r="A67" s="48" t="s">
        <v>79</v>
      </c>
      <c r="B67" s="48" t="s">
        <v>66</v>
      </c>
      <c r="C67" s="48" t="s">
        <v>144</v>
      </c>
      <c r="D67" s="49">
        <v>18343</v>
      </c>
    </row>
    <row r="68" spans="1:4" x14ac:dyDescent="0.2">
      <c r="A68" s="48" t="s">
        <v>79</v>
      </c>
      <c r="B68" s="48" t="s">
        <v>66</v>
      </c>
      <c r="C68" s="48" t="s">
        <v>145</v>
      </c>
      <c r="D68" s="49">
        <v>13151</v>
      </c>
    </row>
    <row r="69" spans="1:4" x14ac:dyDescent="0.2">
      <c r="A69" s="48" t="s">
        <v>32</v>
      </c>
      <c r="B69" s="48" t="s">
        <v>67</v>
      </c>
      <c r="C69" s="48" t="s">
        <v>144</v>
      </c>
      <c r="D69" s="49">
        <v>181958</v>
      </c>
    </row>
    <row r="70" spans="1:4" x14ac:dyDescent="0.2">
      <c r="A70" s="48" t="s">
        <v>32</v>
      </c>
      <c r="B70" s="48" t="s">
        <v>67</v>
      </c>
      <c r="C70" s="48" t="s">
        <v>145</v>
      </c>
      <c r="D70" s="49">
        <v>177301</v>
      </c>
    </row>
    <row r="71" spans="1:4" x14ac:dyDescent="0.2">
      <c r="A71" s="48" t="s">
        <v>78</v>
      </c>
      <c r="B71" s="48" t="s">
        <v>67</v>
      </c>
      <c r="C71" s="48" t="s">
        <v>144</v>
      </c>
      <c r="D71" s="49">
        <v>36100</v>
      </c>
    </row>
    <row r="72" spans="1:4" x14ac:dyDescent="0.2">
      <c r="A72" s="48" t="s">
        <v>78</v>
      </c>
      <c r="B72" s="48" t="s">
        <v>67</v>
      </c>
      <c r="C72" s="48" t="s">
        <v>145</v>
      </c>
      <c r="D72" s="49">
        <v>19970</v>
      </c>
    </row>
    <row r="73" spans="1:4" x14ac:dyDescent="0.2">
      <c r="A73" s="48" t="s">
        <v>79</v>
      </c>
      <c r="B73" s="48" t="s">
        <v>67</v>
      </c>
      <c r="C73" s="48" t="s">
        <v>144</v>
      </c>
      <c r="D73" s="49">
        <v>17324</v>
      </c>
    </row>
    <row r="74" spans="1:4" x14ac:dyDescent="0.2">
      <c r="A74" s="48" t="s">
        <v>79</v>
      </c>
      <c r="B74" s="48" t="s">
        <v>67</v>
      </c>
      <c r="C74" s="48" t="s">
        <v>145</v>
      </c>
      <c r="D74" s="49">
        <v>12175</v>
      </c>
    </row>
    <row r="75" spans="1:4" x14ac:dyDescent="0.2">
      <c r="A75" s="48" t="s">
        <v>32</v>
      </c>
      <c r="B75" s="48" t="s">
        <v>68</v>
      </c>
      <c r="C75" s="48" t="s">
        <v>144</v>
      </c>
      <c r="D75" s="49">
        <v>242770</v>
      </c>
    </row>
    <row r="76" spans="1:4" x14ac:dyDescent="0.2">
      <c r="A76" s="48" t="s">
        <v>32</v>
      </c>
      <c r="B76" s="48" t="s">
        <v>68</v>
      </c>
      <c r="C76" s="48" t="s">
        <v>145</v>
      </c>
      <c r="D76" s="49">
        <v>189068</v>
      </c>
    </row>
    <row r="77" spans="1:4" x14ac:dyDescent="0.2">
      <c r="A77" s="48" t="s">
        <v>78</v>
      </c>
      <c r="B77" s="48" t="s">
        <v>68</v>
      </c>
      <c r="C77" s="48" t="s">
        <v>144</v>
      </c>
      <c r="D77" s="49">
        <v>38220</v>
      </c>
    </row>
    <row r="78" spans="1:4" x14ac:dyDescent="0.2">
      <c r="A78" s="48" t="s">
        <v>78</v>
      </c>
      <c r="B78" s="48" t="s">
        <v>68</v>
      </c>
      <c r="C78" s="48" t="s">
        <v>145</v>
      </c>
      <c r="D78" s="49">
        <v>19699</v>
      </c>
    </row>
    <row r="79" spans="1:4" x14ac:dyDescent="0.2">
      <c r="A79" s="48" t="s">
        <v>79</v>
      </c>
      <c r="B79" s="48" t="s">
        <v>68</v>
      </c>
      <c r="C79" s="48" t="s">
        <v>144</v>
      </c>
      <c r="D79" s="49">
        <v>22481</v>
      </c>
    </row>
    <row r="80" spans="1:4" x14ac:dyDescent="0.2">
      <c r="A80" s="48" t="s">
        <v>79</v>
      </c>
      <c r="B80" s="48" t="s">
        <v>68</v>
      </c>
      <c r="C80" s="48" t="s">
        <v>145</v>
      </c>
      <c r="D80" s="49">
        <v>12722</v>
      </c>
    </row>
    <row r="81" spans="1:4" x14ac:dyDescent="0.2">
      <c r="A81" s="48" t="s">
        <v>32</v>
      </c>
      <c r="B81" s="48" t="s">
        <v>69</v>
      </c>
      <c r="C81" s="48" t="s">
        <v>144</v>
      </c>
      <c r="D81" s="49">
        <v>239036</v>
      </c>
    </row>
    <row r="82" spans="1:4" x14ac:dyDescent="0.2">
      <c r="A82" s="48" t="s">
        <v>32</v>
      </c>
      <c r="B82" s="48" t="s">
        <v>69</v>
      </c>
      <c r="C82" s="48" t="s">
        <v>145</v>
      </c>
      <c r="D82" s="49">
        <v>173455</v>
      </c>
    </row>
    <row r="83" spans="1:4" x14ac:dyDescent="0.2">
      <c r="A83" s="48" t="s">
        <v>78</v>
      </c>
      <c r="B83" s="48" t="s">
        <v>69</v>
      </c>
      <c r="C83" s="48" t="s">
        <v>144</v>
      </c>
      <c r="D83" s="49">
        <v>37119</v>
      </c>
    </row>
    <row r="84" spans="1:4" x14ac:dyDescent="0.2">
      <c r="A84" s="48" t="s">
        <v>78</v>
      </c>
      <c r="B84" s="48" t="s">
        <v>69</v>
      </c>
      <c r="C84" s="48" t="s">
        <v>145</v>
      </c>
      <c r="D84" s="49">
        <v>18207</v>
      </c>
    </row>
    <row r="85" spans="1:4" x14ac:dyDescent="0.2">
      <c r="A85" s="48" t="s">
        <v>79</v>
      </c>
      <c r="B85" s="48" t="s">
        <v>69</v>
      </c>
      <c r="C85" s="48" t="s">
        <v>144</v>
      </c>
      <c r="D85" s="49">
        <v>22962</v>
      </c>
    </row>
    <row r="86" spans="1:4" x14ac:dyDescent="0.2">
      <c r="A86" s="48" t="s">
        <v>79</v>
      </c>
      <c r="B86" s="48" t="s">
        <v>69</v>
      </c>
      <c r="C86" s="48" t="s">
        <v>145</v>
      </c>
      <c r="D86" s="49">
        <v>12030</v>
      </c>
    </row>
    <row r="87" spans="1:4" x14ac:dyDescent="0.2">
      <c r="A87" s="48" t="s">
        <v>32</v>
      </c>
      <c r="B87" s="48" t="s">
        <v>70</v>
      </c>
      <c r="C87" s="48" t="s">
        <v>144</v>
      </c>
      <c r="D87" s="49">
        <v>301179</v>
      </c>
    </row>
    <row r="88" spans="1:4" x14ac:dyDescent="0.2">
      <c r="A88" s="48" t="s">
        <v>32</v>
      </c>
      <c r="B88" s="48" t="s">
        <v>70</v>
      </c>
      <c r="C88" s="48" t="s">
        <v>145</v>
      </c>
      <c r="D88" s="49">
        <v>172384</v>
      </c>
    </row>
    <row r="89" spans="1:4" x14ac:dyDescent="0.2">
      <c r="A89" s="48" t="s">
        <v>78</v>
      </c>
      <c r="B89" s="48" t="s">
        <v>70</v>
      </c>
      <c r="C89" s="48" t="s">
        <v>144</v>
      </c>
      <c r="D89" s="49">
        <v>44074</v>
      </c>
    </row>
    <row r="90" spans="1:4" x14ac:dyDescent="0.2">
      <c r="A90" s="48" t="s">
        <v>78</v>
      </c>
      <c r="B90" s="48" t="s">
        <v>70</v>
      </c>
      <c r="C90" s="48" t="s">
        <v>145</v>
      </c>
      <c r="D90" s="49">
        <v>17688</v>
      </c>
    </row>
    <row r="91" spans="1:4" x14ac:dyDescent="0.2">
      <c r="A91" s="48" t="s">
        <v>79</v>
      </c>
      <c r="B91" s="48" t="s">
        <v>70</v>
      </c>
      <c r="C91" s="48" t="s">
        <v>144</v>
      </c>
      <c r="D91" s="49">
        <v>24445</v>
      </c>
    </row>
    <row r="92" spans="1:4" x14ac:dyDescent="0.2">
      <c r="A92" s="48" t="s">
        <v>79</v>
      </c>
      <c r="B92" s="48" t="s">
        <v>70</v>
      </c>
      <c r="C92" s="48" t="s">
        <v>145</v>
      </c>
      <c r="D92" s="49">
        <v>11802</v>
      </c>
    </row>
    <row r="93" spans="1:4" x14ac:dyDescent="0.2">
      <c r="A93" s="48" t="s">
        <v>32</v>
      </c>
      <c r="B93" s="48" t="s">
        <v>71</v>
      </c>
      <c r="C93" s="48" t="s">
        <v>144</v>
      </c>
      <c r="D93" s="49">
        <v>194744</v>
      </c>
    </row>
    <row r="94" spans="1:4" x14ac:dyDescent="0.2">
      <c r="A94" s="48" t="s">
        <v>32</v>
      </c>
      <c r="B94" s="48" t="s">
        <v>71</v>
      </c>
      <c r="C94" s="48" t="s">
        <v>145</v>
      </c>
      <c r="D94" s="49">
        <v>147224</v>
      </c>
    </row>
    <row r="95" spans="1:4" x14ac:dyDescent="0.2">
      <c r="A95" s="48" t="s">
        <v>78</v>
      </c>
      <c r="B95" s="48" t="s">
        <v>71</v>
      </c>
      <c r="C95" s="48" t="s">
        <v>144</v>
      </c>
      <c r="D95" s="49">
        <v>29021</v>
      </c>
    </row>
    <row r="96" spans="1:4" x14ac:dyDescent="0.2">
      <c r="A96" s="48" t="s">
        <v>78</v>
      </c>
      <c r="B96" s="48" t="s">
        <v>71</v>
      </c>
      <c r="C96" s="48" t="s">
        <v>145</v>
      </c>
      <c r="D96" s="49">
        <v>15150</v>
      </c>
    </row>
    <row r="97" spans="1:4" x14ac:dyDescent="0.2">
      <c r="A97" s="48" t="s">
        <v>79</v>
      </c>
      <c r="B97" s="48" t="s">
        <v>71</v>
      </c>
      <c r="C97" s="48" t="s">
        <v>144</v>
      </c>
      <c r="D97" s="49">
        <v>16702</v>
      </c>
    </row>
    <row r="98" spans="1:4" x14ac:dyDescent="0.2">
      <c r="A98" s="48" t="s">
        <v>79</v>
      </c>
      <c r="B98" s="48" t="s">
        <v>71</v>
      </c>
      <c r="C98" s="48" t="s">
        <v>145</v>
      </c>
      <c r="D98" s="49">
        <v>9633</v>
      </c>
    </row>
    <row r="99" spans="1:4" x14ac:dyDescent="0.2">
      <c r="A99" s="48" t="s">
        <v>32</v>
      </c>
      <c r="B99" s="48" t="s">
        <v>72</v>
      </c>
      <c r="C99" s="48" t="s">
        <v>144</v>
      </c>
      <c r="D99" s="49">
        <v>198381</v>
      </c>
    </row>
    <row r="100" spans="1:4" x14ac:dyDescent="0.2">
      <c r="A100" s="48" t="s">
        <v>32</v>
      </c>
      <c r="B100" s="48" t="s">
        <v>72</v>
      </c>
      <c r="C100" s="48" t="s">
        <v>145</v>
      </c>
      <c r="D100" s="49">
        <v>137726</v>
      </c>
    </row>
    <row r="101" spans="1:4" x14ac:dyDescent="0.2">
      <c r="A101" s="48" t="s">
        <v>78</v>
      </c>
      <c r="B101" s="48" t="s">
        <v>72</v>
      </c>
      <c r="C101" s="48" t="s">
        <v>144</v>
      </c>
      <c r="D101" s="49">
        <v>33250</v>
      </c>
    </row>
    <row r="102" spans="1:4" x14ac:dyDescent="0.2">
      <c r="A102" s="48" t="s">
        <v>78</v>
      </c>
      <c r="B102" s="48" t="s">
        <v>72</v>
      </c>
      <c r="C102" s="48" t="s">
        <v>145</v>
      </c>
      <c r="D102" s="49">
        <v>15125</v>
      </c>
    </row>
    <row r="103" spans="1:4" x14ac:dyDescent="0.2">
      <c r="A103" s="48" t="s">
        <v>79</v>
      </c>
      <c r="B103" s="48" t="s">
        <v>72</v>
      </c>
      <c r="C103" s="48" t="s">
        <v>144</v>
      </c>
      <c r="D103" s="49">
        <v>15353</v>
      </c>
    </row>
    <row r="104" spans="1:4" x14ac:dyDescent="0.2">
      <c r="A104" s="48" t="s">
        <v>79</v>
      </c>
      <c r="B104" s="48" t="s">
        <v>72</v>
      </c>
      <c r="C104" s="48" t="s">
        <v>145</v>
      </c>
      <c r="D104" s="49">
        <v>9017</v>
      </c>
    </row>
    <row r="105" spans="1:4" x14ac:dyDescent="0.2">
      <c r="A105" s="48" t="s">
        <v>32</v>
      </c>
      <c r="B105" s="48" t="s">
        <v>73</v>
      </c>
      <c r="C105" s="48" t="s">
        <v>144</v>
      </c>
      <c r="D105" s="49">
        <v>207099</v>
      </c>
    </row>
    <row r="106" spans="1:4" x14ac:dyDescent="0.2">
      <c r="A106" s="48" t="s">
        <v>32</v>
      </c>
      <c r="B106" s="48" t="s">
        <v>73</v>
      </c>
      <c r="C106" s="48" t="s">
        <v>145</v>
      </c>
      <c r="D106" s="49">
        <v>129134</v>
      </c>
    </row>
    <row r="107" spans="1:4" x14ac:dyDescent="0.2">
      <c r="A107" s="48" t="s">
        <v>78</v>
      </c>
      <c r="B107" s="48" t="s">
        <v>73</v>
      </c>
      <c r="C107" s="48" t="s">
        <v>144</v>
      </c>
      <c r="D107" s="49">
        <v>33827</v>
      </c>
    </row>
    <row r="108" spans="1:4" x14ac:dyDescent="0.2">
      <c r="A108" s="48" t="s">
        <v>78</v>
      </c>
      <c r="B108" s="48" t="s">
        <v>73</v>
      </c>
      <c r="C108" s="48" t="s">
        <v>145</v>
      </c>
      <c r="D108" s="49">
        <v>14758</v>
      </c>
    </row>
    <row r="109" spans="1:4" x14ac:dyDescent="0.2">
      <c r="A109" s="48" t="s">
        <v>79</v>
      </c>
      <c r="B109" s="48" t="s">
        <v>73</v>
      </c>
      <c r="C109" s="48" t="s">
        <v>144</v>
      </c>
      <c r="D109" s="49">
        <v>17910</v>
      </c>
    </row>
    <row r="110" spans="1:4" x14ac:dyDescent="0.2">
      <c r="A110" s="48" t="s">
        <v>79</v>
      </c>
      <c r="B110" s="48" t="s">
        <v>73</v>
      </c>
      <c r="C110" s="48" t="s">
        <v>145</v>
      </c>
      <c r="D110" s="49">
        <v>8587</v>
      </c>
    </row>
    <row r="111" spans="1:4" x14ac:dyDescent="0.2">
      <c r="A111" s="48" t="s">
        <v>32</v>
      </c>
      <c r="B111" s="48" t="s">
        <v>74</v>
      </c>
      <c r="C111" s="48" t="s">
        <v>144</v>
      </c>
      <c r="D111" s="49">
        <v>178649</v>
      </c>
    </row>
    <row r="112" spans="1:4" x14ac:dyDescent="0.2">
      <c r="A112" s="48" t="s">
        <v>32</v>
      </c>
      <c r="B112" s="48" t="s">
        <v>74</v>
      </c>
      <c r="C112" s="48" t="s">
        <v>145</v>
      </c>
      <c r="D112" s="49">
        <v>115271</v>
      </c>
    </row>
    <row r="113" spans="1:4" x14ac:dyDescent="0.2">
      <c r="A113" s="48" t="s">
        <v>78</v>
      </c>
      <c r="B113" s="48" t="s">
        <v>74</v>
      </c>
      <c r="C113" s="48" t="s">
        <v>144</v>
      </c>
      <c r="D113" s="49">
        <v>32018</v>
      </c>
    </row>
    <row r="114" spans="1:4" x14ac:dyDescent="0.2">
      <c r="A114" s="48" t="s">
        <v>78</v>
      </c>
      <c r="B114" s="48" t="s">
        <v>74</v>
      </c>
      <c r="C114" s="48" t="s">
        <v>145</v>
      </c>
      <c r="D114" s="49">
        <v>13618</v>
      </c>
    </row>
    <row r="115" spans="1:4" x14ac:dyDescent="0.2">
      <c r="A115" s="48" t="s">
        <v>79</v>
      </c>
      <c r="B115" s="48" t="s">
        <v>74</v>
      </c>
      <c r="C115" s="48" t="s">
        <v>144</v>
      </c>
      <c r="D115" s="49">
        <v>16972</v>
      </c>
    </row>
    <row r="116" spans="1:4" x14ac:dyDescent="0.2">
      <c r="A116" s="48" t="s">
        <v>79</v>
      </c>
      <c r="B116" s="48" t="s">
        <v>74</v>
      </c>
      <c r="C116" s="48" t="s">
        <v>145</v>
      </c>
      <c r="D116" s="49">
        <v>7689</v>
      </c>
    </row>
    <row r="117" spans="1:4" x14ac:dyDescent="0.2">
      <c r="A117" s="48" t="s">
        <v>32</v>
      </c>
      <c r="B117" s="48" t="s">
        <v>75</v>
      </c>
      <c r="C117" s="48" t="s">
        <v>144</v>
      </c>
      <c r="D117" s="49">
        <v>144889</v>
      </c>
    </row>
    <row r="118" spans="1:4" x14ac:dyDescent="0.2">
      <c r="A118" s="48" t="s">
        <v>32</v>
      </c>
      <c r="B118" s="48" t="s">
        <v>75</v>
      </c>
      <c r="C118" s="48" t="s">
        <v>145</v>
      </c>
      <c r="D118" s="49">
        <v>104348</v>
      </c>
    </row>
    <row r="119" spans="1:4" x14ac:dyDescent="0.2">
      <c r="A119" s="48" t="s">
        <v>78</v>
      </c>
      <c r="B119" s="48" t="s">
        <v>75</v>
      </c>
      <c r="C119" s="48" t="s">
        <v>144</v>
      </c>
      <c r="D119" s="49">
        <v>27396</v>
      </c>
    </row>
    <row r="120" spans="1:4" x14ac:dyDescent="0.2">
      <c r="A120" s="48" t="s">
        <v>78</v>
      </c>
      <c r="B120" s="48" t="s">
        <v>75</v>
      </c>
      <c r="C120" s="48" t="s">
        <v>145</v>
      </c>
      <c r="D120" s="49">
        <v>13174</v>
      </c>
    </row>
    <row r="121" spans="1:4" x14ac:dyDescent="0.2">
      <c r="A121" s="48" t="s">
        <v>79</v>
      </c>
      <c r="B121" s="48" t="s">
        <v>75</v>
      </c>
      <c r="C121" s="48" t="s">
        <v>144</v>
      </c>
      <c r="D121" s="49">
        <v>12536</v>
      </c>
    </row>
    <row r="122" spans="1:4" x14ac:dyDescent="0.2">
      <c r="A122" s="48" t="s">
        <v>79</v>
      </c>
      <c r="B122" s="48" t="s">
        <v>75</v>
      </c>
      <c r="C122" s="48" t="s">
        <v>145</v>
      </c>
      <c r="D122" s="49">
        <v>6985</v>
      </c>
    </row>
    <row r="123" spans="1:4" x14ac:dyDescent="0.2">
      <c r="A123" s="48" t="s">
        <v>32</v>
      </c>
      <c r="B123" s="48" t="s">
        <v>76</v>
      </c>
      <c r="C123" s="48" t="s">
        <v>144</v>
      </c>
      <c r="D123" s="49">
        <v>140303</v>
      </c>
    </row>
    <row r="124" spans="1:4" x14ac:dyDescent="0.2">
      <c r="A124" s="48" t="s">
        <v>32</v>
      </c>
      <c r="B124" s="48" t="s">
        <v>76</v>
      </c>
      <c r="C124" s="48" t="s">
        <v>145</v>
      </c>
      <c r="D124" s="49">
        <v>101159</v>
      </c>
    </row>
    <row r="125" spans="1:4" x14ac:dyDescent="0.2">
      <c r="A125" s="48" t="s">
        <v>78</v>
      </c>
      <c r="B125" s="48" t="s">
        <v>76</v>
      </c>
      <c r="C125" s="48" t="s">
        <v>145</v>
      </c>
      <c r="D125" s="50">
        <v>13992</v>
      </c>
    </row>
    <row r="126" spans="1:4" x14ac:dyDescent="0.2">
      <c r="A126" s="48" t="s">
        <v>78</v>
      </c>
      <c r="B126" s="48" t="s">
        <v>76</v>
      </c>
      <c r="C126" s="48" t="s">
        <v>144</v>
      </c>
      <c r="D126" s="49">
        <v>24745</v>
      </c>
    </row>
    <row r="127" spans="1:4" x14ac:dyDescent="0.2">
      <c r="A127" s="48" t="s">
        <v>79</v>
      </c>
      <c r="B127" s="48" t="s">
        <v>76</v>
      </c>
      <c r="C127" s="48" t="s">
        <v>144</v>
      </c>
      <c r="D127" s="49">
        <v>12349</v>
      </c>
    </row>
    <row r="128" spans="1:4" x14ac:dyDescent="0.2">
      <c r="A128" s="48" t="s">
        <v>79</v>
      </c>
      <c r="B128" s="48" t="s">
        <v>76</v>
      </c>
      <c r="C128" s="48" t="s">
        <v>145</v>
      </c>
      <c r="D128" s="49">
        <v>6800</v>
      </c>
    </row>
    <row r="129" spans="1:4" x14ac:dyDescent="0.2">
      <c r="A129" s="48" t="s">
        <v>32</v>
      </c>
      <c r="B129" s="48" t="s">
        <v>33</v>
      </c>
      <c r="C129" s="48" t="s">
        <v>144</v>
      </c>
      <c r="D129" s="49">
        <v>136165</v>
      </c>
    </row>
    <row r="130" spans="1:4" x14ac:dyDescent="0.2">
      <c r="A130" s="48" t="s">
        <v>32</v>
      </c>
      <c r="B130" s="48" t="s">
        <v>33</v>
      </c>
      <c r="C130" s="48" t="s">
        <v>145</v>
      </c>
      <c r="D130" s="49">
        <v>92262</v>
      </c>
    </row>
    <row r="131" spans="1:4" x14ac:dyDescent="0.2">
      <c r="A131" s="48" t="s">
        <v>78</v>
      </c>
      <c r="B131" s="48" t="s">
        <v>33</v>
      </c>
      <c r="C131" s="48" t="s">
        <v>145</v>
      </c>
      <c r="D131" s="50">
        <v>13144</v>
      </c>
    </row>
    <row r="132" spans="1:4" x14ac:dyDescent="0.2">
      <c r="A132" s="48" t="s">
        <v>78</v>
      </c>
      <c r="B132" s="48" t="s">
        <v>33</v>
      </c>
      <c r="C132" s="48" t="s">
        <v>144</v>
      </c>
      <c r="D132" s="49">
        <v>25791</v>
      </c>
    </row>
    <row r="133" spans="1:4" x14ac:dyDescent="0.2">
      <c r="A133" s="48" t="s">
        <v>79</v>
      </c>
      <c r="B133" s="48" t="s">
        <v>33</v>
      </c>
      <c r="C133" s="48" t="s">
        <v>144</v>
      </c>
      <c r="D133" s="49">
        <v>14273</v>
      </c>
    </row>
    <row r="134" spans="1:4" x14ac:dyDescent="0.2">
      <c r="A134" s="48" t="s">
        <v>79</v>
      </c>
      <c r="B134" s="48" t="s">
        <v>33</v>
      </c>
      <c r="C134" s="48" t="s">
        <v>145</v>
      </c>
      <c r="D134" s="49">
        <v>6414</v>
      </c>
    </row>
    <row r="135" spans="1:4" x14ac:dyDescent="0.2">
      <c r="A135" s="48" t="s">
        <v>32</v>
      </c>
      <c r="B135" s="48" t="s">
        <v>34</v>
      </c>
      <c r="C135" s="48" t="s">
        <v>144</v>
      </c>
      <c r="D135" s="49">
        <v>136955</v>
      </c>
    </row>
    <row r="136" spans="1:4" x14ac:dyDescent="0.2">
      <c r="A136" s="48" t="s">
        <v>32</v>
      </c>
      <c r="B136" s="48" t="s">
        <v>34</v>
      </c>
      <c r="C136" s="48" t="s">
        <v>145</v>
      </c>
      <c r="D136" s="49">
        <v>86990</v>
      </c>
    </row>
    <row r="137" spans="1:4" x14ac:dyDescent="0.2">
      <c r="A137" s="48" t="s">
        <v>78</v>
      </c>
      <c r="B137" s="48" t="s">
        <v>34</v>
      </c>
      <c r="C137" s="48" t="s">
        <v>145</v>
      </c>
      <c r="D137" s="50">
        <v>12411</v>
      </c>
    </row>
    <row r="138" spans="1:4" x14ac:dyDescent="0.2">
      <c r="A138" s="48" t="s">
        <v>78</v>
      </c>
      <c r="B138" s="48" t="s">
        <v>34</v>
      </c>
      <c r="C138" s="48" t="s">
        <v>144</v>
      </c>
      <c r="D138" s="49">
        <v>19928</v>
      </c>
    </row>
    <row r="139" spans="1:4" x14ac:dyDescent="0.2">
      <c r="A139" s="48" t="s">
        <v>79</v>
      </c>
      <c r="B139" s="48" t="s">
        <v>34</v>
      </c>
      <c r="C139" s="48" t="s">
        <v>144</v>
      </c>
      <c r="D139" s="49">
        <v>10779</v>
      </c>
    </row>
    <row r="140" spans="1:4" x14ac:dyDescent="0.2">
      <c r="A140" s="48" t="s">
        <v>79</v>
      </c>
      <c r="B140" s="48" t="s">
        <v>34</v>
      </c>
      <c r="C140" s="48" t="s">
        <v>145</v>
      </c>
      <c r="D140" s="49">
        <v>5690</v>
      </c>
    </row>
    <row r="141" spans="1:4" x14ac:dyDescent="0.2">
      <c r="A141" s="48" t="s">
        <v>32</v>
      </c>
      <c r="B141" s="48" t="s">
        <v>35</v>
      </c>
      <c r="C141" s="48" t="s">
        <v>144</v>
      </c>
      <c r="D141" s="49">
        <v>79747</v>
      </c>
    </row>
    <row r="142" spans="1:4" x14ac:dyDescent="0.2">
      <c r="A142" s="48" t="s">
        <v>32</v>
      </c>
      <c r="B142" s="48" t="s">
        <v>35</v>
      </c>
      <c r="C142" s="48" t="s">
        <v>145</v>
      </c>
      <c r="D142" s="49">
        <v>74730</v>
      </c>
    </row>
    <row r="143" spans="1:4" x14ac:dyDescent="0.2">
      <c r="A143" s="48" t="s">
        <v>78</v>
      </c>
      <c r="B143" s="48" t="s">
        <v>35</v>
      </c>
      <c r="C143" s="48" t="s">
        <v>145</v>
      </c>
      <c r="D143" s="50">
        <v>11086</v>
      </c>
    </row>
    <row r="144" spans="1:4" x14ac:dyDescent="0.2">
      <c r="A144" s="48" t="s">
        <v>78</v>
      </c>
      <c r="B144" s="48" t="s">
        <v>35</v>
      </c>
      <c r="C144" s="48" t="s">
        <v>144</v>
      </c>
      <c r="D144" s="49">
        <v>15654</v>
      </c>
    </row>
    <row r="145" spans="1:4" x14ac:dyDescent="0.2">
      <c r="A145" s="48" t="s">
        <v>79</v>
      </c>
      <c r="B145" s="48" t="s">
        <v>35</v>
      </c>
      <c r="C145" s="48" t="s">
        <v>144</v>
      </c>
      <c r="D145" s="49">
        <v>6695</v>
      </c>
    </row>
    <row r="146" spans="1:4" x14ac:dyDescent="0.2">
      <c r="A146" s="48" t="s">
        <v>79</v>
      </c>
      <c r="B146" s="48" t="s">
        <v>35</v>
      </c>
      <c r="C146" s="48" t="s">
        <v>145</v>
      </c>
      <c r="D146" s="49">
        <v>4745</v>
      </c>
    </row>
    <row r="147" spans="1:4" x14ac:dyDescent="0.2">
      <c r="A147" s="48" t="s">
        <v>32</v>
      </c>
      <c r="B147" s="48" t="s">
        <v>36</v>
      </c>
      <c r="C147" s="48" t="s">
        <v>144</v>
      </c>
      <c r="D147" s="49">
        <v>98124</v>
      </c>
    </row>
    <row r="148" spans="1:4" x14ac:dyDescent="0.2">
      <c r="A148" s="48" t="s">
        <v>32</v>
      </c>
      <c r="B148" s="48" t="s">
        <v>36</v>
      </c>
      <c r="C148" s="48" t="s">
        <v>145</v>
      </c>
      <c r="D148" s="49">
        <v>73252</v>
      </c>
    </row>
    <row r="149" spans="1:4" x14ac:dyDescent="0.2">
      <c r="A149" s="48" t="s">
        <v>78</v>
      </c>
      <c r="B149" s="48" t="s">
        <v>36</v>
      </c>
      <c r="C149" s="48" t="s">
        <v>145</v>
      </c>
      <c r="D149" s="50">
        <v>10521</v>
      </c>
    </row>
    <row r="150" spans="1:4" x14ac:dyDescent="0.2">
      <c r="A150" s="48" t="s">
        <v>78</v>
      </c>
      <c r="B150" s="48" t="s">
        <v>36</v>
      </c>
      <c r="C150" s="48" t="s">
        <v>144</v>
      </c>
      <c r="D150" s="49">
        <v>17468</v>
      </c>
    </row>
    <row r="151" spans="1:4" x14ac:dyDescent="0.2">
      <c r="A151" s="48" t="s">
        <v>79</v>
      </c>
      <c r="B151" s="48" t="s">
        <v>36</v>
      </c>
      <c r="C151" s="48" t="s">
        <v>144</v>
      </c>
      <c r="D151" s="49">
        <v>8378</v>
      </c>
    </row>
    <row r="152" spans="1:4" x14ac:dyDescent="0.2">
      <c r="A152" s="48" t="s">
        <v>79</v>
      </c>
      <c r="B152" s="48" t="s">
        <v>36</v>
      </c>
      <c r="C152" s="48" t="s">
        <v>145</v>
      </c>
      <c r="D152" s="49">
        <v>4790</v>
      </c>
    </row>
    <row r="153" spans="1:4" x14ac:dyDescent="0.2">
      <c r="A153" s="48" t="s">
        <v>32</v>
      </c>
      <c r="B153" s="48" t="s">
        <v>37</v>
      </c>
      <c r="C153" s="48" t="s">
        <v>144</v>
      </c>
      <c r="D153" s="49">
        <v>83963</v>
      </c>
    </row>
    <row r="154" spans="1:4" x14ac:dyDescent="0.2">
      <c r="A154" s="48" t="s">
        <v>32</v>
      </c>
      <c r="B154" s="48" t="s">
        <v>37</v>
      </c>
      <c r="C154" s="48" t="s">
        <v>145</v>
      </c>
      <c r="D154" s="49">
        <v>71125</v>
      </c>
    </row>
    <row r="155" spans="1:4" x14ac:dyDescent="0.2">
      <c r="A155" s="48" t="s">
        <v>78</v>
      </c>
      <c r="B155" s="48" t="s">
        <v>37</v>
      </c>
      <c r="C155" s="48" t="s">
        <v>145</v>
      </c>
      <c r="D155" s="50">
        <v>10633</v>
      </c>
    </row>
    <row r="156" spans="1:4" x14ac:dyDescent="0.2">
      <c r="A156" s="48" t="s">
        <v>78</v>
      </c>
      <c r="B156" s="48" t="s">
        <v>37</v>
      </c>
      <c r="C156" s="48" t="s">
        <v>144</v>
      </c>
      <c r="D156" s="49">
        <v>14391</v>
      </c>
    </row>
    <row r="157" spans="1:4" x14ac:dyDescent="0.2">
      <c r="A157" s="48" t="s">
        <v>79</v>
      </c>
      <c r="B157" s="48" t="s">
        <v>37</v>
      </c>
      <c r="C157" s="48" t="s">
        <v>144</v>
      </c>
      <c r="D157" s="49">
        <v>7091</v>
      </c>
    </row>
    <row r="158" spans="1:4" x14ac:dyDescent="0.2">
      <c r="A158" s="48" t="s">
        <v>79</v>
      </c>
      <c r="B158" s="48" t="s">
        <v>37</v>
      </c>
      <c r="C158" s="48" t="s">
        <v>145</v>
      </c>
      <c r="D158" s="49">
        <v>4561</v>
      </c>
    </row>
    <row r="159" spans="1:4" x14ac:dyDescent="0.2">
      <c r="A159" s="48" t="s">
        <v>32</v>
      </c>
      <c r="B159" s="48" t="s">
        <v>38</v>
      </c>
      <c r="C159" s="48" t="s">
        <v>144</v>
      </c>
      <c r="D159" s="49">
        <v>88804</v>
      </c>
    </row>
    <row r="160" spans="1:4" x14ac:dyDescent="0.2">
      <c r="A160" s="48" t="s">
        <v>32</v>
      </c>
      <c r="B160" s="48" t="s">
        <v>38</v>
      </c>
      <c r="C160" s="48" t="s">
        <v>145</v>
      </c>
      <c r="D160" s="49">
        <v>73493</v>
      </c>
    </row>
    <row r="161" spans="1:4" x14ac:dyDescent="0.2">
      <c r="A161" s="48" t="s">
        <v>78</v>
      </c>
      <c r="B161" s="48" t="s">
        <v>38</v>
      </c>
      <c r="C161" s="48" t="s">
        <v>145</v>
      </c>
      <c r="D161" s="50">
        <v>11005</v>
      </c>
    </row>
    <row r="162" spans="1:4" x14ac:dyDescent="0.2">
      <c r="A162" s="48" t="s">
        <v>78</v>
      </c>
      <c r="B162" s="48" t="s">
        <v>38</v>
      </c>
      <c r="C162" s="48" t="s">
        <v>144</v>
      </c>
      <c r="D162" s="49">
        <v>15623</v>
      </c>
    </row>
    <row r="163" spans="1:4" x14ac:dyDescent="0.2">
      <c r="A163" s="48" t="s">
        <v>79</v>
      </c>
      <c r="B163" s="48" t="s">
        <v>38</v>
      </c>
      <c r="C163" s="48" t="s">
        <v>144</v>
      </c>
      <c r="D163" s="49">
        <v>7433</v>
      </c>
    </row>
    <row r="164" spans="1:4" x14ac:dyDescent="0.2">
      <c r="A164" s="48" t="s">
        <v>79</v>
      </c>
      <c r="B164" s="48" t="s">
        <v>38</v>
      </c>
      <c r="C164" s="48" t="s">
        <v>145</v>
      </c>
      <c r="D164" s="49">
        <v>4678</v>
      </c>
    </row>
    <row r="165" spans="1:4" x14ac:dyDescent="0.2">
      <c r="A165" s="48" t="s">
        <v>32</v>
      </c>
      <c r="B165" s="48" t="s">
        <v>39</v>
      </c>
      <c r="C165" s="48" t="s">
        <v>144</v>
      </c>
      <c r="D165" s="49">
        <v>87115</v>
      </c>
    </row>
    <row r="166" spans="1:4" x14ac:dyDescent="0.2">
      <c r="A166" s="48" t="s">
        <v>32</v>
      </c>
      <c r="B166" s="48" t="s">
        <v>39</v>
      </c>
      <c r="C166" s="48" t="s">
        <v>145</v>
      </c>
      <c r="D166" s="49">
        <v>74967</v>
      </c>
    </row>
    <row r="167" spans="1:4" x14ac:dyDescent="0.2">
      <c r="A167" s="48" t="s">
        <v>78</v>
      </c>
      <c r="B167" s="48" t="s">
        <v>39</v>
      </c>
      <c r="C167" s="48" t="s">
        <v>145</v>
      </c>
      <c r="D167" s="50">
        <v>10894</v>
      </c>
    </row>
    <row r="168" spans="1:4" x14ac:dyDescent="0.2">
      <c r="A168" s="48" t="s">
        <v>78</v>
      </c>
      <c r="B168" s="48" t="s">
        <v>39</v>
      </c>
      <c r="C168" s="48" t="s">
        <v>144</v>
      </c>
      <c r="D168" s="49">
        <v>16411</v>
      </c>
    </row>
    <row r="169" spans="1:4" x14ac:dyDescent="0.2">
      <c r="A169" s="48" t="s">
        <v>79</v>
      </c>
      <c r="B169" s="48" t="s">
        <v>39</v>
      </c>
      <c r="C169" s="48" t="s">
        <v>144</v>
      </c>
      <c r="D169" s="49">
        <v>5995</v>
      </c>
    </row>
    <row r="170" spans="1:4" x14ac:dyDescent="0.2">
      <c r="A170" s="48" t="s">
        <v>79</v>
      </c>
      <c r="B170" s="48" t="s">
        <v>39</v>
      </c>
      <c r="C170" s="48" t="s">
        <v>145</v>
      </c>
      <c r="D170" s="49">
        <v>4758</v>
      </c>
    </row>
    <row r="171" spans="1:4" x14ac:dyDescent="0.2">
      <c r="A171" s="48" t="s">
        <v>32</v>
      </c>
      <c r="B171" s="48" t="s">
        <v>40</v>
      </c>
      <c r="C171" s="48" t="s">
        <v>144</v>
      </c>
      <c r="D171" s="49">
        <v>93107</v>
      </c>
    </row>
    <row r="172" spans="1:4" x14ac:dyDescent="0.2">
      <c r="A172" s="48" t="s">
        <v>32</v>
      </c>
      <c r="B172" s="48" t="s">
        <v>40</v>
      </c>
      <c r="C172" s="48" t="s">
        <v>145</v>
      </c>
      <c r="D172" s="49">
        <v>74289</v>
      </c>
    </row>
    <row r="173" spans="1:4" x14ac:dyDescent="0.2">
      <c r="A173" s="48" t="s">
        <v>78</v>
      </c>
      <c r="B173" s="48" t="s">
        <v>40</v>
      </c>
      <c r="C173" s="48" t="s">
        <v>145</v>
      </c>
      <c r="D173" s="50">
        <v>10672</v>
      </c>
    </row>
    <row r="174" spans="1:4" x14ac:dyDescent="0.2">
      <c r="A174" s="48" t="s">
        <v>78</v>
      </c>
      <c r="B174" s="48" t="s">
        <v>40</v>
      </c>
      <c r="C174" s="48" t="s">
        <v>144</v>
      </c>
      <c r="D174" s="49">
        <v>15502</v>
      </c>
    </row>
    <row r="175" spans="1:4" x14ac:dyDescent="0.2">
      <c r="A175" s="48" t="s">
        <v>79</v>
      </c>
      <c r="B175" s="48" t="s">
        <v>40</v>
      </c>
      <c r="C175" s="48" t="s">
        <v>144</v>
      </c>
      <c r="D175" s="49">
        <v>6706</v>
      </c>
    </row>
    <row r="176" spans="1:4" x14ac:dyDescent="0.2">
      <c r="A176" s="48" t="s">
        <v>79</v>
      </c>
      <c r="B176" s="48" t="s">
        <v>40</v>
      </c>
      <c r="C176" s="48" t="s">
        <v>145</v>
      </c>
      <c r="D176" s="49">
        <v>4316</v>
      </c>
    </row>
    <row r="177" spans="1:4" x14ac:dyDescent="0.2">
      <c r="A177" s="48" t="s">
        <v>32</v>
      </c>
      <c r="B177" s="48" t="s">
        <v>41</v>
      </c>
      <c r="C177" s="48" t="s">
        <v>144</v>
      </c>
      <c r="D177" s="49">
        <v>109662</v>
      </c>
    </row>
    <row r="178" spans="1:4" x14ac:dyDescent="0.2">
      <c r="A178" s="48" t="s">
        <v>32</v>
      </c>
      <c r="B178" s="48" t="s">
        <v>41</v>
      </c>
      <c r="C178" s="48" t="s">
        <v>145</v>
      </c>
      <c r="D178" s="49">
        <v>73301</v>
      </c>
    </row>
    <row r="179" spans="1:4" x14ac:dyDescent="0.2">
      <c r="A179" s="48" t="s">
        <v>78</v>
      </c>
      <c r="B179" s="48" t="s">
        <v>41</v>
      </c>
      <c r="C179" s="48" t="s">
        <v>145</v>
      </c>
      <c r="D179" s="50">
        <v>10473</v>
      </c>
    </row>
    <row r="180" spans="1:4" x14ac:dyDescent="0.2">
      <c r="A180" s="48" t="s">
        <v>78</v>
      </c>
      <c r="B180" s="48" t="s">
        <v>41</v>
      </c>
      <c r="C180" s="48" t="s">
        <v>144</v>
      </c>
      <c r="D180" s="49">
        <v>16341</v>
      </c>
    </row>
    <row r="181" spans="1:4" x14ac:dyDescent="0.2">
      <c r="A181" s="48" t="s">
        <v>79</v>
      </c>
      <c r="B181" s="48" t="s">
        <v>41</v>
      </c>
      <c r="C181" s="48" t="s">
        <v>144</v>
      </c>
      <c r="D181" s="49">
        <v>8519</v>
      </c>
    </row>
    <row r="182" spans="1:4" x14ac:dyDescent="0.2">
      <c r="A182" s="48" t="s">
        <v>79</v>
      </c>
      <c r="B182" s="48" t="s">
        <v>41</v>
      </c>
      <c r="C182" s="48" t="s">
        <v>145</v>
      </c>
      <c r="D182" s="49">
        <v>4392</v>
      </c>
    </row>
    <row r="183" spans="1:4" x14ac:dyDescent="0.2">
      <c r="A183" s="48" t="s">
        <v>32</v>
      </c>
      <c r="B183" s="48" t="s">
        <v>42</v>
      </c>
      <c r="C183" s="48" t="s">
        <v>144</v>
      </c>
      <c r="D183" s="49">
        <v>85410</v>
      </c>
    </row>
    <row r="184" spans="1:4" x14ac:dyDescent="0.2">
      <c r="A184" s="48" t="s">
        <v>32</v>
      </c>
      <c r="B184" s="48" t="s">
        <v>42</v>
      </c>
      <c r="C184" s="48" t="s">
        <v>145</v>
      </c>
      <c r="D184" s="49">
        <v>68784</v>
      </c>
    </row>
    <row r="185" spans="1:4" x14ac:dyDescent="0.2">
      <c r="A185" s="48" t="s">
        <v>78</v>
      </c>
      <c r="B185" s="48" t="s">
        <v>42</v>
      </c>
      <c r="C185" s="48" t="s">
        <v>145</v>
      </c>
      <c r="D185" s="50">
        <v>9853</v>
      </c>
    </row>
    <row r="186" spans="1:4" x14ac:dyDescent="0.2">
      <c r="A186" s="48" t="s">
        <v>78</v>
      </c>
      <c r="B186" s="48" t="s">
        <v>42</v>
      </c>
      <c r="C186" s="48" t="s">
        <v>144</v>
      </c>
      <c r="D186" s="49">
        <v>14647</v>
      </c>
    </row>
    <row r="187" spans="1:4" x14ac:dyDescent="0.2">
      <c r="A187" s="48" t="s">
        <v>79</v>
      </c>
      <c r="B187" s="48" t="s">
        <v>42</v>
      </c>
      <c r="C187" s="48" t="s">
        <v>144</v>
      </c>
      <c r="D187" s="49">
        <v>6308</v>
      </c>
    </row>
    <row r="188" spans="1:4" x14ac:dyDescent="0.2">
      <c r="A188" s="48" t="s">
        <v>79</v>
      </c>
      <c r="B188" s="48" t="s">
        <v>42</v>
      </c>
      <c r="C188" s="48" t="s">
        <v>145</v>
      </c>
      <c r="D188" s="49">
        <v>4279</v>
      </c>
    </row>
    <row r="189" spans="1:4" x14ac:dyDescent="0.2">
      <c r="A189" s="48" t="s">
        <v>32</v>
      </c>
      <c r="B189" s="48" t="s">
        <v>43</v>
      </c>
      <c r="C189" s="48" t="s">
        <v>144</v>
      </c>
      <c r="D189" s="49">
        <v>89190</v>
      </c>
    </row>
    <row r="190" spans="1:4" x14ac:dyDescent="0.2">
      <c r="A190" s="48" t="s">
        <v>32</v>
      </c>
      <c r="B190" s="48" t="s">
        <v>43</v>
      </c>
      <c r="C190" s="48" t="s">
        <v>145</v>
      </c>
      <c r="D190" s="49">
        <v>61924</v>
      </c>
    </row>
    <row r="191" spans="1:4" x14ac:dyDescent="0.2">
      <c r="A191" s="48" t="s">
        <v>78</v>
      </c>
      <c r="B191" s="48" t="s">
        <v>43</v>
      </c>
      <c r="C191" s="48" t="s">
        <v>145</v>
      </c>
      <c r="D191" s="50">
        <v>9425</v>
      </c>
    </row>
    <row r="192" spans="1:4" x14ac:dyDescent="0.2">
      <c r="A192" s="48" t="s">
        <v>78</v>
      </c>
      <c r="B192" s="48" t="s">
        <v>43</v>
      </c>
      <c r="C192" s="48" t="s">
        <v>144</v>
      </c>
      <c r="D192" s="49">
        <v>15739</v>
      </c>
    </row>
    <row r="193" spans="1:4" x14ac:dyDescent="0.2">
      <c r="A193" s="48" t="s">
        <v>79</v>
      </c>
      <c r="B193" s="48" t="s">
        <v>43</v>
      </c>
      <c r="C193" s="48" t="s">
        <v>144</v>
      </c>
      <c r="D193" s="49">
        <v>6530</v>
      </c>
    </row>
    <row r="194" spans="1:4" x14ac:dyDescent="0.2">
      <c r="A194" s="48" t="s">
        <v>79</v>
      </c>
      <c r="B194" s="48" t="s">
        <v>43</v>
      </c>
      <c r="C194" s="48" t="s">
        <v>145</v>
      </c>
      <c r="D194" s="49">
        <v>3797</v>
      </c>
    </row>
    <row r="195" spans="1:4" x14ac:dyDescent="0.2">
      <c r="A195" s="48" t="s">
        <v>32</v>
      </c>
      <c r="B195" s="48" t="s">
        <v>44</v>
      </c>
      <c r="C195" s="48" t="s">
        <v>144</v>
      </c>
      <c r="D195" s="49">
        <v>89158</v>
      </c>
    </row>
    <row r="196" spans="1:4" x14ac:dyDescent="0.2">
      <c r="A196" s="48" t="s">
        <v>32</v>
      </c>
      <c r="B196" s="48" t="s">
        <v>44</v>
      </c>
      <c r="C196" s="48" t="s">
        <v>145</v>
      </c>
      <c r="D196" s="49">
        <v>63514</v>
      </c>
    </row>
    <row r="197" spans="1:4" x14ac:dyDescent="0.2">
      <c r="A197" s="48" t="s">
        <v>78</v>
      </c>
      <c r="B197" s="48" t="s">
        <v>44</v>
      </c>
      <c r="C197" s="48" t="s">
        <v>145</v>
      </c>
      <c r="D197" s="50">
        <v>9795</v>
      </c>
    </row>
    <row r="198" spans="1:4" x14ac:dyDescent="0.2">
      <c r="A198" s="48" t="s">
        <v>78</v>
      </c>
      <c r="B198" s="48" t="s">
        <v>44</v>
      </c>
      <c r="C198" s="48" t="s">
        <v>144</v>
      </c>
      <c r="D198" s="49">
        <v>18005</v>
      </c>
    </row>
    <row r="199" spans="1:4" x14ac:dyDescent="0.2">
      <c r="A199" s="48" t="s">
        <v>79</v>
      </c>
      <c r="B199" s="48" t="s">
        <v>44</v>
      </c>
      <c r="C199" s="48" t="s">
        <v>144</v>
      </c>
      <c r="D199" s="49">
        <v>6796</v>
      </c>
    </row>
    <row r="200" spans="1:4" x14ac:dyDescent="0.2">
      <c r="A200" s="48" t="s">
        <v>79</v>
      </c>
      <c r="B200" s="48" t="s">
        <v>44</v>
      </c>
      <c r="C200" s="48" t="s">
        <v>145</v>
      </c>
      <c r="D200" s="49">
        <v>3945</v>
      </c>
    </row>
    <row r="201" spans="1:4" x14ac:dyDescent="0.2">
      <c r="A201" s="48" t="s">
        <v>32</v>
      </c>
      <c r="B201" s="48" t="s">
        <v>45</v>
      </c>
      <c r="C201" s="48" t="s">
        <v>144</v>
      </c>
      <c r="D201" s="49">
        <v>112090</v>
      </c>
    </row>
    <row r="202" spans="1:4" x14ac:dyDescent="0.2">
      <c r="A202" s="48" t="s">
        <v>32</v>
      </c>
      <c r="B202" s="48" t="s">
        <v>45</v>
      </c>
      <c r="C202" s="48" t="s">
        <v>145</v>
      </c>
      <c r="D202" s="49">
        <v>66816</v>
      </c>
    </row>
    <row r="203" spans="1:4" x14ac:dyDescent="0.2">
      <c r="A203" s="48" t="s">
        <v>78</v>
      </c>
      <c r="B203" s="48" t="s">
        <v>45</v>
      </c>
      <c r="C203" s="48" t="s">
        <v>145</v>
      </c>
      <c r="D203" s="50">
        <v>9776</v>
      </c>
    </row>
    <row r="204" spans="1:4" x14ac:dyDescent="0.2">
      <c r="A204" s="48" t="s">
        <v>78</v>
      </c>
      <c r="B204" s="48" t="s">
        <v>45</v>
      </c>
      <c r="C204" s="48" t="s">
        <v>144</v>
      </c>
      <c r="D204" s="49">
        <v>17067</v>
      </c>
    </row>
    <row r="205" spans="1:4" x14ac:dyDescent="0.2">
      <c r="A205" s="48" t="s">
        <v>79</v>
      </c>
      <c r="B205" s="48" t="s">
        <v>45</v>
      </c>
      <c r="C205" s="48" t="s">
        <v>144</v>
      </c>
      <c r="D205" s="49">
        <v>7149</v>
      </c>
    </row>
    <row r="206" spans="1:4" x14ac:dyDescent="0.2">
      <c r="A206" s="48" t="s">
        <v>79</v>
      </c>
      <c r="B206" s="48" t="s">
        <v>45</v>
      </c>
      <c r="C206" s="48" t="s">
        <v>145</v>
      </c>
      <c r="D206" s="49">
        <v>3919</v>
      </c>
    </row>
    <row r="207" spans="1:4" x14ac:dyDescent="0.2">
      <c r="A207" s="48" t="s">
        <v>32</v>
      </c>
      <c r="B207" s="48" t="s">
        <v>46</v>
      </c>
      <c r="C207" s="48" t="s">
        <v>144</v>
      </c>
      <c r="D207" s="49">
        <v>77006</v>
      </c>
    </row>
    <row r="208" spans="1:4" x14ac:dyDescent="0.2">
      <c r="A208" s="48" t="s">
        <v>32</v>
      </c>
      <c r="B208" s="48" t="s">
        <v>46</v>
      </c>
      <c r="C208" s="48" t="s">
        <v>145</v>
      </c>
      <c r="D208" s="49">
        <v>61973</v>
      </c>
    </row>
    <row r="209" spans="1:4" x14ac:dyDescent="0.2">
      <c r="A209" s="48" t="s">
        <v>78</v>
      </c>
      <c r="B209" s="48" t="s">
        <v>46</v>
      </c>
      <c r="C209" s="48" t="s">
        <v>145</v>
      </c>
      <c r="D209" s="50">
        <v>9145</v>
      </c>
    </row>
    <row r="210" spans="1:4" x14ac:dyDescent="0.2">
      <c r="A210" s="48" t="s">
        <v>78</v>
      </c>
      <c r="B210" s="48" t="s">
        <v>46</v>
      </c>
      <c r="C210" s="48" t="s">
        <v>144</v>
      </c>
      <c r="D210" s="49">
        <v>14954</v>
      </c>
    </row>
    <row r="211" spans="1:4" x14ac:dyDescent="0.2">
      <c r="A211" s="48" t="s">
        <v>79</v>
      </c>
      <c r="B211" s="48" t="s">
        <v>46</v>
      </c>
      <c r="C211" s="48" t="s">
        <v>144</v>
      </c>
      <c r="D211" s="49">
        <v>5777</v>
      </c>
    </row>
    <row r="212" spans="1:4" x14ac:dyDescent="0.2">
      <c r="A212" s="48" t="s">
        <v>79</v>
      </c>
      <c r="B212" s="48" t="s">
        <v>46</v>
      </c>
      <c r="C212" s="48" t="s">
        <v>145</v>
      </c>
      <c r="D212" s="49">
        <v>3924</v>
      </c>
    </row>
    <row r="213" spans="1:4" x14ac:dyDescent="0.2">
      <c r="A213" s="48" t="s">
        <v>32</v>
      </c>
      <c r="B213" s="48" t="s">
        <v>47</v>
      </c>
      <c r="C213" s="48" t="s">
        <v>144</v>
      </c>
      <c r="D213" s="49">
        <v>81151</v>
      </c>
    </row>
    <row r="214" spans="1:4" x14ac:dyDescent="0.2">
      <c r="A214" s="48" t="s">
        <v>32</v>
      </c>
      <c r="B214" s="48" t="s">
        <v>47</v>
      </c>
      <c r="C214" s="48" t="s">
        <v>145</v>
      </c>
      <c r="D214" s="49">
        <v>61874</v>
      </c>
    </row>
    <row r="215" spans="1:4" x14ac:dyDescent="0.2">
      <c r="A215" s="48" t="s">
        <v>78</v>
      </c>
      <c r="B215" s="48" t="s">
        <v>47</v>
      </c>
      <c r="C215" s="48" t="s">
        <v>145</v>
      </c>
      <c r="D215" s="50">
        <v>8811</v>
      </c>
    </row>
    <row r="216" spans="1:4" x14ac:dyDescent="0.2">
      <c r="A216" s="48" t="s">
        <v>78</v>
      </c>
      <c r="B216" s="48" t="s">
        <v>47</v>
      </c>
      <c r="C216" s="48" t="s">
        <v>144</v>
      </c>
      <c r="D216" s="49">
        <v>14114</v>
      </c>
    </row>
    <row r="217" spans="1:4" x14ac:dyDescent="0.2">
      <c r="A217" s="48" t="s">
        <v>79</v>
      </c>
      <c r="B217" s="48" t="s">
        <v>47</v>
      </c>
      <c r="C217" s="48" t="s">
        <v>144</v>
      </c>
      <c r="D217" s="49">
        <v>6260</v>
      </c>
    </row>
    <row r="218" spans="1:4" x14ac:dyDescent="0.2">
      <c r="A218" s="48" t="s">
        <v>79</v>
      </c>
      <c r="B218" s="48" t="s">
        <v>47</v>
      </c>
      <c r="C218" s="48" t="s">
        <v>145</v>
      </c>
      <c r="D218" s="49">
        <v>3906</v>
      </c>
    </row>
    <row r="219" spans="1:4" x14ac:dyDescent="0.2">
      <c r="A219" s="48" t="s">
        <v>32</v>
      </c>
      <c r="B219" s="48" t="s">
        <v>123</v>
      </c>
      <c r="C219" s="48" t="s">
        <v>144</v>
      </c>
      <c r="D219" s="49">
        <v>90764</v>
      </c>
    </row>
    <row r="220" spans="1:4" x14ac:dyDescent="0.2">
      <c r="A220" s="48" t="s">
        <v>32</v>
      </c>
      <c r="B220" s="48" t="s">
        <v>123</v>
      </c>
      <c r="C220" s="48" t="s">
        <v>145</v>
      </c>
      <c r="D220" s="49">
        <v>52022</v>
      </c>
    </row>
    <row r="221" spans="1:4" x14ac:dyDescent="0.2">
      <c r="D221" s="51"/>
    </row>
    <row r="222" spans="1:4" x14ac:dyDescent="0.2">
      <c r="D222" s="51"/>
    </row>
    <row r="223" spans="1:4" x14ac:dyDescent="0.2">
      <c r="D223" s="51"/>
    </row>
    <row r="224" spans="1:4" x14ac:dyDescent="0.2">
      <c r="D224" s="51"/>
    </row>
    <row r="225" spans="4:4" x14ac:dyDescent="0.2">
      <c r="D225" s="51"/>
    </row>
    <row r="226" spans="4:4" x14ac:dyDescent="0.2">
      <c r="D226" s="51"/>
    </row>
    <row r="227" spans="4:4" x14ac:dyDescent="0.2">
      <c r="D227" s="51"/>
    </row>
    <row r="228" spans="4:4" x14ac:dyDescent="0.2">
      <c r="D228" s="51"/>
    </row>
    <row r="229" spans="4:4" x14ac:dyDescent="0.2">
      <c r="D229" s="51"/>
    </row>
    <row r="230" spans="4:4" x14ac:dyDescent="0.2">
      <c r="D230" s="51"/>
    </row>
    <row r="231" spans="4:4" x14ac:dyDescent="0.2">
      <c r="D231" s="51"/>
    </row>
    <row r="232" spans="4:4" x14ac:dyDescent="0.2">
      <c r="D232" s="51"/>
    </row>
    <row r="233" spans="4:4" x14ac:dyDescent="0.2">
      <c r="D233" s="51"/>
    </row>
    <row r="234" spans="4:4" x14ac:dyDescent="0.2">
      <c r="D234" s="51"/>
    </row>
    <row r="235" spans="4:4" x14ac:dyDescent="0.2">
      <c r="D235" s="51"/>
    </row>
    <row r="236" spans="4:4" x14ac:dyDescent="0.2">
      <c r="D236" s="51"/>
    </row>
    <row r="237" spans="4:4" x14ac:dyDescent="0.2">
      <c r="D237" s="51"/>
    </row>
    <row r="238" spans="4:4" x14ac:dyDescent="0.2">
      <c r="D238" s="51"/>
    </row>
    <row r="239" spans="4:4" x14ac:dyDescent="0.2">
      <c r="D239" s="51"/>
    </row>
    <row r="240" spans="4:4" x14ac:dyDescent="0.2">
      <c r="D240" s="51"/>
    </row>
    <row r="241" spans="4:4" x14ac:dyDescent="0.2">
      <c r="D241" s="51"/>
    </row>
    <row r="242" spans="4:4" x14ac:dyDescent="0.2">
      <c r="D242" s="51"/>
    </row>
    <row r="243" spans="4:4" x14ac:dyDescent="0.2">
      <c r="D243" s="51"/>
    </row>
    <row r="244" spans="4:4" x14ac:dyDescent="0.2">
      <c r="D244" s="51"/>
    </row>
    <row r="245" spans="4:4" x14ac:dyDescent="0.2">
      <c r="D245" s="51"/>
    </row>
    <row r="246" spans="4:4" x14ac:dyDescent="0.2">
      <c r="D246" s="51"/>
    </row>
    <row r="247" spans="4:4" x14ac:dyDescent="0.2">
      <c r="D247" s="51"/>
    </row>
    <row r="248" spans="4:4" x14ac:dyDescent="0.2">
      <c r="D248" s="51"/>
    </row>
    <row r="249" spans="4:4" x14ac:dyDescent="0.2">
      <c r="D249" s="51"/>
    </row>
    <row r="250" spans="4:4" x14ac:dyDescent="0.2">
      <c r="D250" s="51"/>
    </row>
    <row r="251" spans="4:4" x14ac:dyDescent="0.2">
      <c r="D251" s="51"/>
    </row>
    <row r="252" spans="4:4" x14ac:dyDescent="0.2">
      <c r="D252" s="51"/>
    </row>
  </sheetData>
  <sortState xmlns:xlrd2="http://schemas.microsoft.com/office/spreadsheetml/2017/richdata2" ref="A2:D220">
    <sortCondition ref="B2:B220"/>
  </sortState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C3D0F-8468-4F8D-B508-AA7A097C0AC7}">
  <sheetPr codeName="Sheet4"/>
  <dimension ref="A1:D1005"/>
  <sheetViews>
    <sheetView zoomScaleNormal="100" workbookViewId="0"/>
  </sheetViews>
  <sheetFormatPr defaultColWidth="9.140625" defaultRowHeight="15" x14ac:dyDescent="0.2"/>
  <cols>
    <col min="1" max="1" width="21.28515625" style="44" bestFit="1" customWidth="1"/>
    <col min="2" max="2" width="20.85546875" style="44" customWidth="1"/>
    <col min="3" max="3" width="15.85546875" style="44" customWidth="1"/>
    <col min="4" max="4" width="27.140625" style="45" bestFit="1" customWidth="1"/>
    <col min="5" max="16384" width="9.140625" style="44"/>
  </cols>
  <sheetData>
    <row r="1" spans="1:4" ht="15.75" x14ac:dyDescent="0.25">
      <c r="A1" s="53" t="s">
        <v>80</v>
      </c>
      <c r="B1" s="53" t="s">
        <v>29</v>
      </c>
      <c r="C1" s="53" t="s">
        <v>28</v>
      </c>
      <c r="D1" s="43" t="s">
        <v>117</v>
      </c>
    </row>
    <row r="2" spans="1:4" x14ac:dyDescent="0.2">
      <c r="A2" s="54">
        <v>1971</v>
      </c>
      <c r="B2" s="44" t="s">
        <v>109</v>
      </c>
      <c r="C2" s="44" t="s">
        <v>32</v>
      </c>
      <c r="D2" s="55">
        <v>46411700</v>
      </c>
    </row>
    <row r="3" spans="1:4" x14ac:dyDescent="0.2">
      <c r="A3" s="44">
        <v>1972</v>
      </c>
      <c r="B3" s="44" t="s">
        <v>110</v>
      </c>
      <c r="C3" s="44" t="s">
        <v>32</v>
      </c>
      <c r="D3" s="55">
        <v>46571900</v>
      </c>
    </row>
    <row r="4" spans="1:4" x14ac:dyDescent="0.2">
      <c r="A4" s="54">
        <v>1973</v>
      </c>
      <c r="B4" s="44" t="s">
        <v>111</v>
      </c>
      <c r="C4" s="44" t="s">
        <v>32</v>
      </c>
      <c r="D4" s="55">
        <v>46686200</v>
      </c>
    </row>
    <row r="5" spans="1:4" x14ac:dyDescent="0.2">
      <c r="A5" s="44">
        <v>1974</v>
      </c>
      <c r="B5" s="44" t="s">
        <v>112</v>
      </c>
      <c r="C5" s="44" t="s">
        <v>32</v>
      </c>
      <c r="D5" s="55">
        <v>46682700</v>
      </c>
    </row>
    <row r="6" spans="1:4" x14ac:dyDescent="0.2">
      <c r="A6" s="54">
        <v>1975</v>
      </c>
      <c r="B6" s="44" t="s">
        <v>113</v>
      </c>
      <c r="C6" s="44" t="s">
        <v>32</v>
      </c>
      <c r="D6" s="55">
        <v>46674400</v>
      </c>
    </row>
    <row r="7" spans="1:4" x14ac:dyDescent="0.2">
      <c r="A7" s="44">
        <v>1976</v>
      </c>
      <c r="B7" s="44" t="s">
        <v>114</v>
      </c>
      <c r="C7" s="44" t="s">
        <v>32</v>
      </c>
      <c r="D7" s="55">
        <v>46659900</v>
      </c>
    </row>
    <row r="8" spans="1:4" x14ac:dyDescent="0.2">
      <c r="A8" s="54">
        <v>1977</v>
      </c>
      <c r="B8" s="44" t="s">
        <v>115</v>
      </c>
      <c r="C8" s="44" t="s">
        <v>32</v>
      </c>
      <c r="D8" s="55">
        <v>46639800</v>
      </c>
    </row>
    <row r="9" spans="1:4" x14ac:dyDescent="0.2">
      <c r="A9" s="44">
        <v>1978</v>
      </c>
      <c r="B9" s="44" t="str">
        <f>1978+ROW(A1)-1&amp;"/"&amp;TEXT(MOD(1978+ROW(A1),100),"00")</f>
        <v>1978/79</v>
      </c>
      <c r="C9" s="44" t="s">
        <v>32</v>
      </c>
      <c r="D9" s="55">
        <v>46638200</v>
      </c>
    </row>
    <row r="10" spans="1:4" x14ac:dyDescent="0.2">
      <c r="A10" s="54">
        <v>1979</v>
      </c>
      <c r="B10" s="44" t="str">
        <f>1978+ROW(A2)-1&amp;"/"&amp;TEXT(MOD(1978+ROW(A2),100),"00")</f>
        <v>1979/80</v>
      </c>
      <c r="C10" s="44" t="s">
        <v>32</v>
      </c>
      <c r="D10" s="55">
        <v>46698100</v>
      </c>
    </row>
    <row r="11" spans="1:4" x14ac:dyDescent="0.2">
      <c r="A11" s="44">
        <v>1980</v>
      </c>
      <c r="B11" s="44" t="str">
        <f t="shared" ref="B11:B54" si="0">1978+ROW(A3)-1&amp;"/"&amp;TEXT(MOD(1978+ROW(A3),100),"00")</f>
        <v>1980/81</v>
      </c>
      <c r="C11" s="44" t="s">
        <v>32</v>
      </c>
      <c r="D11" s="55">
        <v>46787200</v>
      </c>
    </row>
    <row r="12" spans="1:4" x14ac:dyDescent="0.2">
      <c r="A12" s="54">
        <v>1981</v>
      </c>
      <c r="B12" s="44" t="str">
        <f t="shared" si="0"/>
        <v>1981/82</v>
      </c>
      <c r="C12" s="44" t="s">
        <v>32</v>
      </c>
      <c r="D12" s="55">
        <v>46820800</v>
      </c>
    </row>
    <row r="13" spans="1:4" x14ac:dyDescent="0.2">
      <c r="A13" s="44">
        <v>1982</v>
      </c>
      <c r="B13" s="44" t="str">
        <f t="shared" si="0"/>
        <v>1982/83</v>
      </c>
      <c r="C13" s="44" t="s">
        <v>32</v>
      </c>
      <c r="D13" s="55">
        <v>46777300</v>
      </c>
    </row>
    <row r="14" spans="1:4" x14ac:dyDescent="0.2">
      <c r="A14" s="54">
        <v>1983</v>
      </c>
      <c r="B14" s="44" t="str">
        <f t="shared" si="0"/>
        <v>1983/84</v>
      </c>
      <c r="C14" s="44" t="s">
        <v>32</v>
      </c>
      <c r="D14" s="55">
        <v>46813700</v>
      </c>
    </row>
    <row r="15" spans="1:4" x14ac:dyDescent="0.2">
      <c r="A15" s="44">
        <v>1984</v>
      </c>
      <c r="B15" s="44" t="str">
        <f t="shared" si="0"/>
        <v>1984/85</v>
      </c>
      <c r="C15" s="44" t="s">
        <v>32</v>
      </c>
      <c r="D15" s="55">
        <v>46912400</v>
      </c>
    </row>
    <row r="16" spans="1:4" x14ac:dyDescent="0.2">
      <c r="A16" s="54">
        <v>1985</v>
      </c>
      <c r="B16" s="44" t="str">
        <f t="shared" si="0"/>
        <v>1985/86</v>
      </c>
      <c r="C16" s="44" t="s">
        <v>32</v>
      </c>
      <c r="D16" s="55">
        <v>47057400</v>
      </c>
    </row>
    <row r="17" spans="1:4" x14ac:dyDescent="0.2">
      <c r="A17" s="44">
        <v>1986</v>
      </c>
      <c r="B17" s="44" t="str">
        <f t="shared" si="0"/>
        <v>1986/87</v>
      </c>
      <c r="C17" s="44" t="s">
        <v>32</v>
      </c>
      <c r="D17" s="55">
        <v>47187600</v>
      </c>
    </row>
    <row r="18" spans="1:4" x14ac:dyDescent="0.2">
      <c r="A18" s="54">
        <v>1987</v>
      </c>
      <c r="B18" s="44" t="str">
        <f t="shared" si="0"/>
        <v>1987/88</v>
      </c>
      <c r="C18" s="44" t="s">
        <v>32</v>
      </c>
      <c r="D18" s="55">
        <v>47300400</v>
      </c>
    </row>
    <row r="19" spans="1:4" x14ac:dyDescent="0.2">
      <c r="A19" s="44">
        <v>1988</v>
      </c>
      <c r="B19" s="44" t="str">
        <f t="shared" si="0"/>
        <v>1988/89</v>
      </c>
      <c r="C19" s="44" t="s">
        <v>32</v>
      </c>
      <c r="D19" s="55">
        <v>47412300</v>
      </c>
    </row>
    <row r="20" spans="1:4" x14ac:dyDescent="0.2">
      <c r="A20" s="54">
        <v>1989</v>
      </c>
      <c r="B20" s="44" t="str">
        <f t="shared" si="0"/>
        <v>1989/90</v>
      </c>
      <c r="C20" s="44" t="s">
        <v>32</v>
      </c>
      <c r="D20" s="55">
        <v>47552700</v>
      </c>
    </row>
    <row r="21" spans="1:4" x14ac:dyDescent="0.2">
      <c r="A21" s="44">
        <v>1990</v>
      </c>
      <c r="B21" s="44" t="str">
        <f t="shared" si="0"/>
        <v>1990/91</v>
      </c>
      <c r="C21" s="44" t="s">
        <v>32</v>
      </c>
      <c r="D21" s="55">
        <v>47699100</v>
      </c>
    </row>
    <row r="22" spans="1:4" x14ac:dyDescent="0.2">
      <c r="A22" s="54">
        <v>1991</v>
      </c>
      <c r="B22" s="44" t="str">
        <f t="shared" si="0"/>
        <v>1991/92</v>
      </c>
      <c r="C22" s="44" t="s">
        <v>32</v>
      </c>
      <c r="D22" s="55">
        <v>47875000</v>
      </c>
    </row>
    <row r="23" spans="1:4" x14ac:dyDescent="0.2">
      <c r="A23" s="44">
        <v>1992</v>
      </c>
      <c r="B23" s="44" t="str">
        <f t="shared" si="0"/>
        <v>1992/93</v>
      </c>
      <c r="C23" s="44" t="s">
        <v>32</v>
      </c>
      <c r="D23" s="55">
        <v>47998000</v>
      </c>
    </row>
    <row r="24" spans="1:4" x14ac:dyDescent="0.2">
      <c r="A24" s="54">
        <v>1993</v>
      </c>
      <c r="B24" s="44" t="str">
        <f t="shared" si="0"/>
        <v>1993/94</v>
      </c>
      <c r="C24" s="44" t="s">
        <v>32</v>
      </c>
      <c r="D24" s="55">
        <v>48102300</v>
      </c>
    </row>
    <row r="25" spans="1:4" x14ac:dyDescent="0.2">
      <c r="A25" s="44">
        <v>1994</v>
      </c>
      <c r="B25" s="44" t="str">
        <f t="shared" si="0"/>
        <v>1994/95</v>
      </c>
      <c r="C25" s="44" t="s">
        <v>32</v>
      </c>
      <c r="D25" s="55">
        <v>48228800</v>
      </c>
    </row>
    <row r="26" spans="1:4" x14ac:dyDescent="0.2">
      <c r="A26" s="54">
        <v>1995</v>
      </c>
      <c r="B26" s="44" t="str">
        <f t="shared" si="0"/>
        <v>1995/96</v>
      </c>
      <c r="C26" s="44" t="s">
        <v>32</v>
      </c>
      <c r="D26" s="55">
        <v>48383500</v>
      </c>
    </row>
    <row r="27" spans="1:4" x14ac:dyDescent="0.2">
      <c r="A27" s="44">
        <v>1996</v>
      </c>
      <c r="B27" s="44" t="str">
        <f t="shared" si="0"/>
        <v>1996/97</v>
      </c>
      <c r="C27" s="44" t="s">
        <v>32</v>
      </c>
      <c r="D27" s="55">
        <v>48519100</v>
      </c>
    </row>
    <row r="28" spans="1:4" x14ac:dyDescent="0.2">
      <c r="A28" s="54">
        <v>1997</v>
      </c>
      <c r="B28" s="44" t="str">
        <f t="shared" si="0"/>
        <v>1997/98</v>
      </c>
      <c r="C28" s="44" t="s">
        <v>32</v>
      </c>
      <c r="D28" s="55">
        <v>48664800</v>
      </c>
    </row>
    <row r="29" spans="1:4" x14ac:dyDescent="0.2">
      <c r="A29" s="44">
        <v>1998</v>
      </c>
      <c r="B29" s="44" t="str">
        <f t="shared" si="0"/>
        <v>1998/99</v>
      </c>
      <c r="C29" s="44" t="s">
        <v>32</v>
      </c>
      <c r="D29" s="55">
        <v>48820600</v>
      </c>
    </row>
    <row r="30" spans="1:4" x14ac:dyDescent="0.2">
      <c r="A30" s="54">
        <v>1999</v>
      </c>
      <c r="B30" s="44" t="str">
        <f t="shared" si="0"/>
        <v>1999/00</v>
      </c>
      <c r="C30" s="44" t="s">
        <v>32</v>
      </c>
      <c r="D30" s="55">
        <v>49032900</v>
      </c>
    </row>
    <row r="31" spans="1:4" x14ac:dyDescent="0.2">
      <c r="A31" s="44">
        <v>2000</v>
      </c>
      <c r="B31" s="44" t="str">
        <f t="shared" si="0"/>
        <v>2000/01</v>
      </c>
      <c r="C31" s="44" t="s">
        <v>32</v>
      </c>
      <c r="D31" s="55">
        <v>49233300</v>
      </c>
    </row>
    <row r="32" spans="1:4" x14ac:dyDescent="0.2">
      <c r="A32" s="54">
        <v>2001</v>
      </c>
      <c r="B32" s="44" t="str">
        <f t="shared" si="0"/>
        <v>2001/02</v>
      </c>
      <c r="C32" s="44" t="s">
        <v>32</v>
      </c>
      <c r="D32" s="55">
        <v>49449700</v>
      </c>
    </row>
    <row r="33" spans="1:4" x14ac:dyDescent="0.2">
      <c r="A33" s="44">
        <v>2002</v>
      </c>
      <c r="B33" s="44" t="str">
        <f t="shared" si="0"/>
        <v>2002/03</v>
      </c>
      <c r="C33" s="44" t="s">
        <v>32</v>
      </c>
      <c r="D33" s="55">
        <v>49679300</v>
      </c>
    </row>
    <row r="34" spans="1:4" x14ac:dyDescent="0.2">
      <c r="A34" s="54">
        <v>2003</v>
      </c>
      <c r="B34" s="44" t="str">
        <f t="shared" si="0"/>
        <v>2003/04</v>
      </c>
      <c r="C34" s="44" t="s">
        <v>32</v>
      </c>
      <c r="D34" s="55">
        <v>49925500</v>
      </c>
    </row>
    <row r="35" spans="1:4" x14ac:dyDescent="0.2">
      <c r="A35" s="44">
        <v>2004</v>
      </c>
      <c r="B35" s="44" t="str">
        <f t="shared" si="0"/>
        <v>2004/05</v>
      </c>
      <c r="C35" s="44" t="s">
        <v>32</v>
      </c>
      <c r="D35" s="55">
        <v>50194600</v>
      </c>
    </row>
    <row r="36" spans="1:4" x14ac:dyDescent="0.2">
      <c r="A36" s="54">
        <v>2005</v>
      </c>
      <c r="B36" s="44" t="str">
        <f t="shared" si="0"/>
        <v>2005/06</v>
      </c>
      <c r="C36" s="44" t="s">
        <v>32</v>
      </c>
      <c r="D36" s="55">
        <v>50606000</v>
      </c>
    </row>
    <row r="37" spans="1:4" x14ac:dyDescent="0.2">
      <c r="A37" s="44">
        <v>2006</v>
      </c>
      <c r="B37" s="44" t="str">
        <f t="shared" si="0"/>
        <v>2006/07</v>
      </c>
      <c r="C37" s="44" t="s">
        <v>32</v>
      </c>
      <c r="D37" s="55">
        <v>50965200</v>
      </c>
    </row>
    <row r="38" spans="1:4" x14ac:dyDescent="0.2">
      <c r="A38" s="54">
        <v>2007</v>
      </c>
      <c r="B38" s="44" t="str">
        <f t="shared" si="0"/>
        <v>2007/08</v>
      </c>
      <c r="C38" s="44" t="s">
        <v>32</v>
      </c>
      <c r="D38" s="55">
        <v>51381100</v>
      </c>
    </row>
    <row r="39" spans="1:4" x14ac:dyDescent="0.2">
      <c r="A39" s="44">
        <v>2008</v>
      </c>
      <c r="B39" s="44" t="str">
        <f t="shared" si="0"/>
        <v>2008/09</v>
      </c>
      <c r="C39" s="44" t="s">
        <v>32</v>
      </c>
      <c r="D39" s="55">
        <v>51815900</v>
      </c>
    </row>
    <row r="40" spans="1:4" x14ac:dyDescent="0.2">
      <c r="A40" s="54">
        <v>2009</v>
      </c>
      <c r="B40" s="44" t="str">
        <f t="shared" si="0"/>
        <v>2009/10</v>
      </c>
      <c r="C40" s="44" t="s">
        <v>32</v>
      </c>
      <c r="D40" s="55">
        <v>52196400</v>
      </c>
    </row>
    <row r="41" spans="1:4" x14ac:dyDescent="0.2">
      <c r="A41" s="44">
        <v>2010</v>
      </c>
      <c r="B41" s="44" t="str">
        <f t="shared" si="0"/>
        <v>2010/11</v>
      </c>
      <c r="C41" s="44" t="s">
        <v>32</v>
      </c>
      <c r="D41" s="55">
        <v>52642500</v>
      </c>
    </row>
    <row r="42" spans="1:4" x14ac:dyDescent="0.2">
      <c r="A42" s="54">
        <v>2011</v>
      </c>
      <c r="B42" s="44" t="str">
        <f t="shared" si="0"/>
        <v>2011/12</v>
      </c>
      <c r="C42" s="44" t="s">
        <v>32</v>
      </c>
      <c r="D42" s="55">
        <v>53107200</v>
      </c>
    </row>
    <row r="43" spans="1:4" x14ac:dyDescent="0.2">
      <c r="A43" s="44">
        <v>2012</v>
      </c>
      <c r="B43" s="44" t="str">
        <f t="shared" si="0"/>
        <v>2012/13</v>
      </c>
      <c r="C43" s="44" t="s">
        <v>32</v>
      </c>
      <c r="D43" s="55">
        <v>53506800</v>
      </c>
    </row>
    <row r="44" spans="1:4" x14ac:dyDescent="0.2">
      <c r="A44" s="54">
        <v>2013</v>
      </c>
      <c r="B44" s="44" t="str">
        <f t="shared" si="0"/>
        <v>2013/14</v>
      </c>
      <c r="C44" s="44" t="s">
        <v>32</v>
      </c>
      <c r="D44" s="55">
        <v>53918700</v>
      </c>
    </row>
    <row r="45" spans="1:4" x14ac:dyDescent="0.2">
      <c r="A45" s="44">
        <v>2014</v>
      </c>
      <c r="B45" s="44" t="str">
        <f t="shared" si="0"/>
        <v>2014/15</v>
      </c>
      <c r="C45" s="44" t="s">
        <v>32</v>
      </c>
      <c r="D45" s="55">
        <v>54370300</v>
      </c>
    </row>
    <row r="46" spans="1:4" x14ac:dyDescent="0.2">
      <c r="A46" s="54">
        <v>2015</v>
      </c>
      <c r="B46" s="44" t="str">
        <f t="shared" si="0"/>
        <v>2015/16</v>
      </c>
      <c r="C46" s="44" t="s">
        <v>32</v>
      </c>
      <c r="D46" s="55">
        <v>54808700</v>
      </c>
    </row>
    <row r="47" spans="1:4" x14ac:dyDescent="0.2">
      <c r="A47" s="44">
        <v>2016</v>
      </c>
      <c r="B47" s="44" t="str">
        <f t="shared" si="0"/>
        <v>2016/17</v>
      </c>
      <c r="C47" s="44" t="s">
        <v>32</v>
      </c>
      <c r="D47" s="55">
        <v>55289000</v>
      </c>
    </row>
    <row r="48" spans="1:4" x14ac:dyDescent="0.2">
      <c r="A48" s="54">
        <v>2017</v>
      </c>
      <c r="B48" s="44" t="str">
        <f t="shared" si="0"/>
        <v>2017/18</v>
      </c>
      <c r="C48" s="44" t="s">
        <v>32</v>
      </c>
      <c r="D48" s="55">
        <v>55619500</v>
      </c>
    </row>
    <row r="49" spans="1:4" x14ac:dyDescent="0.2">
      <c r="A49" s="44">
        <v>2018</v>
      </c>
      <c r="B49" s="44" t="str">
        <f t="shared" si="0"/>
        <v>2018/19</v>
      </c>
      <c r="C49" s="44" t="s">
        <v>32</v>
      </c>
      <c r="D49" s="55">
        <v>55924500</v>
      </c>
    </row>
    <row r="50" spans="1:4" x14ac:dyDescent="0.2">
      <c r="A50" s="54">
        <v>2019</v>
      </c>
      <c r="B50" s="44" t="str">
        <f t="shared" si="0"/>
        <v>2019/20</v>
      </c>
      <c r="C50" s="44" t="s">
        <v>32</v>
      </c>
      <c r="D50" s="55">
        <v>56230100</v>
      </c>
    </row>
    <row r="51" spans="1:4" x14ac:dyDescent="0.2">
      <c r="A51" s="44">
        <v>2020</v>
      </c>
      <c r="B51" s="44" t="str">
        <f t="shared" si="0"/>
        <v>2020/21</v>
      </c>
      <c r="C51" s="44" t="s">
        <v>32</v>
      </c>
      <c r="D51" s="55">
        <v>56326000</v>
      </c>
    </row>
    <row r="52" spans="1:4" x14ac:dyDescent="0.2">
      <c r="A52" s="54">
        <v>2021</v>
      </c>
      <c r="B52" s="44" t="str">
        <f t="shared" si="0"/>
        <v>2021/22</v>
      </c>
      <c r="C52" s="44" t="s">
        <v>32</v>
      </c>
      <c r="D52" s="55">
        <v>56554900</v>
      </c>
    </row>
    <row r="53" spans="1:4" x14ac:dyDescent="0.2">
      <c r="A53" s="44">
        <v>2022</v>
      </c>
      <c r="B53" s="44" t="str">
        <f t="shared" si="0"/>
        <v>2022/23</v>
      </c>
      <c r="C53" s="44" t="s">
        <v>32</v>
      </c>
      <c r="D53" s="55">
        <v>57144400</v>
      </c>
    </row>
    <row r="54" spans="1:4" x14ac:dyDescent="0.2">
      <c r="A54" s="54">
        <v>2023</v>
      </c>
      <c r="B54" s="44" t="str">
        <f t="shared" si="0"/>
        <v>2023/24</v>
      </c>
      <c r="C54" s="44" t="s">
        <v>32</v>
      </c>
      <c r="D54" s="55">
        <v>57932500</v>
      </c>
    </row>
    <row r="55" spans="1:4" x14ac:dyDescent="0.2">
      <c r="A55" s="44">
        <v>2024</v>
      </c>
      <c r="B55" s="44" t="str">
        <f>1978+ROW(A47)-1&amp;"/"&amp;TEXT(MOD(1978+ROW(A47),100),"00")</f>
        <v>2024/25</v>
      </c>
      <c r="C55" s="44" t="s">
        <v>32</v>
      </c>
      <c r="D55" s="56">
        <v>58620101</v>
      </c>
    </row>
    <row r="56" spans="1:4" x14ac:dyDescent="0.2">
      <c r="A56" s="44">
        <v>1971</v>
      </c>
      <c r="B56" s="44" t="str">
        <f>1971+ROW(A1)-1&amp;"/"&amp;TEXT(MOD(1971+ROW(A1),100),"00")</f>
        <v>1971/72</v>
      </c>
      <c r="C56" s="44" t="s">
        <v>78</v>
      </c>
      <c r="D56" s="55">
        <v>5235600</v>
      </c>
    </row>
    <row r="57" spans="1:4" x14ac:dyDescent="0.2">
      <c r="A57" s="44">
        <v>1972</v>
      </c>
      <c r="B57" s="44" t="str">
        <f t="shared" ref="B57:B109" si="1">1971+ROW(A2)-1&amp;"/"&amp;TEXT(MOD(1971+ROW(A2),100),"00")</f>
        <v>1972/73</v>
      </c>
      <c r="C57" s="44" t="s">
        <v>78</v>
      </c>
      <c r="D57" s="55">
        <v>5230600</v>
      </c>
    </row>
    <row r="58" spans="1:4" x14ac:dyDescent="0.2">
      <c r="A58" s="44">
        <v>1973</v>
      </c>
      <c r="B58" s="44" t="str">
        <f t="shared" si="1"/>
        <v>1973/74</v>
      </c>
      <c r="C58" s="44" t="s">
        <v>78</v>
      </c>
      <c r="D58" s="55">
        <v>5233900</v>
      </c>
    </row>
    <row r="59" spans="1:4" x14ac:dyDescent="0.2">
      <c r="A59" s="44">
        <v>1974</v>
      </c>
      <c r="B59" s="44" t="str">
        <f t="shared" si="1"/>
        <v>1974/75</v>
      </c>
      <c r="C59" s="44" t="s">
        <v>78</v>
      </c>
      <c r="D59" s="55">
        <v>5240800</v>
      </c>
    </row>
    <row r="60" spans="1:4" x14ac:dyDescent="0.2">
      <c r="A60" s="44">
        <v>1975</v>
      </c>
      <c r="B60" s="44" t="str">
        <f t="shared" si="1"/>
        <v>1975/76</v>
      </c>
      <c r="C60" s="44" t="s">
        <v>78</v>
      </c>
      <c r="D60" s="55">
        <v>5232400</v>
      </c>
    </row>
    <row r="61" spans="1:4" x14ac:dyDescent="0.2">
      <c r="A61" s="44">
        <v>1976</v>
      </c>
      <c r="B61" s="44" t="str">
        <f t="shared" si="1"/>
        <v>1976/77</v>
      </c>
      <c r="C61" s="44" t="s">
        <v>78</v>
      </c>
      <c r="D61" s="55">
        <v>5233400</v>
      </c>
    </row>
    <row r="62" spans="1:4" x14ac:dyDescent="0.2">
      <c r="A62" s="44">
        <v>1977</v>
      </c>
      <c r="B62" s="44" t="str">
        <f t="shared" si="1"/>
        <v>1977/78</v>
      </c>
      <c r="C62" s="44" t="s">
        <v>78</v>
      </c>
      <c r="D62" s="55">
        <v>5226200</v>
      </c>
    </row>
    <row r="63" spans="1:4" x14ac:dyDescent="0.2">
      <c r="A63" s="44">
        <v>1978</v>
      </c>
      <c r="B63" s="44" t="str">
        <f t="shared" si="1"/>
        <v>1978/79</v>
      </c>
      <c r="C63" s="44" t="s">
        <v>78</v>
      </c>
      <c r="D63" s="55">
        <v>5212300</v>
      </c>
    </row>
    <row r="64" spans="1:4" x14ac:dyDescent="0.2">
      <c r="A64" s="44">
        <v>1979</v>
      </c>
      <c r="B64" s="44" t="str">
        <f t="shared" si="1"/>
        <v>1979/80</v>
      </c>
      <c r="C64" s="44" t="s">
        <v>78</v>
      </c>
      <c r="D64" s="55">
        <v>5203600</v>
      </c>
    </row>
    <row r="65" spans="1:4" x14ac:dyDescent="0.2">
      <c r="A65" s="44">
        <v>1980</v>
      </c>
      <c r="B65" s="44" t="str">
        <f t="shared" si="1"/>
        <v>1980/81</v>
      </c>
      <c r="C65" s="44" t="s">
        <v>78</v>
      </c>
      <c r="D65" s="55">
        <v>5193900</v>
      </c>
    </row>
    <row r="66" spans="1:4" x14ac:dyDescent="0.2">
      <c r="A66" s="44">
        <v>1981</v>
      </c>
      <c r="B66" s="44" t="str">
        <f t="shared" si="1"/>
        <v>1981/82</v>
      </c>
      <c r="C66" s="44" t="s">
        <v>78</v>
      </c>
      <c r="D66" s="55">
        <v>5180200</v>
      </c>
    </row>
    <row r="67" spans="1:4" x14ac:dyDescent="0.2">
      <c r="A67" s="44">
        <v>1982</v>
      </c>
      <c r="B67" s="44" t="str">
        <f t="shared" si="1"/>
        <v>1982/83</v>
      </c>
      <c r="C67" s="44" t="s">
        <v>78</v>
      </c>
      <c r="D67" s="55">
        <v>5164500</v>
      </c>
    </row>
    <row r="68" spans="1:4" x14ac:dyDescent="0.2">
      <c r="A68" s="44">
        <v>1983</v>
      </c>
      <c r="B68" s="44" t="str">
        <f t="shared" si="1"/>
        <v>1983/84</v>
      </c>
      <c r="C68" s="44" t="s">
        <v>78</v>
      </c>
      <c r="D68" s="55">
        <v>5148100</v>
      </c>
    </row>
    <row r="69" spans="1:4" x14ac:dyDescent="0.2">
      <c r="A69" s="44">
        <v>1984</v>
      </c>
      <c r="B69" s="44" t="str">
        <f t="shared" si="1"/>
        <v>1984/85</v>
      </c>
      <c r="C69" s="44" t="s">
        <v>78</v>
      </c>
      <c r="D69" s="55">
        <v>5138900</v>
      </c>
    </row>
    <row r="70" spans="1:4" x14ac:dyDescent="0.2">
      <c r="A70" s="44">
        <v>1985</v>
      </c>
      <c r="B70" s="44" t="str">
        <f t="shared" si="1"/>
        <v>1985/86</v>
      </c>
      <c r="C70" s="44" t="s">
        <v>78</v>
      </c>
      <c r="D70" s="55">
        <v>5127900</v>
      </c>
    </row>
    <row r="71" spans="1:4" x14ac:dyDescent="0.2">
      <c r="A71" s="44">
        <v>1986</v>
      </c>
      <c r="B71" s="44" t="str">
        <f t="shared" si="1"/>
        <v>1986/87</v>
      </c>
      <c r="C71" s="44" t="s">
        <v>78</v>
      </c>
      <c r="D71" s="55">
        <v>5111800</v>
      </c>
    </row>
    <row r="72" spans="1:4" x14ac:dyDescent="0.2">
      <c r="A72" s="44">
        <v>1987</v>
      </c>
      <c r="B72" s="44" t="str">
        <f t="shared" si="1"/>
        <v>1987/88</v>
      </c>
      <c r="C72" s="44" t="s">
        <v>78</v>
      </c>
      <c r="D72" s="55">
        <v>5099000</v>
      </c>
    </row>
    <row r="73" spans="1:4" x14ac:dyDescent="0.2">
      <c r="A73" s="44">
        <v>1988</v>
      </c>
      <c r="B73" s="44" t="str">
        <f t="shared" si="1"/>
        <v>1988/89</v>
      </c>
      <c r="C73" s="44" t="s">
        <v>78</v>
      </c>
      <c r="D73" s="55">
        <v>5077400</v>
      </c>
    </row>
    <row r="74" spans="1:4" x14ac:dyDescent="0.2">
      <c r="A74" s="44">
        <v>1989</v>
      </c>
      <c r="B74" s="44" t="str">
        <f t="shared" si="1"/>
        <v>1989/90</v>
      </c>
      <c r="C74" s="44" t="s">
        <v>78</v>
      </c>
      <c r="D74" s="55">
        <v>5078200</v>
      </c>
    </row>
    <row r="75" spans="1:4" x14ac:dyDescent="0.2">
      <c r="A75" s="44">
        <v>1990</v>
      </c>
      <c r="B75" s="44" t="str">
        <f t="shared" si="1"/>
        <v>1990/91</v>
      </c>
      <c r="C75" s="44" t="s">
        <v>78</v>
      </c>
      <c r="D75" s="55">
        <v>5081300</v>
      </c>
    </row>
    <row r="76" spans="1:4" x14ac:dyDescent="0.2">
      <c r="A76" s="44">
        <v>1991</v>
      </c>
      <c r="B76" s="44" t="str">
        <f t="shared" si="1"/>
        <v>1991/92</v>
      </c>
      <c r="C76" s="44" t="s">
        <v>78</v>
      </c>
      <c r="D76" s="55">
        <v>5083300</v>
      </c>
    </row>
    <row r="77" spans="1:4" x14ac:dyDescent="0.2">
      <c r="A77" s="44">
        <v>1992</v>
      </c>
      <c r="B77" s="44" t="str">
        <f t="shared" si="1"/>
        <v>1992/93</v>
      </c>
      <c r="C77" s="44" t="s">
        <v>78</v>
      </c>
      <c r="D77" s="55">
        <v>5085600</v>
      </c>
    </row>
    <row r="78" spans="1:4" x14ac:dyDescent="0.2">
      <c r="A78" s="44">
        <v>1993</v>
      </c>
      <c r="B78" s="44" t="str">
        <f t="shared" si="1"/>
        <v>1993/94</v>
      </c>
      <c r="C78" s="44" t="s">
        <v>78</v>
      </c>
      <c r="D78" s="55">
        <v>5092500</v>
      </c>
    </row>
    <row r="79" spans="1:4" x14ac:dyDescent="0.2">
      <c r="A79" s="44">
        <v>1994</v>
      </c>
      <c r="B79" s="44" t="str">
        <f t="shared" si="1"/>
        <v>1994/95</v>
      </c>
      <c r="C79" s="44" t="s">
        <v>78</v>
      </c>
      <c r="D79" s="55">
        <v>5102200</v>
      </c>
    </row>
    <row r="80" spans="1:4" x14ac:dyDescent="0.2">
      <c r="A80" s="44">
        <v>1995</v>
      </c>
      <c r="B80" s="44" t="str">
        <f t="shared" si="1"/>
        <v>1995/96</v>
      </c>
      <c r="C80" s="44" t="s">
        <v>78</v>
      </c>
      <c r="D80" s="55">
        <v>5103700</v>
      </c>
    </row>
    <row r="81" spans="1:4" x14ac:dyDescent="0.2">
      <c r="A81" s="44">
        <v>1996</v>
      </c>
      <c r="B81" s="44" t="str">
        <f t="shared" si="1"/>
        <v>1996/97</v>
      </c>
      <c r="C81" s="44" t="s">
        <v>78</v>
      </c>
      <c r="D81" s="55">
        <v>5092200</v>
      </c>
    </row>
    <row r="82" spans="1:4" x14ac:dyDescent="0.2">
      <c r="A82" s="44">
        <v>1997</v>
      </c>
      <c r="B82" s="44" t="str">
        <f t="shared" si="1"/>
        <v>1997/98</v>
      </c>
      <c r="C82" s="44" t="s">
        <v>78</v>
      </c>
      <c r="D82" s="55">
        <v>5083300</v>
      </c>
    </row>
    <row r="83" spans="1:4" x14ac:dyDescent="0.2">
      <c r="A83" s="44">
        <v>1998</v>
      </c>
      <c r="B83" s="44" t="str">
        <f t="shared" si="1"/>
        <v>1998/99</v>
      </c>
      <c r="C83" s="44" t="s">
        <v>78</v>
      </c>
      <c r="D83" s="55">
        <v>5077100</v>
      </c>
    </row>
    <row r="84" spans="1:4" x14ac:dyDescent="0.2">
      <c r="A84" s="44">
        <v>1999</v>
      </c>
      <c r="B84" s="44" t="str">
        <f t="shared" si="1"/>
        <v>1999/00</v>
      </c>
      <c r="C84" s="44" t="s">
        <v>78</v>
      </c>
      <c r="D84" s="55">
        <v>5072000</v>
      </c>
    </row>
    <row r="85" spans="1:4" x14ac:dyDescent="0.2">
      <c r="A85" s="44">
        <v>2000</v>
      </c>
      <c r="B85" s="44" t="str">
        <f t="shared" si="1"/>
        <v>2000/01</v>
      </c>
      <c r="C85" s="44" t="s">
        <v>78</v>
      </c>
      <c r="D85" s="55">
        <v>5062900</v>
      </c>
    </row>
    <row r="86" spans="1:4" x14ac:dyDescent="0.2">
      <c r="A86" s="44">
        <v>2001</v>
      </c>
      <c r="B86" s="44" t="str">
        <f t="shared" si="1"/>
        <v>2001/02</v>
      </c>
      <c r="C86" s="44" t="s">
        <v>78</v>
      </c>
      <c r="D86" s="55">
        <v>5064200</v>
      </c>
    </row>
    <row r="87" spans="1:4" x14ac:dyDescent="0.2">
      <c r="A87" s="44">
        <v>2002</v>
      </c>
      <c r="B87" s="44" t="str">
        <f t="shared" si="1"/>
        <v>2002/03</v>
      </c>
      <c r="C87" s="44" t="s">
        <v>78</v>
      </c>
      <c r="D87" s="55">
        <v>5066000</v>
      </c>
    </row>
    <row r="88" spans="1:4" x14ac:dyDescent="0.2">
      <c r="A88" s="44">
        <v>2003</v>
      </c>
      <c r="B88" s="44" t="str">
        <f t="shared" si="1"/>
        <v>2003/04</v>
      </c>
      <c r="C88" s="44" t="s">
        <v>78</v>
      </c>
      <c r="D88" s="55">
        <v>5068500</v>
      </c>
    </row>
    <row r="89" spans="1:4" x14ac:dyDescent="0.2">
      <c r="A89" s="44">
        <v>2004</v>
      </c>
      <c r="B89" s="44" t="str">
        <f t="shared" si="1"/>
        <v>2004/05</v>
      </c>
      <c r="C89" s="44" t="s">
        <v>78</v>
      </c>
      <c r="D89" s="55">
        <v>5084300</v>
      </c>
    </row>
    <row r="90" spans="1:4" x14ac:dyDescent="0.2">
      <c r="A90" s="44">
        <v>2005</v>
      </c>
      <c r="B90" s="44" t="str">
        <f t="shared" si="1"/>
        <v>2005/06</v>
      </c>
      <c r="C90" s="44" t="s">
        <v>78</v>
      </c>
      <c r="D90" s="55">
        <v>5110200</v>
      </c>
    </row>
    <row r="91" spans="1:4" x14ac:dyDescent="0.2">
      <c r="A91" s="44">
        <v>2006</v>
      </c>
      <c r="B91" s="44" t="str">
        <f t="shared" si="1"/>
        <v>2006/07</v>
      </c>
      <c r="C91" s="44" t="s">
        <v>78</v>
      </c>
      <c r="D91" s="55">
        <v>5133000</v>
      </c>
    </row>
    <row r="92" spans="1:4" x14ac:dyDescent="0.2">
      <c r="A92" s="44">
        <v>2007</v>
      </c>
      <c r="B92" s="44" t="str">
        <f t="shared" si="1"/>
        <v>2007/08</v>
      </c>
      <c r="C92" s="44" t="s">
        <v>78</v>
      </c>
      <c r="D92" s="55">
        <v>5170000</v>
      </c>
    </row>
    <row r="93" spans="1:4" x14ac:dyDescent="0.2">
      <c r="A93" s="44">
        <v>2008</v>
      </c>
      <c r="B93" s="44" t="str">
        <f t="shared" si="1"/>
        <v>2008/09</v>
      </c>
      <c r="C93" s="44" t="s">
        <v>78</v>
      </c>
      <c r="D93" s="55">
        <v>5202900</v>
      </c>
    </row>
    <row r="94" spans="1:4" x14ac:dyDescent="0.2">
      <c r="A94" s="44">
        <v>2009</v>
      </c>
      <c r="B94" s="44" t="str">
        <f t="shared" si="1"/>
        <v>2009/10</v>
      </c>
      <c r="C94" s="44" t="s">
        <v>78</v>
      </c>
      <c r="D94" s="55">
        <v>5231900</v>
      </c>
    </row>
    <row r="95" spans="1:4" x14ac:dyDescent="0.2">
      <c r="A95" s="44">
        <v>2010</v>
      </c>
      <c r="B95" s="44" t="str">
        <f t="shared" si="1"/>
        <v>2010/11</v>
      </c>
      <c r="C95" s="44" t="s">
        <v>78</v>
      </c>
      <c r="D95" s="55">
        <v>5262200</v>
      </c>
    </row>
    <row r="96" spans="1:4" x14ac:dyDescent="0.2">
      <c r="A96" s="44">
        <v>2011</v>
      </c>
      <c r="B96" s="44" t="str">
        <f t="shared" si="1"/>
        <v>2011/12</v>
      </c>
      <c r="C96" s="44" t="s">
        <v>78</v>
      </c>
      <c r="D96" s="55">
        <v>5299900</v>
      </c>
    </row>
    <row r="97" spans="1:4" x14ac:dyDescent="0.2">
      <c r="A97" s="44">
        <v>2012</v>
      </c>
      <c r="B97" s="44" t="str">
        <f t="shared" si="1"/>
        <v>2012/13</v>
      </c>
      <c r="C97" s="44" t="s">
        <v>78</v>
      </c>
      <c r="D97" s="55">
        <v>5308200</v>
      </c>
    </row>
    <row r="98" spans="1:4" x14ac:dyDescent="0.2">
      <c r="A98" s="44">
        <v>2013</v>
      </c>
      <c r="B98" s="44" t="str">
        <f t="shared" si="1"/>
        <v>2013/14</v>
      </c>
      <c r="C98" s="44" t="s">
        <v>78</v>
      </c>
      <c r="D98" s="55">
        <v>5316800</v>
      </c>
    </row>
    <row r="99" spans="1:4" x14ac:dyDescent="0.2">
      <c r="A99" s="44">
        <v>2014</v>
      </c>
      <c r="B99" s="44" t="str">
        <f t="shared" si="1"/>
        <v>2014/15</v>
      </c>
      <c r="C99" s="44" t="s">
        <v>78</v>
      </c>
      <c r="D99" s="55">
        <v>5331400</v>
      </c>
    </row>
    <row r="100" spans="1:4" x14ac:dyDescent="0.2">
      <c r="A100" s="44">
        <v>2015</v>
      </c>
      <c r="B100" s="44" t="str">
        <f t="shared" si="1"/>
        <v>2015/16</v>
      </c>
      <c r="C100" s="44" t="s">
        <v>78</v>
      </c>
      <c r="D100" s="55">
        <v>5350600</v>
      </c>
    </row>
    <row r="101" spans="1:4" x14ac:dyDescent="0.2">
      <c r="A101" s="44">
        <v>2016</v>
      </c>
      <c r="B101" s="44" t="str">
        <f t="shared" si="1"/>
        <v>2016/17</v>
      </c>
      <c r="C101" s="44" t="s">
        <v>78</v>
      </c>
      <c r="D101" s="55">
        <v>5373600</v>
      </c>
    </row>
    <row r="102" spans="1:4" x14ac:dyDescent="0.2">
      <c r="A102" s="44">
        <v>2017</v>
      </c>
      <c r="B102" s="44" t="str">
        <f t="shared" si="1"/>
        <v>2017/18</v>
      </c>
      <c r="C102" s="44" t="s">
        <v>78</v>
      </c>
      <c r="D102" s="55">
        <v>5388200</v>
      </c>
    </row>
    <row r="103" spans="1:4" x14ac:dyDescent="0.2">
      <c r="A103" s="44">
        <v>2018</v>
      </c>
      <c r="B103" s="44" t="str">
        <f t="shared" si="1"/>
        <v>2018/19</v>
      </c>
      <c r="C103" s="44" t="s">
        <v>78</v>
      </c>
      <c r="D103" s="55">
        <v>5392100</v>
      </c>
    </row>
    <row r="104" spans="1:4" x14ac:dyDescent="0.2">
      <c r="A104" s="44">
        <v>2019</v>
      </c>
      <c r="B104" s="44" t="str">
        <f t="shared" si="1"/>
        <v>2019/20</v>
      </c>
      <c r="C104" s="44" t="s">
        <v>78</v>
      </c>
      <c r="D104" s="55">
        <v>5411200</v>
      </c>
    </row>
    <row r="105" spans="1:4" x14ac:dyDescent="0.2">
      <c r="A105" s="44">
        <v>2020</v>
      </c>
      <c r="B105" s="44" t="str">
        <f t="shared" si="1"/>
        <v>2020/21</v>
      </c>
      <c r="C105" s="44" t="s">
        <v>78</v>
      </c>
      <c r="D105" s="55">
        <v>5408900</v>
      </c>
    </row>
    <row r="106" spans="1:4" x14ac:dyDescent="0.2">
      <c r="A106" s="44">
        <v>2021</v>
      </c>
      <c r="B106" s="44" t="str">
        <f t="shared" si="1"/>
        <v>2021/22</v>
      </c>
      <c r="C106" s="44" t="s">
        <v>78</v>
      </c>
      <c r="D106" s="55">
        <v>5412900</v>
      </c>
    </row>
    <row r="107" spans="1:4" x14ac:dyDescent="0.2">
      <c r="A107" s="44">
        <v>2022</v>
      </c>
      <c r="B107" s="44" t="str">
        <f t="shared" si="1"/>
        <v>2022/23</v>
      </c>
      <c r="C107" s="44" t="s">
        <v>78</v>
      </c>
      <c r="D107" s="55">
        <v>5447000</v>
      </c>
    </row>
    <row r="108" spans="1:4" x14ac:dyDescent="0.2">
      <c r="A108" s="44">
        <v>2023</v>
      </c>
      <c r="B108" s="44" t="str">
        <f t="shared" si="1"/>
        <v>2023/24</v>
      </c>
      <c r="C108" s="44" t="s">
        <v>78</v>
      </c>
      <c r="D108" s="55">
        <v>5506000</v>
      </c>
    </row>
    <row r="109" spans="1:4" x14ac:dyDescent="0.2">
      <c r="A109" s="44">
        <v>2024</v>
      </c>
      <c r="B109" s="44" t="str">
        <f t="shared" si="1"/>
        <v>2024/25</v>
      </c>
      <c r="C109" s="44" t="s">
        <v>78</v>
      </c>
      <c r="D109" s="55">
        <v>5546900</v>
      </c>
    </row>
    <row r="110" spans="1:4" x14ac:dyDescent="0.2">
      <c r="A110" s="44">
        <v>1971</v>
      </c>
      <c r="B110" s="44" t="str">
        <f>1971+ROW(A1)-1&amp;"/"&amp;TEXT(MOD(1971+ROW(A1),100),"00")</f>
        <v>1971/72</v>
      </c>
      <c r="C110" s="44" t="s">
        <v>79</v>
      </c>
      <c r="D110" s="55">
        <v>2740300</v>
      </c>
    </row>
    <row r="111" spans="1:4" x14ac:dyDescent="0.2">
      <c r="A111" s="44">
        <v>1972</v>
      </c>
      <c r="B111" s="44" t="str">
        <f>1971+ROW(A2)-1&amp;"/"&amp;TEXT(MOD(1971+ROW(A2),100),"00")</f>
        <v>1972/73</v>
      </c>
      <c r="C111" s="44" t="s">
        <v>79</v>
      </c>
      <c r="D111" s="55">
        <v>2755200</v>
      </c>
    </row>
    <row r="112" spans="1:4" x14ac:dyDescent="0.2">
      <c r="A112" s="44">
        <v>1973</v>
      </c>
      <c r="B112" s="44" t="str">
        <f t="shared" ref="B112:B163" si="2">1971+ROW(A3)-1&amp;"/"&amp;TEXT(MOD(1971+ROW(A3),100),"00")</f>
        <v>1973/74</v>
      </c>
      <c r="C112" s="44" t="s">
        <v>79</v>
      </c>
      <c r="D112" s="55">
        <v>2772800</v>
      </c>
    </row>
    <row r="113" spans="1:4" x14ac:dyDescent="0.2">
      <c r="A113" s="44">
        <v>1974</v>
      </c>
      <c r="B113" s="44" t="str">
        <f t="shared" si="2"/>
        <v>1974/75</v>
      </c>
      <c r="C113" s="44" t="s">
        <v>79</v>
      </c>
      <c r="D113" s="55">
        <v>2785200</v>
      </c>
    </row>
    <row r="114" spans="1:4" x14ac:dyDescent="0.2">
      <c r="A114" s="44">
        <v>1975</v>
      </c>
      <c r="B114" s="44" t="str">
        <f t="shared" si="2"/>
        <v>1975/76</v>
      </c>
      <c r="C114" s="44" t="s">
        <v>79</v>
      </c>
      <c r="D114" s="55">
        <v>2795400</v>
      </c>
    </row>
    <row r="115" spans="1:4" x14ac:dyDescent="0.2">
      <c r="A115" s="44">
        <v>1976</v>
      </c>
      <c r="B115" s="44" t="str">
        <f t="shared" si="2"/>
        <v>1976/77</v>
      </c>
      <c r="C115" s="44" t="s">
        <v>79</v>
      </c>
      <c r="D115" s="55">
        <v>2799300</v>
      </c>
    </row>
    <row r="116" spans="1:4" x14ac:dyDescent="0.2">
      <c r="A116" s="44">
        <v>1977</v>
      </c>
      <c r="B116" s="44" t="str">
        <f t="shared" si="2"/>
        <v>1977/78</v>
      </c>
      <c r="C116" s="44" t="s">
        <v>79</v>
      </c>
      <c r="D116" s="55">
        <v>2800600</v>
      </c>
    </row>
    <row r="117" spans="1:4" x14ac:dyDescent="0.2">
      <c r="A117" s="44">
        <v>1978</v>
      </c>
      <c r="B117" s="44" t="str">
        <f t="shared" si="2"/>
        <v>1978/79</v>
      </c>
      <c r="C117" s="44" t="s">
        <v>79</v>
      </c>
      <c r="D117" s="55">
        <v>2804300</v>
      </c>
    </row>
    <row r="118" spans="1:4" x14ac:dyDescent="0.2">
      <c r="A118" s="44">
        <v>1979</v>
      </c>
      <c r="B118" s="44" t="str">
        <f t="shared" si="2"/>
        <v>1979/80</v>
      </c>
      <c r="C118" s="44" t="s">
        <v>79</v>
      </c>
      <c r="D118" s="55">
        <v>2810100</v>
      </c>
    </row>
    <row r="119" spans="1:4" x14ac:dyDescent="0.2">
      <c r="A119" s="44">
        <v>1980</v>
      </c>
      <c r="B119" s="44" t="str">
        <f t="shared" si="2"/>
        <v>1980/81</v>
      </c>
      <c r="C119" s="44" t="s">
        <v>79</v>
      </c>
      <c r="D119" s="55">
        <v>2815800</v>
      </c>
    </row>
    <row r="120" spans="1:4" x14ac:dyDescent="0.2">
      <c r="A120" s="44">
        <v>1981</v>
      </c>
      <c r="B120" s="44" t="str">
        <f t="shared" si="2"/>
        <v>1981/82</v>
      </c>
      <c r="C120" s="44" t="s">
        <v>79</v>
      </c>
      <c r="D120" s="55">
        <v>2813500</v>
      </c>
    </row>
    <row r="121" spans="1:4" x14ac:dyDescent="0.2">
      <c r="A121" s="44">
        <v>1982</v>
      </c>
      <c r="B121" s="44" t="str">
        <f t="shared" si="2"/>
        <v>1982/83</v>
      </c>
      <c r="C121" s="44" t="s">
        <v>79</v>
      </c>
      <c r="D121" s="55">
        <v>2804300</v>
      </c>
    </row>
    <row r="122" spans="1:4" x14ac:dyDescent="0.2">
      <c r="A122" s="44">
        <v>1983</v>
      </c>
      <c r="B122" s="44" t="str">
        <f t="shared" si="2"/>
        <v>1983/84</v>
      </c>
      <c r="C122" s="44" t="s">
        <v>79</v>
      </c>
      <c r="D122" s="55">
        <v>2803300</v>
      </c>
    </row>
    <row r="123" spans="1:4" x14ac:dyDescent="0.2">
      <c r="A123" s="44">
        <v>1984</v>
      </c>
      <c r="B123" s="44" t="str">
        <f t="shared" si="2"/>
        <v>1984/85</v>
      </c>
      <c r="C123" s="44" t="s">
        <v>79</v>
      </c>
      <c r="D123" s="55">
        <v>2800700</v>
      </c>
    </row>
    <row r="124" spans="1:4" x14ac:dyDescent="0.2">
      <c r="A124" s="44">
        <v>1985</v>
      </c>
      <c r="B124" s="44" t="str">
        <f t="shared" si="2"/>
        <v>1985/86</v>
      </c>
      <c r="C124" s="44" t="s">
        <v>79</v>
      </c>
      <c r="D124" s="55">
        <v>2803400</v>
      </c>
    </row>
    <row r="125" spans="1:4" x14ac:dyDescent="0.2">
      <c r="A125" s="44">
        <v>1986</v>
      </c>
      <c r="B125" s="44" t="str">
        <f t="shared" si="2"/>
        <v>1986/87</v>
      </c>
      <c r="C125" s="44" t="s">
        <v>79</v>
      </c>
      <c r="D125" s="55">
        <v>2810900</v>
      </c>
    </row>
    <row r="126" spans="1:4" x14ac:dyDescent="0.2">
      <c r="A126" s="44">
        <v>1987</v>
      </c>
      <c r="B126" s="44" t="str">
        <f t="shared" si="2"/>
        <v>1987/88</v>
      </c>
      <c r="C126" s="44" t="s">
        <v>79</v>
      </c>
      <c r="D126" s="55">
        <v>2822600</v>
      </c>
    </row>
    <row r="127" spans="1:4" x14ac:dyDescent="0.2">
      <c r="A127" s="44">
        <v>1988</v>
      </c>
      <c r="B127" s="44" t="str">
        <f t="shared" si="2"/>
        <v>1988/89</v>
      </c>
      <c r="C127" s="44" t="s">
        <v>79</v>
      </c>
      <c r="D127" s="55">
        <v>2841200</v>
      </c>
    </row>
    <row r="128" spans="1:4" x14ac:dyDescent="0.2">
      <c r="A128" s="44">
        <v>1989</v>
      </c>
      <c r="B128" s="44" t="str">
        <f t="shared" si="2"/>
        <v>1989/90</v>
      </c>
      <c r="C128" s="44" t="s">
        <v>79</v>
      </c>
      <c r="D128" s="55">
        <v>2855200</v>
      </c>
    </row>
    <row r="129" spans="1:4" x14ac:dyDescent="0.2">
      <c r="A129" s="44">
        <v>1990</v>
      </c>
      <c r="B129" s="44" t="str">
        <f t="shared" si="2"/>
        <v>1990/91</v>
      </c>
      <c r="C129" s="44" t="s">
        <v>79</v>
      </c>
      <c r="D129" s="55">
        <v>2861500</v>
      </c>
    </row>
    <row r="130" spans="1:4" x14ac:dyDescent="0.2">
      <c r="A130" s="44">
        <v>1991</v>
      </c>
      <c r="B130" s="44" t="str">
        <f t="shared" si="2"/>
        <v>1991/92</v>
      </c>
      <c r="C130" s="44" t="s">
        <v>79</v>
      </c>
      <c r="D130" s="55">
        <v>2873000</v>
      </c>
    </row>
    <row r="131" spans="1:4" x14ac:dyDescent="0.2">
      <c r="A131" s="44">
        <v>1992</v>
      </c>
      <c r="B131" s="44" t="str">
        <f t="shared" si="2"/>
        <v>1992/93</v>
      </c>
      <c r="C131" s="44" t="s">
        <v>79</v>
      </c>
      <c r="D131" s="55">
        <v>2877700</v>
      </c>
    </row>
    <row r="132" spans="1:4" x14ac:dyDescent="0.2">
      <c r="A132" s="44">
        <v>1993</v>
      </c>
      <c r="B132" s="44" t="str">
        <f t="shared" si="2"/>
        <v>1993/94</v>
      </c>
      <c r="C132" s="44" t="s">
        <v>79</v>
      </c>
      <c r="D132" s="55">
        <v>2883600</v>
      </c>
    </row>
    <row r="133" spans="1:4" x14ac:dyDescent="0.2">
      <c r="A133" s="44">
        <v>1994</v>
      </c>
      <c r="B133" s="44" t="str">
        <f t="shared" si="2"/>
        <v>1994/95</v>
      </c>
      <c r="C133" s="44" t="s">
        <v>79</v>
      </c>
      <c r="D133" s="55">
        <v>2887400</v>
      </c>
    </row>
    <row r="134" spans="1:4" x14ac:dyDescent="0.2">
      <c r="A134" s="44">
        <v>1995</v>
      </c>
      <c r="B134" s="44" t="str">
        <f t="shared" si="2"/>
        <v>1995/96</v>
      </c>
      <c r="C134" s="44" t="s">
        <v>79</v>
      </c>
      <c r="D134" s="55">
        <v>2888500</v>
      </c>
    </row>
    <row r="135" spans="1:4" x14ac:dyDescent="0.2">
      <c r="A135" s="44">
        <v>1996</v>
      </c>
      <c r="B135" s="44" t="str">
        <f t="shared" si="2"/>
        <v>1996/97</v>
      </c>
      <c r="C135" s="44" t="s">
        <v>79</v>
      </c>
      <c r="D135" s="55">
        <v>2891300</v>
      </c>
    </row>
    <row r="136" spans="1:4" x14ac:dyDescent="0.2">
      <c r="A136" s="44">
        <v>1997</v>
      </c>
      <c r="B136" s="44" t="str">
        <f t="shared" si="2"/>
        <v>1997/98</v>
      </c>
      <c r="C136" s="44" t="s">
        <v>79</v>
      </c>
      <c r="D136" s="55">
        <v>2894900</v>
      </c>
    </row>
    <row r="137" spans="1:4" x14ac:dyDescent="0.2">
      <c r="A137" s="44">
        <v>1998</v>
      </c>
      <c r="B137" s="44" t="str">
        <f t="shared" si="2"/>
        <v>1998/99</v>
      </c>
      <c r="C137" s="44" t="s">
        <v>79</v>
      </c>
      <c r="D137" s="55">
        <v>2899500</v>
      </c>
    </row>
    <row r="138" spans="1:4" x14ac:dyDescent="0.2">
      <c r="A138" s="44">
        <v>1999</v>
      </c>
      <c r="B138" s="44" t="str">
        <f t="shared" si="2"/>
        <v>1999/00</v>
      </c>
      <c r="C138" s="44" t="s">
        <v>79</v>
      </c>
      <c r="D138" s="55">
        <v>2900600</v>
      </c>
    </row>
    <row r="139" spans="1:4" x14ac:dyDescent="0.2">
      <c r="A139" s="44">
        <v>2000</v>
      </c>
      <c r="B139" s="44" t="str">
        <f t="shared" si="2"/>
        <v>2000/01</v>
      </c>
      <c r="C139" s="44" t="s">
        <v>79</v>
      </c>
      <c r="D139" s="55">
        <v>2906900</v>
      </c>
    </row>
    <row r="140" spans="1:4" x14ac:dyDescent="0.2">
      <c r="A140" s="44">
        <v>2001</v>
      </c>
      <c r="B140" s="44" t="str">
        <f t="shared" si="2"/>
        <v>2001/02</v>
      </c>
      <c r="C140" s="44" t="s">
        <v>79</v>
      </c>
      <c r="D140" s="55">
        <v>2910200</v>
      </c>
    </row>
    <row r="141" spans="1:4" x14ac:dyDescent="0.2">
      <c r="A141" s="44">
        <v>2002</v>
      </c>
      <c r="B141" s="44" t="str">
        <f t="shared" si="2"/>
        <v>2002/03</v>
      </c>
      <c r="C141" s="44" t="s">
        <v>79</v>
      </c>
      <c r="D141" s="55">
        <v>2922900</v>
      </c>
    </row>
    <row r="142" spans="1:4" x14ac:dyDescent="0.2">
      <c r="A142" s="44">
        <v>2003</v>
      </c>
      <c r="B142" s="44" t="str">
        <f t="shared" si="2"/>
        <v>2003/04</v>
      </c>
      <c r="C142" s="44" t="s">
        <v>79</v>
      </c>
      <c r="D142" s="55">
        <v>2937700</v>
      </c>
    </row>
    <row r="143" spans="1:4" x14ac:dyDescent="0.2">
      <c r="A143" s="44">
        <v>2004</v>
      </c>
      <c r="B143" s="44" t="str">
        <f t="shared" si="2"/>
        <v>2004/05</v>
      </c>
      <c r="C143" s="44" t="s">
        <v>79</v>
      </c>
      <c r="D143" s="55">
        <v>2957400</v>
      </c>
    </row>
    <row r="144" spans="1:4" x14ac:dyDescent="0.2">
      <c r="A144" s="44">
        <v>2005</v>
      </c>
      <c r="B144" s="44" t="str">
        <f t="shared" si="2"/>
        <v>2005/06</v>
      </c>
      <c r="C144" s="44" t="s">
        <v>79</v>
      </c>
      <c r="D144" s="55">
        <v>2969300</v>
      </c>
    </row>
    <row r="145" spans="1:4" x14ac:dyDescent="0.2">
      <c r="A145" s="44">
        <v>2006</v>
      </c>
      <c r="B145" s="44" t="str">
        <f t="shared" si="2"/>
        <v>2006/07</v>
      </c>
      <c r="C145" s="44" t="s">
        <v>79</v>
      </c>
      <c r="D145" s="55">
        <v>2985700</v>
      </c>
    </row>
    <row r="146" spans="1:4" x14ac:dyDescent="0.2">
      <c r="A146" s="44">
        <v>2007</v>
      </c>
      <c r="B146" s="44" t="str">
        <f t="shared" si="2"/>
        <v>2007/08</v>
      </c>
      <c r="C146" s="44" t="s">
        <v>79</v>
      </c>
      <c r="D146" s="55">
        <v>3006300</v>
      </c>
    </row>
    <row r="147" spans="1:4" x14ac:dyDescent="0.2">
      <c r="A147" s="44">
        <v>2008</v>
      </c>
      <c r="B147" s="44" t="str">
        <f t="shared" si="2"/>
        <v>2008/09</v>
      </c>
      <c r="C147" s="44" t="s">
        <v>79</v>
      </c>
      <c r="D147" s="55">
        <v>3025900</v>
      </c>
    </row>
    <row r="148" spans="1:4" x14ac:dyDescent="0.2">
      <c r="A148" s="44">
        <v>2009</v>
      </c>
      <c r="B148" s="44" t="str">
        <f t="shared" si="2"/>
        <v>2009/10</v>
      </c>
      <c r="C148" s="44" t="s">
        <v>79</v>
      </c>
      <c r="D148" s="55">
        <v>3038900</v>
      </c>
    </row>
    <row r="149" spans="1:4" x14ac:dyDescent="0.2">
      <c r="A149" s="44">
        <v>2010</v>
      </c>
      <c r="B149" s="44" t="str">
        <f t="shared" si="2"/>
        <v>2010/11</v>
      </c>
      <c r="C149" s="44" t="s">
        <v>79</v>
      </c>
      <c r="D149" s="55">
        <v>3050000</v>
      </c>
    </row>
    <row r="150" spans="1:4" x14ac:dyDescent="0.2">
      <c r="A150" s="44">
        <v>2011</v>
      </c>
      <c r="B150" s="44" t="str">
        <f t="shared" si="2"/>
        <v>2011/12</v>
      </c>
      <c r="C150" s="44" t="s">
        <v>79</v>
      </c>
      <c r="D150" s="55">
        <v>3063800</v>
      </c>
    </row>
    <row r="151" spans="1:4" x14ac:dyDescent="0.2">
      <c r="A151" s="44">
        <v>2012</v>
      </c>
      <c r="B151" s="44" t="str">
        <f t="shared" si="2"/>
        <v>2012/13</v>
      </c>
      <c r="C151" s="44" t="s">
        <v>79</v>
      </c>
      <c r="D151" s="55">
        <v>3070900</v>
      </c>
    </row>
    <row r="152" spans="1:4" x14ac:dyDescent="0.2">
      <c r="A152" s="44">
        <v>2013</v>
      </c>
      <c r="B152" s="44" t="str">
        <f t="shared" si="2"/>
        <v>2013/14</v>
      </c>
      <c r="C152" s="44" t="s">
        <v>79</v>
      </c>
      <c r="D152" s="55">
        <v>3071100</v>
      </c>
    </row>
    <row r="153" spans="1:4" x14ac:dyDescent="0.2">
      <c r="A153" s="44">
        <v>2014</v>
      </c>
      <c r="B153" s="44" t="str">
        <f t="shared" si="2"/>
        <v>2014/15</v>
      </c>
      <c r="C153" s="44" t="s">
        <v>79</v>
      </c>
      <c r="D153" s="55">
        <v>3073800</v>
      </c>
    </row>
    <row r="154" spans="1:4" x14ac:dyDescent="0.2">
      <c r="A154" s="44">
        <v>2015</v>
      </c>
      <c r="B154" s="44" t="str">
        <f t="shared" si="2"/>
        <v>2015/16</v>
      </c>
      <c r="C154" s="44" t="s">
        <v>79</v>
      </c>
      <c r="D154" s="55">
        <v>3072700</v>
      </c>
    </row>
    <row r="155" spans="1:4" x14ac:dyDescent="0.2">
      <c r="A155" s="44">
        <v>2016</v>
      </c>
      <c r="B155" s="44" t="str">
        <f t="shared" si="2"/>
        <v>2016/17</v>
      </c>
      <c r="C155" s="44" t="s">
        <v>79</v>
      </c>
      <c r="D155" s="55">
        <v>3077200</v>
      </c>
    </row>
    <row r="156" spans="1:4" x14ac:dyDescent="0.2">
      <c r="A156" s="44">
        <v>2017</v>
      </c>
      <c r="B156" s="44" t="str">
        <f t="shared" si="2"/>
        <v>2017/18</v>
      </c>
      <c r="C156" s="44" t="s">
        <v>79</v>
      </c>
      <c r="D156" s="55">
        <v>3081400</v>
      </c>
    </row>
    <row r="157" spans="1:4" x14ac:dyDescent="0.2">
      <c r="A157" s="44">
        <v>2018</v>
      </c>
      <c r="B157" s="44" t="str">
        <f t="shared" si="2"/>
        <v>2018/19</v>
      </c>
      <c r="C157" s="44" t="s">
        <v>79</v>
      </c>
      <c r="D157" s="55">
        <v>3083800</v>
      </c>
    </row>
    <row r="158" spans="1:4" x14ac:dyDescent="0.2">
      <c r="A158" s="44">
        <v>2019</v>
      </c>
      <c r="B158" s="44" t="str">
        <f t="shared" si="2"/>
        <v>2019/20</v>
      </c>
      <c r="C158" s="44" t="s">
        <v>79</v>
      </c>
      <c r="D158" s="55">
        <v>3087700</v>
      </c>
    </row>
    <row r="159" spans="1:4" x14ac:dyDescent="0.2">
      <c r="A159" s="44">
        <v>2020</v>
      </c>
      <c r="B159" s="44" t="str">
        <f t="shared" si="2"/>
        <v>2020/21</v>
      </c>
      <c r="C159" s="44" t="s">
        <v>79</v>
      </c>
      <c r="D159" s="55">
        <v>3104500</v>
      </c>
    </row>
    <row r="160" spans="1:4" x14ac:dyDescent="0.2">
      <c r="A160" s="44">
        <v>2021</v>
      </c>
      <c r="B160" s="44" t="str">
        <f t="shared" si="2"/>
        <v>2021/22</v>
      </c>
      <c r="C160" s="44" t="s">
        <v>79</v>
      </c>
      <c r="D160" s="55">
        <v>3105600</v>
      </c>
    </row>
    <row r="161" spans="1:4" x14ac:dyDescent="0.2">
      <c r="A161" s="44">
        <v>2022</v>
      </c>
      <c r="B161" s="44" t="str">
        <f t="shared" si="2"/>
        <v>2022/23</v>
      </c>
      <c r="C161" s="44" t="s">
        <v>79</v>
      </c>
      <c r="D161" s="55">
        <v>3134200</v>
      </c>
    </row>
    <row r="162" spans="1:4" x14ac:dyDescent="0.2">
      <c r="A162" s="44">
        <v>2023</v>
      </c>
      <c r="B162" s="44" t="str">
        <f t="shared" si="2"/>
        <v>2023/24</v>
      </c>
      <c r="C162" s="44" t="s">
        <v>79</v>
      </c>
      <c r="D162" s="55">
        <v>3167300</v>
      </c>
    </row>
    <row r="163" spans="1:4" x14ac:dyDescent="0.2">
      <c r="A163" s="44">
        <v>2024</v>
      </c>
      <c r="B163" s="44" t="str">
        <f t="shared" si="2"/>
        <v>2024/25</v>
      </c>
      <c r="C163" s="44" t="s">
        <v>79</v>
      </c>
      <c r="D163" s="56">
        <v>3186581</v>
      </c>
    </row>
    <row r="164" spans="1:4" x14ac:dyDescent="0.2">
      <c r="A164" s="44">
        <v>1971</v>
      </c>
      <c r="B164" s="44" t="str">
        <f>1971+ROW(A1)-1&amp;"/"&amp;TEXT(MOD(1971+ROW(A1),100),"00")</f>
        <v>1971/72</v>
      </c>
      <c r="C164" s="44" t="s">
        <v>77</v>
      </c>
      <c r="D164" s="55">
        <v>54387600</v>
      </c>
    </row>
    <row r="165" spans="1:4" x14ac:dyDescent="0.2">
      <c r="A165" s="44">
        <v>1972</v>
      </c>
      <c r="B165" s="44" t="str">
        <f>1971+ROW(A2)-1&amp;"/"&amp;TEXT(MOD(1971+ROW(A2),100),"00")</f>
        <v>1972/73</v>
      </c>
      <c r="C165" s="44" t="s">
        <v>77</v>
      </c>
      <c r="D165" s="55">
        <v>54557700</v>
      </c>
    </row>
    <row r="166" spans="1:4" x14ac:dyDescent="0.2">
      <c r="A166" s="44">
        <v>1973</v>
      </c>
      <c r="B166" s="44" t="str">
        <f t="shared" ref="B166:B217" si="3">1971+ROW(A3)-1&amp;"/"&amp;TEXT(MOD(1971+ROW(A3),100),"00")</f>
        <v>1973/74</v>
      </c>
      <c r="C166" s="44" t="s">
        <v>77</v>
      </c>
      <c r="D166" s="55">
        <v>54692900</v>
      </c>
    </row>
    <row r="167" spans="1:4" x14ac:dyDescent="0.2">
      <c r="A167" s="44">
        <v>1974</v>
      </c>
      <c r="B167" s="44" t="str">
        <f t="shared" si="3"/>
        <v>1974/75</v>
      </c>
      <c r="C167" s="44" t="s">
        <v>77</v>
      </c>
      <c r="D167" s="55">
        <v>54708700</v>
      </c>
    </row>
    <row r="168" spans="1:4" x14ac:dyDescent="0.2">
      <c r="A168" s="44">
        <v>1975</v>
      </c>
      <c r="B168" s="44" t="str">
        <f t="shared" si="3"/>
        <v>1975/76</v>
      </c>
      <c r="C168" s="44" t="s">
        <v>77</v>
      </c>
      <c r="D168" s="55">
        <v>54702200</v>
      </c>
    </row>
    <row r="169" spans="1:4" x14ac:dyDescent="0.2">
      <c r="A169" s="44">
        <v>1976</v>
      </c>
      <c r="B169" s="44" t="str">
        <f t="shared" si="3"/>
        <v>1976/77</v>
      </c>
      <c r="C169" s="44" t="s">
        <v>77</v>
      </c>
      <c r="D169" s="55">
        <v>54692600</v>
      </c>
    </row>
    <row r="170" spans="1:4" x14ac:dyDescent="0.2">
      <c r="A170" s="44">
        <v>1977</v>
      </c>
      <c r="B170" s="44" t="str">
        <f t="shared" si="3"/>
        <v>1977/78</v>
      </c>
      <c r="C170" s="44" t="s">
        <v>77</v>
      </c>
      <c r="D170" s="55">
        <v>54666600</v>
      </c>
    </row>
    <row r="171" spans="1:4" x14ac:dyDescent="0.2">
      <c r="A171" s="44">
        <v>1978</v>
      </c>
      <c r="B171" s="44" t="str">
        <f t="shared" si="3"/>
        <v>1978/79</v>
      </c>
      <c r="C171" s="44" t="s">
        <v>77</v>
      </c>
      <c r="D171" s="55">
        <v>54654800</v>
      </c>
    </row>
    <row r="172" spans="1:4" x14ac:dyDescent="0.2">
      <c r="A172" s="44">
        <v>1979</v>
      </c>
      <c r="B172" s="44" t="str">
        <f t="shared" si="3"/>
        <v>1979/80</v>
      </c>
      <c r="C172" s="44" t="s">
        <v>77</v>
      </c>
      <c r="D172" s="55">
        <v>54711800</v>
      </c>
    </row>
    <row r="173" spans="1:4" x14ac:dyDescent="0.2">
      <c r="A173" s="44">
        <v>1980</v>
      </c>
      <c r="B173" s="44" t="str">
        <f t="shared" si="3"/>
        <v>1980/81</v>
      </c>
      <c r="C173" s="44" t="s">
        <v>77</v>
      </c>
      <c r="D173" s="55">
        <v>54796900</v>
      </c>
    </row>
    <row r="174" spans="1:4" x14ac:dyDescent="0.2">
      <c r="A174" s="44">
        <v>1981</v>
      </c>
      <c r="B174" s="44" t="str">
        <f t="shared" si="3"/>
        <v>1981/82</v>
      </c>
      <c r="C174" s="44" t="s">
        <v>77</v>
      </c>
      <c r="D174" s="55">
        <v>54814500</v>
      </c>
    </row>
    <row r="175" spans="1:4" x14ac:dyDescent="0.2">
      <c r="A175" s="44">
        <v>1982</v>
      </c>
      <c r="B175" s="44" t="str">
        <f t="shared" si="3"/>
        <v>1982/83</v>
      </c>
      <c r="C175" s="44" t="s">
        <v>77</v>
      </c>
      <c r="D175" s="55">
        <v>54746200</v>
      </c>
    </row>
    <row r="176" spans="1:4" x14ac:dyDescent="0.2">
      <c r="A176" s="44">
        <v>1983</v>
      </c>
      <c r="B176" s="44" t="str">
        <f t="shared" si="3"/>
        <v>1983/84</v>
      </c>
      <c r="C176" s="44" t="s">
        <v>77</v>
      </c>
      <c r="D176" s="55">
        <v>54765100</v>
      </c>
    </row>
    <row r="177" spans="1:4" x14ac:dyDescent="0.2">
      <c r="A177" s="44">
        <v>1984</v>
      </c>
      <c r="B177" s="44" t="str">
        <f t="shared" si="3"/>
        <v>1984/85</v>
      </c>
      <c r="C177" s="44" t="s">
        <v>77</v>
      </c>
      <c r="D177" s="55">
        <v>54852000</v>
      </c>
    </row>
    <row r="178" spans="1:4" x14ac:dyDescent="0.2">
      <c r="A178" s="44">
        <v>1985</v>
      </c>
      <c r="B178" s="44" t="str">
        <f t="shared" si="3"/>
        <v>1985/86</v>
      </c>
      <c r="C178" s="44" t="s">
        <v>77</v>
      </c>
      <c r="D178" s="55">
        <v>54988600</v>
      </c>
    </row>
    <row r="179" spans="1:4" x14ac:dyDescent="0.2">
      <c r="A179" s="44">
        <v>1986</v>
      </c>
      <c r="B179" s="44" t="str">
        <f t="shared" si="3"/>
        <v>1986/87</v>
      </c>
      <c r="C179" s="44" t="s">
        <v>77</v>
      </c>
      <c r="D179" s="55">
        <v>55110300</v>
      </c>
    </row>
    <row r="180" spans="1:4" x14ac:dyDescent="0.2">
      <c r="A180" s="44">
        <v>1987</v>
      </c>
      <c r="B180" s="44" t="str">
        <f t="shared" si="3"/>
        <v>1987/88</v>
      </c>
      <c r="C180" s="44" t="s">
        <v>77</v>
      </c>
      <c r="D180" s="55">
        <v>55222000</v>
      </c>
    </row>
    <row r="181" spans="1:4" x14ac:dyDescent="0.2">
      <c r="A181" s="44">
        <v>1988</v>
      </c>
      <c r="B181" s="44" t="str">
        <f t="shared" si="3"/>
        <v>1988/89</v>
      </c>
      <c r="C181" s="44" t="s">
        <v>77</v>
      </c>
      <c r="D181" s="55">
        <v>55331000</v>
      </c>
    </row>
    <row r="182" spans="1:4" x14ac:dyDescent="0.2">
      <c r="A182" s="44">
        <v>1989</v>
      </c>
      <c r="B182" s="44" t="str">
        <f t="shared" si="3"/>
        <v>1989/90</v>
      </c>
      <c r="C182" s="44" t="s">
        <v>77</v>
      </c>
      <c r="D182" s="55">
        <v>55486000</v>
      </c>
    </row>
    <row r="183" spans="1:4" x14ac:dyDescent="0.2">
      <c r="A183" s="44">
        <v>1990</v>
      </c>
      <c r="B183" s="44" t="str">
        <f t="shared" si="3"/>
        <v>1990/91</v>
      </c>
      <c r="C183" s="44" t="s">
        <v>77</v>
      </c>
      <c r="D183" s="55">
        <v>55641900</v>
      </c>
    </row>
    <row r="184" spans="1:4" x14ac:dyDescent="0.2">
      <c r="A184" s="44">
        <v>1991</v>
      </c>
      <c r="B184" s="44" t="str">
        <f t="shared" si="3"/>
        <v>1991/92</v>
      </c>
      <c r="C184" s="44" t="s">
        <v>77</v>
      </c>
      <c r="D184" s="55">
        <v>55831400</v>
      </c>
    </row>
    <row r="185" spans="1:4" x14ac:dyDescent="0.2">
      <c r="A185" s="44">
        <v>1992</v>
      </c>
      <c r="B185" s="44" t="str">
        <f t="shared" si="3"/>
        <v>1992/93</v>
      </c>
      <c r="C185" s="44" t="s">
        <v>77</v>
      </c>
      <c r="D185" s="55">
        <v>55961300</v>
      </c>
    </row>
    <row r="186" spans="1:4" x14ac:dyDescent="0.2">
      <c r="A186" s="44">
        <v>1993</v>
      </c>
      <c r="B186" s="44" t="str">
        <f t="shared" si="3"/>
        <v>1993/94</v>
      </c>
      <c r="C186" s="44" t="s">
        <v>77</v>
      </c>
      <c r="D186" s="55">
        <v>56078300</v>
      </c>
    </row>
    <row r="187" spans="1:4" x14ac:dyDescent="0.2">
      <c r="A187" s="44">
        <v>1994</v>
      </c>
      <c r="B187" s="44" t="str">
        <f t="shared" si="3"/>
        <v>1994/95</v>
      </c>
      <c r="C187" s="44" t="s">
        <v>77</v>
      </c>
      <c r="D187" s="55">
        <v>56218400</v>
      </c>
    </row>
    <row r="188" spans="1:4" x14ac:dyDescent="0.2">
      <c r="A188" s="44">
        <v>1995</v>
      </c>
      <c r="B188" s="44" t="str">
        <f t="shared" si="3"/>
        <v>1995/96</v>
      </c>
      <c r="C188" s="44" t="s">
        <v>77</v>
      </c>
      <c r="D188" s="55">
        <v>56375700</v>
      </c>
    </row>
    <row r="189" spans="1:4" x14ac:dyDescent="0.2">
      <c r="A189" s="44">
        <v>1996</v>
      </c>
      <c r="B189" s="44" t="str">
        <f t="shared" si="3"/>
        <v>1996/97</v>
      </c>
      <c r="C189" s="44" t="s">
        <v>77</v>
      </c>
      <c r="D189" s="55">
        <v>56502600</v>
      </c>
    </row>
    <row r="190" spans="1:4" x14ac:dyDescent="0.2">
      <c r="A190" s="44">
        <v>1997</v>
      </c>
      <c r="B190" s="44" t="str">
        <f t="shared" si="3"/>
        <v>1997/98</v>
      </c>
      <c r="C190" s="44" t="s">
        <v>77</v>
      </c>
      <c r="D190" s="55">
        <v>56643000</v>
      </c>
    </row>
    <row r="191" spans="1:4" x14ac:dyDescent="0.2">
      <c r="A191" s="44">
        <v>1998</v>
      </c>
      <c r="B191" s="44" t="str">
        <f t="shared" si="3"/>
        <v>1998/99</v>
      </c>
      <c r="C191" s="44" t="s">
        <v>77</v>
      </c>
      <c r="D191" s="55">
        <v>56797200</v>
      </c>
    </row>
    <row r="192" spans="1:4" x14ac:dyDescent="0.2">
      <c r="A192" s="44">
        <v>1999</v>
      </c>
      <c r="B192" s="44" t="str">
        <f t="shared" si="3"/>
        <v>1999/00</v>
      </c>
      <c r="C192" s="44" t="s">
        <v>77</v>
      </c>
      <c r="D192" s="55">
        <v>57005400</v>
      </c>
    </row>
    <row r="193" spans="1:4" x14ac:dyDescent="0.2">
      <c r="A193" s="44">
        <v>2000</v>
      </c>
      <c r="B193" s="44" t="str">
        <f t="shared" si="3"/>
        <v>2000/01</v>
      </c>
      <c r="C193" s="44" t="s">
        <v>77</v>
      </c>
      <c r="D193" s="55">
        <v>57203100</v>
      </c>
    </row>
    <row r="194" spans="1:4" x14ac:dyDescent="0.2">
      <c r="A194" s="44">
        <v>2001</v>
      </c>
      <c r="B194" s="44" t="str">
        <f t="shared" si="3"/>
        <v>2001/02</v>
      </c>
      <c r="C194" s="44" t="s">
        <v>77</v>
      </c>
      <c r="D194" s="55">
        <v>57424200</v>
      </c>
    </row>
    <row r="195" spans="1:4" x14ac:dyDescent="0.2">
      <c r="A195" s="44">
        <v>2002</v>
      </c>
      <c r="B195" s="44" t="str">
        <f t="shared" si="3"/>
        <v>2002/03</v>
      </c>
      <c r="C195" s="44" t="s">
        <v>77</v>
      </c>
      <c r="D195" s="55">
        <v>57668100</v>
      </c>
    </row>
    <row r="196" spans="1:4" x14ac:dyDescent="0.2">
      <c r="A196" s="44">
        <v>2003</v>
      </c>
      <c r="B196" s="44" t="str">
        <f t="shared" si="3"/>
        <v>2003/04</v>
      </c>
      <c r="C196" s="44" t="s">
        <v>77</v>
      </c>
      <c r="D196" s="55">
        <v>57931700</v>
      </c>
    </row>
    <row r="197" spans="1:4" x14ac:dyDescent="0.2">
      <c r="A197" s="44">
        <v>2004</v>
      </c>
      <c r="B197" s="44" t="str">
        <f t="shared" si="3"/>
        <v>2004/05</v>
      </c>
      <c r="C197" s="44" t="s">
        <v>77</v>
      </c>
      <c r="D197" s="55">
        <v>58236300</v>
      </c>
    </row>
    <row r="198" spans="1:4" x14ac:dyDescent="0.2">
      <c r="A198" s="44">
        <v>2005</v>
      </c>
      <c r="B198" s="44" t="str">
        <f t="shared" si="3"/>
        <v>2005/06</v>
      </c>
      <c r="C198" s="44" t="s">
        <v>77</v>
      </c>
      <c r="D198" s="55">
        <v>58685500</v>
      </c>
    </row>
    <row r="199" spans="1:4" x14ac:dyDescent="0.2">
      <c r="A199" s="44">
        <v>2006</v>
      </c>
      <c r="B199" s="44" t="str">
        <f t="shared" si="3"/>
        <v>2006/07</v>
      </c>
      <c r="C199" s="44" t="s">
        <v>77</v>
      </c>
      <c r="D199" s="55">
        <v>59083900</v>
      </c>
    </row>
    <row r="200" spans="1:4" x14ac:dyDescent="0.2">
      <c r="A200" s="44">
        <v>2007</v>
      </c>
      <c r="B200" s="44" t="str">
        <f t="shared" si="3"/>
        <v>2007/08</v>
      </c>
      <c r="C200" s="44" t="s">
        <v>77</v>
      </c>
      <c r="D200" s="55">
        <v>59557400</v>
      </c>
    </row>
    <row r="201" spans="1:4" x14ac:dyDescent="0.2">
      <c r="A201" s="44">
        <v>2008</v>
      </c>
      <c r="B201" s="44" t="str">
        <f t="shared" si="3"/>
        <v>2008/09</v>
      </c>
      <c r="C201" s="44" t="s">
        <v>77</v>
      </c>
      <c r="D201" s="55">
        <v>60044600</v>
      </c>
    </row>
    <row r="202" spans="1:4" x14ac:dyDescent="0.2">
      <c r="A202" s="44">
        <v>2009</v>
      </c>
      <c r="B202" s="44" t="str">
        <f t="shared" si="3"/>
        <v>2009/10</v>
      </c>
      <c r="C202" s="44" t="s">
        <v>77</v>
      </c>
      <c r="D202" s="55">
        <v>60467200</v>
      </c>
    </row>
    <row r="203" spans="1:4" x14ac:dyDescent="0.2">
      <c r="A203" s="44">
        <v>2010</v>
      </c>
      <c r="B203" s="44" t="str">
        <f t="shared" si="3"/>
        <v>2010/11</v>
      </c>
      <c r="C203" s="44" t="s">
        <v>77</v>
      </c>
      <c r="D203" s="55">
        <v>60954600</v>
      </c>
    </row>
    <row r="204" spans="1:4" x14ac:dyDescent="0.2">
      <c r="A204" s="44">
        <v>2011</v>
      </c>
      <c r="B204" s="44" t="str">
        <f t="shared" si="3"/>
        <v>2011/12</v>
      </c>
      <c r="C204" s="44" t="s">
        <v>77</v>
      </c>
      <c r="D204" s="55">
        <v>61470800</v>
      </c>
    </row>
    <row r="205" spans="1:4" x14ac:dyDescent="0.2">
      <c r="A205" s="44">
        <v>2012</v>
      </c>
      <c r="B205" s="44" t="str">
        <f t="shared" si="3"/>
        <v>2012/13</v>
      </c>
      <c r="C205" s="44" t="s">
        <v>77</v>
      </c>
      <c r="D205" s="55">
        <v>61885900</v>
      </c>
    </row>
    <row r="206" spans="1:4" x14ac:dyDescent="0.2">
      <c r="A206" s="44">
        <v>2013</v>
      </c>
      <c r="B206" s="44" t="str">
        <f t="shared" si="3"/>
        <v>2013/14</v>
      </c>
      <c r="C206" s="44" t="s">
        <v>77</v>
      </c>
      <c r="D206" s="55">
        <v>62306500</v>
      </c>
    </row>
    <row r="207" spans="1:4" x14ac:dyDescent="0.2">
      <c r="A207" s="44">
        <v>2014</v>
      </c>
      <c r="B207" s="44" t="str">
        <f t="shared" si="3"/>
        <v>2014/15</v>
      </c>
      <c r="C207" s="44" t="s">
        <v>77</v>
      </c>
      <c r="D207" s="55">
        <v>62775500</v>
      </c>
    </row>
    <row r="208" spans="1:4" x14ac:dyDescent="0.2">
      <c r="A208" s="44">
        <v>2015</v>
      </c>
      <c r="B208" s="44" t="str">
        <f t="shared" si="3"/>
        <v>2015/16</v>
      </c>
      <c r="C208" s="44" t="s">
        <v>77</v>
      </c>
      <c r="D208" s="55">
        <v>63232000</v>
      </c>
    </row>
    <row r="209" spans="1:4" x14ac:dyDescent="0.2">
      <c r="A209" s="44">
        <v>2016</v>
      </c>
      <c r="B209" s="44" t="str">
        <f t="shared" si="3"/>
        <v>2016/17</v>
      </c>
      <c r="C209" s="44" t="s">
        <v>77</v>
      </c>
      <c r="D209" s="55">
        <v>63739800</v>
      </c>
    </row>
    <row r="210" spans="1:4" x14ac:dyDescent="0.2">
      <c r="A210" s="44">
        <v>2017</v>
      </c>
      <c r="B210" s="44" t="str">
        <f t="shared" si="3"/>
        <v>2017/18</v>
      </c>
      <c r="C210" s="44" t="s">
        <v>77</v>
      </c>
      <c r="D210" s="55">
        <v>64089100</v>
      </c>
    </row>
    <row r="211" spans="1:4" x14ac:dyDescent="0.2">
      <c r="A211" s="44">
        <v>2018</v>
      </c>
      <c r="B211" s="44" t="str">
        <f t="shared" si="3"/>
        <v>2018/19</v>
      </c>
      <c r="C211" s="44" t="s">
        <v>77</v>
      </c>
      <c r="D211" s="55">
        <v>64400500</v>
      </c>
    </row>
    <row r="212" spans="1:4" x14ac:dyDescent="0.2">
      <c r="A212" s="44">
        <v>2019</v>
      </c>
      <c r="B212" s="44" t="str">
        <f t="shared" si="3"/>
        <v>2019/20</v>
      </c>
      <c r="C212" s="44" t="s">
        <v>77</v>
      </c>
      <c r="D212" s="55">
        <v>64729000</v>
      </c>
    </row>
    <row r="213" spans="1:4" x14ac:dyDescent="0.2">
      <c r="A213" s="44">
        <v>2020</v>
      </c>
      <c r="B213" s="44" t="str">
        <f t="shared" si="3"/>
        <v>2020/21</v>
      </c>
      <c r="C213" s="44" t="s">
        <v>77</v>
      </c>
      <c r="D213" s="55">
        <v>64839300</v>
      </c>
    </row>
    <row r="214" spans="1:4" x14ac:dyDescent="0.2">
      <c r="A214" s="44">
        <v>2021</v>
      </c>
      <c r="B214" s="44" t="str">
        <f t="shared" si="3"/>
        <v>2021/22</v>
      </c>
      <c r="C214" s="44" t="s">
        <v>77</v>
      </c>
      <c r="D214" s="55">
        <v>65073400</v>
      </c>
    </row>
    <row r="215" spans="1:4" x14ac:dyDescent="0.2">
      <c r="A215" s="44">
        <v>2022</v>
      </c>
      <c r="B215" s="44" t="str">
        <f t="shared" si="3"/>
        <v>2022/23</v>
      </c>
      <c r="C215" s="44" t="s">
        <v>77</v>
      </c>
      <c r="D215" s="55">
        <v>65725600</v>
      </c>
    </row>
    <row r="216" spans="1:4" x14ac:dyDescent="0.2">
      <c r="A216" s="44">
        <v>2023</v>
      </c>
      <c r="B216" s="44" t="str">
        <f t="shared" si="3"/>
        <v>2023/24</v>
      </c>
      <c r="C216" s="44" t="s">
        <v>77</v>
      </c>
      <c r="D216" s="55">
        <v>66605800</v>
      </c>
    </row>
    <row r="217" spans="1:4" x14ac:dyDescent="0.2">
      <c r="A217" s="44">
        <v>2024</v>
      </c>
      <c r="B217" s="44" t="str">
        <f t="shared" si="3"/>
        <v>2024/25</v>
      </c>
      <c r="C217" s="44" t="s">
        <v>77</v>
      </c>
      <c r="D217" s="56">
        <v>67353582</v>
      </c>
    </row>
    <row r="218" spans="1:4" x14ac:dyDescent="0.2">
      <c r="A218" s="57"/>
      <c r="B218" s="57"/>
      <c r="C218" s="57"/>
      <c r="D218" s="58"/>
    </row>
    <row r="219" spans="1:4" x14ac:dyDescent="0.2">
      <c r="A219" s="57"/>
      <c r="B219" s="57"/>
      <c r="C219" s="57"/>
      <c r="D219" s="58"/>
    </row>
    <row r="220" spans="1:4" x14ac:dyDescent="0.2">
      <c r="A220" s="57"/>
      <c r="B220" s="57"/>
      <c r="C220" s="57"/>
      <c r="D220" s="58"/>
    </row>
    <row r="221" spans="1:4" x14ac:dyDescent="0.2">
      <c r="A221" s="57"/>
      <c r="B221" s="57"/>
      <c r="C221" s="57"/>
      <c r="D221" s="58"/>
    </row>
    <row r="222" spans="1:4" x14ac:dyDescent="0.2">
      <c r="A222" s="57"/>
      <c r="B222" s="57"/>
      <c r="C222" s="57"/>
      <c r="D222" s="58"/>
    </row>
    <row r="223" spans="1:4" x14ac:dyDescent="0.2">
      <c r="A223" s="57"/>
      <c r="B223" s="57"/>
      <c r="C223" s="57"/>
      <c r="D223" s="58"/>
    </row>
    <row r="224" spans="1:4" x14ac:dyDescent="0.2">
      <c r="A224" s="57"/>
      <c r="B224" s="57"/>
      <c r="C224" s="57"/>
      <c r="D224" s="58"/>
    </row>
    <row r="225" spans="1:4" x14ac:dyDescent="0.2">
      <c r="A225" s="57"/>
      <c r="B225" s="57"/>
      <c r="C225" s="57"/>
      <c r="D225" s="58"/>
    </row>
    <row r="226" spans="1:4" x14ac:dyDescent="0.2">
      <c r="A226" s="57"/>
      <c r="B226" s="57"/>
      <c r="C226" s="57"/>
      <c r="D226" s="58"/>
    </row>
    <row r="227" spans="1:4" x14ac:dyDescent="0.2">
      <c r="A227" s="57"/>
      <c r="B227" s="57"/>
      <c r="C227" s="57"/>
      <c r="D227" s="58"/>
    </row>
    <row r="228" spans="1:4" x14ac:dyDescent="0.2">
      <c r="A228" s="57"/>
      <c r="B228" s="57"/>
      <c r="C228" s="57"/>
      <c r="D228" s="58"/>
    </row>
    <row r="229" spans="1:4" x14ac:dyDescent="0.2">
      <c r="A229" s="57"/>
      <c r="B229" s="57"/>
      <c r="C229" s="57"/>
      <c r="D229" s="58"/>
    </row>
    <row r="230" spans="1:4" x14ac:dyDescent="0.2">
      <c r="A230" s="57"/>
      <c r="B230" s="57"/>
      <c r="C230" s="57"/>
      <c r="D230" s="58"/>
    </row>
    <row r="231" spans="1:4" x14ac:dyDescent="0.2">
      <c r="A231" s="57"/>
      <c r="B231" s="57"/>
      <c r="C231" s="57"/>
      <c r="D231" s="58"/>
    </row>
    <row r="232" spans="1:4" x14ac:dyDescent="0.2">
      <c r="A232" s="57"/>
      <c r="B232" s="57"/>
      <c r="C232" s="57"/>
      <c r="D232" s="58"/>
    </row>
    <row r="233" spans="1:4" x14ac:dyDescent="0.2">
      <c r="A233" s="57"/>
      <c r="B233" s="57"/>
      <c r="C233" s="57"/>
      <c r="D233" s="58"/>
    </row>
    <row r="234" spans="1:4" x14ac:dyDescent="0.2">
      <c r="A234" s="57"/>
      <c r="B234" s="57"/>
      <c r="C234" s="57"/>
      <c r="D234" s="58"/>
    </row>
    <row r="235" spans="1:4" x14ac:dyDescent="0.2">
      <c r="A235" s="57"/>
      <c r="B235" s="57"/>
      <c r="C235" s="57"/>
      <c r="D235" s="58"/>
    </row>
    <row r="236" spans="1:4" x14ac:dyDescent="0.2">
      <c r="A236" s="57"/>
      <c r="B236" s="57"/>
      <c r="C236" s="57"/>
      <c r="D236" s="58"/>
    </row>
    <row r="237" spans="1:4" x14ac:dyDescent="0.2">
      <c r="A237" s="57"/>
      <c r="B237" s="57"/>
      <c r="C237" s="57"/>
      <c r="D237" s="58"/>
    </row>
    <row r="238" spans="1:4" x14ac:dyDescent="0.2">
      <c r="A238" s="57"/>
      <c r="B238" s="57"/>
      <c r="C238" s="57"/>
      <c r="D238" s="58"/>
    </row>
    <row r="239" spans="1:4" x14ac:dyDescent="0.2">
      <c r="A239" s="57"/>
      <c r="B239" s="57"/>
      <c r="C239" s="57"/>
      <c r="D239" s="58"/>
    </row>
    <row r="240" spans="1:4" x14ac:dyDescent="0.2">
      <c r="A240" s="57"/>
      <c r="B240" s="57"/>
      <c r="C240" s="57"/>
      <c r="D240" s="58"/>
    </row>
    <row r="241" spans="1:4" x14ac:dyDescent="0.2">
      <c r="A241" s="57"/>
      <c r="B241" s="57"/>
      <c r="C241" s="57"/>
      <c r="D241" s="58"/>
    </row>
    <row r="242" spans="1:4" x14ac:dyDescent="0.2">
      <c r="A242" s="57"/>
      <c r="B242" s="57"/>
      <c r="C242" s="57"/>
      <c r="D242" s="58"/>
    </row>
    <row r="243" spans="1:4" x14ac:dyDescent="0.2">
      <c r="A243" s="57"/>
      <c r="B243" s="57"/>
      <c r="C243" s="57"/>
      <c r="D243" s="58"/>
    </row>
    <row r="244" spans="1:4" x14ac:dyDescent="0.2">
      <c r="A244" s="57"/>
      <c r="B244" s="57"/>
      <c r="C244" s="57"/>
      <c r="D244" s="58"/>
    </row>
    <row r="245" spans="1:4" x14ac:dyDescent="0.2">
      <c r="A245" s="57"/>
      <c r="B245" s="57"/>
      <c r="C245" s="57"/>
      <c r="D245" s="58"/>
    </row>
    <row r="246" spans="1:4" x14ac:dyDescent="0.2">
      <c r="A246" s="57"/>
      <c r="B246" s="57"/>
      <c r="C246" s="57"/>
      <c r="D246" s="58"/>
    </row>
    <row r="247" spans="1:4" x14ac:dyDescent="0.2">
      <c r="A247" s="57"/>
      <c r="B247" s="57"/>
      <c r="C247" s="57"/>
      <c r="D247" s="58"/>
    </row>
    <row r="248" spans="1:4" x14ac:dyDescent="0.2">
      <c r="A248" s="57"/>
      <c r="B248" s="57"/>
      <c r="C248" s="57"/>
      <c r="D248" s="58"/>
    </row>
    <row r="249" spans="1:4" x14ac:dyDescent="0.2">
      <c r="A249" s="57"/>
      <c r="B249" s="57"/>
      <c r="C249" s="57"/>
      <c r="D249" s="58"/>
    </row>
    <row r="250" spans="1:4" x14ac:dyDescent="0.2">
      <c r="A250" s="57"/>
      <c r="B250" s="57"/>
      <c r="C250" s="57"/>
      <c r="D250" s="58"/>
    </row>
    <row r="251" spans="1:4" x14ac:dyDescent="0.2">
      <c r="A251" s="57"/>
      <c r="B251" s="57"/>
      <c r="C251" s="57"/>
      <c r="D251" s="58"/>
    </row>
    <row r="252" spans="1:4" x14ac:dyDescent="0.2">
      <c r="A252" s="57"/>
      <c r="B252" s="57"/>
      <c r="C252" s="57"/>
      <c r="D252" s="58"/>
    </row>
    <row r="253" spans="1:4" x14ac:dyDescent="0.2">
      <c r="A253" s="57"/>
      <c r="B253" s="57"/>
      <c r="C253" s="57"/>
      <c r="D253" s="58"/>
    </row>
    <row r="254" spans="1:4" x14ac:dyDescent="0.2">
      <c r="A254" s="57"/>
      <c r="B254" s="57"/>
      <c r="C254" s="57"/>
      <c r="D254" s="58"/>
    </row>
    <row r="255" spans="1:4" x14ac:dyDescent="0.2">
      <c r="A255" s="57"/>
      <c r="B255" s="57"/>
      <c r="C255" s="57"/>
      <c r="D255" s="58"/>
    </row>
    <row r="256" spans="1:4" x14ac:dyDescent="0.2">
      <c r="A256" s="57"/>
      <c r="B256" s="57"/>
      <c r="C256" s="57"/>
      <c r="D256" s="58"/>
    </row>
    <row r="257" spans="1:4" x14ac:dyDescent="0.2">
      <c r="A257" s="57"/>
      <c r="B257" s="57"/>
      <c r="C257" s="57"/>
      <c r="D257" s="58"/>
    </row>
    <row r="258" spans="1:4" x14ac:dyDescent="0.2">
      <c r="A258" s="57"/>
      <c r="B258" s="57"/>
      <c r="C258" s="57"/>
      <c r="D258" s="58"/>
    </row>
    <row r="259" spans="1:4" x14ac:dyDescent="0.2">
      <c r="A259" s="57"/>
      <c r="B259" s="57"/>
      <c r="C259" s="57"/>
      <c r="D259" s="58"/>
    </row>
    <row r="260" spans="1:4" x14ac:dyDescent="0.2">
      <c r="A260" s="57"/>
      <c r="B260" s="57"/>
      <c r="C260" s="57"/>
      <c r="D260" s="58"/>
    </row>
    <row r="261" spans="1:4" x14ac:dyDescent="0.2">
      <c r="A261" s="57"/>
      <c r="B261" s="57"/>
      <c r="C261" s="57"/>
      <c r="D261" s="58"/>
    </row>
    <row r="262" spans="1:4" x14ac:dyDescent="0.2">
      <c r="A262" s="57"/>
      <c r="B262" s="57"/>
      <c r="C262" s="57"/>
      <c r="D262" s="58"/>
    </row>
    <row r="263" spans="1:4" x14ac:dyDescent="0.2">
      <c r="A263" s="57"/>
      <c r="B263" s="57"/>
      <c r="C263" s="57"/>
      <c r="D263" s="58"/>
    </row>
    <row r="264" spans="1:4" x14ac:dyDescent="0.2">
      <c r="A264" s="57"/>
      <c r="B264" s="57"/>
      <c r="C264" s="57"/>
      <c r="D264" s="58"/>
    </row>
    <row r="265" spans="1:4" x14ac:dyDescent="0.2">
      <c r="A265" s="57"/>
      <c r="B265" s="57"/>
      <c r="C265" s="57"/>
      <c r="D265" s="58"/>
    </row>
    <row r="266" spans="1:4" x14ac:dyDescent="0.2">
      <c r="A266" s="57"/>
      <c r="B266" s="57"/>
      <c r="C266" s="57"/>
      <c r="D266" s="58"/>
    </row>
    <row r="267" spans="1:4" x14ac:dyDescent="0.2">
      <c r="A267" s="57"/>
      <c r="B267" s="57"/>
      <c r="C267" s="57"/>
      <c r="D267" s="58"/>
    </row>
    <row r="268" spans="1:4" x14ac:dyDescent="0.2">
      <c r="A268" s="57"/>
      <c r="B268" s="57"/>
      <c r="C268" s="57"/>
      <c r="D268" s="58"/>
    </row>
    <row r="269" spans="1:4" x14ac:dyDescent="0.2">
      <c r="A269" s="57"/>
      <c r="B269" s="57"/>
      <c r="C269" s="57"/>
      <c r="D269" s="58"/>
    </row>
    <row r="270" spans="1:4" x14ac:dyDescent="0.2">
      <c r="A270" s="57"/>
      <c r="B270" s="57"/>
      <c r="C270" s="57"/>
      <c r="D270" s="58"/>
    </row>
    <row r="271" spans="1:4" x14ac:dyDescent="0.2">
      <c r="A271" s="57"/>
      <c r="B271" s="57"/>
      <c r="C271" s="57"/>
      <c r="D271" s="58"/>
    </row>
    <row r="272" spans="1:4" x14ac:dyDescent="0.2">
      <c r="A272" s="57"/>
      <c r="B272" s="57"/>
      <c r="C272" s="57"/>
      <c r="D272" s="58"/>
    </row>
    <row r="273" spans="1:4" x14ac:dyDescent="0.2">
      <c r="A273" s="57"/>
      <c r="B273" s="57"/>
      <c r="C273" s="57"/>
      <c r="D273" s="58"/>
    </row>
    <row r="274" spans="1:4" x14ac:dyDescent="0.2">
      <c r="A274" s="57"/>
      <c r="B274" s="57"/>
      <c r="C274" s="57"/>
      <c r="D274" s="58"/>
    </row>
    <row r="275" spans="1:4" x14ac:dyDescent="0.2">
      <c r="A275" s="57"/>
      <c r="B275" s="57"/>
      <c r="C275" s="57"/>
      <c r="D275" s="58"/>
    </row>
    <row r="276" spans="1:4" x14ac:dyDescent="0.2">
      <c r="A276" s="57"/>
      <c r="B276" s="57"/>
      <c r="C276" s="57"/>
      <c r="D276" s="58"/>
    </row>
    <row r="277" spans="1:4" x14ac:dyDescent="0.2">
      <c r="A277" s="57"/>
      <c r="B277" s="57"/>
      <c r="C277" s="57"/>
      <c r="D277" s="58"/>
    </row>
    <row r="278" spans="1:4" x14ac:dyDescent="0.2">
      <c r="A278" s="57"/>
      <c r="B278" s="57"/>
      <c r="C278" s="57"/>
      <c r="D278" s="58"/>
    </row>
    <row r="279" spans="1:4" x14ac:dyDescent="0.2">
      <c r="A279" s="57"/>
      <c r="B279" s="57"/>
      <c r="C279" s="57"/>
      <c r="D279" s="58"/>
    </row>
    <row r="280" spans="1:4" x14ac:dyDescent="0.2">
      <c r="A280" s="57"/>
      <c r="B280" s="57"/>
      <c r="C280" s="57"/>
      <c r="D280" s="58"/>
    </row>
    <row r="281" spans="1:4" x14ac:dyDescent="0.2">
      <c r="A281" s="57"/>
      <c r="B281" s="57"/>
      <c r="C281" s="57"/>
      <c r="D281" s="58"/>
    </row>
    <row r="282" spans="1:4" x14ac:dyDescent="0.2">
      <c r="A282" s="57"/>
      <c r="B282" s="57"/>
      <c r="C282" s="57"/>
      <c r="D282" s="58"/>
    </row>
    <row r="283" spans="1:4" x14ac:dyDescent="0.2">
      <c r="A283" s="57"/>
      <c r="B283" s="57"/>
      <c r="C283" s="57"/>
      <c r="D283" s="58"/>
    </row>
    <row r="284" spans="1:4" x14ac:dyDescent="0.2">
      <c r="A284" s="57"/>
      <c r="B284" s="57"/>
      <c r="C284" s="57"/>
      <c r="D284" s="58"/>
    </row>
    <row r="285" spans="1:4" x14ac:dyDescent="0.2">
      <c r="A285" s="57"/>
      <c r="B285" s="57"/>
      <c r="C285" s="57"/>
      <c r="D285" s="58"/>
    </row>
    <row r="286" spans="1:4" x14ac:dyDescent="0.2">
      <c r="A286" s="57"/>
      <c r="B286" s="57"/>
      <c r="C286" s="57"/>
      <c r="D286" s="58"/>
    </row>
    <row r="287" spans="1:4" x14ac:dyDescent="0.2">
      <c r="A287" s="57"/>
      <c r="B287" s="57"/>
      <c r="C287" s="57"/>
      <c r="D287" s="58"/>
    </row>
    <row r="288" spans="1:4" x14ac:dyDescent="0.2">
      <c r="A288" s="57"/>
      <c r="B288" s="57"/>
      <c r="C288" s="57"/>
      <c r="D288" s="58"/>
    </row>
    <row r="289" spans="1:4" x14ac:dyDescent="0.2">
      <c r="A289" s="57"/>
      <c r="B289" s="57"/>
      <c r="C289" s="57"/>
      <c r="D289" s="58"/>
    </row>
    <row r="290" spans="1:4" x14ac:dyDescent="0.2">
      <c r="A290" s="57"/>
      <c r="B290" s="57"/>
      <c r="C290" s="57"/>
      <c r="D290" s="58"/>
    </row>
    <row r="291" spans="1:4" x14ac:dyDescent="0.2">
      <c r="A291" s="57"/>
      <c r="B291" s="57"/>
      <c r="C291" s="57"/>
      <c r="D291" s="58"/>
    </row>
    <row r="292" spans="1:4" x14ac:dyDescent="0.2">
      <c r="A292" s="57"/>
      <c r="B292" s="57"/>
      <c r="C292" s="57"/>
      <c r="D292" s="58"/>
    </row>
    <row r="293" spans="1:4" x14ac:dyDescent="0.2">
      <c r="A293" s="57"/>
      <c r="B293" s="57"/>
      <c r="C293" s="57"/>
      <c r="D293" s="58"/>
    </row>
    <row r="294" spans="1:4" x14ac:dyDescent="0.2">
      <c r="A294" s="57"/>
      <c r="B294" s="57"/>
      <c r="C294" s="57"/>
      <c r="D294" s="58"/>
    </row>
    <row r="295" spans="1:4" x14ac:dyDescent="0.2">
      <c r="A295" s="57"/>
      <c r="B295" s="57"/>
      <c r="C295" s="57"/>
      <c r="D295" s="58"/>
    </row>
    <row r="296" spans="1:4" x14ac:dyDescent="0.2">
      <c r="A296" s="57"/>
      <c r="B296" s="57"/>
      <c r="C296" s="57"/>
      <c r="D296" s="58"/>
    </row>
    <row r="297" spans="1:4" x14ac:dyDescent="0.2">
      <c r="A297" s="57"/>
      <c r="B297" s="57"/>
      <c r="C297" s="57"/>
      <c r="D297" s="58"/>
    </row>
    <row r="298" spans="1:4" x14ac:dyDescent="0.2">
      <c r="A298" s="57"/>
      <c r="B298" s="57"/>
      <c r="C298" s="57"/>
      <c r="D298" s="58"/>
    </row>
    <row r="299" spans="1:4" x14ac:dyDescent="0.2">
      <c r="A299" s="57"/>
      <c r="B299" s="57"/>
      <c r="C299" s="57"/>
      <c r="D299" s="58"/>
    </row>
    <row r="300" spans="1:4" x14ac:dyDescent="0.2">
      <c r="A300" s="57"/>
      <c r="B300" s="57"/>
      <c r="C300" s="57"/>
      <c r="D300" s="58"/>
    </row>
    <row r="301" spans="1:4" x14ac:dyDescent="0.2">
      <c r="A301" s="57"/>
      <c r="B301" s="57"/>
      <c r="C301" s="57"/>
      <c r="D301" s="58"/>
    </row>
    <row r="302" spans="1:4" x14ac:dyDescent="0.2">
      <c r="A302" s="57"/>
      <c r="B302" s="57"/>
      <c r="C302" s="57"/>
      <c r="D302" s="58"/>
    </row>
    <row r="303" spans="1:4" x14ac:dyDescent="0.2">
      <c r="A303" s="57"/>
      <c r="B303" s="57"/>
      <c r="C303" s="57"/>
      <c r="D303" s="58"/>
    </row>
    <row r="304" spans="1:4" x14ac:dyDescent="0.2">
      <c r="A304" s="57"/>
      <c r="B304" s="57"/>
      <c r="C304" s="57"/>
      <c r="D304" s="58"/>
    </row>
    <row r="305" spans="1:4" x14ac:dyDescent="0.2">
      <c r="A305" s="57"/>
      <c r="B305" s="57"/>
      <c r="C305" s="57"/>
      <c r="D305" s="58"/>
    </row>
    <row r="306" spans="1:4" x14ac:dyDescent="0.2">
      <c r="A306" s="57"/>
      <c r="B306" s="57"/>
      <c r="C306" s="57"/>
      <c r="D306" s="58"/>
    </row>
    <row r="307" spans="1:4" x14ac:dyDescent="0.2">
      <c r="A307" s="57"/>
      <c r="B307" s="57"/>
      <c r="C307" s="57"/>
      <c r="D307" s="58"/>
    </row>
    <row r="308" spans="1:4" x14ac:dyDescent="0.2">
      <c r="A308" s="57"/>
      <c r="B308" s="57"/>
      <c r="C308" s="57"/>
      <c r="D308" s="58"/>
    </row>
    <row r="309" spans="1:4" x14ac:dyDescent="0.2">
      <c r="A309" s="57"/>
      <c r="B309" s="57"/>
      <c r="C309" s="57"/>
      <c r="D309" s="58"/>
    </row>
    <row r="310" spans="1:4" x14ac:dyDescent="0.2">
      <c r="A310" s="57"/>
      <c r="B310" s="57"/>
      <c r="C310" s="57"/>
      <c r="D310" s="58"/>
    </row>
    <row r="311" spans="1:4" x14ac:dyDescent="0.2">
      <c r="A311" s="57"/>
      <c r="B311" s="57"/>
      <c r="C311" s="57"/>
      <c r="D311" s="58"/>
    </row>
    <row r="312" spans="1:4" x14ac:dyDescent="0.2">
      <c r="A312" s="57"/>
      <c r="B312" s="57"/>
      <c r="C312" s="57"/>
      <c r="D312" s="58"/>
    </row>
    <row r="313" spans="1:4" x14ac:dyDescent="0.2">
      <c r="A313" s="57"/>
      <c r="B313" s="57"/>
      <c r="C313" s="57"/>
      <c r="D313" s="58"/>
    </row>
    <row r="314" spans="1:4" x14ac:dyDescent="0.2">
      <c r="A314" s="57"/>
      <c r="B314" s="57"/>
      <c r="C314" s="57"/>
      <c r="D314" s="58"/>
    </row>
    <row r="315" spans="1:4" x14ac:dyDescent="0.2">
      <c r="A315" s="57"/>
      <c r="B315" s="57"/>
      <c r="C315" s="57"/>
      <c r="D315" s="58"/>
    </row>
    <row r="316" spans="1:4" x14ac:dyDescent="0.2">
      <c r="A316" s="57"/>
      <c r="B316" s="57"/>
      <c r="C316" s="57"/>
      <c r="D316" s="58"/>
    </row>
    <row r="317" spans="1:4" x14ac:dyDescent="0.2">
      <c r="A317" s="57"/>
      <c r="B317" s="57"/>
      <c r="C317" s="57"/>
      <c r="D317" s="58"/>
    </row>
    <row r="318" spans="1:4" x14ac:dyDescent="0.2">
      <c r="A318" s="57"/>
      <c r="B318" s="57"/>
      <c r="C318" s="57"/>
      <c r="D318" s="58"/>
    </row>
    <row r="319" spans="1:4" x14ac:dyDescent="0.2">
      <c r="A319" s="57"/>
      <c r="B319" s="57"/>
      <c r="C319" s="57"/>
      <c r="D319" s="58"/>
    </row>
    <row r="320" spans="1:4" x14ac:dyDescent="0.2">
      <c r="A320" s="57"/>
      <c r="B320" s="57"/>
      <c r="C320" s="57"/>
      <c r="D320" s="58"/>
    </row>
    <row r="321" spans="1:4" x14ac:dyDescent="0.2">
      <c r="A321" s="57"/>
      <c r="B321" s="57"/>
      <c r="C321" s="57"/>
      <c r="D321" s="58"/>
    </row>
    <row r="322" spans="1:4" x14ac:dyDescent="0.2">
      <c r="A322" s="57"/>
      <c r="B322" s="57"/>
      <c r="C322" s="57"/>
      <c r="D322" s="58"/>
    </row>
    <row r="323" spans="1:4" x14ac:dyDescent="0.2">
      <c r="A323" s="57"/>
      <c r="B323" s="57"/>
      <c r="C323" s="57"/>
      <c r="D323" s="58"/>
    </row>
    <row r="324" spans="1:4" x14ac:dyDescent="0.2">
      <c r="A324" s="57"/>
      <c r="B324" s="57"/>
      <c r="C324" s="57"/>
      <c r="D324" s="58"/>
    </row>
    <row r="325" spans="1:4" x14ac:dyDescent="0.2">
      <c r="A325" s="57"/>
      <c r="B325" s="57"/>
      <c r="C325" s="57"/>
      <c r="D325" s="58"/>
    </row>
    <row r="326" spans="1:4" x14ac:dyDescent="0.2">
      <c r="A326" s="57"/>
      <c r="B326" s="57"/>
      <c r="C326" s="57"/>
      <c r="D326" s="58"/>
    </row>
    <row r="327" spans="1:4" x14ac:dyDescent="0.2">
      <c r="A327" s="57"/>
      <c r="B327" s="57"/>
      <c r="C327" s="57"/>
      <c r="D327" s="58"/>
    </row>
    <row r="328" spans="1:4" x14ac:dyDescent="0.2">
      <c r="A328" s="57"/>
      <c r="B328" s="57"/>
      <c r="C328" s="57"/>
      <c r="D328" s="58"/>
    </row>
    <row r="329" spans="1:4" x14ac:dyDescent="0.2">
      <c r="A329" s="57"/>
      <c r="B329" s="57"/>
      <c r="C329" s="57"/>
      <c r="D329" s="58"/>
    </row>
    <row r="330" spans="1:4" x14ac:dyDescent="0.2">
      <c r="A330" s="57"/>
      <c r="B330" s="57"/>
      <c r="C330" s="57"/>
      <c r="D330" s="58"/>
    </row>
    <row r="331" spans="1:4" x14ac:dyDescent="0.2">
      <c r="A331" s="57"/>
      <c r="B331" s="57"/>
      <c r="C331" s="57"/>
      <c r="D331" s="58"/>
    </row>
    <row r="332" spans="1:4" x14ac:dyDescent="0.2">
      <c r="A332" s="57"/>
      <c r="B332" s="57"/>
      <c r="C332" s="57"/>
      <c r="D332" s="58"/>
    </row>
    <row r="333" spans="1:4" x14ac:dyDescent="0.2">
      <c r="A333" s="57"/>
      <c r="B333" s="57"/>
      <c r="C333" s="57"/>
      <c r="D333" s="58"/>
    </row>
    <row r="334" spans="1:4" x14ac:dyDescent="0.2">
      <c r="A334" s="57"/>
      <c r="B334" s="57"/>
      <c r="C334" s="57"/>
      <c r="D334" s="58"/>
    </row>
    <row r="335" spans="1:4" x14ac:dyDescent="0.2">
      <c r="A335" s="57"/>
      <c r="B335" s="57"/>
      <c r="C335" s="57"/>
      <c r="D335" s="58"/>
    </row>
    <row r="336" spans="1:4" x14ac:dyDescent="0.2">
      <c r="A336" s="57"/>
      <c r="B336" s="57"/>
      <c r="C336" s="57"/>
      <c r="D336" s="58"/>
    </row>
    <row r="337" spans="1:4" x14ac:dyDescent="0.2">
      <c r="A337" s="57"/>
      <c r="B337" s="57"/>
      <c r="C337" s="57"/>
      <c r="D337" s="58"/>
    </row>
    <row r="338" spans="1:4" x14ac:dyDescent="0.2">
      <c r="A338" s="57"/>
      <c r="B338" s="57"/>
      <c r="C338" s="57"/>
      <c r="D338" s="58"/>
    </row>
    <row r="339" spans="1:4" x14ac:dyDescent="0.2">
      <c r="A339" s="57"/>
      <c r="B339" s="57"/>
      <c r="C339" s="57"/>
      <c r="D339" s="58"/>
    </row>
    <row r="340" spans="1:4" x14ac:dyDescent="0.2">
      <c r="A340" s="57"/>
      <c r="B340" s="57"/>
      <c r="C340" s="57"/>
      <c r="D340" s="58"/>
    </row>
    <row r="341" spans="1:4" x14ac:dyDescent="0.2">
      <c r="A341" s="57"/>
      <c r="B341" s="57"/>
      <c r="C341" s="57"/>
      <c r="D341" s="58"/>
    </row>
    <row r="342" spans="1:4" x14ac:dyDescent="0.2">
      <c r="A342" s="57"/>
      <c r="B342" s="57"/>
      <c r="C342" s="57"/>
      <c r="D342" s="58"/>
    </row>
    <row r="343" spans="1:4" x14ac:dyDescent="0.2">
      <c r="A343" s="57"/>
      <c r="B343" s="57"/>
      <c r="C343" s="57"/>
      <c r="D343" s="58"/>
    </row>
    <row r="344" spans="1:4" x14ac:dyDescent="0.2">
      <c r="A344" s="57"/>
      <c r="B344" s="57"/>
      <c r="C344" s="57"/>
      <c r="D344" s="58"/>
    </row>
    <row r="345" spans="1:4" x14ac:dyDescent="0.2">
      <c r="A345" s="57"/>
      <c r="B345" s="57"/>
      <c r="C345" s="57"/>
      <c r="D345" s="58"/>
    </row>
    <row r="346" spans="1:4" x14ac:dyDescent="0.2">
      <c r="A346" s="57"/>
      <c r="B346" s="57"/>
      <c r="C346" s="57"/>
      <c r="D346" s="58"/>
    </row>
    <row r="347" spans="1:4" x14ac:dyDescent="0.2">
      <c r="A347" s="57"/>
      <c r="B347" s="57"/>
      <c r="C347" s="57"/>
      <c r="D347" s="58"/>
    </row>
    <row r="348" spans="1:4" x14ac:dyDescent="0.2">
      <c r="A348" s="57"/>
      <c r="B348" s="57"/>
      <c r="C348" s="57"/>
      <c r="D348" s="58"/>
    </row>
    <row r="349" spans="1:4" x14ac:dyDescent="0.2">
      <c r="A349" s="57"/>
      <c r="B349" s="57"/>
      <c r="C349" s="57"/>
      <c r="D349" s="58"/>
    </row>
    <row r="350" spans="1:4" x14ac:dyDescent="0.2">
      <c r="A350" s="57"/>
      <c r="B350" s="57"/>
      <c r="C350" s="57"/>
      <c r="D350" s="58"/>
    </row>
    <row r="351" spans="1:4" x14ac:dyDescent="0.2">
      <c r="A351" s="57"/>
      <c r="B351" s="57"/>
      <c r="C351" s="57"/>
      <c r="D351" s="58"/>
    </row>
    <row r="352" spans="1:4" x14ac:dyDescent="0.2">
      <c r="A352" s="57"/>
      <c r="B352" s="57"/>
      <c r="C352" s="57"/>
      <c r="D352" s="58"/>
    </row>
    <row r="353" spans="1:4" x14ac:dyDescent="0.2">
      <c r="A353" s="57"/>
      <c r="B353" s="57"/>
      <c r="C353" s="57"/>
      <c r="D353" s="58"/>
    </row>
    <row r="354" spans="1:4" x14ac:dyDescent="0.2">
      <c r="A354" s="57"/>
      <c r="B354" s="57"/>
      <c r="C354" s="57"/>
      <c r="D354" s="58"/>
    </row>
    <row r="355" spans="1:4" x14ac:dyDescent="0.2">
      <c r="A355" s="57"/>
      <c r="B355" s="57"/>
      <c r="C355" s="57"/>
      <c r="D355" s="58"/>
    </row>
    <row r="356" spans="1:4" x14ac:dyDescent="0.2">
      <c r="A356" s="57"/>
      <c r="B356" s="57"/>
      <c r="C356" s="57"/>
      <c r="D356" s="58"/>
    </row>
    <row r="357" spans="1:4" x14ac:dyDescent="0.2">
      <c r="A357" s="57"/>
      <c r="B357" s="57"/>
      <c r="C357" s="57"/>
      <c r="D357" s="58"/>
    </row>
    <row r="358" spans="1:4" x14ac:dyDescent="0.2">
      <c r="A358" s="57"/>
      <c r="B358" s="57"/>
      <c r="C358" s="57"/>
      <c r="D358" s="58"/>
    </row>
    <row r="359" spans="1:4" x14ac:dyDescent="0.2">
      <c r="A359" s="57"/>
      <c r="B359" s="57"/>
      <c r="C359" s="57"/>
      <c r="D359" s="58"/>
    </row>
    <row r="360" spans="1:4" x14ac:dyDescent="0.2">
      <c r="A360" s="57"/>
      <c r="B360" s="57"/>
      <c r="C360" s="57"/>
      <c r="D360" s="58"/>
    </row>
    <row r="361" spans="1:4" x14ac:dyDescent="0.2">
      <c r="A361" s="57"/>
      <c r="B361" s="57"/>
      <c r="C361" s="57"/>
      <c r="D361" s="58"/>
    </row>
    <row r="362" spans="1:4" x14ac:dyDescent="0.2">
      <c r="A362" s="57"/>
      <c r="B362" s="57"/>
      <c r="C362" s="57"/>
      <c r="D362" s="58"/>
    </row>
    <row r="363" spans="1:4" x14ac:dyDescent="0.2">
      <c r="A363" s="57"/>
      <c r="B363" s="57"/>
      <c r="C363" s="57"/>
      <c r="D363" s="58"/>
    </row>
    <row r="364" spans="1:4" x14ac:dyDescent="0.2">
      <c r="A364" s="57"/>
      <c r="B364" s="57"/>
      <c r="C364" s="57"/>
      <c r="D364" s="58"/>
    </row>
    <row r="365" spans="1:4" x14ac:dyDescent="0.2">
      <c r="A365" s="57"/>
      <c r="B365" s="57"/>
      <c r="C365" s="57"/>
      <c r="D365" s="58"/>
    </row>
    <row r="366" spans="1:4" x14ac:dyDescent="0.2">
      <c r="A366" s="57"/>
      <c r="B366" s="57"/>
      <c r="C366" s="57"/>
      <c r="D366" s="58"/>
    </row>
    <row r="367" spans="1:4" x14ac:dyDescent="0.2">
      <c r="A367" s="57"/>
      <c r="B367" s="57"/>
      <c r="C367" s="57"/>
      <c r="D367" s="58"/>
    </row>
    <row r="368" spans="1:4" x14ac:dyDescent="0.2">
      <c r="A368" s="57"/>
      <c r="B368" s="57"/>
      <c r="C368" s="57"/>
      <c r="D368" s="58"/>
    </row>
    <row r="369" spans="1:4" x14ac:dyDescent="0.2">
      <c r="A369" s="57"/>
      <c r="B369" s="57"/>
      <c r="C369" s="57"/>
      <c r="D369" s="58"/>
    </row>
    <row r="370" spans="1:4" x14ac:dyDescent="0.2">
      <c r="A370" s="18"/>
      <c r="B370" s="18"/>
      <c r="C370" s="18"/>
      <c r="D370" s="56"/>
    </row>
    <row r="371" spans="1:4" x14ac:dyDescent="0.2">
      <c r="A371" s="18"/>
      <c r="B371" s="18"/>
      <c r="C371" s="18"/>
      <c r="D371" s="56"/>
    </row>
    <row r="372" spans="1:4" x14ac:dyDescent="0.2">
      <c r="A372" s="18"/>
      <c r="B372" s="18"/>
      <c r="C372" s="18"/>
      <c r="D372" s="56"/>
    </row>
    <row r="373" spans="1:4" x14ac:dyDescent="0.2">
      <c r="A373" s="18"/>
      <c r="B373" s="18"/>
      <c r="C373" s="18"/>
      <c r="D373" s="56"/>
    </row>
    <row r="374" spans="1:4" x14ac:dyDescent="0.2">
      <c r="A374" s="18"/>
      <c r="B374" s="18"/>
      <c r="C374" s="18"/>
      <c r="D374" s="56"/>
    </row>
    <row r="375" spans="1:4" x14ac:dyDescent="0.2">
      <c r="A375" s="18"/>
      <c r="B375" s="18"/>
      <c r="C375" s="18"/>
      <c r="D375" s="56"/>
    </row>
    <row r="376" spans="1:4" x14ac:dyDescent="0.2">
      <c r="A376" s="18"/>
      <c r="B376" s="18"/>
      <c r="C376" s="18"/>
      <c r="D376" s="56"/>
    </row>
    <row r="377" spans="1:4" x14ac:dyDescent="0.2">
      <c r="A377" s="18"/>
      <c r="B377" s="18"/>
      <c r="C377" s="18"/>
      <c r="D377" s="56"/>
    </row>
    <row r="378" spans="1:4" x14ac:dyDescent="0.2">
      <c r="A378" s="18"/>
      <c r="B378" s="18"/>
      <c r="C378" s="18"/>
      <c r="D378" s="56"/>
    </row>
    <row r="379" spans="1:4" x14ac:dyDescent="0.2">
      <c r="A379" s="18"/>
      <c r="B379" s="18"/>
      <c r="C379" s="18"/>
      <c r="D379" s="56"/>
    </row>
    <row r="380" spans="1:4" x14ac:dyDescent="0.2">
      <c r="A380" s="18"/>
      <c r="B380" s="18"/>
      <c r="C380" s="18"/>
      <c r="D380" s="56"/>
    </row>
    <row r="381" spans="1:4" x14ac:dyDescent="0.2">
      <c r="A381" s="18"/>
      <c r="B381" s="18"/>
      <c r="C381" s="18"/>
      <c r="D381" s="56"/>
    </row>
    <row r="382" spans="1:4" x14ac:dyDescent="0.2">
      <c r="A382" s="18"/>
      <c r="B382" s="18"/>
      <c r="C382" s="18"/>
      <c r="D382" s="56"/>
    </row>
    <row r="383" spans="1:4" x14ac:dyDescent="0.2">
      <c r="A383" s="18"/>
      <c r="B383" s="18"/>
      <c r="C383" s="18"/>
      <c r="D383" s="56"/>
    </row>
    <row r="384" spans="1:4" x14ac:dyDescent="0.2">
      <c r="A384" s="18"/>
      <c r="B384" s="18"/>
      <c r="C384" s="18"/>
      <c r="D384" s="56"/>
    </row>
    <row r="385" spans="1:4" x14ac:dyDescent="0.2">
      <c r="A385" s="18"/>
      <c r="B385" s="18"/>
      <c r="C385" s="18"/>
      <c r="D385" s="56"/>
    </row>
    <row r="386" spans="1:4" x14ac:dyDescent="0.2">
      <c r="A386" s="18"/>
      <c r="B386" s="18"/>
      <c r="C386" s="18"/>
      <c r="D386" s="56"/>
    </row>
    <row r="387" spans="1:4" x14ac:dyDescent="0.2">
      <c r="A387" s="18"/>
      <c r="B387" s="18"/>
      <c r="C387" s="18"/>
      <c r="D387" s="56"/>
    </row>
    <row r="388" spans="1:4" x14ac:dyDescent="0.2">
      <c r="A388" s="18"/>
      <c r="B388" s="18"/>
      <c r="C388" s="18"/>
      <c r="D388" s="56"/>
    </row>
    <row r="389" spans="1:4" x14ac:dyDescent="0.2">
      <c r="A389" s="18"/>
      <c r="B389" s="18"/>
      <c r="C389" s="18"/>
      <c r="D389" s="56"/>
    </row>
    <row r="390" spans="1:4" x14ac:dyDescent="0.2">
      <c r="A390" s="18"/>
      <c r="B390" s="18"/>
      <c r="C390" s="18"/>
      <c r="D390" s="56"/>
    </row>
    <row r="391" spans="1:4" x14ac:dyDescent="0.2">
      <c r="A391" s="18"/>
      <c r="B391" s="18"/>
      <c r="C391" s="18"/>
      <c r="D391" s="56"/>
    </row>
    <row r="392" spans="1:4" x14ac:dyDescent="0.2">
      <c r="A392" s="18"/>
      <c r="B392" s="18"/>
      <c r="C392" s="18"/>
      <c r="D392" s="56"/>
    </row>
    <row r="393" spans="1:4" x14ac:dyDescent="0.2">
      <c r="A393" s="18"/>
      <c r="B393" s="18"/>
      <c r="C393" s="18"/>
      <c r="D393" s="56"/>
    </row>
    <row r="394" spans="1:4" x14ac:dyDescent="0.2">
      <c r="A394" s="18"/>
      <c r="B394" s="18"/>
      <c r="C394" s="18"/>
      <c r="D394" s="56"/>
    </row>
    <row r="395" spans="1:4" x14ac:dyDescent="0.2">
      <c r="A395" s="18"/>
      <c r="B395" s="18"/>
      <c r="C395" s="18"/>
      <c r="D395" s="56"/>
    </row>
    <row r="396" spans="1:4" x14ac:dyDescent="0.2">
      <c r="A396" s="18"/>
      <c r="B396" s="18"/>
      <c r="C396" s="18"/>
      <c r="D396" s="56"/>
    </row>
    <row r="397" spans="1:4" x14ac:dyDescent="0.2">
      <c r="A397" s="18"/>
      <c r="B397" s="18"/>
      <c r="C397" s="18"/>
      <c r="D397" s="56"/>
    </row>
    <row r="398" spans="1:4" x14ac:dyDescent="0.2">
      <c r="A398" s="18"/>
      <c r="B398" s="18"/>
      <c r="C398" s="18"/>
      <c r="D398" s="56"/>
    </row>
    <row r="399" spans="1:4" x14ac:dyDescent="0.2">
      <c r="A399" s="18"/>
      <c r="B399" s="18"/>
      <c r="C399" s="18"/>
      <c r="D399" s="56"/>
    </row>
    <row r="400" spans="1:4" x14ac:dyDescent="0.2">
      <c r="A400" s="18"/>
      <c r="B400" s="18"/>
      <c r="C400" s="18"/>
      <c r="D400" s="56"/>
    </row>
    <row r="401" spans="1:4" x14ac:dyDescent="0.2">
      <c r="A401" s="18"/>
      <c r="B401" s="18"/>
      <c r="C401" s="18"/>
      <c r="D401" s="56"/>
    </row>
    <row r="402" spans="1:4" x14ac:dyDescent="0.2">
      <c r="A402" s="18"/>
      <c r="B402" s="18"/>
      <c r="C402" s="18"/>
      <c r="D402" s="56"/>
    </row>
    <row r="403" spans="1:4" x14ac:dyDescent="0.2">
      <c r="A403" s="18"/>
      <c r="B403" s="18"/>
      <c r="C403" s="18"/>
      <c r="D403" s="56"/>
    </row>
    <row r="404" spans="1:4" x14ac:dyDescent="0.2">
      <c r="A404" s="18"/>
      <c r="B404" s="18"/>
      <c r="C404" s="18"/>
      <c r="D404" s="56"/>
    </row>
    <row r="405" spans="1:4" x14ac:dyDescent="0.2">
      <c r="A405" s="18"/>
      <c r="B405" s="18"/>
      <c r="C405" s="18"/>
      <c r="D405" s="56"/>
    </row>
    <row r="406" spans="1:4" x14ac:dyDescent="0.2">
      <c r="A406" s="18"/>
      <c r="B406" s="18"/>
      <c r="C406" s="18"/>
      <c r="D406" s="56"/>
    </row>
    <row r="407" spans="1:4" x14ac:dyDescent="0.2">
      <c r="A407" s="18"/>
      <c r="B407" s="18"/>
      <c r="C407" s="18"/>
      <c r="D407" s="56"/>
    </row>
    <row r="408" spans="1:4" x14ac:dyDescent="0.2">
      <c r="A408" s="18"/>
      <c r="B408" s="18"/>
      <c r="C408" s="18"/>
      <c r="D408" s="56"/>
    </row>
    <row r="409" spans="1:4" x14ac:dyDescent="0.2">
      <c r="A409" s="18"/>
      <c r="B409" s="18"/>
      <c r="C409" s="18"/>
      <c r="D409" s="56"/>
    </row>
    <row r="410" spans="1:4" x14ac:dyDescent="0.2">
      <c r="A410" s="18"/>
      <c r="B410" s="18"/>
      <c r="C410" s="18"/>
      <c r="D410" s="56"/>
    </row>
    <row r="411" spans="1:4" x14ac:dyDescent="0.2">
      <c r="A411" s="18"/>
      <c r="B411" s="18"/>
      <c r="C411" s="18"/>
      <c r="D411" s="56"/>
    </row>
    <row r="412" spans="1:4" x14ac:dyDescent="0.2">
      <c r="A412" s="18"/>
      <c r="B412" s="18"/>
      <c r="C412" s="18"/>
      <c r="D412" s="56"/>
    </row>
    <row r="413" spans="1:4" x14ac:dyDescent="0.2">
      <c r="A413" s="18"/>
      <c r="B413" s="18"/>
      <c r="C413" s="18"/>
      <c r="D413" s="56"/>
    </row>
    <row r="414" spans="1:4" x14ac:dyDescent="0.2">
      <c r="A414" s="18"/>
      <c r="B414" s="18"/>
      <c r="C414" s="18"/>
      <c r="D414" s="56"/>
    </row>
    <row r="415" spans="1:4" x14ac:dyDescent="0.2">
      <c r="A415" s="18"/>
      <c r="B415" s="18"/>
      <c r="C415" s="18"/>
      <c r="D415" s="56"/>
    </row>
    <row r="416" spans="1:4" x14ac:dyDescent="0.2">
      <c r="A416" s="18"/>
      <c r="B416" s="18"/>
      <c r="C416" s="18"/>
      <c r="D416" s="56"/>
    </row>
    <row r="417" spans="1:4" x14ac:dyDescent="0.2">
      <c r="A417" s="18"/>
      <c r="B417" s="18"/>
      <c r="C417" s="18"/>
      <c r="D417" s="56"/>
    </row>
    <row r="418" spans="1:4" x14ac:dyDescent="0.2">
      <c r="A418" s="18"/>
      <c r="B418" s="18"/>
      <c r="C418" s="18"/>
      <c r="D418" s="56"/>
    </row>
    <row r="419" spans="1:4" x14ac:dyDescent="0.2">
      <c r="A419" s="18"/>
      <c r="B419" s="18"/>
      <c r="C419" s="18"/>
      <c r="D419" s="56"/>
    </row>
    <row r="420" spans="1:4" x14ac:dyDescent="0.2">
      <c r="A420" s="18"/>
      <c r="B420" s="18"/>
      <c r="C420" s="18"/>
      <c r="D420" s="56"/>
    </row>
    <row r="421" spans="1:4" x14ac:dyDescent="0.2">
      <c r="A421" s="18"/>
      <c r="B421" s="18"/>
      <c r="C421" s="18"/>
      <c r="D421" s="56"/>
    </row>
    <row r="422" spans="1:4" x14ac:dyDescent="0.2">
      <c r="A422" s="18"/>
      <c r="B422" s="18"/>
      <c r="C422" s="18"/>
      <c r="D422" s="56"/>
    </row>
    <row r="423" spans="1:4" x14ac:dyDescent="0.2">
      <c r="A423" s="18"/>
      <c r="B423" s="18"/>
      <c r="C423" s="18"/>
      <c r="D423" s="56"/>
    </row>
    <row r="424" spans="1:4" x14ac:dyDescent="0.2">
      <c r="A424" s="18"/>
      <c r="B424" s="18"/>
      <c r="C424" s="18"/>
      <c r="D424" s="56"/>
    </row>
    <row r="425" spans="1:4" x14ac:dyDescent="0.2">
      <c r="A425" s="18"/>
      <c r="B425" s="18"/>
      <c r="C425" s="18"/>
      <c r="D425" s="56"/>
    </row>
    <row r="426" spans="1:4" x14ac:dyDescent="0.2">
      <c r="A426" s="18"/>
      <c r="B426" s="18"/>
      <c r="C426" s="18"/>
      <c r="D426" s="56"/>
    </row>
    <row r="427" spans="1:4" x14ac:dyDescent="0.2">
      <c r="A427" s="18"/>
      <c r="B427" s="18"/>
      <c r="C427" s="18"/>
      <c r="D427" s="56"/>
    </row>
    <row r="428" spans="1:4" x14ac:dyDescent="0.2">
      <c r="A428" s="18"/>
      <c r="B428" s="18"/>
      <c r="C428" s="18"/>
      <c r="D428" s="56"/>
    </row>
    <row r="429" spans="1:4" x14ac:dyDescent="0.2">
      <c r="A429" s="18"/>
      <c r="B429" s="18"/>
      <c r="C429" s="18"/>
      <c r="D429" s="56"/>
    </row>
    <row r="430" spans="1:4" x14ac:dyDescent="0.2">
      <c r="A430" s="18"/>
      <c r="B430" s="18"/>
      <c r="C430" s="18"/>
      <c r="D430" s="56"/>
    </row>
    <row r="431" spans="1:4" x14ac:dyDescent="0.2">
      <c r="A431" s="18"/>
      <c r="B431" s="18"/>
      <c r="C431" s="18"/>
      <c r="D431" s="56"/>
    </row>
    <row r="432" spans="1:4" x14ac:dyDescent="0.2">
      <c r="A432" s="18"/>
      <c r="B432" s="18"/>
      <c r="C432" s="18"/>
      <c r="D432" s="56"/>
    </row>
    <row r="433" spans="1:4" x14ac:dyDescent="0.2">
      <c r="A433" s="18"/>
      <c r="B433" s="18"/>
      <c r="C433" s="18"/>
      <c r="D433" s="56"/>
    </row>
    <row r="434" spans="1:4" x14ac:dyDescent="0.2">
      <c r="A434" s="18"/>
      <c r="B434" s="18"/>
      <c r="C434" s="18"/>
      <c r="D434" s="56"/>
    </row>
    <row r="435" spans="1:4" x14ac:dyDescent="0.2">
      <c r="A435" s="18"/>
      <c r="B435" s="18"/>
      <c r="C435" s="18"/>
      <c r="D435" s="56"/>
    </row>
    <row r="436" spans="1:4" x14ac:dyDescent="0.2">
      <c r="A436" s="18"/>
      <c r="B436" s="18"/>
      <c r="C436" s="18"/>
      <c r="D436" s="56"/>
    </row>
    <row r="437" spans="1:4" x14ac:dyDescent="0.2">
      <c r="A437" s="18"/>
      <c r="B437" s="18"/>
      <c r="C437" s="18"/>
      <c r="D437" s="56"/>
    </row>
    <row r="438" spans="1:4" x14ac:dyDescent="0.2">
      <c r="A438" s="18"/>
      <c r="B438" s="18"/>
      <c r="C438" s="18"/>
      <c r="D438" s="56"/>
    </row>
    <row r="439" spans="1:4" x14ac:dyDescent="0.2">
      <c r="A439" s="18"/>
      <c r="B439" s="18"/>
      <c r="C439" s="18"/>
      <c r="D439" s="56"/>
    </row>
    <row r="440" spans="1:4" x14ac:dyDescent="0.2">
      <c r="A440" s="18"/>
      <c r="B440" s="18"/>
      <c r="C440" s="18"/>
      <c r="D440" s="56"/>
    </row>
    <row r="441" spans="1:4" x14ac:dyDescent="0.2">
      <c r="A441" s="18"/>
      <c r="B441" s="18"/>
      <c r="C441" s="18"/>
      <c r="D441" s="56"/>
    </row>
    <row r="442" spans="1:4" x14ac:dyDescent="0.2">
      <c r="A442" s="18"/>
      <c r="B442" s="18"/>
      <c r="C442" s="18"/>
      <c r="D442" s="56"/>
    </row>
    <row r="443" spans="1:4" x14ac:dyDescent="0.2">
      <c r="A443" s="18"/>
      <c r="B443" s="18"/>
      <c r="C443" s="18"/>
      <c r="D443" s="56"/>
    </row>
    <row r="444" spans="1:4" x14ac:dyDescent="0.2">
      <c r="A444" s="18"/>
      <c r="B444" s="18"/>
      <c r="C444" s="18"/>
      <c r="D444" s="56"/>
    </row>
    <row r="445" spans="1:4" x14ac:dyDescent="0.2">
      <c r="A445" s="18"/>
      <c r="B445" s="18"/>
      <c r="C445" s="18"/>
      <c r="D445" s="56"/>
    </row>
    <row r="446" spans="1:4" x14ac:dyDescent="0.2">
      <c r="A446" s="18"/>
      <c r="B446" s="18"/>
      <c r="C446" s="18"/>
      <c r="D446" s="56"/>
    </row>
    <row r="447" spans="1:4" x14ac:dyDescent="0.2">
      <c r="A447" s="18"/>
      <c r="B447" s="18"/>
      <c r="C447" s="18"/>
      <c r="D447" s="56"/>
    </row>
    <row r="448" spans="1:4" x14ac:dyDescent="0.2">
      <c r="A448" s="18"/>
      <c r="B448" s="18"/>
      <c r="C448" s="18"/>
      <c r="D448" s="56"/>
    </row>
    <row r="449" spans="1:4" x14ac:dyDescent="0.2">
      <c r="A449" s="18"/>
      <c r="B449" s="18"/>
      <c r="C449" s="18"/>
      <c r="D449" s="56"/>
    </row>
    <row r="450" spans="1:4" x14ac:dyDescent="0.2">
      <c r="A450" s="18"/>
      <c r="B450" s="18"/>
      <c r="C450" s="18"/>
      <c r="D450" s="56"/>
    </row>
    <row r="451" spans="1:4" x14ac:dyDescent="0.2">
      <c r="A451" s="18"/>
      <c r="B451" s="18"/>
      <c r="C451" s="18"/>
      <c r="D451" s="56"/>
    </row>
    <row r="452" spans="1:4" x14ac:dyDescent="0.2">
      <c r="A452" s="18"/>
      <c r="B452" s="18"/>
      <c r="C452" s="18"/>
      <c r="D452" s="56"/>
    </row>
    <row r="453" spans="1:4" x14ac:dyDescent="0.2">
      <c r="A453" s="18"/>
      <c r="B453" s="18"/>
      <c r="C453" s="18"/>
      <c r="D453" s="56"/>
    </row>
    <row r="454" spans="1:4" x14ac:dyDescent="0.2">
      <c r="A454" s="18"/>
      <c r="B454" s="18"/>
      <c r="C454" s="18"/>
      <c r="D454" s="56"/>
    </row>
    <row r="455" spans="1:4" x14ac:dyDescent="0.2">
      <c r="A455" s="18"/>
      <c r="B455" s="18"/>
      <c r="C455" s="18"/>
      <c r="D455" s="56"/>
    </row>
    <row r="456" spans="1:4" x14ac:dyDescent="0.2">
      <c r="A456" s="18"/>
      <c r="B456" s="18"/>
      <c r="C456" s="18"/>
      <c r="D456" s="56"/>
    </row>
    <row r="457" spans="1:4" x14ac:dyDescent="0.2">
      <c r="A457" s="18"/>
      <c r="B457" s="18"/>
      <c r="C457" s="18"/>
      <c r="D457" s="56"/>
    </row>
    <row r="458" spans="1:4" x14ac:dyDescent="0.2">
      <c r="A458" s="18"/>
      <c r="B458" s="18"/>
      <c r="C458" s="18"/>
      <c r="D458" s="56"/>
    </row>
    <row r="459" spans="1:4" x14ac:dyDescent="0.2">
      <c r="A459" s="18"/>
      <c r="B459" s="18"/>
      <c r="C459" s="18"/>
      <c r="D459" s="56"/>
    </row>
    <row r="460" spans="1:4" x14ac:dyDescent="0.2">
      <c r="A460" s="18"/>
      <c r="B460" s="18"/>
      <c r="C460" s="18"/>
      <c r="D460" s="56"/>
    </row>
    <row r="461" spans="1:4" x14ac:dyDescent="0.2">
      <c r="A461" s="18"/>
      <c r="B461" s="18"/>
      <c r="C461" s="18"/>
      <c r="D461" s="56"/>
    </row>
    <row r="462" spans="1:4" x14ac:dyDescent="0.2">
      <c r="A462" s="18"/>
      <c r="B462" s="18"/>
      <c r="C462" s="18"/>
      <c r="D462" s="56"/>
    </row>
    <row r="463" spans="1:4" x14ac:dyDescent="0.2">
      <c r="A463" s="18"/>
      <c r="B463" s="18"/>
      <c r="C463" s="18"/>
      <c r="D463" s="56"/>
    </row>
    <row r="464" spans="1:4" x14ac:dyDescent="0.2">
      <c r="A464" s="18"/>
      <c r="B464" s="18"/>
      <c r="C464" s="18"/>
      <c r="D464" s="56"/>
    </row>
    <row r="465" spans="1:4" x14ac:dyDescent="0.2">
      <c r="A465" s="18"/>
      <c r="B465" s="18"/>
      <c r="C465" s="18"/>
      <c r="D465" s="56"/>
    </row>
    <row r="466" spans="1:4" x14ac:dyDescent="0.2">
      <c r="A466" s="18"/>
      <c r="B466" s="18"/>
      <c r="C466" s="18"/>
      <c r="D466" s="56"/>
    </row>
    <row r="467" spans="1:4" x14ac:dyDescent="0.2">
      <c r="A467" s="18"/>
      <c r="B467" s="18"/>
      <c r="C467" s="18"/>
      <c r="D467" s="56"/>
    </row>
    <row r="468" spans="1:4" x14ac:dyDescent="0.2">
      <c r="A468" s="18"/>
      <c r="B468" s="18"/>
      <c r="C468" s="18"/>
      <c r="D468" s="56"/>
    </row>
    <row r="469" spans="1:4" x14ac:dyDescent="0.2">
      <c r="A469" s="18"/>
      <c r="B469" s="18"/>
      <c r="C469" s="18"/>
      <c r="D469" s="56"/>
    </row>
    <row r="470" spans="1:4" x14ac:dyDescent="0.2">
      <c r="A470" s="18"/>
      <c r="B470" s="18"/>
      <c r="C470" s="18"/>
      <c r="D470" s="56"/>
    </row>
    <row r="471" spans="1:4" x14ac:dyDescent="0.2">
      <c r="A471" s="18"/>
      <c r="B471" s="18"/>
      <c r="C471" s="18"/>
      <c r="D471" s="56"/>
    </row>
    <row r="472" spans="1:4" x14ac:dyDescent="0.2">
      <c r="A472" s="18"/>
      <c r="B472" s="18"/>
      <c r="C472" s="18"/>
      <c r="D472" s="56"/>
    </row>
    <row r="473" spans="1:4" x14ac:dyDescent="0.2">
      <c r="A473" s="18"/>
      <c r="B473" s="18"/>
      <c r="C473" s="18"/>
      <c r="D473" s="56"/>
    </row>
    <row r="474" spans="1:4" x14ac:dyDescent="0.2">
      <c r="A474" s="18"/>
      <c r="B474" s="18"/>
      <c r="C474" s="18"/>
      <c r="D474" s="56"/>
    </row>
    <row r="475" spans="1:4" x14ac:dyDescent="0.2">
      <c r="A475" s="18"/>
      <c r="B475" s="18"/>
      <c r="C475" s="18"/>
      <c r="D475" s="56"/>
    </row>
    <row r="476" spans="1:4" x14ac:dyDescent="0.2">
      <c r="A476" s="18"/>
      <c r="B476" s="18"/>
      <c r="C476" s="18"/>
      <c r="D476" s="56"/>
    </row>
    <row r="477" spans="1:4" x14ac:dyDescent="0.2">
      <c r="A477" s="18"/>
      <c r="B477" s="18"/>
      <c r="C477" s="18"/>
      <c r="D477" s="56"/>
    </row>
    <row r="478" spans="1:4" x14ac:dyDescent="0.2">
      <c r="A478" s="18"/>
      <c r="B478" s="18"/>
      <c r="C478" s="18"/>
      <c r="D478" s="56"/>
    </row>
    <row r="479" spans="1:4" x14ac:dyDescent="0.2">
      <c r="A479" s="18"/>
      <c r="B479" s="18"/>
      <c r="C479" s="18"/>
      <c r="D479" s="56"/>
    </row>
    <row r="480" spans="1:4" x14ac:dyDescent="0.2">
      <c r="A480" s="18"/>
      <c r="B480" s="18"/>
      <c r="C480" s="18"/>
      <c r="D480" s="56"/>
    </row>
    <row r="481" spans="1:4" x14ac:dyDescent="0.2">
      <c r="A481" s="18"/>
      <c r="B481" s="18"/>
      <c r="C481" s="18"/>
      <c r="D481" s="56"/>
    </row>
    <row r="482" spans="1:4" x14ac:dyDescent="0.2">
      <c r="A482" s="18"/>
      <c r="B482" s="18"/>
      <c r="C482" s="18"/>
      <c r="D482" s="56"/>
    </row>
    <row r="483" spans="1:4" x14ac:dyDescent="0.2">
      <c r="A483" s="18"/>
      <c r="B483" s="18"/>
      <c r="C483" s="18"/>
      <c r="D483" s="56"/>
    </row>
    <row r="484" spans="1:4" x14ac:dyDescent="0.2">
      <c r="A484" s="18"/>
      <c r="B484" s="18"/>
      <c r="C484" s="18"/>
      <c r="D484" s="56"/>
    </row>
    <row r="485" spans="1:4" x14ac:dyDescent="0.2">
      <c r="A485" s="18"/>
      <c r="B485" s="18"/>
      <c r="C485" s="18"/>
      <c r="D485" s="56"/>
    </row>
    <row r="486" spans="1:4" x14ac:dyDescent="0.2">
      <c r="A486" s="18"/>
      <c r="B486" s="18"/>
      <c r="C486" s="18"/>
      <c r="D486" s="56"/>
    </row>
    <row r="487" spans="1:4" x14ac:dyDescent="0.2">
      <c r="A487" s="18"/>
      <c r="B487" s="18"/>
      <c r="C487" s="18"/>
      <c r="D487" s="56"/>
    </row>
    <row r="488" spans="1:4" x14ac:dyDescent="0.2">
      <c r="A488" s="18"/>
      <c r="B488" s="18"/>
      <c r="C488" s="18"/>
      <c r="D488" s="56"/>
    </row>
    <row r="489" spans="1:4" x14ac:dyDescent="0.2">
      <c r="A489" s="18"/>
      <c r="B489" s="18"/>
      <c r="C489" s="18"/>
      <c r="D489" s="56"/>
    </row>
    <row r="490" spans="1:4" x14ac:dyDescent="0.2">
      <c r="A490" s="18"/>
      <c r="B490" s="18"/>
      <c r="C490" s="18"/>
      <c r="D490" s="56"/>
    </row>
    <row r="491" spans="1:4" x14ac:dyDescent="0.2">
      <c r="A491" s="18"/>
      <c r="B491" s="18"/>
      <c r="C491" s="18"/>
      <c r="D491" s="56"/>
    </row>
    <row r="492" spans="1:4" x14ac:dyDescent="0.2">
      <c r="A492" s="18"/>
      <c r="B492" s="18"/>
      <c r="C492" s="18"/>
      <c r="D492" s="56"/>
    </row>
    <row r="493" spans="1:4" x14ac:dyDescent="0.2">
      <c r="A493" s="18"/>
      <c r="B493" s="18"/>
      <c r="C493" s="18"/>
      <c r="D493" s="56"/>
    </row>
    <row r="494" spans="1:4" x14ac:dyDescent="0.2">
      <c r="A494" s="18"/>
      <c r="B494" s="18"/>
      <c r="C494" s="18"/>
      <c r="D494" s="56"/>
    </row>
    <row r="495" spans="1:4" x14ac:dyDescent="0.2">
      <c r="A495" s="18"/>
      <c r="B495" s="18"/>
      <c r="C495" s="18"/>
      <c r="D495" s="56"/>
    </row>
    <row r="496" spans="1:4" x14ac:dyDescent="0.2">
      <c r="A496" s="18"/>
      <c r="B496" s="18"/>
      <c r="C496" s="18"/>
      <c r="D496" s="56"/>
    </row>
    <row r="497" spans="1:4" x14ac:dyDescent="0.2">
      <c r="A497" s="18"/>
      <c r="B497" s="18"/>
      <c r="C497" s="18"/>
      <c r="D497" s="56"/>
    </row>
    <row r="498" spans="1:4" x14ac:dyDescent="0.2">
      <c r="A498" s="18"/>
      <c r="B498" s="18"/>
      <c r="C498" s="18"/>
      <c r="D498" s="56"/>
    </row>
    <row r="499" spans="1:4" x14ac:dyDescent="0.2">
      <c r="A499" s="18"/>
      <c r="B499" s="18"/>
      <c r="C499" s="18"/>
      <c r="D499" s="56"/>
    </row>
    <row r="500" spans="1:4" x14ac:dyDescent="0.2">
      <c r="A500" s="18"/>
      <c r="B500" s="18"/>
      <c r="C500" s="18"/>
      <c r="D500" s="56"/>
    </row>
    <row r="501" spans="1:4" x14ac:dyDescent="0.2">
      <c r="A501" s="18"/>
      <c r="B501" s="18"/>
      <c r="C501" s="18"/>
      <c r="D501" s="56"/>
    </row>
    <row r="502" spans="1:4" x14ac:dyDescent="0.2">
      <c r="A502" s="18"/>
      <c r="B502" s="18"/>
      <c r="C502" s="18"/>
      <c r="D502" s="56"/>
    </row>
    <row r="503" spans="1:4" x14ac:dyDescent="0.2">
      <c r="A503" s="18"/>
      <c r="B503" s="18"/>
      <c r="C503" s="18"/>
      <c r="D503" s="56"/>
    </row>
    <row r="504" spans="1:4" x14ac:dyDescent="0.2">
      <c r="A504" s="18"/>
      <c r="B504" s="18"/>
      <c r="C504" s="18"/>
      <c r="D504" s="56"/>
    </row>
    <row r="505" spans="1:4" x14ac:dyDescent="0.2">
      <c r="A505" s="18"/>
      <c r="B505" s="18"/>
      <c r="C505" s="18"/>
      <c r="D505" s="56"/>
    </row>
    <row r="506" spans="1:4" x14ac:dyDescent="0.2">
      <c r="A506" s="18"/>
      <c r="B506" s="18"/>
      <c r="C506" s="18"/>
      <c r="D506" s="56"/>
    </row>
    <row r="507" spans="1:4" x14ac:dyDescent="0.2">
      <c r="A507" s="18"/>
      <c r="B507" s="18"/>
      <c r="C507" s="18"/>
      <c r="D507" s="56"/>
    </row>
    <row r="508" spans="1:4" x14ac:dyDescent="0.2">
      <c r="A508" s="18"/>
      <c r="B508" s="18"/>
      <c r="C508" s="18"/>
      <c r="D508" s="56"/>
    </row>
    <row r="509" spans="1:4" x14ac:dyDescent="0.2">
      <c r="A509" s="18"/>
      <c r="B509" s="18"/>
      <c r="C509" s="18"/>
      <c r="D509" s="56"/>
    </row>
    <row r="510" spans="1:4" x14ac:dyDescent="0.2">
      <c r="A510" s="18"/>
      <c r="B510" s="18"/>
      <c r="C510" s="18"/>
      <c r="D510" s="56"/>
    </row>
    <row r="511" spans="1:4" x14ac:dyDescent="0.2">
      <c r="A511" s="18"/>
      <c r="B511" s="18"/>
      <c r="C511" s="18"/>
      <c r="D511" s="56"/>
    </row>
    <row r="512" spans="1:4" x14ac:dyDescent="0.2">
      <c r="A512" s="18"/>
      <c r="B512" s="18"/>
      <c r="C512" s="18"/>
      <c r="D512" s="56"/>
    </row>
    <row r="513" spans="1:4" x14ac:dyDescent="0.2">
      <c r="A513" s="18"/>
      <c r="B513" s="18"/>
      <c r="C513" s="18"/>
      <c r="D513" s="56"/>
    </row>
    <row r="514" spans="1:4" x14ac:dyDescent="0.2">
      <c r="A514" s="18"/>
      <c r="B514" s="18"/>
      <c r="C514" s="18"/>
      <c r="D514" s="56"/>
    </row>
    <row r="515" spans="1:4" x14ac:dyDescent="0.2">
      <c r="A515" s="18"/>
      <c r="B515" s="18"/>
      <c r="C515" s="18"/>
      <c r="D515" s="56"/>
    </row>
    <row r="516" spans="1:4" x14ac:dyDescent="0.2">
      <c r="A516" s="18"/>
      <c r="B516" s="18"/>
      <c r="C516" s="18"/>
      <c r="D516" s="56"/>
    </row>
    <row r="517" spans="1:4" x14ac:dyDescent="0.2">
      <c r="A517" s="18"/>
      <c r="B517" s="18"/>
      <c r="C517" s="18"/>
      <c r="D517" s="56"/>
    </row>
    <row r="518" spans="1:4" x14ac:dyDescent="0.2">
      <c r="A518" s="18"/>
      <c r="B518" s="18"/>
      <c r="C518" s="18"/>
      <c r="D518" s="56"/>
    </row>
    <row r="519" spans="1:4" x14ac:dyDescent="0.2">
      <c r="A519" s="18"/>
      <c r="B519" s="18"/>
      <c r="C519" s="18"/>
      <c r="D519" s="56"/>
    </row>
    <row r="520" spans="1:4" x14ac:dyDescent="0.2">
      <c r="A520" s="18"/>
      <c r="B520" s="18"/>
      <c r="C520" s="18"/>
      <c r="D520" s="56"/>
    </row>
    <row r="521" spans="1:4" x14ac:dyDescent="0.2">
      <c r="A521" s="18"/>
      <c r="B521" s="18"/>
      <c r="C521" s="18"/>
      <c r="D521" s="56"/>
    </row>
    <row r="522" spans="1:4" x14ac:dyDescent="0.2">
      <c r="A522" s="18"/>
      <c r="B522" s="18"/>
      <c r="C522" s="18"/>
      <c r="D522" s="56"/>
    </row>
    <row r="523" spans="1:4" x14ac:dyDescent="0.2">
      <c r="A523" s="18"/>
      <c r="B523" s="18"/>
      <c r="C523" s="18"/>
      <c r="D523" s="56"/>
    </row>
    <row r="524" spans="1:4" x14ac:dyDescent="0.2">
      <c r="A524" s="18"/>
      <c r="B524" s="18"/>
      <c r="C524" s="18"/>
      <c r="D524" s="56"/>
    </row>
    <row r="525" spans="1:4" x14ac:dyDescent="0.2">
      <c r="A525" s="18"/>
      <c r="B525" s="18"/>
      <c r="C525" s="18"/>
      <c r="D525" s="56"/>
    </row>
    <row r="526" spans="1:4" x14ac:dyDescent="0.2">
      <c r="A526" s="18"/>
      <c r="B526" s="18"/>
      <c r="C526" s="18"/>
      <c r="D526" s="56"/>
    </row>
    <row r="527" spans="1:4" x14ac:dyDescent="0.2">
      <c r="A527" s="18"/>
      <c r="B527" s="18"/>
      <c r="C527" s="18"/>
      <c r="D527" s="56"/>
    </row>
    <row r="528" spans="1:4" x14ac:dyDescent="0.2">
      <c r="A528" s="18"/>
      <c r="B528" s="18"/>
      <c r="C528" s="18"/>
      <c r="D528" s="56"/>
    </row>
    <row r="529" spans="1:4" x14ac:dyDescent="0.2">
      <c r="A529" s="18"/>
      <c r="B529" s="18"/>
      <c r="C529" s="18"/>
      <c r="D529" s="56"/>
    </row>
    <row r="530" spans="1:4" x14ac:dyDescent="0.2">
      <c r="A530" s="18"/>
      <c r="B530" s="18"/>
      <c r="C530" s="18"/>
      <c r="D530" s="56"/>
    </row>
    <row r="531" spans="1:4" x14ac:dyDescent="0.2">
      <c r="A531" s="18"/>
      <c r="B531" s="18"/>
      <c r="C531" s="18"/>
      <c r="D531" s="56"/>
    </row>
    <row r="532" spans="1:4" x14ac:dyDescent="0.2">
      <c r="A532" s="18"/>
      <c r="B532" s="18"/>
      <c r="C532" s="18"/>
      <c r="D532" s="56"/>
    </row>
    <row r="533" spans="1:4" x14ac:dyDescent="0.2">
      <c r="A533" s="18"/>
      <c r="B533" s="18"/>
      <c r="C533" s="18"/>
      <c r="D533" s="56"/>
    </row>
    <row r="534" spans="1:4" x14ac:dyDescent="0.2">
      <c r="A534" s="18"/>
      <c r="B534" s="18"/>
      <c r="C534" s="18"/>
      <c r="D534" s="56"/>
    </row>
    <row r="535" spans="1:4" x14ac:dyDescent="0.2">
      <c r="A535" s="18"/>
      <c r="B535" s="18"/>
      <c r="C535" s="18"/>
      <c r="D535" s="56"/>
    </row>
    <row r="536" spans="1:4" x14ac:dyDescent="0.2">
      <c r="A536" s="18"/>
      <c r="B536" s="18"/>
      <c r="C536" s="18"/>
      <c r="D536" s="56"/>
    </row>
    <row r="537" spans="1:4" x14ac:dyDescent="0.2">
      <c r="A537" s="18"/>
      <c r="B537" s="18"/>
      <c r="C537" s="18"/>
      <c r="D537" s="56"/>
    </row>
    <row r="538" spans="1:4" x14ac:dyDescent="0.2">
      <c r="A538" s="18"/>
      <c r="B538" s="18"/>
      <c r="C538" s="18"/>
      <c r="D538" s="56"/>
    </row>
    <row r="539" spans="1:4" x14ac:dyDescent="0.2">
      <c r="A539" s="18"/>
      <c r="B539" s="18"/>
      <c r="C539" s="18"/>
      <c r="D539" s="56"/>
    </row>
    <row r="540" spans="1:4" x14ac:dyDescent="0.2">
      <c r="A540" s="18"/>
      <c r="B540" s="18"/>
      <c r="C540" s="18"/>
      <c r="D540" s="56"/>
    </row>
    <row r="541" spans="1:4" x14ac:dyDescent="0.2">
      <c r="A541" s="18"/>
      <c r="B541" s="18"/>
      <c r="C541" s="18"/>
      <c r="D541" s="56"/>
    </row>
    <row r="542" spans="1:4" x14ac:dyDescent="0.2">
      <c r="A542" s="18"/>
      <c r="B542" s="18"/>
      <c r="C542" s="18"/>
      <c r="D542" s="56"/>
    </row>
    <row r="543" spans="1:4" x14ac:dyDescent="0.2">
      <c r="A543" s="18"/>
      <c r="B543" s="18"/>
      <c r="C543" s="18"/>
      <c r="D543" s="56"/>
    </row>
    <row r="544" spans="1:4" x14ac:dyDescent="0.2">
      <c r="A544" s="18"/>
      <c r="B544" s="18"/>
      <c r="C544" s="18"/>
      <c r="D544" s="56"/>
    </row>
    <row r="545" spans="1:4" x14ac:dyDescent="0.2">
      <c r="A545" s="18"/>
      <c r="B545" s="18"/>
      <c r="C545" s="18"/>
      <c r="D545" s="56"/>
    </row>
    <row r="546" spans="1:4" x14ac:dyDescent="0.2">
      <c r="A546" s="18"/>
      <c r="B546" s="18"/>
      <c r="C546" s="18"/>
      <c r="D546" s="56"/>
    </row>
    <row r="547" spans="1:4" x14ac:dyDescent="0.2">
      <c r="A547" s="18"/>
      <c r="B547" s="18"/>
      <c r="C547" s="18"/>
      <c r="D547" s="56"/>
    </row>
    <row r="548" spans="1:4" x14ac:dyDescent="0.2">
      <c r="A548" s="18"/>
      <c r="B548" s="18"/>
      <c r="C548" s="18"/>
      <c r="D548" s="56"/>
    </row>
    <row r="549" spans="1:4" x14ac:dyDescent="0.2">
      <c r="A549" s="18"/>
      <c r="B549" s="18"/>
      <c r="C549" s="18"/>
      <c r="D549" s="56"/>
    </row>
    <row r="550" spans="1:4" x14ac:dyDescent="0.2">
      <c r="A550" s="18"/>
      <c r="B550" s="18"/>
      <c r="C550" s="18"/>
      <c r="D550" s="56"/>
    </row>
    <row r="551" spans="1:4" x14ac:dyDescent="0.2">
      <c r="A551" s="18"/>
      <c r="B551" s="18"/>
      <c r="C551" s="18"/>
      <c r="D551" s="56"/>
    </row>
    <row r="552" spans="1:4" x14ac:dyDescent="0.2">
      <c r="A552" s="18"/>
      <c r="B552" s="18"/>
      <c r="C552" s="18"/>
      <c r="D552" s="56"/>
    </row>
    <row r="553" spans="1:4" x14ac:dyDescent="0.2">
      <c r="A553" s="18"/>
      <c r="B553" s="18"/>
      <c r="C553" s="18"/>
      <c r="D553" s="56"/>
    </row>
    <row r="554" spans="1:4" x14ac:dyDescent="0.2">
      <c r="A554" s="18"/>
      <c r="B554" s="18"/>
      <c r="C554" s="18"/>
      <c r="D554" s="56"/>
    </row>
    <row r="555" spans="1:4" x14ac:dyDescent="0.2">
      <c r="A555" s="18"/>
      <c r="B555" s="18"/>
      <c r="C555" s="18"/>
      <c r="D555" s="56"/>
    </row>
    <row r="556" spans="1:4" x14ac:dyDescent="0.2">
      <c r="A556" s="18"/>
      <c r="B556" s="18"/>
      <c r="C556" s="18"/>
      <c r="D556" s="56"/>
    </row>
    <row r="557" spans="1:4" x14ac:dyDescent="0.2">
      <c r="A557" s="18"/>
      <c r="B557" s="18"/>
      <c r="C557" s="18"/>
      <c r="D557" s="56"/>
    </row>
    <row r="558" spans="1:4" x14ac:dyDescent="0.2">
      <c r="A558" s="18"/>
      <c r="B558" s="18"/>
      <c r="C558" s="18"/>
      <c r="D558" s="56"/>
    </row>
    <row r="559" spans="1:4" x14ac:dyDescent="0.2">
      <c r="A559" s="18"/>
      <c r="B559" s="18"/>
      <c r="C559" s="18"/>
      <c r="D559" s="56"/>
    </row>
    <row r="560" spans="1:4" x14ac:dyDescent="0.2">
      <c r="A560" s="18"/>
      <c r="B560" s="18"/>
      <c r="C560" s="18"/>
      <c r="D560" s="56"/>
    </row>
    <row r="561" spans="1:4" x14ac:dyDescent="0.2">
      <c r="A561" s="18"/>
      <c r="B561" s="18"/>
      <c r="C561" s="18"/>
      <c r="D561" s="56"/>
    </row>
    <row r="562" spans="1:4" x14ac:dyDescent="0.2">
      <c r="A562" s="18"/>
      <c r="B562" s="18"/>
      <c r="C562" s="18"/>
      <c r="D562" s="56"/>
    </row>
    <row r="563" spans="1:4" x14ac:dyDescent="0.2">
      <c r="A563" s="18"/>
      <c r="B563" s="18"/>
      <c r="C563" s="18"/>
      <c r="D563" s="56"/>
    </row>
    <row r="564" spans="1:4" x14ac:dyDescent="0.2">
      <c r="A564" s="18"/>
      <c r="B564" s="18"/>
      <c r="C564" s="18"/>
      <c r="D564" s="56"/>
    </row>
    <row r="565" spans="1:4" x14ac:dyDescent="0.2">
      <c r="A565" s="18"/>
      <c r="B565" s="18"/>
      <c r="C565" s="18"/>
      <c r="D565" s="56"/>
    </row>
    <row r="566" spans="1:4" x14ac:dyDescent="0.2">
      <c r="A566" s="18"/>
      <c r="B566" s="18"/>
      <c r="C566" s="18"/>
      <c r="D566" s="56"/>
    </row>
    <row r="567" spans="1:4" x14ac:dyDescent="0.2">
      <c r="A567" s="18"/>
      <c r="B567" s="18"/>
      <c r="C567" s="18"/>
      <c r="D567" s="56"/>
    </row>
    <row r="568" spans="1:4" x14ac:dyDescent="0.2">
      <c r="A568" s="18"/>
      <c r="B568" s="18"/>
      <c r="C568" s="18"/>
      <c r="D568" s="56"/>
    </row>
    <row r="569" spans="1:4" x14ac:dyDescent="0.2">
      <c r="A569" s="18"/>
      <c r="B569" s="18"/>
      <c r="C569" s="18"/>
      <c r="D569" s="56"/>
    </row>
    <row r="570" spans="1:4" x14ac:dyDescent="0.2">
      <c r="A570" s="18"/>
      <c r="B570" s="18"/>
      <c r="C570" s="18"/>
      <c r="D570" s="56"/>
    </row>
    <row r="571" spans="1:4" x14ac:dyDescent="0.2">
      <c r="A571" s="18"/>
      <c r="B571" s="18"/>
      <c r="C571" s="18"/>
      <c r="D571" s="56"/>
    </row>
    <row r="572" spans="1:4" x14ac:dyDescent="0.2">
      <c r="A572" s="18"/>
      <c r="B572" s="18"/>
      <c r="C572" s="18"/>
      <c r="D572" s="56"/>
    </row>
    <row r="573" spans="1:4" x14ac:dyDescent="0.2">
      <c r="A573" s="18"/>
      <c r="B573" s="18"/>
      <c r="C573" s="18"/>
      <c r="D573" s="56"/>
    </row>
    <row r="574" spans="1:4" x14ac:dyDescent="0.2">
      <c r="A574" s="18"/>
      <c r="B574" s="18"/>
      <c r="C574" s="18"/>
      <c r="D574" s="56"/>
    </row>
    <row r="575" spans="1:4" x14ac:dyDescent="0.2">
      <c r="A575" s="18"/>
      <c r="B575" s="18"/>
      <c r="C575" s="18"/>
      <c r="D575" s="56"/>
    </row>
    <row r="576" spans="1:4" x14ac:dyDescent="0.2">
      <c r="A576" s="18"/>
      <c r="B576" s="18"/>
      <c r="C576" s="18"/>
      <c r="D576" s="56"/>
    </row>
    <row r="577" spans="1:4" x14ac:dyDescent="0.2">
      <c r="A577" s="18"/>
      <c r="B577" s="18"/>
      <c r="C577" s="18"/>
      <c r="D577" s="56"/>
    </row>
    <row r="578" spans="1:4" x14ac:dyDescent="0.2">
      <c r="A578" s="18"/>
      <c r="B578" s="18"/>
      <c r="C578" s="18"/>
      <c r="D578" s="56"/>
    </row>
    <row r="579" spans="1:4" x14ac:dyDescent="0.2">
      <c r="A579" s="18"/>
      <c r="B579" s="18"/>
      <c r="C579" s="18"/>
      <c r="D579" s="56"/>
    </row>
    <row r="580" spans="1:4" x14ac:dyDescent="0.2">
      <c r="A580" s="18"/>
      <c r="B580" s="18"/>
      <c r="C580" s="18"/>
      <c r="D580" s="56"/>
    </row>
    <row r="581" spans="1:4" x14ac:dyDescent="0.2">
      <c r="A581" s="18"/>
      <c r="B581" s="18"/>
      <c r="C581" s="18"/>
      <c r="D581" s="56"/>
    </row>
    <row r="582" spans="1:4" x14ac:dyDescent="0.2">
      <c r="A582" s="18"/>
      <c r="B582" s="18"/>
      <c r="C582" s="18"/>
      <c r="D582" s="56"/>
    </row>
    <row r="583" spans="1:4" x14ac:dyDescent="0.2">
      <c r="A583" s="18"/>
      <c r="B583" s="18"/>
      <c r="C583" s="18"/>
      <c r="D583" s="56"/>
    </row>
    <row r="584" spans="1:4" x14ac:dyDescent="0.2">
      <c r="A584" s="18"/>
      <c r="B584" s="18"/>
      <c r="C584" s="18"/>
      <c r="D584" s="56"/>
    </row>
    <row r="585" spans="1:4" x14ac:dyDescent="0.2">
      <c r="A585" s="18"/>
      <c r="B585" s="18"/>
      <c r="C585" s="18"/>
      <c r="D585" s="56"/>
    </row>
    <row r="586" spans="1:4" x14ac:dyDescent="0.2">
      <c r="A586" s="18"/>
      <c r="B586" s="18"/>
      <c r="C586" s="18"/>
      <c r="D586" s="56"/>
    </row>
    <row r="587" spans="1:4" x14ac:dyDescent="0.2">
      <c r="A587" s="18"/>
      <c r="B587" s="18"/>
      <c r="C587" s="18"/>
      <c r="D587" s="56"/>
    </row>
    <row r="588" spans="1:4" x14ac:dyDescent="0.2">
      <c r="A588" s="18"/>
      <c r="B588" s="18"/>
      <c r="C588" s="18"/>
      <c r="D588" s="56"/>
    </row>
    <row r="589" spans="1:4" x14ac:dyDescent="0.2">
      <c r="A589" s="18"/>
      <c r="B589" s="18"/>
      <c r="C589" s="18"/>
      <c r="D589" s="56"/>
    </row>
    <row r="590" spans="1:4" x14ac:dyDescent="0.2">
      <c r="A590" s="18"/>
      <c r="B590" s="18"/>
      <c r="C590" s="18"/>
      <c r="D590" s="56"/>
    </row>
    <row r="591" spans="1:4" x14ac:dyDescent="0.2">
      <c r="A591" s="18"/>
      <c r="B591" s="18"/>
      <c r="C591" s="18"/>
      <c r="D591" s="56"/>
    </row>
    <row r="592" spans="1:4" x14ac:dyDescent="0.2">
      <c r="A592" s="18"/>
      <c r="B592" s="18"/>
      <c r="C592" s="18"/>
      <c r="D592" s="56"/>
    </row>
    <row r="593" spans="1:4" x14ac:dyDescent="0.2">
      <c r="A593" s="18"/>
      <c r="B593" s="18"/>
      <c r="C593" s="18"/>
      <c r="D593" s="56"/>
    </row>
    <row r="594" spans="1:4" x14ac:dyDescent="0.2">
      <c r="A594" s="18"/>
      <c r="B594" s="18"/>
      <c r="C594" s="18"/>
      <c r="D594" s="56"/>
    </row>
    <row r="595" spans="1:4" x14ac:dyDescent="0.2">
      <c r="A595" s="18"/>
      <c r="B595" s="18"/>
      <c r="C595" s="18"/>
      <c r="D595" s="56"/>
    </row>
    <row r="596" spans="1:4" x14ac:dyDescent="0.2">
      <c r="A596" s="18"/>
      <c r="B596" s="18"/>
      <c r="C596" s="18"/>
      <c r="D596" s="56"/>
    </row>
    <row r="597" spans="1:4" x14ac:dyDescent="0.2">
      <c r="A597" s="18"/>
      <c r="B597" s="18"/>
      <c r="C597" s="18"/>
      <c r="D597" s="56"/>
    </row>
    <row r="598" spans="1:4" x14ac:dyDescent="0.2">
      <c r="A598" s="18"/>
      <c r="B598" s="18"/>
      <c r="C598" s="18"/>
      <c r="D598" s="56"/>
    </row>
    <row r="599" spans="1:4" x14ac:dyDescent="0.2">
      <c r="A599" s="18"/>
      <c r="B599" s="18"/>
      <c r="C599" s="18"/>
      <c r="D599" s="56"/>
    </row>
    <row r="600" spans="1:4" x14ac:dyDescent="0.2">
      <c r="A600" s="18"/>
      <c r="B600" s="18"/>
      <c r="C600" s="18"/>
      <c r="D600" s="56"/>
    </row>
    <row r="601" spans="1:4" x14ac:dyDescent="0.2">
      <c r="A601" s="18"/>
      <c r="B601" s="18"/>
      <c r="C601" s="18"/>
      <c r="D601" s="56"/>
    </row>
    <row r="602" spans="1:4" x14ac:dyDescent="0.2">
      <c r="A602" s="18"/>
      <c r="B602" s="18"/>
      <c r="C602" s="18"/>
      <c r="D602" s="56"/>
    </row>
    <row r="603" spans="1:4" x14ac:dyDescent="0.2">
      <c r="A603" s="18"/>
      <c r="B603" s="18"/>
      <c r="C603" s="18"/>
      <c r="D603" s="56"/>
    </row>
    <row r="604" spans="1:4" x14ac:dyDescent="0.2">
      <c r="A604" s="18"/>
      <c r="B604" s="18"/>
      <c r="C604" s="18"/>
      <c r="D604" s="56"/>
    </row>
    <row r="605" spans="1:4" x14ac:dyDescent="0.2">
      <c r="A605" s="18"/>
      <c r="B605" s="18"/>
      <c r="C605" s="18"/>
      <c r="D605" s="56"/>
    </row>
    <row r="606" spans="1:4" x14ac:dyDescent="0.2">
      <c r="A606" s="18"/>
      <c r="B606" s="18"/>
      <c r="C606" s="18"/>
      <c r="D606" s="56"/>
    </row>
    <row r="607" spans="1:4" x14ac:dyDescent="0.2">
      <c r="A607" s="18"/>
      <c r="B607" s="18"/>
      <c r="C607" s="18"/>
      <c r="D607" s="56"/>
    </row>
    <row r="608" spans="1:4" x14ac:dyDescent="0.2">
      <c r="A608" s="18"/>
      <c r="B608" s="18"/>
      <c r="C608" s="18"/>
      <c r="D608" s="56"/>
    </row>
    <row r="609" spans="1:4" x14ac:dyDescent="0.2">
      <c r="A609" s="18"/>
      <c r="B609" s="18"/>
      <c r="C609" s="18"/>
      <c r="D609" s="56"/>
    </row>
    <row r="610" spans="1:4" x14ac:dyDescent="0.2">
      <c r="A610" s="18"/>
      <c r="B610" s="18"/>
      <c r="C610" s="18"/>
      <c r="D610" s="56"/>
    </row>
    <row r="611" spans="1:4" x14ac:dyDescent="0.2">
      <c r="A611" s="18"/>
      <c r="B611" s="18"/>
      <c r="C611" s="18"/>
      <c r="D611" s="56"/>
    </row>
    <row r="612" spans="1:4" x14ac:dyDescent="0.2">
      <c r="A612" s="18"/>
      <c r="B612" s="18"/>
      <c r="C612" s="18"/>
      <c r="D612" s="56"/>
    </row>
    <row r="613" spans="1:4" x14ac:dyDescent="0.2">
      <c r="A613" s="18"/>
      <c r="B613" s="18"/>
      <c r="C613" s="18"/>
      <c r="D613" s="56"/>
    </row>
    <row r="614" spans="1:4" x14ac:dyDescent="0.2">
      <c r="A614" s="18"/>
      <c r="B614" s="18"/>
      <c r="C614" s="18"/>
      <c r="D614" s="56"/>
    </row>
    <row r="615" spans="1:4" x14ac:dyDescent="0.2">
      <c r="A615" s="18"/>
      <c r="B615" s="18"/>
      <c r="C615" s="18"/>
      <c r="D615" s="56"/>
    </row>
    <row r="616" spans="1:4" x14ac:dyDescent="0.2">
      <c r="A616" s="18"/>
      <c r="B616" s="18"/>
      <c r="C616" s="18"/>
      <c r="D616" s="56"/>
    </row>
    <row r="617" spans="1:4" x14ac:dyDescent="0.2">
      <c r="A617" s="18"/>
      <c r="B617" s="18"/>
      <c r="C617" s="18"/>
      <c r="D617" s="56"/>
    </row>
    <row r="618" spans="1:4" x14ac:dyDescent="0.2">
      <c r="A618" s="18"/>
      <c r="B618" s="18"/>
      <c r="C618" s="18"/>
      <c r="D618" s="56"/>
    </row>
    <row r="619" spans="1:4" x14ac:dyDescent="0.2">
      <c r="A619" s="18"/>
      <c r="B619" s="18"/>
      <c r="C619" s="18"/>
      <c r="D619" s="56"/>
    </row>
    <row r="620" spans="1:4" x14ac:dyDescent="0.2">
      <c r="A620" s="18"/>
      <c r="B620" s="18"/>
      <c r="C620" s="18"/>
      <c r="D620" s="56"/>
    </row>
    <row r="621" spans="1:4" x14ac:dyDescent="0.2">
      <c r="A621" s="18"/>
      <c r="B621" s="18"/>
      <c r="C621" s="18"/>
      <c r="D621" s="56"/>
    </row>
    <row r="622" spans="1:4" x14ac:dyDescent="0.2">
      <c r="A622" s="18"/>
      <c r="B622" s="18"/>
      <c r="C622" s="18"/>
      <c r="D622" s="56"/>
    </row>
    <row r="623" spans="1:4" x14ac:dyDescent="0.2">
      <c r="A623" s="18"/>
      <c r="B623" s="18"/>
      <c r="C623" s="18"/>
      <c r="D623" s="56"/>
    </row>
    <row r="624" spans="1:4" x14ac:dyDescent="0.2">
      <c r="A624" s="18"/>
      <c r="B624" s="18"/>
      <c r="C624" s="18"/>
      <c r="D624" s="56"/>
    </row>
    <row r="625" spans="1:4" x14ac:dyDescent="0.2">
      <c r="A625" s="18"/>
      <c r="B625" s="18"/>
      <c r="C625" s="18"/>
      <c r="D625" s="56"/>
    </row>
    <row r="626" spans="1:4" x14ac:dyDescent="0.2">
      <c r="A626" s="18"/>
      <c r="B626" s="18"/>
      <c r="C626" s="18"/>
      <c r="D626" s="56"/>
    </row>
    <row r="627" spans="1:4" x14ac:dyDescent="0.2">
      <c r="A627" s="18"/>
      <c r="B627" s="18"/>
      <c r="C627" s="18"/>
      <c r="D627" s="56"/>
    </row>
    <row r="628" spans="1:4" x14ac:dyDescent="0.2">
      <c r="A628" s="18"/>
      <c r="B628" s="18"/>
      <c r="C628" s="18"/>
      <c r="D628" s="56"/>
    </row>
    <row r="629" spans="1:4" x14ac:dyDescent="0.2">
      <c r="A629" s="18"/>
      <c r="B629" s="18"/>
      <c r="C629" s="18"/>
      <c r="D629" s="56"/>
    </row>
    <row r="630" spans="1:4" x14ac:dyDescent="0.2">
      <c r="A630" s="18"/>
      <c r="B630" s="18"/>
      <c r="C630" s="18"/>
      <c r="D630" s="56"/>
    </row>
    <row r="631" spans="1:4" x14ac:dyDescent="0.2">
      <c r="A631" s="18"/>
      <c r="B631" s="18"/>
      <c r="C631" s="18"/>
      <c r="D631" s="56"/>
    </row>
    <row r="632" spans="1:4" x14ac:dyDescent="0.2">
      <c r="A632" s="18"/>
      <c r="B632" s="18"/>
      <c r="C632" s="18"/>
      <c r="D632" s="56"/>
    </row>
    <row r="633" spans="1:4" x14ac:dyDescent="0.2">
      <c r="A633" s="18"/>
      <c r="B633" s="18"/>
      <c r="C633" s="18"/>
      <c r="D633" s="56"/>
    </row>
    <row r="634" spans="1:4" x14ac:dyDescent="0.2">
      <c r="A634" s="18"/>
      <c r="B634" s="18"/>
      <c r="C634" s="18"/>
      <c r="D634" s="56"/>
    </row>
    <row r="635" spans="1:4" x14ac:dyDescent="0.2">
      <c r="A635" s="18"/>
      <c r="B635" s="18"/>
      <c r="C635" s="18"/>
      <c r="D635" s="56"/>
    </row>
    <row r="636" spans="1:4" x14ac:dyDescent="0.2">
      <c r="A636" s="18"/>
      <c r="B636" s="18"/>
      <c r="C636" s="18"/>
      <c r="D636" s="56"/>
    </row>
    <row r="637" spans="1:4" x14ac:dyDescent="0.2">
      <c r="A637" s="18"/>
      <c r="B637" s="18"/>
      <c r="C637" s="18"/>
      <c r="D637" s="56"/>
    </row>
    <row r="638" spans="1:4" x14ac:dyDescent="0.2">
      <c r="A638" s="18"/>
      <c r="B638" s="18"/>
      <c r="C638" s="18"/>
      <c r="D638" s="56"/>
    </row>
    <row r="639" spans="1:4" x14ac:dyDescent="0.2">
      <c r="A639" s="18"/>
      <c r="B639" s="18"/>
      <c r="C639" s="18"/>
      <c r="D639" s="56"/>
    </row>
    <row r="640" spans="1:4" x14ac:dyDescent="0.2">
      <c r="A640" s="18"/>
      <c r="B640" s="18"/>
      <c r="C640" s="18"/>
      <c r="D640" s="56"/>
    </row>
    <row r="641" spans="1:4" x14ac:dyDescent="0.2">
      <c r="A641" s="18"/>
      <c r="B641" s="18"/>
      <c r="C641" s="18"/>
      <c r="D641" s="56"/>
    </row>
    <row r="642" spans="1:4" x14ac:dyDescent="0.2">
      <c r="A642" s="18"/>
      <c r="B642" s="18"/>
      <c r="C642" s="18"/>
      <c r="D642" s="56"/>
    </row>
    <row r="643" spans="1:4" x14ac:dyDescent="0.2">
      <c r="A643" s="18"/>
      <c r="B643" s="18"/>
      <c r="C643" s="18"/>
      <c r="D643" s="56"/>
    </row>
    <row r="644" spans="1:4" x14ac:dyDescent="0.2">
      <c r="A644" s="18"/>
      <c r="B644" s="18"/>
      <c r="C644" s="18"/>
      <c r="D644" s="56"/>
    </row>
    <row r="645" spans="1:4" x14ac:dyDescent="0.2">
      <c r="A645" s="18"/>
      <c r="B645" s="18"/>
      <c r="C645" s="18"/>
      <c r="D645" s="56"/>
    </row>
    <row r="646" spans="1:4" x14ac:dyDescent="0.2">
      <c r="A646" s="18"/>
      <c r="B646" s="18"/>
      <c r="C646" s="18"/>
      <c r="D646" s="56"/>
    </row>
    <row r="647" spans="1:4" x14ac:dyDescent="0.2">
      <c r="A647" s="18"/>
      <c r="B647" s="18"/>
      <c r="C647" s="18"/>
      <c r="D647" s="56"/>
    </row>
    <row r="648" spans="1:4" x14ac:dyDescent="0.2">
      <c r="A648" s="18"/>
      <c r="B648" s="18"/>
      <c r="C648" s="18"/>
      <c r="D648" s="56"/>
    </row>
    <row r="649" spans="1:4" x14ac:dyDescent="0.2">
      <c r="A649" s="18"/>
      <c r="B649" s="18"/>
      <c r="C649" s="18"/>
      <c r="D649" s="56"/>
    </row>
    <row r="650" spans="1:4" x14ac:dyDescent="0.2">
      <c r="A650" s="18"/>
      <c r="B650" s="18"/>
      <c r="C650" s="18"/>
      <c r="D650" s="56"/>
    </row>
    <row r="651" spans="1:4" x14ac:dyDescent="0.2">
      <c r="A651" s="18"/>
      <c r="B651" s="18"/>
      <c r="C651" s="18"/>
      <c r="D651" s="56"/>
    </row>
    <row r="652" spans="1:4" x14ac:dyDescent="0.2">
      <c r="A652" s="18"/>
      <c r="B652" s="18"/>
      <c r="C652" s="18"/>
      <c r="D652" s="56"/>
    </row>
    <row r="653" spans="1:4" x14ac:dyDescent="0.2">
      <c r="A653" s="18"/>
      <c r="B653" s="18"/>
      <c r="C653" s="18"/>
      <c r="D653" s="56"/>
    </row>
    <row r="654" spans="1:4" x14ac:dyDescent="0.2">
      <c r="A654" s="18"/>
      <c r="B654" s="18"/>
      <c r="C654" s="18"/>
      <c r="D654" s="56"/>
    </row>
    <row r="655" spans="1:4" x14ac:dyDescent="0.2">
      <c r="A655" s="18"/>
      <c r="B655" s="18"/>
      <c r="C655" s="18"/>
      <c r="D655" s="56"/>
    </row>
    <row r="656" spans="1:4" x14ac:dyDescent="0.2">
      <c r="A656" s="18"/>
      <c r="B656" s="18"/>
      <c r="C656" s="18"/>
      <c r="D656" s="56"/>
    </row>
    <row r="657" spans="1:4" x14ac:dyDescent="0.2">
      <c r="A657" s="18"/>
      <c r="B657" s="18"/>
      <c r="C657" s="18"/>
      <c r="D657" s="56"/>
    </row>
    <row r="658" spans="1:4" x14ac:dyDescent="0.2">
      <c r="A658" s="18"/>
      <c r="B658" s="18"/>
      <c r="C658" s="18"/>
      <c r="D658" s="56"/>
    </row>
    <row r="659" spans="1:4" x14ac:dyDescent="0.2">
      <c r="A659" s="18"/>
      <c r="B659" s="18"/>
      <c r="C659" s="18"/>
      <c r="D659" s="56"/>
    </row>
    <row r="660" spans="1:4" x14ac:dyDescent="0.2">
      <c r="A660" s="18"/>
      <c r="B660" s="18"/>
      <c r="C660" s="18"/>
      <c r="D660" s="56"/>
    </row>
    <row r="661" spans="1:4" x14ac:dyDescent="0.2">
      <c r="A661" s="18"/>
      <c r="B661" s="18"/>
      <c r="C661" s="18"/>
      <c r="D661" s="56"/>
    </row>
    <row r="662" spans="1:4" x14ac:dyDescent="0.2">
      <c r="A662" s="18"/>
      <c r="B662" s="18"/>
      <c r="C662" s="18"/>
      <c r="D662" s="56"/>
    </row>
    <row r="663" spans="1:4" x14ac:dyDescent="0.2">
      <c r="A663" s="18"/>
      <c r="B663" s="18"/>
      <c r="C663" s="18"/>
      <c r="D663" s="56"/>
    </row>
    <row r="664" spans="1:4" x14ac:dyDescent="0.2">
      <c r="A664" s="18"/>
      <c r="B664" s="18"/>
      <c r="C664" s="18"/>
      <c r="D664" s="56"/>
    </row>
    <row r="665" spans="1:4" x14ac:dyDescent="0.2">
      <c r="A665" s="18"/>
      <c r="B665" s="18"/>
      <c r="C665" s="18"/>
      <c r="D665" s="56"/>
    </row>
    <row r="666" spans="1:4" x14ac:dyDescent="0.2">
      <c r="A666" s="18"/>
      <c r="B666" s="18"/>
      <c r="C666" s="18"/>
      <c r="D666" s="56"/>
    </row>
    <row r="667" spans="1:4" x14ac:dyDescent="0.2">
      <c r="A667" s="18"/>
      <c r="B667" s="18"/>
      <c r="C667" s="18"/>
      <c r="D667" s="56"/>
    </row>
    <row r="668" spans="1:4" x14ac:dyDescent="0.2">
      <c r="A668" s="18"/>
      <c r="B668" s="18"/>
      <c r="C668" s="18"/>
      <c r="D668" s="56"/>
    </row>
    <row r="669" spans="1:4" x14ac:dyDescent="0.2">
      <c r="A669" s="18"/>
      <c r="B669" s="18"/>
      <c r="C669" s="18"/>
      <c r="D669" s="56"/>
    </row>
    <row r="670" spans="1:4" x14ac:dyDescent="0.2">
      <c r="A670" s="18"/>
      <c r="B670" s="18"/>
      <c r="C670" s="18"/>
      <c r="D670" s="56"/>
    </row>
    <row r="671" spans="1:4" x14ac:dyDescent="0.2">
      <c r="A671" s="18"/>
      <c r="B671" s="18"/>
      <c r="C671" s="18"/>
      <c r="D671" s="56"/>
    </row>
    <row r="672" spans="1:4" x14ac:dyDescent="0.2">
      <c r="A672" s="18"/>
      <c r="B672" s="18"/>
      <c r="C672" s="18"/>
      <c r="D672" s="56"/>
    </row>
    <row r="673" spans="1:4" x14ac:dyDescent="0.2">
      <c r="A673" s="18"/>
      <c r="B673" s="18"/>
      <c r="C673" s="18"/>
      <c r="D673" s="56"/>
    </row>
    <row r="674" spans="1:4" x14ac:dyDescent="0.2">
      <c r="A674" s="18"/>
      <c r="B674" s="18"/>
      <c r="C674" s="18"/>
      <c r="D674" s="56"/>
    </row>
    <row r="675" spans="1:4" x14ac:dyDescent="0.2">
      <c r="A675" s="18"/>
      <c r="B675" s="18"/>
      <c r="C675" s="18"/>
      <c r="D675" s="56"/>
    </row>
    <row r="676" spans="1:4" x14ac:dyDescent="0.2">
      <c r="A676" s="18"/>
      <c r="B676" s="18"/>
      <c r="C676" s="18"/>
      <c r="D676" s="56"/>
    </row>
    <row r="677" spans="1:4" x14ac:dyDescent="0.2">
      <c r="A677" s="18"/>
      <c r="B677" s="18"/>
      <c r="C677" s="18"/>
      <c r="D677" s="56"/>
    </row>
    <row r="678" spans="1:4" x14ac:dyDescent="0.2">
      <c r="A678" s="18"/>
      <c r="B678" s="18"/>
      <c r="C678" s="18"/>
      <c r="D678" s="56"/>
    </row>
    <row r="679" spans="1:4" x14ac:dyDescent="0.2">
      <c r="A679" s="18"/>
      <c r="B679" s="18"/>
      <c r="C679" s="18"/>
      <c r="D679" s="56"/>
    </row>
    <row r="680" spans="1:4" x14ac:dyDescent="0.2">
      <c r="A680" s="18"/>
      <c r="B680" s="18"/>
      <c r="C680" s="18"/>
      <c r="D680" s="56"/>
    </row>
    <row r="681" spans="1:4" x14ac:dyDescent="0.2">
      <c r="A681" s="18"/>
      <c r="B681" s="18"/>
      <c r="C681" s="18"/>
      <c r="D681" s="56"/>
    </row>
    <row r="682" spans="1:4" x14ac:dyDescent="0.2">
      <c r="A682" s="18"/>
      <c r="B682" s="18"/>
      <c r="C682" s="18"/>
      <c r="D682" s="56"/>
    </row>
    <row r="683" spans="1:4" x14ac:dyDescent="0.2">
      <c r="A683" s="18"/>
      <c r="B683" s="18"/>
      <c r="C683" s="18"/>
      <c r="D683" s="56"/>
    </row>
    <row r="684" spans="1:4" x14ac:dyDescent="0.2">
      <c r="A684" s="18"/>
      <c r="B684" s="18"/>
      <c r="C684" s="18"/>
      <c r="D684" s="56"/>
    </row>
    <row r="685" spans="1:4" x14ac:dyDescent="0.2">
      <c r="A685" s="18"/>
      <c r="B685" s="18"/>
      <c r="C685" s="18"/>
      <c r="D685" s="56"/>
    </row>
    <row r="686" spans="1:4" x14ac:dyDescent="0.2">
      <c r="A686" s="18"/>
      <c r="B686" s="18"/>
      <c r="C686" s="18"/>
      <c r="D686" s="56"/>
    </row>
    <row r="687" spans="1:4" x14ac:dyDescent="0.2">
      <c r="A687" s="18"/>
      <c r="B687" s="18"/>
      <c r="C687" s="18"/>
      <c r="D687" s="56"/>
    </row>
    <row r="688" spans="1:4" x14ac:dyDescent="0.2">
      <c r="A688" s="18"/>
      <c r="B688" s="18"/>
      <c r="C688" s="18"/>
      <c r="D688" s="56"/>
    </row>
    <row r="689" spans="1:4" x14ac:dyDescent="0.2">
      <c r="A689" s="18"/>
      <c r="B689" s="18"/>
      <c r="C689" s="18"/>
      <c r="D689" s="56"/>
    </row>
    <row r="690" spans="1:4" x14ac:dyDescent="0.2">
      <c r="A690" s="18"/>
      <c r="B690" s="18"/>
      <c r="C690" s="18"/>
      <c r="D690" s="56"/>
    </row>
    <row r="691" spans="1:4" x14ac:dyDescent="0.2">
      <c r="A691" s="18"/>
      <c r="B691" s="18"/>
      <c r="C691" s="18"/>
      <c r="D691" s="56"/>
    </row>
    <row r="692" spans="1:4" x14ac:dyDescent="0.2">
      <c r="A692" s="18"/>
      <c r="B692" s="18"/>
      <c r="C692" s="18"/>
      <c r="D692" s="56"/>
    </row>
    <row r="693" spans="1:4" x14ac:dyDescent="0.2">
      <c r="A693" s="18"/>
      <c r="B693" s="18"/>
      <c r="C693" s="18"/>
      <c r="D693" s="56"/>
    </row>
    <row r="694" spans="1:4" x14ac:dyDescent="0.2">
      <c r="A694" s="18"/>
      <c r="B694" s="18"/>
      <c r="C694" s="18"/>
      <c r="D694" s="56"/>
    </row>
    <row r="695" spans="1:4" x14ac:dyDescent="0.2">
      <c r="A695" s="18"/>
      <c r="B695" s="18"/>
      <c r="C695" s="18"/>
      <c r="D695" s="56"/>
    </row>
    <row r="696" spans="1:4" x14ac:dyDescent="0.2">
      <c r="A696" s="18"/>
      <c r="B696" s="18"/>
      <c r="C696" s="18"/>
      <c r="D696" s="56"/>
    </row>
    <row r="697" spans="1:4" x14ac:dyDescent="0.2">
      <c r="A697" s="18"/>
      <c r="B697" s="18"/>
      <c r="C697" s="18"/>
      <c r="D697" s="56"/>
    </row>
    <row r="698" spans="1:4" x14ac:dyDescent="0.2">
      <c r="A698" s="18"/>
      <c r="B698" s="18"/>
      <c r="C698" s="18"/>
      <c r="D698" s="56"/>
    </row>
    <row r="699" spans="1:4" x14ac:dyDescent="0.2">
      <c r="A699" s="18"/>
      <c r="B699" s="18"/>
      <c r="C699" s="18"/>
      <c r="D699" s="56"/>
    </row>
    <row r="700" spans="1:4" x14ac:dyDescent="0.2">
      <c r="A700" s="18"/>
      <c r="B700" s="18"/>
      <c r="C700" s="18"/>
      <c r="D700" s="56"/>
    </row>
    <row r="701" spans="1:4" x14ac:dyDescent="0.2">
      <c r="A701" s="18"/>
      <c r="B701" s="18"/>
      <c r="C701" s="18"/>
      <c r="D701" s="56"/>
    </row>
    <row r="702" spans="1:4" x14ac:dyDescent="0.2">
      <c r="A702" s="18"/>
      <c r="B702" s="18"/>
      <c r="C702" s="18"/>
      <c r="D702" s="56"/>
    </row>
    <row r="703" spans="1:4" x14ac:dyDescent="0.2">
      <c r="A703" s="18"/>
      <c r="B703" s="18"/>
      <c r="C703" s="18"/>
      <c r="D703" s="56"/>
    </row>
    <row r="704" spans="1:4" x14ac:dyDescent="0.2">
      <c r="A704" s="18"/>
      <c r="B704" s="18"/>
      <c r="C704" s="18"/>
      <c r="D704" s="56"/>
    </row>
    <row r="705" spans="1:4" x14ac:dyDescent="0.2">
      <c r="A705" s="18"/>
      <c r="B705" s="18"/>
      <c r="C705" s="18"/>
      <c r="D705" s="56"/>
    </row>
    <row r="706" spans="1:4" x14ac:dyDescent="0.2">
      <c r="A706" s="18"/>
      <c r="B706" s="18"/>
      <c r="C706" s="18"/>
      <c r="D706" s="56"/>
    </row>
    <row r="707" spans="1:4" x14ac:dyDescent="0.2">
      <c r="A707" s="18"/>
      <c r="B707" s="18"/>
      <c r="C707" s="18"/>
      <c r="D707" s="56"/>
    </row>
    <row r="708" spans="1:4" x14ac:dyDescent="0.2">
      <c r="A708" s="18"/>
      <c r="B708" s="18"/>
      <c r="C708" s="18"/>
      <c r="D708" s="56"/>
    </row>
    <row r="709" spans="1:4" x14ac:dyDescent="0.2">
      <c r="A709" s="18"/>
      <c r="B709" s="18"/>
      <c r="C709" s="18"/>
      <c r="D709" s="56"/>
    </row>
    <row r="710" spans="1:4" x14ac:dyDescent="0.2">
      <c r="A710" s="18"/>
      <c r="B710" s="18"/>
      <c r="C710" s="18"/>
      <c r="D710" s="56"/>
    </row>
    <row r="711" spans="1:4" x14ac:dyDescent="0.2">
      <c r="A711" s="18"/>
      <c r="B711" s="18"/>
      <c r="C711" s="18"/>
      <c r="D711" s="56"/>
    </row>
    <row r="712" spans="1:4" x14ac:dyDescent="0.2">
      <c r="A712" s="18"/>
      <c r="B712" s="18"/>
      <c r="C712" s="18"/>
      <c r="D712" s="56"/>
    </row>
    <row r="713" spans="1:4" x14ac:dyDescent="0.2">
      <c r="A713" s="18"/>
      <c r="B713" s="18"/>
      <c r="C713" s="18"/>
      <c r="D713" s="56"/>
    </row>
    <row r="714" spans="1:4" x14ac:dyDescent="0.2">
      <c r="A714" s="18"/>
      <c r="B714" s="18"/>
      <c r="C714" s="18"/>
      <c r="D714" s="56"/>
    </row>
    <row r="715" spans="1:4" x14ac:dyDescent="0.2">
      <c r="A715" s="18"/>
      <c r="B715" s="18"/>
      <c r="C715" s="18"/>
      <c r="D715" s="56"/>
    </row>
    <row r="716" spans="1:4" x14ac:dyDescent="0.2">
      <c r="A716" s="18"/>
      <c r="B716" s="18"/>
      <c r="C716" s="18"/>
      <c r="D716" s="56"/>
    </row>
    <row r="717" spans="1:4" x14ac:dyDescent="0.2">
      <c r="A717" s="18"/>
      <c r="B717" s="18"/>
      <c r="C717" s="18"/>
      <c r="D717" s="56"/>
    </row>
    <row r="718" spans="1:4" x14ac:dyDescent="0.2">
      <c r="A718" s="18"/>
      <c r="B718" s="18"/>
      <c r="C718" s="18"/>
      <c r="D718" s="56"/>
    </row>
    <row r="719" spans="1:4" x14ac:dyDescent="0.2">
      <c r="A719" s="18"/>
      <c r="B719" s="18"/>
      <c r="C719" s="18"/>
      <c r="D719" s="56"/>
    </row>
    <row r="720" spans="1:4" x14ac:dyDescent="0.2">
      <c r="A720" s="18"/>
      <c r="B720" s="18"/>
      <c r="C720" s="18"/>
      <c r="D720" s="56"/>
    </row>
    <row r="721" spans="1:4" x14ac:dyDescent="0.2">
      <c r="A721" s="18"/>
      <c r="B721" s="18"/>
      <c r="C721" s="18"/>
      <c r="D721" s="56"/>
    </row>
    <row r="722" spans="1:4" x14ac:dyDescent="0.2">
      <c r="A722" s="18"/>
      <c r="B722" s="18"/>
      <c r="C722" s="18"/>
      <c r="D722" s="56"/>
    </row>
    <row r="723" spans="1:4" x14ac:dyDescent="0.2">
      <c r="A723" s="18"/>
      <c r="B723" s="18"/>
      <c r="C723" s="18"/>
      <c r="D723" s="56"/>
    </row>
    <row r="724" spans="1:4" x14ac:dyDescent="0.2">
      <c r="A724" s="18"/>
      <c r="B724" s="18"/>
      <c r="C724" s="18"/>
      <c r="D724" s="56"/>
    </row>
    <row r="725" spans="1:4" x14ac:dyDescent="0.2">
      <c r="A725" s="18"/>
      <c r="B725" s="18"/>
      <c r="C725" s="18"/>
      <c r="D725" s="56"/>
    </row>
    <row r="726" spans="1:4" x14ac:dyDescent="0.2">
      <c r="A726" s="18"/>
      <c r="B726" s="18"/>
      <c r="C726" s="18"/>
      <c r="D726" s="56"/>
    </row>
    <row r="727" spans="1:4" x14ac:dyDescent="0.2">
      <c r="A727" s="18"/>
      <c r="B727" s="18"/>
      <c r="C727" s="18"/>
      <c r="D727" s="56"/>
    </row>
    <row r="728" spans="1:4" x14ac:dyDescent="0.2">
      <c r="A728" s="18"/>
      <c r="B728" s="18"/>
      <c r="C728" s="18"/>
      <c r="D728" s="56"/>
    </row>
    <row r="729" spans="1:4" x14ac:dyDescent="0.2">
      <c r="A729" s="18"/>
      <c r="B729" s="18"/>
      <c r="C729" s="18"/>
      <c r="D729" s="56"/>
    </row>
    <row r="730" spans="1:4" x14ac:dyDescent="0.2">
      <c r="A730" s="18"/>
      <c r="B730" s="18"/>
      <c r="C730" s="18"/>
      <c r="D730" s="56"/>
    </row>
    <row r="731" spans="1:4" x14ac:dyDescent="0.2">
      <c r="A731" s="18"/>
      <c r="B731" s="18"/>
      <c r="C731" s="18"/>
      <c r="D731" s="56"/>
    </row>
    <row r="732" spans="1:4" x14ac:dyDescent="0.2">
      <c r="A732" s="18"/>
      <c r="B732" s="18"/>
      <c r="C732" s="18"/>
      <c r="D732" s="56"/>
    </row>
    <row r="733" spans="1:4" x14ac:dyDescent="0.2">
      <c r="A733" s="18"/>
      <c r="B733" s="18"/>
      <c r="C733" s="18"/>
      <c r="D733" s="56"/>
    </row>
    <row r="734" spans="1:4" x14ac:dyDescent="0.2">
      <c r="A734" s="18"/>
      <c r="B734" s="18"/>
      <c r="C734" s="18"/>
      <c r="D734" s="56"/>
    </row>
    <row r="735" spans="1:4" x14ac:dyDescent="0.2">
      <c r="A735" s="18"/>
      <c r="B735" s="18"/>
      <c r="C735" s="18"/>
      <c r="D735" s="56"/>
    </row>
    <row r="736" spans="1:4" x14ac:dyDescent="0.2">
      <c r="A736" s="18"/>
      <c r="B736" s="18"/>
      <c r="C736" s="18"/>
      <c r="D736" s="56"/>
    </row>
    <row r="737" spans="1:4" x14ac:dyDescent="0.2">
      <c r="A737" s="18"/>
      <c r="B737" s="18"/>
      <c r="C737" s="18"/>
      <c r="D737" s="56"/>
    </row>
    <row r="738" spans="1:4" x14ac:dyDescent="0.2">
      <c r="A738" s="18"/>
      <c r="B738" s="18"/>
      <c r="C738" s="18"/>
      <c r="D738" s="56"/>
    </row>
    <row r="739" spans="1:4" x14ac:dyDescent="0.2">
      <c r="A739" s="18"/>
      <c r="B739" s="18"/>
      <c r="C739" s="18"/>
      <c r="D739" s="56"/>
    </row>
    <row r="740" spans="1:4" x14ac:dyDescent="0.2">
      <c r="A740" s="18"/>
      <c r="B740" s="18"/>
      <c r="C740" s="18"/>
      <c r="D740" s="56"/>
    </row>
    <row r="741" spans="1:4" x14ac:dyDescent="0.2">
      <c r="A741" s="18"/>
      <c r="B741" s="18"/>
      <c r="C741" s="18"/>
      <c r="D741" s="56"/>
    </row>
    <row r="742" spans="1:4" x14ac:dyDescent="0.2">
      <c r="A742" s="18"/>
      <c r="B742" s="18"/>
      <c r="C742" s="18"/>
      <c r="D742" s="56"/>
    </row>
    <row r="743" spans="1:4" x14ac:dyDescent="0.2">
      <c r="A743" s="18"/>
      <c r="B743" s="18"/>
      <c r="C743" s="18"/>
      <c r="D743" s="56"/>
    </row>
    <row r="744" spans="1:4" x14ac:dyDescent="0.2">
      <c r="A744" s="18"/>
      <c r="B744" s="18"/>
      <c r="C744" s="18"/>
      <c r="D744" s="56"/>
    </row>
    <row r="745" spans="1:4" x14ac:dyDescent="0.2">
      <c r="A745" s="18"/>
      <c r="B745" s="18"/>
      <c r="C745" s="18"/>
      <c r="D745" s="56"/>
    </row>
    <row r="746" spans="1:4" x14ac:dyDescent="0.2">
      <c r="A746" s="18"/>
      <c r="B746" s="18"/>
      <c r="C746" s="18"/>
      <c r="D746" s="56"/>
    </row>
    <row r="747" spans="1:4" x14ac:dyDescent="0.2">
      <c r="A747" s="18"/>
      <c r="B747" s="18"/>
      <c r="C747" s="18"/>
      <c r="D747" s="56"/>
    </row>
    <row r="748" spans="1:4" x14ac:dyDescent="0.2">
      <c r="A748" s="18"/>
      <c r="B748" s="18"/>
      <c r="C748" s="18"/>
      <c r="D748" s="56"/>
    </row>
    <row r="749" spans="1:4" x14ac:dyDescent="0.2">
      <c r="A749" s="18"/>
      <c r="B749" s="18"/>
      <c r="C749" s="18"/>
      <c r="D749" s="56"/>
    </row>
    <row r="750" spans="1:4" x14ac:dyDescent="0.2">
      <c r="A750" s="18"/>
      <c r="B750" s="18"/>
      <c r="C750" s="18"/>
      <c r="D750" s="56"/>
    </row>
    <row r="751" spans="1:4" x14ac:dyDescent="0.2">
      <c r="A751" s="18"/>
      <c r="B751" s="18"/>
      <c r="C751" s="18"/>
      <c r="D751" s="56"/>
    </row>
    <row r="752" spans="1:4" x14ac:dyDescent="0.2">
      <c r="A752" s="18"/>
      <c r="B752" s="18"/>
      <c r="C752" s="18"/>
      <c r="D752" s="56"/>
    </row>
    <row r="753" spans="1:4" x14ac:dyDescent="0.2">
      <c r="A753" s="18"/>
      <c r="B753" s="18"/>
      <c r="C753" s="18"/>
      <c r="D753" s="56"/>
    </row>
    <row r="754" spans="1:4" x14ac:dyDescent="0.2">
      <c r="A754" s="18"/>
      <c r="B754" s="18"/>
      <c r="C754" s="18"/>
      <c r="D754" s="56"/>
    </row>
    <row r="755" spans="1:4" x14ac:dyDescent="0.2">
      <c r="A755" s="18"/>
      <c r="B755" s="18"/>
      <c r="C755" s="18"/>
      <c r="D755" s="56"/>
    </row>
    <row r="756" spans="1:4" x14ac:dyDescent="0.2">
      <c r="A756" s="18"/>
      <c r="B756" s="18"/>
      <c r="C756" s="18"/>
      <c r="D756" s="56"/>
    </row>
    <row r="757" spans="1:4" x14ac:dyDescent="0.2">
      <c r="A757" s="18"/>
      <c r="B757" s="18"/>
      <c r="C757" s="18"/>
      <c r="D757" s="56"/>
    </row>
    <row r="758" spans="1:4" x14ac:dyDescent="0.2">
      <c r="A758" s="18"/>
      <c r="B758" s="18"/>
      <c r="C758" s="18"/>
      <c r="D758" s="56"/>
    </row>
    <row r="759" spans="1:4" x14ac:dyDescent="0.2">
      <c r="A759" s="18"/>
      <c r="B759" s="18"/>
      <c r="C759" s="18"/>
      <c r="D759" s="56"/>
    </row>
    <row r="760" spans="1:4" x14ac:dyDescent="0.2">
      <c r="A760" s="18"/>
      <c r="B760" s="18"/>
      <c r="C760" s="18"/>
      <c r="D760" s="56"/>
    </row>
    <row r="761" spans="1:4" x14ac:dyDescent="0.2">
      <c r="A761" s="18"/>
      <c r="B761" s="18"/>
      <c r="C761" s="18"/>
      <c r="D761" s="56"/>
    </row>
    <row r="762" spans="1:4" x14ac:dyDescent="0.2">
      <c r="A762" s="18"/>
      <c r="B762" s="18"/>
      <c r="C762" s="18"/>
      <c r="D762" s="56"/>
    </row>
    <row r="763" spans="1:4" x14ac:dyDescent="0.2">
      <c r="A763" s="18"/>
      <c r="B763" s="18"/>
      <c r="C763" s="18"/>
      <c r="D763" s="56"/>
    </row>
    <row r="764" spans="1:4" x14ac:dyDescent="0.2">
      <c r="A764" s="18"/>
      <c r="B764" s="18"/>
      <c r="C764" s="18"/>
      <c r="D764" s="56"/>
    </row>
    <row r="765" spans="1:4" x14ac:dyDescent="0.2">
      <c r="A765" s="18"/>
      <c r="B765" s="18"/>
      <c r="C765" s="18"/>
      <c r="D765" s="56"/>
    </row>
    <row r="766" spans="1:4" x14ac:dyDescent="0.2">
      <c r="A766" s="18"/>
      <c r="B766" s="18"/>
      <c r="C766" s="18"/>
      <c r="D766" s="56"/>
    </row>
    <row r="767" spans="1:4" x14ac:dyDescent="0.2">
      <c r="A767" s="18"/>
      <c r="B767" s="18"/>
      <c r="C767" s="18"/>
      <c r="D767" s="56"/>
    </row>
    <row r="768" spans="1:4" x14ac:dyDescent="0.2">
      <c r="A768" s="18"/>
      <c r="B768" s="18"/>
      <c r="C768" s="18"/>
      <c r="D768" s="56"/>
    </row>
    <row r="769" spans="1:4" x14ac:dyDescent="0.2">
      <c r="A769" s="18"/>
      <c r="B769" s="18"/>
      <c r="C769" s="18"/>
      <c r="D769" s="56"/>
    </row>
    <row r="770" spans="1:4" x14ac:dyDescent="0.2">
      <c r="A770" s="18"/>
      <c r="B770" s="18"/>
      <c r="C770" s="18"/>
      <c r="D770" s="56"/>
    </row>
    <row r="771" spans="1:4" x14ac:dyDescent="0.2">
      <c r="A771" s="18"/>
      <c r="B771" s="18"/>
      <c r="C771" s="18"/>
      <c r="D771" s="56"/>
    </row>
    <row r="772" spans="1:4" x14ac:dyDescent="0.2">
      <c r="A772" s="18"/>
      <c r="B772" s="18"/>
      <c r="C772" s="18"/>
      <c r="D772" s="56"/>
    </row>
    <row r="773" spans="1:4" x14ac:dyDescent="0.2">
      <c r="A773" s="18"/>
      <c r="B773" s="18"/>
      <c r="C773" s="18"/>
      <c r="D773" s="56"/>
    </row>
    <row r="774" spans="1:4" x14ac:dyDescent="0.2">
      <c r="A774" s="18"/>
      <c r="B774" s="18"/>
      <c r="C774" s="18"/>
      <c r="D774" s="56"/>
    </row>
    <row r="775" spans="1:4" x14ac:dyDescent="0.2">
      <c r="A775" s="18"/>
      <c r="B775" s="18"/>
      <c r="C775" s="18"/>
      <c r="D775" s="56"/>
    </row>
    <row r="776" spans="1:4" x14ac:dyDescent="0.2">
      <c r="A776" s="18"/>
      <c r="B776" s="18"/>
      <c r="C776" s="18"/>
      <c r="D776" s="56"/>
    </row>
    <row r="777" spans="1:4" x14ac:dyDescent="0.2">
      <c r="A777" s="18"/>
      <c r="B777" s="18"/>
      <c r="C777" s="18"/>
      <c r="D777" s="56"/>
    </row>
    <row r="778" spans="1:4" x14ac:dyDescent="0.2">
      <c r="A778" s="18"/>
      <c r="B778" s="18"/>
      <c r="C778" s="18"/>
      <c r="D778" s="56"/>
    </row>
    <row r="779" spans="1:4" x14ac:dyDescent="0.2">
      <c r="A779" s="18"/>
      <c r="B779" s="18"/>
      <c r="C779" s="18"/>
      <c r="D779" s="56"/>
    </row>
    <row r="780" spans="1:4" x14ac:dyDescent="0.2">
      <c r="A780" s="18"/>
      <c r="B780" s="18"/>
      <c r="C780" s="18"/>
      <c r="D780" s="56"/>
    </row>
    <row r="781" spans="1:4" x14ac:dyDescent="0.2">
      <c r="A781" s="18"/>
      <c r="B781" s="18"/>
      <c r="C781" s="18"/>
      <c r="D781" s="56"/>
    </row>
    <row r="782" spans="1:4" x14ac:dyDescent="0.2">
      <c r="A782" s="18"/>
      <c r="B782" s="18"/>
      <c r="C782" s="18"/>
      <c r="D782" s="56"/>
    </row>
    <row r="783" spans="1:4" x14ac:dyDescent="0.2">
      <c r="A783" s="18"/>
      <c r="B783" s="18"/>
      <c r="C783" s="18"/>
      <c r="D783" s="56"/>
    </row>
    <row r="784" spans="1:4" x14ac:dyDescent="0.2">
      <c r="A784" s="18"/>
      <c r="B784" s="18"/>
      <c r="C784" s="18"/>
      <c r="D784" s="56"/>
    </row>
    <row r="785" spans="1:4" x14ac:dyDescent="0.2">
      <c r="A785" s="18"/>
      <c r="B785" s="18"/>
      <c r="C785" s="18"/>
      <c r="D785" s="56"/>
    </row>
    <row r="786" spans="1:4" x14ac:dyDescent="0.2">
      <c r="A786" s="18"/>
      <c r="B786" s="18"/>
      <c r="C786" s="18"/>
      <c r="D786" s="56"/>
    </row>
    <row r="787" spans="1:4" x14ac:dyDescent="0.2">
      <c r="A787" s="18"/>
      <c r="B787" s="18"/>
      <c r="C787" s="18"/>
      <c r="D787" s="56"/>
    </row>
    <row r="788" spans="1:4" x14ac:dyDescent="0.2">
      <c r="A788" s="18"/>
      <c r="B788" s="18"/>
      <c r="C788" s="18"/>
      <c r="D788" s="56"/>
    </row>
    <row r="789" spans="1:4" x14ac:dyDescent="0.2">
      <c r="A789" s="18"/>
      <c r="B789" s="18"/>
      <c r="C789" s="18"/>
      <c r="D789" s="56"/>
    </row>
    <row r="790" spans="1:4" x14ac:dyDescent="0.2">
      <c r="A790" s="18"/>
      <c r="B790" s="18"/>
      <c r="C790" s="18"/>
      <c r="D790" s="56"/>
    </row>
    <row r="791" spans="1:4" x14ac:dyDescent="0.2">
      <c r="A791" s="18"/>
      <c r="B791" s="18"/>
      <c r="C791" s="18"/>
      <c r="D791" s="56"/>
    </row>
    <row r="792" spans="1:4" x14ac:dyDescent="0.2">
      <c r="A792" s="18"/>
      <c r="B792" s="18"/>
      <c r="C792" s="18"/>
      <c r="D792" s="56"/>
    </row>
    <row r="793" spans="1:4" x14ac:dyDescent="0.2">
      <c r="A793" s="18"/>
      <c r="B793" s="18"/>
      <c r="C793" s="18"/>
      <c r="D793" s="56"/>
    </row>
    <row r="794" spans="1:4" x14ac:dyDescent="0.2">
      <c r="A794" s="18"/>
      <c r="B794" s="18"/>
      <c r="C794" s="18"/>
      <c r="D794" s="56"/>
    </row>
    <row r="795" spans="1:4" x14ac:dyDescent="0.2">
      <c r="A795" s="18"/>
      <c r="B795" s="18"/>
      <c r="C795" s="18"/>
      <c r="D795" s="56"/>
    </row>
    <row r="796" spans="1:4" x14ac:dyDescent="0.2">
      <c r="A796" s="18"/>
      <c r="B796" s="18"/>
      <c r="C796" s="18"/>
      <c r="D796" s="56"/>
    </row>
    <row r="797" spans="1:4" x14ac:dyDescent="0.2">
      <c r="A797" s="18"/>
      <c r="B797" s="18"/>
      <c r="C797" s="18"/>
      <c r="D797" s="56"/>
    </row>
    <row r="798" spans="1:4" x14ac:dyDescent="0.2">
      <c r="A798" s="18"/>
      <c r="B798" s="18"/>
      <c r="C798" s="18"/>
      <c r="D798" s="56"/>
    </row>
    <row r="799" spans="1:4" x14ac:dyDescent="0.2">
      <c r="A799" s="18"/>
      <c r="B799" s="18"/>
      <c r="C799" s="18"/>
      <c r="D799" s="56"/>
    </row>
    <row r="800" spans="1:4" x14ac:dyDescent="0.2">
      <c r="A800" s="18"/>
      <c r="B800" s="18"/>
      <c r="C800" s="18"/>
      <c r="D800" s="56"/>
    </row>
    <row r="801" spans="1:4" x14ac:dyDescent="0.2">
      <c r="A801" s="18"/>
      <c r="B801" s="18"/>
      <c r="C801" s="18"/>
      <c r="D801" s="56"/>
    </row>
    <row r="802" spans="1:4" x14ac:dyDescent="0.2">
      <c r="A802" s="18"/>
      <c r="B802" s="18"/>
      <c r="C802" s="18"/>
      <c r="D802" s="56"/>
    </row>
    <row r="803" spans="1:4" x14ac:dyDescent="0.2">
      <c r="A803" s="18"/>
      <c r="B803" s="18"/>
      <c r="C803" s="18"/>
      <c r="D803" s="56"/>
    </row>
    <row r="804" spans="1:4" x14ac:dyDescent="0.2">
      <c r="A804" s="18"/>
      <c r="B804" s="18"/>
      <c r="C804" s="18"/>
      <c r="D804" s="56"/>
    </row>
    <row r="805" spans="1:4" x14ac:dyDescent="0.2">
      <c r="A805" s="18"/>
      <c r="B805" s="18"/>
      <c r="C805" s="18"/>
      <c r="D805" s="56"/>
    </row>
    <row r="806" spans="1:4" x14ac:dyDescent="0.2">
      <c r="A806" s="18"/>
      <c r="B806" s="18"/>
      <c r="C806" s="18"/>
      <c r="D806" s="56"/>
    </row>
    <row r="807" spans="1:4" x14ac:dyDescent="0.2">
      <c r="A807" s="18"/>
      <c r="B807" s="18"/>
      <c r="C807" s="18"/>
      <c r="D807" s="56"/>
    </row>
    <row r="808" spans="1:4" x14ac:dyDescent="0.2">
      <c r="A808" s="18"/>
      <c r="B808" s="18"/>
      <c r="C808" s="18"/>
      <c r="D808" s="56"/>
    </row>
    <row r="809" spans="1:4" x14ac:dyDescent="0.2">
      <c r="A809" s="18"/>
      <c r="B809" s="18"/>
      <c r="C809" s="18"/>
      <c r="D809" s="56"/>
    </row>
    <row r="810" spans="1:4" x14ac:dyDescent="0.2">
      <c r="A810" s="18"/>
      <c r="B810" s="18"/>
      <c r="C810" s="18"/>
      <c r="D810" s="56"/>
    </row>
    <row r="811" spans="1:4" x14ac:dyDescent="0.2">
      <c r="A811" s="18"/>
      <c r="B811" s="18"/>
      <c r="C811" s="18"/>
      <c r="D811" s="56"/>
    </row>
    <row r="812" spans="1:4" x14ac:dyDescent="0.2">
      <c r="A812" s="18"/>
      <c r="B812" s="18"/>
      <c r="C812" s="18"/>
      <c r="D812" s="56"/>
    </row>
    <row r="813" spans="1:4" x14ac:dyDescent="0.2">
      <c r="A813" s="18"/>
      <c r="B813" s="18"/>
      <c r="C813" s="18"/>
      <c r="D813" s="56"/>
    </row>
    <row r="814" spans="1:4" x14ac:dyDescent="0.2">
      <c r="A814" s="18"/>
      <c r="B814" s="18"/>
      <c r="C814" s="18"/>
      <c r="D814" s="56"/>
    </row>
    <row r="815" spans="1:4" x14ac:dyDescent="0.2">
      <c r="A815" s="18"/>
      <c r="B815" s="18"/>
      <c r="C815" s="18"/>
      <c r="D815" s="56"/>
    </row>
    <row r="816" spans="1:4" x14ac:dyDescent="0.2">
      <c r="A816" s="18"/>
      <c r="B816" s="18"/>
      <c r="C816" s="18"/>
      <c r="D816" s="56"/>
    </row>
    <row r="817" spans="1:4" x14ac:dyDescent="0.2">
      <c r="A817" s="18"/>
      <c r="B817" s="18"/>
      <c r="C817" s="18"/>
      <c r="D817" s="56"/>
    </row>
    <row r="818" spans="1:4" x14ac:dyDescent="0.2">
      <c r="A818" s="18"/>
      <c r="B818" s="18"/>
      <c r="C818" s="18"/>
      <c r="D818" s="56"/>
    </row>
    <row r="819" spans="1:4" x14ac:dyDescent="0.2">
      <c r="A819" s="18"/>
      <c r="B819" s="18"/>
      <c r="C819" s="18"/>
      <c r="D819" s="56"/>
    </row>
    <row r="820" spans="1:4" x14ac:dyDescent="0.2">
      <c r="A820" s="18"/>
      <c r="B820" s="18"/>
      <c r="C820" s="18"/>
      <c r="D820" s="56"/>
    </row>
    <row r="821" spans="1:4" x14ac:dyDescent="0.2">
      <c r="A821" s="18"/>
      <c r="B821" s="18"/>
      <c r="C821" s="18"/>
      <c r="D821" s="56"/>
    </row>
    <row r="822" spans="1:4" x14ac:dyDescent="0.2">
      <c r="A822" s="18"/>
      <c r="B822" s="18"/>
      <c r="C822" s="18"/>
      <c r="D822" s="56"/>
    </row>
    <row r="823" spans="1:4" x14ac:dyDescent="0.2">
      <c r="A823" s="18"/>
      <c r="B823" s="18"/>
      <c r="C823" s="18"/>
      <c r="D823" s="56"/>
    </row>
    <row r="824" spans="1:4" x14ac:dyDescent="0.2">
      <c r="A824" s="18"/>
      <c r="B824" s="18"/>
      <c r="C824" s="18"/>
      <c r="D824" s="56"/>
    </row>
    <row r="825" spans="1:4" x14ac:dyDescent="0.2">
      <c r="A825" s="18"/>
      <c r="B825" s="18"/>
      <c r="C825" s="18"/>
      <c r="D825" s="56"/>
    </row>
    <row r="826" spans="1:4" x14ac:dyDescent="0.2">
      <c r="A826" s="18"/>
      <c r="B826" s="18"/>
      <c r="C826" s="18"/>
      <c r="D826" s="56"/>
    </row>
    <row r="827" spans="1:4" x14ac:dyDescent="0.2">
      <c r="A827" s="18"/>
      <c r="B827" s="18"/>
      <c r="C827" s="18"/>
      <c r="D827" s="56"/>
    </row>
    <row r="828" spans="1:4" x14ac:dyDescent="0.2">
      <c r="A828" s="18"/>
      <c r="B828" s="18"/>
      <c r="C828" s="18"/>
      <c r="D828" s="56"/>
    </row>
    <row r="829" spans="1:4" x14ac:dyDescent="0.2">
      <c r="A829" s="18"/>
      <c r="B829" s="18"/>
      <c r="C829" s="18"/>
      <c r="D829" s="56"/>
    </row>
    <row r="830" spans="1:4" x14ac:dyDescent="0.2">
      <c r="A830" s="18"/>
      <c r="B830" s="18"/>
      <c r="C830" s="18"/>
      <c r="D830" s="56"/>
    </row>
    <row r="831" spans="1:4" x14ac:dyDescent="0.2">
      <c r="A831" s="18"/>
      <c r="B831" s="18"/>
      <c r="C831" s="18"/>
      <c r="D831" s="56"/>
    </row>
    <row r="832" spans="1:4" x14ac:dyDescent="0.2">
      <c r="A832" s="18"/>
      <c r="B832" s="18"/>
      <c r="C832" s="18"/>
      <c r="D832" s="56"/>
    </row>
    <row r="833" spans="1:4" x14ac:dyDescent="0.2">
      <c r="A833" s="18"/>
      <c r="B833" s="18"/>
      <c r="C833" s="18"/>
      <c r="D833" s="56"/>
    </row>
    <row r="834" spans="1:4" x14ac:dyDescent="0.2">
      <c r="A834" s="18"/>
      <c r="B834" s="18"/>
      <c r="C834" s="18"/>
      <c r="D834" s="56"/>
    </row>
    <row r="835" spans="1:4" x14ac:dyDescent="0.2">
      <c r="A835" s="18"/>
      <c r="B835" s="18"/>
      <c r="C835" s="18"/>
      <c r="D835" s="56"/>
    </row>
    <row r="836" spans="1:4" x14ac:dyDescent="0.2">
      <c r="A836" s="18"/>
      <c r="B836" s="18"/>
      <c r="C836" s="18"/>
      <c r="D836" s="56"/>
    </row>
    <row r="837" spans="1:4" x14ac:dyDescent="0.2">
      <c r="A837" s="18"/>
      <c r="B837" s="18"/>
      <c r="C837" s="18"/>
      <c r="D837" s="56"/>
    </row>
    <row r="838" spans="1:4" x14ac:dyDescent="0.2">
      <c r="A838" s="18"/>
      <c r="B838" s="18"/>
      <c r="C838" s="18"/>
      <c r="D838" s="56"/>
    </row>
    <row r="839" spans="1:4" x14ac:dyDescent="0.2">
      <c r="A839" s="18"/>
      <c r="B839" s="18"/>
      <c r="C839" s="18"/>
      <c r="D839" s="56"/>
    </row>
    <row r="840" spans="1:4" x14ac:dyDescent="0.2">
      <c r="A840" s="18"/>
      <c r="B840" s="18"/>
      <c r="C840" s="18"/>
      <c r="D840" s="56"/>
    </row>
    <row r="841" spans="1:4" x14ac:dyDescent="0.2">
      <c r="A841" s="18"/>
      <c r="B841" s="18"/>
      <c r="C841" s="18"/>
      <c r="D841" s="56"/>
    </row>
    <row r="842" spans="1:4" x14ac:dyDescent="0.2">
      <c r="A842" s="18"/>
      <c r="B842" s="18"/>
      <c r="C842" s="18"/>
      <c r="D842" s="56"/>
    </row>
    <row r="843" spans="1:4" x14ac:dyDescent="0.2">
      <c r="A843" s="18"/>
      <c r="B843" s="18"/>
      <c r="C843" s="18"/>
      <c r="D843" s="56"/>
    </row>
    <row r="844" spans="1:4" x14ac:dyDescent="0.2">
      <c r="A844" s="18"/>
      <c r="B844" s="18"/>
      <c r="C844" s="18"/>
      <c r="D844" s="56"/>
    </row>
    <row r="845" spans="1:4" x14ac:dyDescent="0.2">
      <c r="A845" s="18"/>
      <c r="B845" s="18"/>
      <c r="C845" s="18"/>
      <c r="D845" s="56"/>
    </row>
    <row r="846" spans="1:4" x14ac:dyDescent="0.2">
      <c r="A846" s="18"/>
      <c r="B846" s="18"/>
      <c r="C846" s="18"/>
      <c r="D846" s="56"/>
    </row>
    <row r="847" spans="1:4" x14ac:dyDescent="0.2">
      <c r="A847" s="18"/>
      <c r="B847" s="18"/>
      <c r="C847" s="18"/>
      <c r="D847" s="56"/>
    </row>
    <row r="848" spans="1:4" x14ac:dyDescent="0.2">
      <c r="A848" s="18"/>
      <c r="B848" s="18"/>
      <c r="C848" s="18"/>
      <c r="D848" s="56"/>
    </row>
    <row r="849" spans="1:4" x14ac:dyDescent="0.2">
      <c r="A849" s="18"/>
      <c r="B849" s="18"/>
      <c r="C849" s="18"/>
      <c r="D849" s="56"/>
    </row>
    <row r="850" spans="1:4" x14ac:dyDescent="0.2">
      <c r="A850" s="18"/>
      <c r="B850" s="18"/>
      <c r="C850" s="18"/>
      <c r="D850" s="56"/>
    </row>
    <row r="851" spans="1:4" x14ac:dyDescent="0.2">
      <c r="A851" s="18"/>
      <c r="B851" s="18"/>
      <c r="C851" s="18"/>
      <c r="D851" s="56"/>
    </row>
    <row r="852" spans="1:4" x14ac:dyDescent="0.2">
      <c r="A852" s="18"/>
      <c r="B852" s="18"/>
      <c r="C852" s="18"/>
      <c r="D852" s="56"/>
    </row>
    <row r="853" spans="1:4" x14ac:dyDescent="0.2">
      <c r="A853" s="18"/>
      <c r="B853" s="18"/>
      <c r="C853" s="18"/>
      <c r="D853" s="56"/>
    </row>
    <row r="854" spans="1:4" x14ac:dyDescent="0.2">
      <c r="A854" s="18"/>
      <c r="B854" s="18"/>
      <c r="C854" s="18"/>
      <c r="D854" s="56"/>
    </row>
    <row r="855" spans="1:4" x14ac:dyDescent="0.2">
      <c r="A855" s="18"/>
      <c r="B855" s="18"/>
      <c r="C855" s="18"/>
      <c r="D855" s="56"/>
    </row>
    <row r="856" spans="1:4" x14ac:dyDescent="0.2">
      <c r="A856" s="18"/>
      <c r="B856" s="18"/>
      <c r="C856" s="18"/>
      <c r="D856" s="56"/>
    </row>
    <row r="857" spans="1:4" x14ac:dyDescent="0.2">
      <c r="A857" s="18"/>
      <c r="B857" s="18"/>
      <c r="C857" s="18"/>
      <c r="D857" s="56"/>
    </row>
    <row r="858" spans="1:4" x14ac:dyDescent="0.2">
      <c r="A858" s="18"/>
      <c r="B858" s="18"/>
      <c r="C858" s="18"/>
      <c r="D858" s="56"/>
    </row>
    <row r="859" spans="1:4" x14ac:dyDescent="0.2">
      <c r="A859" s="18"/>
      <c r="B859" s="18"/>
      <c r="C859" s="18"/>
      <c r="D859" s="56"/>
    </row>
    <row r="860" spans="1:4" x14ac:dyDescent="0.2">
      <c r="A860" s="18"/>
      <c r="B860" s="18"/>
      <c r="C860" s="18"/>
      <c r="D860" s="56"/>
    </row>
    <row r="861" spans="1:4" x14ac:dyDescent="0.2">
      <c r="A861" s="18"/>
      <c r="B861" s="18"/>
      <c r="C861" s="18"/>
      <c r="D861" s="56"/>
    </row>
    <row r="862" spans="1:4" x14ac:dyDescent="0.2">
      <c r="A862" s="18"/>
      <c r="B862" s="18"/>
      <c r="C862" s="18"/>
      <c r="D862" s="56"/>
    </row>
    <row r="863" spans="1:4" x14ac:dyDescent="0.2">
      <c r="A863" s="18"/>
      <c r="B863" s="18"/>
      <c r="C863" s="18"/>
      <c r="D863" s="56"/>
    </row>
    <row r="864" spans="1:4" x14ac:dyDescent="0.2">
      <c r="A864" s="18"/>
      <c r="B864" s="18"/>
      <c r="C864" s="18"/>
      <c r="D864" s="56"/>
    </row>
    <row r="865" spans="1:4" x14ac:dyDescent="0.2">
      <c r="A865" s="18"/>
      <c r="B865" s="18"/>
      <c r="C865" s="18"/>
      <c r="D865" s="56"/>
    </row>
    <row r="866" spans="1:4" x14ac:dyDescent="0.2">
      <c r="A866" s="18"/>
      <c r="B866" s="18"/>
      <c r="C866" s="18"/>
      <c r="D866" s="56"/>
    </row>
    <row r="867" spans="1:4" x14ac:dyDescent="0.2">
      <c r="A867" s="18"/>
      <c r="B867" s="18"/>
      <c r="C867" s="18"/>
      <c r="D867" s="56"/>
    </row>
    <row r="868" spans="1:4" x14ac:dyDescent="0.2">
      <c r="A868" s="18"/>
      <c r="B868" s="18"/>
      <c r="C868" s="18"/>
      <c r="D868" s="56"/>
    </row>
    <row r="869" spans="1:4" x14ac:dyDescent="0.2">
      <c r="A869" s="18"/>
      <c r="B869" s="18"/>
      <c r="C869" s="18"/>
      <c r="D869" s="56"/>
    </row>
    <row r="870" spans="1:4" x14ac:dyDescent="0.2">
      <c r="A870" s="18"/>
      <c r="B870" s="18"/>
      <c r="C870" s="18"/>
      <c r="D870" s="56"/>
    </row>
    <row r="871" spans="1:4" x14ac:dyDescent="0.2">
      <c r="A871" s="18"/>
      <c r="B871" s="18"/>
      <c r="C871" s="18"/>
      <c r="D871" s="56"/>
    </row>
    <row r="872" spans="1:4" x14ac:dyDescent="0.2">
      <c r="A872" s="18"/>
      <c r="B872" s="18"/>
      <c r="C872" s="18"/>
      <c r="D872" s="56"/>
    </row>
    <row r="873" spans="1:4" x14ac:dyDescent="0.2">
      <c r="A873" s="18"/>
      <c r="B873" s="18"/>
      <c r="C873" s="18"/>
      <c r="D873" s="56"/>
    </row>
    <row r="874" spans="1:4" x14ac:dyDescent="0.2">
      <c r="A874" s="18"/>
      <c r="B874" s="18"/>
      <c r="C874" s="18"/>
      <c r="D874" s="56"/>
    </row>
    <row r="875" spans="1:4" x14ac:dyDescent="0.2">
      <c r="A875" s="18"/>
      <c r="B875" s="18"/>
      <c r="C875" s="18"/>
      <c r="D875" s="56"/>
    </row>
    <row r="876" spans="1:4" x14ac:dyDescent="0.2">
      <c r="A876" s="18"/>
      <c r="B876" s="18"/>
      <c r="C876" s="18"/>
      <c r="D876" s="56"/>
    </row>
    <row r="877" spans="1:4" x14ac:dyDescent="0.2">
      <c r="A877" s="18"/>
      <c r="B877" s="18"/>
      <c r="C877" s="18"/>
      <c r="D877" s="56"/>
    </row>
    <row r="878" spans="1:4" x14ac:dyDescent="0.2">
      <c r="A878" s="18"/>
      <c r="B878" s="18"/>
      <c r="C878" s="18"/>
      <c r="D878" s="56"/>
    </row>
    <row r="879" spans="1:4" x14ac:dyDescent="0.2">
      <c r="A879" s="18"/>
      <c r="B879" s="18"/>
      <c r="C879" s="18"/>
      <c r="D879" s="56"/>
    </row>
    <row r="880" spans="1:4" x14ac:dyDescent="0.2">
      <c r="A880" s="18"/>
      <c r="B880" s="18"/>
      <c r="C880" s="18"/>
      <c r="D880" s="56"/>
    </row>
    <row r="881" spans="1:4" x14ac:dyDescent="0.2">
      <c r="A881" s="18"/>
      <c r="B881" s="18"/>
      <c r="C881" s="18"/>
      <c r="D881" s="56"/>
    </row>
    <row r="882" spans="1:4" x14ac:dyDescent="0.2">
      <c r="A882" s="18"/>
      <c r="B882" s="18"/>
      <c r="C882" s="18"/>
      <c r="D882" s="56"/>
    </row>
    <row r="883" spans="1:4" x14ac:dyDescent="0.2">
      <c r="A883" s="18"/>
      <c r="B883" s="18"/>
      <c r="C883" s="18"/>
      <c r="D883" s="56"/>
    </row>
    <row r="884" spans="1:4" x14ac:dyDescent="0.2">
      <c r="A884" s="18"/>
      <c r="B884" s="18"/>
      <c r="C884" s="18"/>
      <c r="D884" s="56"/>
    </row>
    <row r="885" spans="1:4" x14ac:dyDescent="0.2">
      <c r="A885" s="18"/>
      <c r="B885" s="18"/>
      <c r="C885" s="18"/>
      <c r="D885" s="56"/>
    </row>
    <row r="886" spans="1:4" x14ac:dyDescent="0.2">
      <c r="A886" s="18"/>
      <c r="B886" s="18"/>
      <c r="C886" s="18"/>
      <c r="D886" s="56"/>
    </row>
    <row r="887" spans="1:4" x14ac:dyDescent="0.2">
      <c r="A887" s="18"/>
      <c r="B887" s="18"/>
      <c r="C887" s="18"/>
      <c r="D887" s="56"/>
    </row>
    <row r="888" spans="1:4" x14ac:dyDescent="0.2">
      <c r="A888" s="18"/>
      <c r="B888" s="18"/>
      <c r="C888" s="18"/>
      <c r="D888" s="56"/>
    </row>
    <row r="889" spans="1:4" x14ac:dyDescent="0.2">
      <c r="A889" s="18"/>
      <c r="B889" s="18"/>
      <c r="C889" s="18"/>
      <c r="D889" s="56"/>
    </row>
    <row r="890" spans="1:4" x14ac:dyDescent="0.2">
      <c r="A890" s="18"/>
      <c r="B890" s="18"/>
      <c r="C890" s="18"/>
      <c r="D890" s="56"/>
    </row>
    <row r="891" spans="1:4" x14ac:dyDescent="0.2">
      <c r="A891" s="18"/>
      <c r="B891" s="18"/>
      <c r="C891" s="18"/>
      <c r="D891" s="56"/>
    </row>
    <row r="892" spans="1:4" x14ac:dyDescent="0.2">
      <c r="A892" s="18"/>
      <c r="B892" s="18"/>
      <c r="C892" s="18"/>
      <c r="D892" s="56"/>
    </row>
    <row r="893" spans="1:4" x14ac:dyDescent="0.2">
      <c r="A893" s="18"/>
      <c r="B893" s="18"/>
      <c r="C893" s="18"/>
      <c r="D893" s="56"/>
    </row>
    <row r="894" spans="1:4" x14ac:dyDescent="0.2">
      <c r="A894" s="18"/>
      <c r="B894" s="18"/>
      <c r="C894" s="18"/>
      <c r="D894" s="56"/>
    </row>
    <row r="895" spans="1:4" x14ac:dyDescent="0.2">
      <c r="A895" s="18"/>
      <c r="B895" s="18"/>
      <c r="C895" s="18"/>
      <c r="D895" s="56"/>
    </row>
    <row r="896" spans="1:4" x14ac:dyDescent="0.2">
      <c r="A896" s="18"/>
      <c r="B896" s="18"/>
      <c r="C896" s="18"/>
      <c r="D896" s="56"/>
    </row>
    <row r="897" spans="1:4" x14ac:dyDescent="0.2">
      <c r="A897" s="18"/>
      <c r="B897" s="18"/>
      <c r="C897" s="18"/>
      <c r="D897" s="56"/>
    </row>
    <row r="898" spans="1:4" x14ac:dyDescent="0.2">
      <c r="A898" s="18"/>
      <c r="B898" s="18"/>
      <c r="C898" s="18"/>
      <c r="D898" s="56"/>
    </row>
    <row r="899" spans="1:4" x14ac:dyDescent="0.2">
      <c r="A899" s="18"/>
      <c r="B899" s="18"/>
      <c r="C899" s="18"/>
      <c r="D899" s="56"/>
    </row>
    <row r="900" spans="1:4" x14ac:dyDescent="0.2">
      <c r="A900" s="18"/>
      <c r="B900" s="18"/>
      <c r="C900" s="18"/>
      <c r="D900" s="56"/>
    </row>
    <row r="901" spans="1:4" x14ac:dyDescent="0.2">
      <c r="A901" s="18"/>
      <c r="B901" s="18"/>
      <c r="C901" s="18"/>
      <c r="D901" s="56"/>
    </row>
    <row r="902" spans="1:4" x14ac:dyDescent="0.2">
      <c r="A902" s="18"/>
      <c r="B902" s="18"/>
      <c r="C902" s="18"/>
      <c r="D902" s="56"/>
    </row>
    <row r="903" spans="1:4" x14ac:dyDescent="0.2">
      <c r="A903" s="18"/>
      <c r="B903" s="18"/>
      <c r="C903" s="18"/>
      <c r="D903" s="56"/>
    </row>
    <row r="904" spans="1:4" x14ac:dyDescent="0.2">
      <c r="A904" s="18"/>
      <c r="B904" s="18"/>
      <c r="C904" s="18"/>
      <c r="D904" s="56"/>
    </row>
    <row r="905" spans="1:4" x14ac:dyDescent="0.2">
      <c r="A905" s="18"/>
      <c r="B905" s="18"/>
      <c r="C905" s="18"/>
      <c r="D905" s="56"/>
    </row>
    <row r="906" spans="1:4" x14ac:dyDescent="0.2">
      <c r="A906" s="18"/>
      <c r="B906" s="18"/>
      <c r="C906" s="18"/>
      <c r="D906" s="56"/>
    </row>
    <row r="907" spans="1:4" x14ac:dyDescent="0.2">
      <c r="A907" s="18"/>
      <c r="B907" s="18"/>
      <c r="C907" s="18"/>
      <c r="D907" s="56"/>
    </row>
    <row r="908" spans="1:4" x14ac:dyDescent="0.2">
      <c r="A908" s="18"/>
      <c r="B908" s="18"/>
      <c r="C908" s="18"/>
      <c r="D908" s="56"/>
    </row>
    <row r="909" spans="1:4" x14ac:dyDescent="0.2">
      <c r="A909" s="18"/>
      <c r="B909" s="18"/>
      <c r="C909" s="18"/>
      <c r="D909" s="56"/>
    </row>
    <row r="910" spans="1:4" x14ac:dyDescent="0.2">
      <c r="A910" s="18"/>
      <c r="B910" s="18"/>
      <c r="C910" s="18"/>
      <c r="D910" s="56"/>
    </row>
    <row r="911" spans="1:4" x14ac:dyDescent="0.2">
      <c r="A911" s="18"/>
      <c r="B911" s="18"/>
      <c r="C911" s="18"/>
      <c r="D911" s="56"/>
    </row>
    <row r="912" spans="1:4" x14ac:dyDescent="0.2">
      <c r="A912" s="18"/>
      <c r="B912" s="18"/>
      <c r="C912" s="18"/>
      <c r="D912" s="56"/>
    </row>
    <row r="913" spans="1:4" x14ac:dyDescent="0.2">
      <c r="A913" s="18"/>
      <c r="B913" s="18"/>
      <c r="C913" s="18"/>
      <c r="D913" s="56"/>
    </row>
    <row r="914" spans="1:4" x14ac:dyDescent="0.2">
      <c r="A914" s="18"/>
      <c r="B914" s="18"/>
      <c r="C914" s="18"/>
      <c r="D914" s="56"/>
    </row>
    <row r="915" spans="1:4" x14ac:dyDescent="0.2">
      <c r="A915" s="18"/>
      <c r="B915" s="18"/>
      <c r="C915" s="18"/>
      <c r="D915" s="56"/>
    </row>
    <row r="916" spans="1:4" x14ac:dyDescent="0.2">
      <c r="A916" s="18"/>
      <c r="B916" s="18"/>
      <c r="C916" s="18"/>
      <c r="D916" s="56"/>
    </row>
    <row r="917" spans="1:4" x14ac:dyDescent="0.2">
      <c r="A917" s="18"/>
      <c r="B917" s="18"/>
      <c r="C917" s="18"/>
      <c r="D917" s="56"/>
    </row>
    <row r="918" spans="1:4" x14ac:dyDescent="0.2">
      <c r="A918" s="18"/>
      <c r="B918" s="18"/>
      <c r="C918" s="18"/>
      <c r="D918" s="56"/>
    </row>
    <row r="919" spans="1:4" x14ac:dyDescent="0.2">
      <c r="A919" s="18"/>
      <c r="B919" s="18"/>
      <c r="C919" s="18"/>
      <c r="D919" s="56"/>
    </row>
    <row r="920" spans="1:4" x14ac:dyDescent="0.2">
      <c r="A920" s="18"/>
      <c r="B920" s="18"/>
      <c r="C920" s="18"/>
      <c r="D920" s="56"/>
    </row>
    <row r="921" spans="1:4" x14ac:dyDescent="0.2">
      <c r="A921" s="18"/>
      <c r="B921" s="18"/>
      <c r="C921" s="18"/>
      <c r="D921" s="56"/>
    </row>
    <row r="922" spans="1:4" x14ac:dyDescent="0.2">
      <c r="A922" s="18"/>
      <c r="B922" s="18"/>
      <c r="C922" s="18"/>
      <c r="D922" s="56"/>
    </row>
    <row r="923" spans="1:4" x14ac:dyDescent="0.2">
      <c r="A923" s="18"/>
      <c r="B923" s="18"/>
      <c r="C923" s="18"/>
      <c r="D923" s="56"/>
    </row>
    <row r="924" spans="1:4" x14ac:dyDescent="0.2">
      <c r="A924" s="18"/>
      <c r="B924" s="18"/>
      <c r="C924" s="18"/>
      <c r="D924" s="56"/>
    </row>
    <row r="925" spans="1:4" x14ac:dyDescent="0.2">
      <c r="A925" s="18"/>
      <c r="B925" s="18"/>
      <c r="C925" s="18"/>
      <c r="D925" s="56"/>
    </row>
    <row r="926" spans="1:4" x14ac:dyDescent="0.2">
      <c r="A926" s="18"/>
      <c r="B926" s="18"/>
      <c r="C926" s="18"/>
      <c r="D926" s="56"/>
    </row>
    <row r="927" spans="1:4" x14ac:dyDescent="0.2">
      <c r="A927" s="18"/>
      <c r="B927" s="18"/>
      <c r="C927" s="18"/>
      <c r="D927" s="56"/>
    </row>
    <row r="928" spans="1:4" x14ac:dyDescent="0.2">
      <c r="A928" s="18"/>
      <c r="B928" s="18"/>
      <c r="C928" s="18"/>
      <c r="D928" s="56"/>
    </row>
    <row r="929" spans="1:4" x14ac:dyDescent="0.2">
      <c r="A929" s="18"/>
      <c r="B929" s="18"/>
      <c r="C929" s="18"/>
      <c r="D929" s="56"/>
    </row>
    <row r="930" spans="1:4" x14ac:dyDescent="0.2">
      <c r="A930" s="18"/>
      <c r="B930" s="18"/>
      <c r="C930" s="18"/>
      <c r="D930" s="56"/>
    </row>
    <row r="931" spans="1:4" x14ac:dyDescent="0.2">
      <c r="A931" s="18"/>
      <c r="B931" s="18"/>
      <c r="C931" s="18"/>
      <c r="D931" s="56"/>
    </row>
    <row r="932" spans="1:4" x14ac:dyDescent="0.2">
      <c r="A932" s="18"/>
      <c r="B932" s="18"/>
      <c r="C932" s="18"/>
      <c r="D932" s="56"/>
    </row>
    <row r="933" spans="1:4" x14ac:dyDescent="0.2">
      <c r="A933" s="18"/>
      <c r="B933" s="18"/>
      <c r="C933" s="18"/>
      <c r="D933" s="56"/>
    </row>
    <row r="934" spans="1:4" x14ac:dyDescent="0.2">
      <c r="A934" s="18"/>
      <c r="B934" s="18"/>
      <c r="C934" s="18"/>
      <c r="D934" s="56"/>
    </row>
    <row r="935" spans="1:4" x14ac:dyDescent="0.2">
      <c r="A935" s="18"/>
      <c r="B935" s="18"/>
      <c r="C935" s="18"/>
      <c r="D935" s="56"/>
    </row>
    <row r="936" spans="1:4" x14ac:dyDescent="0.2">
      <c r="A936" s="18"/>
      <c r="B936" s="18"/>
      <c r="C936" s="18"/>
      <c r="D936" s="56"/>
    </row>
    <row r="937" spans="1:4" x14ac:dyDescent="0.2">
      <c r="A937" s="18"/>
      <c r="B937" s="18"/>
      <c r="C937" s="18"/>
      <c r="D937" s="56"/>
    </row>
    <row r="938" spans="1:4" x14ac:dyDescent="0.2">
      <c r="A938" s="18"/>
      <c r="B938" s="18"/>
      <c r="C938" s="18"/>
      <c r="D938" s="56"/>
    </row>
    <row r="939" spans="1:4" x14ac:dyDescent="0.2">
      <c r="A939" s="18"/>
      <c r="B939" s="18"/>
      <c r="C939" s="18"/>
      <c r="D939" s="56"/>
    </row>
    <row r="940" spans="1:4" x14ac:dyDescent="0.2">
      <c r="A940" s="18"/>
      <c r="B940" s="18"/>
      <c r="C940" s="18"/>
      <c r="D940" s="56"/>
    </row>
    <row r="941" spans="1:4" x14ac:dyDescent="0.2">
      <c r="A941" s="18"/>
      <c r="B941" s="18"/>
      <c r="C941" s="18"/>
      <c r="D941" s="56"/>
    </row>
    <row r="942" spans="1:4" x14ac:dyDescent="0.2">
      <c r="A942" s="18"/>
      <c r="B942" s="18"/>
      <c r="C942" s="18"/>
      <c r="D942" s="56"/>
    </row>
    <row r="943" spans="1:4" x14ac:dyDescent="0.2">
      <c r="A943" s="18"/>
      <c r="B943" s="18"/>
      <c r="C943" s="18"/>
      <c r="D943" s="56"/>
    </row>
    <row r="944" spans="1:4" x14ac:dyDescent="0.2">
      <c r="A944" s="18"/>
      <c r="B944" s="18"/>
      <c r="C944" s="18"/>
      <c r="D944" s="56"/>
    </row>
    <row r="945" spans="1:4" x14ac:dyDescent="0.2">
      <c r="A945" s="18"/>
      <c r="B945" s="18"/>
      <c r="C945" s="18"/>
      <c r="D945" s="56"/>
    </row>
    <row r="946" spans="1:4" x14ac:dyDescent="0.2">
      <c r="A946" s="18"/>
      <c r="B946" s="18"/>
      <c r="C946" s="18"/>
      <c r="D946" s="56"/>
    </row>
    <row r="947" spans="1:4" x14ac:dyDescent="0.2">
      <c r="A947" s="18"/>
      <c r="B947" s="18"/>
      <c r="C947" s="18"/>
      <c r="D947" s="56"/>
    </row>
    <row r="948" spans="1:4" x14ac:dyDescent="0.2">
      <c r="A948" s="18"/>
      <c r="B948" s="18"/>
      <c r="C948" s="18"/>
      <c r="D948" s="56"/>
    </row>
    <row r="949" spans="1:4" x14ac:dyDescent="0.2">
      <c r="A949" s="18"/>
      <c r="B949" s="18"/>
      <c r="C949" s="18"/>
      <c r="D949" s="56"/>
    </row>
    <row r="950" spans="1:4" x14ac:dyDescent="0.2">
      <c r="A950" s="18"/>
      <c r="B950" s="18"/>
      <c r="C950" s="18"/>
      <c r="D950" s="56"/>
    </row>
    <row r="951" spans="1:4" x14ac:dyDescent="0.2">
      <c r="A951" s="18"/>
      <c r="B951" s="18"/>
      <c r="C951" s="18"/>
      <c r="D951" s="56"/>
    </row>
    <row r="952" spans="1:4" x14ac:dyDescent="0.2">
      <c r="A952" s="18"/>
      <c r="B952" s="18"/>
      <c r="C952" s="18"/>
      <c r="D952" s="56"/>
    </row>
    <row r="953" spans="1:4" x14ac:dyDescent="0.2">
      <c r="A953" s="18"/>
      <c r="B953" s="18"/>
      <c r="C953" s="18"/>
      <c r="D953" s="56"/>
    </row>
    <row r="954" spans="1:4" x14ac:dyDescent="0.2">
      <c r="A954" s="18"/>
      <c r="B954" s="18"/>
      <c r="C954" s="18"/>
      <c r="D954" s="56"/>
    </row>
    <row r="955" spans="1:4" x14ac:dyDescent="0.2">
      <c r="A955" s="18"/>
      <c r="B955" s="18"/>
      <c r="C955" s="18"/>
      <c r="D955" s="56"/>
    </row>
    <row r="956" spans="1:4" x14ac:dyDescent="0.2">
      <c r="A956" s="18"/>
      <c r="B956" s="18"/>
      <c r="C956" s="18"/>
      <c r="D956" s="56"/>
    </row>
    <row r="957" spans="1:4" x14ac:dyDescent="0.2">
      <c r="A957" s="18"/>
      <c r="B957" s="18"/>
      <c r="C957" s="18"/>
      <c r="D957" s="56"/>
    </row>
    <row r="958" spans="1:4" x14ac:dyDescent="0.2">
      <c r="A958" s="18"/>
      <c r="B958" s="18"/>
      <c r="C958" s="18"/>
      <c r="D958" s="56"/>
    </row>
    <row r="959" spans="1:4" x14ac:dyDescent="0.2">
      <c r="A959" s="18"/>
      <c r="B959" s="18"/>
      <c r="C959" s="18"/>
      <c r="D959" s="56"/>
    </row>
    <row r="960" spans="1:4" x14ac:dyDescent="0.2">
      <c r="A960" s="18"/>
      <c r="B960" s="18"/>
      <c r="C960" s="18"/>
      <c r="D960" s="56"/>
    </row>
    <row r="961" spans="1:4" x14ac:dyDescent="0.2">
      <c r="A961" s="18"/>
      <c r="B961" s="18"/>
      <c r="C961" s="18"/>
      <c r="D961" s="56"/>
    </row>
    <row r="962" spans="1:4" x14ac:dyDescent="0.2">
      <c r="A962" s="18"/>
      <c r="B962" s="18"/>
      <c r="C962" s="18"/>
      <c r="D962" s="56"/>
    </row>
    <row r="963" spans="1:4" x14ac:dyDescent="0.2">
      <c r="A963" s="18"/>
      <c r="B963" s="18"/>
      <c r="C963" s="18"/>
      <c r="D963" s="56"/>
    </row>
    <row r="964" spans="1:4" x14ac:dyDescent="0.2">
      <c r="A964" s="18"/>
      <c r="B964" s="18"/>
      <c r="C964" s="18"/>
      <c r="D964" s="56"/>
    </row>
    <row r="965" spans="1:4" x14ac:dyDescent="0.2">
      <c r="A965" s="18"/>
      <c r="B965" s="18"/>
      <c r="C965" s="18"/>
      <c r="D965" s="56"/>
    </row>
    <row r="966" spans="1:4" x14ac:dyDescent="0.2">
      <c r="A966" s="18"/>
      <c r="B966" s="18"/>
      <c r="C966" s="18"/>
      <c r="D966" s="56"/>
    </row>
    <row r="967" spans="1:4" x14ac:dyDescent="0.2">
      <c r="A967" s="18"/>
      <c r="B967" s="18"/>
      <c r="C967" s="18"/>
      <c r="D967" s="56"/>
    </row>
    <row r="968" spans="1:4" x14ac:dyDescent="0.2">
      <c r="A968" s="18"/>
      <c r="B968" s="18"/>
      <c r="C968" s="18"/>
      <c r="D968" s="56"/>
    </row>
    <row r="969" spans="1:4" x14ac:dyDescent="0.2">
      <c r="A969" s="18"/>
      <c r="B969" s="18"/>
      <c r="C969" s="18"/>
      <c r="D969" s="56"/>
    </row>
    <row r="970" spans="1:4" x14ac:dyDescent="0.2">
      <c r="A970" s="18"/>
      <c r="B970" s="18"/>
      <c r="C970" s="18"/>
      <c r="D970" s="56"/>
    </row>
    <row r="971" spans="1:4" x14ac:dyDescent="0.2">
      <c r="A971" s="18"/>
      <c r="B971" s="18"/>
      <c r="C971" s="18"/>
      <c r="D971" s="56"/>
    </row>
    <row r="972" spans="1:4" x14ac:dyDescent="0.2">
      <c r="A972" s="18"/>
      <c r="B972" s="18"/>
      <c r="C972" s="18"/>
      <c r="D972" s="56"/>
    </row>
    <row r="973" spans="1:4" x14ac:dyDescent="0.2">
      <c r="A973" s="18"/>
      <c r="B973" s="18"/>
      <c r="C973" s="18"/>
      <c r="D973" s="56"/>
    </row>
    <row r="974" spans="1:4" x14ac:dyDescent="0.2">
      <c r="A974" s="18"/>
      <c r="B974" s="18"/>
      <c r="C974" s="18"/>
      <c r="D974" s="56"/>
    </row>
    <row r="975" spans="1:4" x14ac:dyDescent="0.2">
      <c r="A975" s="18"/>
      <c r="B975" s="18"/>
      <c r="C975" s="18"/>
      <c r="D975" s="56"/>
    </row>
    <row r="976" spans="1:4" x14ac:dyDescent="0.2">
      <c r="A976" s="18"/>
      <c r="B976" s="18"/>
      <c r="C976" s="18"/>
      <c r="D976" s="56"/>
    </row>
    <row r="977" spans="1:4" x14ac:dyDescent="0.2">
      <c r="A977" s="18"/>
      <c r="B977" s="18"/>
      <c r="C977" s="18"/>
      <c r="D977" s="56"/>
    </row>
    <row r="978" spans="1:4" x14ac:dyDescent="0.2">
      <c r="A978" s="18"/>
      <c r="B978" s="18"/>
      <c r="C978" s="18"/>
      <c r="D978" s="56"/>
    </row>
    <row r="979" spans="1:4" x14ac:dyDescent="0.2">
      <c r="A979" s="18"/>
      <c r="B979" s="18"/>
      <c r="C979" s="18"/>
      <c r="D979" s="56"/>
    </row>
    <row r="980" spans="1:4" x14ac:dyDescent="0.2">
      <c r="A980" s="18"/>
      <c r="B980" s="18"/>
      <c r="C980" s="18"/>
      <c r="D980" s="56"/>
    </row>
    <row r="981" spans="1:4" x14ac:dyDescent="0.2">
      <c r="A981" s="18"/>
      <c r="B981" s="18"/>
      <c r="C981" s="18"/>
      <c r="D981" s="56"/>
    </row>
    <row r="982" spans="1:4" x14ac:dyDescent="0.2">
      <c r="A982" s="18"/>
      <c r="B982" s="18"/>
      <c r="C982" s="18"/>
      <c r="D982" s="56"/>
    </row>
    <row r="983" spans="1:4" x14ac:dyDescent="0.2">
      <c r="A983" s="18"/>
      <c r="B983" s="18"/>
      <c r="C983" s="18"/>
      <c r="D983" s="56"/>
    </row>
    <row r="984" spans="1:4" x14ac:dyDescent="0.2">
      <c r="A984" s="18"/>
      <c r="B984" s="18"/>
      <c r="C984" s="18"/>
      <c r="D984" s="56"/>
    </row>
    <row r="985" spans="1:4" x14ac:dyDescent="0.2">
      <c r="A985" s="18"/>
      <c r="B985" s="18"/>
      <c r="C985" s="18"/>
      <c r="D985" s="56"/>
    </row>
    <row r="986" spans="1:4" x14ac:dyDescent="0.2">
      <c r="A986" s="18"/>
      <c r="B986" s="18"/>
      <c r="C986" s="18"/>
      <c r="D986" s="56"/>
    </row>
    <row r="987" spans="1:4" x14ac:dyDescent="0.2">
      <c r="A987" s="18"/>
      <c r="B987" s="18"/>
      <c r="C987" s="18"/>
      <c r="D987" s="56"/>
    </row>
    <row r="988" spans="1:4" x14ac:dyDescent="0.2">
      <c r="A988" s="18"/>
      <c r="B988" s="18"/>
      <c r="C988" s="18"/>
      <c r="D988" s="56"/>
    </row>
    <row r="989" spans="1:4" x14ac:dyDescent="0.2">
      <c r="A989" s="18"/>
      <c r="B989" s="18"/>
      <c r="C989" s="18"/>
      <c r="D989" s="56"/>
    </row>
    <row r="990" spans="1:4" x14ac:dyDescent="0.2">
      <c r="A990" s="18"/>
      <c r="B990" s="18"/>
      <c r="C990" s="18"/>
      <c r="D990" s="56"/>
    </row>
    <row r="991" spans="1:4" x14ac:dyDescent="0.2">
      <c r="A991" s="18"/>
      <c r="B991" s="18"/>
      <c r="C991" s="18"/>
      <c r="D991" s="56"/>
    </row>
    <row r="992" spans="1:4" x14ac:dyDescent="0.2">
      <c r="A992" s="18"/>
      <c r="B992" s="18"/>
      <c r="C992" s="18"/>
      <c r="D992" s="56"/>
    </row>
    <row r="993" spans="1:4" x14ac:dyDescent="0.2">
      <c r="A993" s="18"/>
      <c r="B993" s="18"/>
      <c r="C993" s="18"/>
      <c r="D993" s="56"/>
    </row>
    <row r="994" spans="1:4" x14ac:dyDescent="0.2">
      <c r="A994" s="18"/>
      <c r="B994" s="18"/>
      <c r="C994" s="18"/>
      <c r="D994" s="56"/>
    </row>
    <row r="995" spans="1:4" x14ac:dyDescent="0.2">
      <c r="A995" s="18"/>
      <c r="B995" s="18"/>
      <c r="C995" s="18"/>
      <c r="D995" s="56"/>
    </row>
    <row r="996" spans="1:4" x14ac:dyDescent="0.2">
      <c r="A996" s="18"/>
      <c r="B996" s="18"/>
      <c r="C996" s="18"/>
      <c r="D996" s="56"/>
    </row>
    <row r="997" spans="1:4" x14ac:dyDescent="0.2">
      <c r="A997" s="18"/>
      <c r="B997" s="18"/>
      <c r="C997" s="18"/>
      <c r="D997" s="56"/>
    </row>
    <row r="998" spans="1:4" x14ac:dyDescent="0.2">
      <c r="A998" s="18"/>
      <c r="B998" s="18"/>
      <c r="C998" s="18"/>
      <c r="D998" s="56"/>
    </row>
    <row r="999" spans="1:4" x14ac:dyDescent="0.2">
      <c r="A999" s="18"/>
      <c r="B999" s="18"/>
      <c r="C999" s="18"/>
      <c r="D999" s="56"/>
    </row>
    <row r="1000" spans="1:4" x14ac:dyDescent="0.2">
      <c r="A1000" s="18"/>
      <c r="B1000" s="18"/>
      <c r="C1000" s="18"/>
      <c r="D1000" s="56"/>
    </row>
    <row r="1001" spans="1:4" x14ac:dyDescent="0.2">
      <c r="A1001" s="18"/>
      <c r="B1001" s="18"/>
      <c r="C1001" s="18"/>
      <c r="D1001" s="56"/>
    </row>
    <row r="1002" spans="1:4" x14ac:dyDescent="0.2">
      <c r="A1002" s="18"/>
      <c r="B1002" s="18"/>
      <c r="C1002" s="18"/>
      <c r="D1002" s="56"/>
    </row>
    <row r="1003" spans="1:4" x14ac:dyDescent="0.2">
      <c r="A1003" s="18"/>
      <c r="B1003" s="18"/>
      <c r="C1003" s="18"/>
      <c r="D1003" s="56"/>
    </row>
    <row r="1004" spans="1:4" x14ac:dyDescent="0.2">
      <c r="A1004" s="18"/>
      <c r="B1004" s="18"/>
      <c r="C1004" s="18"/>
      <c r="D1004" s="56"/>
    </row>
    <row r="1005" spans="1:4" x14ac:dyDescent="0.2">
      <c r="A1005" s="18"/>
      <c r="B1005" s="18"/>
      <c r="C1005" s="18"/>
      <c r="D1005" s="56"/>
    </row>
  </sheetData>
  <pageMargins left="0.7" right="0.7" top="0.75" bottom="0.75" header="0.3" footer="0.3"/>
  <pageSetup paperSize="9" orientation="portrait" horizontalDpi="1200" verticalDpi="1200" r:id="rId1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tabColor rgb="FFFF0000"/>
  </sheetPr>
  <dimension ref="A1:O50"/>
  <sheetViews>
    <sheetView zoomScaleNormal="100" workbookViewId="0">
      <selection activeCell="C33" sqref="C33"/>
    </sheetView>
  </sheetViews>
  <sheetFormatPr defaultColWidth="9.140625" defaultRowHeight="15" x14ac:dyDescent="0.2"/>
  <cols>
    <col min="1" max="1" width="9.140625" style="20"/>
    <col min="2" max="5" width="12.85546875" style="20" customWidth="1"/>
    <col min="6" max="6" width="24.140625" style="20" customWidth="1"/>
    <col min="7" max="9" width="12.85546875" style="20" customWidth="1"/>
    <col min="10" max="10" width="15.5703125" style="20" customWidth="1"/>
    <col min="11" max="14" width="12.85546875" style="20" customWidth="1"/>
    <col min="15" max="15" width="10.85546875" style="20" bestFit="1" customWidth="1"/>
    <col min="16" max="16384" width="9.140625" style="20"/>
  </cols>
  <sheetData>
    <row r="1" spans="1:15" ht="15.75" x14ac:dyDescent="0.25">
      <c r="A1" s="19"/>
    </row>
    <row r="3" spans="1:15" x14ac:dyDescent="0.2">
      <c r="A3" s="60"/>
      <c r="B3" s="60" t="str">
        <f>IF(FIRE0103!A3="Total Primary Fires","Primary Fire",FIRE0103!A3)</f>
        <v>Total fires</v>
      </c>
      <c r="C3" s="60"/>
      <c r="D3" s="60"/>
      <c r="E3" s="60"/>
      <c r="F3" s="60"/>
      <c r="G3" s="60"/>
      <c r="H3" s="60"/>
      <c r="I3" s="60"/>
      <c r="J3" s="63"/>
      <c r="K3" s="60" t="s">
        <v>81</v>
      </c>
      <c r="L3" s="60"/>
      <c r="M3" s="60"/>
      <c r="N3" s="60"/>
      <c r="O3" s="60"/>
    </row>
    <row r="4" spans="1:15" ht="31.5" x14ac:dyDescent="0.2">
      <c r="A4" s="60" t="s">
        <v>82</v>
      </c>
      <c r="B4" s="60" t="s">
        <v>32</v>
      </c>
      <c r="C4" s="60" t="s">
        <v>78</v>
      </c>
      <c r="D4" s="60" t="s">
        <v>79</v>
      </c>
      <c r="E4" s="60" t="s">
        <v>77</v>
      </c>
      <c r="F4" s="59" t="s">
        <v>32</v>
      </c>
      <c r="G4" s="59" t="s">
        <v>78</v>
      </c>
      <c r="H4" s="59" t="s">
        <v>79</v>
      </c>
      <c r="I4" s="59" t="s">
        <v>77</v>
      </c>
      <c r="J4" s="60"/>
      <c r="K4" s="63" t="s">
        <v>32</v>
      </c>
      <c r="L4" s="63" t="s">
        <v>78</v>
      </c>
      <c r="M4" s="63" t="s">
        <v>79</v>
      </c>
      <c r="N4" s="64" t="s">
        <v>77</v>
      </c>
      <c r="O4" s="63"/>
    </row>
    <row r="5" spans="1:15" x14ac:dyDescent="0.2">
      <c r="A5" s="60" t="s">
        <v>48</v>
      </c>
      <c r="B5" s="59" t="str" cm="1">
        <f t="array" ref="B5">IF($B$3="Total fires",IF(OR(SUMPRODUCT(('Data - fires'!$A$2:$A$40806=B$4)*('Data - fires'!$B$2:$B$40806=$A5)*('Data - fires'!$D$2:$D$40806))=0,SUMPRODUCT(('Data - fires'!$A$2:$A$40806=B$4)*('Data - fires'!$B$2:$B$40806=$A5)*('Data - fires'!$D$2:$D$40806))=SUMPRODUCT(('Data - fires'!$A$2:$A$40806=B$4)*('Data - fires'!$B$2:$B$40806=$A5)*('Data - fires'!$C$2:$C$40806="Primary Fire")*('Data - fires'!$D$2:$D$40806))),"..",SUMPRODUCT(('Data - fires'!$A$2:$A$40806=B$4)*('Data - fires'!$B$2:$B$40806=$A5)*('Data - fires'!$D$2:$D$40806))),IF(SUMPRODUCT(('Data - fires'!$A$2:$A$40806=B$4)*('Data - fires'!$B$2:$B$40806=$A5)*('Data - fires'!$C$2:$C$40806="Primary Fire")*('Data - fires'!$D$2:$D$40806))=0,"..",SUMPRODUCT(('Data - fires'!$A$2:$A$40806=B$4)*('Data - fires'!$B$2:$B$40806=$A5)*('Data - fires'!$C$2:$C$40806="Primary Fire")*('Data - fires'!$D$2:$D$40806))))</f>
        <v>..</v>
      </c>
      <c r="C5" s="59" t="str" cm="1">
        <f t="array" ref="C5">IF($B$3="Total fires",IF(OR(SUMPRODUCT(('Data - fires'!$A$2:$A$40806=C$4)*('Data - fires'!$B$2:$B$40806=$A5)*('Data - fires'!$D$2:$D$40806))=0,SUMPRODUCT(('Data - fires'!$A$2:$A$40806=C$4)*('Data - fires'!$B$2:$B$40806=$A5)*('Data - fires'!$D$2:$D$40806))=SUMPRODUCT(('Data - fires'!$A$2:$A$40806=C$4)*('Data - fires'!$B$2:$B$40806=$A5)*('Data - fires'!$C$2:$C$40806="Primary Fire")*('Data - fires'!$D$2:$D$40806))),"..",SUMPRODUCT(('Data - fires'!$A$2:$A$40806=C$4)*('Data - fires'!$B$2:$B$40806=$A5)*('Data - fires'!$D$2:$D$40806))),IF(SUMPRODUCT(('Data - fires'!$A$2:$A$40806=C$4)*('Data - fires'!$B$2:$B$40806=$A5)*('Data - fires'!$C$2:$C$40806="Primary Fire")*('Data - fires'!$D$2:$D$40806))=0,"..",SUMPRODUCT(('Data - fires'!$A$2:$A$40806=C$4)*('Data - fires'!$B$2:$B$40806=$A5)*('Data - fires'!$C$2:$C$40806="Primary Fire")*('Data - fires'!$D$2:$D$40806))))</f>
        <v>..</v>
      </c>
      <c r="D5" s="59" t="str" cm="1">
        <f t="array" ref="D5">IF($B$3="Total fires",IF(OR(SUMPRODUCT(('Data - fires'!$A$2:$A$40806=D$4)*('Data - fires'!$B$2:$B$40806=$A5)*('Data - fires'!$D$2:$D$40806))=0,SUMPRODUCT(('Data - fires'!$A$2:$A$40806=D$4)*('Data - fires'!$B$2:$B$40806=$A5)*('Data - fires'!$D$2:$D$40806))=SUMPRODUCT(('Data - fires'!$A$2:$A$40806=D$4)*('Data - fires'!$B$2:$B$40806=$A5)*('Data - fires'!$C$2:$C$40806="Primary Fire")*('Data - fires'!$D$2:$D$40806))),"..",SUMPRODUCT(('Data - fires'!$A$2:$A$40806=D$4)*('Data - fires'!$B$2:$B$40806=$A5)*('Data - fires'!$D$2:$D$40806))),IF(SUMPRODUCT(('Data - fires'!$A$2:$A$40806=D$4)*('Data - fires'!$B$2:$B$40806=$A5)*('Data - fires'!$C$2:$C$40806="Primary Fire")*('Data - fires'!$D$2:$D$40806))=0,"..",SUMPRODUCT(('Data - fires'!$A$2:$A$40806=D$4)*('Data - fires'!$B$2:$B$40806=$A5)*('Data - fires'!$C$2:$C$40806="Primary Fire")*('Data - fires'!$D$2:$D$40806))))</f>
        <v>..</v>
      </c>
      <c r="E5" s="59" t="str" cm="1">
        <f t="array" ref="E5">IF(SUMPRODUCT(('Data - fires'!$A$2:$A$40806=E$4)*('Data - fires'!$B$2:$B$40806=$A5)*('Data - fires'!$C$2:$C$40806=$B$3)*('Data - fires'!$D$2:$D$40806))=0,IF(OR(B5="..",C5="..",D5=".."),"..",B5+C5+D5),SUMPRODUCT(('Data - fires'!$A$2:$A$40806=E$4)*('Data - fires'!$B$2:$B$40806=$A5)*('Data - fires'!$C$2:$C$40806=$B$3)*('Data - fires'!$D$2:$D$40806)))</f>
        <v>..</v>
      </c>
      <c r="F5" s="59" t="str">
        <f t="shared" ref="F5:F44" si="0">IF(OR(B5="..",K5=".."),"..",ROUND(1000000*(B5/K5),0))</f>
        <v>..</v>
      </c>
      <c r="G5" s="59" t="str">
        <f t="shared" ref="G5:G44" si="1">IF(OR(C5="..",L5=".."),"..",ROUND(1000000*(C5/L5),0))</f>
        <v>..</v>
      </c>
      <c r="H5" s="59" t="str">
        <f t="shared" ref="H5:H44" si="2">IF(OR(D5="..",M5=".."),"..",ROUND(1000000*(D5/M5),0))</f>
        <v>..</v>
      </c>
      <c r="I5" s="59" t="str">
        <f t="shared" ref="I5:I44" si="3">IF(OR(E5="..",N5=".."),"..",ROUND(1000000*(E5/N5),0))</f>
        <v>..</v>
      </c>
      <c r="J5" s="60"/>
      <c r="K5" s="60" cm="1">
        <f t="array" ref="K5">SUMPRODUCT(('Data - population'!$B$2:$B$996=$A5)*('Data - population'!$C$2:$C$996=K$4)*('Data - population'!$D$2:$D$996))</f>
        <v>46820800</v>
      </c>
      <c r="L5" s="60" cm="1">
        <f t="array" ref="L5">SUMPRODUCT(('Data - population'!$B$2:$B$996=$A5)*('Data - population'!$C$2:$C$996=L$4)*('Data - population'!$D$2:$D$996))</f>
        <v>5180200</v>
      </c>
      <c r="M5" s="60" cm="1">
        <f t="array" ref="M5">SUMPRODUCT(('Data - population'!$B$2:$B$996=$A5)*('Data - population'!$C$2:$C$996=M$4)*('Data - population'!$D$2:$D$996))</f>
        <v>2813500</v>
      </c>
      <c r="N5" s="60" cm="1">
        <f t="array" ref="N5">SUMPRODUCT(('Data - population'!$B$2:$B$996=$A5)*('Data - population'!$C$2:$C$996=N$4)*('Data - population'!$D$2:$D$996))</f>
        <v>54814500</v>
      </c>
      <c r="O5" s="60">
        <f>K5+L5+M5-N5</f>
        <v>0</v>
      </c>
    </row>
    <row r="6" spans="1:15" x14ac:dyDescent="0.2">
      <c r="A6" s="60" t="s">
        <v>49</v>
      </c>
      <c r="B6" s="59" t="str" cm="1">
        <f t="array" ref="B6">IF($B$3="Total fires",IF(OR(SUMPRODUCT(('Data - fires'!$A$2:$A$40806=B$4)*('Data - fires'!$B$2:$B$40806=$A6)*('Data - fires'!$D$2:$D$40806))=0,SUMPRODUCT(('Data - fires'!$A$2:$A$40806=B$4)*('Data - fires'!$B$2:$B$40806=$A6)*('Data - fires'!$D$2:$D$40806))=SUMPRODUCT(('Data - fires'!$A$2:$A$40806=B$4)*('Data - fires'!$B$2:$B$40806=$A6)*('Data - fires'!$C$2:$C$40806="Primary Fire")*('Data - fires'!$D$2:$D$40806))),"..",SUMPRODUCT(('Data - fires'!$A$2:$A$40806=B$4)*('Data - fires'!$B$2:$B$40806=$A6)*('Data - fires'!$D$2:$D$40806))),IF(SUMPRODUCT(('Data - fires'!$A$2:$A$40806=B$4)*('Data - fires'!$B$2:$B$40806=$A6)*('Data - fires'!$C$2:$C$40806="Primary Fire")*('Data - fires'!$D$2:$D$40806))=0,"..",SUMPRODUCT(('Data - fires'!$A$2:$A$40806=B$4)*('Data - fires'!$B$2:$B$40806=$A6)*('Data - fires'!$C$2:$C$40806="Primary Fire")*('Data - fires'!$D$2:$D$40806))))</f>
        <v>..</v>
      </c>
      <c r="C6" s="59" t="str" cm="1">
        <f t="array" ref="C6">IF($B$3="Total fires",IF(OR(SUMPRODUCT(('Data - fires'!$A$2:$A$40806=C$4)*('Data - fires'!$B$2:$B$40806=$A6)*('Data - fires'!$D$2:$D$40806))=0,SUMPRODUCT(('Data - fires'!$A$2:$A$40806=C$4)*('Data - fires'!$B$2:$B$40806=$A6)*('Data - fires'!$D$2:$D$40806))=SUMPRODUCT(('Data - fires'!$A$2:$A$40806=C$4)*('Data - fires'!$B$2:$B$40806=$A6)*('Data - fires'!$C$2:$C$40806="Primary Fire")*('Data - fires'!$D$2:$D$40806))),"..",SUMPRODUCT(('Data - fires'!$A$2:$A$40806=C$4)*('Data - fires'!$B$2:$B$40806=$A6)*('Data - fires'!$D$2:$D$40806))),IF(SUMPRODUCT(('Data - fires'!$A$2:$A$40806=C$4)*('Data - fires'!$B$2:$B$40806=$A6)*('Data - fires'!$C$2:$C$40806="Primary Fire")*('Data - fires'!$D$2:$D$40806))=0,"..",SUMPRODUCT(('Data - fires'!$A$2:$A$40806=C$4)*('Data - fires'!$B$2:$B$40806=$A6)*('Data - fires'!$C$2:$C$40806="Primary Fire")*('Data - fires'!$D$2:$D$40806))))</f>
        <v>..</v>
      </c>
      <c r="D6" s="59" t="str" cm="1">
        <f t="array" ref="D6">IF($B$3="Total fires",IF(OR(SUMPRODUCT(('Data - fires'!$A$2:$A$40806=D$4)*('Data - fires'!$B$2:$B$40806=$A6)*('Data - fires'!$D$2:$D$40806))=0,SUMPRODUCT(('Data - fires'!$A$2:$A$40806=D$4)*('Data - fires'!$B$2:$B$40806=$A6)*('Data - fires'!$D$2:$D$40806))=SUMPRODUCT(('Data - fires'!$A$2:$A$40806=D$4)*('Data - fires'!$B$2:$B$40806=$A6)*('Data - fires'!$C$2:$C$40806="Primary Fire")*('Data - fires'!$D$2:$D$40806))),"..",SUMPRODUCT(('Data - fires'!$A$2:$A$40806=D$4)*('Data - fires'!$B$2:$B$40806=$A6)*('Data - fires'!$D$2:$D$40806))),IF(SUMPRODUCT(('Data - fires'!$A$2:$A$40806=D$4)*('Data - fires'!$B$2:$B$40806=$A6)*('Data - fires'!$C$2:$C$40806="Primary Fire")*('Data - fires'!$D$2:$D$40806))=0,"..",SUMPRODUCT(('Data - fires'!$A$2:$A$40806=D$4)*('Data - fires'!$B$2:$B$40806=$A6)*('Data - fires'!$C$2:$C$40806="Primary Fire")*('Data - fires'!$D$2:$D$40806))))</f>
        <v>..</v>
      </c>
      <c r="E6" s="59" t="str" cm="1">
        <f t="array" ref="E6">IF(SUMPRODUCT(('Data - fires'!$A$2:$A$40806=E$4)*('Data - fires'!$B$2:$B$40806=$A6)*('Data - fires'!$C$2:$C$40806=$B$3)*('Data - fires'!$D$2:$D$40806))=0,IF(OR(B6="..",C6="..",D6=".."),"..",B6+C6+D6),SUMPRODUCT(('Data - fires'!$A$2:$A$40806=E$4)*('Data - fires'!$B$2:$B$40806=$A6)*('Data - fires'!$C$2:$C$40806=$B$3)*('Data - fires'!$D$2:$D$40806)))</f>
        <v>..</v>
      </c>
      <c r="F6" s="59" t="str">
        <f t="shared" si="0"/>
        <v>..</v>
      </c>
      <c r="G6" s="59" t="str">
        <f t="shared" si="1"/>
        <v>..</v>
      </c>
      <c r="H6" s="59" t="str">
        <f t="shared" si="2"/>
        <v>..</v>
      </c>
      <c r="I6" s="59" t="str">
        <f t="shared" si="3"/>
        <v>..</v>
      </c>
      <c r="J6" s="60"/>
      <c r="K6" s="60" cm="1">
        <f t="array" ref="K6">SUMPRODUCT(('Data - population'!$B$2:$B$996=$A6)*('Data - population'!$C$2:$C$996=K$4)*('Data - population'!$D$2:$D$996))</f>
        <v>46777300</v>
      </c>
      <c r="L6" s="60" cm="1">
        <f t="array" ref="L6">SUMPRODUCT(('Data - population'!$B$2:$B$996=$A6)*('Data - population'!$C$2:$C$996=L$4)*('Data - population'!$D$2:$D$996))</f>
        <v>5164500</v>
      </c>
      <c r="M6" s="60" cm="1">
        <f t="array" ref="M6">SUMPRODUCT(('Data - population'!$B$2:$B$996=$A6)*('Data - population'!$C$2:$C$996=M$4)*('Data - population'!$D$2:$D$996))</f>
        <v>2804300</v>
      </c>
      <c r="N6" s="60" cm="1">
        <f t="array" ref="N6">SUMPRODUCT(('Data - population'!$B$2:$B$996=$A6)*('Data - population'!$C$2:$C$996=N$4)*('Data - population'!$D$2:$D$996))</f>
        <v>54746200</v>
      </c>
      <c r="O6" s="60">
        <f t="shared" ref="O6:O26" si="4">K6+L6+M6-N6</f>
        <v>-100</v>
      </c>
    </row>
    <row r="7" spans="1:15" x14ac:dyDescent="0.2">
      <c r="A7" s="60" t="s">
        <v>50</v>
      </c>
      <c r="B7" s="59" t="str" cm="1">
        <f t="array" ref="B7">IF($B$3="Total fires",IF(OR(SUMPRODUCT(('Data - fires'!$A$2:$A$40806=B$4)*('Data - fires'!$B$2:$B$40806=$A7)*('Data - fires'!$D$2:$D$40806))=0,SUMPRODUCT(('Data - fires'!$A$2:$A$40806=B$4)*('Data - fires'!$B$2:$B$40806=$A7)*('Data - fires'!$D$2:$D$40806))=SUMPRODUCT(('Data - fires'!$A$2:$A$40806=B$4)*('Data - fires'!$B$2:$B$40806=$A7)*('Data - fires'!$C$2:$C$40806="Primary Fire")*('Data - fires'!$D$2:$D$40806))),"..",SUMPRODUCT(('Data - fires'!$A$2:$A$40806=B$4)*('Data - fires'!$B$2:$B$40806=$A7)*('Data - fires'!$D$2:$D$40806))),IF(SUMPRODUCT(('Data - fires'!$A$2:$A$40806=B$4)*('Data - fires'!$B$2:$B$40806=$A7)*('Data - fires'!$C$2:$C$40806="Primary Fire")*('Data - fires'!$D$2:$D$40806))=0,"..",SUMPRODUCT(('Data - fires'!$A$2:$A$40806=B$4)*('Data - fires'!$B$2:$B$40806=$A7)*('Data - fires'!$C$2:$C$40806="Primary Fire")*('Data - fires'!$D$2:$D$40806))))</f>
        <v>..</v>
      </c>
      <c r="C7" s="59" t="str" cm="1">
        <f t="array" ref="C7">IF($B$3="Total fires",IF(OR(SUMPRODUCT(('Data - fires'!$A$2:$A$40806=C$4)*('Data - fires'!$B$2:$B$40806=$A7)*('Data - fires'!$D$2:$D$40806))=0,SUMPRODUCT(('Data - fires'!$A$2:$A$40806=C$4)*('Data - fires'!$B$2:$B$40806=$A7)*('Data - fires'!$D$2:$D$40806))=SUMPRODUCT(('Data - fires'!$A$2:$A$40806=C$4)*('Data - fires'!$B$2:$B$40806=$A7)*('Data - fires'!$C$2:$C$40806="Primary Fire")*('Data - fires'!$D$2:$D$40806))),"..",SUMPRODUCT(('Data - fires'!$A$2:$A$40806=C$4)*('Data - fires'!$B$2:$B$40806=$A7)*('Data - fires'!$D$2:$D$40806))),IF(SUMPRODUCT(('Data - fires'!$A$2:$A$40806=C$4)*('Data - fires'!$B$2:$B$40806=$A7)*('Data - fires'!$C$2:$C$40806="Primary Fire")*('Data - fires'!$D$2:$D$40806))=0,"..",SUMPRODUCT(('Data - fires'!$A$2:$A$40806=C$4)*('Data - fires'!$B$2:$B$40806=$A7)*('Data - fires'!$C$2:$C$40806="Primary Fire")*('Data - fires'!$D$2:$D$40806))))</f>
        <v>..</v>
      </c>
      <c r="D7" s="59" t="str" cm="1">
        <f t="array" ref="D7">IF($B$3="Total fires",IF(OR(SUMPRODUCT(('Data - fires'!$A$2:$A$40806=D$4)*('Data - fires'!$B$2:$B$40806=$A7)*('Data - fires'!$D$2:$D$40806))=0,SUMPRODUCT(('Data - fires'!$A$2:$A$40806=D$4)*('Data - fires'!$B$2:$B$40806=$A7)*('Data - fires'!$D$2:$D$40806))=SUMPRODUCT(('Data - fires'!$A$2:$A$40806=D$4)*('Data - fires'!$B$2:$B$40806=$A7)*('Data - fires'!$C$2:$C$40806="Primary Fire")*('Data - fires'!$D$2:$D$40806))),"..",SUMPRODUCT(('Data - fires'!$A$2:$A$40806=D$4)*('Data - fires'!$B$2:$B$40806=$A7)*('Data - fires'!$D$2:$D$40806))),IF(SUMPRODUCT(('Data - fires'!$A$2:$A$40806=D$4)*('Data - fires'!$B$2:$B$40806=$A7)*('Data - fires'!$C$2:$C$40806="Primary Fire")*('Data - fires'!$D$2:$D$40806))=0,"..",SUMPRODUCT(('Data - fires'!$A$2:$A$40806=D$4)*('Data - fires'!$B$2:$B$40806=$A7)*('Data - fires'!$C$2:$C$40806="Primary Fire")*('Data - fires'!$D$2:$D$40806))))</f>
        <v>..</v>
      </c>
      <c r="E7" s="59" t="str" cm="1">
        <f t="array" ref="E7">IF(SUMPRODUCT(('Data - fires'!$A$2:$A$40806=E$4)*('Data - fires'!$B$2:$B$40806=$A7)*('Data - fires'!$C$2:$C$40806=$B$3)*('Data - fires'!$D$2:$D$40806))=0,IF(OR(B7="..",C7="..",D7=".."),"..",B7+C7+D7),SUMPRODUCT(('Data - fires'!$A$2:$A$40806=E$4)*('Data - fires'!$B$2:$B$40806=$A7)*('Data - fires'!$C$2:$C$40806=$B$3)*('Data - fires'!$D$2:$D$40806)))</f>
        <v>..</v>
      </c>
      <c r="F7" s="59" t="str">
        <f t="shared" si="0"/>
        <v>..</v>
      </c>
      <c r="G7" s="59" t="str">
        <f t="shared" si="1"/>
        <v>..</v>
      </c>
      <c r="H7" s="59" t="str">
        <f t="shared" si="2"/>
        <v>..</v>
      </c>
      <c r="I7" s="59" t="str">
        <f t="shared" si="3"/>
        <v>..</v>
      </c>
      <c r="J7" s="60"/>
      <c r="K7" s="60" cm="1">
        <f t="array" ref="K7">SUMPRODUCT(('Data - population'!$B$2:$B$996=$A7)*('Data - population'!$C$2:$C$996=K$4)*('Data - population'!$D$2:$D$996))</f>
        <v>46813700</v>
      </c>
      <c r="L7" s="60" cm="1">
        <f t="array" ref="L7">SUMPRODUCT(('Data - population'!$B$2:$B$996=$A7)*('Data - population'!$C$2:$C$996=L$4)*('Data - population'!$D$2:$D$996))</f>
        <v>5148100</v>
      </c>
      <c r="M7" s="60" cm="1">
        <f t="array" ref="M7">SUMPRODUCT(('Data - population'!$B$2:$B$996=$A7)*('Data - population'!$C$2:$C$996=M$4)*('Data - population'!$D$2:$D$996))</f>
        <v>2803300</v>
      </c>
      <c r="N7" s="60" cm="1">
        <f t="array" ref="N7">SUMPRODUCT(('Data - population'!$B$2:$B$996=$A7)*('Data - population'!$C$2:$C$996=N$4)*('Data - population'!$D$2:$D$996))</f>
        <v>54765100</v>
      </c>
      <c r="O7" s="60">
        <f t="shared" si="4"/>
        <v>0</v>
      </c>
    </row>
    <row r="8" spans="1:15" x14ac:dyDescent="0.2">
      <c r="A8" s="60" t="s">
        <v>51</v>
      </c>
      <c r="B8" s="59" t="str" cm="1">
        <f t="array" ref="B8">IF($B$3="Total fires",IF(OR(SUMPRODUCT(('Data - fires'!$A$2:$A$40806=B$4)*('Data - fires'!$B$2:$B$40806=$A8)*('Data - fires'!$D$2:$D$40806))=0,SUMPRODUCT(('Data - fires'!$A$2:$A$40806=B$4)*('Data - fires'!$B$2:$B$40806=$A8)*('Data - fires'!$D$2:$D$40806))=SUMPRODUCT(('Data - fires'!$A$2:$A$40806=B$4)*('Data - fires'!$B$2:$B$40806=$A8)*('Data - fires'!$C$2:$C$40806="Primary Fire")*('Data - fires'!$D$2:$D$40806))),"..",SUMPRODUCT(('Data - fires'!$A$2:$A$40806=B$4)*('Data - fires'!$B$2:$B$40806=$A8)*('Data - fires'!$D$2:$D$40806))),IF(SUMPRODUCT(('Data - fires'!$A$2:$A$40806=B$4)*('Data - fires'!$B$2:$B$40806=$A8)*('Data - fires'!$C$2:$C$40806="Primary Fire")*('Data - fires'!$D$2:$D$40806))=0,"..",SUMPRODUCT(('Data - fires'!$A$2:$A$40806=B$4)*('Data - fires'!$B$2:$B$40806=$A8)*('Data - fires'!$C$2:$C$40806="Primary Fire")*('Data - fires'!$D$2:$D$40806))))</f>
        <v>..</v>
      </c>
      <c r="C8" s="59" t="str" cm="1">
        <f t="array" ref="C8">IF($B$3="Total fires",IF(OR(SUMPRODUCT(('Data - fires'!$A$2:$A$40806=C$4)*('Data - fires'!$B$2:$B$40806=$A8)*('Data - fires'!$D$2:$D$40806))=0,SUMPRODUCT(('Data - fires'!$A$2:$A$40806=C$4)*('Data - fires'!$B$2:$B$40806=$A8)*('Data - fires'!$D$2:$D$40806))=SUMPRODUCT(('Data - fires'!$A$2:$A$40806=C$4)*('Data - fires'!$B$2:$B$40806=$A8)*('Data - fires'!$C$2:$C$40806="Primary Fire")*('Data - fires'!$D$2:$D$40806))),"..",SUMPRODUCT(('Data - fires'!$A$2:$A$40806=C$4)*('Data - fires'!$B$2:$B$40806=$A8)*('Data - fires'!$D$2:$D$40806))),IF(SUMPRODUCT(('Data - fires'!$A$2:$A$40806=C$4)*('Data - fires'!$B$2:$B$40806=$A8)*('Data - fires'!$C$2:$C$40806="Primary Fire")*('Data - fires'!$D$2:$D$40806))=0,"..",SUMPRODUCT(('Data - fires'!$A$2:$A$40806=C$4)*('Data - fires'!$B$2:$B$40806=$A8)*('Data - fires'!$C$2:$C$40806="Primary Fire")*('Data - fires'!$D$2:$D$40806))))</f>
        <v>..</v>
      </c>
      <c r="D8" s="59" t="str" cm="1">
        <f t="array" ref="D8">IF($B$3="Total fires",IF(OR(SUMPRODUCT(('Data - fires'!$A$2:$A$40806=D$4)*('Data - fires'!$B$2:$B$40806=$A8)*('Data - fires'!$D$2:$D$40806))=0,SUMPRODUCT(('Data - fires'!$A$2:$A$40806=D$4)*('Data - fires'!$B$2:$B$40806=$A8)*('Data - fires'!$D$2:$D$40806))=SUMPRODUCT(('Data - fires'!$A$2:$A$40806=D$4)*('Data - fires'!$B$2:$B$40806=$A8)*('Data - fires'!$C$2:$C$40806="Primary Fire")*('Data - fires'!$D$2:$D$40806))),"..",SUMPRODUCT(('Data - fires'!$A$2:$A$40806=D$4)*('Data - fires'!$B$2:$B$40806=$A8)*('Data - fires'!$D$2:$D$40806))),IF(SUMPRODUCT(('Data - fires'!$A$2:$A$40806=D$4)*('Data - fires'!$B$2:$B$40806=$A8)*('Data - fires'!$C$2:$C$40806="Primary Fire")*('Data - fires'!$D$2:$D$40806))=0,"..",SUMPRODUCT(('Data - fires'!$A$2:$A$40806=D$4)*('Data - fires'!$B$2:$B$40806=$A8)*('Data - fires'!$C$2:$C$40806="Primary Fire")*('Data - fires'!$D$2:$D$40806))))</f>
        <v>..</v>
      </c>
      <c r="E8" s="59" t="str" cm="1">
        <f t="array" ref="E8">IF(SUMPRODUCT(('Data - fires'!$A$2:$A$40806=E$4)*('Data - fires'!$B$2:$B$40806=$A8)*('Data - fires'!$C$2:$C$40806=$B$3)*('Data - fires'!$D$2:$D$40806))=0,IF(OR(B8="..",C8="..",D8=".."),"..",B8+C8+D8),SUMPRODUCT(('Data - fires'!$A$2:$A$40806=E$4)*('Data - fires'!$B$2:$B$40806=$A8)*('Data - fires'!$C$2:$C$40806=$B$3)*('Data - fires'!$D$2:$D$40806)))</f>
        <v>..</v>
      </c>
      <c r="F8" s="59" t="str">
        <f t="shared" si="0"/>
        <v>..</v>
      </c>
      <c r="G8" s="59" t="str">
        <f t="shared" si="1"/>
        <v>..</v>
      </c>
      <c r="H8" s="59" t="str">
        <f t="shared" si="2"/>
        <v>..</v>
      </c>
      <c r="I8" s="59" t="str">
        <f t="shared" si="3"/>
        <v>..</v>
      </c>
      <c r="J8" s="60"/>
      <c r="K8" s="60" cm="1">
        <f t="array" ref="K8">SUMPRODUCT(('Data - population'!$B$2:$B$996=$A8)*('Data - population'!$C$2:$C$996=K$4)*('Data - population'!$D$2:$D$996))</f>
        <v>46912400</v>
      </c>
      <c r="L8" s="60" cm="1">
        <f t="array" ref="L8">SUMPRODUCT(('Data - population'!$B$2:$B$996=$A8)*('Data - population'!$C$2:$C$996=L$4)*('Data - population'!$D$2:$D$996))</f>
        <v>5138900</v>
      </c>
      <c r="M8" s="60" cm="1">
        <f t="array" ref="M8">SUMPRODUCT(('Data - population'!$B$2:$B$996=$A8)*('Data - population'!$C$2:$C$996=M$4)*('Data - population'!$D$2:$D$996))</f>
        <v>2800700</v>
      </c>
      <c r="N8" s="60" cm="1">
        <f t="array" ref="N8">SUMPRODUCT(('Data - population'!$B$2:$B$996=$A8)*('Data - population'!$C$2:$C$996=N$4)*('Data - population'!$D$2:$D$996))</f>
        <v>54852000</v>
      </c>
      <c r="O8" s="60">
        <f t="shared" si="4"/>
        <v>0</v>
      </c>
    </row>
    <row r="9" spans="1:15" x14ac:dyDescent="0.2">
      <c r="A9" s="60" t="s">
        <v>52</v>
      </c>
      <c r="B9" s="59" t="str" cm="1">
        <f t="array" ref="B9">IF($B$3="Total fires",IF(OR(SUMPRODUCT(('Data - fires'!$A$2:$A$40806=B$4)*('Data - fires'!$B$2:$B$40806=$A9)*('Data - fires'!$D$2:$D$40806))=0,SUMPRODUCT(('Data - fires'!$A$2:$A$40806=B$4)*('Data - fires'!$B$2:$B$40806=$A9)*('Data - fires'!$D$2:$D$40806))=SUMPRODUCT(('Data - fires'!$A$2:$A$40806=B$4)*('Data - fires'!$B$2:$B$40806=$A9)*('Data - fires'!$C$2:$C$40806="Primary Fire")*('Data - fires'!$D$2:$D$40806))),"..",SUMPRODUCT(('Data - fires'!$A$2:$A$40806=B$4)*('Data - fires'!$B$2:$B$40806=$A9)*('Data - fires'!$D$2:$D$40806))),IF(SUMPRODUCT(('Data - fires'!$A$2:$A$40806=B$4)*('Data - fires'!$B$2:$B$40806=$A9)*('Data - fires'!$C$2:$C$40806="Primary Fire")*('Data - fires'!$D$2:$D$40806))=0,"..",SUMPRODUCT(('Data - fires'!$A$2:$A$40806=B$4)*('Data - fires'!$B$2:$B$40806=$A9)*('Data - fires'!$C$2:$C$40806="Primary Fire")*('Data - fires'!$D$2:$D$40806))))</f>
        <v>..</v>
      </c>
      <c r="C9" s="59" t="str" cm="1">
        <f t="array" ref="C9">IF($B$3="Total fires",IF(OR(SUMPRODUCT(('Data - fires'!$A$2:$A$40806=C$4)*('Data - fires'!$B$2:$B$40806=$A9)*('Data - fires'!$D$2:$D$40806))=0,SUMPRODUCT(('Data - fires'!$A$2:$A$40806=C$4)*('Data - fires'!$B$2:$B$40806=$A9)*('Data - fires'!$D$2:$D$40806))=SUMPRODUCT(('Data - fires'!$A$2:$A$40806=C$4)*('Data - fires'!$B$2:$B$40806=$A9)*('Data - fires'!$C$2:$C$40806="Primary Fire")*('Data - fires'!$D$2:$D$40806))),"..",SUMPRODUCT(('Data - fires'!$A$2:$A$40806=C$4)*('Data - fires'!$B$2:$B$40806=$A9)*('Data - fires'!$D$2:$D$40806))),IF(SUMPRODUCT(('Data - fires'!$A$2:$A$40806=C$4)*('Data - fires'!$B$2:$B$40806=$A9)*('Data - fires'!$C$2:$C$40806="Primary Fire")*('Data - fires'!$D$2:$D$40806))=0,"..",SUMPRODUCT(('Data - fires'!$A$2:$A$40806=C$4)*('Data - fires'!$B$2:$B$40806=$A9)*('Data - fires'!$C$2:$C$40806="Primary Fire")*('Data - fires'!$D$2:$D$40806))))</f>
        <v>..</v>
      </c>
      <c r="D9" s="59" t="str" cm="1">
        <f t="array" ref="D9">IF($B$3="Total fires",IF(OR(SUMPRODUCT(('Data - fires'!$A$2:$A$40806=D$4)*('Data - fires'!$B$2:$B$40806=$A9)*('Data - fires'!$D$2:$D$40806))=0,SUMPRODUCT(('Data - fires'!$A$2:$A$40806=D$4)*('Data - fires'!$B$2:$B$40806=$A9)*('Data - fires'!$D$2:$D$40806))=SUMPRODUCT(('Data - fires'!$A$2:$A$40806=D$4)*('Data - fires'!$B$2:$B$40806=$A9)*('Data - fires'!$C$2:$C$40806="Primary Fire")*('Data - fires'!$D$2:$D$40806))),"..",SUMPRODUCT(('Data - fires'!$A$2:$A$40806=D$4)*('Data - fires'!$B$2:$B$40806=$A9)*('Data - fires'!$D$2:$D$40806))),IF(SUMPRODUCT(('Data - fires'!$A$2:$A$40806=D$4)*('Data - fires'!$B$2:$B$40806=$A9)*('Data - fires'!$C$2:$C$40806="Primary Fire")*('Data - fires'!$D$2:$D$40806))=0,"..",SUMPRODUCT(('Data - fires'!$A$2:$A$40806=D$4)*('Data - fires'!$B$2:$B$40806=$A9)*('Data - fires'!$C$2:$C$40806="Primary Fire")*('Data - fires'!$D$2:$D$40806))))</f>
        <v>..</v>
      </c>
      <c r="E9" s="59" t="str" cm="1">
        <f t="array" ref="E9">IF(SUMPRODUCT(('Data - fires'!$A$2:$A$40806=E$4)*('Data - fires'!$B$2:$B$40806=$A9)*('Data - fires'!$C$2:$C$40806=$B$3)*('Data - fires'!$D$2:$D$40806))=0,IF(OR(B9="..",C9="..",D9=".."),"..",B9+C9+D9),SUMPRODUCT(('Data - fires'!$A$2:$A$40806=E$4)*('Data - fires'!$B$2:$B$40806=$A9)*('Data - fires'!$C$2:$C$40806=$B$3)*('Data - fires'!$D$2:$D$40806)))</f>
        <v>..</v>
      </c>
      <c r="F9" s="59" t="str">
        <f t="shared" si="0"/>
        <v>..</v>
      </c>
      <c r="G9" s="59" t="str">
        <f t="shared" si="1"/>
        <v>..</v>
      </c>
      <c r="H9" s="59" t="str">
        <f t="shared" si="2"/>
        <v>..</v>
      </c>
      <c r="I9" s="59" t="str">
        <f t="shared" si="3"/>
        <v>..</v>
      </c>
      <c r="J9" s="60"/>
      <c r="K9" s="60" cm="1">
        <f t="array" ref="K9">SUMPRODUCT(('Data - population'!$B$2:$B$996=$A9)*('Data - population'!$C$2:$C$996=K$4)*('Data - population'!$D$2:$D$996))</f>
        <v>47057400</v>
      </c>
      <c r="L9" s="60" cm="1">
        <f t="array" ref="L9">SUMPRODUCT(('Data - population'!$B$2:$B$996=$A9)*('Data - population'!$C$2:$C$996=L$4)*('Data - population'!$D$2:$D$996))</f>
        <v>5127900</v>
      </c>
      <c r="M9" s="60" cm="1">
        <f t="array" ref="M9">SUMPRODUCT(('Data - population'!$B$2:$B$996=$A9)*('Data - population'!$C$2:$C$996=M$4)*('Data - population'!$D$2:$D$996))</f>
        <v>2803400</v>
      </c>
      <c r="N9" s="60" cm="1">
        <f t="array" ref="N9">SUMPRODUCT(('Data - population'!$B$2:$B$996=$A9)*('Data - population'!$C$2:$C$996=N$4)*('Data - population'!$D$2:$D$996))</f>
        <v>54988600</v>
      </c>
      <c r="O9" s="60">
        <f t="shared" si="4"/>
        <v>100</v>
      </c>
    </row>
    <row r="10" spans="1:15" x14ac:dyDescent="0.2">
      <c r="A10" s="60" t="s">
        <v>53</v>
      </c>
      <c r="B10" s="59" t="str" cm="1">
        <f t="array" ref="B10">IF($B$3="Total fires",IF(OR(SUMPRODUCT(('Data - fires'!$A$2:$A$40806=B$4)*('Data - fires'!$B$2:$B$40806=$A10)*('Data - fires'!$D$2:$D$40806))=0,SUMPRODUCT(('Data - fires'!$A$2:$A$40806=B$4)*('Data - fires'!$B$2:$B$40806=$A10)*('Data - fires'!$D$2:$D$40806))=SUMPRODUCT(('Data - fires'!$A$2:$A$40806=B$4)*('Data - fires'!$B$2:$B$40806=$A10)*('Data - fires'!$C$2:$C$40806="Primary Fire")*('Data - fires'!$D$2:$D$40806))),"..",SUMPRODUCT(('Data - fires'!$A$2:$A$40806=B$4)*('Data - fires'!$B$2:$B$40806=$A10)*('Data - fires'!$D$2:$D$40806))),IF(SUMPRODUCT(('Data - fires'!$A$2:$A$40806=B$4)*('Data - fires'!$B$2:$B$40806=$A10)*('Data - fires'!$C$2:$C$40806="Primary Fire")*('Data - fires'!$D$2:$D$40806))=0,"..",SUMPRODUCT(('Data - fires'!$A$2:$A$40806=B$4)*('Data - fires'!$B$2:$B$40806=$A10)*('Data - fires'!$C$2:$C$40806="Primary Fire")*('Data - fires'!$D$2:$D$40806))))</f>
        <v>..</v>
      </c>
      <c r="C10" s="59" t="str" cm="1">
        <f t="array" ref="C10">IF($B$3="Total fires",IF(OR(SUMPRODUCT(('Data - fires'!$A$2:$A$40806=C$4)*('Data - fires'!$B$2:$B$40806=$A10)*('Data - fires'!$D$2:$D$40806))=0,SUMPRODUCT(('Data - fires'!$A$2:$A$40806=C$4)*('Data - fires'!$B$2:$B$40806=$A10)*('Data - fires'!$D$2:$D$40806))=SUMPRODUCT(('Data - fires'!$A$2:$A$40806=C$4)*('Data - fires'!$B$2:$B$40806=$A10)*('Data - fires'!$C$2:$C$40806="Primary Fire")*('Data - fires'!$D$2:$D$40806))),"..",SUMPRODUCT(('Data - fires'!$A$2:$A$40806=C$4)*('Data - fires'!$B$2:$B$40806=$A10)*('Data - fires'!$D$2:$D$40806))),IF(SUMPRODUCT(('Data - fires'!$A$2:$A$40806=C$4)*('Data - fires'!$B$2:$B$40806=$A10)*('Data - fires'!$C$2:$C$40806="Primary Fire")*('Data - fires'!$D$2:$D$40806))=0,"..",SUMPRODUCT(('Data - fires'!$A$2:$A$40806=C$4)*('Data - fires'!$B$2:$B$40806=$A10)*('Data - fires'!$C$2:$C$40806="Primary Fire")*('Data - fires'!$D$2:$D$40806))))</f>
        <v>..</v>
      </c>
      <c r="D10" s="59" t="str" cm="1">
        <f t="array" ref="D10">IF($B$3="Total fires",IF(OR(SUMPRODUCT(('Data - fires'!$A$2:$A$40806=D$4)*('Data - fires'!$B$2:$B$40806=$A10)*('Data - fires'!$D$2:$D$40806))=0,SUMPRODUCT(('Data - fires'!$A$2:$A$40806=D$4)*('Data - fires'!$B$2:$B$40806=$A10)*('Data - fires'!$D$2:$D$40806))=SUMPRODUCT(('Data - fires'!$A$2:$A$40806=D$4)*('Data - fires'!$B$2:$B$40806=$A10)*('Data - fires'!$C$2:$C$40806="Primary Fire")*('Data - fires'!$D$2:$D$40806))),"..",SUMPRODUCT(('Data - fires'!$A$2:$A$40806=D$4)*('Data - fires'!$B$2:$B$40806=$A10)*('Data - fires'!$D$2:$D$40806))),IF(SUMPRODUCT(('Data - fires'!$A$2:$A$40806=D$4)*('Data - fires'!$B$2:$B$40806=$A10)*('Data - fires'!$C$2:$C$40806="Primary Fire")*('Data - fires'!$D$2:$D$40806))=0,"..",SUMPRODUCT(('Data - fires'!$A$2:$A$40806=D$4)*('Data - fires'!$B$2:$B$40806=$A10)*('Data - fires'!$C$2:$C$40806="Primary Fire")*('Data - fires'!$D$2:$D$40806))))</f>
        <v>..</v>
      </c>
      <c r="E10" s="59" t="str" cm="1">
        <f t="array" ref="E10">IF(SUMPRODUCT(('Data - fires'!$A$2:$A$40806=E$4)*('Data - fires'!$B$2:$B$40806=$A10)*('Data - fires'!$C$2:$C$40806=$B$3)*('Data - fires'!$D$2:$D$40806))=0,IF(OR(B10="..",C10="..",D10=".."),"..",B10+C10+D10),SUMPRODUCT(('Data - fires'!$A$2:$A$40806=E$4)*('Data - fires'!$B$2:$B$40806=$A10)*('Data - fires'!$C$2:$C$40806=$B$3)*('Data - fires'!$D$2:$D$40806)))</f>
        <v>..</v>
      </c>
      <c r="F10" s="59" t="str">
        <f t="shared" si="0"/>
        <v>..</v>
      </c>
      <c r="G10" s="59" t="str">
        <f t="shared" si="1"/>
        <v>..</v>
      </c>
      <c r="H10" s="59" t="str">
        <f t="shared" si="2"/>
        <v>..</v>
      </c>
      <c r="I10" s="59" t="str">
        <f t="shared" si="3"/>
        <v>..</v>
      </c>
      <c r="J10" s="60"/>
      <c r="K10" s="60" cm="1">
        <f t="array" ref="K10">SUMPRODUCT(('Data - population'!$B$2:$B$996=$A10)*('Data - population'!$C$2:$C$996=K$4)*('Data - population'!$D$2:$D$996))</f>
        <v>47187600</v>
      </c>
      <c r="L10" s="60" cm="1">
        <f t="array" ref="L10">SUMPRODUCT(('Data - population'!$B$2:$B$996=$A10)*('Data - population'!$C$2:$C$996=L$4)*('Data - population'!$D$2:$D$996))</f>
        <v>5111800</v>
      </c>
      <c r="M10" s="60" cm="1">
        <f t="array" ref="M10">SUMPRODUCT(('Data - population'!$B$2:$B$996=$A10)*('Data - population'!$C$2:$C$996=M$4)*('Data - population'!$D$2:$D$996))</f>
        <v>2810900</v>
      </c>
      <c r="N10" s="60" cm="1">
        <f t="array" ref="N10">SUMPRODUCT(('Data - population'!$B$2:$B$996=$A10)*('Data - population'!$C$2:$C$996=N$4)*('Data - population'!$D$2:$D$996))</f>
        <v>55110300</v>
      </c>
      <c r="O10" s="60">
        <f t="shared" si="4"/>
        <v>0</v>
      </c>
    </row>
    <row r="11" spans="1:15" x14ac:dyDescent="0.2">
      <c r="A11" s="60" t="s">
        <v>54</v>
      </c>
      <c r="B11" s="59" t="str" cm="1">
        <f t="array" ref="B11">IF($B$3="Total fires",IF(OR(SUMPRODUCT(('Data - fires'!$A$2:$A$40806=B$4)*('Data - fires'!$B$2:$B$40806=$A11)*('Data - fires'!$D$2:$D$40806))=0,SUMPRODUCT(('Data - fires'!$A$2:$A$40806=B$4)*('Data - fires'!$B$2:$B$40806=$A11)*('Data - fires'!$D$2:$D$40806))=SUMPRODUCT(('Data - fires'!$A$2:$A$40806=B$4)*('Data - fires'!$B$2:$B$40806=$A11)*('Data - fires'!$C$2:$C$40806="Primary Fire")*('Data - fires'!$D$2:$D$40806))),"..",SUMPRODUCT(('Data - fires'!$A$2:$A$40806=B$4)*('Data - fires'!$B$2:$B$40806=$A11)*('Data - fires'!$D$2:$D$40806))),IF(SUMPRODUCT(('Data - fires'!$A$2:$A$40806=B$4)*('Data - fires'!$B$2:$B$40806=$A11)*('Data - fires'!$C$2:$C$40806="Primary Fire")*('Data - fires'!$D$2:$D$40806))=0,"..",SUMPRODUCT(('Data - fires'!$A$2:$A$40806=B$4)*('Data - fires'!$B$2:$B$40806=$A11)*('Data - fires'!$C$2:$C$40806="Primary Fire")*('Data - fires'!$D$2:$D$40806))))</f>
        <v>..</v>
      </c>
      <c r="C11" s="59" t="str" cm="1">
        <f t="array" ref="C11">IF($B$3="Total fires",IF(OR(SUMPRODUCT(('Data - fires'!$A$2:$A$40806=C$4)*('Data - fires'!$B$2:$B$40806=$A11)*('Data - fires'!$D$2:$D$40806))=0,SUMPRODUCT(('Data - fires'!$A$2:$A$40806=C$4)*('Data - fires'!$B$2:$B$40806=$A11)*('Data - fires'!$D$2:$D$40806))=SUMPRODUCT(('Data - fires'!$A$2:$A$40806=C$4)*('Data - fires'!$B$2:$B$40806=$A11)*('Data - fires'!$C$2:$C$40806="Primary Fire")*('Data - fires'!$D$2:$D$40806))),"..",SUMPRODUCT(('Data - fires'!$A$2:$A$40806=C$4)*('Data - fires'!$B$2:$B$40806=$A11)*('Data - fires'!$D$2:$D$40806))),IF(SUMPRODUCT(('Data - fires'!$A$2:$A$40806=C$4)*('Data - fires'!$B$2:$B$40806=$A11)*('Data - fires'!$C$2:$C$40806="Primary Fire")*('Data - fires'!$D$2:$D$40806))=0,"..",SUMPRODUCT(('Data - fires'!$A$2:$A$40806=C$4)*('Data - fires'!$B$2:$B$40806=$A11)*('Data - fires'!$C$2:$C$40806="Primary Fire")*('Data - fires'!$D$2:$D$40806))))</f>
        <v>..</v>
      </c>
      <c r="D11" s="59" t="str" cm="1">
        <f t="array" ref="D11">IF($B$3="Total fires",IF(OR(SUMPRODUCT(('Data - fires'!$A$2:$A$40806=D$4)*('Data - fires'!$B$2:$B$40806=$A11)*('Data - fires'!$D$2:$D$40806))=0,SUMPRODUCT(('Data - fires'!$A$2:$A$40806=D$4)*('Data - fires'!$B$2:$B$40806=$A11)*('Data - fires'!$D$2:$D$40806))=SUMPRODUCT(('Data - fires'!$A$2:$A$40806=D$4)*('Data - fires'!$B$2:$B$40806=$A11)*('Data - fires'!$C$2:$C$40806="Primary Fire")*('Data - fires'!$D$2:$D$40806))),"..",SUMPRODUCT(('Data - fires'!$A$2:$A$40806=D$4)*('Data - fires'!$B$2:$B$40806=$A11)*('Data - fires'!$D$2:$D$40806))),IF(SUMPRODUCT(('Data - fires'!$A$2:$A$40806=D$4)*('Data - fires'!$B$2:$B$40806=$A11)*('Data - fires'!$C$2:$C$40806="Primary Fire")*('Data - fires'!$D$2:$D$40806))=0,"..",SUMPRODUCT(('Data - fires'!$A$2:$A$40806=D$4)*('Data - fires'!$B$2:$B$40806=$A11)*('Data - fires'!$C$2:$C$40806="Primary Fire")*('Data - fires'!$D$2:$D$40806))))</f>
        <v>..</v>
      </c>
      <c r="E11" s="59" t="str" cm="1">
        <f t="array" ref="E11">IF(SUMPRODUCT(('Data - fires'!$A$2:$A$40806=E$4)*('Data - fires'!$B$2:$B$40806=$A11)*('Data - fires'!$C$2:$C$40806=$B$3)*('Data - fires'!$D$2:$D$40806))=0,IF(OR(B11="..",C11="..",D11=".."),"..",B11+C11+D11),SUMPRODUCT(('Data - fires'!$A$2:$A$40806=E$4)*('Data - fires'!$B$2:$B$40806=$A11)*('Data - fires'!$C$2:$C$40806=$B$3)*('Data - fires'!$D$2:$D$40806)))</f>
        <v>..</v>
      </c>
      <c r="F11" s="59" t="str">
        <f t="shared" si="0"/>
        <v>..</v>
      </c>
      <c r="G11" s="59" t="str">
        <f t="shared" si="1"/>
        <v>..</v>
      </c>
      <c r="H11" s="59" t="str">
        <f t="shared" si="2"/>
        <v>..</v>
      </c>
      <c r="I11" s="59" t="str">
        <f t="shared" si="3"/>
        <v>..</v>
      </c>
      <c r="J11" s="60"/>
      <c r="K11" s="60" cm="1">
        <f t="array" ref="K11">SUMPRODUCT(('Data - population'!$B$2:$B$996=$A11)*('Data - population'!$C$2:$C$996=K$4)*('Data - population'!$D$2:$D$996))</f>
        <v>47300400</v>
      </c>
      <c r="L11" s="60" cm="1">
        <f t="array" ref="L11">SUMPRODUCT(('Data - population'!$B$2:$B$996=$A11)*('Data - population'!$C$2:$C$996=L$4)*('Data - population'!$D$2:$D$996))</f>
        <v>5099000</v>
      </c>
      <c r="M11" s="60" cm="1">
        <f t="array" ref="M11">SUMPRODUCT(('Data - population'!$B$2:$B$996=$A11)*('Data - population'!$C$2:$C$996=M$4)*('Data - population'!$D$2:$D$996))</f>
        <v>2822600</v>
      </c>
      <c r="N11" s="60" cm="1">
        <f t="array" ref="N11">SUMPRODUCT(('Data - population'!$B$2:$B$996=$A11)*('Data - population'!$C$2:$C$996=N$4)*('Data - population'!$D$2:$D$996))</f>
        <v>55222000</v>
      </c>
      <c r="O11" s="60">
        <f t="shared" si="4"/>
        <v>0</v>
      </c>
    </row>
    <row r="12" spans="1:15" x14ac:dyDescent="0.2">
      <c r="A12" s="60" t="s">
        <v>55</v>
      </c>
      <c r="B12" s="59" t="str" cm="1">
        <f t="array" ref="B12">IF($B$3="Total fires",IF(OR(SUMPRODUCT(('Data - fires'!$A$2:$A$40806=B$4)*('Data - fires'!$B$2:$B$40806=$A12)*('Data - fires'!$D$2:$D$40806))=0,SUMPRODUCT(('Data - fires'!$A$2:$A$40806=B$4)*('Data - fires'!$B$2:$B$40806=$A12)*('Data - fires'!$D$2:$D$40806))=SUMPRODUCT(('Data - fires'!$A$2:$A$40806=B$4)*('Data - fires'!$B$2:$B$40806=$A12)*('Data - fires'!$C$2:$C$40806="Primary Fire")*('Data - fires'!$D$2:$D$40806))),"..",SUMPRODUCT(('Data - fires'!$A$2:$A$40806=B$4)*('Data - fires'!$B$2:$B$40806=$A12)*('Data - fires'!$D$2:$D$40806))),IF(SUMPRODUCT(('Data - fires'!$A$2:$A$40806=B$4)*('Data - fires'!$B$2:$B$40806=$A12)*('Data - fires'!$C$2:$C$40806="Primary Fire")*('Data - fires'!$D$2:$D$40806))=0,"..",SUMPRODUCT(('Data - fires'!$A$2:$A$40806=B$4)*('Data - fires'!$B$2:$B$40806=$A12)*('Data - fires'!$C$2:$C$40806="Primary Fire")*('Data - fires'!$D$2:$D$40806))))</f>
        <v>..</v>
      </c>
      <c r="C12" s="59" t="str" cm="1">
        <f t="array" ref="C12">IF($B$3="Total fires",IF(OR(SUMPRODUCT(('Data - fires'!$A$2:$A$40806=C$4)*('Data - fires'!$B$2:$B$40806=$A12)*('Data - fires'!$D$2:$D$40806))=0,SUMPRODUCT(('Data - fires'!$A$2:$A$40806=C$4)*('Data - fires'!$B$2:$B$40806=$A12)*('Data - fires'!$D$2:$D$40806))=SUMPRODUCT(('Data - fires'!$A$2:$A$40806=C$4)*('Data - fires'!$B$2:$B$40806=$A12)*('Data - fires'!$C$2:$C$40806="Primary Fire")*('Data - fires'!$D$2:$D$40806))),"..",SUMPRODUCT(('Data - fires'!$A$2:$A$40806=C$4)*('Data - fires'!$B$2:$B$40806=$A12)*('Data - fires'!$D$2:$D$40806))),IF(SUMPRODUCT(('Data - fires'!$A$2:$A$40806=C$4)*('Data - fires'!$B$2:$B$40806=$A12)*('Data - fires'!$C$2:$C$40806="Primary Fire")*('Data - fires'!$D$2:$D$40806))=0,"..",SUMPRODUCT(('Data - fires'!$A$2:$A$40806=C$4)*('Data - fires'!$B$2:$B$40806=$A12)*('Data - fires'!$C$2:$C$40806="Primary Fire")*('Data - fires'!$D$2:$D$40806))))</f>
        <v>..</v>
      </c>
      <c r="D12" s="59" t="str" cm="1">
        <f t="array" ref="D12">IF($B$3="Total fires",IF(OR(SUMPRODUCT(('Data - fires'!$A$2:$A$40806=D$4)*('Data - fires'!$B$2:$B$40806=$A12)*('Data - fires'!$D$2:$D$40806))=0,SUMPRODUCT(('Data - fires'!$A$2:$A$40806=D$4)*('Data - fires'!$B$2:$B$40806=$A12)*('Data - fires'!$D$2:$D$40806))=SUMPRODUCT(('Data - fires'!$A$2:$A$40806=D$4)*('Data - fires'!$B$2:$B$40806=$A12)*('Data - fires'!$C$2:$C$40806="Primary Fire")*('Data - fires'!$D$2:$D$40806))),"..",SUMPRODUCT(('Data - fires'!$A$2:$A$40806=D$4)*('Data - fires'!$B$2:$B$40806=$A12)*('Data - fires'!$D$2:$D$40806))),IF(SUMPRODUCT(('Data - fires'!$A$2:$A$40806=D$4)*('Data - fires'!$B$2:$B$40806=$A12)*('Data - fires'!$C$2:$C$40806="Primary Fire")*('Data - fires'!$D$2:$D$40806))=0,"..",SUMPRODUCT(('Data - fires'!$A$2:$A$40806=D$4)*('Data - fires'!$B$2:$B$40806=$A12)*('Data - fires'!$C$2:$C$40806="Primary Fire")*('Data - fires'!$D$2:$D$40806))))</f>
        <v>..</v>
      </c>
      <c r="E12" s="59" t="str" cm="1">
        <f t="array" ref="E12">IF(SUMPRODUCT(('Data - fires'!$A$2:$A$40806=E$4)*('Data - fires'!$B$2:$B$40806=$A12)*('Data - fires'!$C$2:$C$40806=$B$3)*('Data - fires'!$D$2:$D$40806))=0,IF(OR(B12="..",C12="..",D12=".."),"..",B12+C12+D12),SUMPRODUCT(('Data - fires'!$A$2:$A$40806=E$4)*('Data - fires'!$B$2:$B$40806=$A12)*('Data - fires'!$C$2:$C$40806=$B$3)*('Data - fires'!$D$2:$D$40806)))</f>
        <v>..</v>
      </c>
      <c r="F12" s="59" t="str">
        <f t="shared" si="0"/>
        <v>..</v>
      </c>
      <c r="G12" s="59" t="str">
        <f t="shared" si="1"/>
        <v>..</v>
      </c>
      <c r="H12" s="59" t="str">
        <f t="shared" si="2"/>
        <v>..</v>
      </c>
      <c r="I12" s="59" t="str">
        <f t="shared" si="3"/>
        <v>..</v>
      </c>
      <c r="J12" s="60"/>
      <c r="K12" s="60" cm="1">
        <f t="array" ref="K12">SUMPRODUCT(('Data - population'!$B$2:$B$996=$A12)*('Data - population'!$C$2:$C$996=K$4)*('Data - population'!$D$2:$D$996))</f>
        <v>47412300</v>
      </c>
      <c r="L12" s="60" cm="1">
        <f t="array" ref="L12">SUMPRODUCT(('Data - population'!$B$2:$B$996=$A12)*('Data - population'!$C$2:$C$996=L$4)*('Data - population'!$D$2:$D$996))</f>
        <v>5077400</v>
      </c>
      <c r="M12" s="60" cm="1">
        <f t="array" ref="M12">SUMPRODUCT(('Data - population'!$B$2:$B$996=$A12)*('Data - population'!$C$2:$C$996=M$4)*('Data - population'!$D$2:$D$996))</f>
        <v>2841200</v>
      </c>
      <c r="N12" s="60" cm="1">
        <f t="array" ref="N12">SUMPRODUCT(('Data - population'!$B$2:$B$996=$A12)*('Data - population'!$C$2:$C$996=N$4)*('Data - population'!$D$2:$D$996))</f>
        <v>55331000</v>
      </c>
      <c r="O12" s="60">
        <f t="shared" si="4"/>
        <v>-100</v>
      </c>
    </row>
    <row r="13" spans="1:15" x14ac:dyDescent="0.2">
      <c r="A13" s="60" t="s">
        <v>56</v>
      </c>
      <c r="B13" s="59" t="str" cm="1">
        <f t="array" ref="B13">IF($B$3="Total fires",IF(OR(SUMPRODUCT(('Data - fires'!$A$2:$A$40806=B$4)*('Data - fires'!$B$2:$B$40806=$A13)*('Data - fires'!$D$2:$D$40806))=0,SUMPRODUCT(('Data - fires'!$A$2:$A$40806=B$4)*('Data - fires'!$B$2:$B$40806=$A13)*('Data - fires'!$D$2:$D$40806))=SUMPRODUCT(('Data - fires'!$A$2:$A$40806=B$4)*('Data - fires'!$B$2:$B$40806=$A13)*('Data - fires'!$C$2:$C$40806="Primary Fire")*('Data - fires'!$D$2:$D$40806))),"..",SUMPRODUCT(('Data - fires'!$A$2:$A$40806=B$4)*('Data - fires'!$B$2:$B$40806=$A13)*('Data - fires'!$D$2:$D$40806))),IF(SUMPRODUCT(('Data - fires'!$A$2:$A$40806=B$4)*('Data - fires'!$B$2:$B$40806=$A13)*('Data - fires'!$C$2:$C$40806="Primary Fire")*('Data - fires'!$D$2:$D$40806))=0,"..",SUMPRODUCT(('Data - fires'!$A$2:$A$40806=B$4)*('Data - fires'!$B$2:$B$40806=$A13)*('Data - fires'!$C$2:$C$40806="Primary Fire")*('Data - fires'!$D$2:$D$40806))))</f>
        <v>..</v>
      </c>
      <c r="C13" s="59" t="str" cm="1">
        <f t="array" ref="C13">IF($B$3="Total fires",IF(OR(SUMPRODUCT(('Data - fires'!$A$2:$A$40806=C$4)*('Data - fires'!$B$2:$B$40806=$A13)*('Data - fires'!$D$2:$D$40806))=0,SUMPRODUCT(('Data - fires'!$A$2:$A$40806=C$4)*('Data - fires'!$B$2:$B$40806=$A13)*('Data - fires'!$D$2:$D$40806))=SUMPRODUCT(('Data - fires'!$A$2:$A$40806=C$4)*('Data - fires'!$B$2:$B$40806=$A13)*('Data - fires'!$C$2:$C$40806="Primary Fire")*('Data - fires'!$D$2:$D$40806))),"..",SUMPRODUCT(('Data - fires'!$A$2:$A$40806=C$4)*('Data - fires'!$B$2:$B$40806=$A13)*('Data - fires'!$D$2:$D$40806))),IF(SUMPRODUCT(('Data - fires'!$A$2:$A$40806=C$4)*('Data - fires'!$B$2:$B$40806=$A13)*('Data - fires'!$C$2:$C$40806="Primary Fire")*('Data - fires'!$D$2:$D$40806))=0,"..",SUMPRODUCT(('Data - fires'!$A$2:$A$40806=C$4)*('Data - fires'!$B$2:$B$40806=$A13)*('Data - fires'!$C$2:$C$40806="Primary Fire")*('Data - fires'!$D$2:$D$40806))))</f>
        <v>..</v>
      </c>
      <c r="D13" s="59" t="str" cm="1">
        <f t="array" ref="D13">IF($B$3="Total fires",IF(OR(SUMPRODUCT(('Data - fires'!$A$2:$A$40806=D$4)*('Data - fires'!$B$2:$B$40806=$A13)*('Data - fires'!$D$2:$D$40806))=0,SUMPRODUCT(('Data - fires'!$A$2:$A$40806=D$4)*('Data - fires'!$B$2:$B$40806=$A13)*('Data - fires'!$D$2:$D$40806))=SUMPRODUCT(('Data - fires'!$A$2:$A$40806=D$4)*('Data - fires'!$B$2:$B$40806=$A13)*('Data - fires'!$C$2:$C$40806="Primary Fire")*('Data - fires'!$D$2:$D$40806))),"..",SUMPRODUCT(('Data - fires'!$A$2:$A$40806=D$4)*('Data - fires'!$B$2:$B$40806=$A13)*('Data - fires'!$D$2:$D$40806))),IF(SUMPRODUCT(('Data - fires'!$A$2:$A$40806=D$4)*('Data - fires'!$B$2:$B$40806=$A13)*('Data - fires'!$C$2:$C$40806="Primary Fire")*('Data - fires'!$D$2:$D$40806))=0,"..",SUMPRODUCT(('Data - fires'!$A$2:$A$40806=D$4)*('Data - fires'!$B$2:$B$40806=$A13)*('Data - fires'!$C$2:$C$40806="Primary Fire")*('Data - fires'!$D$2:$D$40806))))</f>
        <v>..</v>
      </c>
      <c r="E13" s="59" t="str" cm="1">
        <f t="array" ref="E13">IF(SUMPRODUCT(('Data - fires'!$A$2:$A$40806=E$4)*('Data - fires'!$B$2:$B$40806=$A13)*('Data - fires'!$C$2:$C$40806=$B$3)*('Data - fires'!$D$2:$D$40806))=0,IF(OR(B13="..",C13="..",D13=".."),"..",B13+C13+D13),SUMPRODUCT(('Data - fires'!$A$2:$A$40806=E$4)*('Data - fires'!$B$2:$B$40806=$A13)*('Data - fires'!$C$2:$C$40806=$B$3)*('Data - fires'!$D$2:$D$40806)))</f>
        <v>..</v>
      </c>
      <c r="F13" s="59" t="str">
        <f t="shared" si="0"/>
        <v>..</v>
      </c>
      <c r="G13" s="59" t="str">
        <f t="shared" si="1"/>
        <v>..</v>
      </c>
      <c r="H13" s="59" t="str">
        <f t="shared" si="2"/>
        <v>..</v>
      </c>
      <c r="I13" s="59" t="str">
        <f t="shared" si="3"/>
        <v>..</v>
      </c>
      <c r="J13" s="60"/>
      <c r="K13" s="60" cm="1">
        <f t="array" ref="K13">SUMPRODUCT(('Data - population'!$B$2:$B$996=$A13)*('Data - population'!$C$2:$C$996=K$4)*('Data - population'!$D$2:$D$996))</f>
        <v>47552700</v>
      </c>
      <c r="L13" s="60" cm="1">
        <f t="array" ref="L13">SUMPRODUCT(('Data - population'!$B$2:$B$996=$A13)*('Data - population'!$C$2:$C$996=L$4)*('Data - population'!$D$2:$D$996))</f>
        <v>5078200</v>
      </c>
      <c r="M13" s="60" cm="1">
        <f t="array" ref="M13">SUMPRODUCT(('Data - population'!$B$2:$B$996=$A13)*('Data - population'!$C$2:$C$996=M$4)*('Data - population'!$D$2:$D$996))</f>
        <v>2855200</v>
      </c>
      <c r="N13" s="60" cm="1">
        <f t="array" ref="N13">SUMPRODUCT(('Data - population'!$B$2:$B$996=$A13)*('Data - population'!$C$2:$C$996=N$4)*('Data - population'!$D$2:$D$996))</f>
        <v>55486000</v>
      </c>
      <c r="O13" s="60">
        <f t="shared" si="4"/>
        <v>100</v>
      </c>
    </row>
    <row r="14" spans="1:15" x14ac:dyDescent="0.2">
      <c r="A14" s="60" t="s">
        <v>57</v>
      </c>
      <c r="B14" s="59" t="str" cm="1">
        <f t="array" ref="B14">IF($B$3="Total fires",IF(OR(SUMPRODUCT(('Data - fires'!$A$2:$A$40806=B$4)*('Data - fires'!$B$2:$B$40806=$A14)*('Data - fires'!$D$2:$D$40806))=0,SUMPRODUCT(('Data - fires'!$A$2:$A$40806=B$4)*('Data - fires'!$B$2:$B$40806=$A14)*('Data - fires'!$D$2:$D$40806))=SUMPRODUCT(('Data - fires'!$A$2:$A$40806=B$4)*('Data - fires'!$B$2:$B$40806=$A14)*('Data - fires'!$C$2:$C$40806="Primary Fire")*('Data - fires'!$D$2:$D$40806))),"..",SUMPRODUCT(('Data - fires'!$A$2:$A$40806=B$4)*('Data - fires'!$B$2:$B$40806=$A14)*('Data - fires'!$D$2:$D$40806))),IF(SUMPRODUCT(('Data - fires'!$A$2:$A$40806=B$4)*('Data - fires'!$B$2:$B$40806=$A14)*('Data - fires'!$C$2:$C$40806="Primary Fire")*('Data - fires'!$D$2:$D$40806))=0,"..",SUMPRODUCT(('Data - fires'!$A$2:$A$40806=B$4)*('Data - fires'!$B$2:$B$40806=$A14)*('Data - fires'!$C$2:$C$40806="Primary Fire")*('Data - fires'!$D$2:$D$40806))))</f>
        <v>..</v>
      </c>
      <c r="C14" s="59" cm="1">
        <f t="array" ref="C14">IF($B$3="Total fires",IF(OR(SUMPRODUCT(('Data - fires'!$A$2:$A$40806=C$4)*('Data - fires'!$B$2:$B$40806=$A14)*('Data - fires'!$D$2:$D$40806))=0,SUMPRODUCT(('Data - fires'!$A$2:$A$40806=C$4)*('Data - fires'!$B$2:$B$40806=$A14)*('Data - fires'!$D$2:$D$40806))=SUMPRODUCT(('Data - fires'!$A$2:$A$40806=C$4)*('Data - fires'!$B$2:$B$40806=$A14)*('Data - fires'!$C$2:$C$40806="Primary Fire")*('Data - fires'!$D$2:$D$40806))),"..",SUMPRODUCT(('Data - fires'!$A$2:$A$40806=C$4)*('Data - fires'!$B$2:$B$40806=$A14)*('Data - fires'!$D$2:$D$40806))),IF(SUMPRODUCT(('Data - fires'!$A$2:$A$40806=C$4)*('Data - fires'!$B$2:$B$40806=$A14)*('Data - fires'!$C$2:$C$40806="Primary Fire")*('Data - fires'!$D$2:$D$40806))=0,"..",SUMPRODUCT(('Data - fires'!$A$2:$A$40806=C$4)*('Data - fires'!$B$2:$B$40806=$A14)*('Data - fires'!$C$2:$C$40806="Primary Fire")*('Data - fires'!$D$2:$D$40806))))</f>
        <v>49967</v>
      </c>
      <c r="D14" s="59" t="str" cm="1">
        <f t="array" ref="D14">IF($B$3="Total fires",IF(OR(SUMPRODUCT(('Data - fires'!$A$2:$A$40806=D$4)*('Data - fires'!$B$2:$B$40806=$A14)*('Data - fires'!$D$2:$D$40806))=0,SUMPRODUCT(('Data - fires'!$A$2:$A$40806=D$4)*('Data - fires'!$B$2:$B$40806=$A14)*('Data - fires'!$D$2:$D$40806))=SUMPRODUCT(('Data - fires'!$A$2:$A$40806=D$4)*('Data - fires'!$B$2:$B$40806=$A14)*('Data - fires'!$C$2:$C$40806="Primary Fire")*('Data - fires'!$D$2:$D$40806))),"..",SUMPRODUCT(('Data - fires'!$A$2:$A$40806=D$4)*('Data - fires'!$B$2:$B$40806=$A14)*('Data - fires'!$D$2:$D$40806))),IF(SUMPRODUCT(('Data - fires'!$A$2:$A$40806=D$4)*('Data - fires'!$B$2:$B$40806=$A14)*('Data - fires'!$C$2:$C$40806="Primary Fire")*('Data - fires'!$D$2:$D$40806))=0,"..",SUMPRODUCT(('Data - fires'!$A$2:$A$40806=D$4)*('Data - fires'!$B$2:$B$40806=$A14)*('Data - fires'!$C$2:$C$40806="Primary Fire")*('Data - fires'!$D$2:$D$40806))))</f>
        <v>..</v>
      </c>
      <c r="E14" s="59" t="str" cm="1">
        <f t="array" ref="E14">IF(SUMPRODUCT(('Data - fires'!$A$2:$A$40806=E$4)*('Data - fires'!$B$2:$B$40806=$A14)*('Data - fires'!$C$2:$C$40806=$B$3)*('Data - fires'!$D$2:$D$40806))=0,IF(OR(B14="..",C14="..",D14=".."),"..",B14+C14+D14),SUMPRODUCT(('Data - fires'!$A$2:$A$40806=E$4)*('Data - fires'!$B$2:$B$40806=$A14)*('Data - fires'!$C$2:$C$40806=$B$3)*('Data - fires'!$D$2:$D$40806)))</f>
        <v>..</v>
      </c>
      <c r="F14" s="59" t="str">
        <f t="shared" si="0"/>
        <v>..</v>
      </c>
      <c r="G14" s="59">
        <f t="shared" si="1"/>
        <v>9834</v>
      </c>
      <c r="H14" s="59" t="str">
        <f t="shared" si="2"/>
        <v>..</v>
      </c>
      <c r="I14" s="59" t="str">
        <f t="shared" si="3"/>
        <v>..</v>
      </c>
      <c r="J14" s="60"/>
      <c r="K14" s="60" cm="1">
        <f t="array" ref="K14">SUMPRODUCT(('Data - population'!$B$2:$B$996=$A14)*('Data - population'!$C$2:$C$996=K$4)*('Data - population'!$D$2:$D$996))</f>
        <v>47699100</v>
      </c>
      <c r="L14" s="60" cm="1">
        <f t="array" ref="L14">SUMPRODUCT(('Data - population'!$B$2:$B$996=$A14)*('Data - population'!$C$2:$C$996=L$4)*('Data - population'!$D$2:$D$996))</f>
        <v>5081300</v>
      </c>
      <c r="M14" s="60" cm="1">
        <f t="array" ref="M14">SUMPRODUCT(('Data - population'!$B$2:$B$996=$A14)*('Data - population'!$C$2:$C$996=M$4)*('Data - population'!$D$2:$D$996))</f>
        <v>2861500</v>
      </c>
      <c r="N14" s="60" cm="1">
        <f t="array" ref="N14">SUMPRODUCT(('Data - population'!$B$2:$B$996=$A14)*('Data - population'!$C$2:$C$996=N$4)*('Data - population'!$D$2:$D$996))</f>
        <v>55641900</v>
      </c>
      <c r="O14" s="60">
        <f t="shared" si="4"/>
        <v>0</v>
      </c>
    </row>
    <row r="15" spans="1:15" x14ac:dyDescent="0.2">
      <c r="A15" s="60" t="s">
        <v>58</v>
      </c>
      <c r="B15" s="59" t="str" cm="1">
        <f t="array" ref="B15">IF($B$3="Total fires",IF(OR(SUMPRODUCT(('Data - fires'!$A$2:$A$40806=B$4)*('Data - fires'!$B$2:$B$40806=$A15)*('Data - fires'!$D$2:$D$40806))=0,SUMPRODUCT(('Data - fires'!$A$2:$A$40806=B$4)*('Data - fires'!$B$2:$B$40806=$A15)*('Data - fires'!$D$2:$D$40806))=SUMPRODUCT(('Data - fires'!$A$2:$A$40806=B$4)*('Data - fires'!$B$2:$B$40806=$A15)*('Data - fires'!$C$2:$C$40806="Primary Fire")*('Data - fires'!$D$2:$D$40806))),"..",SUMPRODUCT(('Data - fires'!$A$2:$A$40806=B$4)*('Data - fires'!$B$2:$B$40806=$A15)*('Data - fires'!$D$2:$D$40806))),IF(SUMPRODUCT(('Data - fires'!$A$2:$A$40806=B$4)*('Data - fires'!$B$2:$B$40806=$A15)*('Data - fires'!$C$2:$C$40806="Primary Fire")*('Data - fires'!$D$2:$D$40806))=0,"..",SUMPRODUCT(('Data - fires'!$A$2:$A$40806=B$4)*('Data - fires'!$B$2:$B$40806=$A15)*('Data - fires'!$C$2:$C$40806="Primary Fire")*('Data - fires'!$D$2:$D$40806))))</f>
        <v>..</v>
      </c>
      <c r="C15" s="59" cm="1">
        <f t="array" ref="C15">IF($B$3="Total fires",IF(OR(SUMPRODUCT(('Data - fires'!$A$2:$A$40806=C$4)*('Data - fires'!$B$2:$B$40806=$A15)*('Data - fires'!$D$2:$D$40806))=0,SUMPRODUCT(('Data - fires'!$A$2:$A$40806=C$4)*('Data - fires'!$B$2:$B$40806=$A15)*('Data - fires'!$D$2:$D$40806))=SUMPRODUCT(('Data - fires'!$A$2:$A$40806=C$4)*('Data - fires'!$B$2:$B$40806=$A15)*('Data - fires'!$C$2:$C$40806="Primary Fire")*('Data - fires'!$D$2:$D$40806))),"..",SUMPRODUCT(('Data - fires'!$A$2:$A$40806=C$4)*('Data - fires'!$B$2:$B$40806=$A15)*('Data - fires'!$D$2:$D$40806))),IF(SUMPRODUCT(('Data - fires'!$A$2:$A$40806=C$4)*('Data - fires'!$B$2:$B$40806=$A15)*('Data - fires'!$C$2:$C$40806="Primary Fire")*('Data - fires'!$D$2:$D$40806))=0,"..",SUMPRODUCT(('Data - fires'!$A$2:$A$40806=C$4)*('Data - fires'!$B$2:$B$40806=$A15)*('Data - fires'!$C$2:$C$40806="Primary Fire")*('Data - fires'!$D$2:$D$40806))))</f>
        <v>57125</v>
      </c>
      <c r="D15" s="59" t="str" cm="1">
        <f t="array" ref="D15">IF($B$3="Total fires",IF(OR(SUMPRODUCT(('Data - fires'!$A$2:$A$40806=D$4)*('Data - fires'!$B$2:$B$40806=$A15)*('Data - fires'!$D$2:$D$40806))=0,SUMPRODUCT(('Data - fires'!$A$2:$A$40806=D$4)*('Data - fires'!$B$2:$B$40806=$A15)*('Data - fires'!$D$2:$D$40806))=SUMPRODUCT(('Data - fires'!$A$2:$A$40806=D$4)*('Data - fires'!$B$2:$B$40806=$A15)*('Data - fires'!$C$2:$C$40806="Primary Fire")*('Data - fires'!$D$2:$D$40806))),"..",SUMPRODUCT(('Data - fires'!$A$2:$A$40806=D$4)*('Data - fires'!$B$2:$B$40806=$A15)*('Data - fires'!$D$2:$D$40806))),IF(SUMPRODUCT(('Data - fires'!$A$2:$A$40806=D$4)*('Data - fires'!$B$2:$B$40806=$A15)*('Data - fires'!$C$2:$C$40806="Primary Fire")*('Data - fires'!$D$2:$D$40806))=0,"..",SUMPRODUCT(('Data - fires'!$A$2:$A$40806=D$4)*('Data - fires'!$B$2:$B$40806=$A15)*('Data - fires'!$C$2:$C$40806="Primary Fire")*('Data - fires'!$D$2:$D$40806))))</f>
        <v>..</v>
      </c>
      <c r="E15" s="59" t="str" cm="1">
        <f t="array" ref="E15">IF(SUMPRODUCT(('Data - fires'!$A$2:$A$40806=E$4)*('Data - fires'!$B$2:$B$40806=$A15)*('Data - fires'!$C$2:$C$40806=$B$3)*('Data - fires'!$D$2:$D$40806))=0,IF(OR(B15="..",C15="..",D15=".."),"..",B15+C15+D15),SUMPRODUCT(('Data - fires'!$A$2:$A$40806=E$4)*('Data - fires'!$B$2:$B$40806=$A15)*('Data - fires'!$C$2:$C$40806=$B$3)*('Data - fires'!$D$2:$D$40806)))</f>
        <v>..</v>
      </c>
      <c r="F15" s="59" t="str">
        <f t="shared" si="0"/>
        <v>..</v>
      </c>
      <c r="G15" s="59">
        <f t="shared" si="1"/>
        <v>11238</v>
      </c>
      <c r="H15" s="59" t="str">
        <f t="shared" si="2"/>
        <v>..</v>
      </c>
      <c r="I15" s="59" t="str">
        <f t="shared" si="3"/>
        <v>..</v>
      </c>
      <c r="J15" s="60"/>
      <c r="K15" s="60" cm="1">
        <f t="array" ref="K15">SUMPRODUCT(('Data - population'!$B$2:$B$996=$A15)*('Data - population'!$C$2:$C$996=K$4)*('Data - population'!$D$2:$D$996))</f>
        <v>47875000</v>
      </c>
      <c r="L15" s="60" cm="1">
        <f t="array" ref="L15">SUMPRODUCT(('Data - population'!$B$2:$B$996=$A15)*('Data - population'!$C$2:$C$996=L$4)*('Data - population'!$D$2:$D$996))</f>
        <v>5083300</v>
      </c>
      <c r="M15" s="60" cm="1">
        <f t="array" ref="M15">SUMPRODUCT(('Data - population'!$B$2:$B$996=$A15)*('Data - population'!$C$2:$C$996=M$4)*('Data - population'!$D$2:$D$996))</f>
        <v>2873000</v>
      </c>
      <c r="N15" s="60" cm="1">
        <f t="array" ref="N15">SUMPRODUCT(('Data - population'!$B$2:$B$996=$A15)*('Data - population'!$C$2:$C$996=N$4)*('Data - population'!$D$2:$D$996))</f>
        <v>55831400</v>
      </c>
      <c r="O15" s="60">
        <f t="shared" si="4"/>
        <v>-100</v>
      </c>
    </row>
    <row r="16" spans="1:15" x14ac:dyDescent="0.2">
      <c r="A16" s="60" t="s">
        <v>59</v>
      </c>
      <c r="B16" s="59" t="str" cm="1">
        <f t="array" ref="B16">IF($B$3="Total fires",IF(OR(SUMPRODUCT(('Data - fires'!$A$2:$A$40806=B$4)*('Data - fires'!$B$2:$B$40806=$A16)*('Data - fires'!$D$2:$D$40806))=0,SUMPRODUCT(('Data - fires'!$A$2:$A$40806=B$4)*('Data - fires'!$B$2:$B$40806=$A16)*('Data - fires'!$D$2:$D$40806))=SUMPRODUCT(('Data - fires'!$A$2:$A$40806=B$4)*('Data - fires'!$B$2:$B$40806=$A16)*('Data - fires'!$C$2:$C$40806="Primary Fire")*('Data - fires'!$D$2:$D$40806))),"..",SUMPRODUCT(('Data - fires'!$A$2:$A$40806=B$4)*('Data - fires'!$B$2:$B$40806=$A16)*('Data - fires'!$D$2:$D$40806))),IF(SUMPRODUCT(('Data - fires'!$A$2:$A$40806=B$4)*('Data - fires'!$B$2:$B$40806=$A16)*('Data - fires'!$C$2:$C$40806="Primary Fire")*('Data - fires'!$D$2:$D$40806))=0,"..",SUMPRODUCT(('Data - fires'!$A$2:$A$40806=B$4)*('Data - fires'!$B$2:$B$40806=$A16)*('Data - fires'!$C$2:$C$40806="Primary Fire")*('Data - fires'!$D$2:$D$40806))))</f>
        <v>..</v>
      </c>
      <c r="C16" s="59" cm="1">
        <f t="array" ref="C16">IF($B$3="Total fires",IF(OR(SUMPRODUCT(('Data - fires'!$A$2:$A$40806=C$4)*('Data - fires'!$B$2:$B$40806=$A16)*('Data - fires'!$D$2:$D$40806))=0,SUMPRODUCT(('Data - fires'!$A$2:$A$40806=C$4)*('Data - fires'!$B$2:$B$40806=$A16)*('Data - fires'!$D$2:$D$40806))=SUMPRODUCT(('Data - fires'!$A$2:$A$40806=C$4)*('Data - fires'!$B$2:$B$40806=$A16)*('Data - fires'!$C$2:$C$40806="Primary Fire")*('Data - fires'!$D$2:$D$40806))),"..",SUMPRODUCT(('Data - fires'!$A$2:$A$40806=C$4)*('Data - fires'!$B$2:$B$40806=$A16)*('Data - fires'!$D$2:$D$40806))),IF(SUMPRODUCT(('Data - fires'!$A$2:$A$40806=C$4)*('Data - fires'!$B$2:$B$40806=$A16)*('Data - fires'!$C$2:$C$40806="Primary Fire")*('Data - fires'!$D$2:$D$40806))=0,"..",SUMPRODUCT(('Data - fires'!$A$2:$A$40806=C$4)*('Data - fires'!$B$2:$B$40806=$A16)*('Data - fires'!$C$2:$C$40806="Primary Fire")*('Data - fires'!$D$2:$D$40806))))</f>
        <v>52167</v>
      </c>
      <c r="D16" s="59" t="str" cm="1">
        <f t="array" ref="D16">IF($B$3="Total fires",IF(OR(SUMPRODUCT(('Data - fires'!$A$2:$A$40806=D$4)*('Data - fires'!$B$2:$B$40806=$A16)*('Data - fires'!$D$2:$D$40806))=0,SUMPRODUCT(('Data - fires'!$A$2:$A$40806=D$4)*('Data - fires'!$B$2:$B$40806=$A16)*('Data - fires'!$D$2:$D$40806))=SUMPRODUCT(('Data - fires'!$A$2:$A$40806=D$4)*('Data - fires'!$B$2:$B$40806=$A16)*('Data - fires'!$C$2:$C$40806="Primary Fire")*('Data - fires'!$D$2:$D$40806))),"..",SUMPRODUCT(('Data - fires'!$A$2:$A$40806=D$4)*('Data - fires'!$B$2:$B$40806=$A16)*('Data - fires'!$D$2:$D$40806))),IF(SUMPRODUCT(('Data - fires'!$A$2:$A$40806=D$4)*('Data - fires'!$B$2:$B$40806=$A16)*('Data - fires'!$C$2:$C$40806="Primary Fire")*('Data - fires'!$D$2:$D$40806))=0,"..",SUMPRODUCT(('Data - fires'!$A$2:$A$40806=D$4)*('Data - fires'!$B$2:$B$40806=$A16)*('Data - fires'!$C$2:$C$40806="Primary Fire")*('Data - fires'!$D$2:$D$40806))))</f>
        <v>..</v>
      </c>
      <c r="E16" s="59" t="str" cm="1">
        <f t="array" ref="E16">IF(SUMPRODUCT(('Data - fires'!$A$2:$A$40806=E$4)*('Data - fires'!$B$2:$B$40806=$A16)*('Data - fires'!$C$2:$C$40806=$B$3)*('Data - fires'!$D$2:$D$40806))=0,IF(OR(B16="..",C16="..",D16=".."),"..",B16+C16+D16),SUMPRODUCT(('Data - fires'!$A$2:$A$40806=E$4)*('Data - fires'!$B$2:$B$40806=$A16)*('Data - fires'!$C$2:$C$40806=$B$3)*('Data - fires'!$D$2:$D$40806)))</f>
        <v>..</v>
      </c>
      <c r="F16" s="59" t="str">
        <f t="shared" si="0"/>
        <v>..</v>
      </c>
      <c r="G16" s="59">
        <f t="shared" si="1"/>
        <v>10258</v>
      </c>
      <c r="H16" s="59" t="str">
        <f t="shared" si="2"/>
        <v>..</v>
      </c>
      <c r="I16" s="59" t="str">
        <f t="shared" si="3"/>
        <v>..</v>
      </c>
      <c r="J16" s="60"/>
      <c r="K16" s="60" cm="1">
        <f t="array" ref="K16">SUMPRODUCT(('Data - population'!$B$2:$B$996=$A16)*('Data - population'!$C$2:$C$996=K$4)*('Data - population'!$D$2:$D$996))</f>
        <v>47998000</v>
      </c>
      <c r="L16" s="60" cm="1">
        <f t="array" ref="L16">SUMPRODUCT(('Data - population'!$B$2:$B$996=$A16)*('Data - population'!$C$2:$C$996=L$4)*('Data - population'!$D$2:$D$996))</f>
        <v>5085600</v>
      </c>
      <c r="M16" s="60" cm="1">
        <f t="array" ref="M16">SUMPRODUCT(('Data - population'!$B$2:$B$996=$A16)*('Data - population'!$C$2:$C$996=M$4)*('Data - population'!$D$2:$D$996))</f>
        <v>2877700</v>
      </c>
      <c r="N16" s="60" cm="1">
        <f t="array" ref="N16">SUMPRODUCT(('Data - population'!$B$2:$B$996=$A16)*('Data - population'!$C$2:$C$996=N$4)*('Data - population'!$D$2:$D$996))</f>
        <v>55961300</v>
      </c>
      <c r="O16" s="60">
        <f t="shared" si="4"/>
        <v>0</v>
      </c>
    </row>
    <row r="17" spans="1:15" x14ac:dyDescent="0.2">
      <c r="A17" s="60" t="s">
        <v>60</v>
      </c>
      <c r="B17" s="59" t="str" cm="1">
        <f t="array" ref="B17">IF($B$3="Total fires",IF(OR(SUMPRODUCT(('Data - fires'!$A$2:$A$40806=B$4)*('Data - fires'!$B$2:$B$40806=$A17)*('Data - fires'!$D$2:$D$40806))=0,SUMPRODUCT(('Data - fires'!$A$2:$A$40806=B$4)*('Data - fires'!$B$2:$B$40806=$A17)*('Data - fires'!$D$2:$D$40806))=SUMPRODUCT(('Data - fires'!$A$2:$A$40806=B$4)*('Data - fires'!$B$2:$B$40806=$A17)*('Data - fires'!$C$2:$C$40806="Primary Fire")*('Data - fires'!$D$2:$D$40806))),"..",SUMPRODUCT(('Data - fires'!$A$2:$A$40806=B$4)*('Data - fires'!$B$2:$B$40806=$A17)*('Data - fires'!$D$2:$D$40806))),IF(SUMPRODUCT(('Data - fires'!$A$2:$A$40806=B$4)*('Data - fires'!$B$2:$B$40806=$A17)*('Data - fires'!$C$2:$C$40806="Primary Fire")*('Data - fires'!$D$2:$D$40806))=0,"..",SUMPRODUCT(('Data - fires'!$A$2:$A$40806=B$4)*('Data - fires'!$B$2:$B$40806=$A17)*('Data - fires'!$C$2:$C$40806="Primary Fire")*('Data - fires'!$D$2:$D$40806))))</f>
        <v>..</v>
      </c>
      <c r="C17" s="59" cm="1">
        <f t="array" ref="C17">IF($B$3="Total fires",IF(OR(SUMPRODUCT(('Data - fires'!$A$2:$A$40806=C$4)*('Data - fires'!$B$2:$B$40806=$A17)*('Data - fires'!$D$2:$D$40806))=0,SUMPRODUCT(('Data - fires'!$A$2:$A$40806=C$4)*('Data - fires'!$B$2:$B$40806=$A17)*('Data - fires'!$D$2:$D$40806))=SUMPRODUCT(('Data - fires'!$A$2:$A$40806=C$4)*('Data - fires'!$B$2:$B$40806=$A17)*('Data - fires'!$C$2:$C$40806="Primary Fire")*('Data - fires'!$D$2:$D$40806))),"..",SUMPRODUCT(('Data - fires'!$A$2:$A$40806=C$4)*('Data - fires'!$B$2:$B$40806=$A17)*('Data - fires'!$D$2:$D$40806))),IF(SUMPRODUCT(('Data - fires'!$A$2:$A$40806=C$4)*('Data - fires'!$B$2:$B$40806=$A17)*('Data - fires'!$C$2:$C$40806="Primary Fire")*('Data - fires'!$D$2:$D$40806))=0,"..",SUMPRODUCT(('Data - fires'!$A$2:$A$40806=C$4)*('Data - fires'!$B$2:$B$40806=$A17)*('Data - fires'!$C$2:$C$40806="Primary Fire")*('Data - fires'!$D$2:$D$40806))))</f>
        <v>56145</v>
      </c>
      <c r="D17" s="59" t="str" cm="1">
        <f t="array" ref="D17">IF($B$3="Total fires",IF(OR(SUMPRODUCT(('Data - fires'!$A$2:$A$40806=D$4)*('Data - fires'!$B$2:$B$40806=$A17)*('Data - fires'!$D$2:$D$40806))=0,SUMPRODUCT(('Data - fires'!$A$2:$A$40806=D$4)*('Data - fires'!$B$2:$B$40806=$A17)*('Data - fires'!$D$2:$D$40806))=SUMPRODUCT(('Data - fires'!$A$2:$A$40806=D$4)*('Data - fires'!$B$2:$B$40806=$A17)*('Data - fires'!$C$2:$C$40806="Primary Fire")*('Data - fires'!$D$2:$D$40806))),"..",SUMPRODUCT(('Data - fires'!$A$2:$A$40806=D$4)*('Data - fires'!$B$2:$B$40806=$A17)*('Data - fires'!$D$2:$D$40806))),IF(SUMPRODUCT(('Data - fires'!$A$2:$A$40806=D$4)*('Data - fires'!$B$2:$B$40806=$A17)*('Data - fires'!$C$2:$C$40806="Primary Fire")*('Data - fires'!$D$2:$D$40806))=0,"..",SUMPRODUCT(('Data - fires'!$A$2:$A$40806=D$4)*('Data - fires'!$B$2:$B$40806=$A17)*('Data - fires'!$C$2:$C$40806="Primary Fire")*('Data - fires'!$D$2:$D$40806))))</f>
        <v>..</v>
      </c>
      <c r="E17" s="59" t="str" cm="1">
        <f t="array" ref="E17">IF(SUMPRODUCT(('Data - fires'!$A$2:$A$40806=E$4)*('Data - fires'!$B$2:$B$40806=$A17)*('Data - fires'!$C$2:$C$40806=$B$3)*('Data - fires'!$D$2:$D$40806))=0,IF(OR(B17="..",C17="..",D17=".."),"..",B17+C17+D17),SUMPRODUCT(('Data - fires'!$A$2:$A$40806=E$4)*('Data - fires'!$B$2:$B$40806=$A17)*('Data - fires'!$C$2:$C$40806=$B$3)*('Data - fires'!$D$2:$D$40806)))</f>
        <v>..</v>
      </c>
      <c r="F17" s="59" t="str">
        <f t="shared" si="0"/>
        <v>..</v>
      </c>
      <c r="G17" s="59">
        <f t="shared" si="1"/>
        <v>11025</v>
      </c>
      <c r="H17" s="59" t="str">
        <f t="shared" si="2"/>
        <v>..</v>
      </c>
      <c r="I17" s="59" t="str">
        <f t="shared" si="3"/>
        <v>..</v>
      </c>
      <c r="J17" s="60"/>
      <c r="K17" s="60" cm="1">
        <f t="array" ref="K17">SUMPRODUCT(('Data - population'!$B$2:$B$996=$A17)*('Data - population'!$C$2:$C$996=K$4)*('Data - population'!$D$2:$D$996))</f>
        <v>48102300</v>
      </c>
      <c r="L17" s="60" cm="1">
        <f t="array" ref="L17">SUMPRODUCT(('Data - population'!$B$2:$B$996=$A17)*('Data - population'!$C$2:$C$996=L$4)*('Data - population'!$D$2:$D$996))</f>
        <v>5092500</v>
      </c>
      <c r="M17" s="60" cm="1">
        <f t="array" ref="M17">SUMPRODUCT(('Data - population'!$B$2:$B$996=$A17)*('Data - population'!$C$2:$C$996=M$4)*('Data - population'!$D$2:$D$996))</f>
        <v>2883600</v>
      </c>
      <c r="N17" s="60" cm="1">
        <f t="array" ref="N17">SUMPRODUCT(('Data - population'!$B$2:$B$996=$A17)*('Data - population'!$C$2:$C$996=N$4)*('Data - population'!$D$2:$D$996))</f>
        <v>56078300</v>
      </c>
      <c r="O17" s="60">
        <f t="shared" si="4"/>
        <v>100</v>
      </c>
    </row>
    <row r="18" spans="1:15" x14ac:dyDescent="0.2">
      <c r="A18" s="60" t="s">
        <v>61</v>
      </c>
      <c r="B18" s="59" t="str" cm="1">
        <f t="array" ref="B18">IF($B$3="Total fires",IF(OR(SUMPRODUCT(('Data - fires'!$A$2:$A$40806=B$4)*('Data - fires'!$B$2:$B$40806=$A18)*('Data - fires'!$D$2:$D$40806))=0,SUMPRODUCT(('Data - fires'!$A$2:$A$40806=B$4)*('Data - fires'!$B$2:$B$40806=$A18)*('Data - fires'!$D$2:$D$40806))=SUMPRODUCT(('Data - fires'!$A$2:$A$40806=B$4)*('Data - fires'!$B$2:$B$40806=$A18)*('Data - fires'!$C$2:$C$40806="Primary Fire")*('Data - fires'!$D$2:$D$40806))),"..",SUMPRODUCT(('Data - fires'!$A$2:$A$40806=B$4)*('Data - fires'!$B$2:$B$40806=$A18)*('Data - fires'!$D$2:$D$40806))),IF(SUMPRODUCT(('Data - fires'!$A$2:$A$40806=B$4)*('Data - fires'!$B$2:$B$40806=$A18)*('Data - fires'!$C$2:$C$40806="Primary Fire")*('Data - fires'!$D$2:$D$40806))=0,"..",SUMPRODUCT(('Data - fires'!$A$2:$A$40806=B$4)*('Data - fires'!$B$2:$B$40806=$A18)*('Data - fires'!$C$2:$C$40806="Primary Fire")*('Data - fires'!$D$2:$D$40806))))</f>
        <v>..</v>
      </c>
      <c r="C18" s="59" t="str" cm="1">
        <f t="array" ref="C18">IF($B$3="Total fires",IF(OR(SUMPRODUCT(('Data - fires'!$A$2:$A$40806=C$4)*('Data - fires'!$B$2:$B$40806=$A18)*('Data - fires'!$D$2:$D$40806))=0,SUMPRODUCT(('Data - fires'!$A$2:$A$40806=C$4)*('Data - fires'!$B$2:$B$40806=$A18)*('Data - fires'!$D$2:$D$40806))=SUMPRODUCT(('Data - fires'!$A$2:$A$40806=C$4)*('Data - fires'!$B$2:$B$40806=$A18)*('Data - fires'!$C$2:$C$40806="Primary Fire")*('Data - fires'!$D$2:$D$40806))),"..",SUMPRODUCT(('Data - fires'!$A$2:$A$40806=C$4)*('Data - fires'!$B$2:$B$40806=$A18)*('Data - fires'!$D$2:$D$40806))),IF(SUMPRODUCT(('Data - fires'!$A$2:$A$40806=C$4)*('Data - fires'!$B$2:$B$40806=$A18)*('Data - fires'!$C$2:$C$40806="Primary Fire")*('Data - fires'!$D$2:$D$40806))=0,"..",SUMPRODUCT(('Data - fires'!$A$2:$A$40806=C$4)*('Data - fires'!$B$2:$B$40806=$A18)*('Data - fires'!$C$2:$C$40806="Primary Fire")*('Data - fires'!$D$2:$D$40806))))</f>
        <v>..</v>
      </c>
      <c r="D18" s="59" t="str" cm="1">
        <f t="array" ref="D18">IF($B$3="Total fires",IF(OR(SUMPRODUCT(('Data - fires'!$A$2:$A$40806=D$4)*('Data - fires'!$B$2:$B$40806=$A18)*('Data - fires'!$D$2:$D$40806))=0,SUMPRODUCT(('Data - fires'!$A$2:$A$40806=D$4)*('Data - fires'!$B$2:$B$40806=$A18)*('Data - fires'!$D$2:$D$40806))=SUMPRODUCT(('Data - fires'!$A$2:$A$40806=D$4)*('Data - fires'!$B$2:$B$40806=$A18)*('Data - fires'!$C$2:$C$40806="Primary Fire")*('Data - fires'!$D$2:$D$40806))),"..",SUMPRODUCT(('Data - fires'!$A$2:$A$40806=D$4)*('Data - fires'!$B$2:$B$40806=$A18)*('Data - fires'!$D$2:$D$40806))),IF(SUMPRODUCT(('Data - fires'!$A$2:$A$40806=D$4)*('Data - fires'!$B$2:$B$40806=$A18)*('Data - fires'!$C$2:$C$40806="Primary Fire")*('Data - fires'!$D$2:$D$40806))=0,"..",SUMPRODUCT(('Data - fires'!$A$2:$A$40806=D$4)*('Data - fires'!$B$2:$B$40806=$A18)*('Data - fires'!$C$2:$C$40806="Primary Fire")*('Data - fires'!$D$2:$D$40806))))</f>
        <v>..</v>
      </c>
      <c r="E18" s="59" t="str" cm="1">
        <f t="array" ref="E18">IF(SUMPRODUCT(('Data - fires'!$A$2:$A$40806=E$4)*('Data - fires'!$B$2:$B$40806=$A18)*('Data - fires'!$C$2:$C$40806=$B$3)*('Data - fires'!$D$2:$D$40806))=0,IF(OR(B18="..",C18="..",D18=".."),"..",B18+C18+D18),SUMPRODUCT(('Data - fires'!$A$2:$A$40806=E$4)*('Data - fires'!$B$2:$B$40806=$A18)*('Data - fires'!$C$2:$C$40806=$B$3)*('Data - fires'!$D$2:$D$40806)))</f>
        <v>..</v>
      </c>
      <c r="F18" s="59" t="str">
        <f t="shared" si="0"/>
        <v>..</v>
      </c>
      <c r="G18" s="59" t="str">
        <f t="shared" si="1"/>
        <v>..</v>
      </c>
      <c r="H18" s="59" t="str">
        <f t="shared" si="2"/>
        <v>..</v>
      </c>
      <c r="I18" s="59" t="str">
        <f t="shared" si="3"/>
        <v>..</v>
      </c>
      <c r="J18" s="60"/>
      <c r="K18" s="60" cm="1">
        <f t="array" ref="K18">SUMPRODUCT(('Data - population'!$B$2:$B$996=$A18)*('Data - population'!$C$2:$C$996=K$4)*('Data - population'!$D$2:$D$996))</f>
        <v>48228800</v>
      </c>
      <c r="L18" s="60" cm="1">
        <f t="array" ref="L18">SUMPRODUCT(('Data - population'!$B$2:$B$996=$A18)*('Data - population'!$C$2:$C$996=L$4)*('Data - population'!$D$2:$D$996))</f>
        <v>5102200</v>
      </c>
      <c r="M18" s="60" cm="1">
        <f t="array" ref="M18">SUMPRODUCT(('Data - population'!$B$2:$B$996=$A18)*('Data - population'!$C$2:$C$996=M$4)*('Data - population'!$D$2:$D$996))</f>
        <v>2887400</v>
      </c>
      <c r="N18" s="60" cm="1">
        <f t="array" ref="N18">SUMPRODUCT(('Data - population'!$B$2:$B$996=$A18)*('Data - population'!$C$2:$C$996=N$4)*('Data - population'!$D$2:$D$996))</f>
        <v>56218400</v>
      </c>
      <c r="O18" s="60">
        <f t="shared" si="4"/>
        <v>0</v>
      </c>
    </row>
    <row r="19" spans="1:15" x14ac:dyDescent="0.2">
      <c r="A19" s="60" t="s">
        <v>62</v>
      </c>
      <c r="B19" s="59" cm="1">
        <f t="array" ref="B19">IF($B$3="Total fires",IF(OR(SUMPRODUCT(('Data - fires'!$A$2:$A$40806=B$4)*('Data - fires'!$B$2:$B$40806=$A19)*('Data - fires'!$D$2:$D$40806))=0,SUMPRODUCT(('Data - fires'!$A$2:$A$40806=B$4)*('Data - fires'!$B$2:$B$40806=$A19)*('Data - fires'!$D$2:$D$40806))=SUMPRODUCT(('Data - fires'!$A$2:$A$40806=B$4)*('Data - fires'!$B$2:$B$40806=$A19)*('Data - fires'!$C$2:$C$40806="Primary Fire")*('Data - fires'!$D$2:$D$40806))),"..",SUMPRODUCT(('Data - fires'!$A$2:$A$40806=B$4)*('Data - fires'!$B$2:$B$40806=$A19)*('Data - fires'!$D$2:$D$40806))),IF(SUMPRODUCT(('Data - fires'!$A$2:$A$40806=B$4)*('Data - fires'!$B$2:$B$40806=$A19)*('Data - fires'!$C$2:$C$40806="Primary Fire")*('Data - fires'!$D$2:$D$40806))=0,"..",SUMPRODUCT(('Data - fires'!$A$2:$A$40806=B$4)*('Data - fires'!$B$2:$B$40806=$A19)*('Data - fires'!$C$2:$C$40806="Primary Fire")*('Data - fires'!$D$2:$D$40806))))</f>
        <v>487600</v>
      </c>
      <c r="C19" s="59" cm="1">
        <f t="array" ref="C19">IF($B$3="Total fires",IF(OR(SUMPRODUCT(('Data - fires'!$A$2:$A$40806=C$4)*('Data - fires'!$B$2:$B$40806=$A19)*('Data - fires'!$D$2:$D$40806))=0,SUMPRODUCT(('Data - fires'!$A$2:$A$40806=C$4)*('Data - fires'!$B$2:$B$40806=$A19)*('Data - fires'!$D$2:$D$40806))=SUMPRODUCT(('Data - fires'!$A$2:$A$40806=C$4)*('Data - fires'!$B$2:$B$40806=$A19)*('Data - fires'!$C$2:$C$40806="Primary Fire")*('Data - fires'!$D$2:$D$40806))),"..",SUMPRODUCT(('Data - fires'!$A$2:$A$40806=C$4)*('Data - fires'!$B$2:$B$40806=$A19)*('Data - fires'!$D$2:$D$40806))),IF(SUMPRODUCT(('Data - fires'!$A$2:$A$40806=C$4)*('Data - fires'!$B$2:$B$40806=$A19)*('Data - fires'!$C$2:$C$40806="Primary Fire")*('Data - fires'!$D$2:$D$40806))=0,"..",SUMPRODUCT(('Data - fires'!$A$2:$A$40806=C$4)*('Data - fires'!$B$2:$B$40806=$A19)*('Data - fires'!$C$2:$C$40806="Primary Fire")*('Data - fires'!$D$2:$D$40806))))</f>
        <v>65841</v>
      </c>
      <c r="D19" s="59" t="str" cm="1">
        <f t="array" ref="D19">IF($B$3="Total fires",IF(OR(SUMPRODUCT(('Data - fires'!$A$2:$A$40806=D$4)*('Data - fires'!$B$2:$B$40806=$A19)*('Data - fires'!$D$2:$D$40806))=0,SUMPRODUCT(('Data - fires'!$A$2:$A$40806=D$4)*('Data - fires'!$B$2:$B$40806=$A19)*('Data - fires'!$D$2:$D$40806))=SUMPRODUCT(('Data - fires'!$A$2:$A$40806=D$4)*('Data - fires'!$B$2:$B$40806=$A19)*('Data - fires'!$C$2:$C$40806="Primary Fire")*('Data - fires'!$D$2:$D$40806))),"..",SUMPRODUCT(('Data - fires'!$A$2:$A$40806=D$4)*('Data - fires'!$B$2:$B$40806=$A19)*('Data - fires'!$D$2:$D$40806))),IF(SUMPRODUCT(('Data - fires'!$A$2:$A$40806=D$4)*('Data - fires'!$B$2:$B$40806=$A19)*('Data - fires'!$C$2:$C$40806="Primary Fire")*('Data - fires'!$D$2:$D$40806))=0,"..",SUMPRODUCT(('Data - fires'!$A$2:$A$40806=D$4)*('Data - fires'!$B$2:$B$40806=$A19)*('Data - fires'!$C$2:$C$40806="Primary Fire")*('Data - fires'!$D$2:$D$40806))))</f>
        <v>..</v>
      </c>
      <c r="E19" s="59" cm="1">
        <f t="array" ref="E19">IF(SUMPRODUCT(('Data - fires'!$A$2:$A$40806=E$4)*('Data - fires'!$B$2:$B$40806=$A19)*('Data - fires'!$C$2:$C$40806=$B$3)*('Data - fires'!$D$2:$D$40806))=0,IF(OR(B19="..",C19="..",D19=".."),"..",B19+C19+D19),SUMPRODUCT(('Data - fires'!$A$2:$A$40806=E$4)*('Data - fires'!$B$2:$B$40806=$A19)*('Data - fires'!$C$2:$C$40806=$B$3)*('Data - fires'!$D$2:$D$40806)))</f>
        <v>592493</v>
      </c>
      <c r="F19" s="59">
        <f t="shared" si="0"/>
        <v>10078</v>
      </c>
      <c r="G19" s="59">
        <f t="shared" si="1"/>
        <v>12901</v>
      </c>
      <c r="H19" s="59" t="str">
        <f t="shared" si="2"/>
        <v>..</v>
      </c>
      <c r="I19" s="59">
        <f t="shared" si="3"/>
        <v>10510</v>
      </c>
      <c r="J19" s="60"/>
      <c r="K19" s="60" cm="1">
        <f t="array" ref="K19">SUMPRODUCT(('Data - population'!$B$2:$B$996=$A19)*('Data - population'!$C$2:$C$996=K$4)*('Data - population'!$D$2:$D$996))</f>
        <v>48383500</v>
      </c>
      <c r="L19" s="60" cm="1">
        <f t="array" ref="L19">SUMPRODUCT(('Data - population'!$B$2:$B$996=$A19)*('Data - population'!$C$2:$C$996=L$4)*('Data - population'!$D$2:$D$996))</f>
        <v>5103700</v>
      </c>
      <c r="M19" s="60" cm="1">
        <f t="array" ref="M19">SUMPRODUCT(('Data - population'!$B$2:$B$996=$A19)*('Data - population'!$C$2:$C$996=M$4)*('Data - population'!$D$2:$D$996))</f>
        <v>2888500</v>
      </c>
      <c r="N19" s="60" cm="1">
        <f t="array" ref="N19">SUMPRODUCT(('Data - population'!$B$2:$B$996=$A19)*('Data - population'!$C$2:$C$996=N$4)*('Data - population'!$D$2:$D$996))</f>
        <v>56375700</v>
      </c>
      <c r="O19" s="60">
        <f t="shared" si="4"/>
        <v>0</v>
      </c>
    </row>
    <row r="20" spans="1:15" x14ac:dyDescent="0.2">
      <c r="A20" s="60" t="s">
        <v>63</v>
      </c>
      <c r="B20" s="59" cm="1">
        <f t="array" ref="B20">IF($B$3="Total fires",IF(OR(SUMPRODUCT(('Data - fires'!$A$2:$A$40806=B$4)*('Data - fires'!$B$2:$B$40806=$A20)*('Data - fires'!$D$2:$D$40806))=0,SUMPRODUCT(('Data - fires'!$A$2:$A$40806=B$4)*('Data - fires'!$B$2:$B$40806=$A20)*('Data - fires'!$D$2:$D$40806))=SUMPRODUCT(('Data - fires'!$A$2:$A$40806=B$4)*('Data - fires'!$B$2:$B$40806=$A20)*('Data - fires'!$C$2:$C$40806="Primary Fire")*('Data - fires'!$D$2:$D$40806))),"..",SUMPRODUCT(('Data - fires'!$A$2:$A$40806=B$4)*('Data - fires'!$B$2:$B$40806=$A20)*('Data - fires'!$D$2:$D$40806))),IF(SUMPRODUCT(('Data - fires'!$A$2:$A$40806=B$4)*('Data - fires'!$B$2:$B$40806=$A20)*('Data - fires'!$C$2:$C$40806="Primary Fire")*('Data - fires'!$D$2:$D$40806))=0,"..",SUMPRODUCT(('Data - fires'!$A$2:$A$40806=B$4)*('Data - fires'!$B$2:$B$40806=$A20)*('Data - fires'!$C$2:$C$40806="Primary Fire")*('Data - fires'!$D$2:$D$40806))))</f>
        <v>414000</v>
      </c>
      <c r="C20" s="59" cm="1">
        <f t="array" ref="C20">IF($B$3="Total fires",IF(OR(SUMPRODUCT(('Data - fires'!$A$2:$A$40806=C$4)*('Data - fires'!$B$2:$B$40806=$A20)*('Data - fires'!$D$2:$D$40806))=0,SUMPRODUCT(('Data - fires'!$A$2:$A$40806=C$4)*('Data - fires'!$B$2:$B$40806=$A20)*('Data - fires'!$D$2:$D$40806))=SUMPRODUCT(('Data - fires'!$A$2:$A$40806=C$4)*('Data - fires'!$B$2:$B$40806=$A20)*('Data - fires'!$C$2:$C$40806="Primary Fire")*('Data - fires'!$D$2:$D$40806))),"..",SUMPRODUCT(('Data - fires'!$A$2:$A$40806=C$4)*('Data - fires'!$B$2:$B$40806=$A20)*('Data - fires'!$D$2:$D$40806))),IF(SUMPRODUCT(('Data - fires'!$A$2:$A$40806=C$4)*('Data - fires'!$B$2:$B$40806=$A20)*('Data - fires'!$C$2:$C$40806="Primary Fire")*('Data - fires'!$D$2:$D$40806))=0,"..",SUMPRODUCT(('Data - fires'!$A$2:$A$40806=C$4)*('Data - fires'!$B$2:$B$40806=$A20)*('Data - fires'!$C$2:$C$40806="Primary Fire")*('Data - fires'!$D$2:$D$40806))))</f>
        <v>57108</v>
      </c>
      <c r="D20" s="59" t="str" cm="1">
        <f t="array" ref="D20">IF($B$3="Total fires",IF(OR(SUMPRODUCT(('Data - fires'!$A$2:$A$40806=D$4)*('Data - fires'!$B$2:$B$40806=$A20)*('Data - fires'!$D$2:$D$40806))=0,SUMPRODUCT(('Data - fires'!$A$2:$A$40806=D$4)*('Data - fires'!$B$2:$B$40806=$A20)*('Data - fires'!$D$2:$D$40806))=SUMPRODUCT(('Data - fires'!$A$2:$A$40806=D$4)*('Data - fires'!$B$2:$B$40806=$A20)*('Data - fires'!$C$2:$C$40806="Primary Fire")*('Data - fires'!$D$2:$D$40806))),"..",SUMPRODUCT(('Data - fires'!$A$2:$A$40806=D$4)*('Data - fires'!$B$2:$B$40806=$A20)*('Data - fires'!$D$2:$D$40806))),IF(SUMPRODUCT(('Data - fires'!$A$2:$A$40806=D$4)*('Data - fires'!$B$2:$B$40806=$A20)*('Data - fires'!$C$2:$C$40806="Primary Fire")*('Data - fires'!$D$2:$D$40806))=0,"..",SUMPRODUCT(('Data - fires'!$A$2:$A$40806=D$4)*('Data - fires'!$B$2:$B$40806=$A20)*('Data - fires'!$C$2:$C$40806="Primary Fire")*('Data - fires'!$D$2:$D$40806))))</f>
        <v>..</v>
      </c>
      <c r="E20" s="59" cm="1">
        <f t="array" ref="E20">IF(SUMPRODUCT(('Data - fires'!$A$2:$A$40806=E$4)*('Data - fires'!$B$2:$B$40806=$A20)*('Data - fires'!$C$2:$C$40806=$B$3)*('Data - fires'!$D$2:$D$40806))=0,IF(OR(B20="..",C20="..",D20=".."),"..",B20+C20+D20),SUMPRODUCT(('Data - fires'!$A$2:$A$40806=E$4)*('Data - fires'!$B$2:$B$40806=$A20)*('Data - fires'!$C$2:$C$40806=$B$3)*('Data - fires'!$D$2:$D$40806)))</f>
        <v>504288</v>
      </c>
      <c r="F20" s="59">
        <f t="shared" si="0"/>
        <v>8533</v>
      </c>
      <c r="G20" s="59">
        <f t="shared" si="1"/>
        <v>11215</v>
      </c>
      <c r="H20" s="59" t="str">
        <f t="shared" si="2"/>
        <v>..</v>
      </c>
      <c r="I20" s="59">
        <f t="shared" si="3"/>
        <v>8925</v>
      </c>
      <c r="J20" s="60"/>
      <c r="K20" s="60" cm="1">
        <f t="array" ref="K20">SUMPRODUCT(('Data - population'!$B$2:$B$996=$A20)*('Data - population'!$C$2:$C$996=K$4)*('Data - population'!$D$2:$D$996))</f>
        <v>48519100</v>
      </c>
      <c r="L20" s="60" cm="1">
        <f t="array" ref="L20">SUMPRODUCT(('Data - population'!$B$2:$B$996=$A20)*('Data - population'!$C$2:$C$996=L$4)*('Data - population'!$D$2:$D$996))</f>
        <v>5092200</v>
      </c>
      <c r="M20" s="60" cm="1">
        <f t="array" ref="M20">SUMPRODUCT(('Data - population'!$B$2:$B$996=$A20)*('Data - population'!$C$2:$C$996=M$4)*('Data - population'!$D$2:$D$996))</f>
        <v>2891300</v>
      </c>
      <c r="N20" s="60" cm="1">
        <f t="array" ref="N20">SUMPRODUCT(('Data - population'!$B$2:$B$996=$A20)*('Data - population'!$C$2:$C$996=N$4)*('Data - population'!$D$2:$D$996))</f>
        <v>56502600</v>
      </c>
      <c r="O20" s="60">
        <f t="shared" si="4"/>
        <v>0</v>
      </c>
    </row>
    <row r="21" spans="1:15" x14ac:dyDescent="0.2">
      <c r="A21" s="60" t="s">
        <v>64</v>
      </c>
      <c r="B21" s="59" cm="1">
        <f t="array" ref="B21">IF($B$3="Total fires",IF(OR(SUMPRODUCT(('Data - fires'!$A$2:$A$40806=B$4)*('Data - fires'!$B$2:$B$40806=$A21)*('Data - fires'!$D$2:$D$40806))=0,SUMPRODUCT(('Data - fires'!$A$2:$A$40806=B$4)*('Data - fires'!$B$2:$B$40806=$A21)*('Data - fires'!$D$2:$D$40806))=SUMPRODUCT(('Data - fires'!$A$2:$A$40806=B$4)*('Data - fires'!$B$2:$B$40806=$A21)*('Data - fires'!$C$2:$C$40806="Primary Fire")*('Data - fires'!$D$2:$D$40806))),"..",SUMPRODUCT(('Data - fires'!$A$2:$A$40806=B$4)*('Data - fires'!$B$2:$B$40806=$A21)*('Data - fires'!$D$2:$D$40806))),IF(SUMPRODUCT(('Data - fires'!$A$2:$A$40806=B$4)*('Data - fires'!$B$2:$B$40806=$A21)*('Data - fires'!$C$2:$C$40806="Primary Fire")*('Data - fires'!$D$2:$D$40806))=0,"..",SUMPRODUCT(('Data - fires'!$A$2:$A$40806=B$4)*('Data - fires'!$B$2:$B$40806=$A21)*('Data - fires'!$C$2:$C$40806="Primary Fire")*('Data - fires'!$D$2:$D$40806))))</f>
        <v>362300</v>
      </c>
      <c r="C21" s="59" cm="1">
        <f t="array" ref="C21">IF($B$3="Total fires",IF(OR(SUMPRODUCT(('Data - fires'!$A$2:$A$40806=C$4)*('Data - fires'!$B$2:$B$40806=$A21)*('Data - fires'!$D$2:$D$40806))=0,SUMPRODUCT(('Data - fires'!$A$2:$A$40806=C$4)*('Data - fires'!$B$2:$B$40806=$A21)*('Data - fires'!$D$2:$D$40806))=SUMPRODUCT(('Data - fires'!$A$2:$A$40806=C$4)*('Data - fires'!$B$2:$B$40806=$A21)*('Data - fires'!$C$2:$C$40806="Primary Fire")*('Data - fires'!$D$2:$D$40806))),"..",SUMPRODUCT(('Data - fires'!$A$2:$A$40806=C$4)*('Data - fires'!$B$2:$B$40806=$A21)*('Data - fires'!$D$2:$D$40806))),IF(SUMPRODUCT(('Data - fires'!$A$2:$A$40806=C$4)*('Data - fires'!$B$2:$B$40806=$A21)*('Data - fires'!$C$2:$C$40806="Primary Fire")*('Data - fires'!$D$2:$D$40806))=0,"..",SUMPRODUCT(('Data - fires'!$A$2:$A$40806=C$4)*('Data - fires'!$B$2:$B$40806=$A21)*('Data - fires'!$C$2:$C$40806="Primary Fire")*('Data - fires'!$D$2:$D$40806))))</f>
        <v>50411</v>
      </c>
      <c r="D21" s="59" t="str" cm="1">
        <f t="array" ref="D21">IF($B$3="Total fires",IF(OR(SUMPRODUCT(('Data - fires'!$A$2:$A$40806=D$4)*('Data - fires'!$B$2:$B$40806=$A21)*('Data - fires'!$D$2:$D$40806))=0,SUMPRODUCT(('Data - fires'!$A$2:$A$40806=D$4)*('Data - fires'!$B$2:$B$40806=$A21)*('Data - fires'!$D$2:$D$40806))=SUMPRODUCT(('Data - fires'!$A$2:$A$40806=D$4)*('Data - fires'!$B$2:$B$40806=$A21)*('Data - fires'!$C$2:$C$40806="Primary Fire")*('Data - fires'!$D$2:$D$40806))),"..",SUMPRODUCT(('Data - fires'!$A$2:$A$40806=D$4)*('Data - fires'!$B$2:$B$40806=$A21)*('Data - fires'!$D$2:$D$40806))),IF(SUMPRODUCT(('Data - fires'!$A$2:$A$40806=D$4)*('Data - fires'!$B$2:$B$40806=$A21)*('Data - fires'!$C$2:$C$40806="Primary Fire")*('Data - fires'!$D$2:$D$40806))=0,"..",SUMPRODUCT(('Data - fires'!$A$2:$A$40806=D$4)*('Data - fires'!$B$2:$B$40806=$A21)*('Data - fires'!$C$2:$C$40806="Primary Fire")*('Data - fires'!$D$2:$D$40806))))</f>
        <v>..</v>
      </c>
      <c r="E21" s="59" cm="1">
        <f t="array" ref="E21">IF(SUMPRODUCT(('Data - fires'!$A$2:$A$40806=E$4)*('Data - fires'!$B$2:$B$40806=$A21)*('Data - fires'!$C$2:$C$40806=$B$3)*('Data - fires'!$D$2:$D$40806))=0,IF(OR(B21="..",C21="..",D21=".."),"..",B21+C21+D21),SUMPRODUCT(('Data - fires'!$A$2:$A$40806=E$4)*('Data - fires'!$B$2:$B$40806=$A21)*('Data - fires'!$C$2:$C$40806=$B$3)*('Data - fires'!$D$2:$D$40806)))</f>
        <v>442840</v>
      </c>
      <c r="F21" s="59">
        <f t="shared" si="0"/>
        <v>7445</v>
      </c>
      <c r="G21" s="59">
        <f t="shared" si="1"/>
        <v>9917</v>
      </c>
      <c r="H21" s="59" t="str">
        <f t="shared" si="2"/>
        <v>..</v>
      </c>
      <c r="I21" s="59">
        <f t="shared" si="3"/>
        <v>7818</v>
      </c>
      <c r="J21" s="60"/>
      <c r="K21" s="60" cm="1">
        <f t="array" ref="K21">SUMPRODUCT(('Data - population'!$B$2:$B$996=$A21)*('Data - population'!$C$2:$C$996=K$4)*('Data - population'!$D$2:$D$996))</f>
        <v>48664800</v>
      </c>
      <c r="L21" s="60" cm="1">
        <f t="array" ref="L21">SUMPRODUCT(('Data - population'!$B$2:$B$996=$A21)*('Data - population'!$C$2:$C$996=L$4)*('Data - population'!$D$2:$D$996))</f>
        <v>5083300</v>
      </c>
      <c r="M21" s="60" cm="1">
        <f t="array" ref="M21">SUMPRODUCT(('Data - population'!$B$2:$B$996=$A21)*('Data - population'!$C$2:$C$996=M$4)*('Data - population'!$D$2:$D$996))</f>
        <v>2894900</v>
      </c>
      <c r="N21" s="60" cm="1">
        <f t="array" ref="N21">SUMPRODUCT(('Data - population'!$B$2:$B$996=$A21)*('Data - population'!$C$2:$C$996=N$4)*('Data - population'!$D$2:$D$996))</f>
        <v>56643000</v>
      </c>
      <c r="O21" s="60">
        <f t="shared" si="4"/>
        <v>0</v>
      </c>
    </row>
    <row r="22" spans="1:15" x14ac:dyDescent="0.2">
      <c r="A22" s="60" t="s">
        <v>65</v>
      </c>
      <c r="B22" s="59" cm="1">
        <f t="array" ref="B22">IF($B$3="Total fires",IF(OR(SUMPRODUCT(('Data - fires'!$A$2:$A$40806=B$4)*('Data - fires'!$B$2:$B$40806=$A22)*('Data - fires'!$D$2:$D$40806))=0,SUMPRODUCT(('Data - fires'!$A$2:$A$40806=B$4)*('Data - fires'!$B$2:$B$40806=$A22)*('Data - fires'!$D$2:$D$40806))=SUMPRODUCT(('Data - fires'!$A$2:$A$40806=B$4)*('Data - fires'!$B$2:$B$40806=$A22)*('Data - fires'!$C$2:$C$40806="Primary Fire")*('Data - fires'!$D$2:$D$40806))),"..",SUMPRODUCT(('Data - fires'!$A$2:$A$40806=B$4)*('Data - fires'!$B$2:$B$40806=$A22)*('Data - fires'!$D$2:$D$40806))),IF(SUMPRODUCT(('Data - fires'!$A$2:$A$40806=B$4)*('Data - fires'!$B$2:$B$40806=$A22)*('Data - fires'!$C$2:$C$40806="Primary Fire")*('Data - fires'!$D$2:$D$40806))=0,"..",SUMPRODUCT(('Data - fires'!$A$2:$A$40806=B$4)*('Data - fires'!$B$2:$B$40806=$A22)*('Data - fires'!$C$2:$C$40806="Primary Fire")*('Data - fires'!$D$2:$D$40806))))</f>
        <v>315800</v>
      </c>
      <c r="C22" s="59" cm="1">
        <f t="array" ref="C22">IF($B$3="Total fires",IF(OR(SUMPRODUCT(('Data - fires'!$A$2:$A$40806=C$4)*('Data - fires'!$B$2:$B$40806=$A22)*('Data - fires'!$D$2:$D$40806))=0,SUMPRODUCT(('Data - fires'!$A$2:$A$40806=C$4)*('Data - fires'!$B$2:$B$40806=$A22)*('Data - fires'!$D$2:$D$40806))=SUMPRODUCT(('Data - fires'!$A$2:$A$40806=C$4)*('Data - fires'!$B$2:$B$40806=$A22)*('Data - fires'!$C$2:$C$40806="Primary Fire")*('Data - fires'!$D$2:$D$40806))),"..",SUMPRODUCT(('Data - fires'!$A$2:$A$40806=C$4)*('Data - fires'!$B$2:$B$40806=$A22)*('Data - fires'!$D$2:$D$40806))),IF(SUMPRODUCT(('Data - fires'!$A$2:$A$40806=C$4)*('Data - fires'!$B$2:$B$40806=$A22)*('Data - fires'!$C$2:$C$40806="Primary Fire")*('Data - fires'!$D$2:$D$40806))=0,"..",SUMPRODUCT(('Data - fires'!$A$2:$A$40806=C$4)*('Data - fires'!$B$2:$B$40806=$A22)*('Data - fires'!$C$2:$C$40806="Primary Fire")*('Data - fires'!$D$2:$D$40806))))</f>
        <v>46531</v>
      </c>
      <c r="D22" s="59" t="str" cm="1">
        <f t="array" ref="D22">IF($B$3="Total fires",IF(OR(SUMPRODUCT(('Data - fires'!$A$2:$A$40806=D$4)*('Data - fires'!$B$2:$B$40806=$A22)*('Data - fires'!$D$2:$D$40806))=0,SUMPRODUCT(('Data - fires'!$A$2:$A$40806=D$4)*('Data - fires'!$B$2:$B$40806=$A22)*('Data - fires'!$D$2:$D$40806))=SUMPRODUCT(('Data - fires'!$A$2:$A$40806=D$4)*('Data - fires'!$B$2:$B$40806=$A22)*('Data - fires'!$C$2:$C$40806="Primary Fire")*('Data - fires'!$D$2:$D$40806))),"..",SUMPRODUCT(('Data - fires'!$A$2:$A$40806=D$4)*('Data - fires'!$B$2:$B$40806=$A22)*('Data - fires'!$D$2:$D$40806))),IF(SUMPRODUCT(('Data - fires'!$A$2:$A$40806=D$4)*('Data - fires'!$B$2:$B$40806=$A22)*('Data - fires'!$C$2:$C$40806="Primary Fire")*('Data - fires'!$D$2:$D$40806))=0,"..",SUMPRODUCT(('Data - fires'!$A$2:$A$40806=D$4)*('Data - fires'!$B$2:$B$40806=$A22)*('Data - fires'!$C$2:$C$40806="Primary Fire")*('Data - fires'!$D$2:$D$40806))))</f>
        <v>..</v>
      </c>
      <c r="E22" s="59" cm="1">
        <f t="array" ref="E22">IF(SUMPRODUCT(('Data - fires'!$A$2:$A$40806=E$4)*('Data - fires'!$B$2:$B$40806=$A22)*('Data - fires'!$C$2:$C$40806=$B$3)*('Data - fires'!$D$2:$D$40806))=0,IF(OR(B22="..",C22="..",D22=".."),"..",B22+C22+D22),SUMPRODUCT(('Data - fires'!$A$2:$A$40806=E$4)*('Data - fires'!$B$2:$B$40806=$A22)*('Data - fires'!$C$2:$C$40806=$B$3)*('Data - fires'!$D$2:$D$40806)))</f>
        <v>387375</v>
      </c>
      <c r="F22" s="59">
        <f t="shared" si="0"/>
        <v>6469</v>
      </c>
      <c r="G22" s="59">
        <f t="shared" si="1"/>
        <v>9165</v>
      </c>
      <c r="H22" s="59" t="str">
        <f t="shared" si="2"/>
        <v>..</v>
      </c>
      <c r="I22" s="59">
        <f t="shared" si="3"/>
        <v>6820</v>
      </c>
      <c r="J22" s="60"/>
      <c r="K22" s="60" cm="1">
        <f t="array" ref="K22">SUMPRODUCT(('Data - population'!$B$2:$B$996=$A22)*('Data - population'!$C$2:$C$996=K$4)*('Data - population'!$D$2:$D$996))</f>
        <v>48820600</v>
      </c>
      <c r="L22" s="60" cm="1">
        <f t="array" ref="L22">SUMPRODUCT(('Data - population'!$B$2:$B$996=$A22)*('Data - population'!$C$2:$C$996=L$4)*('Data - population'!$D$2:$D$996))</f>
        <v>5077100</v>
      </c>
      <c r="M22" s="60" cm="1">
        <f t="array" ref="M22">SUMPRODUCT(('Data - population'!$B$2:$B$996=$A22)*('Data - population'!$C$2:$C$996=M$4)*('Data - population'!$D$2:$D$996))</f>
        <v>2899500</v>
      </c>
      <c r="N22" s="60" cm="1">
        <f t="array" ref="N22">SUMPRODUCT(('Data - population'!$B$2:$B$996=$A22)*('Data - population'!$C$2:$C$996=N$4)*('Data - population'!$D$2:$D$996))</f>
        <v>56797200</v>
      </c>
      <c r="O22" s="60">
        <f t="shared" si="4"/>
        <v>0</v>
      </c>
    </row>
    <row r="23" spans="1:15" x14ac:dyDescent="0.2">
      <c r="A23" s="60" t="s">
        <v>66</v>
      </c>
      <c r="B23" s="59" cm="1">
        <f t="array" ref="B23">IF($B$3="Total fires",IF(OR(SUMPRODUCT(('Data - fires'!$A$2:$A$40806=B$4)*('Data - fires'!$B$2:$B$40806=$A23)*('Data - fires'!$D$2:$D$40806))=0,SUMPRODUCT(('Data - fires'!$A$2:$A$40806=B$4)*('Data - fires'!$B$2:$B$40806=$A23)*('Data - fires'!$D$2:$D$40806))=SUMPRODUCT(('Data - fires'!$A$2:$A$40806=B$4)*('Data - fires'!$B$2:$B$40806=$A23)*('Data - fires'!$C$2:$C$40806="Primary Fire")*('Data - fires'!$D$2:$D$40806))),"..",SUMPRODUCT(('Data - fires'!$A$2:$A$40806=B$4)*('Data - fires'!$B$2:$B$40806=$A23)*('Data - fires'!$D$2:$D$40806))),IF(SUMPRODUCT(('Data - fires'!$A$2:$A$40806=B$4)*('Data - fires'!$B$2:$B$40806=$A23)*('Data - fires'!$C$2:$C$40806="Primary Fire")*('Data - fires'!$D$2:$D$40806))=0,"..",SUMPRODUCT(('Data - fires'!$A$2:$A$40806=B$4)*('Data - fires'!$B$2:$B$40806=$A23)*('Data - fires'!$C$2:$C$40806="Primary Fire")*('Data - fires'!$D$2:$D$40806))))</f>
        <v>386027</v>
      </c>
      <c r="C23" s="59" cm="1">
        <f t="array" ref="C23">IF($B$3="Total fires",IF(OR(SUMPRODUCT(('Data - fires'!$A$2:$A$40806=C$4)*('Data - fires'!$B$2:$B$40806=$A23)*('Data - fires'!$D$2:$D$40806))=0,SUMPRODUCT(('Data - fires'!$A$2:$A$40806=C$4)*('Data - fires'!$B$2:$B$40806=$A23)*('Data - fires'!$D$2:$D$40806))=SUMPRODUCT(('Data - fires'!$A$2:$A$40806=C$4)*('Data - fires'!$B$2:$B$40806=$A23)*('Data - fires'!$C$2:$C$40806="Primary Fire")*('Data - fires'!$D$2:$D$40806))),"..",SUMPRODUCT(('Data - fires'!$A$2:$A$40806=C$4)*('Data - fires'!$B$2:$B$40806=$A23)*('Data - fires'!$D$2:$D$40806))),IF(SUMPRODUCT(('Data - fires'!$A$2:$A$40806=C$4)*('Data - fires'!$B$2:$B$40806=$A23)*('Data - fires'!$C$2:$C$40806="Primary Fire")*('Data - fires'!$D$2:$D$40806))=0,"..",SUMPRODUCT(('Data - fires'!$A$2:$A$40806=C$4)*('Data - fires'!$B$2:$B$40806=$A23)*('Data - fires'!$C$2:$C$40806="Primary Fire")*('Data - fires'!$D$2:$D$40806))))</f>
        <v>53340</v>
      </c>
      <c r="D23" s="59" cm="1">
        <f t="array" ref="D23">IF($B$3="Total fires",IF(OR(SUMPRODUCT(('Data - fires'!$A$2:$A$40806=D$4)*('Data - fires'!$B$2:$B$40806=$A23)*('Data - fires'!$D$2:$D$40806))=0,SUMPRODUCT(('Data - fires'!$A$2:$A$40806=D$4)*('Data - fires'!$B$2:$B$40806=$A23)*('Data - fires'!$D$2:$D$40806))=SUMPRODUCT(('Data - fires'!$A$2:$A$40806=D$4)*('Data - fires'!$B$2:$B$40806=$A23)*('Data - fires'!$C$2:$C$40806="Primary Fire")*('Data - fires'!$D$2:$D$40806))),"..",SUMPRODUCT(('Data - fires'!$A$2:$A$40806=D$4)*('Data - fires'!$B$2:$B$40806=$A23)*('Data - fires'!$D$2:$D$40806))),IF(SUMPRODUCT(('Data - fires'!$A$2:$A$40806=D$4)*('Data - fires'!$B$2:$B$40806=$A23)*('Data - fires'!$C$2:$C$40806="Primary Fire")*('Data - fires'!$D$2:$D$40806))=0,"..",SUMPRODUCT(('Data - fires'!$A$2:$A$40806=D$4)*('Data - fires'!$B$2:$B$40806=$A23)*('Data - fires'!$C$2:$C$40806="Primary Fire")*('Data - fires'!$D$2:$D$40806))))</f>
        <v>31494</v>
      </c>
      <c r="E23" s="59" cm="1">
        <f t="array" ref="E23">IF(SUMPRODUCT(('Data - fires'!$A$2:$A$40806=E$4)*('Data - fires'!$B$2:$B$40806=$A23)*('Data - fires'!$C$2:$C$40806=$B$3)*('Data - fires'!$D$2:$D$40806))=0,IF(OR(B23="..",C23="..",D23=".."),"..",B23+C23+D23),SUMPRODUCT(('Data - fires'!$A$2:$A$40806=E$4)*('Data - fires'!$B$2:$B$40806=$A23)*('Data - fires'!$C$2:$C$40806=$B$3)*('Data - fires'!$D$2:$D$40806)))</f>
        <v>470861</v>
      </c>
      <c r="F23" s="59">
        <f t="shared" si="0"/>
        <v>7873</v>
      </c>
      <c r="G23" s="59">
        <f t="shared" si="1"/>
        <v>10517</v>
      </c>
      <c r="H23" s="59">
        <f t="shared" si="2"/>
        <v>10858</v>
      </c>
      <c r="I23" s="59">
        <f t="shared" si="3"/>
        <v>8260</v>
      </c>
      <c r="J23" s="60"/>
      <c r="K23" s="60" cm="1">
        <f t="array" ref="K23">SUMPRODUCT(('Data - population'!$B$2:$B$996=$A23)*('Data - population'!$C$2:$C$996=K$4)*('Data - population'!$D$2:$D$996))</f>
        <v>49032900</v>
      </c>
      <c r="L23" s="60" cm="1">
        <f t="array" ref="L23">SUMPRODUCT(('Data - population'!$B$2:$B$996=$A23)*('Data - population'!$C$2:$C$996=L$4)*('Data - population'!$D$2:$D$996))</f>
        <v>5072000</v>
      </c>
      <c r="M23" s="60" cm="1">
        <f t="array" ref="M23">SUMPRODUCT(('Data - population'!$B$2:$B$996=$A23)*('Data - population'!$C$2:$C$996=M$4)*('Data - population'!$D$2:$D$996))</f>
        <v>2900600</v>
      </c>
      <c r="N23" s="60" cm="1">
        <f t="array" ref="N23">SUMPRODUCT(('Data - population'!$B$2:$B$996=$A23)*('Data - population'!$C$2:$C$996=N$4)*('Data - population'!$D$2:$D$996))</f>
        <v>57005400</v>
      </c>
      <c r="O23" s="60">
        <f t="shared" si="4"/>
        <v>100</v>
      </c>
    </row>
    <row r="24" spans="1:15" x14ac:dyDescent="0.2">
      <c r="A24" s="60" t="s">
        <v>67</v>
      </c>
      <c r="B24" s="59" cm="1">
        <f t="array" ref="B24">IF($B$3="Total fires",IF(OR(SUMPRODUCT(('Data - fires'!$A$2:$A$40806=B$4)*('Data - fires'!$B$2:$B$40806=$A24)*('Data - fires'!$D$2:$D$40806))=0,SUMPRODUCT(('Data - fires'!$A$2:$A$40806=B$4)*('Data - fires'!$B$2:$B$40806=$A24)*('Data - fires'!$D$2:$D$40806))=SUMPRODUCT(('Data - fires'!$A$2:$A$40806=B$4)*('Data - fires'!$B$2:$B$40806=$A24)*('Data - fires'!$C$2:$C$40806="Primary Fire")*('Data - fires'!$D$2:$D$40806))),"..",SUMPRODUCT(('Data - fires'!$A$2:$A$40806=B$4)*('Data - fires'!$B$2:$B$40806=$A24)*('Data - fires'!$D$2:$D$40806))),IF(SUMPRODUCT(('Data - fires'!$A$2:$A$40806=B$4)*('Data - fires'!$B$2:$B$40806=$A24)*('Data - fires'!$C$2:$C$40806="Primary Fire")*('Data - fires'!$D$2:$D$40806))=0,"..",SUMPRODUCT(('Data - fires'!$A$2:$A$40806=B$4)*('Data - fires'!$B$2:$B$40806=$A24)*('Data - fires'!$C$2:$C$40806="Primary Fire")*('Data - fires'!$D$2:$D$40806))))</f>
        <v>359259</v>
      </c>
      <c r="C24" s="59" cm="1">
        <f t="array" ref="C24">IF($B$3="Total fires",IF(OR(SUMPRODUCT(('Data - fires'!$A$2:$A$40806=C$4)*('Data - fires'!$B$2:$B$40806=$A24)*('Data - fires'!$D$2:$D$40806))=0,SUMPRODUCT(('Data - fires'!$A$2:$A$40806=C$4)*('Data - fires'!$B$2:$B$40806=$A24)*('Data - fires'!$D$2:$D$40806))=SUMPRODUCT(('Data - fires'!$A$2:$A$40806=C$4)*('Data - fires'!$B$2:$B$40806=$A24)*('Data - fires'!$C$2:$C$40806="Primary Fire")*('Data - fires'!$D$2:$D$40806))),"..",SUMPRODUCT(('Data - fires'!$A$2:$A$40806=C$4)*('Data - fires'!$B$2:$B$40806=$A24)*('Data - fires'!$D$2:$D$40806))),IF(SUMPRODUCT(('Data - fires'!$A$2:$A$40806=C$4)*('Data - fires'!$B$2:$B$40806=$A24)*('Data - fires'!$C$2:$C$40806="Primary Fire")*('Data - fires'!$D$2:$D$40806))=0,"..",SUMPRODUCT(('Data - fires'!$A$2:$A$40806=C$4)*('Data - fires'!$B$2:$B$40806=$A24)*('Data - fires'!$C$2:$C$40806="Primary Fire")*('Data - fires'!$D$2:$D$40806))))</f>
        <v>56070</v>
      </c>
      <c r="D24" s="59" cm="1">
        <f t="array" ref="D24">IF($B$3="Total fires",IF(OR(SUMPRODUCT(('Data - fires'!$A$2:$A$40806=D$4)*('Data - fires'!$B$2:$B$40806=$A24)*('Data - fires'!$D$2:$D$40806))=0,SUMPRODUCT(('Data - fires'!$A$2:$A$40806=D$4)*('Data - fires'!$B$2:$B$40806=$A24)*('Data - fires'!$D$2:$D$40806))=SUMPRODUCT(('Data - fires'!$A$2:$A$40806=D$4)*('Data - fires'!$B$2:$B$40806=$A24)*('Data - fires'!$C$2:$C$40806="Primary Fire")*('Data - fires'!$D$2:$D$40806))),"..",SUMPRODUCT(('Data - fires'!$A$2:$A$40806=D$4)*('Data - fires'!$B$2:$B$40806=$A24)*('Data - fires'!$D$2:$D$40806))),IF(SUMPRODUCT(('Data - fires'!$A$2:$A$40806=D$4)*('Data - fires'!$B$2:$B$40806=$A24)*('Data - fires'!$C$2:$C$40806="Primary Fire")*('Data - fires'!$D$2:$D$40806))=0,"..",SUMPRODUCT(('Data - fires'!$A$2:$A$40806=D$4)*('Data - fires'!$B$2:$B$40806=$A24)*('Data - fires'!$C$2:$C$40806="Primary Fire")*('Data - fires'!$D$2:$D$40806))))</f>
        <v>29499</v>
      </c>
      <c r="E24" s="59" cm="1">
        <f t="array" ref="E24">IF(SUMPRODUCT(('Data - fires'!$A$2:$A$40806=E$4)*('Data - fires'!$B$2:$B$40806=$A24)*('Data - fires'!$C$2:$C$40806=$B$3)*('Data - fires'!$D$2:$D$40806))=0,IF(OR(B24="..",C24="..",D24=".."),"..",B24+C24+D24),SUMPRODUCT(('Data - fires'!$A$2:$A$40806=E$4)*('Data - fires'!$B$2:$B$40806=$A24)*('Data - fires'!$C$2:$C$40806=$B$3)*('Data - fires'!$D$2:$D$40806)))</f>
        <v>444828</v>
      </c>
      <c r="F24" s="59">
        <f t="shared" si="0"/>
        <v>7297</v>
      </c>
      <c r="G24" s="59">
        <f t="shared" si="1"/>
        <v>11075</v>
      </c>
      <c r="H24" s="59">
        <f t="shared" si="2"/>
        <v>10148</v>
      </c>
      <c r="I24" s="59">
        <f t="shared" si="3"/>
        <v>7776</v>
      </c>
      <c r="J24" s="60"/>
      <c r="K24" s="60" cm="1">
        <f t="array" ref="K24">SUMPRODUCT(('Data - population'!$B$2:$B$996=$A24)*('Data - population'!$C$2:$C$996=K$4)*('Data - population'!$D$2:$D$996))</f>
        <v>49233300</v>
      </c>
      <c r="L24" s="60" cm="1">
        <f t="array" ref="L24">SUMPRODUCT(('Data - population'!$B$2:$B$996=$A24)*('Data - population'!$C$2:$C$996=L$4)*('Data - population'!$D$2:$D$996))</f>
        <v>5062900</v>
      </c>
      <c r="M24" s="60" cm="1">
        <f t="array" ref="M24">SUMPRODUCT(('Data - population'!$B$2:$B$996=$A24)*('Data - population'!$C$2:$C$996=M$4)*('Data - population'!$D$2:$D$996))</f>
        <v>2906900</v>
      </c>
      <c r="N24" s="60" cm="1">
        <f t="array" ref="N24">SUMPRODUCT(('Data - population'!$B$2:$B$996=$A24)*('Data - population'!$C$2:$C$996=N$4)*('Data - population'!$D$2:$D$996))</f>
        <v>57203100</v>
      </c>
      <c r="O24" s="60">
        <f t="shared" si="4"/>
        <v>0</v>
      </c>
    </row>
    <row r="25" spans="1:15" x14ac:dyDescent="0.2">
      <c r="A25" s="60" t="s">
        <v>68</v>
      </c>
      <c r="B25" s="59" cm="1">
        <f t="array" ref="B25">IF($B$3="Total fires",IF(OR(SUMPRODUCT(('Data - fires'!$A$2:$A$40806=B$4)*('Data - fires'!$B$2:$B$40806=$A25)*('Data - fires'!$D$2:$D$40806))=0,SUMPRODUCT(('Data - fires'!$A$2:$A$40806=B$4)*('Data - fires'!$B$2:$B$40806=$A25)*('Data - fires'!$D$2:$D$40806))=SUMPRODUCT(('Data - fires'!$A$2:$A$40806=B$4)*('Data - fires'!$B$2:$B$40806=$A25)*('Data - fires'!$C$2:$C$40806="Primary Fire")*('Data - fires'!$D$2:$D$40806))),"..",SUMPRODUCT(('Data - fires'!$A$2:$A$40806=B$4)*('Data - fires'!$B$2:$B$40806=$A25)*('Data - fires'!$D$2:$D$40806))),IF(SUMPRODUCT(('Data - fires'!$A$2:$A$40806=B$4)*('Data - fires'!$B$2:$B$40806=$A25)*('Data - fires'!$C$2:$C$40806="Primary Fire")*('Data - fires'!$D$2:$D$40806))=0,"..",SUMPRODUCT(('Data - fires'!$A$2:$A$40806=B$4)*('Data - fires'!$B$2:$B$40806=$A25)*('Data - fires'!$C$2:$C$40806="Primary Fire")*('Data - fires'!$D$2:$D$40806))))</f>
        <v>431838</v>
      </c>
      <c r="C25" s="59" cm="1">
        <f t="array" ref="C25">IF($B$3="Total fires",IF(OR(SUMPRODUCT(('Data - fires'!$A$2:$A$40806=C$4)*('Data - fires'!$B$2:$B$40806=$A25)*('Data - fires'!$D$2:$D$40806))=0,SUMPRODUCT(('Data - fires'!$A$2:$A$40806=C$4)*('Data - fires'!$B$2:$B$40806=$A25)*('Data - fires'!$D$2:$D$40806))=SUMPRODUCT(('Data - fires'!$A$2:$A$40806=C$4)*('Data - fires'!$B$2:$B$40806=$A25)*('Data - fires'!$C$2:$C$40806="Primary Fire")*('Data - fires'!$D$2:$D$40806))),"..",SUMPRODUCT(('Data - fires'!$A$2:$A$40806=C$4)*('Data - fires'!$B$2:$B$40806=$A25)*('Data - fires'!$D$2:$D$40806))),IF(SUMPRODUCT(('Data - fires'!$A$2:$A$40806=C$4)*('Data - fires'!$B$2:$B$40806=$A25)*('Data - fires'!$C$2:$C$40806="Primary Fire")*('Data - fires'!$D$2:$D$40806))=0,"..",SUMPRODUCT(('Data - fires'!$A$2:$A$40806=C$4)*('Data - fires'!$B$2:$B$40806=$A25)*('Data - fires'!$C$2:$C$40806="Primary Fire")*('Data - fires'!$D$2:$D$40806))))</f>
        <v>57919</v>
      </c>
      <c r="D25" s="59" cm="1">
        <f t="array" ref="D25">IF($B$3="Total fires",IF(OR(SUMPRODUCT(('Data - fires'!$A$2:$A$40806=D$4)*('Data - fires'!$B$2:$B$40806=$A25)*('Data - fires'!$D$2:$D$40806))=0,SUMPRODUCT(('Data - fires'!$A$2:$A$40806=D$4)*('Data - fires'!$B$2:$B$40806=$A25)*('Data - fires'!$D$2:$D$40806))=SUMPRODUCT(('Data - fires'!$A$2:$A$40806=D$4)*('Data - fires'!$B$2:$B$40806=$A25)*('Data - fires'!$C$2:$C$40806="Primary Fire")*('Data - fires'!$D$2:$D$40806))),"..",SUMPRODUCT(('Data - fires'!$A$2:$A$40806=D$4)*('Data - fires'!$B$2:$B$40806=$A25)*('Data - fires'!$D$2:$D$40806))),IF(SUMPRODUCT(('Data - fires'!$A$2:$A$40806=D$4)*('Data - fires'!$B$2:$B$40806=$A25)*('Data - fires'!$C$2:$C$40806="Primary Fire")*('Data - fires'!$D$2:$D$40806))=0,"..",SUMPRODUCT(('Data - fires'!$A$2:$A$40806=D$4)*('Data - fires'!$B$2:$B$40806=$A25)*('Data - fires'!$C$2:$C$40806="Primary Fire")*('Data - fires'!$D$2:$D$40806))))</f>
        <v>35203</v>
      </c>
      <c r="E25" s="59" cm="1">
        <f t="array" ref="E25">IF(SUMPRODUCT(('Data - fires'!$A$2:$A$40806=E$4)*('Data - fires'!$B$2:$B$40806=$A25)*('Data - fires'!$C$2:$C$40806=$B$3)*('Data - fires'!$D$2:$D$40806))=0,IF(OR(B25="..",C25="..",D25=".."),"..",B25+C25+D25),SUMPRODUCT(('Data - fires'!$A$2:$A$40806=E$4)*('Data - fires'!$B$2:$B$40806=$A25)*('Data - fires'!$C$2:$C$40806=$B$3)*('Data - fires'!$D$2:$D$40806)))</f>
        <v>524960</v>
      </c>
      <c r="F25" s="59">
        <f t="shared" si="0"/>
        <v>8733</v>
      </c>
      <c r="G25" s="59">
        <f t="shared" si="1"/>
        <v>11437</v>
      </c>
      <c r="H25" s="59">
        <f t="shared" si="2"/>
        <v>12096</v>
      </c>
      <c r="I25" s="59">
        <f t="shared" si="3"/>
        <v>9142</v>
      </c>
      <c r="J25" s="60"/>
      <c r="K25" s="60" cm="1">
        <f t="array" ref="K25">SUMPRODUCT(('Data - population'!$B$2:$B$996=$A25)*('Data - population'!$C$2:$C$996=K$4)*('Data - population'!$D$2:$D$996))</f>
        <v>49449700</v>
      </c>
      <c r="L25" s="60" cm="1">
        <f t="array" ref="L25">SUMPRODUCT(('Data - population'!$B$2:$B$996=$A25)*('Data - population'!$C$2:$C$996=L$4)*('Data - population'!$D$2:$D$996))</f>
        <v>5064200</v>
      </c>
      <c r="M25" s="60" cm="1">
        <f t="array" ref="M25">SUMPRODUCT(('Data - population'!$B$2:$B$996=$A25)*('Data - population'!$C$2:$C$996=M$4)*('Data - population'!$D$2:$D$996))</f>
        <v>2910200</v>
      </c>
      <c r="N25" s="60" cm="1">
        <f t="array" ref="N25">SUMPRODUCT(('Data - population'!$B$2:$B$996=$A25)*('Data - population'!$C$2:$C$996=N$4)*('Data - population'!$D$2:$D$996))</f>
        <v>57424200</v>
      </c>
      <c r="O25" s="60">
        <f t="shared" si="4"/>
        <v>-100</v>
      </c>
    </row>
    <row r="26" spans="1:15" x14ac:dyDescent="0.2">
      <c r="A26" s="60" t="s">
        <v>69</v>
      </c>
      <c r="B26" s="59" cm="1">
        <f t="array" ref="B26">IF($B$3="Total fires",IF(OR(SUMPRODUCT(('Data - fires'!$A$2:$A$40806=B$4)*('Data - fires'!$B$2:$B$40806=$A26)*('Data - fires'!$D$2:$D$40806))=0,SUMPRODUCT(('Data - fires'!$A$2:$A$40806=B$4)*('Data - fires'!$B$2:$B$40806=$A26)*('Data - fires'!$D$2:$D$40806))=SUMPRODUCT(('Data - fires'!$A$2:$A$40806=B$4)*('Data - fires'!$B$2:$B$40806=$A26)*('Data - fires'!$C$2:$C$40806="Primary Fire")*('Data - fires'!$D$2:$D$40806))),"..",SUMPRODUCT(('Data - fires'!$A$2:$A$40806=B$4)*('Data - fires'!$B$2:$B$40806=$A26)*('Data - fires'!$D$2:$D$40806))),IF(SUMPRODUCT(('Data - fires'!$A$2:$A$40806=B$4)*('Data - fires'!$B$2:$B$40806=$A26)*('Data - fires'!$C$2:$C$40806="Primary Fire")*('Data - fires'!$D$2:$D$40806))=0,"..",SUMPRODUCT(('Data - fires'!$A$2:$A$40806=B$4)*('Data - fires'!$B$2:$B$40806=$A26)*('Data - fires'!$C$2:$C$40806="Primary Fire")*('Data - fires'!$D$2:$D$40806))))</f>
        <v>412491</v>
      </c>
      <c r="C26" s="59" cm="1">
        <f t="array" ref="C26">IF($B$3="Total fires",IF(OR(SUMPRODUCT(('Data - fires'!$A$2:$A$40806=C$4)*('Data - fires'!$B$2:$B$40806=$A26)*('Data - fires'!$D$2:$D$40806))=0,SUMPRODUCT(('Data - fires'!$A$2:$A$40806=C$4)*('Data - fires'!$B$2:$B$40806=$A26)*('Data - fires'!$D$2:$D$40806))=SUMPRODUCT(('Data - fires'!$A$2:$A$40806=C$4)*('Data - fires'!$B$2:$B$40806=$A26)*('Data - fires'!$C$2:$C$40806="Primary Fire")*('Data - fires'!$D$2:$D$40806))),"..",SUMPRODUCT(('Data - fires'!$A$2:$A$40806=C$4)*('Data - fires'!$B$2:$B$40806=$A26)*('Data - fires'!$D$2:$D$40806))),IF(SUMPRODUCT(('Data - fires'!$A$2:$A$40806=C$4)*('Data - fires'!$B$2:$B$40806=$A26)*('Data - fires'!$C$2:$C$40806="Primary Fire")*('Data - fires'!$D$2:$D$40806))=0,"..",SUMPRODUCT(('Data - fires'!$A$2:$A$40806=C$4)*('Data - fires'!$B$2:$B$40806=$A26)*('Data - fires'!$C$2:$C$40806="Primary Fire")*('Data - fires'!$D$2:$D$40806))))</f>
        <v>55326</v>
      </c>
      <c r="D26" s="59" cm="1">
        <f t="array" ref="D26">IF($B$3="Total fires",IF(OR(SUMPRODUCT(('Data - fires'!$A$2:$A$40806=D$4)*('Data - fires'!$B$2:$B$40806=$A26)*('Data - fires'!$D$2:$D$40806))=0,SUMPRODUCT(('Data - fires'!$A$2:$A$40806=D$4)*('Data - fires'!$B$2:$B$40806=$A26)*('Data - fires'!$D$2:$D$40806))=SUMPRODUCT(('Data - fires'!$A$2:$A$40806=D$4)*('Data - fires'!$B$2:$B$40806=$A26)*('Data - fires'!$C$2:$C$40806="Primary Fire")*('Data - fires'!$D$2:$D$40806))),"..",SUMPRODUCT(('Data - fires'!$A$2:$A$40806=D$4)*('Data - fires'!$B$2:$B$40806=$A26)*('Data - fires'!$D$2:$D$40806))),IF(SUMPRODUCT(('Data - fires'!$A$2:$A$40806=D$4)*('Data - fires'!$B$2:$B$40806=$A26)*('Data - fires'!$C$2:$C$40806="Primary Fire")*('Data - fires'!$D$2:$D$40806))=0,"..",SUMPRODUCT(('Data - fires'!$A$2:$A$40806=D$4)*('Data - fires'!$B$2:$B$40806=$A26)*('Data - fires'!$C$2:$C$40806="Primary Fire")*('Data - fires'!$D$2:$D$40806))))</f>
        <v>34992</v>
      </c>
      <c r="E26" s="59" cm="1">
        <f t="array" ref="E26">IF(SUMPRODUCT(('Data - fires'!$A$2:$A$40806=E$4)*('Data - fires'!$B$2:$B$40806=$A26)*('Data - fires'!$C$2:$C$40806=$B$3)*('Data - fires'!$D$2:$D$40806))=0,IF(OR(B26="..",C26="..",D26=".."),"..",B26+C26+D26),SUMPRODUCT(('Data - fires'!$A$2:$A$40806=E$4)*('Data - fires'!$B$2:$B$40806=$A26)*('Data - fires'!$C$2:$C$40806=$B$3)*('Data - fires'!$D$2:$D$40806)))</f>
        <v>502809</v>
      </c>
      <c r="F26" s="59">
        <f t="shared" si="0"/>
        <v>8303</v>
      </c>
      <c r="G26" s="59">
        <f t="shared" si="1"/>
        <v>10921</v>
      </c>
      <c r="H26" s="59">
        <f t="shared" si="2"/>
        <v>11972</v>
      </c>
      <c r="I26" s="59">
        <f t="shared" si="3"/>
        <v>8719</v>
      </c>
      <c r="J26" s="60"/>
      <c r="K26" s="60" cm="1">
        <f t="array" ref="K26">SUMPRODUCT(('Data - population'!$B$2:$B$996=$A26)*('Data - population'!$C$2:$C$996=K$4)*('Data - population'!$D$2:$D$996))</f>
        <v>49679300</v>
      </c>
      <c r="L26" s="60" cm="1">
        <f t="array" ref="L26">SUMPRODUCT(('Data - population'!$B$2:$B$996=$A26)*('Data - population'!$C$2:$C$996=L$4)*('Data - population'!$D$2:$D$996))</f>
        <v>5066000</v>
      </c>
      <c r="M26" s="60" cm="1">
        <f t="array" ref="M26">SUMPRODUCT(('Data - population'!$B$2:$B$996=$A26)*('Data - population'!$C$2:$C$996=M$4)*('Data - population'!$D$2:$D$996))</f>
        <v>2922900</v>
      </c>
      <c r="N26" s="60" cm="1">
        <f t="array" ref="N26">SUMPRODUCT(('Data - population'!$B$2:$B$996=$A26)*('Data - population'!$C$2:$C$996=N$4)*('Data - population'!$D$2:$D$996))</f>
        <v>57668100</v>
      </c>
      <c r="O26" s="60">
        <f t="shared" si="4"/>
        <v>100</v>
      </c>
    </row>
    <row r="27" spans="1:15" x14ac:dyDescent="0.2">
      <c r="A27" s="60" t="s">
        <v>70</v>
      </c>
      <c r="B27" s="59" cm="1">
        <f t="array" ref="B27">IF($B$3="Total fires",IF(OR(SUMPRODUCT(('Data - fires'!$A$2:$A$40806=B$4)*('Data - fires'!$B$2:$B$40806=$A27)*('Data - fires'!$D$2:$D$40806))=0,SUMPRODUCT(('Data - fires'!$A$2:$A$40806=B$4)*('Data - fires'!$B$2:$B$40806=$A27)*('Data - fires'!$D$2:$D$40806))=SUMPRODUCT(('Data - fires'!$A$2:$A$40806=B$4)*('Data - fires'!$B$2:$B$40806=$A27)*('Data - fires'!$C$2:$C$40806="Primary Fire")*('Data - fires'!$D$2:$D$40806))),"..",SUMPRODUCT(('Data - fires'!$A$2:$A$40806=B$4)*('Data - fires'!$B$2:$B$40806=$A27)*('Data - fires'!$D$2:$D$40806))),IF(SUMPRODUCT(('Data - fires'!$A$2:$A$40806=B$4)*('Data - fires'!$B$2:$B$40806=$A27)*('Data - fires'!$C$2:$C$40806="Primary Fire")*('Data - fires'!$D$2:$D$40806))=0,"..",SUMPRODUCT(('Data - fires'!$A$2:$A$40806=B$4)*('Data - fires'!$B$2:$B$40806=$A27)*('Data - fires'!$C$2:$C$40806="Primary Fire")*('Data - fires'!$D$2:$D$40806))))</f>
        <v>473563</v>
      </c>
      <c r="C27" s="59" cm="1">
        <f t="array" ref="C27">IF($B$3="Total fires",IF(OR(SUMPRODUCT(('Data - fires'!$A$2:$A$40806=C$4)*('Data - fires'!$B$2:$B$40806=$A27)*('Data - fires'!$D$2:$D$40806))=0,SUMPRODUCT(('Data - fires'!$A$2:$A$40806=C$4)*('Data - fires'!$B$2:$B$40806=$A27)*('Data - fires'!$D$2:$D$40806))=SUMPRODUCT(('Data - fires'!$A$2:$A$40806=C$4)*('Data - fires'!$B$2:$B$40806=$A27)*('Data - fires'!$C$2:$C$40806="Primary Fire")*('Data - fires'!$D$2:$D$40806))),"..",SUMPRODUCT(('Data - fires'!$A$2:$A$40806=C$4)*('Data - fires'!$B$2:$B$40806=$A27)*('Data - fires'!$D$2:$D$40806))),IF(SUMPRODUCT(('Data - fires'!$A$2:$A$40806=C$4)*('Data - fires'!$B$2:$B$40806=$A27)*('Data - fires'!$C$2:$C$40806="Primary Fire")*('Data - fires'!$D$2:$D$40806))=0,"..",SUMPRODUCT(('Data - fires'!$A$2:$A$40806=C$4)*('Data - fires'!$B$2:$B$40806=$A27)*('Data - fires'!$C$2:$C$40806="Primary Fire")*('Data - fires'!$D$2:$D$40806))))</f>
        <v>61762</v>
      </c>
      <c r="D27" s="59" cm="1">
        <f t="array" ref="D27">IF($B$3="Total fires",IF(OR(SUMPRODUCT(('Data - fires'!$A$2:$A$40806=D$4)*('Data - fires'!$B$2:$B$40806=$A27)*('Data - fires'!$D$2:$D$40806))=0,SUMPRODUCT(('Data - fires'!$A$2:$A$40806=D$4)*('Data - fires'!$B$2:$B$40806=$A27)*('Data - fires'!$D$2:$D$40806))=SUMPRODUCT(('Data - fires'!$A$2:$A$40806=D$4)*('Data - fires'!$B$2:$B$40806=$A27)*('Data - fires'!$C$2:$C$40806="Primary Fire")*('Data - fires'!$D$2:$D$40806))),"..",SUMPRODUCT(('Data - fires'!$A$2:$A$40806=D$4)*('Data - fires'!$B$2:$B$40806=$A27)*('Data - fires'!$D$2:$D$40806))),IF(SUMPRODUCT(('Data - fires'!$A$2:$A$40806=D$4)*('Data - fires'!$B$2:$B$40806=$A27)*('Data - fires'!$C$2:$C$40806="Primary Fire")*('Data - fires'!$D$2:$D$40806))=0,"..",SUMPRODUCT(('Data - fires'!$A$2:$A$40806=D$4)*('Data - fires'!$B$2:$B$40806=$A27)*('Data - fires'!$C$2:$C$40806="Primary Fire")*('Data - fires'!$D$2:$D$40806))))</f>
        <v>36247</v>
      </c>
      <c r="E27" s="59" cm="1">
        <f t="array" ref="E27">IF(SUMPRODUCT(('Data - fires'!$A$2:$A$40806=E$4)*('Data - fires'!$B$2:$B$40806=$A27)*('Data - fires'!$C$2:$C$40806=$B$3)*('Data - fires'!$D$2:$D$40806))=0,IF(OR(B27="..",C27="..",D27=".."),"..",B27+C27+D27),SUMPRODUCT(('Data - fires'!$A$2:$A$40806=E$4)*('Data - fires'!$B$2:$B$40806=$A27)*('Data - fires'!$C$2:$C$40806=$B$3)*('Data - fires'!$D$2:$D$40806)))</f>
        <v>571572</v>
      </c>
      <c r="F27" s="59">
        <f t="shared" si="0"/>
        <v>9485</v>
      </c>
      <c r="G27" s="59">
        <f t="shared" si="1"/>
        <v>12185</v>
      </c>
      <c r="H27" s="59">
        <f t="shared" si="2"/>
        <v>12339</v>
      </c>
      <c r="I27" s="59">
        <f t="shared" si="3"/>
        <v>9866</v>
      </c>
      <c r="J27" s="60"/>
      <c r="K27" s="60" cm="1">
        <f t="array" ref="K27">SUMPRODUCT(('Data - population'!$B$2:$B$996=$A27)*('Data - population'!$C$2:$C$996=K$4)*('Data - population'!$D$2:$D$996))</f>
        <v>49925500</v>
      </c>
      <c r="L27" s="60" cm="1">
        <f t="array" ref="L27">SUMPRODUCT(('Data - population'!$B$2:$B$996=$A27)*('Data - population'!$C$2:$C$996=L$4)*('Data - population'!$D$2:$D$996))</f>
        <v>5068500</v>
      </c>
      <c r="M27" s="60" cm="1">
        <f t="array" ref="M27">SUMPRODUCT(('Data - population'!$B$2:$B$996=$A27)*('Data - population'!$C$2:$C$996=M$4)*('Data - population'!$D$2:$D$996))</f>
        <v>2937700</v>
      </c>
      <c r="N27" s="60" cm="1">
        <f t="array" ref="N27">SUMPRODUCT(('Data - population'!$B$2:$B$996=$A27)*('Data - population'!$C$2:$C$996=N$4)*('Data - population'!$D$2:$D$996))</f>
        <v>57931700</v>
      </c>
      <c r="O27" s="60">
        <f t="shared" ref="O27:O44" si="5">K27+L27+M27-N27</f>
        <v>0</v>
      </c>
    </row>
    <row r="28" spans="1:15" x14ac:dyDescent="0.2">
      <c r="A28" s="60" t="s">
        <v>71</v>
      </c>
      <c r="B28" s="59" cm="1">
        <f t="array" ref="B28">IF($B$3="Total fires",IF(OR(SUMPRODUCT(('Data - fires'!$A$2:$A$40806=B$4)*('Data - fires'!$B$2:$B$40806=$A28)*('Data - fires'!$D$2:$D$40806))=0,SUMPRODUCT(('Data - fires'!$A$2:$A$40806=B$4)*('Data - fires'!$B$2:$B$40806=$A28)*('Data - fires'!$D$2:$D$40806))=SUMPRODUCT(('Data - fires'!$A$2:$A$40806=B$4)*('Data - fires'!$B$2:$B$40806=$A28)*('Data - fires'!$C$2:$C$40806="Primary Fire")*('Data - fires'!$D$2:$D$40806))),"..",SUMPRODUCT(('Data - fires'!$A$2:$A$40806=B$4)*('Data - fires'!$B$2:$B$40806=$A28)*('Data - fires'!$D$2:$D$40806))),IF(SUMPRODUCT(('Data - fires'!$A$2:$A$40806=B$4)*('Data - fires'!$B$2:$B$40806=$A28)*('Data - fires'!$C$2:$C$40806="Primary Fire")*('Data - fires'!$D$2:$D$40806))=0,"..",SUMPRODUCT(('Data - fires'!$A$2:$A$40806=B$4)*('Data - fires'!$B$2:$B$40806=$A28)*('Data - fires'!$C$2:$C$40806="Primary Fire")*('Data - fires'!$D$2:$D$40806))))</f>
        <v>341968</v>
      </c>
      <c r="C28" s="59" cm="1">
        <f t="array" ref="C28">IF($B$3="Total fires",IF(OR(SUMPRODUCT(('Data - fires'!$A$2:$A$40806=C$4)*('Data - fires'!$B$2:$B$40806=$A28)*('Data - fires'!$D$2:$D$40806))=0,SUMPRODUCT(('Data - fires'!$A$2:$A$40806=C$4)*('Data - fires'!$B$2:$B$40806=$A28)*('Data - fires'!$D$2:$D$40806))=SUMPRODUCT(('Data - fires'!$A$2:$A$40806=C$4)*('Data - fires'!$B$2:$B$40806=$A28)*('Data - fires'!$C$2:$C$40806="Primary Fire")*('Data - fires'!$D$2:$D$40806))),"..",SUMPRODUCT(('Data - fires'!$A$2:$A$40806=C$4)*('Data - fires'!$B$2:$B$40806=$A28)*('Data - fires'!$D$2:$D$40806))),IF(SUMPRODUCT(('Data - fires'!$A$2:$A$40806=C$4)*('Data - fires'!$B$2:$B$40806=$A28)*('Data - fires'!$C$2:$C$40806="Primary Fire")*('Data - fires'!$D$2:$D$40806))=0,"..",SUMPRODUCT(('Data - fires'!$A$2:$A$40806=C$4)*('Data - fires'!$B$2:$B$40806=$A28)*('Data - fires'!$C$2:$C$40806="Primary Fire")*('Data - fires'!$D$2:$D$40806))))</f>
        <v>44171</v>
      </c>
      <c r="D28" s="59" cm="1">
        <f t="array" ref="D28">IF($B$3="Total fires",IF(OR(SUMPRODUCT(('Data - fires'!$A$2:$A$40806=D$4)*('Data - fires'!$B$2:$B$40806=$A28)*('Data - fires'!$D$2:$D$40806))=0,SUMPRODUCT(('Data - fires'!$A$2:$A$40806=D$4)*('Data - fires'!$B$2:$B$40806=$A28)*('Data - fires'!$D$2:$D$40806))=SUMPRODUCT(('Data - fires'!$A$2:$A$40806=D$4)*('Data - fires'!$B$2:$B$40806=$A28)*('Data - fires'!$C$2:$C$40806="Primary Fire")*('Data - fires'!$D$2:$D$40806))),"..",SUMPRODUCT(('Data - fires'!$A$2:$A$40806=D$4)*('Data - fires'!$B$2:$B$40806=$A28)*('Data - fires'!$D$2:$D$40806))),IF(SUMPRODUCT(('Data - fires'!$A$2:$A$40806=D$4)*('Data - fires'!$B$2:$B$40806=$A28)*('Data - fires'!$C$2:$C$40806="Primary Fire")*('Data - fires'!$D$2:$D$40806))=0,"..",SUMPRODUCT(('Data - fires'!$A$2:$A$40806=D$4)*('Data - fires'!$B$2:$B$40806=$A28)*('Data - fires'!$C$2:$C$40806="Primary Fire")*('Data - fires'!$D$2:$D$40806))))</f>
        <v>26335</v>
      </c>
      <c r="E28" s="59" cm="1">
        <f t="array" ref="E28">IF(SUMPRODUCT(('Data - fires'!$A$2:$A$40806=E$4)*('Data - fires'!$B$2:$B$40806=$A28)*('Data - fires'!$C$2:$C$40806=$B$3)*('Data - fires'!$D$2:$D$40806))=0,IF(OR(B28="..",C28="..",D28=".."),"..",B28+C28+D28),SUMPRODUCT(('Data - fires'!$A$2:$A$40806=E$4)*('Data - fires'!$B$2:$B$40806=$A28)*('Data - fires'!$C$2:$C$40806=$B$3)*('Data - fires'!$D$2:$D$40806)))</f>
        <v>412474</v>
      </c>
      <c r="F28" s="59">
        <f t="shared" si="0"/>
        <v>6813</v>
      </c>
      <c r="G28" s="59">
        <f t="shared" si="1"/>
        <v>8688</v>
      </c>
      <c r="H28" s="59">
        <f t="shared" si="2"/>
        <v>8905</v>
      </c>
      <c r="I28" s="59">
        <f t="shared" si="3"/>
        <v>7083</v>
      </c>
      <c r="J28" s="60"/>
      <c r="K28" s="60" cm="1">
        <f t="array" ref="K28">SUMPRODUCT(('Data - population'!$B$2:$B$996=$A28)*('Data - population'!$C$2:$C$996=K$4)*('Data - population'!$D$2:$D$996))</f>
        <v>50194600</v>
      </c>
      <c r="L28" s="60" cm="1">
        <f t="array" ref="L28">SUMPRODUCT(('Data - population'!$B$2:$B$996=$A28)*('Data - population'!$C$2:$C$996=L$4)*('Data - population'!$D$2:$D$996))</f>
        <v>5084300</v>
      </c>
      <c r="M28" s="60" cm="1">
        <f t="array" ref="M28">SUMPRODUCT(('Data - population'!$B$2:$B$996=$A28)*('Data - population'!$C$2:$C$996=M$4)*('Data - population'!$D$2:$D$996))</f>
        <v>2957400</v>
      </c>
      <c r="N28" s="60" cm="1">
        <f t="array" ref="N28">SUMPRODUCT(('Data - population'!$B$2:$B$996=$A28)*('Data - population'!$C$2:$C$996=N$4)*('Data - population'!$D$2:$D$996))</f>
        <v>58236300</v>
      </c>
      <c r="O28" s="60">
        <f t="shared" si="5"/>
        <v>0</v>
      </c>
    </row>
    <row r="29" spans="1:15" x14ac:dyDescent="0.2">
      <c r="A29" s="60" t="s">
        <v>72</v>
      </c>
      <c r="B29" s="59" cm="1">
        <f t="array" ref="B29">IF($B$3="Total fires",IF(OR(SUMPRODUCT(('Data - fires'!$A$2:$A$40806=B$4)*('Data - fires'!$B$2:$B$40806=$A29)*('Data - fires'!$D$2:$D$40806))=0,SUMPRODUCT(('Data - fires'!$A$2:$A$40806=B$4)*('Data - fires'!$B$2:$B$40806=$A29)*('Data - fires'!$D$2:$D$40806))=SUMPRODUCT(('Data - fires'!$A$2:$A$40806=B$4)*('Data - fires'!$B$2:$B$40806=$A29)*('Data - fires'!$C$2:$C$40806="Primary Fire")*('Data - fires'!$D$2:$D$40806))),"..",SUMPRODUCT(('Data - fires'!$A$2:$A$40806=B$4)*('Data - fires'!$B$2:$B$40806=$A29)*('Data - fires'!$D$2:$D$40806))),IF(SUMPRODUCT(('Data - fires'!$A$2:$A$40806=B$4)*('Data - fires'!$B$2:$B$40806=$A29)*('Data - fires'!$C$2:$C$40806="Primary Fire")*('Data - fires'!$D$2:$D$40806))=0,"..",SUMPRODUCT(('Data - fires'!$A$2:$A$40806=B$4)*('Data - fires'!$B$2:$B$40806=$A29)*('Data - fires'!$C$2:$C$40806="Primary Fire")*('Data - fires'!$D$2:$D$40806))))</f>
        <v>336107</v>
      </c>
      <c r="C29" s="59" cm="1">
        <f t="array" ref="C29">IF($B$3="Total fires",IF(OR(SUMPRODUCT(('Data - fires'!$A$2:$A$40806=C$4)*('Data - fires'!$B$2:$B$40806=$A29)*('Data - fires'!$D$2:$D$40806))=0,SUMPRODUCT(('Data - fires'!$A$2:$A$40806=C$4)*('Data - fires'!$B$2:$B$40806=$A29)*('Data - fires'!$D$2:$D$40806))=SUMPRODUCT(('Data - fires'!$A$2:$A$40806=C$4)*('Data - fires'!$B$2:$B$40806=$A29)*('Data - fires'!$C$2:$C$40806="Primary Fire")*('Data - fires'!$D$2:$D$40806))),"..",SUMPRODUCT(('Data - fires'!$A$2:$A$40806=C$4)*('Data - fires'!$B$2:$B$40806=$A29)*('Data - fires'!$D$2:$D$40806))),IF(SUMPRODUCT(('Data - fires'!$A$2:$A$40806=C$4)*('Data - fires'!$B$2:$B$40806=$A29)*('Data - fires'!$C$2:$C$40806="Primary Fire")*('Data - fires'!$D$2:$D$40806))=0,"..",SUMPRODUCT(('Data - fires'!$A$2:$A$40806=C$4)*('Data - fires'!$B$2:$B$40806=$A29)*('Data - fires'!$C$2:$C$40806="Primary Fire")*('Data - fires'!$D$2:$D$40806))))</f>
        <v>48375</v>
      </c>
      <c r="D29" s="59" cm="1">
        <f t="array" ref="D29">IF($B$3="Total fires",IF(OR(SUMPRODUCT(('Data - fires'!$A$2:$A$40806=D$4)*('Data - fires'!$B$2:$B$40806=$A29)*('Data - fires'!$D$2:$D$40806))=0,SUMPRODUCT(('Data - fires'!$A$2:$A$40806=D$4)*('Data - fires'!$B$2:$B$40806=$A29)*('Data - fires'!$D$2:$D$40806))=SUMPRODUCT(('Data - fires'!$A$2:$A$40806=D$4)*('Data - fires'!$B$2:$B$40806=$A29)*('Data - fires'!$C$2:$C$40806="Primary Fire")*('Data - fires'!$D$2:$D$40806))),"..",SUMPRODUCT(('Data - fires'!$A$2:$A$40806=D$4)*('Data - fires'!$B$2:$B$40806=$A29)*('Data - fires'!$D$2:$D$40806))),IF(SUMPRODUCT(('Data - fires'!$A$2:$A$40806=D$4)*('Data - fires'!$B$2:$B$40806=$A29)*('Data - fires'!$C$2:$C$40806="Primary Fire")*('Data - fires'!$D$2:$D$40806))=0,"..",SUMPRODUCT(('Data - fires'!$A$2:$A$40806=D$4)*('Data - fires'!$B$2:$B$40806=$A29)*('Data - fires'!$C$2:$C$40806="Primary Fire")*('Data - fires'!$D$2:$D$40806))))</f>
        <v>24370</v>
      </c>
      <c r="E29" s="59" cm="1">
        <f t="array" ref="E29">IF(SUMPRODUCT(('Data - fires'!$A$2:$A$40806=E$4)*('Data - fires'!$B$2:$B$40806=$A29)*('Data - fires'!$C$2:$C$40806=$B$3)*('Data - fires'!$D$2:$D$40806))=0,IF(OR(B29="..",C29="..",D29=".."),"..",B29+C29+D29),SUMPRODUCT(('Data - fires'!$A$2:$A$40806=E$4)*('Data - fires'!$B$2:$B$40806=$A29)*('Data - fires'!$C$2:$C$40806=$B$3)*('Data - fires'!$D$2:$D$40806)))</f>
        <v>408852</v>
      </c>
      <c r="F29" s="59">
        <f t="shared" si="0"/>
        <v>6642</v>
      </c>
      <c r="G29" s="59">
        <f t="shared" si="1"/>
        <v>9466</v>
      </c>
      <c r="H29" s="59">
        <f t="shared" si="2"/>
        <v>8207</v>
      </c>
      <c r="I29" s="59">
        <f t="shared" si="3"/>
        <v>6967</v>
      </c>
      <c r="J29" s="60"/>
      <c r="K29" s="60" cm="1">
        <f t="array" ref="K29">SUMPRODUCT(('Data - population'!$B$2:$B$996=$A29)*('Data - population'!$C$2:$C$996=K$4)*('Data - population'!$D$2:$D$996))</f>
        <v>50606000</v>
      </c>
      <c r="L29" s="60" cm="1">
        <f t="array" ref="L29">SUMPRODUCT(('Data - population'!$B$2:$B$996=$A29)*('Data - population'!$C$2:$C$996=L$4)*('Data - population'!$D$2:$D$996))</f>
        <v>5110200</v>
      </c>
      <c r="M29" s="60" cm="1">
        <f t="array" ref="M29">SUMPRODUCT(('Data - population'!$B$2:$B$996=$A29)*('Data - population'!$C$2:$C$996=M$4)*('Data - population'!$D$2:$D$996))</f>
        <v>2969300</v>
      </c>
      <c r="N29" s="60" cm="1">
        <f t="array" ref="N29">SUMPRODUCT(('Data - population'!$B$2:$B$996=$A29)*('Data - population'!$C$2:$C$996=N$4)*('Data - population'!$D$2:$D$996))</f>
        <v>58685500</v>
      </c>
      <c r="O29" s="60">
        <f t="shared" si="5"/>
        <v>0</v>
      </c>
    </row>
    <row r="30" spans="1:15" x14ac:dyDescent="0.2">
      <c r="A30" s="60" t="s">
        <v>73</v>
      </c>
      <c r="B30" s="59" cm="1">
        <f t="array" ref="B30">IF($B$3="Total fires",IF(OR(SUMPRODUCT(('Data - fires'!$A$2:$A$40806=B$4)*('Data - fires'!$B$2:$B$40806=$A30)*('Data - fires'!$D$2:$D$40806))=0,SUMPRODUCT(('Data - fires'!$A$2:$A$40806=B$4)*('Data - fires'!$B$2:$B$40806=$A30)*('Data - fires'!$D$2:$D$40806))=SUMPRODUCT(('Data - fires'!$A$2:$A$40806=B$4)*('Data - fires'!$B$2:$B$40806=$A30)*('Data - fires'!$C$2:$C$40806="Primary Fire")*('Data - fires'!$D$2:$D$40806))),"..",SUMPRODUCT(('Data - fires'!$A$2:$A$40806=B$4)*('Data - fires'!$B$2:$B$40806=$A30)*('Data - fires'!$D$2:$D$40806))),IF(SUMPRODUCT(('Data - fires'!$A$2:$A$40806=B$4)*('Data - fires'!$B$2:$B$40806=$A30)*('Data - fires'!$C$2:$C$40806="Primary Fire")*('Data - fires'!$D$2:$D$40806))=0,"..",SUMPRODUCT(('Data - fires'!$A$2:$A$40806=B$4)*('Data - fires'!$B$2:$B$40806=$A30)*('Data - fires'!$C$2:$C$40806="Primary Fire")*('Data - fires'!$D$2:$D$40806))))</f>
        <v>336233</v>
      </c>
      <c r="C30" s="59" cm="1">
        <f t="array" ref="C30">IF($B$3="Total fires",IF(OR(SUMPRODUCT(('Data - fires'!$A$2:$A$40806=C$4)*('Data - fires'!$B$2:$B$40806=$A30)*('Data - fires'!$D$2:$D$40806))=0,SUMPRODUCT(('Data - fires'!$A$2:$A$40806=C$4)*('Data - fires'!$B$2:$B$40806=$A30)*('Data - fires'!$D$2:$D$40806))=SUMPRODUCT(('Data - fires'!$A$2:$A$40806=C$4)*('Data - fires'!$B$2:$B$40806=$A30)*('Data - fires'!$C$2:$C$40806="Primary Fire")*('Data - fires'!$D$2:$D$40806))),"..",SUMPRODUCT(('Data - fires'!$A$2:$A$40806=C$4)*('Data - fires'!$B$2:$B$40806=$A30)*('Data - fires'!$D$2:$D$40806))),IF(SUMPRODUCT(('Data - fires'!$A$2:$A$40806=C$4)*('Data - fires'!$B$2:$B$40806=$A30)*('Data - fires'!$C$2:$C$40806="Primary Fire")*('Data - fires'!$D$2:$D$40806))=0,"..",SUMPRODUCT(('Data - fires'!$A$2:$A$40806=C$4)*('Data - fires'!$B$2:$B$40806=$A30)*('Data - fires'!$C$2:$C$40806="Primary Fire")*('Data - fires'!$D$2:$D$40806))))</f>
        <v>48585</v>
      </c>
      <c r="D30" s="59" cm="1">
        <f t="array" ref="D30">IF($B$3="Total fires",IF(OR(SUMPRODUCT(('Data - fires'!$A$2:$A$40806=D$4)*('Data - fires'!$B$2:$B$40806=$A30)*('Data - fires'!$D$2:$D$40806))=0,SUMPRODUCT(('Data - fires'!$A$2:$A$40806=D$4)*('Data - fires'!$B$2:$B$40806=$A30)*('Data - fires'!$D$2:$D$40806))=SUMPRODUCT(('Data - fires'!$A$2:$A$40806=D$4)*('Data - fires'!$B$2:$B$40806=$A30)*('Data - fires'!$C$2:$C$40806="Primary Fire")*('Data - fires'!$D$2:$D$40806))),"..",SUMPRODUCT(('Data - fires'!$A$2:$A$40806=D$4)*('Data - fires'!$B$2:$B$40806=$A30)*('Data - fires'!$D$2:$D$40806))),IF(SUMPRODUCT(('Data - fires'!$A$2:$A$40806=D$4)*('Data - fires'!$B$2:$B$40806=$A30)*('Data - fires'!$C$2:$C$40806="Primary Fire")*('Data - fires'!$D$2:$D$40806))=0,"..",SUMPRODUCT(('Data - fires'!$A$2:$A$40806=D$4)*('Data - fires'!$B$2:$B$40806=$A30)*('Data - fires'!$C$2:$C$40806="Primary Fire")*('Data - fires'!$D$2:$D$40806))))</f>
        <v>26497</v>
      </c>
      <c r="E30" s="59" cm="1">
        <f t="array" ref="E30">IF(SUMPRODUCT(('Data - fires'!$A$2:$A$40806=E$4)*('Data - fires'!$B$2:$B$40806=$A30)*('Data - fires'!$C$2:$C$40806=$B$3)*('Data - fires'!$D$2:$D$40806))=0,IF(OR(B30="..",C30="..",D30=".."),"..",B30+C30+D30),SUMPRODUCT(('Data - fires'!$A$2:$A$40806=E$4)*('Data - fires'!$B$2:$B$40806=$A30)*('Data - fires'!$C$2:$C$40806=$B$3)*('Data - fires'!$D$2:$D$40806)))</f>
        <v>411315</v>
      </c>
      <c r="F30" s="59">
        <f t="shared" si="0"/>
        <v>6597</v>
      </c>
      <c r="G30" s="59">
        <f t="shared" si="1"/>
        <v>9465</v>
      </c>
      <c r="H30" s="59">
        <f t="shared" si="2"/>
        <v>8875</v>
      </c>
      <c r="I30" s="59">
        <f t="shared" si="3"/>
        <v>6962</v>
      </c>
      <c r="J30" s="60"/>
      <c r="K30" s="60" cm="1">
        <f t="array" ref="K30">SUMPRODUCT(('Data - population'!$B$2:$B$996=$A30)*('Data - population'!$C$2:$C$996=K$4)*('Data - population'!$D$2:$D$996))</f>
        <v>50965200</v>
      </c>
      <c r="L30" s="60" cm="1">
        <f t="array" ref="L30">SUMPRODUCT(('Data - population'!$B$2:$B$996=$A30)*('Data - population'!$C$2:$C$996=L$4)*('Data - population'!$D$2:$D$996))</f>
        <v>5133000</v>
      </c>
      <c r="M30" s="60" cm="1">
        <f t="array" ref="M30">SUMPRODUCT(('Data - population'!$B$2:$B$996=$A30)*('Data - population'!$C$2:$C$996=M$4)*('Data - population'!$D$2:$D$996))</f>
        <v>2985700</v>
      </c>
      <c r="N30" s="60" cm="1">
        <f t="array" ref="N30">SUMPRODUCT(('Data - population'!$B$2:$B$996=$A30)*('Data - population'!$C$2:$C$996=N$4)*('Data - population'!$D$2:$D$996))</f>
        <v>59083900</v>
      </c>
      <c r="O30" s="60">
        <f t="shared" si="5"/>
        <v>0</v>
      </c>
    </row>
    <row r="31" spans="1:15" x14ac:dyDescent="0.2">
      <c r="A31" s="60" t="s">
        <v>74</v>
      </c>
      <c r="B31" s="59" cm="1">
        <f t="array" ref="B31">IF($B$3="Total fires",IF(OR(SUMPRODUCT(('Data - fires'!$A$2:$A$40806=B$4)*('Data - fires'!$B$2:$B$40806=$A31)*('Data - fires'!$D$2:$D$40806))=0,SUMPRODUCT(('Data - fires'!$A$2:$A$40806=B$4)*('Data - fires'!$B$2:$B$40806=$A31)*('Data - fires'!$D$2:$D$40806))=SUMPRODUCT(('Data - fires'!$A$2:$A$40806=B$4)*('Data - fires'!$B$2:$B$40806=$A31)*('Data - fires'!$C$2:$C$40806="Primary Fire")*('Data - fires'!$D$2:$D$40806))),"..",SUMPRODUCT(('Data - fires'!$A$2:$A$40806=B$4)*('Data - fires'!$B$2:$B$40806=$A31)*('Data - fires'!$D$2:$D$40806))),IF(SUMPRODUCT(('Data - fires'!$A$2:$A$40806=B$4)*('Data - fires'!$B$2:$B$40806=$A31)*('Data - fires'!$C$2:$C$40806="Primary Fire")*('Data - fires'!$D$2:$D$40806))=0,"..",SUMPRODUCT(('Data - fires'!$A$2:$A$40806=B$4)*('Data - fires'!$B$2:$B$40806=$A31)*('Data - fires'!$C$2:$C$40806="Primary Fire")*('Data - fires'!$D$2:$D$40806))))</f>
        <v>293920</v>
      </c>
      <c r="C31" s="59" cm="1">
        <f t="array" ref="C31">IF($B$3="Total fires",IF(OR(SUMPRODUCT(('Data - fires'!$A$2:$A$40806=C$4)*('Data - fires'!$B$2:$B$40806=$A31)*('Data - fires'!$D$2:$D$40806))=0,SUMPRODUCT(('Data - fires'!$A$2:$A$40806=C$4)*('Data - fires'!$B$2:$B$40806=$A31)*('Data - fires'!$D$2:$D$40806))=SUMPRODUCT(('Data - fires'!$A$2:$A$40806=C$4)*('Data - fires'!$B$2:$B$40806=$A31)*('Data - fires'!$C$2:$C$40806="Primary Fire")*('Data - fires'!$D$2:$D$40806))),"..",SUMPRODUCT(('Data - fires'!$A$2:$A$40806=C$4)*('Data - fires'!$B$2:$B$40806=$A31)*('Data - fires'!$D$2:$D$40806))),IF(SUMPRODUCT(('Data - fires'!$A$2:$A$40806=C$4)*('Data - fires'!$B$2:$B$40806=$A31)*('Data - fires'!$C$2:$C$40806="Primary Fire")*('Data - fires'!$D$2:$D$40806))=0,"..",SUMPRODUCT(('Data - fires'!$A$2:$A$40806=C$4)*('Data - fires'!$B$2:$B$40806=$A31)*('Data - fires'!$C$2:$C$40806="Primary Fire")*('Data - fires'!$D$2:$D$40806))))</f>
        <v>45636</v>
      </c>
      <c r="D31" s="59" cm="1">
        <f t="array" ref="D31">IF($B$3="Total fires",IF(OR(SUMPRODUCT(('Data - fires'!$A$2:$A$40806=D$4)*('Data - fires'!$B$2:$B$40806=$A31)*('Data - fires'!$D$2:$D$40806))=0,SUMPRODUCT(('Data - fires'!$A$2:$A$40806=D$4)*('Data - fires'!$B$2:$B$40806=$A31)*('Data - fires'!$D$2:$D$40806))=SUMPRODUCT(('Data - fires'!$A$2:$A$40806=D$4)*('Data - fires'!$B$2:$B$40806=$A31)*('Data - fires'!$C$2:$C$40806="Primary Fire")*('Data - fires'!$D$2:$D$40806))),"..",SUMPRODUCT(('Data - fires'!$A$2:$A$40806=D$4)*('Data - fires'!$B$2:$B$40806=$A31)*('Data - fires'!$D$2:$D$40806))),IF(SUMPRODUCT(('Data - fires'!$A$2:$A$40806=D$4)*('Data - fires'!$B$2:$B$40806=$A31)*('Data - fires'!$C$2:$C$40806="Primary Fire")*('Data - fires'!$D$2:$D$40806))=0,"..",SUMPRODUCT(('Data - fires'!$A$2:$A$40806=D$4)*('Data - fires'!$B$2:$B$40806=$A31)*('Data - fires'!$C$2:$C$40806="Primary Fire")*('Data - fires'!$D$2:$D$40806))))</f>
        <v>24661</v>
      </c>
      <c r="E31" s="59" cm="1">
        <f t="array" ref="E31">IF(SUMPRODUCT(('Data - fires'!$A$2:$A$40806=E$4)*('Data - fires'!$B$2:$B$40806=$A31)*('Data - fires'!$C$2:$C$40806=$B$3)*('Data - fires'!$D$2:$D$40806))=0,IF(OR(B31="..",C31="..",D31=".."),"..",B31+C31+D31),SUMPRODUCT(('Data - fires'!$A$2:$A$40806=E$4)*('Data - fires'!$B$2:$B$40806=$A31)*('Data - fires'!$C$2:$C$40806=$B$3)*('Data - fires'!$D$2:$D$40806)))</f>
        <v>364217</v>
      </c>
      <c r="F31" s="59">
        <f t="shared" si="0"/>
        <v>5720</v>
      </c>
      <c r="G31" s="59">
        <f t="shared" si="1"/>
        <v>8827</v>
      </c>
      <c r="H31" s="59">
        <f t="shared" si="2"/>
        <v>8203</v>
      </c>
      <c r="I31" s="59">
        <f t="shared" si="3"/>
        <v>6115</v>
      </c>
      <c r="J31" s="60"/>
      <c r="K31" s="60" cm="1">
        <f t="array" ref="K31">SUMPRODUCT(('Data - population'!$B$2:$B$996=$A31)*('Data - population'!$C$2:$C$996=K$4)*('Data - population'!$D$2:$D$996))</f>
        <v>51381100</v>
      </c>
      <c r="L31" s="60" cm="1">
        <f t="array" ref="L31">SUMPRODUCT(('Data - population'!$B$2:$B$996=$A31)*('Data - population'!$C$2:$C$996=L$4)*('Data - population'!$D$2:$D$996))</f>
        <v>5170000</v>
      </c>
      <c r="M31" s="60" cm="1">
        <f t="array" ref="M31">SUMPRODUCT(('Data - population'!$B$2:$B$996=$A31)*('Data - population'!$C$2:$C$996=M$4)*('Data - population'!$D$2:$D$996))</f>
        <v>3006300</v>
      </c>
      <c r="N31" s="60" cm="1">
        <f t="array" ref="N31">SUMPRODUCT(('Data - population'!$B$2:$B$996=$A31)*('Data - population'!$C$2:$C$996=N$4)*('Data - population'!$D$2:$D$996))</f>
        <v>59557400</v>
      </c>
      <c r="O31" s="60">
        <f t="shared" si="5"/>
        <v>0</v>
      </c>
    </row>
    <row r="32" spans="1:15" x14ac:dyDescent="0.2">
      <c r="A32" s="60" t="s">
        <v>75</v>
      </c>
      <c r="B32" s="59" cm="1">
        <f t="array" ref="B32">IF($B$3="Total fires",IF(OR(SUMPRODUCT(('Data - fires'!$A$2:$A$40806=B$4)*('Data - fires'!$B$2:$B$40806=$A32)*('Data - fires'!$D$2:$D$40806))=0,SUMPRODUCT(('Data - fires'!$A$2:$A$40806=B$4)*('Data - fires'!$B$2:$B$40806=$A32)*('Data - fires'!$D$2:$D$40806))=SUMPRODUCT(('Data - fires'!$A$2:$A$40806=B$4)*('Data - fires'!$B$2:$B$40806=$A32)*('Data - fires'!$C$2:$C$40806="Primary Fire")*('Data - fires'!$D$2:$D$40806))),"..",SUMPRODUCT(('Data - fires'!$A$2:$A$40806=B$4)*('Data - fires'!$B$2:$B$40806=$A32)*('Data - fires'!$D$2:$D$40806))),IF(SUMPRODUCT(('Data - fires'!$A$2:$A$40806=B$4)*('Data - fires'!$B$2:$B$40806=$A32)*('Data - fires'!$C$2:$C$40806="Primary Fire")*('Data - fires'!$D$2:$D$40806))=0,"..",SUMPRODUCT(('Data - fires'!$A$2:$A$40806=B$4)*('Data - fires'!$B$2:$B$40806=$A32)*('Data - fires'!$C$2:$C$40806="Primary Fire")*('Data - fires'!$D$2:$D$40806))))</f>
        <v>249237</v>
      </c>
      <c r="C32" s="59" cm="1">
        <f t="array" ref="C32">IF($B$3="Total fires",IF(OR(SUMPRODUCT(('Data - fires'!$A$2:$A$40806=C$4)*('Data - fires'!$B$2:$B$40806=$A32)*('Data - fires'!$D$2:$D$40806))=0,SUMPRODUCT(('Data - fires'!$A$2:$A$40806=C$4)*('Data - fires'!$B$2:$B$40806=$A32)*('Data - fires'!$D$2:$D$40806))=SUMPRODUCT(('Data - fires'!$A$2:$A$40806=C$4)*('Data - fires'!$B$2:$B$40806=$A32)*('Data - fires'!$C$2:$C$40806="Primary Fire")*('Data - fires'!$D$2:$D$40806))),"..",SUMPRODUCT(('Data - fires'!$A$2:$A$40806=C$4)*('Data - fires'!$B$2:$B$40806=$A32)*('Data - fires'!$D$2:$D$40806))),IF(SUMPRODUCT(('Data - fires'!$A$2:$A$40806=C$4)*('Data - fires'!$B$2:$B$40806=$A32)*('Data - fires'!$C$2:$C$40806="Primary Fire")*('Data - fires'!$D$2:$D$40806))=0,"..",SUMPRODUCT(('Data - fires'!$A$2:$A$40806=C$4)*('Data - fires'!$B$2:$B$40806=$A32)*('Data - fires'!$C$2:$C$40806="Primary Fire")*('Data - fires'!$D$2:$D$40806))))</f>
        <v>40570</v>
      </c>
      <c r="D32" s="59" cm="1">
        <f t="array" ref="D32">IF($B$3="Total fires",IF(OR(SUMPRODUCT(('Data - fires'!$A$2:$A$40806=D$4)*('Data - fires'!$B$2:$B$40806=$A32)*('Data - fires'!$D$2:$D$40806))=0,SUMPRODUCT(('Data - fires'!$A$2:$A$40806=D$4)*('Data - fires'!$B$2:$B$40806=$A32)*('Data - fires'!$D$2:$D$40806))=SUMPRODUCT(('Data - fires'!$A$2:$A$40806=D$4)*('Data - fires'!$B$2:$B$40806=$A32)*('Data - fires'!$C$2:$C$40806="Primary Fire")*('Data - fires'!$D$2:$D$40806))),"..",SUMPRODUCT(('Data - fires'!$A$2:$A$40806=D$4)*('Data - fires'!$B$2:$B$40806=$A32)*('Data - fires'!$D$2:$D$40806))),IF(SUMPRODUCT(('Data - fires'!$A$2:$A$40806=D$4)*('Data - fires'!$B$2:$B$40806=$A32)*('Data - fires'!$C$2:$C$40806="Primary Fire")*('Data - fires'!$D$2:$D$40806))=0,"..",SUMPRODUCT(('Data - fires'!$A$2:$A$40806=D$4)*('Data - fires'!$B$2:$B$40806=$A32)*('Data - fires'!$C$2:$C$40806="Primary Fire")*('Data - fires'!$D$2:$D$40806))))</f>
        <v>19521</v>
      </c>
      <c r="E32" s="59" cm="1">
        <f t="array" ref="E32">IF(SUMPRODUCT(('Data - fires'!$A$2:$A$40806=E$4)*('Data - fires'!$B$2:$B$40806=$A32)*('Data - fires'!$C$2:$C$40806=$B$3)*('Data - fires'!$D$2:$D$40806))=0,IF(OR(B32="..",C32="..",D32=".."),"..",B32+C32+D32),SUMPRODUCT(('Data - fires'!$A$2:$A$40806=E$4)*('Data - fires'!$B$2:$B$40806=$A32)*('Data - fires'!$C$2:$C$40806=$B$3)*('Data - fires'!$D$2:$D$40806)))</f>
        <v>309328</v>
      </c>
      <c r="F32" s="59">
        <f t="shared" si="0"/>
        <v>4810</v>
      </c>
      <c r="G32" s="59">
        <f t="shared" si="1"/>
        <v>7798</v>
      </c>
      <c r="H32" s="59">
        <f t="shared" si="2"/>
        <v>6451</v>
      </c>
      <c r="I32" s="59">
        <f t="shared" si="3"/>
        <v>5152</v>
      </c>
      <c r="J32" s="60"/>
      <c r="K32" s="60" cm="1">
        <f t="array" ref="K32">SUMPRODUCT(('Data - population'!$B$2:$B$996=$A32)*('Data - population'!$C$2:$C$996=K$4)*('Data - population'!$D$2:$D$996))</f>
        <v>51815900</v>
      </c>
      <c r="L32" s="60" cm="1">
        <f t="array" ref="L32">SUMPRODUCT(('Data - population'!$B$2:$B$996=$A32)*('Data - population'!$C$2:$C$996=L$4)*('Data - population'!$D$2:$D$996))</f>
        <v>5202900</v>
      </c>
      <c r="M32" s="60" cm="1">
        <f t="array" ref="M32">SUMPRODUCT(('Data - population'!$B$2:$B$996=$A32)*('Data - population'!$C$2:$C$996=M$4)*('Data - population'!$D$2:$D$996))</f>
        <v>3025900</v>
      </c>
      <c r="N32" s="60" cm="1">
        <f t="array" ref="N32">SUMPRODUCT(('Data - population'!$B$2:$B$996=$A32)*('Data - population'!$C$2:$C$996=N$4)*('Data - population'!$D$2:$D$996))</f>
        <v>60044600</v>
      </c>
      <c r="O32" s="60">
        <f t="shared" si="5"/>
        <v>100</v>
      </c>
    </row>
    <row r="33" spans="1:15" x14ac:dyDescent="0.2">
      <c r="A33" s="60" t="s">
        <v>76</v>
      </c>
      <c r="B33" s="59" cm="1">
        <f t="array" ref="B33">IF($B$3="Total fires",IF(OR(SUMPRODUCT(('Data - fires'!$A$2:$A$40806=B$4)*('Data - fires'!$B$2:$B$40806=$A33)*('Data - fires'!$D$2:$D$40806))=0,SUMPRODUCT(('Data - fires'!$A$2:$A$40806=B$4)*('Data - fires'!$B$2:$B$40806=$A33)*('Data - fires'!$D$2:$D$40806))=SUMPRODUCT(('Data - fires'!$A$2:$A$40806=B$4)*('Data - fires'!$B$2:$B$40806=$A33)*('Data - fires'!$C$2:$C$40806="Primary Fire")*('Data - fires'!$D$2:$D$40806))),"..",SUMPRODUCT(('Data - fires'!$A$2:$A$40806=B$4)*('Data - fires'!$B$2:$B$40806=$A33)*('Data - fires'!$D$2:$D$40806))),IF(SUMPRODUCT(('Data - fires'!$A$2:$A$40806=B$4)*('Data - fires'!$B$2:$B$40806=$A33)*('Data - fires'!$C$2:$C$40806="Primary Fire")*('Data - fires'!$D$2:$D$40806))=0,"..",SUMPRODUCT(('Data - fires'!$A$2:$A$40806=B$4)*('Data - fires'!$B$2:$B$40806=$A33)*('Data - fires'!$C$2:$C$40806="Primary Fire")*('Data - fires'!$D$2:$D$40806))))</f>
        <v>241462</v>
      </c>
      <c r="C33" s="59" cm="1">
        <f t="array" ref="C33">IF($B$3="Total fires",IF(OR(SUMPRODUCT(('Data - fires'!$A$2:$A$40806=C$4)*('Data - fires'!$B$2:$B$40806=$A33)*('Data - fires'!$D$2:$D$40806))=0,SUMPRODUCT(('Data - fires'!$A$2:$A$40806=C$4)*('Data - fires'!$B$2:$B$40806=$A33)*('Data - fires'!$D$2:$D$40806))=SUMPRODUCT(('Data - fires'!$A$2:$A$40806=C$4)*('Data - fires'!$B$2:$B$40806=$A33)*('Data - fires'!$C$2:$C$40806="Primary Fire")*('Data - fires'!$D$2:$D$40806))),"..",SUMPRODUCT(('Data - fires'!$A$2:$A$40806=C$4)*('Data - fires'!$B$2:$B$40806=$A33)*('Data - fires'!$D$2:$D$40806))),IF(SUMPRODUCT(('Data - fires'!$A$2:$A$40806=C$4)*('Data - fires'!$B$2:$B$40806=$A33)*('Data - fires'!$C$2:$C$40806="Primary Fire")*('Data - fires'!$D$2:$D$40806))=0,"..",SUMPRODUCT(('Data - fires'!$A$2:$A$40806=C$4)*('Data - fires'!$B$2:$B$40806=$A33)*('Data - fires'!$C$2:$C$40806="Primary Fire")*('Data - fires'!$D$2:$D$40806))))</f>
        <v>38737</v>
      </c>
      <c r="D33" s="59" cm="1">
        <f t="array" ref="D33">IF($B$3="Total fires",IF(OR(SUMPRODUCT(('Data - fires'!$A$2:$A$40806=D$4)*('Data - fires'!$B$2:$B$40806=$A33)*('Data - fires'!$D$2:$D$40806))=0,SUMPRODUCT(('Data - fires'!$A$2:$A$40806=D$4)*('Data - fires'!$B$2:$B$40806=$A33)*('Data - fires'!$D$2:$D$40806))=SUMPRODUCT(('Data - fires'!$A$2:$A$40806=D$4)*('Data - fires'!$B$2:$B$40806=$A33)*('Data - fires'!$C$2:$C$40806="Primary Fire")*('Data - fires'!$D$2:$D$40806))),"..",SUMPRODUCT(('Data - fires'!$A$2:$A$40806=D$4)*('Data - fires'!$B$2:$B$40806=$A33)*('Data - fires'!$D$2:$D$40806))),IF(SUMPRODUCT(('Data - fires'!$A$2:$A$40806=D$4)*('Data - fires'!$B$2:$B$40806=$A33)*('Data - fires'!$C$2:$C$40806="Primary Fire")*('Data - fires'!$D$2:$D$40806))=0,"..",SUMPRODUCT(('Data - fires'!$A$2:$A$40806=D$4)*('Data - fires'!$B$2:$B$40806=$A33)*('Data - fires'!$C$2:$C$40806="Primary Fire")*('Data - fires'!$D$2:$D$40806))))</f>
        <v>19149</v>
      </c>
      <c r="E33" s="59" cm="1">
        <f t="array" ref="E33">IF(SUMPRODUCT(('Data - fires'!$A$2:$A$40806=E$4)*('Data - fires'!$B$2:$B$40806=$A33)*('Data - fires'!$C$2:$C$40806=$B$3)*('Data - fires'!$D$2:$D$40806))=0,IF(OR(B33="..",C33="..",D33=".."),"..",B33+C33+D33),SUMPRODUCT(('Data - fires'!$A$2:$A$40806=E$4)*('Data - fires'!$B$2:$B$40806=$A33)*('Data - fires'!$C$2:$C$40806=$B$3)*('Data - fires'!$D$2:$D$40806)))</f>
        <v>299348</v>
      </c>
      <c r="F33" s="59">
        <f t="shared" si="0"/>
        <v>4626</v>
      </c>
      <c r="G33" s="59">
        <f t="shared" si="1"/>
        <v>7404</v>
      </c>
      <c r="H33" s="59">
        <f t="shared" si="2"/>
        <v>6301</v>
      </c>
      <c r="I33" s="59">
        <f t="shared" si="3"/>
        <v>4951</v>
      </c>
      <c r="J33" s="60"/>
      <c r="K33" s="60" cm="1">
        <f t="array" ref="K33">SUMPRODUCT(('Data - population'!$B$2:$B$996=$A33)*('Data - population'!$C$2:$C$996=K$4)*('Data - population'!$D$2:$D$996))</f>
        <v>52196400</v>
      </c>
      <c r="L33" s="60" cm="1">
        <f t="array" ref="L33">SUMPRODUCT(('Data - population'!$B$2:$B$996=$A33)*('Data - population'!$C$2:$C$996=L$4)*('Data - population'!$D$2:$D$996))</f>
        <v>5231900</v>
      </c>
      <c r="M33" s="60" cm="1">
        <f t="array" ref="M33">SUMPRODUCT(('Data - population'!$B$2:$B$996=$A33)*('Data - population'!$C$2:$C$996=M$4)*('Data - population'!$D$2:$D$996))</f>
        <v>3038900</v>
      </c>
      <c r="N33" s="60" cm="1">
        <f t="array" ref="N33">SUMPRODUCT(('Data - population'!$B$2:$B$996=$A33)*('Data - population'!$C$2:$C$996=N$4)*('Data - population'!$D$2:$D$996))</f>
        <v>60467200</v>
      </c>
      <c r="O33" s="60">
        <f t="shared" si="5"/>
        <v>0</v>
      </c>
    </row>
    <row r="34" spans="1:15" x14ac:dyDescent="0.2">
      <c r="A34" s="60" t="s">
        <v>33</v>
      </c>
      <c r="B34" s="59" cm="1">
        <f t="array" ref="B34">IF($B$3="Total fires",IF(OR(SUMPRODUCT(('Data - fires'!$A$2:$A$40806=B$4)*('Data - fires'!$B$2:$B$40806=$A34)*('Data - fires'!$D$2:$D$40806))=0,SUMPRODUCT(('Data - fires'!$A$2:$A$40806=B$4)*('Data - fires'!$B$2:$B$40806=$A34)*('Data - fires'!$D$2:$D$40806))=SUMPRODUCT(('Data - fires'!$A$2:$A$40806=B$4)*('Data - fires'!$B$2:$B$40806=$A34)*('Data - fires'!$C$2:$C$40806="Primary Fire")*('Data - fires'!$D$2:$D$40806))),"..",SUMPRODUCT(('Data - fires'!$A$2:$A$40806=B$4)*('Data - fires'!$B$2:$B$40806=$A34)*('Data - fires'!$D$2:$D$40806))),IF(SUMPRODUCT(('Data - fires'!$A$2:$A$40806=B$4)*('Data - fires'!$B$2:$B$40806=$A34)*('Data - fires'!$C$2:$C$40806="Primary Fire")*('Data - fires'!$D$2:$D$40806))=0,"..",SUMPRODUCT(('Data - fires'!$A$2:$A$40806=B$4)*('Data - fires'!$B$2:$B$40806=$A34)*('Data - fires'!$C$2:$C$40806="Primary Fire")*('Data - fires'!$D$2:$D$40806))))</f>
        <v>228427</v>
      </c>
      <c r="C34" s="59" cm="1">
        <f t="array" ref="C34">IF($B$3="Total fires",IF(OR(SUMPRODUCT(('Data - fires'!$A$2:$A$40806=C$4)*('Data - fires'!$B$2:$B$40806=$A34)*('Data - fires'!$D$2:$D$40806))=0,SUMPRODUCT(('Data - fires'!$A$2:$A$40806=C$4)*('Data - fires'!$B$2:$B$40806=$A34)*('Data - fires'!$D$2:$D$40806))=SUMPRODUCT(('Data - fires'!$A$2:$A$40806=C$4)*('Data - fires'!$B$2:$B$40806=$A34)*('Data - fires'!$C$2:$C$40806="Primary Fire")*('Data - fires'!$D$2:$D$40806))),"..",SUMPRODUCT(('Data - fires'!$A$2:$A$40806=C$4)*('Data - fires'!$B$2:$B$40806=$A34)*('Data - fires'!$D$2:$D$40806))),IF(SUMPRODUCT(('Data - fires'!$A$2:$A$40806=C$4)*('Data - fires'!$B$2:$B$40806=$A34)*('Data - fires'!$C$2:$C$40806="Primary Fire")*('Data - fires'!$D$2:$D$40806))=0,"..",SUMPRODUCT(('Data - fires'!$A$2:$A$40806=C$4)*('Data - fires'!$B$2:$B$40806=$A34)*('Data - fires'!$C$2:$C$40806="Primary Fire")*('Data - fires'!$D$2:$D$40806))))</f>
        <v>38935</v>
      </c>
      <c r="D34" s="59" cm="1">
        <f t="array" ref="D34">IF($B$3="Total fires",IF(OR(SUMPRODUCT(('Data - fires'!$A$2:$A$40806=D$4)*('Data - fires'!$B$2:$B$40806=$A34)*('Data - fires'!$D$2:$D$40806))=0,SUMPRODUCT(('Data - fires'!$A$2:$A$40806=D$4)*('Data - fires'!$B$2:$B$40806=$A34)*('Data - fires'!$D$2:$D$40806))=SUMPRODUCT(('Data - fires'!$A$2:$A$40806=D$4)*('Data - fires'!$B$2:$B$40806=$A34)*('Data - fires'!$C$2:$C$40806="Primary Fire")*('Data - fires'!$D$2:$D$40806))),"..",SUMPRODUCT(('Data - fires'!$A$2:$A$40806=D$4)*('Data - fires'!$B$2:$B$40806=$A34)*('Data - fires'!$D$2:$D$40806))),IF(SUMPRODUCT(('Data - fires'!$A$2:$A$40806=D$4)*('Data - fires'!$B$2:$B$40806=$A34)*('Data - fires'!$C$2:$C$40806="Primary Fire")*('Data - fires'!$D$2:$D$40806))=0,"..",SUMPRODUCT(('Data - fires'!$A$2:$A$40806=D$4)*('Data - fires'!$B$2:$B$40806=$A34)*('Data - fires'!$C$2:$C$40806="Primary Fire")*('Data - fires'!$D$2:$D$40806))))</f>
        <v>20687</v>
      </c>
      <c r="E34" s="59" cm="1">
        <f t="array" ref="E34">IF(SUMPRODUCT(('Data - fires'!$A$2:$A$40806=E$4)*('Data - fires'!$B$2:$B$40806=$A34)*('Data - fires'!$C$2:$C$40806=$B$3)*('Data - fires'!$D$2:$D$40806))=0,IF(OR(B34="..",C34="..",D34=".."),"..",B34+C34+D34),SUMPRODUCT(('Data - fires'!$A$2:$A$40806=E$4)*('Data - fires'!$B$2:$B$40806=$A34)*('Data - fires'!$C$2:$C$40806=$B$3)*('Data - fires'!$D$2:$D$40806)))</f>
        <v>288049</v>
      </c>
      <c r="F34" s="59">
        <f t="shared" si="0"/>
        <v>4339</v>
      </c>
      <c r="G34" s="59">
        <f t="shared" si="1"/>
        <v>7399</v>
      </c>
      <c r="H34" s="59">
        <f t="shared" si="2"/>
        <v>6783</v>
      </c>
      <c r="I34" s="59">
        <f t="shared" si="3"/>
        <v>4726</v>
      </c>
      <c r="J34" s="60"/>
      <c r="K34" s="60" cm="1">
        <f t="array" ref="K34">SUMPRODUCT(('Data - population'!$B$2:$B$996=$A34)*('Data - population'!$C$2:$C$996=K$4)*('Data - population'!$D$2:$D$996))</f>
        <v>52642500</v>
      </c>
      <c r="L34" s="60" cm="1">
        <f t="array" ref="L34">SUMPRODUCT(('Data - population'!$B$2:$B$996=$A34)*('Data - population'!$C$2:$C$996=L$4)*('Data - population'!$D$2:$D$996))</f>
        <v>5262200</v>
      </c>
      <c r="M34" s="60" cm="1">
        <f t="array" ref="M34">SUMPRODUCT(('Data - population'!$B$2:$B$996=$A34)*('Data - population'!$C$2:$C$996=M$4)*('Data - population'!$D$2:$D$996))</f>
        <v>3050000</v>
      </c>
      <c r="N34" s="60" cm="1">
        <f t="array" ref="N34">SUMPRODUCT(('Data - population'!$B$2:$B$996=$A34)*('Data - population'!$C$2:$C$996=N$4)*('Data - population'!$D$2:$D$996))</f>
        <v>60954600</v>
      </c>
      <c r="O34" s="60">
        <f t="shared" si="5"/>
        <v>100</v>
      </c>
    </row>
    <row r="35" spans="1:15" x14ac:dyDescent="0.2">
      <c r="A35" s="60" t="s">
        <v>34</v>
      </c>
      <c r="B35" s="59" cm="1">
        <f t="array" ref="B35">IF($B$3="Total fires",IF(OR(SUMPRODUCT(('Data - fires'!$A$2:$A$40806=B$4)*('Data - fires'!$B$2:$B$40806=$A35)*('Data - fires'!$D$2:$D$40806))=0,SUMPRODUCT(('Data - fires'!$A$2:$A$40806=B$4)*('Data - fires'!$B$2:$B$40806=$A35)*('Data - fires'!$D$2:$D$40806))=SUMPRODUCT(('Data - fires'!$A$2:$A$40806=B$4)*('Data - fires'!$B$2:$B$40806=$A35)*('Data - fires'!$C$2:$C$40806="Primary Fire")*('Data - fires'!$D$2:$D$40806))),"..",SUMPRODUCT(('Data - fires'!$A$2:$A$40806=B$4)*('Data - fires'!$B$2:$B$40806=$A35)*('Data - fires'!$D$2:$D$40806))),IF(SUMPRODUCT(('Data - fires'!$A$2:$A$40806=B$4)*('Data - fires'!$B$2:$B$40806=$A35)*('Data - fires'!$C$2:$C$40806="Primary Fire")*('Data - fires'!$D$2:$D$40806))=0,"..",SUMPRODUCT(('Data - fires'!$A$2:$A$40806=B$4)*('Data - fires'!$B$2:$B$40806=$A35)*('Data - fires'!$C$2:$C$40806="Primary Fire")*('Data - fires'!$D$2:$D$40806))))</f>
        <v>223945</v>
      </c>
      <c r="C35" s="59" cm="1">
        <f t="array" ref="C35">IF($B$3="Total fires",IF(OR(SUMPRODUCT(('Data - fires'!$A$2:$A$40806=C$4)*('Data - fires'!$B$2:$B$40806=$A35)*('Data - fires'!$D$2:$D$40806))=0,SUMPRODUCT(('Data - fires'!$A$2:$A$40806=C$4)*('Data - fires'!$B$2:$B$40806=$A35)*('Data - fires'!$D$2:$D$40806))=SUMPRODUCT(('Data - fires'!$A$2:$A$40806=C$4)*('Data - fires'!$B$2:$B$40806=$A35)*('Data - fires'!$C$2:$C$40806="Primary Fire")*('Data - fires'!$D$2:$D$40806))),"..",SUMPRODUCT(('Data - fires'!$A$2:$A$40806=C$4)*('Data - fires'!$B$2:$B$40806=$A35)*('Data - fires'!$D$2:$D$40806))),IF(SUMPRODUCT(('Data - fires'!$A$2:$A$40806=C$4)*('Data - fires'!$B$2:$B$40806=$A35)*('Data - fires'!$C$2:$C$40806="Primary Fire")*('Data - fires'!$D$2:$D$40806))=0,"..",SUMPRODUCT(('Data - fires'!$A$2:$A$40806=C$4)*('Data - fires'!$B$2:$B$40806=$A35)*('Data - fires'!$C$2:$C$40806="Primary Fire")*('Data - fires'!$D$2:$D$40806))))</f>
        <v>32339</v>
      </c>
      <c r="D35" s="59" cm="1">
        <f t="array" ref="D35">IF($B$3="Total fires",IF(OR(SUMPRODUCT(('Data - fires'!$A$2:$A$40806=D$4)*('Data - fires'!$B$2:$B$40806=$A35)*('Data - fires'!$D$2:$D$40806))=0,SUMPRODUCT(('Data - fires'!$A$2:$A$40806=D$4)*('Data - fires'!$B$2:$B$40806=$A35)*('Data - fires'!$D$2:$D$40806))=SUMPRODUCT(('Data - fires'!$A$2:$A$40806=D$4)*('Data - fires'!$B$2:$B$40806=$A35)*('Data - fires'!$C$2:$C$40806="Primary Fire")*('Data - fires'!$D$2:$D$40806))),"..",SUMPRODUCT(('Data - fires'!$A$2:$A$40806=D$4)*('Data - fires'!$B$2:$B$40806=$A35)*('Data - fires'!$D$2:$D$40806))),IF(SUMPRODUCT(('Data - fires'!$A$2:$A$40806=D$4)*('Data - fires'!$B$2:$B$40806=$A35)*('Data - fires'!$C$2:$C$40806="Primary Fire")*('Data - fires'!$D$2:$D$40806))=0,"..",SUMPRODUCT(('Data - fires'!$A$2:$A$40806=D$4)*('Data - fires'!$B$2:$B$40806=$A35)*('Data - fires'!$C$2:$C$40806="Primary Fire")*('Data - fires'!$D$2:$D$40806))))</f>
        <v>16469</v>
      </c>
      <c r="E35" s="59" cm="1">
        <f t="array" ref="E35">IF(SUMPRODUCT(('Data - fires'!$A$2:$A$40806=E$4)*('Data - fires'!$B$2:$B$40806=$A35)*('Data - fires'!$C$2:$C$40806=$B$3)*('Data - fires'!$D$2:$D$40806))=0,IF(OR(B35="..",C35="..",D35=".."),"..",B35+C35+D35),SUMPRODUCT(('Data - fires'!$A$2:$A$40806=E$4)*('Data - fires'!$B$2:$B$40806=$A35)*('Data - fires'!$C$2:$C$40806=$B$3)*('Data - fires'!$D$2:$D$40806)))</f>
        <v>272753</v>
      </c>
      <c r="F35" s="59">
        <f t="shared" si="0"/>
        <v>4217</v>
      </c>
      <c r="G35" s="59">
        <f t="shared" si="1"/>
        <v>6102</v>
      </c>
      <c r="H35" s="59">
        <f t="shared" si="2"/>
        <v>5375</v>
      </c>
      <c r="I35" s="59">
        <f t="shared" si="3"/>
        <v>4437</v>
      </c>
      <c r="J35" s="60"/>
      <c r="K35" s="60" cm="1">
        <f t="array" ref="K35">SUMPRODUCT(('Data - population'!$B$2:$B$996=$A35)*('Data - population'!$C$2:$C$996=K$4)*('Data - population'!$D$2:$D$996))</f>
        <v>53107200</v>
      </c>
      <c r="L35" s="60" cm="1">
        <f t="array" ref="L35">SUMPRODUCT(('Data - population'!$B$2:$B$996=$A35)*('Data - population'!$C$2:$C$996=L$4)*('Data - population'!$D$2:$D$996))</f>
        <v>5299900</v>
      </c>
      <c r="M35" s="60" cm="1">
        <f t="array" ref="M35">SUMPRODUCT(('Data - population'!$B$2:$B$996=$A35)*('Data - population'!$C$2:$C$996=M$4)*('Data - population'!$D$2:$D$996))</f>
        <v>3063800</v>
      </c>
      <c r="N35" s="60" cm="1">
        <f t="array" ref="N35">SUMPRODUCT(('Data - population'!$B$2:$B$996=$A35)*('Data - population'!$C$2:$C$996=N$4)*('Data - population'!$D$2:$D$996))</f>
        <v>61470800</v>
      </c>
      <c r="O35" s="60">
        <f t="shared" si="5"/>
        <v>100</v>
      </c>
    </row>
    <row r="36" spans="1:15" x14ac:dyDescent="0.2">
      <c r="A36" s="60" t="s">
        <v>35</v>
      </c>
      <c r="B36" s="59" cm="1">
        <f t="array" ref="B36">IF($B$3="Total fires",IF(OR(SUMPRODUCT(('Data - fires'!$A$2:$A$40806=B$4)*('Data - fires'!$B$2:$B$40806=$A36)*('Data - fires'!$D$2:$D$40806))=0,SUMPRODUCT(('Data - fires'!$A$2:$A$40806=B$4)*('Data - fires'!$B$2:$B$40806=$A36)*('Data - fires'!$D$2:$D$40806))=SUMPRODUCT(('Data - fires'!$A$2:$A$40806=B$4)*('Data - fires'!$B$2:$B$40806=$A36)*('Data - fires'!$C$2:$C$40806="Primary Fire")*('Data - fires'!$D$2:$D$40806))),"..",SUMPRODUCT(('Data - fires'!$A$2:$A$40806=B$4)*('Data - fires'!$B$2:$B$40806=$A36)*('Data - fires'!$D$2:$D$40806))),IF(SUMPRODUCT(('Data - fires'!$A$2:$A$40806=B$4)*('Data - fires'!$B$2:$B$40806=$A36)*('Data - fires'!$C$2:$C$40806="Primary Fire")*('Data - fires'!$D$2:$D$40806))=0,"..",SUMPRODUCT(('Data - fires'!$A$2:$A$40806=B$4)*('Data - fires'!$B$2:$B$40806=$A36)*('Data - fires'!$C$2:$C$40806="Primary Fire")*('Data - fires'!$D$2:$D$40806))))</f>
        <v>154477</v>
      </c>
      <c r="C36" s="59" cm="1">
        <f t="array" ref="C36">IF($B$3="Total fires",IF(OR(SUMPRODUCT(('Data - fires'!$A$2:$A$40806=C$4)*('Data - fires'!$B$2:$B$40806=$A36)*('Data - fires'!$D$2:$D$40806))=0,SUMPRODUCT(('Data - fires'!$A$2:$A$40806=C$4)*('Data - fires'!$B$2:$B$40806=$A36)*('Data - fires'!$D$2:$D$40806))=SUMPRODUCT(('Data - fires'!$A$2:$A$40806=C$4)*('Data - fires'!$B$2:$B$40806=$A36)*('Data - fires'!$C$2:$C$40806="Primary Fire")*('Data - fires'!$D$2:$D$40806))),"..",SUMPRODUCT(('Data - fires'!$A$2:$A$40806=C$4)*('Data - fires'!$B$2:$B$40806=$A36)*('Data - fires'!$D$2:$D$40806))),IF(SUMPRODUCT(('Data - fires'!$A$2:$A$40806=C$4)*('Data - fires'!$B$2:$B$40806=$A36)*('Data - fires'!$C$2:$C$40806="Primary Fire")*('Data - fires'!$D$2:$D$40806))=0,"..",SUMPRODUCT(('Data - fires'!$A$2:$A$40806=C$4)*('Data - fires'!$B$2:$B$40806=$A36)*('Data - fires'!$C$2:$C$40806="Primary Fire")*('Data - fires'!$D$2:$D$40806))))</f>
        <v>26740</v>
      </c>
      <c r="D36" s="59" cm="1">
        <f t="array" ref="D36">IF($B$3="Total fires",IF(OR(SUMPRODUCT(('Data - fires'!$A$2:$A$40806=D$4)*('Data - fires'!$B$2:$B$40806=$A36)*('Data - fires'!$D$2:$D$40806))=0,SUMPRODUCT(('Data - fires'!$A$2:$A$40806=D$4)*('Data - fires'!$B$2:$B$40806=$A36)*('Data - fires'!$D$2:$D$40806))=SUMPRODUCT(('Data - fires'!$A$2:$A$40806=D$4)*('Data - fires'!$B$2:$B$40806=$A36)*('Data - fires'!$C$2:$C$40806="Primary Fire")*('Data - fires'!$D$2:$D$40806))),"..",SUMPRODUCT(('Data - fires'!$A$2:$A$40806=D$4)*('Data - fires'!$B$2:$B$40806=$A36)*('Data - fires'!$D$2:$D$40806))),IF(SUMPRODUCT(('Data - fires'!$A$2:$A$40806=D$4)*('Data - fires'!$B$2:$B$40806=$A36)*('Data - fires'!$C$2:$C$40806="Primary Fire")*('Data - fires'!$D$2:$D$40806))=0,"..",SUMPRODUCT(('Data - fires'!$A$2:$A$40806=D$4)*('Data - fires'!$B$2:$B$40806=$A36)*('Data - fires'!$C$2:$C$40806="Primary Fire")*('Data - fires'!$D$2:$D$40806))))</f>
        <v>11440</v>
      </c>
      <c r="E36" s="59" cm="1">
        <f t="array" ref="E36">IF(SUMPRODUCT(('Data - fires'!$A$2:$A$40806=E$4)*('Data - fires'!$B$2:$B$40806=$A36)*('Data - fires'!$C$2:$C$40806=$B$3)*('Data - fires'!$D$2:$D$40806))=0,IF(OR(B36="..",C36="..",D36=".."),"..",B36+C36+D36),SUMPRODUCT(('Data - fires'!$A$2:$A$40806=E$4)*('Data - fires'!$B$2:$B$40806=$A36)*('Data - fires'!$C$2:$C$40806=$B$3)*('Data - fires'!$D$2:$D$40806)))</f>
        <v>192657</v>
      </c>
      <c r="F36" s="59">
        <f>IF(OR(B36="..",K36=".."),"..",ROUND(1000000*(B36/K36),0))</f>
        <v>2887</v>
      </c>
      <c r="G36" s="59">
        <f t="shared" si="1"/>
        <v>5037</v>
      </c>
      <c r="H36" s="59">
        <f t="shared" si="2"/>
        <v>3725</v>
      </c>
      <c r="I36" s="59">
        <f t="shared" si="3"/>
        <v>3113</v>
      </c>
      <c r="J36" s="60"/>
      <c r="K36" s="60" cm="1">
        <f t="array" ref="K36">SUMPRODUCT(('Data - population'!$B$2:$B$996=$A36)*('Data - population'!$C$2:$C$996=K$4)*('Data - population'!$D$2:$D$996))</f>
        <v>53506800</v>
      </c>
      <c r="L36" s="60" cm="1">
        <f t="array" ref="L36">SUMPRODUCT(('Data - population'!$B$2:$B$996=$A36)*('Data - population'!$C$2:$C$996=L$4)*('Data - population'!$D$2:$D$996))</f>
        <v>5308200</v>
      </c>
      <c r="M36" s="60" cm="1">
        <f t="array" ref="M36">SUMPRODUCT(('Data - population'!$B$2:$B$996=$A36)*('Data - population'!$C$2:$C$996=M$4)*('Data - population'!$D$2:$D$996))</f>
        <v>3070900</v>
      </c>
      <c r="N36" s="60" cm="1">
        <f t="array" ref="N36">SUMPRODUCT(('Data - population'!$B$2:$B$996=$A36)*('Data - population'!$C$2:$C$996=N$4)*('Data - population'!$D$2:$D$996))</f>
        <v>61885900</v>
      </c>
      <c r="O36" s="60">
        <f t="shared" si="5"/>
        <v>0</v>
      </c>
    </row>
    <row r="37" spans="1:15" ht="15" customHeight="1" x14ac:dyDescent="0.2">
      <c r="A37" s="60" t="s">
        <v>36</v>
      </c>
      <c r="B37" s="59" cm="1">
        <f t="array" ref="B37">IF($B$3="Total fires",IF(OR(SUMPRODUCT(('Data - fires'!$A$2:$A$40806=B$4)*('Data - fires'!$B$2:$B$40806=$A37)*('Data - fires'!$D$2:$D$40806))=0,SUMPRODUCT(('Data - fires'!$A$2:$A$40806=B$4)*('Data - fires'!$B$2:$B$40806=$A37)*('Data - fires'!$D$2:$D$40806))=SUMPRODUCT(('Data - fires'!$A$2:$A$40806=B$4)*('Data - fires'!$B$2:$B$40806=$A37)*('Data - fires'!$C$2:$C$40806="Primary Fire")*('Data - fires'!$D$2:$D$40806))),"..",SUMPRODUCT(('Data - fires'!$A$2:$A$40806=B$4)*('Data - fires'!$B$2:$B$40806=$A37)*('Data - fires'!$D$2:$D$40806))),IF(SUMPRODUCT(('Data - fires'!$A$2:$A$40806=B$4)*('Data - fires'!$B$2:$B$40806=$A37)*('Data - fires'!$C$2:$C$40806="Primary Fire")*('Data - fires'!$D$2:$D$40806))=0,"..",SUMPRODUCT(('Data - fires'!$A$2:$A$40806=B$4)*('Data - fires'!$B$2:$B$40806=$A37)*('Data - fires'!$C$2:$C$40806="Primary Fire")*('Data - fires'!$D$2:$D$40806))))</f>
        <v>171376</v>
      </c>
      <c r="C37" s="59" cm="1">
        <f t="array" ref="C37">IF($B$3="Total fires",IF(OR(SUMPRODUCT(('Data - fires'!$A$2:$A$40806=C$4)*('Data - fires'!$B$2:$B$40806=$A37)*('Data - fires'!$D$2:$D$40806))=0,SUMPRODUCT(('Data - fires'!$A$2:$A$40806=C$4)*('Data - fires'!$B$2:$B$40806=$A37)*('Data - fires'!$D$2:$D$40806))=SUMPRODUCT(('Data - fires'!$A$2:$A$40806=C$4)*('Data - fires'!$B$2:$B$40806=$A37)*('Data - fires'!$C$2:$C$40806="Primary Fire")*('Data - fires'!$D$2:$D$40806))),"..",SUMPRODUCT(('Data - fires'!$A$2:$A$40806=C$4)*('Data - fires'!$B$2:$B$40806=$A37)*('Data - fires'!$D$2:$D$40806))),IF(SUMPRODUCT(('Data - fires'!$A$2:$A$40806=C$4)*('Data - fires'!$B$2:$B$40806=$A37)*('Data - fires'!$C$2:$C$40806="Primary Fire")*('Data - fires'!$D$2:$D$40806))=0,"..",SUMPRODUCT(('Data - fires'!$A$2:$A$40806=C$4)*('Data - fires'!$B$2:$B$40806=$A37)*('Data - fires'!$C$2:$C$40806="Primary Fire")*('Data - fires'!$D$2:$D$40806))))</f>
        <v>27989</v>
      </c>
      <c r="D37" s="59" cm="1">
        <f t="array" ref="D37">IF($B$3="Total fires",IF(OR(SUMPRODUCT(('Data - fires'!$A$2:$A$40806=D$4)*('Data - fires'!$B$2:$B$40806=$A37)*('Data - fires'!$D$2:$D$40806))=0,SUMPRODUCT(('Data - fires'!$A$2:$A$40806=D$4)*('Data - fires'!$B$2:$B$40806=$A37)*('Data - fires'!$D$2:$D$40806))=SUMPRODUCT(('Data - fires'!$A$2:$A$40806=D$4)*('Data - fires'!$B$2:$B$40806=$A37)*('Data - fires'!$C$2:$C$40806="Primary Fire")*('Data - fires'!$D$2:$D$40806))),"..",SUMPRODUCT(('Data - fires'!$A$2:$A$40806=D$4)*('Data - fires'!$B$2:$B$40806=$A37)*('Data - fires'!$D$2:$D$40806))),IF(SUMPRODUCT(('Data - fires'!$A$2:$A$40806=D$4)*('Data - fires'!$B$2:$B$40806=$A37)*('Data - fires'!$C$2:$C$40806="Primary Fire")*('Data - fires'!$D$2:$D$40806))=0,"..",SUMPRODUCT(('Data - fires'!$A$2:$A$40806=D$4)*('Data - fires'!$B$2:$B$40806=$A37)*('Data - fires'!$C$2:$C$40806="Primary Fire")*('Data - fires'!$D$2:$D$40806))))</f>
        <v>13168</v>
      </c>
      <c r="E37" s="59" cm="1">
        <f t="array" ref="E37">IF(SUMPRODUCT(('Data - fires'!$A$2:$A$40806=E$4)*('Data - fires'!$B$2:$B$40806=$A37)*('Data - fires'!$C$2:$C$40806=$B$3)*('Data - fires'!$D$2:$D$40806))=0,IF(OR(B37="..",C37="..",D37=".."),"..",B37+C37+D37),SUMPRODUCT(('Data - fires'!$A$2:$A$40806=E$4)*('Data - fires'!$B$2:$B$40806=$A37)*('Data - fires'!$C$2:$C$40806=$B$3)*('Data - fires'!$D$2:$D$40806)))</f>
        <v>212533</v>
      </c>
      <c r="F37" s="59">
        <f t="shared" si="0"/>
        <v>3178</v>
      </c>
      <c r="G37" s="59">
        <f t="shared" si="1"/>
        <v>5264</v>
      </c>
      <c r="H37" s="59">
        <f t="shared" si="2"/>
        <v>4288</v>
      </c>
      <c r="I37" s="59">
        <f t="shared" si="3"/>
        <v>3411</v>
      </c>
      <c r="J37" s="60"/>
      <c r="K37" s="60" cm="1">
        <f t="array" ref="K37">SUMPRODUCT(('Data - population'!$B$2:$B$996=$A37)*('Data - population'!$C$2:$C$996=K$4)*('Data - population'!$D$2:$D$996))</f>
        <v>53918700</v>
      </c>
      <c r="L37" s="60" cm="1">
        <f t="array" ref="L37">SUMPRODUCT(('Data - population'!$B$2:$B$996=$A37)*('Data - population'!$C$2:$C$996=L$4)*('Data - population'!$D$2:$D$996))</f>
        <v>5316800</v>
      </c>
      <c r="M37" s="60" cm="1">
        <f t="array" ref="M37">SUMPRODUCT(('Data - population'!$B$2:$B$996=$A37)*('Data - population'!$C$2:$C$996=M$4)*('Data - population'!$D$2:$D$996))</f>
        <v>3071100</v>
      </c>
      <c r="N37" s="60" cm="1">
        <f t="array" ref="N37">SUMPRODUCT(('Data - population'!$B$2:$B$996=$A37)*('Data - population'!$C$2:$C$996=N$4)*('Data - population'!$D$2:$D$996))</f>
        <v>62306500</v>
      </c>
      <c r="O37" s="60">
        <f t="shared" si="5"/>
        <v>100</v>
      </c>
    </row>
    <row r="38" spans="1:15" ht="15" customHeight="1" x14ac:dyDescent="0.2">
      <c r="A38" s="60" t="s">
        <v>37</v>
      </c>
      <c r="B38" s="59" cm="1">
        <f t="array" ref="B38">IF($B$3="Total fires",IF(OR(SUMPRODUCT(('Data - fires'!$A$2:$A$40806=B$4)*('Data - fires'!$B$2:$B$40806=$A38)*('Data - fires'!$D$2:$D$40806))=0,SUMPRODUCT(('Data - fires'!$A$2:$A$40806=B$4)*('Data - fires'!$B$2:$B$40806=$A38)*('Data - fires'!$D$2:$D$40806))=SUMPRODUCT(('Data - fires'!$A$2:$A$40806=B$4)*('Data - fires'!$B$2:$B$40806=$A38)*('Data - fires'!$C$2:$C$40806="Primary Fire")*('Data - fires'!$D$2:$D$40806))),"..",SUMPRODUCT(('Data - fires'!$A$2:$A$40806=B$4)*('Data - fires'!$B$2:$B$40806=$A38)*('Data - fires'!$D$2:$D$40806))),IF(SUMPRODUCT(('Data - fires'!$A$2:$A$40806=B$4)*('Data - fires'!$B$2:$B$40806=$A38)*('Data - fires'!$C$2:$C$40806="Primary Fire")*('Data - fires'!$D$2:$D$40806))=0,"..",SUMPRODUCT(('Data - fires'!$A$2:$A$40806=B$4)*('Data - fires'!$B$2:$B$40806=$A38)*('Data - fires'!$C$2:$C$40806="Primary Fire")*('Data - fires'!$D$2:$D$40806))))</f>
        <v>155088</v>
      </c>
      <c r="C38" s="59" cm="1">
        <f t="array" ref="C38">IF($B$3="Total fires",IF(OR(SUMPRODUCT(('Data - fires'!$A$2:$A$40806=C$4)*('Data - fires'!$B$2:$B$40806=$A38)*('Data - fires'!$D$2:$D$40806))=0,SUMPRODUCT(('Data - fires'!$A$2:$A$40806=C$4)*('Data - fires'!$B$2:$B$40806=$A38)*('Data - fires'!$D$2:$D$40806))=SUMPRODUCT(('Data - fires'!$A$2:$A$40806=C$4)*('Data - fires'!$B$2:$B$40806=$A38)*('Data - fires'!$C$2:$C$40806="Primary Fire")*('Data - fires'!$D$2:$D$40806))),"..",SUMPRODUCT(('Data - fires'!$A$2:$A$40806=C$4)*('Data - fires'!$B$2:$B$40806=$A38)*('Data - fires'!$D$2:$D$40806))),IF(SUMPRODUCT(('Data - fires'!$A$2:$A$40806=C$4)*('Data - fires'!$B$2:$B$40806=$A38)*('Data - fires'!$C$2:$C$40806="Primary Fire")*('Data - fires'!$D$2:$D$40806))=0,"..",SUMPRODUCT(('Data - fires'!$A$2:$A$40806=C$4)*('Data - fires'!$B$2:$B$40806=$A38)*('Data - fires'!$C$2:$C$40806="Primary Fire")*('Data - fires'!$D$2:$D$40806))))</f>
        <v>25024</v>
      </c>
      <c r="D38" s="59" cm="1">
        <f t="array" ref="D38">IF($B$3="Total fires",IF(OR(SUMPRODUCT(('Data - fires'!$A$2:$A$40806=D$4)*('Data - fires'!$B$2:$B$40806=$A38)*('Data - fires'!$D$2:$D$40806))=0,SUMPRODUCT(('Data - fires'!$A$2:$A$40806=D$4)*('Data - fires'!$B$2:$B$40806=$A38)*('Data - fires'!$D$2:$D$40806))=SUMPRODUCT(('Data - fires'!$A$2:$A$40806=D$4)*('Data - fires'!$B$2:$B$40806=$A38)*('Data - fires'!$C$2:$C$40806="Primary Fire")*('Data - fires'!$D$2:$D$40806))),"..",SUMPRODUCT(('Data - fires'!$A$2:$A$40806=D$4)*('Data - fires'!$B$2:$B$40806=$A38)*('Data - fires'!$D$2:$D$40806))),IF(SUMPRODUCT(('Data - fires'!$A$2:$A$40806=D$4)*('Data - fires'!$B$2:$B$40806=$A38)*('Data - fires'!$C$2:$C$40806="Primary Fire")*('Data - fires'!$D$2:$D$40806))=0,"..",SUMPRODUCT(('Data - fires'!$A$2:$A$40806=D$4)*('Data - fires'!$B$2:$B$40806=$A38)*('Data - fires'!$C$2:$C$40806="Primary Fire")*('Data - fires'!$D$2:$D$40806))))</f>
        <v>11652</v>
      </c>
      <c r="E38" s="59" cm="1">
        <f t="array" ref="E38">IF(SUMPRODUCT(('Data - fires'!$A$2:$A$40806=E$4)*('Data - fires'!$B$2:$B$40806=$A38)*('Data - fires'!$C$2:$C$40806=$B$3)*('Data - fires'!$D$2:$D$40806))=0,IF(OR(B38="..",C38="..",D38=".."),"..",B38+C38+D38),SUMPRODUCT(('Data - fires'!$A$2:$A$40806=E$4)*('Data - fires'!$B$2:$B$40806=$A38)*('Data - fires'!$C$2:$C$40806=$B$3)*('Data - fires'!$D$2:$D$40806)))</f>
        <v>191764</v>
      </c>
      <c r="F38" s="59">
        <f t="shared" si="0"/>
        <v>2852</v>
      </c>
      <c r="G38" s="59">
        <f t="shared" si="1"/>
        <v>4694</v>
      </c>
      <c r="H38" s="59">
        <f t="shared" si="2"/>
        <v>3791</v>
      </c>
      <c r="I38" s="59">
        <f t="shared" si="3"/>
        <v>3055</v>
      </c>
      <c r="J38" s="60"/>
      <c r="K38" s="60" cm="1">
        <f t="array" ref="K38">SUMPRODUCT(('Data - population'!$B$2:$B$996=$A38)*('Data - population'!$C$2:$C$996=K$4)*('Data - population'!$D$2:$D$996))</f>
        <v>54370300</v>
      </c>
      <c r="L38" s="60" cm="1">
        <f t="array" ref="L38">SUMPRODUCT(('Data - population'!$B$2:$B$996=$A38)*('Data - population'!$C$2:$C$996=L$4)*('Data - population'!$D$2:$D$996))</f>
        <v>5331400</v>
      </c>
      <c r="M38" s="60" cm="1">
        <f t="array" ref="M38">SUMPRODUCT(('Data - population'!$B$2:$B$996=$A38)*('Data - population'!$C$2:$C$996=M$4)*('Data - population'!$D$2:$D$996))</f>
        <v>3073800</v>
      </c>
      <c r="N38" s="60" cm="1">
        <f t="array" ref="N38">SUMPRODUCT(('Data - population'!$B$2:$B$996=$A38)*('Data - population'!$C$2:$C$996=N$4)*('Data - population'!$D$2:$D$996))</f>
        <v>62775500</v>
      </c>
      <c r="O38" s="60">
        <f t="shared" si="5"/>
        <v>0</v>
      </c>
    </row>
    <row r="39" spans="1:15" ht="15" customHeight="1" x14ac:dyDescent="0.2">
      <c r="A39" s="60" t="s">
        <v>38</v>
      </c>
      <c r="B39" s="59" cm="1">
        <f t="array" ref="B39">IF($B$3="Total fires",IF(OR(SUMPRODUCT(('Data - fires'!$A$2:$A$40806=B$4)*('Data - fires'!$B$2:$B$40806=$A39)*('Data - fires'!$D$2:$D$40806))=0,SUMPRODUCT(('Data - fires'!$A$2:$A$40806=B$4)*('Data - fires'!$B$2:$B$40806=$A39)*('Data - fires'!$D$2:$D$40806))=SUMPRODUCT(('Data - fires'!$A$2:$A$40806=B$4)*('Data - fires'!$B$2:$B$40806=$A39)*('Data - fires'!$C$2:$C$40806="Primary Fire")*('Data - fires'!$D$2:$D$40806))),"..",SUMPRODUCT(('Data - fires'!$A$2:$A$40806=B$4)*('Data - fires'!$B$2:$B$40806=$A39)*('Data - fires'!$D$2:$D$40806))),IF(SUMPRODUCT(('Data - fires'!$A$2:$A$40806=B$4)*('Data - fires'!$B$2:$B$40806=$A39)*('Data - fires'!$C$2:$C$40806="Primary Fire")*('Data - fires'!$D$2:$D$40806))=0,"..",SUMPRODUCT(('Data - fires'!$A$2:$A$40806=B$4)*('Data - fires'!$B$2:$B$40806=$A39)*('Data - fires'!$C$2:$C$40806="Primary Fire")*('Data - fires'!$D$2:$D$40806))))</f>
        <v>162297</v>
      </c>
      <c r="C39" s="59" cm="1">
        <f t="array" ref="C39">IF($B$3="Total fires",IF(OR(SUMPRODUCT(('Data - fires'!$A$2:$A$40806=C$4)*('Data - fires'!$B$2:$B$40806=$A39)*('Data - fires'!$D$2:$D$40806))=0,SUMPRODUCT(('Data - fires'!$A$2:$A$40806=C$4)*('Data - fires'!$B$2:$B$40806=$A39)*('Data - fires'!$D$2:$D$40806))=SUMPRODUCT(('Data - fires'!$A$2:$A$40806=C$4)*('Data - fires'!$B$2:$B$40806=$A39)*('Data - fires'!$C$2:$C$40806="Primary Fire")*('Data - fires'!$D$2:$D$40806))),"..",SUMPRODUCT(('Data - fires'!$A$2:$A$40806=C$4)*('Data - fires'!$B$2:$B$40806=$A39)*('Data - fires'!$D$2:$D$40806))),IF(SUMPRODUCT(('Data - fires'!$A$2:$A$40806=C$4)*('Data - fires'!$B$2:$B$40806=$A39)*('Data - fires'!$C$2:$C$40806="Primary Fire")*('Data - fires'!$D$2:$D$40806))=0,"..",SUMPRODUCT(('Data - fires'!$A$2:$A$40806=C$4)*('Data - fires'!$B$2:$B$40806=$A39)*('Data - fires'!$C$2:$C$40806="Primary Fire")*('Data - fires'!$D$2:$D$40806))))</f>
        <v>26628</v>
      </c>
      <c r="D39" s="59" cm="1">
        <f t="array" ref="D39">IF($B$3="Total fires",IF(OR(SUMPRODUCT(('Data - fires'!$A$2:$A$40806=D$4)*('Data - fires'!$B$2:$B$40806=$A39)*('Data - fires'!$D$2:$D$40806))=0,SUMPRODUCT(('Data - fires'!$A$2:$A$40806=D$4)*('Data - fires'!$B$2:$B$40806=$A39)*('Data - fires'!$D$2:$D$40806))=SUMPRODUCT(('Data - fires'!$A$2:$A$40806=D$4)*('Data - fires'!$B$2:$B$40806=$A39)*('Data - fires'!$C$2:$C$40806="Primary Fire")*('Data - fires'!$D$2:$D$40806))),"..",SUMPRODUCT(('Data - fires'!$A$2:$A$40806=D$4)*('Data - fires'!$B$2:$B$40806=$A39)*('Data - fires'!$D$2:$D$40806))),IF(SUMPRODUCT(('Data - fires'!$A$2:$A$40806=D$4)*('Data - fires'!$B$2:$B$40806=$A39)*('Data - fires'!$C$2:$C$40806="Primary Fire")*('Data - fires'!$D$2:$D$40806))=0,"..",SUMPRODUCT(('Data - fires'!$A$2:$A$40806=D$4)*('Data - fires'!$B$2:$B$40806=$A39)*('Data - fires'!$C$2:$C$40806="Primary Fire")*('Data - fires'!$D$2:$D$40806))))</f>
        <v>12111</v>
      </c>
      <c r="E39" s="59" cm="1">
        <f t="array" ref="E39">IF(SUMPRODUCT(('Data - fires'!$A$2:$A$40806=E$4)*('Data - fires'!$B$2:$B$40806=$A39)*('Data - fires'!$C$2:$C$40806=$B$3)*('Data - fires'!$D$2:$D$40806))=0,IF(OR(B39="..",C39="..",D39=".."),"..",B39+C39+D39),SUMPRODUCT(('Data - fires'!$A$2:$A$40806=E$4)*('Data - fires'!$B$2:$B$40806=$A39)*('Data - fires'!$C$2:$C$40806=$B$3)*('Data - fires'!$D$2:$D$40806)))</f>
        <v>201036</v>
      </c>
      <c r="F39" s="59">
        <f t="shared" si="0"/>
        <v>2961</v>
      </c>
      <c r="G39" s="59">
        <f t="shared" si="1"/>
        <v>4977</v>
      </c>
      <c r="H39" s="59">
        <f t="shared" si="2"/>
        <v>3941</v>
      </c>
      <c r="I39" s="59">
        <f t="shared" si="3"/>
        <v>3179</v>
      </c>
      <c r="J39" s="60"/>
      <c r="K39" s="60" cm="1">
        <f t="array" ref="K39">SUMPRODUCT(('Data - population'!$B$2:$B$996=$A39)*('Data - population'!$C$2:$C$996=K$4)*('Data - population'!$D$2:$D$996))</f>
        <v>54808700</v>
      </c>
      <c r="L39" s="60" cm="1">
        <f t="array" ref="L39">SUMPRODUCT(('Data - population'!$B$2:$B$996=$A39)*('Data - population'!$C$2:$C$996=L$4)*('Data - population'!$D$2:$D$996))</f>
        <v>5350600</v>
      </c>
      <c r="M39" s="60" cm="1">
        <f t="array" ref="M39">SUMPRODUCT(('Data - population'!$B$2:$B$996=$A39)*('Data - population'!$C$2:$C$996=M$4)*('Data - population'!$D$2:$D$996))</f>
        <v>3072700</v>
      </c>
      <c r="N39" s="60" cm="1">
        <f t="array" ref="N39">SUMPRODUCT(('Data - population'!$B$2:$B$996=$A39)*('Data - population'!$C$2:$C$996=N$4)*('Data - population'!$D$2:$D$996))</f>
        <v>63232000</v>
      </c>
      <c r="O39" s="60">
        <f t="shared" si="5"/>
        <v>0</v>
      </c>
    </row>
    <row r="40" spans="1:15" ht="15" customHeight="1" x14ac:dyDescent="0.2">
      <c r="A40" s="60" t="s">
        <v>39</v>
      </c>
      <c r="B40" s="59" cm="1">
        <f t="array" ref="B40">IF($B$3="Total fires",IF(OR(SUMPRODUCT(('Data - fires'!$A$2:$A$40806=B$4)*('Data - fires'!$B$2:$B$40806=$A40)*('Data - fires'!$D$2:$D$40806))=0,SUMPRODUCT(('Data - fires'!$A$2:$A$40806=B$4)*('Data - fires'!$B$2:$B$40806=$A40)*('Data - fires'!$D$2:$D$40806))=SUMPRODUCT(('Data - fires'!$A$2:$A$40806=B$4)*('Data - fires'!$B$2:$B$40806=$A40)*('Data - fires'!$C$2:$C$40806="Primary Fire")*('Data - fires'!$D$2:$D$40806))),"..",SUMPRODUCT(('Data - fires'!$A$2:$A$40806=B$4)*('Data - fires'!$B$2:$B$40806=$A40)*('Data - fires'!$D$2:$D$40806))),IF(SUMPRODUCT(('Data - fires'!$A$2:$A$40806=B$4)*('Data - fires'!$B$2:$B$40806=$A40)*('Data - fires'!$C$2:$C$40806="Primary Fire")*('Data - fires'!$D$2:$D$40806))=0,"..",SUMPRODUCT(('Data - fires'!$A$2:$A$40806=B$4)*('Data - fires'!$B$2:$B$40806=$A40)*('Data - fires'!$C$2:$C$40806="Primary Fire")*('Data - fires'!$D$2:$D$40806))))</f>
        <v>162082</v>
      </c>
      <c r="C40" s="59" cm="1">
        <f t="array" ref="C40">IF($B$3="Total fires",IF(OR(SUMPRODUCT(('Data - fires'!$A$2:$A$40806=C$4)*('Data - fires'!$B$2:$B$40806=$A40)*('Data - fires'!$D$2:$D$40806))=0,SUMPRODUCT(('Data - fires'!$A$2:$A$40806=C$4)*('Data - fires'!$B$2:$B$40806=$A40)*('Data - fires'!$D$2:$D$40806))=SUMPRODUCT(('Data - fires'!$A$2:$A$40806=C$4)*('Data - fires'!$B$2:$B$40806=$A40)*('Data - fires'!$C$2:$C$40806="Primary Fire")*('Data - fires'!$D$2:$D$40806))),"..",SUMPRODUCT(('Data - fires'!$A$2:$A$40806=C$4)*('Data - fires'!$B$2:$B$40806=$A40)*('Data - fires'!$D$2:$D$40806))),IF(SUMPRODUCT(('Data - fires'!$A$2:$A$40806=C$4)*('Data - fires'!$B$2:$B$40806=$A40)*('Data - fires'!$C$2:$C$40806="Primary Fire")*('Data - fires'!$D$2:$D$40806))=0,"..",SUMPRODUCT(('Data - fires'!$A$2:$A$40806=C$4)*('Data - fires'!$B$2:$B$40806=$A40)*('Data - fires'!$C$2:$C$40806="Primary Fire")*('Data - fires'!$D$2:$D$40806))))</f>
        <v>27305</v>
      </c>
      <c r="D40" s="59" cm="1">
        <f t="array" ref="D40">IF($B$3="Total fires",IF(OR(SUMPRODUCT(('Data - fires'!$A$2:$A$40806=D$4)*('Data - fires'!$B$2:$B$40806=$A40)*('Data - fires'!$D$2:$D$40806))=0,SUMPRODUCT(('Data - fires'!$A$2:$A$40806=D$4)*('Data - fires'!$B$2:$B$40806=$A40)*('Data - fires'!$D$2:$D$40806))=SUMPRODUCT(('Data - fires'!$A$2:$A$40806=D$4)*('Data - fires'!$B$2:$B$40806=$A40)*('Data - fires'!$C$2:$C$40806="Primary Fire")*('Data - fires'!$D$2:$D$40806))),"..",SUMPRODUCT(('Data - fires'!$A$2:$A$40806=D$4)*('Data - fires'!$B$2:$B$40806=$A40)*('Data - fires'!$D$2:$D$40806))),IF(SUMPRODUCT(('Data - fires'!$A$2:$A$40806=D$4)*('Data - fires'!$B$2:$B$40806=$A40)*('Data - fires'!$C$2:$C$40806="Primary Fire")*('Data - fires'!$D$2:$D$40806))=0,"..",SUMPRODUCT(('Data - fires'!$A$2:$A$40806=D$4)*('Data - fires'!$B$2:$B$40806=$A40)*('Data - fires'!$C$2:$C$40806="Primary Fire")*('Data - fires'!$D$2:$D$40806))))</f>
        <v>10753</v>
      </c>
      <c r="E40" s="59" cm="1">
        <f t="array" ref="E40">IF(SUMPRODUCT(('Data - fires'!$A$2:$A$40806=E$4)*('Data - fires'!$B$2:$B$40806=$A40)*('Data - fires'!$C$2:$C$40806=$B$3)*('Data - fires'!$D$2:$D$40806))=0,IF(OR(B40="..",C40="..",D40=".."),"..",B40+C40+D40),SUMPRODUCT(('Data - fires'!$A$2:$A$40806=E$4)*('Data - fires'!$B$2:$B$40806=$A40)*('Data - fires'!$C$2:$C$40806=$B$3)*('Data - fires'!$D$2:$D$40806)))</f>
        <v>200140</v>
      </c>
      <c r="F40" s="59">
        <f t="shared" si="0"/>
        <v>2932</v>
      </c>
      <c r="G40" s="59">
        <f t="shared" si="1"/>
        <v>5081</v>
      </c>
      <c r="H40" s="59">
        <f t="shared" si="2"/>
        <v>3494</v>
      </c>
      <c r="I40" s="59">
        <f t="shared" si="3"/>
        <v>3140</v>
      </c>
      <c r="J40" s="60"/>
      <c r="K40" s="60" cm="1">
        <f t="array" ref="K40">SUMPRODUCT(('Data - population'!$B$2:$B$996=$A40)*('Data - population'!$C$2:$C$996=K$4)*('Data - population'!$D$2:$D$996))</f>
        <v>55289000</v>
      </c>
      <c r="L40" s="60" cm="1">
        <f t="array" ref="L40">SUMPRODUCT(('Data - population'!$B$2:$B$996=$A40)*('Data - population'!$C$2:$C$996=L$4)*('Data - population'!$D$2:$D$996))</f>
        <v>5373600</v>
      </c>
      <c r="M40" s="60" cm="1">
        <f t="array" ref="M40">SUMPRODUCT(('Data - population'!$B$2:$B$996=$A40)*('Data - population'!$C$2:$C$996=M$4)*('Data - population'!$D$2:$D$996))</f>
        <v>3077200</v>
      </c>
      <c r="N40" s="60" cm="1">
        <f t="array" ref="N40">SUMPRODUCT(('Data - population'!$B$2:$B$996=$A40)*('Data - population'!$C$2:$C$996=N$4)*('Data - population'!$D$2:$D$996))</f>
        <v>63739800</v>
      </c>
      <c r="O40" s="60">
        <f t="shared" si="5"/>
        <v>0</v>
      </c>
    </row>
    <row r="41" spans="1:15" ht="15" customHeight="1" x14ac:dyDescent="0.2">
      <c r="A41" s="60" t="s">
        <v>40</v>
      </c>
      <c r="B41" s="59" cm="1">
        <f t="array" ref="B41">IF($B$3="Total fires",IF(OR(SUMPRODUCT(('Data - fires'!$A$2:$A$40806=B$4)*('Data - fires'!$B$2:$B$40806=$A41)*('Data - fires'!$D$2:$D$40806))=0,SUMPRODUCT(('Data - fires'!$A$2:$A$40806=B$4)*('Data - fires'!$B$2:$B$40806=$A41)*('Data - fires'!$D$2:$D$40806))=SUMPRODUCT(('Data - fires'!$A$2:$A$40806=B$4)*('Data - fires'!$B$2:$B$40806=$A41)*('Data - fires'!$C$2:$C$40806="Primary Fire")*('Data - fires'!$D$2:$D$40806))),"..",SUMPRODUCT(('Data - fires'!$A$2:$A$40806=B$4)*('Data - fires'!$B$2:$B$40806=$A41)*('Data - fires'!$D$2:$D$40806))),IF(SUMPRODUCT(('Data - fires'!$A$2:$A$40806=B$4)*('Data - fires'!$B$2:$B$40806=$A41)*('Data - fires'!$C$2:$C$40806="Primary Fire")*('Data - fires'!$D$2:$D$40806))=0,"..",SUMPRODUCT(('Data - fires'!$A$2:$A$40806=B$4)*('Data - fires'!$B$2:$B$40806=$A41)*('Data - fires'!$C$2:$C$40806="Primary Fire")*('Data - fires'!$D$2:$D$40806))))</f>
        <v>167396</v>
      </c>
      <c r="C41" s="59" cm="1">
        <f t="array" ref="C41">IF($B$3="Total fires",IF(OR(SUMPRODUCT(('Data - fires'!$A$2:$A$40806=C$4)*('Data - fires'!$B$2:$B$40806=$A41)*('Data - fires'!$D$2:$D$40806))=0,SUMPRODUCT(('Data - fires'!$A$2:$A$40806=C$4)*('Data - fires'!$B$2:$B$40806=$A41)*('Data - fires'!$D$2:$D$40806))=SUMPRODUCT(('Data - fires'!$A$2:$A$40806=C$4)*('Data - fires'!$B$2:$B$40806=$A41)*('Data - fires'!$C$2:$C$40806="Primary Fire")*('Data - fires'!$D$2:$D$40806))),"..",SUMPRODUCT(('Data - fires'!$A$2:$A$40806=C$4)*('Data - fires'!$B$2:$B$40806=$A41)*('Data - fires'!$D$2:$D$40806))),IF(SUMPRODUCT(('Data - fires'!$A$2:$A$40806=C$4)*('Data - fires'!$B$2:$B$40806=$A41)*('Data - fires'!$C$2:$C$40806="Primary Fire")*('Data - fires'!$D$2:$D$40806))=0,"..",SUMPRODUCT(('Data - fires'!$A$2:$A$40806=C$4)*('Data - fires'!$B$2:$B$40806=$A41)*('Data - fires'!$C$2:$C$40806="Primary Fire")*('Data - fires'!$D$2:$D$40806))))</f>
        <v>26174</v>
      </c>
      <c r="D41" s="59" cm="1">
        <f t="array" ref="D41">IF($B$3="Total fires",IF(OR(SUMPRODUCT(('Data - fires'!$A$2:$A$40806=D$4)*('Data - fires'!$B$2:$B$40806=$A41)*('Data - fires'!$D$2:$D$40806))=0,SUMPRODUCT(('Data - fires'!$A$2:$A$40806=D$4)*('Data - fires'!$B$2:$B$40806=$A41)*('Data - fires'!$D$2:$D$40806))=SUMPRODUCT(('Data - fires'!$A$2:$A$40806=D$4)*('Data - fires'!$B$2:$B$40806=$A41)*('Data - fires'!$C$2:$C$40806="Primary Fire")*('Data - fires'!$D$2:$D$40806))),"..",SUMPRODUCT(('Data - fires'!$A$2:$A$40806=D$4)*('Data - fires'!$B$2:$B$40806=$A41)*('Data - fires'!$D$2:$D$40806))),IF(SUMPRODUCT(('Data - fires'!$A$2:$A$40806=D$4)*('Data - fires'!$B$2:$B$40806=$A41)*('Data - fires'!$C$2:$C$40806="Primary Fire")*('Data - fires'!$D$2:$D$40806))=0,"..",SUMPRODUCT(('Data - fires'!$A$2:$A$40806=D$4)*('Data - fires'!$B$2:$B$40806=$A41)*('Data - fires'!$C$2:$C$40806="Primary Fire")*('Data - fires'!$D$2:$D$40806))))</f>
        <v>11022</v>
      </c>
      <c r="E41" s="59" cm="1">
        <f t="array" ref="E41">IF(SUMPRODUCT(('Data - fires'!$A$2:$A$40806=E$4)*('Data - fires'!$B$2:$B$40806=$A41)*('Data - fires'!$C$2:$C$40806=$B$3)*('Data - fires'!$D$2:$D$40806))=0,IF(OR(B41="..",C41="..",D41=".."),"..",B41+C41+D41),SUMPRODUCT(('Data - fires'!$A$2:$A$40806=E$4)*('Data - fires'!$B$2:$B$40806=$A41)*('Data - fires'!$C$2:$C$40806=$B$3)*('Data - fires'!$D$2:$D$40806)))</f>
        <v>204592</v>
      </c>
      <c r="F41" s="59">
        <f t="shared" si="0"/>
        <v>3010</v>
      </c>
      <c r="G41" s="59">
        <f t="shared" si="1"/>
        <v>4858</v>
      </c>
      <c r="H41" s="59">
        <f t="shared" si="2"/>
        <v>3577</v>
      </c>
      <c r="I41" s="59">
        <f t="shared" si="3"/>
        <v>3192</v>
      </c>
      <c r="J41" s="60"/>
      <c r="K41" s="60" cm="1">
        <f t="array" ref="K41">SUMPRODUCT(('Data - population'!$B$2:$B$996=$A41)*('Data - population'!$C$2:$C$996=K$4)*('Data - population'!$D$2:$D$996))</f>
        <v>55619500</v>
      </c>
      <c r="L41" s="60" cm="1">
        <f t="array" ref="L41">SUMPRODUCT(('Data - population'!$B$2:$B$996=$A41)*('Data - population'!$C$2:$C$996=L$4)*('Data - population'!$D$2:$D$996))</f>
        <v>5388200</v>
      </c>
      <c r="M41" s="60" cm="1">
        <f t="array" ref="M41">SUMPRODUCT(('Data - population'!$B$2:$B$996=$A41)*('Data - population'!$C$2:$C$996=M$4)*('Data - population'!$D$2:$D$996))</f>
        <v>3081400</v>
      </c>
      <c r="N41" s="60" cm="1">
        <f t="array" ref="N41">SUMPRODUCT(('Data - population'!$B$2:$B$996=$A41)*('Data - population'!$C$2:$C$996=N$4)*('Data - population'!$D$2:$D$996))</f>
        <v>64089100</v>
      </c>
      <c r="O41" s="60">
        <f t="shared" si="5"/>
        <v>0</v>
      </c>
    </row>
    <row r="42" spans="1:15" ht="15" customHeight="1" x14ac:dyDescent="0.2">
      <c r="A42" s="60" t="s">
        <v>41</v>
      </c>
      <c r="B42" s="59" cm="1">
        <f t="array" ref="B42">IF($B$3="Total fires",IF(OR(SUMPRODUCT(('Data - fires'!$A$2:$A$40806=B$4)*('Data - fires'!$B$2:$B$40806=$A42)*('Data - fires'!$D$2:$D$40806))=0,SUMPRODUCT(('Data - fires'!$A$2:$A$40806=B$4)*('Data - fires'!$B$2:$B$40806=$A42)*('Data - fires'!$D$2:$D$40806))=SUMPRODUCT(('Data - fires'!$A$2:$A$40806=B$4)*('Data - fires'!$B$2:$B$40806=$A42)*('Data - fires'!$C$2:$C$40806="Primary Fire")*('Data - fires'!$D$2:$D$40806))),"..",SUMPRODUCT(('Data - fires'!$A$2:$A$40806=B$4)*('Data - fires'!$B$2:$B$40806=$A42)*('Data - fires'!$D$2:$D$40806))),IF(SUMPRODUCT(('Data - fires'!$A$2:$A$40806=B$4)*('Data - fires'!$B$2:$B$40806=$A42)*('Data - fires'!$C$2:$C$40806="Primary Fire")*('Data - fires'!$D$2:$D$40806))=0,"..",SUMPRODUCT(('Data - fires'!$A$2:$A$40806=B$4)*('Data - fires'!$B$2:$B$40806=$A42)*('Data - fires'!$C$2:$C$40806="Primary Fire")*('Data - fires'!$D$2:$D$40806))))</f>
        <v>182963</v>
      </c>
      <c r="C42" s="59" cm="1">
        <f t="array" ref="C42">IF($B$3="Total fires",IF(OR(SUMPRODUCT(('Data - fires'!$A$2:$A$40806=C$4)*('Data - fires'!$B$2:$B$40806=$A42)*('Data - fires'!$D$2:$D$40806))=0,SUMPRODUCT(('Data - fires'!$A$2:$A$40806=C$4)*('Data - fires'!$B$2:$B$40806=$A42)*('Data - fires'!$D$2:$D$40806))=SUMPRODUCT(('Data - fires'!$A$2:$A$40806=C$4)*('Data - fires'!$B$2:$B$40806=$A42)*('Data - fires'!$C$2:$C$40806="Primary Fire")*('Data - fires'!$D$2:$D$40806))),"..",SUMPRODUCT(('Data - fires'!$A$2:$A$40806=C$4)*('Data - fires'!$B$2:$B$40806=$A42)*('Data - fires'!$D$2:$D$40806))),IF(SUMPRODUCT(('Data - fires'!$A$2:$A$40806=C$4)*('Data - fires'!$B$2:$B$40806=$A42)*('Data - fires'!$C$2:$C$40806="Primary Fire")*('Data - fires'!$D$2:$D$40806))=0,"..",SUMPRODUCT(('Data - fires'!$A$2:$A$40806=C$4)*('Data - fires'!$B$2:$B$40806=$A42)*('Data - fires'!$C$2:$C$40806="Primary Fire")*('Data - fires'!$D$2:$D$40806))))</f>
        <v>26814</v>
      </c>
      <c r="D42" s="59" cm="1">
        <f t="array" ref="D42">IF($B$3="Total fires",IF(OR(SUMPRODUCT(('Data - fires'!$A$2:$A$40806=D$4)*('Data - fires'!$B$2:$B$40806=$A42)*('Data - fires'!$D$2:$D$40806))=0,SUMPRODUCT(('Data - fires'!$A$2:$A$40806=D$4)*('Data - fires'!$B$2:$B$40806=$A42)*('Data - fires'!$D$2:$D$40806))=SUMPRODUCT(('Data - fires'!$A$2:$A$40806=D$4)*('Data - fires'!$B$2:$B$40806=$A42)*('Data - fires'!$C$2:$C$40806="Primary Fire")*('Data - fires'!$D$2:$D$40806))),"..",SUMPRODUCT(('Data - fires'!$A$2:$A$40806=D$4)*('Data - fires'!$B$2:$B$40806=$A42)*('Data - fires'!$D$2:$D$40806))),IF(SUMPRODUCT(('Data - fires'!$A$2:$A$40806=D$4)*('Data - fires'!$B$2:$B$40806=$A42)*('Data - fires'!$C$2:$C$40806="Primary Fire")*('Data - fires'!$D$2:$D$40806))=0,"..",SUMPRODUCT(('Data - fires'!$A$2:$A$40806=D$4)*('Data - fires'!$B$2:$B$40806=$A42)*('Data - fires'!$C$2:$C$40806="Primary Fire")*('Data - fires'!$D$2:$D$40806))))</f>
        <v>12911</v>
      </c>
      <c r="E42" s="59" cm="1">
        <f t="array" ref="E42">IF(SUMPRODUCT(('Data - fires'!$A$2:$A$40806=E$4)*('Data - fires'!$B$2:$B$40806=$A42)*('Data - fires'!$C$2:$C$40806=$B$3)*('Data - fires'!$D$2:$D$40806))=0,IF(OR(B42="..",C42="..",D42=".."),"..",B42+C42+D42),SUMPRODUCT(('Data - fires'!$A$2:$A$40806=E$4)*('Data - fires'!$B$2:$B$40806=$A42)*('Data - fires'!$C$2:$C$40806=$B$3)*('Data - fires'!$D$2:$D$40806)))</f>
        <v>222688</v>
      </c>
      <c r="F42" s="59">
        <f t="shared" si="0"/>
        <v>3272</v>
      </c>
      <c r="G42" s="59">
        <f t="shared" si="1"/>
        <v>4973</v>
      </c>
      <c r="H42" s="59">
        <f t="shared" si="2"/>
        <v>4187</v>
      </c>
      <c r="I42" s="59">
        <f t="shared" si="3"/>
        <v>3458</v>
      </c>
      <c r="J42" s="60"/>
      <c r="K42" s="60" cm="1">
        <f t="array" ref="K42">SUMPRODUCT(('Data - population'!$B$2:$B$996=$A42)*('Data - population'!$C$2:$C$996=K$4)*('Data - population'!$D$2:$D$996))</f>
        <v>55924500</v>
      </c>
      <c r="L42" s="60" cm="1">
        <f t="array" ref="L42">SUMPRODUCT(('Data - population'!$B$2:$B$996=$A42)*('Data - population'!$C$2:$C$996=L$4)*('Data - population'!$D$2:$D$996))</f>
        <v>5392100</v>
      </c>
      <c r="M42" s="60" cm="1">
        <f t="array" ref="M42">SUMPRODUCT(('Data - population'!$B$2:$B$996=$A42)*('Data - population'!$C$2:$C$996=M$4)*('Data - population'!$D$2:$D$996))</f>
        <v>3083800</v>
      </c>
      <c r="N42" s="60" cm="1">
        <f t="array" ref="N42">SUMPRODUCT(('Data - population'!$B$2:$B$996=$A42)*('Data - population'!$C$2:$C$996=N$4)*('Data - population'!$D$2:$D$996))</f>
        <v>64400500</v>
      </c>
      <c r="O42" s="60">
        <f t="shared" si="5"/>
        <v>-100</v>
      </c>
    </row>
    <row r="43" spans="1:15" ht="15" customHeight="1" x14ac:dyDescent="0.2">
      <c r="A43" s="60" t="s">
        <v>42</v>
      </c>
      <c r="B43" s="59" cm="1">
        <f t="array" ref="B43">IF($B$3="Total fires",IF(OR(SUMPRODUCT(('Data - fires'!$A$2:$A$40806=B$4)*('Data - fires'!$B$2:$B$40806=$A43)*('Data - fires'!$D$2:$D$40806))=0,SUMPRODUCT(('Data - fires'!$A$2:$A$40806=B$4)*('Data - fires'!$B$2:$B$40806=$A43)*('Data - fires'!$D$2:$D$40806))=SUMPRODUCT(('Data - fires'!$A$2:$A$40806=B$4)*('Data - fires'!$B$2:$B$40806=$A43)*('Data - fires'!$C$2:$C$40806="Primary Fire")*('Data - fires'!$D$2:$D$40806))),"..",SUMPRODUCT(('Data - fires'!$A$2:$A$40806=B$4)*('Data - fires'!$B$2:$B$40806=$A43)*('Data - fires'!$D$2:$D$40806))),IF(SUMPRODUCT(('Data - fires'!$A$2:$A$40806=B$4)*('Data - fires'!$B$2:$B$40806=$A43)*('Data - fires'!$C$2:$C$40806="Primary Fire")*('Data - fires'!$D$2:$D$40806))=0,"..",SUMPRODUCT(('Data - fires'!$A$2:$A$40806=B$4)*('Data - fires'!$B$2:$B$40806=$A43)*('Data - fires'!$C$2:$C$40806="Primary Fire")*('Data - fires'!$D$2:$D$40806))))</f>
        <v>154194</v>
      </c>
      <c r="C43" s="59" cm="1">
        <f t="array" ref="C43">IF($B$3="Total fires",IF(OR(SUMPRODUCT(('Data - fires'!$A$2:$A$40806=C$4)*('Data - fires'!$B$2:$B$40806=$A43)*('Data - fires'!$D$2:$D$40806))=0,SUMPRODUCT(('Data - fires'!$A$2:$A$40806=C$4)*('Data - fires'!$B$2:$B$40806=$A43)*('Data - fires'!$D$2:$D$40806))=SUMPRODUCT(('Data - fires'!$A$2:$A$40806=C$4)*('Data - fires'!$B$2:$B$40806=$A43)*('Data - fires'!$C$2:$C$40806="Primary Fire")*('Data - fires'!$D$2:$D$40806))),"..",SUMPRODUCT(('Data - fires'!$A$2:$A$40806=C$4)*('Data - fires'!$B$2:$B$40806=$A43)*('Data - fires'!$D$2:$D$40806))),IF(SUMPRODUCT(('Data - fires'!$A$2:$A$40806=C$4)*('Data - fires'!$B$2:$B$40806=$A43)*('Data - fires'!$C$2:$C$40806="Primary Fire")*('Data - fires'!$D$2:$D$40806))=0,"..",SUMPRODUCT(('Data - fires'!$A$2:$A$40806=C$4)*('Data - fires'!$B$2:$B$40806=$A43)*('Data - fires'!$C$2:$C$40806="Primary Fire")*('Data - fires'!$D$2:$D$40806))))</f>
        <v>24500</v>
      </c>
      <c r="D43" s="59" cm="1">
        <f t="array" ref="D43">IF($B$3="Total fires",IF(OR(SUMPRODUCT(('Data - fires'!$A$2:$A$40806=D$4)*('Data - fires'!$B$2:$B$40806=$A43)*('Data - fires'!$D$2:$D$40806))=0,SUMPRODUCT(('Data - fires'!$A$2:$A$40806=D$4)*('Data - fires'!$B$2:$B$40806=$A43)*('Data - fires'!$D$2:$D$40806))=SUMPRODUCT(('Data - fires'!$A$2:$A$40806=D$4)*('Data - fires'!$B$2:$B$40806=$A43)*('Data - fires'!$C$2:$C$40806="Primary Fire")*('Data - fires'!$D$2:$D$40806))),"..",SUMPRODUCT(('Data - fires'!$A$2:$A$40806=D$4)*('Data - fires'!$B$2:$B$40806=$A43)*('Data - fires'!$D$2:$D$40806))),IF(SUMPRODUCT(('Data - fires'!$A$2:$A$40806=D$4)*('Data - fires'!$B$2:$B$40806=$A43)*('Data - fires'!$C$2:$C$40806="Primary Fire")*('Data - fires'!$D$2:$D$40806))=0,"..",SUMPRODUCT(('Data - fires'!$A$2:$A$40806=D$4)*('Data - fires'!$B$2:$B$40806=$A43)*('Data - fires'!$C$2:$C$40806="Primary Fire")*('Data - fires'!$D$2:$D$40806))))</f>
        <v>10587</v>
      </c>
      <c r="E43" s="59" cm="1">
        <f t="array" ref="E43">IF(SUMPRODUCT(('Data - fires'!$A$2:$A$40806=E$4)*('Data - fires'!$B$2:$B$40806=$A43)*('Data - fires'!$C$2:$C$40806=$B$3)*('Data - fires'!$D$2:$D$40806))=0,IF(OR(B43="..",C43="..",D43=".."),"..",B43+C43+D43),SUMPRODUCT(('Data - fires'!$A$2:$A$40806=E$4)*('Data - fires'!$B$2:$B$40806=$A43)*('Data - fires'!$C$2:$C$40806=$B$3)*('Data - fires'!$D$2:$D$40806)))</f>
        <v>189281</v>
      </c>
      <c r="F43" s="59">
        <f t="shared" si="0"/>
        <v>2742</v>
      </c>
      <c r="G43" s="59">
        <f t="shared" si="1"/>
        <v>4528</v>
      </c>
      <c r="H43" s="59">
        <f t="shared" si="2"/>
        <v>3429</v>
      </c>
      <c r="I43" s="59">
        <f t="shared" si="3"/>
        <v>2924</v>
      </c>
      <c r="J43" s="60"/>
      <c r="K43" s="60" cm="1">
        <f t="array" ref="K43">SUMPRODUCT(('Data - population'!$B$2:$B$996=$A43)*('Data - population'!$C$2:$C$996=K$4)*('Data - population'!$D$2:$D$996))</f>
        <v>56230100</v>
      </c>
      <c r="L43" s="60" cm="1">
        <f t="array" ref="L43">SUMPRODUCT(('Data - population'!$B$2:$B$996=$A43)*('Data - population'!$C$2:$C$996=L$4)*('Data - population'!$D$2:$D$996))</f>
        <v>5411200</v>
      </c>
      <c r="M43" s="60" cm="1">
        <f t="array" ref="M43">SUMPRODUCT(('Data - population'!$B$2:$B$996=$A43)*('Data - population'!$C$2:$C$996=M$4)*('Data - population'!$D$2:$D$996))</f>
        <v>3087700</v>
      </c>
      <c r="N43" s="60" cm="1">
        <f t="array" ref="N43">SUMPRODUCT(('Data - population'!$B$2:$B$996=$A43)*('Data - population'!$C$2:$C$996=N$4)*('Data - population'!$D$2:$D$996))</f>
        <v>64729000</v>
      </c>
      <c r="O43" s="60">
        <f t="shared" si="5"/>
        <v>0</v>
      </c>
    </row>
    <row r="44" spans="1:15" ht="15" customHeight="1" x14ac:dyDescent="0.2">
      <c r="A44" s="60" t="s">
        <v>43</v>
      </c>
      <c r="B44" s="59" cm="1">
        <f t="array" ref="B44">IF($B$3="Total fires",IF(OR(SUMPRODUCT(('Data - fires'!$A$2:$A$40806=B$4)*('Data - fires'!$B$2:$B$40806=$A44)*('Data - fires'!$D$2:$D$40806))=0,SUMPRODUCT(('Data - fires'!$A$2:$A$40806=B$4)*('Data - fires'!$B$2:$B$40806=$A44)*('Data - fires'!$D$2:$D$40806))=SUMPRODUCT(('Data - fires'!$A$2:$A$40806=B$4)*('Data - fires'!$B$2:$B$40806=$A44)*('Data - fires'!$C$2:$C$40806="Primary Fire")*('Data - fires'!$D$2:$D$40806))),"..",SUMPRODUCT(('Data - fires'!$A$2:$A$40806=B$4)*('Data - fires'!$B$2:$B$40806=$A44)*('Data - fires'!$D$2:$D$40806))),IF(SUMPRODUCT(('Data - fires'!$A$2:$A$40806=B$4)*('Data - fires'!$B$2:$B$40806=$A44)*('Data - fires'!$C$2:$C$40806="Primary Fire")*('Data - fires'!$D$2:$D$40806))=0,"..",SUMPRODUCT(('Data - fires'!$A$2:$A$40806=B$4)*('Data - fires'!$B$2:$B$40806=$A44)*('Data - fires'!$C$2:$C$40806="Primary Fire")*('Data - fires'!$D$2:$D$40806))))</f>
        <v>151114</v>
      </c>
      <c r="C44" s="59" cm="1">
        <f t="array" ref="C44">IF($B$3="Total fires",IF(OR(SUMPRODUCT(('Data - fires'!$A$2:$A$40806=C$4)*('Data - fires'!$B$2:$B$40806=$A44)*('Data - fires'!$D$2:$D$40806))=0,SUMPRODUCT(('Data - fires'!$A$2:$A$40806=C$4)*('Data - fires'!$B$2:$B$40806=$A44)*('Data - fires'!$D$2:$D$40806))=SUMPRODUCT(('Data - fires'!$A$2:$A$40806=C$4)*('Data - fires'!$B$2:$B$40806=$A44)*('Data - fires'!$C$2:$C$40806="Primary Fire")*('Data - fires'!$D$2:$D$40806))),"..",SUMPRODUCT(('Data - fires'!$A$2:$A$40806=C$4)*('Data - fires'!$B$2:$B$40806=$A44)*('Data - fires'!$D$2:$D$40806))),IF(SUMPRODUCT(('Data - fires'!$A$2:$A$40806=C$4)*('Data - fires'!$B$2:$B$40806=$A44)*('Data - fires'!$C$2:$C$40806="Primary Fire")*('Data - fires'!$D$2:$D$40806))=0,"..",SUMPRODUCT(('Data - fires'!$A$2:$A$40806=C$4)*('Data - fires'!$B$2:$B$40806=$A44)*('Data - fires'!$C$2:$C$40806="Primary Fire")*('Data - fires'!$D$2:$D$40806))))</f>
        <v>25164</v>
      </c>
      <c r="D44" s="59" cm="1">
        <f t="array" ref="D44">IF($B$3="Total fires",IF(OR(SUMPRODUCT(('Data - fires'!$A$2:$A$40806=D$4)*('Data - fires'!$B$2:$B$40806=$A44)*('Data - fires'!$D$2:$D$40806))=0,SUMPRODUCT(('Data - fires'!$A$2:$A$40806=D$4)*('Data - fires'!$B$2:$B$40806=$A44)*('Data - fires'!$D$2:$D$40806))=SUMPRODUCT(('Data - fires'!$A$2:$A$40806=D$4)*('Data - fires'!$B$2:$B$40806=$A44)*('Data - fires'!$C$2:$C$40806="Primary Fire")*('Data - fires'!$D$2:$D$40806))),"..",SUMPRODUCT(('Data - fires'!$A$2:$A$40806=D$4)*('Data - fires'!$B$2:$B$40806=$A44)*('Data - fires'!$D$2:$D$40806))),IF(SUMPRODUCT(('Data - fires'!$A$2:$A$40806=D$4)*('Data - fires'!$B$2:$B$40806=$A44)*('Data - fires'!$C$2:$C$40806="Primary Fire")*('Data - fires'!$D$2:$D$40806))=0,"..",SUMPRODUCT(('Data - fires'!$A$2:$A$40806=D$4)*('Data - fires'!$B$2:$B$40806=$A44)*('Data - fires'!$C$2:$C$40806="Primary Fire")*('Data - fires'!$D$2:$D$40806))))</f>
        <v>10327</v>
      </c>
      <c r="E44" s="59" cm="1">
        <f t="array" ref="E44">IF(SUMPRODUCT(('Data - fires'!$A$2:$A$40806=E$4)*('Data - fires'!$B$2:$B$40806=$A44)*('Data - fires'!$C$2:$C$40806=$B$3)*('Data - fires'!$D$2:$D$40806))=0,IF(OR(B44="..",C44="..",D44=".."),"..",B44+C44+D44),SUMPRODUCT(('Data - fires'!$A$2:$A$40806=E$4)*('Data - fires'!$B$2:$B$40806=$A44)*('Data - fires'!$C$2:$C$40806=$B$3)*('Data - fires'!$D$2:$D$40806)))</f>
        <v>186605</v>
      </c>
      <c r="F44" s="59">
        <f t="shared" si="0"/>
        <v>2683</v>
      </c>
      <c r="G44" s="59">
        <f t="shared" si="1"/>
        <v>4652</v>
      </c>
      <c r="H44" s="59">
        <f t="shared" si="2"/>
        <v>3326</v>
      </c>
      <c r="I44" s="59">
        <f t="shared" si="3"/>
        <v>2878</v>
      </c>
      <c r="J44" s="60"/>
      <c r="K44" s="60" cm="1">
        <f t="array" ref="K44">SUMPRODUCT(('Data - population'!$B$2:$B$996=$A44)*('Data - population'!$C$2:$C$996=K$4)*('Data - population'!$D$2:$D$996))</f>
        <v>56326000</v>
      </c>
      <c r="L44" s="60" cm="1">
        <f t="array" ref="L44">SUMPRODUCT(('Data - population'!$B$2:$B$996=$A44)*('Data - population'!$C$2:$C$996=L$4)*('Data - population'!$D$2:$D$996))</f>
        <v>5408900</v>
      </c>
      <c r="M44" s="60" cm="1">
        <f t="array" ref="M44">SUMPRODUCT(('Data - population'!$B$2:$B$996=$A44)*('Data - population'!$C$2:$C$996=M$4)*('Data - population'!$D$2:$D$996))</f>
        <v>3104500</v>
      </c>
      <c r="N44" s="60" cm="1">
        <f t="array" ref="N44">SUMPRODUCT(('Data - population'!$B$2:$B$996=$A44)*('Data - population'!$C$2:$C$996=N$4)*('Data - population'!$D$2:$D$996))</f>
        <v>64839300</v>
      </c>
      <c r="O44" s="60">
        <f t="shared" si="5"/>
        <v>100</v>
      </c>
    </row>
    <row r="45" spans="1:15" ht="15" customHeight="1" x14ac:dyDescent="0.2">
      <c r="A45" s="60" t="s">
        <v>44</v>
      </c>
      <c r="B45" s="59" cm="1">
        <f t="array" ref="B45">IF($B$3="Total fires",IF(OR(SUMPRODUCT(('Data - fires'!$A$2:$A$40806=B$4)*('Data - fires'!$B$2:$B$40806=$A45)*('Data - fires'!$D$2:$D$40806))=0,SUMPRODUCT(('Data - fires'!$A$2:$A$40806=B$4)*('Data - fires'!$B$2:$B$40806=$A45)*('Data - fires'!$D$2:$D$40806))=SUMPRODUCT(('Data - fires'!$A$2:$A$40806=B$4)*('Data - fires'!$B$2:$B$40806=$A45)*('Data - fires'!$C$2:$C$40806="Primary Fire")*('Data - fires'!$D$2:$D$40806))),"..",SUMPRODUCT(('Data - fires'!$A$2:$A$40806=B$4)*('Data - fires'!$B$2:$B$40806=$A45)*('Data - fires'!$D$2:$D$40806))),IF(SUMPRODUCT(('Data - fires'!$A$2:$A$40806=B$4)*('Data - fires'!$B$2:$B$40806=$A45)*('Data - fires'!$C$2:$C$40806="Primary Fire")*('Data - fires'!$D$2:$D$40806))=0,"..",SUMPRODUCT(('Data - fires'!$A$2:$A$40806=B$4)*('Data - fires'!$B$2:$B$40806=$A45)*('Data - fires'!$C$2:$C$40806="Primary Fire")*('Data - fires'!$D$2:$D$40806))))</f>
        <v>152672</v>
      </c>
      <c r="C45" s="59" cm="1">
        <f t="array" ref="C45">IF($B$3="Total fires",IF(OR(SUMPRODUCT(('Data - fires'!$A$2:$A$40806=C$4)*('Data - fires'!$B$2:$B$40806=$A45)*('Data - fires'!$D$2:$D$40806))=0,SUMPRODUCT(('Data - fires'!$A$2:$A$40806=C$4)*('Data - fires'!$B$2:$B$40806=$A45)*('Data - fires'!$D$2:$D$40806))=SUMPRODUCT(('Data - fires'!$A$2:$A$40806=C$4)*('Data - fires'!$B$2:$B$40806=$A45)*('Data - fires'!$C$2:$C$40806="Primary Fire")*('Data - fires'!$D$2:$D$40806))),"..",SUMPRODUCT(('Data - fires'!$A$2:$A$40806=C$4)*('Data - fires'!$B$2:$B$40806=$A45)*('Data - fires'!$D$2:$D$40806))),IF(SUMPRODUCT(('Data - fires'!$A$2:$A$40806=C$4)*('Data - fires'!$B$2:$B$40806=$A45)*('Data - fires'!$C$2:$C$40806="Primary Fire")*('Data - fires'!$D$2:$D$40806))=0,"..",SUMPRODUCT(('Data - fires'!$A$2:$A$40806=C$4)*('Data - fires'!$B$2:$B$40806=$A45)*('Data - fires'!$C$2:$C$40806="Primary Fire")*('Data - fires'!$D$2:$D$40806))))</f>
        <v>27800</v>
      </c>
      <c r="D45" s="59" cm="1">
        <f t="array" ref="D45">IF($B$3="Total fires",IF(OR(SUMPRODUCT(('Data - fires'!$A$2:$A$40806=D$4)*('Data - fires'!$B$2:$B$40806=$A45)*('Data - fires'!$D$2:$D$40806))=0,SUMPRODUCT(('Data - fires'!$A$2:$A$40806=D$4)*('Data - fires'!$B$2:$B$40806=$A45)*('Data - fires'!$D$2:$D$40806))=SUMPRODUCT(('Data - fires'!$A$2:$A$40806=D$4)*('Data - fires'!$B$2:$B$40806=$A45)*('Data - fires'!$C$2:$C$40806="Primary Fire")*('Data - fires'!$D$2:$D$40806))),"..",SUMPRODUCT(('Data - fires'!$A$2:$A$40806=D$4)*('Data - fires'!$B$2:$B$40806=$A45)*('Data - fires'!$D$2:$D$40806))),IF(SUMPRODUCT(('Data - fires'!$A$2:$A$40806=D$4)*('Data - fires'!$B$2:$B$40806=$A45)*('Data - fires'!$C$2:$C$40806="Primary Fire")*('Data - fires'!$D$2:$D$40806))=0,"..",SUMPRODUCT(('Data - fires'!$A$2:$A$40806=D$4)*('Data - fires'!$B$2:$B$40806=$A45)*('Data - fires'!$C$2:$C$40806="Primary Fire")*('Data - fires'!$D$2:$D$40806))))</f>
        <v>10741</v>
      </c>
      <c r="E45" s="59" cm="1">
        <f t="array" ref="E45">IF(SUMPRODUCT(('Data - fires'!$A$2:$A$40806=E$4)*('Data - fires'!$B$2:$B$40806=$A45)*('Data - fires'!$C$2:$C$40806=$B$3)*('Data - fires'!$D$2:$D$40806))=0,IF(OR(B45="..",C45="..",D45=".."),"..",B45+C45+D45),SUMPRODUCT(('Data - fires'!$A$2:$A$40806=E$4)*('Data - fires'!$B$2:$B$40806=$A45)*('Data - fires'!$C$2:$C$40806=$B$3)*('Data - fires'!$D$2:$D$40806)))</f>
        <v>191213</v>
      </c>
      <c r="F45" s="59">
        <f t="shared" ref="F45" si="6">IF(OR(B45="..",K45=".."),"..",ROUND(1000000*(B45/K45),0))</f>
        <v>2700</v>
      </c>
      <c r="G45" s="59">
        <f t="shared" ref="G45" si="7">IF(OR(C45="..",L45=".."),"..",ROUND(1000000*(C45/L45),0))</f>
        <v>5136</v>
      </c>
      <c r="H45" s="59">
        <f t="shared" ref="H45" si="8">IF(OR(D45="..",M45=".."),"..",ROUND(1000000*(D45/M45),0))</f>
        <v>3459</v>
      </c>
      <c r="I45" s="59">
        <f t="shared" ref="I45" si="9">IF(OR(E45="..",N45=".."),"..",ROUND(1000000*(E45/N45),0))</f>
        <v>2938</v>
      </c>
      <c r="J45" s="60"/>
      <c r="K45" s="60" cm="1">
        <f t="array" ref="K45">SUMPRODUCT(('Data - population'!$B$2:$B$996=$A45)*('Data - population'!$C$2:$C$996=K$4)*('Data - population'!$D$2:$D$996))</f>
        <v>56554900</v>
      </c>
      <c r="L45" s="60" cm="1">
        <f t="array" ref="L45">SUMPRODUCT(('Data - population'!$B$2:$B$996=$A45)*('Data - population'!$C$2:$C$996=L$4)*('Data - population'!$D$2:$D$996))</f>
        <v>5412900</v>
      </c>
      <c r="M45" s="60" cm="1">
        <f t="array" ref="M45">SUMPRODUCT(('Data - population'!$B$2:$B$996=$A45)*('Data - population'!$C$2:$C$996=M$4)*('Data - population'!$D$2:$D$996))</f>
        <v>3105600</v>
      </c>
      <c r="N45" s="60" cm="1">
        <f t="array" ref="N45">SUMPRODUCT(('Data - population'!$B$2:$B$996=$A45)*('Data - population'!$C$2:$C$996=N$4)*('Data - population'!$D$2:$D$996))</f>
        <v>65073400</v>
      </c>
      <c r="O45" s="60">
        <f t="shared" ref="O45" si="10">K45+L45+M45-N45</f>
        <v>0</v>
      </c>
    </row>
    <row r="46" spans="1:15" ht="15" customHeight="1" x14ac:dyDescent="0.2">
      <c r="A46" s="60" t="s">
        <v>45</v>
      </c>
      <c r="B46" s="59" cm="1">
        <f t="array" ref="B46">IF($B$3="Total fires",IF(OR(SUMPRODUCT(('Data - fires'!$A$2:$A$40806=B$4)*('Data - fires'!$B$2:$B$40806=$A46)*('Data - fires'!$D$2:$D$40806))=0,SUMPRODUCT(('Data - fires'!$A$2:$A$40806=B$4)*('Data - fires'!$B$2:$B$40806=$A46)*('Data - fires'!$D$2:$D$40806))=SUMPRODUCT(('Data - fires'!$A$2:$A$40806=B$4)*('Data - fires'!$B$2:$B$40806=$A46)*('Data - fires'!$C$2:$C$40806="Primary Fire")*('Data - fires'!$D$2:$D$40806))),"..",SUMPRODUCT(('Data - fires'!$A$2:$A$40806=B$4)*('Data - fires'!$B$2:$B$40806=$A46)*('Data - fires'!$D$2:$D$40806))),IF(SUMPRODUCT(('Data - fires'!$A$2:$A$40806=B$4)*('Data - fires'!$B$2:$B$40806=$A46)*('Data - fires'!$C$2:$C$40806="Primary Fire")*('Data - fires'!$D$2:$D$40806))=0,"..",SUMPRODUCT(('Data - fires'!$A$2:$A$40806=B$4)*('Data - fires'!$B$2:$B$40806=$A46)*('Data - fires'!$C$2:$C$40806="Primary Fire")*('Data - fires'!$D$2:$D$40806))))</f>
        <v>178906</v>
      </c>
      <c r="C46" s="59" cm="1">
        <f t="array" ref="C46">IF($B$3="Total fires",IF(OR(SUMPRODUCT(('Data - fires'!$A$2:$A$40806=C$4)*('Data - fires'!$B$2:$B$40806=$A46)*('Data - fires'!$D$2:$D$40806))=0,SUMPRODUCT(('Data - fires'!$A$2:$A$40806=C$4)*('Data - fires'!$B$2:$B$40806=$A46)*('Data - fires'!$D$2:$D$40806))=SUMPRODUCT(('Data - fires'!$A$2:$A$40806=C$4)*('Data - fires'!$B$2:$B$40806=$A46)*('Data - fires'!$C$2:$C$40806="Primary Fire")*('Data - fires'!$D$2:$D$40806))),"..",SUMPRODUCT(('Data - fires'!$A$2:$A$40806=C$4)*('Data - fires'!$B$2:$B$40806=$A46)*('Data - fires'!$D$2:$D$40806))),IF(SUMPRODUCT(('Data - fires'!$A$2:$A$40806=C$4)*('Data - fires'!$B$2:$B$40806=$A46)*('Data - fires'!$C$2:$C$40806="Primary Fire")*('Data - fires'!$D$2:$D$40806))=0,"..",SUMPRODUCT(('Data - fires'!$A$2:$A$40806=C$4)*('Data - fires'!$B$2:$B$40806=$A46)*('Data - fires'!$C$2:$C$40806="Primary Fire")*('Data - fires'!$D$2:$D$40806))))</f>
        <v>26843</v>
      </c>
      <c r="D46" s="59" cm="1">
        <f t="array" ref="D46">IF($B$3="Total fires",IF(OR(SUMPRODUCT(('Data - fires'!$A$2:$A$40806=D$4)*('Data - fires'!$B$2:$B$40806=$A46)*('Data - fires'!$D$2:$D$40806))=0,SUMPRODUCT(('Data - fires'!$A$2:$A$40806=D$4)*('Data - fires'!$B$2:$B$40806=$A46)*('Data - fires'!$D$2:$D$40806))=SUMPRODUCT(('Data - fires'!$A$2:$A$40806=D$4)*('Data - fires'!$B$2:$B$40806=$A46)*('Data - fires'!$C$2:$C$40806="Primary Fire")*('Data - fires'!$D$2:$D$40806))),"..",SUMPRODUCT(('Data - fires'!$A$2:$A$40806=D$4)*('Data - fires'!$B$2:$B$40806=$A46)*('Data - fires'!$D$2:$D$40806))),IF(SUMPRODUCT(('Data - fires'!$A$2:$A$40806=D$4)*('Data - fires'!$B$2:$B$40806=$A46)*('Data - fires'!$C$2:$C$40806="Primary Fire")*('Data - fires'!$D$2:$D$40806))=0,"..",SUMPRODUCT(('Data - fires'!$A$2:$A$40806=D$4)*('Data - fires'!$B$2:$B$40806=$A46)*('Data - fires'!$C$2:$C$40806="Primary Fire")*('Data - fires'!$D$2:$D$40806))))</f>
        <v>11068</v>
      </c>
      <c r="E46" s="59" cm="1">
        <f t="array" ref="E46">IF(SUMPRODUCT(('Data - fires'!$A$2:$A$40806=E$4)*('Data - fires'!$B$2:$B$40806=$A46)*('Data - fires'!$C$2:$C$40806=$B$3)*('Data - fires'!$D$2:$D$40806))=0,IF(OR(B46="..",C46="..",D46=".."),"..",B46+C46+D46),SUMPRODUCT(('Data - fires'!$A$2:$A$40806=E$4)*('Data - fires'!$B$2:$B$40806=$A46)*('Data - fires'!$C$2:$C$40806=$B$3)*('Data - fires'!$D$2:$D$40806)))</f>
        <v>216817</v>
      </c>
      <c r="F46" s="59">
        <f t="shared" ref="F46:F49" si="11">IF(OR(B46="..",K46=".."),"..",ROUND(1000000*(B46/K46),0))</f>
        <v>3131</v>
      </c>
      <c r="G46" s="59">
        <f t="shared" ref="G46:G49" si="12">IF(OR(C46="..",L46=".."),"..",ROUND(1000000*(C46/L46),0))</f>
        <v>4928</v>
      </c>
      <c r="H46" s="59">
        <f t="shared" ref="H46:H49" si="13">IF(OR(D46="..",M46=".."),"..",ROUND(1000000*(D46/M46),0))</f>
        <v>3531</v>
      </c>
      <c r="I46" s="59">
        <f t="shared" ref="I46:I49" si="14">IF(OR(E46="..",N46=".."),"..",ROUND(1000000*(E46/N46),0))</f>
        <v>3299</v>
      </c>
      <c r="J46" s="60"/>
      <c r="K46" s="60" cm="1">
        <f t="array" ref="K46">SUMPRODUCT(('Data - population'!$B$2:$B$996=$A46)*('Data - population'!$C$2:$C$996=K$4)*('Data - population'!$D$2:$D$996))</f>
        <v>57144400</v>
      </c>
      <c r="L46" s="60" cm="1">
        <f t="array" ref="L46">SUMPRODUCT(('Data - population'!$B$2:$B$996=$A46)*('Data - population'!$C$2:$C$996=L$4)*('Data - population'!$D$2:$D$996))</f>
        <v>5447000</v>
      </c>
      <c r="M46" s="60" cm="1">
        <f t="array" ref="M46">SUMPRODUCT(('Data - population'!$B$2:$B$996=$A46)*('Data - population'!$C$2:$C$996=M$4)*('Data - population'!$D$2:$D$996))</f>
        <v>3134200</v>
      </c>
      <c r="N46" s="60" cm="1">
        <f t="array" ref="N46">SUMPRODUCT(('Data - population'!$B$2:$B$996=$A46)*('Data - population'!$C$2:$C$996=N$4)*('Data - population'!$D$2:$D$996))</f>
        <v>65725600</v>
      </c>
      <c r="O46" s="60">
        <f t="shared" ref="O46" si="15">K46+L46+M46-N46</f>
        <v>0</v>
      </c>
    </row>
    <row r="47" spans="1:15" ht="15" customHeight="1" x14ac:dyDescent="0.2">
      <c r="A47" s="60" t="s">
        <v>46</v>
      </c>
      <c r="B47" s="59" cm="1">
        <f t="array" ref="B47">IF($B$3="Total fires",IF(OR(SUMPRODUCT(('Data - fires'!$A$2:$A$40806=B$4)*('Data - fires'!$B$2:$B$40806=$A47)*('Data - fires'!$D$2:$D$40806))=0,SUMPRODUCT(('Data - fires'!$A$2:$A$40806=B$4)*('Data - fires'!$B$2:$B$40806=$A47)*('Data - fires'!$D$2:$D$40806))=SUMPRODUCT(('Data - fires'!$A$2:$A$40806=B$4)*('Data - fires'!$B$2:$B$40806=$A47)*('Data - fires'!$C$2:$C$40806="Primary Fire")*('Data - fires'!$D$2:$D$40806))),"..",SUMPRODUCT(('Data - fires'!$A$2:$A$40806=B$4)*('Data - fires'!$B$2:$B$40806=$A47)*('Data - fires'!$D$2:$D$40806))),IF(SUMPRODUCT(('Data - fires'!$A$2:$A$40806=B$4)*('Data - fires'!$B$2:$B$40806=$A47)*('Data - fires'!$C$2:$C$40806="Primary Fire")*('Data - fires'!$D$2:$D$40806))=0,"..",SUMPRODUCT(('Data - fires'!$A$2:$A$40806=B$4)*('Data - fires'!$B$2:$B$40806=$A47)*('Data - fires'!$C$2:$C$40806="Primary Fire")*('Data - fires'!$D$2:$D$40806))))</f>
        <v>138979</v>
      </c>
      <c r="C47" s="59" cm="1">
        <f t="array" ref="C47">IF($B$3="Total fires",IF(OR(SUMPRODUCT(('Data - fires'!$A$2:$A$40806=C$4)*('Data - fires'!$B$2:$B$40806=$A47)*('Data - fires'!$D$2:$D$40806))=0,SUMPRODUCT(('Data - fires'!$A$2:$A$40806=C$4)*('Data - fires'!$B$2:$B$40806=$A47)*('Data - fires'!$D$2:$D$40806))=SUMPRODUCT(('Data - fires'!$A$2:$A$40806=C$4)*('Data - fires'!$B$2:$B$40806=$A47)*('Data - fires'!$C$2:$C$40806="Primary Fire")*('Data - fires'!$D$2:$D$40806))),"..",SUMPRODUCT(('Data - fires'!$A$2:$A$40806=C$4)*('Data - fires'!$B$2:$B$40806=$A47)*('Data - fires'!$D$2:$D$40806))),IF(SUMPRODUCT(('Data - fires'!$A$2:$A$40806=C$4)*('Data - fires'!$B$2:$B$40806=$A47)*('Data - fires'!$C$2:$C$40806="Primary Fire")*('Data - fires'!$D$2:$D$40806))=0,"..",SUMPRODUCT(('Data - fires'!$A$2:$A$40806=C$4)*('Data - fires'!$B$2:$B$40806=$A47)*('Data - fires'!$C$2:$C$40806="Primary Fire")*('Data - fires'!$D$2:$D$40806))))</f>
        <v>24099</v>
      </c>
      <c r="D47" s="59" cm="1">
        <f t="array" ref="D47">IF($B$3="Total fires",IF(OR(SUMPRODUCT(('Data - fires'!$A$2:$A$40806=D$4)*('Data - fires'!$B$2:$B$40806=$A47)*('Data - fires'!$D$2:$D$40806))=0,SUMPRODUCT(('Data - fires'!$A$2:$A$40806=D$4)*('Data - fires'!$B$2:$B$40806=$A47)*('Data - fires'!$D$2:$D$40806))=SUMPRODUCT(('Data - fires'!$A$2:$A$40806=D$4)*('Data - fires'!$B$2:$B$40806=$A47)*('Data - fires'!$C$2:$C$40806="Primary Fire")*('Data - fires'!$D$2:$D$40806))),"..",SUMPRODUCT(('Data - fires'!$A$2:$A$40806=D$4)*('Data - fires'!$B$2:$B$40806=$A47)*('Data - fires'!$D$2:$D$40806))),IF(SUMPRODUCT(('Data - fires'!$A$2:$A$40806=D$4)*('Data - fires'!$B$2:$B$40806=$A47)*('Data - fires'!$C$2:$C$40806="Primary Fire")*('Data - fires'!$D$2:$D$40806))=0,"..",SUMPRODUCT(('Data - fires'!$A$2:$A$40806=D$4)*('Data - fires'!$B$2:$B$40806=$A47)*('Data - fires'!$C$2:$C$40806="Primary Fire")*('Data - fires'!$D$2:$D$40806))))</f>
        <v>9701</v>
      </c>
      <c r="E47" s="59" cm="1">
        <f t="array" ref="E47">IF(SUMPRODUCT(('Data - fires'!$A$2:$A$40806=E$4)*('Data - fires'!$B$2:$B$40806=$A47)*('Data - fires'!$C$2:$C$40806=$B$3)*('Data - fires'!$D$2:$D$40806))=0,IF(OR(B47="..",C47="..",D47=".."),"..",B47+C47+D47),SUMPRODUCT(('Data - fires'!$A$2:$A$40806=E$4)*('Data - fires'!$B$2:$B$40806=$A47)*('Data - fires'!$C$2:$C$40806=$B$3)*('Data - fires'!$D$2:$D$40806)))</f>
        <v>172779</v>
      </c>
      <c r="F47" s="59">
        <f t="shared" si="11"/>
        <v>2399</v>
      </c>
      <c r="G47" s="59">
        <f t="shared" si="12"/>
        <v>4377</v>
      </c>
      <c r="H47" s="59">
        <f t="shared" si="13"/>
        <v>3063</v>
      </c>
      <c r="I47" s="59">
        <f t="shared" si="14"/>
        <v>2594</v>
      </c>
      <c r="J47" s="60"/>
      <c r="K47" s="60" cm="1">
        <f t="array" ref="K47">IF(SUMPRODUCT(('Data - population'!$B$2:$B$996=$A47)*('Data - population'!$C$2:$C$996=K$4)*('Data - population'!$D$2:$D$996))=0,"..",SUMPRODUCT(('Data - population'!$B$2:$B$996=$A47)*('Data - population'!$C$2:$C$996=K$4)*('Data - population'!$D$2:$D$996)))</f>
        <v>57932500</v>
      </c>
      <c r="L47" s="60" cm="1">
        <f t="array" ref="L47">IF(SUMPRODUCT(('Data - population'!$B$2:$B$996=$A47)*('Data - population'!$C$2:$C$996=L$4)*('Data - population'!$D$2:$D$996))=0,"..",SUMPRODUCT(('Data - population'!$B$2:$B$996=$A47)*('Data - population'!$C$2:$C$996=L$4)*('Data - population'!$D$2:$D$996)))</f>
        <v>5506000</v>
      </c>
      <c r="M47" s="60" cm="1">
        <f t="array" ref="M47">IF(SUMPRODUCT(('Data - population'!$B$2:$B$996=$A47)*('Data - population'!$C$2:$C$996=M$4)*('Data - population'!$D$2:$D$996))=0,"..",SUMPRODUCT(('Data - population'!$B$2:$B$996=$A47)*('Data - population'!$C$2:$C$996=M$4)*('Data - population'!$D$2:$D$996)))</f>
        <v>3167300</v>
      </c>
      <c r="N47" s="60" cm="1">
        <f t="array" ref="N47">IF(SUMPRODUCT(('Data - population'!$B$2:$B$996=$A47)*('Data - population'!$C$2:$C$996=N$4)*('Data - population'!$D$2:$D$996))=0,"..",SUMPRODUCT(('Data - population'!$B$2:$B$996=$A47)*('Data - population'!$C$2:$C$996=N$4)*('Data - population'!$D$2:$D$996)))</f>
        <v>66605800</v>
      </c>
      <c r="O47" s="60">
        <f>K47+L47+M47-N47</f>
        <v>0</v>
      </c>
    </row>
    <row r="48" spans="1:15" ht="15" customHeight="1" thickBot="1" x14ac:dyDescent="0.25">
      <c r="A48" s="62" t="s">
        <v>47</v>
      </c>
      <c r="B48" s="61" cm="1">
        <f t="array" ref="B48">IF($B$3="Total fires",IF(OR(SUMPRODUCT(('Data - fires'!$A$2:$A$40806=B$4)*('Data - fires'!$B$2:$B$40806=$A48)*('Data - fires'!$D$2:$D$40806))=0,SUMPRODUCT(('Data - fires'!$A$2:$A$40806=B$4)*('Data - fires'!$B$2:$B$40806=$A48)*('Data - fires'!$D$2:$D$40806))=SUMPRODUCT(('Data - fires'!$A$2:$A$40806=B$4)*('Data - fires'!$B$2:$B$40806=$A48)*('Data - fires'!$C$2:$C$40806="Primary Fire")*('Data - fires'!$D$2:$D$40806))),"..",SUMPRODUCT(('Data - fires'!$A$2:$A$40806=B$4)*('Data - fires'!$B$2:$B$40806=$A48)*('Data - fires'!$D$2:$D$40806))),IF(SUMPRODUCT(('Data - fires'!$A$2:$A$40806=B$4)*('Data - fires'!$B$2:$B$40806=$A48)*('Data - fires'!$C$2:$C$40806="Primary Fire")*('Data - fires'!$D$2:$D$40806))=0,"..",SUMPRODUCT(('Data - fires'!$A$2:$A$40806=B$4)*('Data - fires'!$B$2:$B$40806=$A48)*('Data - fires'!$C$2:$C$40806="Primary Fire")*('Data - fires'!$D$2:$D$40806))))</f>
        <v>143025</v>
      </c>
      <c r="C48" s="61" cm="1">
        <f t="array" ref="C48">IF($B$3="Total fires",IF(OR(SUMPRODUCT(('Data - fires'!$A$2:$A$40806=C$4)*('Data - fires'!$B$2:$B$40806=$A48)*('Data - fires'!$D$2:$D$40806))=0,SUMPRODUCT(('Data - fires'!$A$2:$A$40806=C$4)*('Data - fires'!$B$2:$B$40806=$A48)*('Data - fires'!$D$2:$D$40806))=SUMPRODUCT(('Data - fires'!$A$2:$A$40806=C$4)*('Data - fires'!$B$2:$B$40806=$A48)*('Data - fires'!$C$2:$C$40806="Primary Fire")*('Data - fires'!$D$2:$D$40806))),"..",SUMPRODUCT(('Data - fires'!$A$2:$A$40806=C$4)*('Data - fires'!$B$2:$B$40806=$A48)*('Data - fires'!$D$2:$D$40806))),IF(SUMPRODUCT(('Data - fires'!$A$2:$A$40806=C$4)*('Data - fires'!$B$2:$B$40806=$A48)*('Data - fires'!$C$2:$C$40806="Primary Fire")*('Data - fires'!$D$2:$D$40806))=0,"..",SUMPRODUCT(('Data - fires'!$A$2:$A$40806=C$4)*('Data - fires'!$B$2:$B$40806=$A48)*('Data - fires'!$C$2:$C$40806="Primary Fire")*('Data - fires'!$D$2:$D$40806))))</f>
        <v>22925</v>
      </c>
      <c r="D48" s="61" cm="1">
        <f t="array" ref="D48">IF($B$3="Total fires",IF(OR(SUMPRODUCT(('Data - fires'!$A$2:$A$40806=D$4)*('Data - fires'!$B$2:$B$40806=$A48)*('Data - fires'!$D$2:$D$40806))=0,SUMPRODUCT(('Data - fires'!$A$2:$A$40806=D$4)*('Data - fires'!$B$2:$B$40806=$A48)*('Data - fires'!$D$2:$D$40806))=SUMPRODUCT(('Data - fires'!$A$2:$A$40806=D$4)*('Data - fires'!$B$2:$B$40806=$A48)*('Data - fires'!$C$2:$C$40806="Primary Fire")*('Data - fires'!$D$2:$D$40806))),"..",SUMPRODUCT(('Data - fires'!$A$2:$A$40806=D$4)*('Data - fires'!$B$2:$B$40806=$A48)*('Data - fires'!$D$2:$D$40806))),IF(SUMPRODUCT(('Data - fires'!$A$2:$A$40806=D$4)*('Data - fires'!$B$2:$B$40806=$A48)*('Data - fires'!$C$2:$C$40806="Primary Fire")*('Data - fires'!$D$2:$D$40806))=0,"..",SUMPRODUCT(('Data - fires'!$A$2:$A$40806=D$4)*('Data - fires'!$B$2:$B$40806=$A48)*('Data - fires'!$C$2:$C$40806="Primary Fire")*('Data - fires'!$D$2:$D$40806))))</f>
        <v>10166</v>
      </c>
      <c r="E48" s="61" cm="1">
        <f t="array" ref="E48">IF(SUMPRODUCT(('Data - fires'!$A$2:$A$40806=E$4)*('Data - fires'!$B$2:$B$40806=$A48)*('Data - fires'!$C$2:$C$40806=$B$3)*('Data - fires'!$D$2:$D$40806))=0,IF(OR(B48="..",C48="..",D48=".."),"..",B48+C48+D48),SUMPRODUCT(('Data - fires'!$A$2:$A$40806=E$4)*('Data - fires'!$B$2:$B$40806=$A48)*('Data - fires'!$C$2:$C$40806=$B$3)*('Data - fires'!$D$2:$D$40806)))</f>
        <v>176116</v>
      </c>
      <c r="F48" s="61">
        <f t="shared" ref="F48" si="16">IF(OR(B48="..",K48=".."),"..",ROUND(1000000*(B48/K48),0))</f>
        <v>2440</v>
      </c>
      <c r="G48" s="61">
        <f t="shared" ref="G48" si="17">IF(OR(C48="..",L48=".."),"..",ROUND(1000000*(C48/L48),0))</f>
        <v>4133</v>
      </c>
      <c r="H48" s="61">
        <f t="shared" ref="H48" si="18">IF(OR(D48="..",M48=".."),"..",ROUND(1000000*(D48/M48),0))</f>
        <v>3190</v>
      </c>
      <c r="I48" s="61">
        <f t="shared" ref="I48" si="19">IF(OR(E48="..",N48=".."),"..",ROUND(1000000*(E48/N48),0))</f>
        <v>2615</v>
      </c>
      <c r="J48" s="62"/>
      <c r="K48" s="62" cm="1">
        <f t="array" ref="K48">IF(SUMPRODUCT(('Data - population'!$B$2:$B$996=$A48)*('Data - population'!$C$2:$C$996=K$4)*('Data - population'!$D$2:$D$996))=0,"..",SUMPRODUCT(('Data - population'!$B$2:$B$996=$A48)*('Data - population'!$C$2:$C$996=K$4)*('Data - population'!$D$2:$D$996)))</f>
        <v>58620101</v>
      </c>
      <c r="L48" s="62" cm="1">
        <f t="array" ref="L48">IF(SUMPRODUCT(('Data - population'!$B$2:$B$996=$A48)*('Data - population'!$C$2:$C$996=L$4)*('Data - population'!$D$2:$D$996))=0,"..",SUMPRODUCT(('Data - population'!$B$2:$B$996=$A48)*('Data - population'!$C$2:$C$996=L$4)*('Data - population'!$D$2:$D$996)))</f>
        <v>5546900</v>
      </c>
      <c r="M48" s="62" cm="1">
        <f t="array" ref="M48">IF(SUMPRODUCT(('Data - population'!$B$2:$B$996=$A48)*('Data - population'!$C$2:$C$996=M$4)*('Data - population'!$D$2:$D$996))=0,"..",SUMPRODUCT(('Data - population'!$B$2:$B$996=$A48)*('Data - population'!$C$2:$C$996=M$4)*('Data - population'!$D$2:$D$996)))</f>
        <v>3186581</v>
      </c>
      <c r="N48" s="62" cm="1">
        <f t="array" ref="N48">IF(SUMPRODUCT(('Data - population'!$B$2:$B$996=$A48)*('Data - population'!$C$2:$C$996=N$4)*('Data - population'!$D$2:$D$996))=0,"..",SUMPRODUCT(('Data - population'!$B$2:$B$996=$A48)*('Data - population'!$C$2:$C$996=N$4)*('Data - population'!$D$2:$D$996)))</f>
        <v>67353582</v>
      </c>
      <c r="O48" s="62">
        <f>K48+L48+M48-N48</f>
        <v>0</v>
      </c>
    </row>
    <row r="49" spans="1:15" ht="15" customHeight="1" x14ac:dyDescent="0.2">
      <c r="A49" s="60"/>
      <c r="B49" s="59" t="str" cm="1">
        <f t="array" ref="B49">IF($B$3="Total fires",IF(OR(SUMPRODUCT(('Data - fires'!$A$2:$A$40806=B$4)*('Data - fires'!$B$2:$B$40806=$A49)*('Data - fires'!$D$2:$D$40806))=0,SUMPRODUCT(('Data - fires'!$A$2:$A$40806=B$4)*('Data - fires'!$B$2:$B$40806=$A49)*('Data - fires'!$D$2:$D$40806))=SUMPRODUCT(('Data - fires'!$A$2:$A$40806=B$4)*('Data - fires'!$B$2:$B$40806=$A49)*('Data - fires'!$C$2:$C$40806="Primary Fire")*('Data - fires'!$D$2:$D$40806))),"..",SUMPRODUCT(('Data - fires'!$A$2:$A$40806=B$4)*('Data - fires'!$B$2:$B$40806=$A49)*('Data - fires'!$D$2:$D$40806))),IF(SUMPRODUCT(('Data - fires'!$A$2:$A$40806=B$4)*('Data - fires'!$B$2:$B$40806=$A49)*('Data - fires'!$C$2:$C$40806="Primary Fire")*('Data - fires'!$D$2:$D$40806))=0,"..",SUMPRODUCT(('Data - fires'!$A$2:$A$40806=B$4)*('Data - fires'!$B$2:$B$40806=$A49)*('Data - fires'!$C$2:$C$40806="Primary Fire")*('Data - fires'!$D$2:$D$40806))))</f>
        <v>..</v>
      </c>
      <c r="C49" s="59" t="str" cm="1">
        <f t="array" ref="C49">IF($B$3="Total fires",IF(OR(SUMPRODUCT(('Data - fires'!$A$2:$A$40806=C$4)*('Data - fires'!$B$2:$B$40806=$A49)*('Data - fires'!$D$2:$D$40806))=0,SUMPRODUCT(('Data - fires'!$A$2:$A$40806=C$4)*('Data - fires'!$B$2:$B$40806=$A49)*('Data - fires'!$D$2:$D$40806))=SUMPRODUCT(('Data - fires'!$A$2:$A$40806=C$4)*('Data - fires'!$B$2:$B$40806=$A49)*('Data - fires'!$C$2:$C$40806="Primary Fire")*('Data - fires'!$D$2:$D$40806))),"..",SUMPRODUCT(('Data - fires'!$A$2:$A$40806=C$4)*('Data - fires'!$B$2:$B$40806=$A49)*('Data - fires'!$D$2:$D$40806))),IF(SUMPRODUCT(('Data - fires'!$A$2:$A$40806=C$4)*('Data - fires'!$B$2:$B$40806=$A49)*('Data - fires'!$C$2:$C$40806="Primary Fire")*('Data - fires'!$D$2:$D$40806))=0,"..",SUMPRODUCT(('Data - fires'!$A$2:$A$40806=C$4)*('Data - fires'!$B$2:$B$40806=$A49)*('Data - fires'!$C$2:$C$40806="Primary Fire")*('Data - fires'!$D$2:$D$40806))))</f>
        <v>..</v>
      </c>
      <c r="D49" s="59" t="str" cm="1">
        <f t="array" ref="D49">IF($B$3="Total fires",IF(OR(SUMPRODUCT(('Data - fires'!$A$2:$A$40806=D$4)*('Data - fires'!$B$2:$B$40806=$A49)*('Data - fires'!$D$2:$D$40806))=0,SUMPRODUCT(('Data - fires'!$A$2:$A$40806=D$4)*('Data - fires'!$B$2:$B$40806=$A49)*('Data - fires'!$D$2:$D$40806))=SUMPRODUCT(('Data - fires'!$A$2:$A$40806=D$4)*('Data - fires'!$B$2:$B$40806=$A49)*('Data - fires'!$C$2:$C$40806="Primary Fire")*('Data - fires'!$D$2:$D$40806))),"..",SUMPRODUCT(('Data - fires'!$A$2:$A$40806=D$4)*('Data - fires'!$B$2:$B$40806=$A49)*('Data - fires'!$D$2:$D$40806))),IF(SUMPRODUCT(('Data - fires'!$A$2:$A$40806=D$4)*('Data - fires'!$B$2:$B$40806=$A49)*('Data - fires'!$C$2:$C$40806="Primary Fire")*('Data - fires'!$D$2:$D$40806))=0,"..",SUMPRODUCT(('Data - fires'!$A$2:$A$40806=D$4)*('Data - fires'!$B$2:$B$40806=$A49)*('Data - fires'!$C$2:$C$40806="Primary Fire")*('Data - fires'!$D$2:$D$40806))))</f>
        <v>..</v>
      </c>
      <c r="E49" s="59" t="str" cm="1">
        <f t="array" ref="E49">IF(SUMPRODUCT(('Data - fires'!$A$2:$A$40806=E$4)*('Data - fires'!$B$2:$B$40806=$A49)*('Data - fires'!$C$2:$C$40806=$B$3)*('Data - fires'!$D$2:$D$40806))=0,IF(OR(B49="..",C49="..",D49=".."),"..",B49+C49+D49),SUMPRODUCT(('Data - fires'!$A$2:$A$40806=E$4)*('Data - fires'!$B$2:$B$40806=$A49)*('Data - fires'!$C$2:$C$40806=$B$3)*('Data - fires'!$D$2:$D$40806)))</f>
        <v>..</v>
      </c>
      <c r="F49" s="59" t="str">
        <f t="shared" si="11"/>
        <v>..</v>
      </c>
      <c r="G49" s="59" t="str">
        <f t="shared" si="12"/>
        <v>..</v>
      </c>
      <c r="H49" s="59" t="str">
        <f t="shared" si="13"/>
        <v>..</v>
      </c>
      <c r="I49" s="59" t="str">
        <f t="shared" si="14"/>
        <v>..</v>
      </c>
      <c r="J49" s="60"/>
      <c r="K49" s="60" t="str" cm="1">
        <f t="array" ref="K49">IF(SUMPRODUCT(('Data - population'!$B$2:$B$996=$A49)*('Data - population'!$C$2:$C$996=K$4)*('Data - population'!$D$2:$D$996))=0,"..",SUMPRODUCT(('Data - population'!$B$2:$B$996=$A49)*('Data - population'!$C$2:$C$996=K$4)*('Data - population'!$D$2:$D$996)))</f>
        <v>..</v>
      </c>
      <c r="L49" s="60" t="str" cm="1">
        <f t="array" ref="L49">IF(SUMPRODUCT(('Data - population'!$B$2:$B$996=$A49)*('Data - population'!$C$2:$C$996=L$4)*('Data - population'!$D$2:$D$996))=0,"..",SUMPRODUCT(('Data - population'!$B$2:$B$996=$A49)*('Data - population'!$C$2:$C$996=L$4)*('Data - population'!$D$2:$D$996)))</f>
        <v>..</v>
      </c>
      <c r="M49" s="60" t="str" cm="1">
        <f t="array" ref="M49">IF(SUMPRODUCT(('Data - population'!$B$2:$B$996=$A49)*('Data - population'!$C$2:$C$996=M$4)*('Data - population'!$D$2:$D$996))=0,"..",SUMPRODUCT(('Data - population'!$B$2:$B$996=$A49)*('Data - population'!$C$2:$C$996=M$4)*('Data - population'!$D$2:$D$996)))</f>
        <v>..</v>
      </c>
      <c r="N49" s="60" t="str" cm="1">
        <f t="array" ref="N49">IF(SUMPRODUCT(('Data - population'!$B$2:$B$996=$A49)*('Data - population'!$C$2:$C$996=N$4)*('Data - population'!$D$2:$D$996))=0,"..",SUMPRODUCT(('Data - population'!$B$2:$B$996=$A49)*('Data - population'!$C$2:$C$996=N$4)*('Data - population'!$D$2:$D$996)))</f>
        <v>..</v>
      </c>
      <c r="O49" s="60" t="e">
        <f>K49+L49+M49-N49</f>
        <v>#VALUE!</v>
      </c>
    </row>
    <row r="50" spans="1:15" ht="15" customHeight="1" x14ac:dyDescent="0.2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</row>
  </sheetData>
  <phoneticPr fontId="65" type="noConversion"/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S160"/>
  <sheetViews>
    <sheetView tabSelected="1" zoomScaleNormal="100" workbookViewId="0">
      <pane ySplit="4" topLeftCell="A38" activePane="bottomLeft" state="frozen"/>
      <selection pane="bottomLeft"/>
    </sheetView>
  </sheetViews>
  <sheetFormatPr defaultColWidth="11.42578125" defaultRowHeight="15" x14ac:dyDescent="0.2"/>
  <cols>
    <col min="1" max="1" width="20.5703125" style="70" customWidth="1"/>
    <col min="2" max="4" width="13.5703125" style="70" customWidth="1"/>
    <col min="5" max="5" width="24.140625" style="70" customWidth="1"/>
    <col min="6" max="6" width="18.5703125" style="70" customWidth="1"/>
    <col min="7" max="8" width="13.5703125" style="70" customWidth="1"/>
    <col min="9" max="9" width="21.140625" style="70" customWidth="1"/>
    <col min="10" max="10" width="11.42578125" style="70"/>
    <col min="11" max="11" width="12.42578125" style="70" hidden="1" customWidth="1"/>
    <col min="12" max="12" width="11.42578125" style="70" customWidth="1"/>
    <col min="13" max="13" width="11.42578125" style="70"/>
    <col min="14" max="17" width="11.42578125" style="70" customWidth="1"/>
    <col min="18" max="16384" width="11.42578125" style="70"/>
  </cols>
  <sheetData>
    <row r="1" spans="1:17" ht="18.75" customHeight="1" x14ac:dyDescent="0.2">
      <c r="A1" s="69" t="s">
        <v>153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0"/>
      <c r="M1" s="60"/>
      <c r="N1" s="60"/>
      <c r="O1" s="60"/>
      <c r="P1" s="60"/>
      <c r="Q1" s="60"/>
    </row>
    <row r="2" spans="1:17" ht="34.5" customHeight="1" x14ac:dyDescent="0.25">
      <c r="A2" s="71" t="s">
        <v>154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ht="20.100000000000001" customHeight="1" thickBot="1" x14ac:dyDescent="0.3">
      <c r="A3" s="71" t="s">
        <v>106</v>
      </c>
      <c r="B3" s="72"/>
      <c r="C3" s="72"/>
      <c r="D3" s="72" t="str">
        <f>A3</f>
        <v>Total fires</v>
      </c>
      <c r="E3" s="72"/>
      <c r="F3" s="72"/>
      <c r="G3" s="72" t="str">
        <f>CONCATENATE(A3," per 1 million people")</f>
        <v>Total fires per 1 million people</v>
      </c>
      <c r="H3" s="72"/>
      <c r="I3" s="73"/>
      <c r="J3" s="60"/>
      <c r="K3" s="60"/>
      <c r="L3" s="60"/>
      <c r="M3" s="60"/>
      <c r="N3" s="60"/>
      <c r="O3" s="60"/>
      <c r="P3" s="60"/>
      <c r="Q3" s="60"/>
    </row>
    <row r="4" spans="1:17" ht="30" customHeight="1" thickBot="1" x14ac:dyDescent="0.25">
      <c r="A4" s="74" t="s">
        <v>82</v>
      </c>
      <c r="B4" s="64" t="s">
        <v>155</v>
      </c>
      <c r="C4" s="64" t="s">
        <v>156</v>
      </c>
      <c r="D4" s="64" t="s">
        <v>157</v>
      </c>
      <c r="E4" s="64" t="s">
        <v>77</v>
      </c>
      <c r="F4" s="64" t="s">
        <v>155</v>
      </c>
      <c r="G4" s="64" t="s">
        <v>156</v>
      </c>
      <c r="H4" s="64" t="s">
        <v>157</v>
      </c>
      <c r="I4" s="64" t="s">
        <v>77</v>
      </c>
      <c r="J4" s="60"/>
      <c r="K4" s="60"/>
      <c r="L4" s="60"/>
      <c r="M4" s="60"/>
      <c r="N4" s="60"/>
      <c r="O4" s="60"/>
      <c r="P4" s="60"/>
      <c r="Q4" s="60"/>
    </row>
    <row r="5" spans="1:17" ht="15.75" x14ac:dyDescent="0.25">
      <c r="A5" s="75" t="s">
        <v>48</v>
      </c>
      <c r="B5" s="65" t="str">
        <f>IF(FIRE0103_working!B5="..","..",ROUND(FIRE0103_working!B5,0))</f>
        <v>..</v>
      </c>
      <c r="C5" s="65" t="str">
        <f>IF(FIRE0103_working!C5="..","..",ROUND(FIRE0103_working!C5,0))</f>
        <v>..</v>
      </c>
      <c r="D5" s="65" t="str">
        <f>IF(FIRE0103_working!D5="..","..",ROUND(FIRE0103_working!D5,0))</f>
        <v>..</v>
      </c>
      <c r="E5" s="66" t="str">
        <f>IF(FIRE0103_working!E5="..","..",ROUND(FIRE0103_working!E5,0))</f>
        <v>..</v>
      </c>
      <c r="F5" s="65" t="str">
        <f>IF(FIRE0103_working!F5="..","..",ROUND(FIRE0103_working!F5,0))</f>
        <v>..</v>
      </c>
      <c r="G5" s="65" t="str">
        <f>IF(FIRE0103_working!G5="..","..",ROUND(FIRE0103_working!G5,0))</f>
        <v>..</v>
      </c>
      <c r="H5" s="65" t="str">
        <f>IF(FIRE0103_working!H5="..","..",ROUND(FIRE0103_working!H5,0))</f>
        <v>..</v>
      </c>
      <c r="I5" s="66" t="str">
        <f>IF(FIRE0103_working!I5="..","..",ROUND(FIRE0103_working!I5,0))</f>
        <v>..</v>
      </c>
      <c r="J5" s="60"/>
      <c r="K5" s="60"/>
      <c r="L5" s="60"/>
      <c r="M5" s="60"/>
      <c r="N5" s="60"/>
      <c r="O5" s="60"/>
      <c r="P5" s="60"/>
      <c r="Q5" s="60"/>
    </row>
    <row r="6" spans="1:17" ht="15.75" x14ac:dyDescent="0.25">
      <c r="A6" s="76" t="s">
        <v>49</v>
      </c>
      <c r="B6" s="59" t="str">
        <f>IF(FIRE0103_working!B6="..","..",ROUND(FIRE0103_working!B6,0))</f>
        <v>..</v>
      </c>
      <c r="C6" s="59" t="str">
        <f>IF(FIRE0103_working!C6="..","..",ROUND(FIRE0103_working!C6,0))</f>
        <v>..</v>
      </c>
      <c r="D6" s="59" t="str">
        <f>IF(FIRE0103_working!D6="..","..",ROUND(FIRE0103_working!D6,0))</f>
        <v>..</v>
      </c>
      <c r="E6" s="67" t="str">
        <f>IF(FIRE0103_working!E6="..","..",ROUND(FIRE0103_working!E6,0))</f>
        <v>..</v>
      </c>
      <c r="F6" s="59" t="str">
        <f>IF(FIRE0103_working!F6="..","..",ROUND(FIRE0103_working!F6,0))</f>
        <v>..</v>
      </c>
      <c r="G6" s="59" t="str">
        <f>IF(FIRE0103_working!G6="..","..",ROUND(FIRE0103_working!G6,0))</f>
        <v>..</v>
      </c>
      <c r="H6" s="59" t="str">
        <f>IF(FIRE0103_working!H6="..","..",ROUND(FIRE0103_working!H6,0))</f>
        <v>..</v>
      </c>
      <c r="I6" s="67" t="str">
        <f>IF(FIRE0103_working!I6="..","..",ROUND(FIRE0103_working!I6,0))</f>
        <v>..</v>
      </c>
      <c r="J6" s="60"/>
      <c r="K6" s="60"/>
      <c r="L6" s="60"/>
      <c r="M6" s="60"/>
      <c r="N6" s="60"/>
      <c r="O6" s="60"/>
      <c r="P6" s="60"/>
      <c r="Q6" s="60"/>
    </row>
    <row r="7" spans="1:17" ht="15.75" x14ac:dyDescent="0.25">
      <c r="A7" s="76" t="s">
        <v>50</v>
      </c>
      <c r="B7" s="59" t="str">
        <f>IF(FIRE0103_working!B7="..","..",ROUND(FIRE0103_working!B7,0))</f>
        <v>..</v>
      </c>
      <c r="C7" s="59" t="str">
        <f>IF(FIRE0103_working!C7="..","..",ROUND(FIRE0103_working!C7,0))</f>
        <v>..</v>
      </c>
      <c r="D7" s="59" t="str">
        <f>IF(FIRE0103_working!D7="..","..",ROUND(FIRE0103_working!D7,0))</f>
        <v>..</v>
      </c>
      <c r="E7" s="67" t="str">
        <f>IF(FIRE0103_working!E7="..","..",ROUND(FIRE0103_working!E7,0))</f>
        <v>..</v>
      </c>
      <c r="F7" s="59" t="str">
        <f>IF(FIRE0103_working!F7="..","..",ROUND(FIRE0103_working!F7,0))</f>
        <v>..</v>
      </c>
      <c r="G7" s="59" t="str">
        <f>IF(FIRE0103_working!G7="..","..",ROUND(FIRE0103_working!G7,0))</f>
        <v>..</v>
      </c>
      <c r="H7" s="59" t="str">
        <f>IF(FIRE0103_working!H7="..","..",ROUND(FIRE0103_working!H7,0))</f>
        <v>..</v>
      </c>
      <c r="I7" s="67" t="str">
        <f>IF(FIRE0103_working!I7="..","..",ROUND(FIRE0103_working!I7,0))</f>
        <v>..</v>
      </c>
      <c r="J7" s="60"/>
      <c r="K7" s="60"/>
      <c r="L7" s="60"/>
      <c r="M7" s="60"/>
      <c r="N7" s="60"/>
      <c r="O7" s="60"/>
      <c r="P7" s="60"/>
      <c r="Q7" s="60"/>
    </row>
    <row r="8" spans="1:17" ht="15.75" x14ac:dyDescent="0.25">
      <c r="A8" s="76" t="s">
        <v>51</v>
      </c>
      <c r="B8" s="59" t="str">
        <f>IF(FIRE0103_working!B8="..","..",ROUND(FIRE0103_working!B8,0))</f>
        <v>..</v>
      </c>
      <c r="C8" s="59" t="str">
        <f>IF(FIRE0103_working!C8="..","..",ROUND(FIRE0103_working!C8,0))</f>
        <v>..</v>
      </c>
      <c r="D8" s="59" t="str">
        <f>IF(FIRE0103_working!D8="..","..",ROUND(FIRE0103_working!D8,0))</f>
        <v>..</v>
      </c>
      <c r="E8" s="67" t="str">
        <f>IF(FIRE0103_working!E8="..","..",ROUND(FIRE0103_working!E8,0))</f>
        <v>..</v>
      </c>
      <c r="F8" s="59" t="str">
        <f>IF(FIRE0103_working!F8="..","..",ROUND(FIRE0103_working!F8,0))</f>
        <v>..</v>
      </c>
      <c r="G8" s="59" t="str">
        <f>IF(FIRE0103_working!G8="..","..",ROUND(FIRE0103_working!G8,0))</f>
        <v>..</v>
      </c>
      <c r="H8" s="59" t="str">
        <f>IF(FIRE0103_working!H8="..","..",ROUND(FIRE0103_working!H8,0))</f>
        <v>..</v>
      </c>
      <c r="I8" s="67" t="str">
        <f>IF(FIRE0103_working!I8="..","..",ROUND(FIRE0103_working!I8,0))</f>
        <v>..</v>
      </c>
      <c r="J8" s="60"/>
      <c r="K8" s="60"/>
      <c r="L8" s="60"/>
      <c r="M8" s="60"/>
      <c r="N8" s="60"/>
      <c r="O8" s="60"/>
      <c r="P8" s="60"/>
      <c r="Q8" s="60"/>
    </row>
    <row r="9" spans="1:17" ht="15.75" x14ac:dyDescent="0.25">
      <c r="A9" s="76" t="s">
        <v>52</v>
      </c>
      <c r="B9" s="59" t="str">
        <f>IF(FIRE0103_working!B9="..","..",ROUND(FIRE0103_working!B9,0))</f>
        <v>..</v>
      </c>
      <c r="C9" s="59" t="str">
        <f>IF(FIRE0103_working!C9="..","..",ROUND(FIRE0103_working!C9,0))</f>
        <v>..</v>
      </c>
      <c r="D9" s="59" t="str">
        <f>IF(FIRE0103_working!D9="..","..",ROUND(FIRE0103_working!D9,0))</f>
        <v>..</v>
      </c>
      <c r="E9" s="67" t="str">
        <f>IF(FIRE0103_working!E9="..","..",ROUND(FIRE0103_working!E9,0))</f>
        <v>..</v>
      </c>
      <c r="F9" s="59" t="str">
        <f>IF(FIRE0103_working!F9="..","..",ROUND(FIRE0103_working!F9,0))</f>
        <v>..</v>
      </c>
      <c r="G9" s="59" t="str">
        <f>IF(FIRE0103_working!G9="..","..",ROUND(FIRE0103_working!G9,0))</f>
        <v>..</v>
      </c>
      <c r="H9" s="59" t="str">
        <f>IF(FIRE0103_working!H9="..","..",ROUND(FIRE0103_working!H9,0))</f>
        <v>..</v>
      </c>
      <c r="I9" s="67" t="str">
        <f>IF(FIRE0103_working!I9="..","..",ROUND(FIRE0103_working!I9,0))</f>
        <v>..</v>
      </c>
      <c r="J9" s="60"/>
      <c r="K9" s="60"/>
      <c r="L9" s="60"/>
      <c r="M9" s="60"/>
      <c r="N9" s="60"/>
      <c r="O9" s="60"/>
      <c r="P9" s="60"/>
      <c r="Q9" s="60"/>
    </row>
    <row r="10" spans="1:17" ht="15.75" x14ac:dyDescent="0.25">
      <c r="A10" s="76" t="s">
        <v>53</v>
      </c>
      <c r="B10" s="59" t="str">
        <f>IF(FIRE0103_working!B10="..","..",ROUND(FIRE0103_working!B10,0))</f>
        <v>..</v>
      </c>
      <c r="C10" s="59" t="str">
        <f>IF(FIRE0103_working!C10="..","..",ROUND(FIRE0103_working!C10,0))</f>
        <v>..</v>
      </c>
      <c r="D10" s="59" t="str">
        <f>IF(FIRE0103_working!D10="..","..",ROUND(FIRE0103_working!D10,0))</f>
        <v>..</v>
      </c>
      <c r="E10" s="67" t="str">
        <f>IF(FIRE0103_working!E10="..","..",ROUND(FIRE0103_working!E10,0))</f>
        <v>..</v>
      </c>
      <c r="F10" s="59" t="str">
        <f>IF(FIRE0103_working!F10="..","..",ROUND(FIRE0103_working!F10,0))</f>
        <v>..</v>
      </c>
      <c r="G10" s="59" t="str">
        <f>IF(FIRE0103_working!G10="..","..",ROUND(FIRE0103_working!G10,0))</f>
        <v>..</v>
      </c>
      <c r="H10" s="59" t="str">
        <f>IF(FIRE0103_working!H10="..","..",ROUND(FIRE0103_working!H10,0))</f>
        <v>..</v>
      </c>
      <c r="I10" s="67" t="str">
        <f>IF(FIRE0103_working!I10="..","..",ROUND(FIRE0103_working!I10,0))</f>
        <v>..</v>
      </c>
      <c r="J10" s="60"/>
      <c r="K10" s="60"/>
      <c r="L10" s="60"/>
      <c r="M10" s="60"/>
      <c r="N10" s="60"/>
      <c r="O10" s="60"/>
      <c r="P10" s="60"/>
      <c r="Q10" s="60"/>
    </row>
    <row r="11" spans="1:17" ht="15.75" x14ac:dyDescent="0.25">
      <c r="A11" s="76" t="s">
        <v>54</v>
      </c>
      <c r="B11" s="59" t="str">
        <f>IF(FIRE0103_working!B11="..","..",ROUND(FIRE0103_working!B11,0))</f>
        <v>..</v>
      </c>
      <c r="C11" s="59" t="str">
        <f>IF(FIRE0103_working!C11="..","..",ROUND(FIRE0103_working!C11,0))</f>
        <v>..</v>
      </c>
      <c r="D11" s="59" t="str">
        <f>IF(FIRE0103_working!D11="..","..",ROUND(FIRE0103_working!D11,0))</f>
        <v>..</v>
      </c>
      <c r="E11" s="67" t="str">
        <f>IF(FIRE0103_working!E11="..","..",ROUND(FIRE0103_working!E11,0))</f>
        <v>..</v>
      </c>
      <c r="F11" s="59" t="str">
        <f>IF(FIRE0103_working!F11="..","..",ROUND(FIRE0103_working!F11,0))</f>
        <v>..</v>
      </c>
      <c r="G11" s="59" t="str">
        <f>IF(FIRE0103_working!G11="..","..",ROUND(FIRE0103_working!G11,0))</f>
        <v>..</v>
      </c>
      <c r="H11" s="59" t="str">
        <f>IF(FIRE0103_working!H11="..","..",ROUND(FIRE0103_working!H11,0))</f>
        <v>..</v>
      </c>
      <c r="I11" s="67" t="str">
        <f>IF(FIRE0103_working!I11="..","..",ROUND(FIRE0103_working!I11,0))</f>
        <v>..</v>
      </c>
      <c r="J11" s="60"/>
      <c r="K11" s="60"/>
      <c r="L11" s="60"/>
      <c r="M11" s="60"/>
      <c r="N11" s="60"/>
      <c r="O11" s="60"/>
      <c r="P11" s="60"/>
      <c r="Q11" s="60"/>
    </row>
    <row r="12" spans="1:17" ht="15.75" x14ac:dyDescent="0.25">
      <c r="A12" s="76" t="s">
        <v>55</v>
      </c>
      <c r="B12" s="59" t="str">
        <f>IF(FIRE0103_working!B12="..","..",ROUND(FIRE0103_working!B12,0))</f>
        <v>..</v>
      </c>
      <c r="C12" s="59" t="str">
        <f>IF(FIRE0103_working!C12="..","..",ROUND(FIRE0103_working!C12,0))</f>
        <v>..</v>
      </c>
      <c r="D12" s="59" t="str">
        <f>IF(FIRE0103_working!D12="..","..",ROUND(FIRE0103_working!D12,0))</f>
        <v>..</v>
      </c>
      <c r="E12" s="67" t="str">
        <f>IF(FIRE0103_working!E12="..","..",ROUND(FIRE0103_working!E12,0))</f>
        <v>..</v>
      </c>
      <c r="F12" s="59" t="str">
        <f>IF(FIRE0103_working!F12="..","..",ROUND(FIRE0103_working!F12,0))</f>
        <v>..</v>
      </c>
      <c r="G12" s="59" t="str">
        <f>IF(FIRE0103_working!G12="..","..",ROUND(FIRE0103_working!G12,0))</f>
        <v>..</v>
      </c>
      <c r="H12" s="59" t="str">
        <f>IF(FIRE0103_working!H12="..","..",ROUND(FIRE0103_working!H12,0))</f>
        <v>..</v>
      </c>
      <c r="I12" s="67" t="str">
        <f>IF(FIRE0103_working!I12="..","..",ROUND(FIRE0103_working!I12,0))</f>
        <v>..</v>
      </c>
      <c r="J12" s="60"/>
      <c r="K12" s="60"/>
      <c r="L12" s="60"/>
      <c r="M12" s="60"/>
      <c r="N12" s="60"/>
      <c r="O12" s="60"/>
      <c r="P12" s="60"/>
      <c r="Q12" s="60"/>
    </row>
    <row r="13" spans="1:17" ht="15.75" x14ac:dyDescent="0.25">
      <c r="A13" s="76" t="s">
        <v>56</v>
      </c>
      <c r="B13" s="59" t="str">
        <f>IF(FIRE0103_working!B13="..","..",ROUND(FIRE0103_working!B13,0))</f>
        <v>..</v>
      </c>
      <c r="C13" s="59" t="str">
        <f>IF(FIRE0103_working!C13="..","..",ROUND(FIRE0103_working!C13,0))</f>
        <v>..</v>
      </c>
      <c r="D13" s="59" t="str">
        <f>IF(FIRE0103_working!D13="..","..",ROUND(FIRE0103_working!D13,0))</f>
        <v>..</v>
      </c>
      <c r="E13" s="67" t="str">
        <f>IF(FIRE0103_working!E13="..","..",ROUND(FIRE0103_working!E13,0))</f>
        <v>..</v>
      </c>
      <c r="F13" s="59" t="str">
        <f>IF(FIRE0103_working!F13="..","..",ROUND(FIRE0103_working!F13,0))</f>
        <v>..</v>
      </c>
      <c r="G13" s="59" t="str">
        <f>IF(FIRE0103_working!G13="..","..",ROUND(FIRE0103_working!G13,0))</f>
        <v>..</v>
      </c>
      <c r="H13" s="59" t="str">
        <f>IF(FIRE0103_working!H13="..","..",ROUND(FIRE0103_working!H13,0))</f>
        <v>..</v>
      </c>
      <c r="I13" s="67" t="str">
        <f>IF(FIRE0103_working!I13="..","..",ROUND(FIRE0103_working!I13,0))</f>
        <v>..</v>
      </c>
      <c r="J13" s="60"/>
      <c r="K13" s="60"/>
      <c r="L13" s="60"/>
      <c r="M13" s="60"/>
      <c r="N13" s="60"/>
      <c r="O13" s="60"/>
      <c r="P13" s="60"/>
      <c r="Q13" s="60"/>
    </row>
    <row r="14" spans="1:17" ht="15" customHeight="1" x14ac:dyDescent="0.25">
      <c r="A14" s="77" t="s">
        <v>57</v>
      </c>
      <c r="B14" s="59" t="str">
        <f>IF(FIRE0103_working!B14="..","..",ROUND(FIRE0103_working!B14,0))</f>
        <v>..</v>
      </c>
      <c r="C14" s="59">
        <f>IF(FIRE0103_working!C14="..","..",ROUND(FIRE0103_working!C14,0))</f>
        <v>49967</v>
      </c>
      <c r="D14" s="59" t="str">
        <f>IF(FIRE0103_working!D14="..","..",ROUND(FIRE0103_working!D14,0))</f>
        <v>..</v>
      </c>
      <c r="E14" s="67" t="str">
        <f>IF(FIRE0103_working!E14="..","..",ROUND(FIRE0103_working!E14,0))</f>
        <v>..</v>
      </c>
      <c r="F14" s="59" t="str">
        <f>IF(FIRE0103_working!F14="..","..",ROUND(FIRE0103_working!F14,0))</f>
        <v>..</v>
      </c>
      <c r="G14" s="59">
        <f>IF(FIRE0103_working!G14="..","..",ROUND(FIRE0103_working!G14,0))</f>
        <v>9834</v>
      </c>
      <c r="H14" s="59" t="str">
        <f>IF(FIRE0103_working!H14="..","..",ROUND(FIRE0103_working!H14,0))</f>
        <v>..</v>
      </c>
      <c r="I14" s="67" t="str">
        <f>IF(FIRE0103_working!I14="..","..",ROUND(FIRE0103_working!I14,0))</f>
        <v>..</v>
      </c>
      <c r="J14" s="60"/>
      <c r="K14" s="60"/>
      <c r="L14" s="60"/>
      <c r="M14" s="60"/>
      <c r="N14" s="60"/>
      <c r="O14" s="60"/>
      <c r="P14" s="60"/>
      <c r="Q14" s="60"/>
    </row>
    <row r="15" spans="1:17" ht="15" customHeight="1" x14ac:dyDescent="0.25">
      <c r="A15" s="77" t="s">
        <v>58</v>
      </c>
      <c r="B15" s="59" t="str">
        <f>IF(FIRE0103_working!B15="..","..",ROUND(FIRE0103_working!B15,0))</f>
        <v>..</v>
      </c>
      <c r="C15" s="59">
        <f>IF(FIRE0103_working!C15="..","..",ROUND(FIRE0103_working!C15,0))</f>
        <v>57125</v>
      </c>
      <c r="D15" s="59" t="str">
        <f>IF(FIRE0103_working!D15="..","..",ROUND(FIRE0103_working!D15,0))</f>
        <v>..</v>
      </c>
      <c r="E15" s="67" t="str">
        <f>IF(FIRE0103_working!E15="..","..",ROUND(FIRE0103_working!E15,0))</f>
        <v>..</v>
      </c>
      <c r="F15" s="59" t="str">
        <f>IF(FIRE0103_working!F15="..","..",ROUND(FIRE0103_working!F15,0))</f>
        <v>..</v>
      </c>
      <c r="G15" s="59">
        <f>IF(FIRE0103_working!G15="..","..",ROUND(FIRE0103_working!G15,0))</f>
        <v>11238</v>
      </c>
      <c r="H15" s="59" t="str">
        <f>IF(FIRE0103_working!H15="..","..",ROUND(FIRE0103_working!H15,0))</f>
        <v>..</v>
      </c>
      <c r="I15" s="67" t="str">
        <f>IF(FIRE0103_working!I15="..","..",ROUND(FIRE0103_working!I15,0))</f>
        <v>..</v>
      </c>
      <c r="J15" s="60"/>
      <c r="K15" s="60"/>
      <c r="L15" s="60"/>
      <c r="M15" s="60"/>
      <c r="N15" s="60"/>
      <c r="O15" s="60"/>
      <c r="P15" s="60"/>
      <c r="Q15" s="60"/>
    </row>
    <row r="16" spans="1:17" ht="15" customHeight="1" x14ac:dyDescent="0.25">
      <c r="A16" s="77" t="s">
        <v>59</v>
      </c>
      <c r="B16" s="59" t="str">
        <f>IF(FIRE0103_working!B16="..","..",ROUND(FIRE0103_working!B16,0))</f>
        <v>..</v>
      </c>
      <c r="C16" s="59">
        <f>IF(FIRE0103_working!C16="..","..",ROUND(FIRE0103_working!C16,0))</f>
        <v>52167</v>
      </c>
      <c r="D16" s="59" t="str">
        <f>IF(FIRE0103_working!D16="..","..",ROUND(FIRE0103_working!D16,0))</f>
        <v>..</v>
      </c>
      <c r="E16" s="67" t="str">
        <f>IF(FIRE0103_working!E16="..","..",ROUND(FIRE0103_working!E16,0))</f>
        <v>..</v>
      </c>
      <c r="F16" s="59" t="str">
        <f>IF(FIRE0103_working!F16="..","..",ROUND(FIRE0103_working!F16,0))</f>
        <v>..</v>
      </c>
      <c r="G16" s="59">
        <f>IF(FIRE0103_working!G16="..","..",ROUND(FIRE0103_working!G16,0))</f>
        <v>10258</v>
      </c>
      <c r="H16" s="59" t="str">
        <f>IF(FIRE0103_working!H16="..","..",ROUND(FIRE0103_working!H16,0))</f>
        <v>..</v>
      </c>
      <c r="I16" s="67" t="str">
        <f>IF(FIRE0103_working!I16="..","..",ROUND(FIRE0103_working!I16,0))</f>
        <v>..</v>
      </c>
      <c r="J16" s="60"/>
      <c r="K16" s="60"/>
      <c r="L16" s="60"/>
      <c r="M16" s="60"/>
      <c r="N16" s="60"/>
      <c r="O16" s="60"/>
      <c r="P16" s="60"/>
      <c r="Q16" s="60"/>
    </row>
    <row r="17" spans="1:17" ht="15" customHeight="1" x14ac:dyDescent="0.25">
      <c r="A17" s="77" t="s">
        <v>60</v>
      </c>
      <c r="B17" s="59" t="str">
        <f>IF(FIRE0103_working!B17="..","..",ROUND(FIRE0103_working!B17,0))</f>
        <v>..</v>
      </c>
      <c r="C17" s="59">
        <f>IF(FIRE0103_working!C17="..","..",ROUND(FIRE0103_working!C17,0))</f>
        <v>56145</v>
      </c>
      <c r="D17" s="59" t="str">
        <f>IF(FIRE0103_working!D17="..","..",ROUND(FIRE0103_working!D17,0))</f>
        <v>..</v>
      </c>
      <c r="E17" s="67" t="str">
        <f>IF(FIRE0103_working!E17="..","..",ROUND(FIRE0103_working!E17,0))</f>
        <v>..</v>
      </c>
      <c r="F17" s="59" t="str">
        <f>IF(FIRE0103_working!F17="..","..",ROUND(FIRE0103_working!F17,0))</f>
        <v>..</v>
      </c>
      <c r="G17" s="59">
        <f>IF(FIRE0103_working!G17="..","..",ROUND(FIRE0103_working!G17,0))</f>
        <v>11025</v>
      </c>
      <c r="H17" s="59" t="str">
        <f>IF(FIRE0103_working!H17="..","..",ROUND(FIRE0103_working!H17,0))</f>
        <v>..</v>
      </c>
      <c r="I17" s="67" t="str">
        <f>IF(FIRE0103_working!I17="..","..",ROUND(FIRE0103_working!I17,0))</f>
        <v>..</v>
      </c>
      <c r="J17" s="60"/>
      <c r="K17" s="60"/>
      <c r="L17" s="60"/>
      <c r="M17" s="60"/>
      <c r="N17" s="60"/>
      <c r="O17" s="60"/>
      <c r="P17" s="60"/>
      <c r="Q17" s="60"/>
    </row>
    <row r="18" spans="1:17" ht="15" customHeight="1" x14ac:dyDescent="0.25">
      <c r="A18" s="78" t="s">
        <v>61</v>
      </c>
      <c r="B18" s="59" t="str">
        <f>IF(FIRE0103_working!B18="..","..",ROUND(FIRE0103_working!B18,0))</f>
        <v>..</v>
      </c>
      <c r="C18" s="59" t="str">
        <f>IF(FIRE0103_working!C18="..","..",ROUND(FIRE0103_working!C18,0))</f>
        <v>..</v>
      </c>
      <c r="D18" s="59" t="str">
        <f>IF(FIRE0103_working!D18="..","..",ROUND(FIRE0103_working!D18,0))</f>
        <v>..</v>
      </c>
      <c r="E18" s="67" t="str">
        <f>IF(FIRE0103_working!E18="..","..",ROUND(FIRE0103_working!E18,0))</f>
        <v>..</v>
      </c>
      <c r="F18" s="59" t="str">
        <f>IF(FIRE0103_working!F18="..","..",ROUND(FIRE0103_working!F18,0))</f>
        <v>..</v>
      </c>
      <c r="G18" s="59" t="str">
        <f>IF(FIRE0103_working!G18="..","..",ROUND(FIRE0103_working!G18,0))</f>
        <v>..</v>
      </c>
      <c r="H18" s="59" t="str">
        <f>IF(FIRE0103_working!H18="..","..",ROUND(FIRE0103_working!H18,0))</f>
        <v>..</v>
      </c>
      <c r="I18" s="67" t="str">
        <f>IF(FIRE0103_working!I18="..","..",ROUND(FIRE0103_working!I18,0))</f>
        <v>..</v>
      </c>
      <c r="J18" s="60"/>
      <c r="K18" s="60"/>
      <c r="L18" s="60"/>
      <c r="M18" s="60"/>
      <c r="N18" s="60"/>
      <c r="O18" s="60"/>
      <c r="P18" s="60"/>
      <c r="Q18" s="60"/>
    </row>
    <row r="19" spans="1:17" ht="15" customHeight="1" x14ac:dyDescent="0.25">
      <c r="A19" s="78" t="s">
        <v>62</v>
      </c>
      <c r="B19" s="59">
        <f>IF(FIRE0103_working!B19="..","..",ROUND(FIRE0103_working!B19,0))</f>
        <v>487600</v>
      </c>
      <c r="C19" s="59">
        <f>IF(FIRE0103_working!C19="..","..",ROUND(FIRE0103_working!C19,0))</f>
        <v>65841</v>
      </c>
      <c r="D19" s="59" t="str">
        <f>IF(FIRE0103_working!D19="..","..",ROUND(FIRE0103_working!D19,0))</f>
        <v>..</v>
      </c>
      <c r="E19" s="67">
        <f>IF(FIRE0103_working!E19="..","..",ROUND(FIRE0103_working!E19,0))</f>
        <v>592493</v>
      </c>
      <c r="F19" s="59">
        <f>IF(FIRE0103_working!F19="..","..",ROUND(FIRE0103_working!F19,0))</f>
        <v>10078</v>
      </c>
      <c r="G19" s="59">
        <f>IF(FIRE0103_working!G19="..","..",ROUND(FIRE0103_working!G19,0))</f>
        <v>12901</v>
      </c>
      <c r="H19" s="59" t="str">
        <f>IF(FIRE0103_working!H19="..","..",ROUND(FIRE0103_working!H19,0))</f>
        <v>..</v>
      </c>
      <c r="I19" s="67">
        <f>IF(FIRE0103_working!I19="..","..",ROUND(FIRE0103_working!I19,0))</f>
        <v>10510</v>
      </c>
      <c r="J19" s="60"/>
      <c r="K19" s="60"/>
      <c r="L19" s="60"/>
      <c r="M19" s="60"/>
      <c r="N19" s="60"/>
      <c r="O19" s="60"/>
      <c r="P19" s="60"/>
      <c r="Q19" s="60"/>
    </row>
    <row r="20" spans="1:17" ht="15" customHeight="1" x14ac:dyDescent="0.25">
      <c r="A20" s="78" t="s">
        <v>63</v>
      </c>
      <c r="B20" s="59">
        <f>IF(FIRE0103_working!B20="..","..",ROUND(FIRE0103_working!B20,0))</f>
        <v>414000</v>
      </c>
      <c r="C20" s="59">
        <f>IF(FIRE0103_working!C20="..","..",ROUND(FIRE0103_working!C20,0))</f>
        <v>57108</v>
      </c>
      <c r="D20" s="59" t="str">
        <f>IF(FIRE0103_working!D20="..","..",ROUND(FIRE0103_working!D20,0))</f>
        <v>..</v>
      </c>
      <c r="E20" s="67">
        <f>IF(FIRE0103_working!E20="..","..",ROUND(FIRE0103_working!E20,0))</f>
        <v>504288</v>
      </c>
      <c r="F20" s="59">
        <f>IF(FIRE0103_working!F20="..","..",ROUND(FIRE0103_working!F20,0))</f>
        <v>8533</v>
      </c>
      <c r="G20" s="59">
        <f>IF(FIRE0103_working!G20="..","..",ROUND(FIRE0103_working!G20,0))</f>
        <v>11215</v>
      </c>
      <c r="H20" s="59" t="str">
        <f>IF(FIRE0103_working!H20="..","..",ROUND(FIRE0103_working!H20,0))</f>
        <v>..</v>
      </c>
      <c r="I20" s="67">
        <f>IF(FIRE0103_working!I20="..","..",ROUND(FIRE0103_working!I20,0))</f>
        <v>8925</v>
      </c>
      <c r="J20" s="60"/>
      <c r="K20" s="60"/>
      <c r="L20" s="60"/>
      <c r="M20" s="60"/>
      <c r="N20" s="60"/>
      <c r="O20" s="60"/>
      <c r="P20" s="60"/>
      <c r="Q20" s="60"/>
    </row>
    <row r="21" spans="1:17" ht="15" customHeight="1" x14ac:dyDescent="0.25">
      <c r="A21" s="78" t="s">
        <v>64</v>
      </c>
      <c r="B21" s="59">
        <f>IF(FIRE0103_working!B21="..","..",ROUND(FIRE0103_working!B21,0))</f>
        <v>362300</v>
      </c>
      <c r="C21" s="59">
        <f>IF(FIRE0103_working!C21="..","..",ROUND(FIRE0103_working!C21,0))</f>
        <v>50411</v>
      </c>
      <c r="D21" s="59" t="str">
        <f>IF(FIRE0103_working!D21="..","..",ROUND(FIRE0103_working!D21,0))</f>
        <v>..</v>
      </c>
      <c r="E21" s="67">
        <f>IF(FIRE0103_working!E21="..","..",ROUND(FIRE0103_working!E21,0))</f>
        <v>442840</v>
      </c>
      <c r="F21" s="59">
        <f>IF(FIRE0103_working!F21="..","..",ROUND(FIRE0103_working!F21,0))</f>
        <v>7445</v>
      </c>
      <c r="G21" s="59">
        <f>IF(FIRE0103_working!G21="..","..",ROUND(FIRE0103_working!G21,0))</f>
        <v>9917</v>
      </c>
      <c r="H21" s="59" t="str">
        <f>IF(FIRE0103_working!H21="..","..",ROUND(FIRE0103_working!H21,0))</f>
        <v>..</v>
      </c>
      <c r="I21" s="67">
        <f>IF(FIRE0103_working!I21="..","..",ROUND(FIRE0103_working!I21,0))</f>
        <v>7818</v>
      </c>
      <c r="J21" s="60"/>
      <c r="K21" s="60"/>
      <c r="L21" s="60"/>
      <c r="M21" s="60"/>
      <c r="N21" s="60"/>
      <c r="O21" s="60"/>
      <c r="P21" s="60"/>
      <c r="Q21" s="60"/>
    </row>
    <row r="22" spans="1:17" ht="15" customHeight="1" x14ac:dyDescent="0.25">
      <c r="A22" s="78" t="s">
        <v>65</v>
      </c>
      <c r="B22" s="59">
        <f>IF(FIRE0103_working!B22="..","..",ROUND(FIRE0103_working!B22,0))</f>
        <v>315800</v>
      </c>
      <c r="C22" s="59">
        <f>IF(FIRE0103_working!C22="..","..",ROUND(FIRE0103_working!C22,0))</f>
        <v>46531</v>
      </c>
      <c r="D22" s="59" t="str">
        <f>IF(FIRE0103_working!D22="..","..",ROUND(FIRE0103_working!D22,0))</f>
        <v>..</v>
      </c>
      <c r="E22" s="67">
        <f>IF(FIRE0103_working!E22="..","..",ROUND(FIRE0103_working!E22,0))</f>
        <v>387375</v>
      </c>
      <c r="F22" s="59">
        <f>IF(FIRE0103_working!F22="..","..",ROUND(FIRE0103_working!F22,0))</f>
        <v>6469</v>
      </c>
      <c r="G22" s="59">
        <f>IF(FIRE0103_working!G22="..","..",ROUND(FIRE0103_working!G22,0))</f>
        <v>9165</v>
      </c>
      <c r="H22" s="59" t="str">
        <f>IF(FIRE0103_working!H22="..","..",ROUND(FIRE0103_working!H22,0))</f>
        <v>..</v>
      </c>
      <c r="I22" s="67">
        <f>IF(FIRE0103_working!I22="..","..",ROUND(FIRE0103_working!I22,0))</f>
        <v>6820</v>
      </c>
      <c r="J22" s="60"/>
      <c r="K22" s="60"/>
      <c r="L22" s="60"/>
      <c r="M22" s="60"/>
      <c r="N22" s="60"/>
      <c r="O22" s="60"/>
      <c r="P22" s="60"/>
      <c r="Q22" s="60"/>
    </row>
    <row r="23" spans="1:17" ht="15" customHeight="1" x14ac:dyDescent="0.25">
      <c r="A23" s="77" t="s">
        <v>66</v>
      </c>
      <c r="B23" s="59">
        <f>IF(FIRE0103_working!B23="..","..",ROUND(FIRE0103_working!B23,0))</f>
        <v>386027</v>
      </c>
      <c r="C23" s="59">
        <f>IF(FIRE0103_working!C23="..","..",ROUND(FIRE0103_working!C23,0))</f>
        <v>53340</v>
      </c>
      <c r="D23" s="59">
        <f>IF(FIRE0103_working!D23="..","..",ROUND(FIRE0103_working!D23,0))</f>
        <v>31494</v>
      </c>
      <c r="E23" s="67">
        <f>IF(FIRE0103_working!E23="..","..",ROUND(FIRE0103_working!E23,0))</f>
        <v>470861</v>
      </c>
      <c r="F23" s="59">
        <f>IF(FIRE0103_working!F23="..","..",ROUND(FIRE0103_working!F23,0))</f>
        <v>7873</v>
      </c>
      <c r="G23" s="59">
        <f>IF(FIRE0103_working!G23="..","..",ROUND(FIRE0103_working!G23,0))</f>
        <v>10517</v>
      </c>
      <c r="H23" s="59">
        <f>IF(FIRE0103_working!H23="..","..",ROUND(FIRE0103_working!H23,0))</f>
        <v>10858</v>
      </c>
      <c r="I23" s="67">
        <f>IF(FIRE0103_working!I23="..","..",ROUND(FIRE0103_working!I23,0))</f>
        <v>8260</v>
      </c>
      <c r="J23" s="60"/>
      <c r="K23" s="60"/>
      <c r="L23" s="60"/>
      <c r="M23" s="60"/>
      <c r="N23" s="60"/>
      <c r="O23" s="60"/>
      <c r="P23" s="60"/>
      <c r="Q23" s="60"/>
    </row>
    <row r="24" spans="1:17" ht="15" customHeight="1" x14ac:dyDescent="0.25">
      <c r="A24" s="77" t="s">
        <v>67</v>
      </c>
      <c r="B24" s="59">
        <f>IF(FIRE0103_working!B24="..","..",ROUND(FIRE0103_working!B24,0))</f>
        <v>359259</v>
      </c>
      <c r="C24" s="59">
        <f>IF(FIRE0103_working!C24="..","..",ROUND(FIRE0103_working!C24,0))</f>
        <v>56070</v>
      </c>
      <c r="D24" s="59">
        <f>IF(FIRE0103_working!D24="..","..",ROUND(FIRE0103_working!D24,0))</f>
        <v>29499</v>
      </c>
      <c r="E24" s="67">
        <f>IF(FIRE0103_working!E24="..","..",ROUND(FIRE0103_working!E24,0))</f>
        <v>444828</v>
      </c>
      <c r="F24" s="59">
        <f>IF(FIRE0103_working!F24="..","..",ROUND(FIRE0103_working!F24,0))</f>
        <v>7297</v>
      </c>
      <c r="G24" s="59">
        <f>IF(FIRE0103_working!G24="..","..",ROUND(FIRE0103_working!G24,0))</f>
        <v>11075</v>
      </c>
      <c r="H24" s="59">
        <f>IF(FIRE0103_working!H24="..","..",ROUND(FIRE0103_working!H24,0))</f>
        <v>10148</v>
      </c>
      <c r="I24" s="67">
        <f>IF(FIRE0103_working!I24="..","..",ROUND(FIRE0103_working!I24,0))</f>
        <v>7776</v>
      </c>
      <c r="J24" s="60"/>
      <c r="K24" s="60"/>
      <c r="L24" s="60"/>
      <c r="M24" s="60"/>
      <c r="N24" s="60"/>
      <c r="O24" s="60"/>
      <c r="P24" s="60"/>
      <c r="Q24" s="60"/>
    </row>
    <row r="25" spans="1:17" ht="15" customHeight="1" x14ac:dyDescent="0.25">
      <c r="A25" s="77" t="s">
        <v>68</v>
      </c>
      <c r="B25" s="59">
        <f>IF(FIRE0103_working!B25="..","..",ROUND(FIRE0103_working!B25,0))</f>
        <v>431838</v>
      </c>
      <c r="C25" s="59">
        <f>IF(FIRE0103_working!C25="..","..",ROUND(FIRE0103_working!C25,0))</f>
        <v>57919</v>
      </c>
      <c r="D25" s="59">
        <f>IF(FIRE0103_working!D25="..","..",ROUND(FIRE0103_working!D25,0))</f>
        <v>35203</v>
      </c>
      <c r="E25" s="67">
        <f>IF(FIRE0103_working!E25="..","..",ROUND(FIRE0103_working!E25,0))</f>
        <v>524960</v>
      </c>
      <c r="F25" s="59">
        <f>IF(FIRE0103_working!F25="..","..",ROUND(FIRE0103_working!F25,0))</f>
        <v>8733</v>
      </c>
      <c r="G25" s="59">
        <f>IF(FIRE0103_working!G25="..","..",ROUND(FIRE0103_working!G25,0))</f>
        <v>11437</v>
      </c>
      <c r="H25" s="59">
        <f>IF(FIRE0103_working!H25="..","..",ROUND(FIRE0103_working!H25,0))</f>
        <v>12096</v>
      </c>
      <c r="I25" s="67">
        <f>IF(FIRE0103_working!I25="..","..",ROUND(FIRE0103_working!I25,0))</f>
        <v>9142</v>
      </c>
      <c r="J25" s="60"/>
      <c r="K25" s="60"/>
      <c r="L25" s="60"/>
      <c r="M25" s="60"/>
      <c r="N25" s="60"/>
      <c r="O25" s="60"/>
      <c r="P25" s="60"/>
      <c r="Q25" s="60"/>
    </row>
    <row r="26" spans="1:17" ht="15" customHeight="1" x14ac:dyDescent="0.25">
      <c r="A26" s="77" t="s">
        <v>69</v>
      </c>
      <c r="B26" s="59">
        <f>IF(FIRE0103_working!B26="..","..",ROUND(FIRE0103_working!B26,0))</f>
        <v>412491</v>
      </c>
      <c r="C26" s="59">
        <f>IF(FIRE0103_working!C26="..","..",ROUND(FIRE0103_working!C26,0))</f>
        <v>55326</v>
      </c>
      <c r="D26" s="59">
        <f>IF(FIRE0103_working!D26="..","..",ROUND(FIRE0103_working!D26,0))</f>
        <v>34992</v>
      </c>
      <c r="E26" s="67">
        <f>IF(FIRE0103_working!E26="..","..",ROUND(FIRE0103_working!E26,0))</f>
        <v>502809</v>
      </c>
      <c r="F26" s="59">
        <f>IF(FIRE0103_working!F26="..","..",ROUND(FIRE0103_working!F26,0))</f>
        <v>8303</v>
      </c>
      <c r="G26" s="59">
        <f>IF(FIRE0103_working!G26="..","..",ROUND(FIRE0103_working!G26,0))</f>
        <v>10921</v>
      </c>
      <c r="H26" s="59">
        <f>IF(FIRE0103_working!H26="..","..",ROUND(FIRE0103_working!H26,0))</f>
        <v>11972</v>
      </c>
      <c r="I26" s="67">
        <f>IF(FIRE0103_working!I26="..","..",ROUND(FIRE0103_working!I26,0))</f>
        <v>8719</v>
      </c>
      <c r="J26" s="60"/>
      <c r="K26" s="60"/>
      <c r="L26" s="60"/>
      <c r="M26" s="60"/>
      <c r="N26" s="60"/>
      <c r="O26" s="60"/>
      <c r="P26" s="60"/>
      <c r="Q26" s="60"/>
    </row>
    <row r="27" spans="1:17" ht="15" customHeight="1" x14ac:dyDescent="0.25">
      <c r="A27" s="60" t="s">
        <v>70</v>
      </c>
      <c r="B27" s="59">
        <f>IF(FIRE0103_working!B27="..","..",ROUND(FIRE0103_working!B27,0))</f>
        <v>473563</v>
      </c>
      <c r="C27" s="59">
        <f>IF(FIRE0103_working!C27="..","..",ROUND(FIRE0103_working!C27,0))</f>
        <v>61762</v>
      </c>
      <c r="D27" s="59">
        <f>IF(FIRE0103_working!D27="..","..",ROUND(FIRE0103_working!D27,0))</f>
        <v>36247</v>
      </c>
      <c r="E27" s="67">
        <f>IF(FIRE0103_working!E27="..","..",ROUND(FIRE0103_working!E27,0))</f>
        <v>571572</v>
      </c>
      <c r="F27" s="59">
        <f>IF(FIRE0103_working!F27="..","..",ROUND(FIRE0103_working!F27,0))</f>
        <v>9485</v>
      </c>
      <c r="G27" s="59">
        <f>IF(FIRE0103_working!G27="..","..",ROUND(FIRE0103_working!G27,0))</f>
        <v>12185</v>
      </c>
      <c r="H27" s="59">
        <f>IF(FIRE0103_working!H27="..","..",ROUND(FIRE0103_working!H27,0))</f>
        <v>12339</v>
      </c>
      <c r="I27" s="67">
        <f>IF(FIRE0103_working!I27="..","..",ROUND(FIRE0103_working!I27,0))</f>
        <v>9866</v>
      </c>
      <c r="J27" s="60"/>
      <c r="K27" s="60"/>
      <c r="L27" s="60"/>
      <c r="M27" s="60"/>
      <c r="N27" s="60"/>
      <c r="O27" s="60"/>
      <c r="P27" s="60"/>
      <c r="Q27" s="60"/>
    </row>
    <row r="28" spans="1:17" ht="15" customHeight="1" x14ac:dyDescent="0.25">
      <c r="A28" s="60" t="s">
        <v>71</v>
      </c>
      <c r="B28" s="59">
        <f>IF(FIRE0103_working!B28="..","..",ROUND(FIRE0103_working!B28,0))</f>
        <v>341968</v>
      </c>
      <c r="C28" s="59">
        <f>IF(FIRE0103_working!C28="..","..",ROUND(FIRE0103_working!C28,0))</f>
        <v>44171</v>
      </c>
      <c r="D28" s="59">
        <f>IF(FIRE0103_working!D28="..","..",ROUND(FIRE0103_working!D28,0))</f>
        <v>26335</v>
      </c>
      <c r="E28" s="67">
        <f>IF(FIRE0103_working!E28="..","..",ROUND(FIRE0103_working!E28,0))</f>
        <v>412474</v>
      </c>
      <c r="F28" s="59">
        <f>IF(FIRE0103_working!F28="..","..",ROUND(FIRE0103_working!F28,0))</f>
        <v>6813</v>
      </c>
      <c r="G28" s="59">
        <f>IF(FIRE0103_working!G28="..","..",ROUND(FIRE0103_working!G28,0))</f>
        <v>8688</v>
      </c>
      <c r="H28" s="59">
        <f>IF(FIRE0103_working!H28="..","..",ROUND(FIRE0103_working!H28,0))</f>
        <v>8905</v>
      </c>
      <c r="I28" s="67">
        <f>IF(FIRE0103_working!I28="..","..",ROUND(FIRE0103_working!I28,0))</f>
        <v>7083</v>
      </c>
      <c r="J28" s="60"/>
      <c r="K28" s="60"/>
      <c r="L28" s="60"/>
      <c r="M28" s="60"/>
      <c r="N28" s="60"/>
      <c r="O28" s="60"/>
      <c r="P28" s="60"/>
      <c r="Q28" s="60"/>
    </row>
    <row r="29" spans="1:17" ht="15" customHeight="1" x14ac:dyDescent="0.25">
      <c r="A29" s="60" t="s">
        <v>72</v>
      </c>
      <c r="B29" s="59">
        <f>IF(FIRE0103_working!B29="..","..",ROUND(FIRE0103_working!B29,0))</f>
        <v>336107</v>
      </c>
      <c r="C29" s="59">
        <f>IF(FIRE0103_working!C29="..","..",ROUND(FIRE0103_working!C29,0))</f>
        <v>48375</v>
      </c>
      <c r="D29" s="59">
        <f>IF(FIRE0103_working!D29="..","..",ROUND(FIRE0103_working!D29,0))</f>
        <v>24370</v>
      </c>
      <c r="E29" s="67">
        <f>IF(FIRE0103_working!E29="..","..",ROUND(FIRE0103_working!E29,0))</f>
        <v>408852</v>
      </c>
      <c r="F29" s="59">
        <f>IF(FIRE0103_working!F29="..","..",ROUND(FIRE0103_working!F29,0))</f>
        <v>6642</v>
      </c>
      <c r="G29" s="59">
        <f>IF(FIRE0103_working!G29="..","..",ROUND(FIRE0103_working!G29,0))</f>
        <v>9466</v>
      </c>
      <c r="H29" s="59">
        <f>IF(FIRE0103_working!H29="..","..",ROUND(FIRE0103_working!H29,0))</f>
        <v>8207</v>
      </c>
      <c r="I29" s="67">
        <f>IF(FIRE0103_working!I29="..","..",ROUND(FIRE0103_working!I29,0))</f>
        <v>6967</v>
      </c>
      <c r="J29" s="60"/>
      <c r="K29" s="60"/>
      <c r="L29" s="60"/>
      <c r="M29" s="60"/>
      <c r="N29" s="60"/>
      <c r="O29" s="60"/>
      <c r="P29" s="60"/>
      <c r="Q29" s="60"/>
    </row>
    <row r="30" spans="1:17" ht="15" customHeight="1" x14ac:dyDescent="0.25">
      <c r="A30" s="60" t="s">
        <v>73</v>
      </c>
      <c r="B30" s="59">
        <f>IF(FIRE0103_working!B30="..","..",ROUND(FIRE0103_working!B30,0))</f>
        <v>336233</v>
      </c>
      <c r="C30" s="59">
        <f>IF(FIRE0103_working!C30="..","..",ROUND(FIRE0103_working!C30,0))</f>
        <v>48585</v>
      </c>
      <c r="D30" s="59">
        <f>IF(FIRE0103_working!D30="..","..",ROUND(FIRE0103_working!D30,0))</f>
        <v>26497</v>
      </c>
      <c r="E30" s="67">
        <f>IF(FIRE0103_working!E30="..","..",ROUND(FIRE0103_working!E30,0))</f>
        <v>411315</v>
      </c>
      <c r="F30" s="59">
        <f>IF(FIRE0103_working!F30="..","..",ROUND(FIRE0103_working!F30,0))</f>
        <v>6597</v>
      </c>
      <c r="G30" s="59">
        <f>IF(FIRE0103_working!G30="..","..",ROUND(FIRE0103_working!G30,0))</f>
        <v>9465</v>
      </c>
      <c r="H30" s="59">
        <f>IF(FIRE0103_working!H30="..","..",ROUND(FIRE0103_working!H30,0))</f>
        <v>8875</v>
      </c>
      <c r="I30" s="67">
        <f>IF(FIRE0103_working!I30="..","..",ROUND(FIRE0103_working!I30,0))</f>
        <v>6962</v>
      </c>
      <c r="J30" s="60"/>
      <c r="K30" s="60"/>
      <c r="L30" s="60"/>
      <c r="M30" s="60"/>
      <c r="N30" s="60"/>
      <c r="O30" s="60"/>
      <c r="P30" s="60"/>
      <c r="Q30" s="60"/>
    </row>
    <row r="31" spans="1:17" ht="15" customHeight="1" x14ac:dyDescent="0.25">
      <c r="A31" s="60" t="s">
        <v>74</v>
      </c>
      <c r="B31" s="59">
        <f>IF(FIRE0103_working!B31="..","..",ROUND(FIRE0103_working!B31,0))</f>
        <v>293920</v>
      </c>
      <c r="C31" s="59">
        <f>IF(FIRE0103_working!C31="..","..",ROUND(FIRE0103_working!C31,0))</f>
        <v>45636</v>
      </c>
      <c r="D31" s="59">
        <f>IF(FIRE0103_working!D31="..","..",ROUND(FIRE0103_working!D31,0))</f>
        <v>24661</v>
      </c>
      <c r="E31" s="67">
        <f>IF(FIRE0103_working!E31="..","..",ROUND(FIRE0103_working!E31,0))</f>
        <v>364217</v>
      </c>
      <c r="F31" s="59">
        <f>IF(FIRE0103_working!F31="..","..",ROUND(FIRE0103_working!F31,0))</f>
        <v>5720</v>
      </c>
      <c r="G31" s="59">
        <f>IF(FIRE0103_working!G31="..","..",ROUND(FIRE0103_working!G31,0))</f>
        <v>8827</v>
      </c>
      <c r="H31" s="59">
        <f>IF(FIRE0103_working!H31="..","..",ROUND(FIRE0103_working!H31,0))</f>
        <v>8203</v>
      </c>
      <c r="I31" s="67">
        <f>IF(FIRE0103_working!I31="..","..",ROUND(FIRE0103_working!I31,0))</f>
        <v>6115</v>
      </c>
      <c r="J31" s="60"/>
      <c r="K31" s="60"/>
      <c r="L31" s="60"/>
      <c r="M31" s="60"/>
      <c r="N31" s="60"/>
      <c r="O31" s="60"/>
      <c r="P31" s="60"/>
      <c r="Q31" s="60"/>
    </row>
    <row r="32" spans="1:17" ht="15" customHeight="1" x14ac:dyDescent="0.25">
      <c r="A32" s="60" t="s">
        <v>75</v>
      </c>
      <c r="B32" s="59">
        <f>IF(FIRE0103_working!B32="..","..",ROUND(FIRE0103_working!B32,0))</f>
        <v>249237</v>
      </c>
      <c r="C32" s="59">
        <f>IF(FIRE0103_working!C32="..","..",ROUND(FIRE0103_working!C32,0))</f>
        <v>40570</v>
      </c>
      <c r="D32" s="59">
        <f>IF(FIRE0103_working!D32="..","..",ROUND(FIRE0103_working!D32,0))</f>
        <v>19521</v>
      </c>
      <c r="E32" s="67">
        <f>IF(FIRE0103_working!E32="..","..",ROUND(FIRE0103_working!E32,0))</f>
        <v>309328</v>
      </c>
      <c r="F32" s="59">
        <f>IF(FIRE0103_working!F32="..","..",ROUND(FIRE0103_working!F32,0))</f>
        <v>4810</v>
      </c>
      <c r="G32" s="59">
        <f>IF(FIRE0103_working!G32="..","..",ROUND(FIRE0103_working!G32,0))</f>
        <v>7798</v>
      </c>
      <c r="H32" s="59">
        <f>IF(FIRE0103_working!H32="..","..",ROUND(FIRE0103_working!H32,0))</f>
        <v>6451</v>
      </c>
      <c r="I32" s="67">
        <f>IF(FIRE0103_working!I32="..","..",ROUND(FIRE0103_working!I32,0))</f>
        <v>5152</v>
      </c>
      <c r="J32" s="60"/>
      <c r="K32" s="60"/>
      <c r="L32" s="60"/>
      <c r="M32" s="60"/>
      <c r="N32" s="60"/>
      <c r="O32" s="60"/>
      <c r="P32" s="60"/>
      <c r="Q32" s="60"/>
    </row>
    <row r="33" spans="1:17" ht="15" customHeight="1" x14ac:dyDescent="0.25">
      <c r="A33" s="60" t="s">
        <v>76</v>
      </c>
      <c r="B33" s="59">
        <f>IF(FIRE0103_working!B33="..","..",ROUND(FIRE0103_working!B33,0))</f>
        <v>241462</v>
      </c>
      <c r="C33" s="59">
        <f>IF(FIRE0103_working!C33="..","..",ROUND(FIRE0103_working!C33,0))</f>
        <v>38737</v>
      </c>
      <c r="D33" s="59">
        <f>IF(FIRE0103_working!D33="..","..",ROUND(FIRE0103_working!D33,0))</f>
        <v>19149</v>
      </c>
      <c r="E33" s="67">
        <f>IF(FIRE0103_working!E33="..","..",ROUND(FIRE0103_working!E33,0))</f>
        <v>299348</v>
      </c>
      <c r="F33" s="59">
        <f>IF(FIRE0103_working!F33="..","..",ROUND(FIRE0103_working!F33,0))</f>
        <v>4626</v>
      </c>
      <c r="G33" s="59">
        <f>IF(FIRE0103_working!G33="..","..",ROUND(FIRE0103_working!G33,0))</f>
        <v>7404</v>
      </c>
      <c r="H33" s="59">
        <f>IF(FIRE0103_working!H33="..","..",ROUND(FIRE0103_working!H33,0))</f>
        <v>6301</v>
      </c>
      <c r="I33" s="67">
        <f>IF(FIRE0103_working!I33="..","..",ROUND(FIRE0103_working!I33,0))</f>
        <v>4951</v>
      </c>
      <c r="J33" s="60"/>
      <c r="K33" s="60"/>
      <c r="L33" s="60"/>
      <c r="M33" s="60"/>
      <c r="N33" s="60"/>
      <c r="O33" s="60"/>
      <c r="P33" s="60"/>
      <c r="Q33" s="60"/>
    </row>
    <row r="34" spans="1:17" ht="15" customHeight="1" x14ac:dyDescent="0.25">
      <c r="A34" s="60" t="s">
        <v>33</v>
      </c>
      <c r="B34" s="59">
        <f>IF(FIRE0103_working!B34="..","..",ROUND(FIRE0103_working!B34,0))</f>
        <v>228427</v>
      </c>
      <c r="C34" s="59">
        <f>IF(FIRE0103_working!C34="..","..",ROUND(FIRE0103_working!C34,0))</f>
        <v>38935</v>
      </c>
      <c r="D34" s="59">
        <f>IF(FIRE0103_working!D34="..","..",ROUND(FIRE0103_working!D34,0))</f>
        <v>20687</v>
      </c>
      <c r="E34" s="67">
        <f>IF(FIRE0103_working!E34="..","..",ROUND(FIRE0103_working!E34,0))</f>
        <v>288049</v>
      </c>
      <c r="F34" s="59">
        <f>IF(FIRE0103_working!F34="..","..",ROUND(FIRE0103_working!F34,0))</f>
        <v>4339</v>
      </c>
      <c r="G34" s="59">
        <f>IF(FIRE0103_working!G34="..","..",ROUND(FIRE0103_working!G34,0))</f>
        <v>7399</v>
      </c>
      <c r="H34" s="59">
        <f>IF(FIRE0103_working!H34="..","..",ROUND(FIRE0103_working!H34,0))</f>
        <v>6783</v>
      </c>
      <c r="I34" s="67">
        <f>IF(FIRE0103_working!I34="..","..",ROUND(FIRE0103_working!I34,0))</f>
        <v>4726</v>
      </c>
      <c r="J34" s="60"/>
      <c r="K34" s="60"/>
      <c r="L34" s="60"/>
      <c r="M34" s="60"/>
      <c r="N34" s="60"/>
      <c r="O34" s="60"/>
      <c r="P34" s="60"/>
      <c r="Q34" s="60"/>
    </row>
    <row r="35" spans="1:17" ht="15" customHeight="1" x14ac:dyDescent="0.25">
      <c r="A35" s="60" t="s">
        <v>34</v>
      </c>
      <c r="B35" s="59">
        <f>IF(FIRE0103_working!B35="..","..",ROUND(FIRE0103_working!B35,0))</f>
        <v>223945</v>
      </c>
      <c r="C35" s="59">
        <f>IF(FIRE0103_working!C35="..","..",ROUND(FIRE0103_working!C35,0))</f>
        <v>32339</v>
      </c>
      <c r="D35" s="59">
        <f>IF(FIRE0103_working!D35="..","..",ROUND(FIRE0103_working!D35,0))</f>
        <v>16469</v>
      </c>
      <c r="E35" s="67">
        <f>IF(FIRE0103_working!E35="..","..",ROUND(FIRE0103_working!E35,0))</f>
        <v>272753</v>
      </c>
      <c r="F35" s="59">
        <f>IF(FIRE0103_working!F35="..","..",ROUND(FIRE0103_working!F35,0))</f>
        <v>4217</v>
      </c>
      <c r="G35" s="59">
        <f>IF(FIRE0103_working!G35="..","..",ROUND(FIRE0103_working!G35,0))</f>
        <v>6102</v>
      </c>
      <c r="H35" s="59">
        <f>IF(FIRE0103_working!H35="..","..",ROUND(FIRE0103_working!H35,0))</f>
        <v>5375</v>
      </c>
      <c r="I35" s="67">
        <f>IF(FIRE0103_working!I35="..","..",ROUND(FIRE0103_working!I35,0))</f>
        <v>4437</v>
      </c>
      <c r="J35" s="60"/>
      <c r="K35" s="60"/>
      <c r="L35" s="60"/>
      <c r="M35" s="60"/>
      <c r="N35" s="60"/>
      <c r="O35" s="60"/>
      <c r="P35" s="60"/>
      <c r="Q35" s="60"/>
    </row>
    <row r="36" spans="1:17" ht="15" customHeight="1" x14ac:dyDescent="0.25">
      <c r="A36" s="60" t="s">
        <v>35</v>
      </c>
      <c r="B36" s="59">
        <f>IF(FIRE0103_working!B36="..","..",ROUND(FIRE0103_working!B36,0))</f>
        <v>154477</v>
      </c>
      <c r="C36" s="59">
        <f>IF(FIRE0103_working!C36="..","..",ROUND(FIRE0103_working!C36,0))</f>
        <v>26740</v>
      </c>
      <c r="D36" s="59">
        <f>IF(FIRE0103_working!D36="..","..",ROUND(FIRE0103_working!D36,0))</f>
        <v>11440</v>
      </c>
      <c r="E36" s="67">
        <f>IF(FIRE0103_working!E36="..","..",ROUND(FIRE0103_working!E36,0))</f>
        <v>192657</v>
      </c>
      <c r="F36" s="59">
        <f>IF(FIRE0103_working!F36="..","..",ROUND(FIRE0103_working!F36,0))</f>
        <v>2887</v>
      </c>
      <c r="G36" s="59">
        <f>IF(FIRE0103_working!G36="..","..",ROUND(FIRE0103_working!G36,0))</f>
        <v>5037</v>
      </c>
      <c r="H36" s="59">
        <f>IF(FIRE0103_working!H36="..","..",ROUND(FIRE0103_working!H36,0))</f>
        <v>3725</v>
      </c>
      <c r="I36" s="67">
        <f>IF(FIRE0103_working!I36="..","..",ROUND(FIRE0103_working!I36,0))</f>
        <v>3113</v>
      </c>
      <c r="J36" s="60"/>
      <c r="K36" s="60"/>
      <c r="L36" s="60"/>
      <c r="M36" s="60"/>
      <c r="N36" s="60"/>
      <c r="O36" s="60"/>
      <c r="P36" s="60"/>
      <c r="Q36" s="60"/>
    </row>
    <row r="37" spans="1:17" ht="15" customHeight="1" x14ac:dyDescent="0.25">
      <c r="A37" s="60" t="s">
        <v>36</v>
      </c>
      <c r="B37" s="59">
        <f>IF(FIRE0103_working!B37="..","..",ROUND(FIRE0103_working!B37,0))</f>
        <v>171376</v>
      </c>
      <c r="C37" s="59">
        <f>IF(FIRE0103_working!C37="..","..",ROUND(FIRE0103_working!C37,0))</f>
        <v>27989</v>
      </c>
      <c r="D37" s="59">
        <f>IF(FIRE0103_working!D37="..","..",ROUND(FIRE0103_working!D37,0))</f>
        <v>13168</v>
      </c>
      <c r="E37" s="67">
        <f>IF(FIRE0103_working!E37="..","..",ROUND(FIRE0103_working!E37,0))</f>
        <v>212533</v>
      </c>
      <c r="F37" s="59">
        <f>IF(FIRE0103_working!F37="..","..",ROUND(FIRE0103_working!F37,0))</f>
        <v>3178</v>
      </c>
      <c r="G37" s="59">
        <f>IF(FIRE0103_working!G37="..","..",ROUND(FIRE0103_working!G37,0))</f>
        <v>5264</v>
      </c>
      <c r="H37" s="59">
        <f>IF(FIRE0103_working!H37="..","..",ROUND(FIRE0103_working!H37,0))</f>
        <v>4288</v>
      </c>
      <c r="I37" s="67">
        <f>IF(FIRE0103_working!I37="..","..",ROUND(FIRE0103_working!I37,0))</f>
        <v>3411</v>
      </c>
      <c r="J37" s="60"/>
      <c r="K37" s="60"/>
      <c r="L37" s="60"/>
      <c r="M37" s="60"/>
      <c r="N37" s="60"/>
      <c r="O37" s="60"/>
      <c r="P37" s="60"/>
      <c r="Q37" s="60"/>
    </row>
    <row r="38" spans="1:17" ht="15" customHeight="1" x14ac:dyDescent="0.25">
      <c r="A38" s="60" t="s">
        <v>37</v>
      </c>
      <c r="B38" s="59">
        <f>IF(FIRE0103_working!B38="..","..",ROUND(FIRE0103_working!B38,0))</f>
        <v>155088</v>
      </c>
      <c r="C38" s="59">
        <f>IF(FIRE0103_working!C38="..","..",ROUND(FIRE0103_working!C38,0))</f>
        <v>25024</v>
      </c>
      <c r="D38" s="59">
        <f>IF(FIRE0103_working!D38="..","..",ROUND(FIRE0103_working!D38,0))</f>
        <v>11652</v>
      </c>
      <c r="E38" s="67">
        <f>IF(FIRE0103_working!E38="..","..",ROUND(FIRE0103_working!E38,0))</f>
        <v>191764</v>
      </c>
      <c r="F38" s="59">
        <f>IF(FIRE0103_working!F38="..","..",ROUND(FIRE0103_working!F38,0))</f>
        <v>2852</v>
      </c>
      <c r="G38" s="59">
        <f>IF(FIRE0103_working!G38="..","..",ROUND(FIRE0103_working!G38,0))</f>
        <v>4694</v>
      </c>
      <c r="H38" s="59">
        <f>IF(FIRE0103_working!H38="..","..",ROUND(FIRE0103_working!H38,0))</f>
        <v>3791</v>
      </c>
      <c r="I38" s="67">
        <f>IF(FIRE0103_working!I38="..","..",ROUND(FIRE0103_working!I38,0))</f>
        <v>3055</v>
      </c>
      <c r="J38" s="60"/>
      <c r="K38" s="60"/>
      <c r="L38" s="60"/>
      <c r="M38" s="60"/>
      <c r="N38" s="60"/>
      <c r="O38" s="60"/>
      <c r="P38" s="60"/>
      <c r="Q38" s="60"/>
    </row>
    <row r="39" spans="1:17" ht="15" customHeight="1" x14ac:dyDescent="0.25">
      <c r="A39" s="60" t="s">
        <v>38</v>
      </c>
      <c r="B39" s="59">
        <f>IF(FIRE0103_working!B39="..","..",ROUND(FIRE0103_working!B39,0))</f>
        <v>162297</v>
      </c>
      <c r="C39" s="59">
        <f>IF(FIRE0103_working!C39="..","..",ROUND(FIRE0103_working!C39,0))</f>
        <v>26628</v>
      </c>
      <c r="D39" s="59">
        <f>IF(FIRE0103_working!D39="..","..",ROUND(FIRE0103_working!D39,0))</f>
        <v>12111</v>
      </c>
      <c r="E39" s="67">
        <f>IF(FIRE0103_working!E39="..","..",ROUND(FIRE0103_working!E39,0))</f>
        <v>201036</v>
      </c>
      <c r="F39" s="59">
        <f>IF(FIRE0103_working!F39="..","..",ROUND(FIRE0103_working!F39,0))</f>
        <v>2961</v>
      </c>
      <c r="G39" s="59">
        <f>IF(FIRE0103_working!G39="..","..",ROUND(FIRE0103_working!G39,0))</f>
        <v>4977</v>
      </c>
      <c r="H39" s="59">
        <f>IF(FIRE0103_working!H39="..","..",ROUND(FIRE0103_working!H39,0))</f>
        <v>3941</v>
      </c>
      <c r="I39" s="67">
        <f>IF(FIRE0103_working!I39="..","..",ROUND(FIRE0103_working!I39,0))</f>
        <v>3179</v>
      </c>
      <c r="J39" s="60"/>
      <c r="K39" s="60"/>
      <c r="L39" s="60"/>
      <c r="M39" s="60"/>
      <c r="N39" s="60"/>
      <c r="O39" s="60"/>
      <c r="P39" s="60"/>
      <c r="Q39" s="60"/>
    </row>
    <row r="40" spans="1:17" ht="15.75" x14ac:dyDescent="0.25">
      <c r="A40" s="60" t="s">
        <v>39</v>
      </c>
      <c r="B40" s="59">
        <f>IF(FIRE0103_working!B40="..","..",ROUND(FIRE0103_working!B40,0))</f>
        <v>162082</v>
      </c>
      <c r="C40" s="59">
        <f>IF(FIRE0103_working!C40="..","..",ROUND(FIRE0103_working!C40,0))</f>
        <v>27305</v>
      </c>
      <c r="D40" s="59">
        <f>IF(FIRE0103_working!D40="..","..",ROUND(FIRE0103_working!D40,0))</f>
        <v>10753</v>
      </c>
      <c r="E40" s="67">
        <f>IF(FIRE0103_working!E40="..","..",ROUND(FIRE0103_working!E40,0))</f>
        <v>200140</v>
      </c>
      <c r="F40" s="59">
        <f>IF(FIRE0103_working!F40="..","..",ROUND(FIRE0103_working!F40,0))</f>
        <v>2932</v>
      </c>
      <c r="G40" s="59">
        <f>IF(FIRE0103_working!G40="..","..",ROUND(FIRE0103_working!G40,0))</f>
        <v>5081</v>
      </c>
      <c r="H40" s="59">
        <f>IF(FIRE0103_working!H40="..","..",ROUND(FIRE0103_working!H40,0))</f>
        <v>3494</v>
      </c>
      <c r="I40" s="67">
        <f>IF(FIRE0103_working!I40="..","..",ROUND(FIRE0103_working!I40,0))</f>
        <v>3140</v>
      </c>
      <c r="J40" s="60"/>
      <c r="K40" s="60"/>
      <c r="L40" s="60"/>
      <c r="M40" s="60"/>
      <c r="N40" s="60"/>
      <c r="O40" s="60"/>
      <c r="P40" s="60"/>
      <c r="Q40" s="60"/>
    </row>
    <row r="41" spans="1:17" ht="15.75" x14ac:dyDescent="0.25">
      <c r="A41" s="60" t="s">
        <v>40</v>
      </c>
      <c r="B41" s="59">
        <f>IF(FIRE0103_working!B41="..","..",ROUND(FIRE0103_working!B41,0))</f>
        <v>167396</v>
      </c>
      <c r="C41" s="59">
        <f>IF(FIRE0103_working!C41="..","..",ROUND(FIRE0103_working!C41,0))</f>
        <v>26174</v>
      </c>
      <c r="D41" s="59">
        <f>IF(FIRE0103_working!D41="..","..",ROUND(FIRE0103_working!D41,0))</f>
        <v>11022</v>
      </c>
      <c r="E41" s="67">
        <f>IF(FIRE0103_working!E41="..","..",ROUND(FIRE0103_working!E41,0))</f>
        <v>204592</v>
      </c>
      <c r="F41" s="59">
        <f>IF(FIRE0103_working!F41="..","..",ROUND(FIRE0103_working!F41,0))</f>
        <v>3010</v>
      </c>
      <c r="G41" s="59">
        <f>IF(FIRE0103_working!G41="..","..",ROUND(FIRE0103_working!G41,0))</f>
        <v>4858</v>
      </c>
      <c r="H41" s="59">
        <f>IF(FIRE0103_working!H41="..","..",ROUND(FIRE0103_working!H41,0))</f>
        <v>3577</v>
      </c>
      <c r="I41" s="67">
        <f>IF(FIRE0103_working!I41="..","..",ROUND(FIRE0103_working!I41,0))</f>
        <v>3192</v>
      </c>
      <c r="J41" s="60"/>
      <c r="K41" s="60"/>
      <c r="L41" s="60"/>
      <c r="M41" s="60"/>
      <c r="N41" s="60"/>
      <c r="O41" s="60"/>
      <c r="P41" s="60"/>
      <c r="Q41" s="60"/>
    </row>
    <row r="42" spans="1:17" ht="15.75" x14ac:dyDescent="0.25">
      <c r="A42" s="60" t="s">
        <v>41</v>
      </c>
      <c r="B42" s="59">
        <f>IF(FIRE0103_working!B42="..","..",ROUND(FIRE0103_working!B42,0))</f>
        <v>182963</v>
      </c>
      <c r="C42" s="59">
        <f>IF(FIRE0103_working!C42="..","..",ROUND(FIRE0103_working!C42,0))</f>
        <v>26814</v>
      </c>
      <c r="D42" s="59">
        <f>IF(FIRE0103_working!D42="..","..",ROUND(FIRE0103_working!D42,0))</f>
        <v>12911</v>
      </c>
      <c r="E42" s="67">
        <f>IF(FIRE0103_working!E42="..","..",ROUND(FIRE0103_working!E42,0))</f>
        <v>222688</v>
      </c>
      <c r="F42" s="59">
        <f>IF(FIRE0103_working!F42="..","..",ROUND(FIRE0103_working!F42,0))</f>
        <v>3272</v>
      </c>
      <c r="G42" s="59">
        <f>IF(FIRE0103_working!G42="..","..",ROUND(FIRE0103_working!G42,0))</f>
        <v>4973</v>
      </c>
      <c r="H42" s="59">
        <f>IF(FIRE0103_working!H42="..","..",ROUND(FIRE0103_working!H42,0))</f>
        <v>4187</v>
      </c>
      <c r="I42" s="67">
        <f>IF(FIRE0103_working!I42="..","..",ROUND(FIRE0103_working!I42,0))</f>
        <v>3458</v>
      </c>
      <c r="J42" s="60"/>
      <c r="K42" s="60"/>
      <c r="L42" s="60"/>
      <c r="M42" s="60"/>
      <c r="N42" s="60"/>
      <c r="O42" s="60"/>
      <c r="P42" s="60"/>
      <c r="Q42" s="60"/>
    </row>
    <row r="43" spans="1:17" ht="15.75" x14ac:dyDescent="0.25">
      <c r="A43" s="60" t="s">
        <v>42</v>
      </c>
      <c r="B43" s="59">
        <f>IF(FIRE0103_working!B43="..","..",ROUND(FIRE0103_working!B43,0))</f>
        <v>154194</v>
      </c>
      <c r="C43" s="59">
        <f>IF(FIRE0103_working!C43="..","..",ROUND(FIRE0103_working!C43,0))</f>
        <v>24500</v>
      </c>
      <c r="D43" s="59">
        <f>IF(FIRE0103_working!D43="..","..",ROUND(FIRE0103_working!D43,0))</f>
        <v>10587</v>
      </c>
      <c r="E43" s="67">
        <f>IF(FIRE0103_working!E43="..","..",ROUND(FIRE0103_working!E43,0))</f>
        <v>189281</v>
      </c>
      <c r="F43" s="59">
        <f>IF(FIRE0103_working!F43="..","..",ROUND(FIRE0103_working!F43,0))</f>
        <v>2742</v>
      </c>
      <c r="G43" s="59">
        <f>IF(FIRE0103_working!G43="..","..",ROUND(FIRE0103_working!G43,0))</f>
        <v>4528</v>
      </c>
      <c r="H43" s="59">
        <f>IF(FIRE0103_working!H43="..","..",ROUND(FIRE0103_working!H43,0))</f>
        <v>3429</v>
      </c>
      <c r="I43" s="67">
        <f>IF(FIRE0103_working!I43="..","..",ROUND(FIRE0103_working!I43,0))</f>
        <v>2924</v>
      </c>
      <c r="J43" s="60"/>
      <c r="K43" s="60"/>
      <c r="L43" s="60"/>
      <c r="M43" s="60"/>
      <c r="N43" s="60"/>
      <c r="O43" s="60"/>
      <c r="P43" s="60"/>
      <c r="Q43" s="60"/>
    </row>
    <row r="44" spans="1:17" ht="15.75" x14ac:dyDescent="0.25">
      <c r="A44" s="60" t="s">
        <v>43</v>
      </c>
      <c r="B44" s="59">
        <f>IF(FIRE0103_working!B44="..","..",ROUND(FIRE0103_working!B44,0))</f>
        <v>151114</v>
      </c>
      <c r="C44" s="59">
        <f>IF(FIRE0103_working!C44="..","..",ROUND(FIRE0103_working!C44,0))</f>
        <v>25164</v>
      </c>
      <c r="D44" s="59">
        <f>IF(FIRE0103_working!D44="..","..",ROUND(FIRE0103_working!D44,0))</f>
        <v>10327</v>
      </c>
      <c r="E44" s="67">
        <f>IF(FIRE0103_working!E44="..","..",ROUND(FIRE0103_working!E44,0))</f>
        <v>186605</v>
      </c>
      <c r="F44" s="59">
        <f>IF(FIRE0103_working!F44="..","..",ROUND(FIRE0103_working!F44,0))</f>
        <v>2683</v>
      </c>
      <c r="G44" s="59">
        <f>IF(FIRE0103_working!G44="..","..",ROUND(FIRE0103_working!G44,0))</f>
        <v>4652</v>
      </c>
      <c r="H44" s="59">
        <f>IF(FIRE0103_working!H44="..","..",ROUND(FIRE0103_working!H44,0))</f>
        <v>3326</v>
      </c>
      <c r="I44" s="67">
        <f>IF(FIRE0103_working!I44="..","..",ROUND(FIRE0103_working!I44,0))</f>
        <v>2878</v>
      </c>
      <c r="J44" s="60"/>
      <c r="K44" s="60"/>
      <c r="L44" s="60"/>
      <c r="M44" s="60"/>
      <c r="N44" s="60"/>
      <c r="O44" s="60"/>
      <c r="P44" s="60"/>
      <c r="Q44" s="60"/>
    </row>
    <row r="45" spans="1:17" ht="15.75" x14ac:dyDescent="0.25">
      <c r="A45" s="60" t="s">
        <v>44</v>
      </c>
      <c r="B45" s="59">
        <f>IF(FIRE0103_working!B45="..","..",ROUND(FIRE0103_working!B45,0))</f>
        <v>152672</v>
      </c>
      <c r="C45" s="59">
        <f>IF(FIRE0103_working!C45="..","..",ROUND(FIRE0103_working!C45,0))</f>
        <v>27800</v>
      </c>
      <c r="D45" s="59">
        <f>IF(FIRE0103_working!D45="..","..",ROUND(FIRE0103_working!D45,0))</f>
        <v>10741</v>
      </c>
      <c r="E45" s="67">
        <f>IF(FIRE0103_working!E45="..","..",ROUND(FIRE0103_working!E45,0))</f>
        <v>191213</v>
      </c>
      <c r="F45" s="59">
        <f>IF(FIRE0103_working!F45="..","..",ROUND(FIRE0103_working!F45,0))</f>
        <v>2700</v>
      </c>
      <c r="G45" s="59">
        <f>IF(FIRE0103_working!G45="..","..",ROUND(FIRE0103_working!G45,0))</f>
        <v>5136</v>
      </c>
      <c r="H45" s="59">
        <f>IF(FIRE0103_working!H45="..","..",ROUND(FIRE0103_working!H45,0))</f>
        <v>3459</v>
      </c>
      <c r="I45" s="67">
        <f>IF(FIRE0103_working!I45="..","..",ROUND(FIRE0103_working!I45,0))</f>
        <v>2938</v>
      </c>
      <c r="J45" s="60"/>
      <c r="K45" s="60"/>
      <c r="L45" s="60"/>
      <c r="M45" s="60"/>
      <c r="N45" s="60"/>
      <c r="O45" s="60"/>
      <c r="P45" s="60"/>
      <c r="Q45" s="60"/>
    </row>
    <row r="46" spans="1:17" ht="15.75" x14ac:dyDescent="0.25">
      <c r="A46" s="60" t="s">
        <v>45</v>
      </c>
      <c r="B46" s="59">
        <f>IF(FIRE0103_working!B46="..","..",ROUND(FIRE0103_working!B46,0))</f>
        <v>178906</v>
      </c>
      <c r="C46" s="59">
        <f>IF(FIRE0103_working!C46="..","..",ROUND(FIRE0103_working!C46,0))</f>
        <v>26843</v>
      </c>
      <c r="D46" s="59">
        <f>IF(FIRE0103_working!D46="..","..",ROUND(FIRE0103_working!D46,0))</f>
        <v>11068</v>
      </c>
      <c r="E46" s="67">
        <f>IF(FIRE0103_working!E46="..","..",ROUND(FIRE0103_working!E46,0))</f>
        <v>216817</v>
      </c>
      <c r="F46" s="59">
        <f>IF(FIRE0103_working!F46="..","..",ROUND(FIRE0103_working!F46,0))</f>
        <v>3131</v>
      </c>
      <c r="G46" s="59">
        <f>IF(FIRE0103_working!G46="..","..",ROUND(FIRE0103_working!G46,0))</f>
        <v>4928</v>
      </c>
      <c r="H46" s="59">
        <f>IF(FIRE0103_working!H46="..","..",ROUND(FIRE0103_working!H46,0))</f>
        <v>3531</v>
      </c>
      <c r="I46" s="67">
        <f>IF(FIRE0103_working!I46="..","..",ROUND(FIRE0103_working!I46,0))</f>
        <v>3299</v>
      </c>
      <c r="J46" s="60"/>
      <c r="K46" s="60"/>
      <c r="L46" s="60"/>
      <c r="M46" s="60"/>
      <c r="N46" s="60"/>
      <c r="O46" s="60"/>
      <c r="P46" s="60"/>
      <c r="Q46" s="60"/>
    </row>
    <row r="47" spans="1:17" ht="15.75" x14ac:dyDescent="0.25">
      <c r="A47" s="60" t="s">
        <v>46</v>
      </c>
      <c r="B47" s="59">
        <f>IF(FIRE0103_working!B47="..","..",ROUND(FIRE0103_working!B47,0))</f>
        <v>138979</v>
      </c>
      <c r="C47" s="59">
        <f>IF(FIRE0103_working!C47="..","..",ROUND(FIRE0103_working!C47,0))</f>
        <v>24099</v>
      </c>
      <c r="D47" s="59">
        <f>IF(FIRE0103_working!D47="..","..",ROUND(FIRE0103_working!D47,0))</f>
        <v>9701</v>
      </c>
      <c r="E47" s="67">
        <f>IF(FIRE0103_working!E47="..","..",ROUND(FIRE0103_working!E47,0))</f>
        <v>172779</v>
      </c>
      <c r="F47" s="59">
        <f>IF(FIRE0103_working!F47="..","..",ROUND(FIRE0103_working!F47,0))</f>
        <v>2399</v>
      </c>
      <c r="G47" s="59">
        <f>IF(FIRE0103_working!G47="..","..",ROUND(FIRE0103_working!G47,0))</f>
        <v>4377</v>
      </c>
      <c r="H47" s="59">
        <f>IF(FIRE0103_working!H47="..","..",ROUND(FIRE0103_working!H47,0))</f>
        <v>3063</v>
      </c>
      <c r="I47" s="67">
        <f>IF(FIRE0103_working!I47="..","..",ROUND(FIRE0103_working!I47,0))</f>
        <v>2594</v>
      </c>
      <c r="J47" s="60"/>
      <c r="K47" s="60"/>
      <c r="L47" s="60"/>
      <c r="M47" s="60"/>
      <c r="N47" s="60"/>
      <c r="O47" s="60"/>
      <c r="P47" s="60"/>
      <c r="Q47" s="60"/>
    </row>
    <row r="48" spans="1:17" ht="16.5" thickBot="1" x14ac:dyDescent="0.3">
      <c r="A48" s="62" t="s">
        <v>47</v>
      </c>
      <c r="B48" s="61">
        <f>IF(FIRE0103_working!B48="..","..",ROUND(FIRE0103_working!B48,0))</f>
        <v>143025</v>
      </c>
      <c r="C48" s="61">
        <f>IF(FIRE0103_working!C48="..","..",ROUND(FIRE0103_working!C48,0))</f>
        <v>22925</v>
      </c>
      <c r="D48" s="61">
        <f>IF(FIRE0103_working!D48="..","..",ROUND(FIRE0103_working!D48,0))</f>
        <v>10166</v>
      </c>
      <c r="E48" s="68">
        <f>IF(FIRE0103_working!E48="..","..",ROUND(FIRE0103_working!E48,0))</f>
        <v>176116</v>
      </c>
      <c r="F48" s="61">
        <f>IF(FIRE0103_working!F48="..","..",ROUND(FIRE0103_working!F48,0))</f>
        <v>2440</v>
      </c>
      <c r="G48" s="61">
        <f>IF(FIRE0103_working!G48="..","..",ROUND(FIRE0103_working!G48,0))</f>
        <v>4133</v>
      </c>
      <c r="H48" s="61">
        <f>IF(FIRE0103_working!H48="..","..",ROUND(FIRE0103_working!H48,0))</f>
        <v>3190</v>
      </c>
      <c r="I48" s="68">
        <f>IF(FIRE0103_working!I48="..","..",ROUND(FIRE0103_working!I48,0))</f>
        <v>2615</v>
      </c>
      <c r="J48" s="60"/>
      <c r="K48" s="60"/>
      <c r="L48" s="60"/>
      <c r="M48" s="60"/>
      <c r="N48" s="60"/>
      <c r="O48" s="60"/>
      <c r="P48" s="60"/>
      <c r="Q48" s="60"/>
    </row>
    <row r="49" spans="1:17" ht="28.5" customHeight="1" x14ac:dyDescent="0.25">
      <c r="A49" s="71" t="s">
        <v>84</v>
      </c>
      <c r="B49" s="79"/>
      <c r="C49" s="79"/>
      <c r="D49" s="79"/>
      <c r="E49" s="79"/>
      <c r="F49" s="60"/>
      <c r="G49" s="60"/>
      <c r="H49" s="60"/>
      <c r="I49" s="60"/>
      <c r="J49" s="60"/>
      <c r="K49" s="80"/>
      <c r="L49" s="60"/>
      <c r="M49" s="80"/>
      <c r="N49" s="60"/>
      <c r="O49" s="60"/>
      <c r="P49" s="60"/>
      <c r="Q49" s="60"/>
    </row>
    <row r="50" spans="1:17" ht="12.75" customHeight="1" x14ac:dyDescent="0.2">
      <c r="A50" s="60" t="s">
        <v>85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</row>
    <row r="51" spans="1:17" ht="12.75" customHeight="1" x14ac:dyDescent="0.2">
      <c r="A51" s="60" t="s">
        <v>86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</row>
    <row r="52" spans="1:17" ht="12.75" customHeight="1" x14ac:dyDescent="0.2">
      <c r="A52" s="60" t="s">
        <v>87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</row>
    <row r="53" spans="1:17" ht="12.75" customHeight="1" x14ac:dyDescent="0.2">
      <c r="A53" s="60" t="s">
        <v>88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</row>
    <row r="54" spans="1:17" ht="12.75" customHeight="1" x14ac:dyDescent="0.2">
      <c r="A54" s="60" t="s">
        <v>89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</row>
    <row r="55" spans="1:17" ht="12.75" customHeight="1" x14ac:dyDescent="0.2">
      <c r="A55" s="60" t="s">
        <v>90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</row>
    <row r="56" spans="1:17" x14ac:dyDescent="0.2">
      <c r="A56" s="81" t="str">
        <f>_xlfn.CONCAT("4 Figures for England are from the latest statistical release, published by MHCLG on ",config!B1,". The data in this table are consistent with records that reached the IRS by ",config!B3,".")</f>
        <v>4 Figures for England are from the latest statistical release, published by MHCLG on 29 April 2026. The data in this table are consistent with records that reached the IRS by 3 March 2026.</v>
      </c>
      <c r="B56" s="81"/>
      <c r="C56" s="81"/>
      <c r="D56" s="81"/>
      <c r="E56" s="81"/>
      <c r="F56" s="81"/>
      <c r="G56" s="81"/>
      <c r="H56" s="81"/>
      <c r="I56" s="81"/>
      <c r="J56" s="60"/>
      <c r="K56" s="60"/>
      <c r="L56" s="60"/>
      <c r="M56" s="60"/>
      <c r="N56" s="60"/>
      <c r="O56" s="60"/>
      <c r="P56" s="60"/>
      <c r="Q56" s="60"/>
    </row>
    <row r="57" spans="1:17" x14ac:dyDescent="0.2">
      <c r="A57" s="81" t="s">
        <v>149</v>
      </c>
      <c r="B57" s="82"/>
      <c r="C57" s="82"/>
      <c r="D57" s="82"/>
      <c r="E57" s="82"/>
      <c r="F57" s="82"/>
      <c r="G57" s="82"/>
      <c r="H57" s="82"/>
      <c r="I57" s="82"/>
      <c r="J57" s="60"/>
      <c r="K57" s="60"/>
      <c r="L57" s="60"/>
      <c r="M57" s="60"/>
      <c r="N57" s="60"/>
      <c r="O57" s="60"/>
      <c r="P57" s="60"/>
      <c r="Q57" s="60"/>
    </row>
    <row r="58" spans="1:17" ht="15" customHeight="1" x14ac:dyDescent="0.2">
      <c r="A58" s="83" t="s">
        <v>150</v>
      </c>
      <c r="B58" s="84"/>
      <c r="C58" s="84"/>
      <c r="D58" s="84"/>
      <c r="E58" s="84"/>
      <c r="F58" s="84"/>
      <c r="G58" s="84"/>
      <c r="H58" s="84"/>
      <c r="I58" s="84"/>
      <c r="J58" s="60"/>
      <c r="K58" s="60"/>
      <c r="L58" s="60"/>
      <c r="M58" s="60"/>
      <c r="N58" s="60"/>
      <c r="O58" s="60"/>
      <c r="P58" s="60"/>
      <c r="Q58" s="60"/>
    </row>
    <row r="59" spans="1:17" ht="28.5" customHeight="1" x14ac:dyDescent="0.25">
      <c r="A59" s="71" t="s">
        <v>91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</row>
    <row r="60" spans="1:17" ht="12.75" customHeight="1" x14ac:dyDescent="0.2">
      <c r="A60" s="60" t="s">
        <v>92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</row>
    <row r="61" spans="1:17" ht="27" customHeight="1" x14ac:dyDescent="0.25">
      <c r="A61" s="71" t="s">
        <v>93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</row>
    <row r="62" spans="1:17" ht="12.75" customHeight="1" x14ac:dyDescent="0.2">
      <c r="A62" s="60" t="s">
        <v>94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</row>
    <row r="63" spans="1:17" ht="27.75" customHeight="1" x14ac:dyDescent="0.25">
      <c r="A63" s="71" t="s">
        <v>95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</row>
    <row r="64" spans="1:17" x14ac:dyDescent="0.2">
      <c r="A64" s="85" t="s">
        <v>96</v>
      </c>
      <c r="B64" s="85"/>
      <c r="C64" s="85"/>
      <c r="D64" s="85"/>
      <c r="E64" s="85"/>
      <c r="F64" s="85"/>
      <c r="G64" s="85"/>
      <c r="H64" s="85"/>
      <c r="I64" s="85"/>
      <c r="J64" s="60"/>
      <c r="K64" s="60"/>
      <c r="L64" s="60"/>
      <c r="M64" s="60"/>
      <c r="N64" s="60"/>
      <c r="O64" s="60"/>
      <c r="P64" s="60"/>
      <c r="Q64" s="60"/>
    </row>
    <row r="65" spans="1:19" x14ac:dyDescent="0.2">
      <c r="A65" s="85" t="s">
        <v>97</v>
      </c>
      <c r="B65" s="85"/>
      <c r="C65" s="85"/>
      <c r="D65" s="85"/>
      <c r="E65" s="85"/>
      <c r="F65" s="85"/>
      <c r="G65" s="85"/>
      <c r="H65" s="85"/>
      <c r="I65" s="85"/>
      <c r="J65" s="60"/>
      <c r="K65" s="60"/>
      <c r="L65" s="60"/>
      <c r="M65" s="60"/>
      <c r="N65" s="60"/>
      <c r="O65" s="60"/>
      <c r="P65" s="60"/>
      <c r="Q65" s="60"/>
    </row>
    <row r="66" spans="1:19" ht="26.25" customHeight="1" x14ac:dyDescent="0.25">
      <c r="A66" s="71" t="s">
        <v>137</v>
      </c>
      <c r="B66" s="85"/>
      <c r="C66" s="85"/>
      <c r="D66" s="85"/>
      <c r="E66" s="85"/>
      <c r="F66" s="85"/>
      <c r="G66" s="85"/>
      <c r="H66" s="85"/>
      <c r="I66" s="85"/>
      <c r="J66" s="60"/>
      <c r="K66" s="60"/>
      <c r="L66" s="60"/>
      <c r="M66" s="60"/>
      <c r="N66" s="60"/>
      <c r="O66" s="60"/>
      <c r="P66" s="60"/>
      <c r="Q66" s="60"/>
    </row>
    <row r="67" spans="1:19" x14ac:dyDescent="0.2">
      <c r="A67" s="60" t="s">
        <v>140</v>
      </c>
      <c r="B67" s="85"/>
      <c r="C67" s="85"/>
      <c r="D67" s="85"/>
      <c r="E67" s="85"/>
      <c r="F67" s="85"/>
      <c r="G67" s="85"/>
      <c r="H67" s="85"/>
      <c r="I67" s="85"/>
      <c r="J67" s="60"/>
      <c r="K67" s="60"/>
      <c r="L67" s="60"/>
      <c r="M67" s="60"/>
      <c r="N67" s="60"/>
      <c r="O67" s="60"/>
      <c r="P67" s="60"/>
      <c r="Q67" s="60"/>
    </row>
    <row r="68" spans="1:19" x14ac:dyDescent="0.2">
      <c r="A68" s="60" t="s">
        <v>141</v>
      </c>
      <c r="B68" s="85"/>
      <c r="C68" s="85"/>
      <c r="D68" s="85"/>
      <c r="E68" s="85"/>
      <c r="F68" s="85"/>
      <c r="G68" s="85"/>
      <c r="H68" s="85"/>
      <c r="I68" s="85"/>
      <c r="J68" s="60"/>
      <c r="K68" s="60"/>
      <c r="L68" s="60"/>
      <c r="M68" s="60"/>
      <c r="N68" s="60"/>
      <c r="O68" s="60"/>
      <c r="P68" s="60"/>
      <c r="Q68" s="60"/>
    </row>
    <row r="69" spans="1:19" s="86" customFormat="1" ht="24.75" customHeight="1" x14ac:dyDescent="0.25">
      <c r="A69" s="71" t="s">
        <v>98</v>
      </c>
      <c r="B69" s="60"/>
      <c r="C69" s="60"/>
      <c r="D69" s="60"/>
      <c r="E69" s="60"/>
      <c r="F69" s="60"/>
      <c r="G69" s="60"/>
      <c r="H69" s="60"/>
      <c r="I69" s="60"/>
      <c r="J69" s="85"/>
      <c r="K69" s="60"/>
      <c r="L69" s="60"/>
      <c r="M69" s="85"/>
      <c r="N69" s="85"/>
      <c r="O69" s="85"/>
      <c r="P69" s="85"/>
      <c r="Q69" s="85"/>
    </row>
    <row r="70" spans="1:19" x14ac:dyDescent="0.2">
      <c r="A70" s="85" t="s">
        <v>143</v>
      </c>
      <c r="B70" s="85"/>
      <c r="C70" s="85"/>
      <c r="D70" s="85"/>
      <c r="E70" s="85"/>
      <c r="F70" s="85"/>
      <c r="G70" s="85"/>
      <c r="H70" s="85"/>
      <c r="I70" s="85"/>
      <c r="J70" s="60"/>
      <c r="K70" s="60"/>
      <c r="L70" s="60"/>
      <c r="M70" s="60"/>
      <c r="N70" s="60"/>
      <c r="O70" s="60"/>
      <c r="P70" s="60"/>
      <c r="Q70" s="60"/>
    </row>
    <row r="71" spans="1:19" ht="19.5" customHeight="1" x14ac:dyDescent="0.2">
      <c r="A71" s="85" t="s">
        <v>152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</row>
    <row r="72" spans="1:19" x14ac:dyDescent="0.2">
      <c r="A72" s="85" t="s">
        <v>142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</row>
    <row r="73" spans="1:19" ht="18" customHeight="1" x14ac:dyDescent="0.2">
      <c r="A73" s="60" t="s">
        <v>99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</row>
    <row r="74" spans="1:19" ht="22.5" customHeight="1" x14ac:dyDescent="0.2">
      <c r="A74" s="60" t="s">
        <v>100</v>
      </c>
      <c r="B74" s="87"/>
      <c r="C74" s="87"/>
      <c r="D74" s="87"/>
      <c r="E74" s="87"/>
      <c r="F74" s="87"/>
      <c r="G74" s="87"/>
      <c r="H74" s="87"/>
      <c r="I74" s="87"/>
      <c r="J74" s="60"/>
      <c r="K74" s="60"/>
      <c r="L74" s="60"/>
      <c r="M74" s="60"/>
      <c r="N74" s="60"/>
      <c r="O74" s="60"/>
      <c r="P74" s="60"/>
      <c r="Q74" s="60"/>
    </row>
    <row r="75" spans="1:19" ht="12.75" customHeight="1" x14ac:dyDescent="0.2">
      <c r="A75" s="83" t="s">
        <v>101</v>
      </c>
      <c r="B75" s="83"/>
      <c r="C75" s="83"/>
      <c r="D75" s="88"/>
      <c r="E75" s="88"/>
      <c r="F75" s="89"/>
      <c r="G75" s="89"/>
      <c r="H75" s="89"/>
      <c r="I75" s="89"/>
      <c r="J75" s="60"/>
      <c r="K75" s="60"/>
      <c r="L75" s="60"/>
      <c r="M75" s="60"/>
      <c r="N75" s="60"/>
      <c r="O75" s="60"/>
      <c r="P75" s="60"/>
      <c r="Q75" s="60"/>
    </row>
    <row r="76" spans="1:19" ht="29.25" customHeight="1" x14ac:dyDescent="0.2">
      <c r="A76" s="83" t="s">
        <v>102</v>
      </c>
      <c r="B76" s="83"/>
      <c r="C76" s="83"/>
      <c r="D76" s="83"/>
      <c r="E76" s="83"/>
      <c r="F76" s="83"/>
      <c r="G76" s="83"/>
      <c r="H76" s="83"/>
      <c r="I76" s="83"/>
      <c r="J76" s="60"/>
      <c r="K76" s="60"/>
      <c r="L76" s="60"/>
      <c r="M76" s="60"/>
      <c r="N76" s="60"/>
      <c r="O76" s="60"/>
      <c r="P76" s="60"/>
      <c r="Q76" s="60"/>
    </row>
    <row r="77" spans="1:19" ht="23.25" customHeight="1" x14ac:dyDescent="0.2">
      <c r="A77" s="60" t="s">
        <v>118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</row>
    <row r="78" spans="1:19" ht="12.75" customHeight="1" x14ac:dyDescent="0.2">
      <c r="A78" s="83" t="s">
        <v>136</v>
      </c>
      <c r="B78" s="83"/>
      <c r="C78" s="83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</row>
    <row r="79" spans="1:19" ht="12.75" customHeight="1" x14ac:dyDescent="0.2">
      <c r="A79" s="83" t="s">
        <v>103</v>
      </c>
      <c r="B79" s="83"/>
      <c r="C79" s="88"/>
      <c r="D79" s="60"/>
      <c r="E79" s="60"/>
      <c r="F79" s="83"/>
      <c r="G79" s="60"/>
      <c r="H79" s="60"/>
      <c r="I79" s="90"/>
      <c r="J79" s="60"/>
      <c r="K79" s="60"/>
      <c r="L79" s="60"/>
      <c r="M79" s="60"/>
      <c r="N79" s="60"/>
      <c r="O79" s="60"/>
      <c r="P79" s="60"/>
      <c r="Q79" s="60"/>
    </row>
    <row r="80" spans="1:19" ht="12.75" customHeight="1" x14ac:dyDescent="0.2">
      <c r="A80" s="83" t="s">
        <v>104</v>
      </c>
      <c r="B80" s="83"/>
      <c r="C80" s="88"/>
      <c r="D80" s="83"/>
      <c r="E80" s="83"/>
      <c r="F80" s="60"/>
      <c r="G80" s="60"/>
      <c r="H80" s="60"/>
      <c r="I80" s="90"/>
      <c r="J80" s="60"/>
      <c r="K80" s="60"/>
      <c r="L80" s="60"/>
      <c r="M80" s="60"/>
      <c r="N80" s="60"/>
      <c r="O80" s="60"/>
      <c r="P80" s="60"/>
      <c r="Q80" s="60"/>
    </row>
    <row r="81" spans="1:17" x14ac:dyDescent="0.2">
      <c r="A81" s="92" t="s">
        <v>105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</row>
    <row r="82" spans="1:17" x14ac:dyDescent="0.2">
      <c r="A82" s="60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</row>
    <row r="83" spans="1:17" x14ac:dyDescent="0.2">
      <c r="A83" s="60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</row>
    <row r="84" spans="1:17" x14ac:dyDescent="0.2">
      <c r="A84" s="60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</row>
    <row r="85" spans="1:17" x14ac:dyDescent="0.2">
      <c r="A85" s="60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</row>
    <row r="86" spans="1:17" x14ac:dyDescent="0.2">
      <c r="A86" s="60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</row>
    <row r="87" spans="1:17" x14ac:dyDescent="0.2">
      <c r="A87" s="60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</row>
    <row r="88" spans="1:17" x14ac:dyDescent="0.2">
      <c r="A88" s="60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</row>
    <row r="89" spans="1:17" x14ac:dyDescent="0.2">
      <c r="A89" s="60"/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</row>
    <row r="90" spans="1:17" x14ac:dyDescent="0.2">
      <c r="A90" s="60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</row>
    <row r="91" spans="1:17" x14ac:dyDescent="0.2">
      <c r="A91" s="60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</row>
    <row r="92" spans="1:17" x14ac:dyDescent="0.2">
      <c r="A92" s="60"/>
      <c r="B92" s="60"/>
      <c r="C92" s="60"/>
      <c r="D92" s="60"/>
      <c r="E92" s="60"/>
      <c r="F92" s="60"/>
      <c r="G92" s="60"/>
      <c r="H92" s="60"/>
      <c r="I92" s="60"/>
      <c r="J92" s="60"/>
      <c r="K92" s="60" t="s">
        <v>106</v>
      </c>
      <c r="L92" s="60"/>
      <c r="M92" s="60"/>
      <c r="N92" s="60"/>
      <c r="O92" s="60"/>
      <c r="P92" s="60"/>
      <c r="Q92" s="60"/>
    </row>
    <row r="93" spans="1:17" x14ac:dyDescent="0.2">
      <c r="A93" s="60"/>
      <c r="B93" s="60"/>
      <c r="C93" s="60"/>
      <c r="D93" s="60"/>
      <c r="E93" s="60"/>
      <c r="F93" s="60"/>
      <c r="G93" s="60"/>
      <c r="H93" s="60"/>
      <c r="I93" s="60"/>
      <c r="J93" s="60"/>
      <c r="K93" s="60" t="s">
        <v>83</v>
      </c>
      <c r="L93" s="60"/>
      <c r="M93" s="60"/>
      <c r="N93" s="60"/>
      <c r="O93" s="60"/>
      <c r="P93" s="60"/>
      <c r="Q93" s="60"/>
    </row>
    <row r="94" spans="1:17" x14ac:dyDescent="0.2">
      <c r="A94" s="60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</row>
    <row r="95" spans="1:17" x14ac:dyDescent="0.2">
      <c r="A95" s="60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</row>
    <row r="96" spans="1:17" x14ac:dyDescent="0.2">
      <c r="A96" s="60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</row>
    <row r="97" spans="1:17" x14ac:dyDescent="0.2">
      <c r="A97" s="60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</row>
    <row r="98" spans="1:17" x14ac:dyDescent="0.2">
      <c r="A98" s="60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</row>
    <row r="99" spans="1:17" x14ac:dyDescent="0.2">
      <c r="A99" s="60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</row>
    <row r="100" spans="1:17" x14ac:dyDescent="0.2">
      <c r="A100" s="60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</row>
    <row r="101" spans="1:17" x14ac:dyDescent="0.2">
      <c r="A101" s="60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</row>
    <row r="102" spans="1:17" x14ac:dyDescent="0.2">
      <c r="A102" s="60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</row>
    <row r="103" spans="1:17" ht="18" x14ac:dyDescent="0.2">
      <c r="A103" s="60"/>
      <c r="B103" s="60"/>
      <c r="C103" s="60"/>
      <c r="D103" s="60"/>
      <c r="E103" s="60"/>
      <c r="F103" s="60"/>
      <c r="G103" s="60"/>
      <c r="H103" s="60"/>
      <c r="I103" s="60"/>
      <c r="J103" s="60"/>
      <c r="K103" s="91"/>
      <c r="L103" s="60"/>
      <c r="M103" s="60"/>
      <c r="N103" s="60"/>
      <c r="O103" s="60"/>
      <c r="P103" s="60"/>
      <c r="Q103" s="60"/>
    </row>
    <row r="104" spans="1:17" x14ac:dyDescent="0.2">
      <c r="A104" s="60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</row>
    <row r="105" spans="1:17" x14ac:dyDescent="0.2">
      <c r="A105" s="60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</row>
    <row r="106" spans="1:17" x14ac:dyDescent="0.2">
      <c r="A106" s="60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</row>
    <row r="107" spans="1:17" x14ac:dyDescent="0.2">
      <c r="A107" s="60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</row>
    <row r="108" spans="1:17" x14ac:dyDescent="0.2">
      <c r="A108" s="60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</row>
    <row r="109" spans="1:17" x14ac:dyDescent="0.2">
      <c r="A109" s="60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</row>
    <row r="110" spans="1:17" x14ac:dyDescent="0.2">
      <c r="A110" s="60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</row>
    <row r="111" spans="1:17" x14ac:dyDescent="0.2">
      <c r="A111" s="60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</row>
    <row r="112" spans="1:17" x14ac:dyDescent="0.2">
      <c r="A112" s="60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</row>
    <row r="113" spans="1:17" x14ac:dyDescent="0.2">
      <c r="A113" s="60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</row>
    <row r="114" spans="1:17" x14ac:dyDescent="0.2">
      <c r="A114" s="60"/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</row>
    <row r="115" spans="1:17" x14ac:dyDescent="0.2">
      <c r="A115" s="60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</row>
    <row r="116" spans="1:17" x14ac:dyDescent="0.2">
      <c r="A116" s="60"/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</row>
    <row r="117" spans="1:17" x14ac:dyDescent="0.2">
      <c r="A117" s="60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</row>
    <row r="118" spans="1:17" x14ac:dyDescent="0.2">
      <c r="A118" s="60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</row>
    <row r="119" spans="1:17" x14ac:dyDescent="0.2">
      <c r="A119" s="60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</row>
    <row r="120" spans="1:17" x14ac:dyDescent="0.2">
      <c r="A120" s="60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</row>
    <row r="121" spans="1:17" x14ac:dyDescent="0.2">
      <c r="A121" s="60"/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</row>
    <row r="122" spans="1:17" x14ac:dyDescent="0.2">
      <c r="A122" s="60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</row>
    <row r="123" spans="1:17" x14ac:dyDescent="0.2">
      <c r="A123" s="60"/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</row>
    <row r="124" spans="1:17" x14ac:dyDescent="0.2">
      <c r="A124" s="60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</row>
    <row r="125" spans="1:17" x14ac:dyDescent="0.2">
      <c r="A125" s="60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</row>
    <row r="126" spans="1:17" x14ac:dyDescent="0.2">
      <c r="A126" s="60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</row>
    <row r="127" spans="1:17" x14ac:dyDescent="0.2">
      <c r="A127" s="60"/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</row>
    <row r="128" spans="1:17" x14ac:dyDescent="0.2">
      <c r="A128" s="60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</row>
    <row r="129" spans="1:17" x14ac:dyDescent="0.2">
      <c r="A129" s="60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</row>
    <row r="130" spans="1:17" x14ac:dyDescent="0.2">
      <c r="A130" s="60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</row>
    <row r="131" spans="1:17" x14ac:dyDescent="0.2">
      <c r="A131" s="60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</row>
    <row r="132" spans="1:17" x14ac:dyDescent="0.2">
      <c r="A132" s="60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</row>
    <row r="133" spans="1:17" x14ac:dyDescent="0.2">
      <c r="A133" s="60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</row>
    <row r="134" spans="1:17" x14ac:dyDescent="0.2">
      <c r="A134" s="60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</row>
    <row r="135" spans="1:17" x14ac:dyDescent="0.2">
      <c r="A135" s="60"/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</row>
    <row r="136" spans="1:17" x14ac:dyDescent="0.2">
      <c r="A136" s="60"/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</row>
    <row r="137" spans="1:17" x14ac:dyDescent="0.2">
      <c r="A137" s="60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</row>
    <row r="138" spans="1:17" x14ac:dyDescent="0.2">
      <c r="A138" s="60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</row>
    <row r="139" spans="1:17" x14ac:dyDescent="0.2">
      <c r="A139" s="60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</row>
    <row r="140" spans="1:17" x14ac:dyDescent="0.2">
      <c r="A140" s="60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</row>
    <row r="141" spans="1:17" x14ac:dyDescent="0.2">
      <c r="A141" s="60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</row>
    <row r="142" spans="1:17" x14ac:dyDescent="0.2">
      <c r="A142" s="60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</row>
    <row r="143" spans="1:17" x14ac:dyDescent="0.2">
      <c r="A143" s="60"/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</row>
    <row r="144" spans="1:17" x14ac:dyDescent="0.2">
      <c r="A144" s="60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</row>
    <row r="145" spans="1:17" x14ac:dyDescent="0.2">
      <c r="A145" s="60"/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</row>
    <row r="146" spans="1:17" x14ac:dyDescent="0.2">
      <c r="A146" s="60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</row>
    <row r="147" spans="1:17" x14ac:dyDescent="0.2">
      <c r="A147" s="60"/>
      <c r="B147" s="60"/>
      <c r="C147" s="60"/>
      <c r="D147" s="60"/>
      <c r="E147" s="60"/>
      <c r="F147" s="60"/>
      <c r="G147" s="60"/>
      <c r="H147" s="60"/>
      <c r="I147" s="60"/>
      <c r="J147" s="60"/>
      <c r="K147" s="85"/>
      <c r="L147" s="60"/>
      <c r="M147" s="60"/>
      <c r="N147" s="60"/>
      <c r="O147" s="60"/>
      <c r="P147" s="60"/>
      <c r="Q147" s="60"/>
    </row>
    <row r="148" spans="1:17" x14ac:dyDescent="0.2">
      <c r="A148" s="60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</row>
    <row r="149" spans="1:17" x14ac:dyDescent="0.2">
      <c r="A149" s="60"/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</row>
    <row r="150" spans="1:17" x14ac:dyDescent="0.2">
      <c r="A150" s="60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</row>
    <row r="151" spans="1:17" x14ac:dyDescent="0.2">
      <c r="A151" s="60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</row>
    <row r="152" spans="1:17" x14ac:dyDescent="0.2">
      <c r="A152" s="60"/>
      <c r="B152" s="60"/>
      <c r="C152" s="60"/>
      <c r="D152" s="60"/>
      <c r="E152" s="60"/>
      <c r="F152" s="60"/>
      <c r="G152" s="60"/>
      <c r="H152" s="60"/>
      <c r="I152" s="60"/>
      <c r="J152" s="60"/>
      <c r="K152" s="85"/>
      <c r="L152" s="60"/>
      <c r="M152" s="60"/>
      <c r="N152" s="60"/>
      <c r="O152" s="60"/>
      <c r="P152" s="60"/>
      <c r="Q152" s="60"/>
    </row>
    <row r="153" spans="1:17" x14ac:dyDescent="0.2">
      <c r="A153" s="60"/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</row>
    <row r="154" spans="1:17" x14ac:dyDescent="0.2">
      <c r="A154" s="60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</row>
    <row r="155" spans="1:17" x14ac:dyDescent="0.2">
      <c r="A155" s="60"/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</row>
    <row r="156" spans="1:17" x14ac:dyDescent="0.2">
      <c r="A156" s="60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</row>
    <row r="157" spans="1:17" x14ac:dyDescent="0.2">
      <c r="A157" s="60"/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</row>
    <row r="158" spans="1:17" x14ac:dyDescent="0.2">
      <c r="A158" s="60"/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</row>
    <row r="159" spans="1:17" x14ac:dyDescent="0.2">
      <c r="A159" s="60"/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</row>
    <row r="160" spans="1:17" x14ac:dyDescent="0.2">
      <c r="A160" s="60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</row>
  </sheetData>
  <phoneticPr fontId="65" type="noConversion"/>
  <dataValidations count="1">
    <dataValidation type="list" allowBlank="1" showInputMessage="1" showErrorMessage="1" sqref="A3" xr:uid="{00000000-0002-0000-0100-000000000000}">
      <formula1>$K$92:$K$93</formula1>
    </dataValidation>
  </dataValidations>
  <hyperlinks>
    <hyperlink ref="A79" r:id="rId1" display="Contact: statsinclusion@wales.gsi.gov.uk" xr:uid="{00000000-0004-0000-0100-000004000000}"/>
    <hyperlink ref="A80" r:id="rId2" display="Contact: SFRS.PerformanceDataServices1@firescotland.gov.uk" xr:uid="{00000000-0004-0000-0100-000005000000}"/>
    <hyperlink ref="A75" r:id="rId3" xr:uid="{00000000-0004-0000-0100-000006000000}"/>
    <hyperlink ref="A76:I76" r:id="rId4" display="The statistics in this table for England and Wales are National Statistics. The Scottish Fire and Rescue Service is working towards achieving UK Statistics Authority accreditation." xr:uid="{00000000-0004-0000-0100-000009000000}"/>
    <hyperlink ref="A79:B79" r:id="rId5" display="Contact: stats.inclusion@gov.wales" xr:uid="{AC530FB5-B470-4B59-BE5A-1210A4F81462}"/>
    <hyperlink ref="A80:C80" r:id="rId6" display="Contact: National.Statistics@firescotland.gov.uk" xr:uid="{187481CC-0494-41E3-9F73-FF6D4E020066}"/>
    <hyperlink ref="A56" r:id="rId7" display="3 Figures for England are from the latest statistical release, published by the Home Office on 14 February 2019. This included data received by  9 December 2018. " xr:uid="{64BA1115-C14E-45D5-9E2B-431E363B176B}"/>
    <hyperlink ref="A76" r:id="rId8" xr:uid="{DB303988-EAC7-481E-A01B-833216D11EEC}"/>
    <hyperlink ref="A57:I57" r:id="rId9" display="4 Figures for Scotland are from the latest statistical release, published by the Scottish Fire and Rescue Service on 31 October 2019. This included data received by 26 September 2019." xr:uid="{DDE2FE32-E9E0-493A-82B0-89F5CB23AB9C}"/>
    <hyperlink ref="A58:I58" r:id="rId10" display="5 Figures for Wales are from the latest statistical release, published by the Welsh Government on 21 August 2018. This included data received by 5 July 2018." xr:uid="{B64F0FA6-EBBD-4C05-9BCC-E6F6DD5F2A92}"/>
    <hyperlink ref="A57" r:id="rId11" display="6 Figures for Scotland are from the latest statistical release, published by the Scottish Fire and Rescue Service on 31 October 2023. This included data received by 25 September 2023." xr:uid="{C1A6E497-76BB-4DE8-A8BB-61C1F9466AAC}"/>
    <hyperlink ref="A78" r:id="rId12" xr:uid="{43C576B2-7800-4EBA-8EEB-C01366217779}"/>
  </hyperlinks>
  <pageMargins left="0.70866141732283472" right="0.70866141732283472" top="0.74803149606299213" bottom="0.74803149606299213" header="0.31496062992125984" footer="0.31496062992125984"/>
  <pageSetup paperSize="9" orientation="landscape" r:id="rId13"/>
  <headerFooter>
    <oddHeader>&amp;C&amp;"Aptos"&amp;10&amp;K000000 OFFICIAL&amp;1#_x000D_</oddHeader>
    <oddFooter>&amp;C_x000D_&amp;1#&amp;"Aptos"&amp;10&amp;K000000 OFFICIAL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4CA0E-E91A-4753-957B-839BFF86DE0E}">
  <sheetPr codeName="Sheet8">
    <tabColor rgb="FFFFC000"/>
  </sheetPr>
  <dimension ref="A1:X114"/>
  <sheetViews>
    <sheetView topLeftCell="A7" zoomScaleNormal="100" workbookViewId="0">
      <selection activeCell="E83" sqref="E83"/>
    </sheetView>
  </sheetViews>
  <sheetFormatPr defaultRowHeight="15" x14ac:dyDescent="0.2"/>
  <cols>
    <col min="1" max="1" width="28.7109375" style="20" bestFit="1" customWidth="1"/>
    <col min="2" max="2" width="23.5703125" style="20" bestFit="1" customWidth="1"/>
    <col min="3" max="3" width="18" style="20" bestFit="1" customWidth="1"/>
    <col min="4" max="5" width="16.28515625" style="20" bestFit="1" customWidth="1"/>
    <col min="6" max="6" width="18" style="20" bestFit="1" customWidth="1"/>
    <col min="7" max="7" width="9.7109375" style="20" customWidth="1"/>
    <col min="8" max="8" width="24.140625" style="20" bestFit="1" customWidth="1"/>
    <col min="9" max="9" width="20.85546875" style="20" bestFit="1" customWidth="1"/>
    <col min="10" max="10" width="21.28515625" style="20" bestFit="1" customWidth="1"/>
    <col min="11" max="11" width="19.7109375" style="20" bestFit="1" customWidth="1"/>
    <col min="12" max="12" width="22" style="20" bestFit="1" customWidth="1"/>
    <col min="13" max="13" width="10.42578125" style="20" bestFit="1" customWidth="1"/>
    <col min="14" max="14" width="14.7109375" style="20" bestFit="1" customWidth="1"/>
    <col min="15" max="15" width="33" style="20" bestFit="1" customWidth="1"/>
    <col min="16" max="16" width="31.5703125" style="20" bestFit="1" customWidth="1"/>
    <col min="17" max="17" width="16.5703125" style="20" bestFit="1" customWidth="1"/>
    <col min="18" max="18" width="11.5703125" style="20" customWidth="1"/>
    <col min="19" max="19" width="9.140625" style="20"/>
    <col min="20" max="20" width="14.42578125" style="20" customWidth="1"/>
    <col min="21" max="21" width="20.42578125" style="20" bestFit="1" customWidth="1"/>
    <col min="22" max="22" width="28.28515625" style="20" bestFit="1" customWidth="1"/>
    <col min="23" max="23" width="22.28515625" style="20" bestFit="1" customWidth="1"/>
    <col min="24" max="24" width="19.42578125" style="20" bestFit="1" customWidth="1"/>
    <col min="25" max="34" width="9.140625" style="20"/>
    <col min="35" max="35" width="10.28515625" style="20" customWidth="1"/>
    <col min="36" max="36" width="16.7109375" style="20" bestFit="1" customWidth="1"/>
    <col min="37" max="37" width="16.5703125" style="20" bestFit="1" customWidth="1"/>
    <col min="38" max="38" width="10" style="20" bestFit="1" customWidth="1"/>
    <col min="39" max="39" width="11.7109375" style="20" bestFit="1" customWidth="1"/>
    <col min="40" max="40" width="9.5703125" style="20" bestFit="1" customWidth="1"/>
    <col min="41" max="41" width="20.28515625" style="20" bestFit="1" customWidth="1"/>
    <col min="42" max="42" width="17.42578125" style="20" bestFit="1" customWidth="1"/>
    <col min="43" max="44" width="15" style="20" bestFit="1" customWidth="1"/>
    <col min="45" max="45" width="13.5703125" style="20" bestFit="1" customWidth="1"/>
    <col min="46" max="46" width="15.28515625" style="20" bestFit="1" customWidth="1"/>
    <col min="47" max="47" width="11.5703125" style="20" bestFit="1" customWidth="1"/>
    <col min="48" max="16384" width="9.140625" style="20"/>
  </cols>
  <sheetData>
    <row r="1" spans="1:24" ht="50.1" customHeight="1" x14ac:dyDescent="0.2">
      <c r="A1" s="93" t="s">
        <v>119</v>
      </c>
      <c r="B1" s="94" t="str">
        <f>IF(SUM(B4,B60)=0,"PASS",SUM(B4,B60))</f>
        <v>PASS</v>
      </c>
    </row>
    <row r="3" spans="1:24" s="95" customFormat="1" ht="24" customHeight="1" x14ac:dyDescent="0.2"/>
    <row r="4" spans="1:24" ht="45" customHeight="1" x14ac:dyDescent="0.2">
      <c r="A4" s="96" t="s">
        <v>130</v>
      </c>
      <c r="B4" s="20">
        <f>COUNTIF($U$10:$X$58,"Error")</f>
        <v>0</v>
      </c>
    </row>
    <row r="6" spans="1:24" x14ac:dyDescent="0.2">
      <c r="A6" s="97" t="s">
        <v>30</v>
      </c>
      <c r="B6" s="20" t="s">
        <v>129</v>
      </c>
    </row>
    <row r="8" spans="1:24" ht="15.75" x14ac:dyDescent="0.25">
      <c r="A8" s="97" t="s">
        <v>128</v>
      </c>
      <c r="B8" s="97" t="s">
        <v>120</v>
      </c>
      <c r="N8" s="19"/>
      <c r="O8" s="19">
        <v>2</v>
      </c>
      <c r="P8" s="19">
        <v>4</v>
      </c>
      <c r="Q8" s="19">
        <v>5</v>
      </c>
      <c r="R8" s="19">
        <v>3</v>
      </c>
      <c r="S8" s="19"/>
    </row>
    <row r="9" spans="1:24" ht="31.5" x14ac:dyDescent="0.25">
      <c r="A9" s="97" t="s">
        <v>121</v>
      </c>
      <c r="B9" s="20" t="s">
        <v>122</v>
      </c>
      <c r="H9" s="20" t="str" cm="1">
        <f t="array" ref="H9:L58">A9:E58</f>
        <v>Row Labels</v>
      </c>
      <c r="I9" s="20" t="str">
        <v>Grand Total</v>
      </c>
      <c r="J9" s="20">
        <v>0</v>
      </c>
      <c r="K9" s="20">
        <v>0</v>
      </c>
      <c r="L9" s="20">
        <v>0</v>
      </c>
      <c r="N9" s="19" t="s">
        <v>82</v>
      </c>
      <c r="O9" s="98" t="s">
        <v>155</v>
      </c>
      <c r="P9" s="98" t="s">
        <v>156</v>
      </c>
      <c r="Q9" s="98" t="s">
        <v>157</v>
      </c>
      <c r="R9" s="98" t="s">
        <v>77</v>
      </c>
      <c r="S9" s="19"/>
      <c r="T9" s="19" t="s">
        <v>82</v>
      </c>
      <c r="U9" s="98" t="s">
        <v>155</v>
      </c>
      <c r="V9" s="98" t="s">
        <v>156</v>
      </c>
      <c r="W9" s="98" t="s">
        <v>157</v>
      </c>
      <c r="X9" s="98" t="s">
        <v>77</v>
      </c>
    </row>
    <row r="10" spans="1:24" x14ac:dyDescent="0.2">
      <c r="A10" s="48" t="s">
        <v>122</v>
      </c>
      <c r="H10" s="20" t="str">
        <v>Grand Total</v>
      </c>
      <c r="I10" s="20">
        <v>0</v>
      </c>
      <c r="J10" s="20">
        <v>0</v>
      </c>
      <c r="K10" s="20">
        <v>0</v>
      </c>
      <c r="L10" s="20">
        <v>0</v>
      </c>
      <c r="N10" s="20" t="s">
        <v>48</v>
      </c>
      <c r="O10" s="20" t="e">
        <f>VLOOKUP($N10,_xlfn.ANCHORARRAY(H9),O$8,FALSE)</f>
        <v>#N/A</v>
      </c>
      <c r="P10" s="20" t="e">
        <f t="shared" ref="P10:R27" si="0">VLOOKUP($N10,$H$9:$L$61,P$8,FALSE)</f>
        <v>#N/A</v>
      </c>
      <c r="Q10" s="20" t="e">
        <f t="shared" si="0"/>
        <v>#N/A</v>
      </c>
      <c r="R10" s="20" t="e">
        <f t="shared" si="0"/>
        <v>#N/A</v>
      </c>
      <c r="T10" s="20" t="s">
        <v>48</v>
      </c>
      <c r="U10" s="20" t="str">
        <f>INDEX(FIRE0103!$A$5:$I$76,MATCH('QA checks'!$T10,FIRE0103!$A$5:$A$76,0),MATCH('QA checks'!U$9,FIRE0103!$A$4:$I$4,0))</f>
        <v>..</v>
      </c>
      <c r="V10" s="20" t="str">
        <f>INDEX(FIRE0103!$A$5:$I$76,MATCH('QA checks'!$T10,FIRE0103!$A$5:$A$76,0),MATCH('QA checks'!V$9,FIRE0103!$A$4:$I$4,0))</f>
        <v>..</v>
      </c>
      <c r="W10" s="20" t="str">
        <f>INDEX(FIRE0103!$A$5:$I$76,MATCH('QA checks'!$T10,FIRE0103!$A$5:$A$76,0),MATCH('QA checks'!W$9,FIRE0103!$A$4:$I$4,0))</f>
        <v>..</v>
      </c>
    </row>
    <row r="11" spans="1:24" x14ac:dyDescent="0.2">
      <c r="H11" s="20">
        <v>0</v>
      </c>
      <c r="I11" s="20">
        <v>0</v>
      </c>
      <c r="J11" s="20">
        <v>0</v>
      </c>
      <c r="K11" s="20">
        <v>0</v>
      </c>
      <c r="L11" s="20">
        <v>0</v>
      </c>
      <c r="N11" s="20" t="s">
        <v>49</v>
      </c>
      <c r="O11" s="20" t="e">
        <f t="shared" ref="O11:O58" si="1">VLOOKUP($N11,$H$9:$L$61,O$8,FALSE)</f>
        <v>#N/A</v>
      </c>
      <c r="P11" s="20" t="e">
        <f t="shared" si="0"/>
        <v>#N/A</v>
      </c>
      <c r="Q11" s="20" t="e">
        <f t="shared" si="0"/>
        <v>#N/A</v>
      </c>
      <c r="R11" s="20" t="e">
        <f t="shared" si="0"/>
        <v>#N/A</v>
      </c>
      <c r="T11" s="20" t="s">
        <v>49</v>
      </c>
      <c r="U11" s="20" t="str">
        <f>INDEX(FIRE0103!$A$5:$I$76,MATCH('QA checks'!$T11,FIRE0103!$A$5:$A$76,0),MATCH('QA checks'!U$9,FIRE0103!$A$4:$I$4,0))</f>
        <v>..</v>
      </c>
      <c r="V11" s="20" t="str">
        <f>INDEX(FIRE0103!$A$5:$I$76,MATCH('QA checks'!$T11,FIRE0103!$A$5:$A$76,0),MATCH('QA checks'!V$9,FIRE0103!$A$4:$I$4,0))</f>
        <v>..</v>
      </c>
      <c r="W11" s="20" t="str">
        <f>INDEX(FIRE0103!$A$5:$I$76,MATCH('QA checks'!$T11,FIRE0103!$A$5:$A$76,0),MATCH('QA checks'!W$9,FIRE0103!$A$4:$I$4,0))</f>
        <v>..</v>
      </c>
    </row>
    <row r="12" spans="1:24" x14ac:dyDescent="0.2">
      <c r="H12" s="20">
        <v>0</v>
      </c>
      <c r="I12" s="20">
        <v>0</v>
      </c>
      <c r="J12" s="20">
        <v>0</v>
      </c>
      <c r="K12" s="20">
        <v>0</v>
      </c>
      <c r="L12" s="20">
        <v>0</v>
      </c>
      <c r="N12" s="20" t="s">
        <v>50</v>
      </c>
      <c r="O12" s="20" t="e">
        <f t="shared" si="1"/>
        <v>#N/A</v>
      </c>
      <c r="P12" s="20" t="e">
        <f t="shared" si="0"/>
        <v>#N/A</v>
      </c>
      <c r="Q12" s="20" t="e">
        <f t="shared" si="0"/>
        <v>#N/A</v>
      </c>
      <c r="R12" s="20" t="e">
        <f t="shared" si="0"/>
        <v>#N/A</v>
      </c>
      <c r="T12" s="20" t="s">
        <v>50</v>
      </c>
      <c r="U12" s="20" t="str">
        <f>INDEX(FIRE0103!$A$5:$I$76,MATCH('QA checks'!$T12,FIRE0103!$A$5:$A$76,0),MATCH('QA checks'!U$9,FIRE0103!$A$4:$I$4,0))</f>
        <v>..</v>
      </c>
      <c r="V12" s="20" t="str">
        <f>INDEX(FIRE0103!$A$5:$I$76,MATCH('QA checks'!$T12,FIRE0103!$A$5:$A$76,0),MATCH('QA checks'!V$9,FIRE0103!$A$4:$I$4,0))</f>
        <v>..</v>
      </c>
      <c r="W12" s="20" t="str">
        <f>INDEX(FIRE0103!$A$5:$I$76,MATCH('QA checks'!$T12,FIRE0103!$A$5:$A$76,0),MATCH('QA checks'!W$9,FIRE0103!$A$4:$I$4,0))</f>
        <v>..</v>
      </c>
    </row>
    <row r="13" spans="1:24" x14ac:dyDescent="0.2">
      <c r="H13" s="20">
        <v>0</v>
      </c>
      <c r="I13" s="20">
        <v>0</v>
      </c>
      <c r="J13" s="20">
        <v>0</v>
      </c>
      <c r="K13" s="20">
        <v>0</v>
      </c>
      <c r="L13" s="20">
        <v>0</v>
      </c>
      <c r="N13" s="20" t="s">
        <v>51</v>
      </c>
      <c r="O13" s="20" t="e">
        <f t="shared" si="1"/>
        <v>#N/A</v>
      </c>
      <c r="P13" s="20" t="e">
        <f t="shared" si="0"/>
        <v>#N/A</v>
      </c>
      <c r="Q13" s="20" t="e">
        <f t="shared" si="0"/>
        <v>#N/A</v>
      </c>
      <c r="R13" s="20" t="e">
        <f t="shared" si="0"/>
        <v>#N/A</v>
      </c>
      <c r="T13" s="20" t="s">
        <v>51</v>
      </c>
      <c r="U13" s="20" t="str">
        <f>INDEX(FIRE0103!$A$5:$I$76,MATCH('QA checks'!$T13,FIRE0103!$A$5:$A$76,0),MATCH('QA checks'!U$9,FIRE0103!$A$4:$I$4,0))</f>
        <v>..</v>
      </c>
      <c r="V13" s="20" t="str">
        <f>INDEX(FIRE0103!$A$5:$I$76,MATCH('QA checks'!$T13,FIRE0103!$A$5:$A$76,0),MATCH('QA checks'!V$9,FIRE0103!$A$4:$I$4,0))</f>
        <v>..</v>
      </c>
      <c r="W13" s="20" t="str">
        <f>INDEX(FIRE0103!$A$5:$I$76,MATCH('QA checks'!$T13,FIRE0103!$A$5:$A$76,0),MATCH('QA checks'!W$9,FIRE0103!$A$4:$I$4,0))</f>
        <v>..</v>
      </c>
    </row>
    <row r="14" spans="1:24" x14ac:dyDescent="0.2">
      <c r="H14" s="20">
        <v>0</v>
      </c>
      <c r="I14" s="20">
        <v>0</v>
      </c>
      <c r="J14" s="20">
        <v>0</v>
      </c>
      <c r="K14" s="20">
        <v>0</v>
      </c>
      <c r="L14" s="20">
        <v>0</v>
      </c>
      <c r="N14" s="20" t="s">
        <v>52</v>
      </c>
      <c r="O14" s="20" t="e">
        <f t="shared" si="1"/>
        <v>#N/A</v>
      </c>
      <c r="P14" s="20" t="e">
        <f t="shared" si="0"/>
        <v>#N/A</v>
      </c>
      <c r="Q14" s="20" t="e">
        <f t="shared" si="0"/>
        <v>#N/A</v>
      </c>
      <c r="R14" s="20" t="e">
        <f t="shared" si="0"/>
        <v>#N/A</v>
      </c>
      <c r="T14" s="20" t="s">
        <v>52</v>
      </c>
      <c r="U14" s="20" t="str">
        <f>INDEX(FIRE0103!$A$5:$I$76,MATCH('QA checks'!$T14,FIRE0103!$A$5:$A$76,0),MATCH('QA checks'!U$9,FIRE0103!$A$4:$I$4,0))</f>
        <v>..</v>
      </c>
      <c r="V14" s="20" t="str">
        <f>INDEX(FIRE0103!$A$5:$I$76,MATCH('QA checks'!$T14,FIRE0103!$A$5:$A$76,0),MATCH('QA checks'!V$9,FIRE0103!$A$4:$I$4,0))</f>
        <v>..</v>
      </c>
      <c r="W14" s="20" t="str">
        <f>INDEX(FIRE0103!$A$5:$I$76,MATCH('QA checks'!$T14,FIRE0103!$A$5:$A$76,0),MATCH('QA checks'!W$9,FIRE0103!$A$4:$I$4,0))</f>
        <v>..</v>
      </c>
    </row>
    <row r="15" spans="1:24" x14ac:dyDescent="0.2">
      <c r="H15" s="20">
        <v>0</v>
      </c>
      <c r="I15" s="20">
        <v>0</v>
      </c>
      <c r="J15" s="20">
        <v>0</v>
      </c>
      <c r="K15" s="20">
        <v>0</v>
      </c>
      <c r="L15" s="20">
        <v>0</v>
      </c>
      <c r="N15" s="20" t="s">
        <v>53</v>
      </c>
      <c r="O15" s="20" t="e">
        <f t="shared" si="1"/>
        <v>#N/A</v>
      </c>
      <c r="P15" s="20" t="e">
        <f t="shared" si="0"/>
        <v>#N/A</v>
      </c>
      <c r="Q15" s="20" t="e">
        <f t="shared" si="0"/>
        <v>#N/A</v>
      </c>
      <c r="R15" s="20" t="e">
        <f t="shared" si="0"/>
        <v>#N/A</v>
      </c>
      <c r="T15" s="20" t="s">
        <v>53</v>
      </c>
      <c r="U15" s="20" t="str">
        <f>INDEX(FIRE0103!$A$5:$I$76,MATCH('QA checks'!$T15,FIRE0103!$A$5:$A$76,0),MATCH('QA checks'!U$9,FIRE0103!$A$4:$I$4,0))</f>
        <v>..</v>
      </c>
      <c r="V15" s="20" t="str">
        <f>INDEX(FIRE0103!$A$5:$I$76,MATCH('QA checks'!$T15,FIRE0103!$A$5:$A$76,0),MATCH('QA checks'!V$9,FIRE0103!$A$4:$I$4,0))</f>
        <v>..</v>
      </c>
      <c r="W15" s="20" t="str">
        <f>INDEX(FIRE0103!$A$5:$I$76,MATCH('QA checks'!$T15,FIRE0103!$A$5:$A$76,0),MATCH('QA checks'!W$9,FIRE0103!$A$4:$I$4,0))</f>
        <v>..</v>
      </c>
    </row>
    <row r="16" spans="1:24" x14ac:dyDescent="0.2">
      <c r="H16" s="20">
        <v>0</v>
      </c>
      <c r="I16" s="20">
        <v>0</v>
      </c>
      <c r="J16" s="20">
        <v>0</v>
      </c>
      <c r="K16" s="20">
        <v>0</v>
      </c>
      <c r="L16" s="20">
        <v>0</v>
      </c>
      <c r="N16" s="20" t="s">
        <v>54</v>
      </c>
      <c r="O16" s="20" t="e">
        <f t="shared" si="1"/>
        <v>#N/A</v>
      </c>
      <c r="P16" s="20" t="e">
        <f t="shared" si="0"/>
        <v>#N/A</v>
      </c>
      <c r="Q16" s="20" t="e">
        <f t="shared" si="0"/>
        <v>#N/A</v>
      </c>
      <c r="R16" s="20" t="e">
        <f t="shared" si="0"/>
        <v>#N/A</v>
      </c>
      <c r="T16" s="20" t="s">
        <v>54</v>
      </c>
      <c r="U16" s="20" t="str">
        <f>INDEX(FIRE0103!$A$5:$I$76,MATCH('QA checks'!$T16,FIRE0103!$A$5:$A$76,0),MATCH('QA checks'!U$9,FIRE0103!$A$4:$I$4,0))</f>
        <v>..</v>
      </c>
      <c r="V16" s="20" t="str">
        <f>INDEX(FIRE0103!$A$5:$I$76,MATCH('QA checks'!$T16,FIRE0103!$A$5:$A$76,0),MATCH('QA checks'!V$9,FIRE0103!$A$4:$I$4,0))</f>
        <v>..</v>
      </c>
      <c r="W16" s="20" t="str">
        <f>INDEX(FIRE0103!$A$5:$I$76,MATCH('QA checks'!$T16,FIRE0103!$A$5:$A$76,0),MATCH('QA checks'!W$9,FIRE0103!$A$4:$I$4,0))</f>
        <v>..</v>
      </c>
    </row>
    <row r="17" spans="8:24" x14ac:dyDescent="0.2">
      <c r="H17" s="20">
        <v>0</v>
      </c>
      <c r="I17" s="20">
        <v>0</v>
      </c>
      <c r="J17" s="20">
        <v>0</v>
      </c>
      <c r="K17" s="20">
        <v>0</v>
      </c>
      <c r="L17" s="20">
        <v>0</v>
      </c>
      <c r="N17" s="20" t="s">
        <v>55</v>
      </c>
      <c r="O17" s="20" t="e">
        <f t="shared" si="1"/>
        <v>#N/A</v>
      </c>
      <c r="P17" s="20" t="e">
        <f t="shared" si="0"/>
        <v>#N/A</v>
      </c>
      <c r="Q17" s="20" t="e">
        <f t="shared" si="0"/>
        <v>#N/A</v>
      </c>
      <c r="R17" s="20" t="e">
        <f t="shared" si="0"/>
        <v>#N/A</v>
      </c>
      <c r="T17" s="20" t="s">
        <v>55</v>
      </c>
      <c r="U17" s="20" t="str">
        <f>INDEX(FIRE0103!$A$5:$I$76,MATCH('QA checks'!$T17,FIRE0103!$A$5:$A$76,0),MATCH('QA checks'!U$9,FIRE0103!$A$4:$I$4,0))</f>
        <v>..</v>
      </c>
      <c r="V17" s="20" t="str">
        <f>INDEX(FIRE0103!$A$5:$I$76,MATCH('QA checks'!$T17,FIRE0103!$A$5:$A$76,0),MATCH('QA checks'!V$9,FIRE0103!$A$4:$I$4,0))</f>
        <v>..</v>
      </c>
      <c r="W17" s="20" t="str">
        <f>INDEX(FIRE0103!$A$5:$I$76,MATCH('QA checks'!$T17,FIRE0103!$A$5:$A$76,0),MATCH('QA checks'!W$9,FIRE0103!$A$4:$I$4,0))</f>
        <v>..</v>
      </c>
    </row>
    <row r="18" spans="8:24" x14ac:dyDescent="0.2">
      <c r="H18" s="20">
        <v>0</v>
      </c>
      <c r="I18" s="20">
        <v>0</v>
      </c>
      <c r="J18" s="20">
        <v>0</v>
      </c>
      <c r="K18" s="20">
        <v>0</v>
      </c>
      <c r="L18" s="20">
        <v>0</v>
      </c>
      <c r="N18" s="20" t="s">
        <v>56</v>
      </c>
      <c r="O18" s="20" t="e">
        <f t="shared" si="1"/>
        <v>#N/A</v>
      </c>
      <c r="P18" s="20" t="e">
        <f t="shared" si="0"/>
        <v>#N/A</v>
      </c>
      <c r="Q18" s="20" t="e">
        <f t="shared" si="0"/>
        <v>#N/A</v>
      </c>
      <c r="R18" s="20" t="e">
        <f t="shared" si="0"/>
        <v>#N/A</v>
      </c>
      <c r="T18" s="20" t="s">
        <v>56</v>
      </c>
      <c r="U18" s="20" t="str">
        <f>INDEX(FIRE0103!$A$5:$I$76,MATCH('QA checks'!$T18,FIRE0103!$A$5:$A$76,0),MATCH('QA checks'!U$9,FIRE0103!$A$4:$I$4,0))</f>
        <v>..</v>
      </c>
      <c r="V18" s="20" t="str">
        <f>INDEX(FIRE0103!$A$5:$I$76,MATCH('QA checks'!$T18,FIRE0103!$A$5:$A$76,0),MATCH('QA checks'!V$9,FIRE0103!$A$4:$I$4,0))</f>
        <v>..</v>
      </c>
      <c r="W18" s="20" t="str">
        <f>INDEX(FIRE0103!$A$5:$I$76,MATCH('QA checks'!$T18,FIRE0103!$A$5:$A$76,0),MATCH('QA checks'!W$9,FIRE0103!$A$4:$I$4,0))</f>
        <v>..</v>
      </c>
    </row>
    <row r="19" spans="8:24" x14ac:dyDescent="0.2">
      <c r="H19" s="20">
        <v>0</v>
      </c>
      <c r="I19" s="20">
        <v>0</v>
      </c>
      <c r="J19" s="20">
        <v>0</v>
      </c>
      <c r="K19" s="20">
        <v>0</v>
      </c>
      <c r="L19" s="20">
        <v>0</v>
      </c>
      <c r="N19" s="20" t="s">
        <v>57</v>
      </c>
      <c r="O19" s="20" t="e">
        <f t="shared" si="1"/>
        <v>#N/A</v>
      </c>
      <c r="P19" s="20" t="e">
        <f t="shared" si="0"/>
        <v>#N/A</v>
      </c>
      <c r="Q19" s="20" t="e">
        <f t="shared" si="0"/>
        <v>#N/A</v>
      </c>
      <c r="R19" s="20" t="e">
        <f t="shared" si="0"/>
        <v>#N/A</v>
      </c>
      <c r="T19" s="20" t="s">
        <v>57</v>
      </c>
      <c r="U19" s="20" t="str">
        <f>INDEX(FIRE0103!$A$5:$I$76,MATCH('QA checks'!$T19,FIRE0103!$A$5:$A$76,0),MATCH('QA checks'!U$9,FIRE0103!$A$4:$I$4,0))</f>
        <v>..</v>
      </c>
      <c r="V19" s="20" t="e">
        <f>IF(P19=INDEX(FIRE0103!$A$5:$I$76,MATCH('QA checks'!$T19,FIRE0103!$A$5:$A$76,0),MATCH('QA checks'!V$9,FIRE0103!$A$4:$I$4,0)),TRUE,"Error")</f>
        <v>#N/A</v>
      </c>
      <c r="W19" s="20" t="str">
        <f>INDEX(FIRE0103!$A$5:$I$76,MATCH('QA checks'!$T19,FIRE0103!$A$5:$A$76,0),MATCH('QA checks'!W$9,FIRE0103!$A$4:$I$4,0))</f>
        <v>..</v>
      </c>
    </row>
    <row r="20" spans="8:24" x14ac:dyDescent="0.2">
      <c r="H20" s="20">
        <v>0</v>
      </c>
      <c r="I20" s="20">
        <v>0</v>
      </c>
      <c r="J20" s="20">
        <v>0</v>
      </c>
      <c r="K20" s="20">
        <v>0</v>
      </c>
      <c r="L20" s="20">
        <v>0</v>
      </c>
      <c r="N20" s="20" t="s">
        <v>58</v>
      </c>
      <c r="O20" s="20" t="e">
        <f t="shared" si="1"/>
        <v>#N/A</v>
      </c>
      <c r="P20" s="20" t="e">
        <f t="shared" si="0"/>
        <v>#N/A</v>
      </c>
      <c r="Q20" s="20" t="e">
        <f t="shared" si="0"/>
        <v>#N/A</v>
      </c>
      <c r="R20" s="20" t="e">
        <f t="shared" si="0"/>
        <v>#N/A</v>
      </c>
      <c r="T20" s="20" t="s">
        <v>58</v>
      </c>
      <c r="U20" s="20" t="str">
        <f>INDEX(FIRE0103!$A$5:$I$76,MATCH('QA checks'!$T20,FIRE0103!$A$5:$A$76,0),MATCH('QA checks'!U$9,FIRE0103!$A$4:$I$4,0))</f>
        <v>..</v>
      </c>
      <c r="V20" s="20" t="e">
        <f>IF(P20=INDEX(FIRE0103!$A$5:$I$76,MATCH('QA checks'!$T20,FIRE0103!$A$5:$A$76,0),MATCH('QA checks'!V$9,FIRE0103!$A$4:$I$4,0)),TRUE,"Error")</f>
        <v>#N/A</v>
      </c>
      <c r="W20" s="20" t="str">
        <f>INDEX(FIRE0103!$A$5:$I$76,MATCH('QA checks'!$T20,FIRE0103!$A$5:$A$76,0),MATCH('QA checks'!W$9,FIRE0103!$A$4:$I$4,0))</f>
        <v>..</v>
      </c>
    </row>
    <row r="21" spans="8:24" x14ac:dyDescent="0.2">
      <c r="H21" s="20">
        <v>0</v>
      </c>
      <c r="I21" s="20">
        <v>0</v>
      </c>
      <c r="J21" s="20">
        <v>0</v>
      </c>
      <c r="K21" s="20">
        <v>0</v>
      </c>
      <c r="L21" s="20">
        <v>0</v>
      </c>
      <c r="N21" s="20" t="s">
        <v>59</v>
      </c>
      <c r="O21" s="20" t="e">
        <f t="shared" si="1"/>
        <v>#N/A</v>
      </c>
      <c r="P21" s="20" t="e">
        <f t="shared" si="0"/>
        <v>#N/A</v>
      </c>
      <c r="Q21" s="20" t="e">
        <f t="shared" si="0"/>
        <v>#N/A</v>
      </c>
      <c r="R21" s="20" t="e">
        <f t="shared" si="0"/>
        <v>#N/A</v>
      </c>
      <c r="T21" s="20" t="s">
        <v>59</v>
      </c>
      <c r="U21" s="20" t="str">
        <f>INDEX(FIRE0103!$A$5:$I$76,MATCH('QA checks'!$T21,FIRE0103!$A$5:$A$76,0),MATCH('QA checks'!U$9,FIRE0103!$A$4:$I$4,0))</f>
        <v>..</v>
      </c>
      <c r="V21" s="20" t="e">
        <f>IF(P21=INDEX(FIRE0103!$A$5:$I$76,MATCH('QA checks'!$T21,FIRE0103!$A$5:$A$76,0),MATCH('QA checks'!V$9,FIRE0103!$A$4:$I$4,0)),TRUE,"Error")</f>
        <v>#N/A</v>
      </c>
      <c r="W21" s="20" t="str">
        <f>INDEX(FIRE0103!$A$5:$I$76,MATCH('QA checks'!$T21,FIRE0103!$A$5:$A$76,0),MATCH('QA checks'!W$9,FIRE0103!$A$4:$I$4,0))</f>
        <v>..</v>
      </c>
    </row>
    <row r="22" spans="8:24" x14ac:dyDescent="0.2">
      <c r="H22" s="20">
        <v>0</v>
      </c>
      <c r="I22" s="20">
        <v>0</v>
      </c>
      <c r="J22" s="20">
        <v>0</v>
      </c>
      <c r="K22" s="20">
        <v>0</v>
      </c>
      <c r="L22" s="20">
        <v>0</v>
      </c>
      <c r="N22" s="20" t="s">
        <v>60</v>
      </c>
      <c r="O22" s="20" t="e">
        <f t="shared" si="1"/>
        <v>#N/A</v>
      </c>
      <c r="P22" s="20" t="e">
        <f t="shared" si="0"/>
        <v>#N/A</v>
      </c>
      <c r="Q22" s="20" t="e">
        <f t="shared" si="0"/>
        <v>#N/A</v>
      </c>
      <c r="R22" s="20" t="e">
        <f t="shared" si="0"/>
        <v>#N/A</v>
      </c>
      <c r="T22" s="20" t="s">
        <v>60</v>
      </c>
      <c r="U22" s="20" t="str">
        <f>INDEX(FIRE0103!$A$5:$I$76,MATCH('QA checks'!$T22,FIRE0103!$A$5:$A$76,0),MATCH('QA checks'!U$9,FIRE0103!$A$4:$I$4,0))</f>
        <v>..</v>
      </c>
      <c r="V22" s="20" t="e">
        <f>IF(P22=INDEX(FIRE0103!$A$5:$I$76,MATCH('QA checks'!$T22,FIRE0103!$A$5:$A$76,0),MATCH('QA checks'!V$9,FIRE0103!$A$4:$I$4,0)),TRUE,"Error")</f>
        <v>#N/A</v>
      </c>
      <c r="W22" s="20" t="str">
        <f>INDEX(FIRE0103!$A$5:$I$76,MATCH('QA checks'!$T22,FIRE0103!$A$5:$A$76,0),MATCH('QA checks'!W$9,FIRE0103!$A$4:$I$4,0))</f>
        <v>..</v>
      </c>
    </row>
    <row r="23" spans="8:24" x14ac:dyDescent="0.2">
      <c r="H23" s="20">
        <v>0</v>
      </c>
      <c r="I23" s="20">
        <v>0</v>
      </c>
      <c r="J23" s="20">
        <v>0</v>
      </c>
      <c r="K23" s="20">
        <v>0</v>
      </c>
      <c r="L23" s="20">
        <v>0</v>
      </c>
      <c r="N23" s="20" t="s">
        <v>61</v>
      </c>
      <c r="O23" s="20" t="e">
        <f t="shared" si="1"/>
        <v>#N/A</v>
      </c>
      <c r="P23" s="20" t="e">
        <f t="shared" si="0"/>
        <v>#N/A</v>
      </c>
      <c r="Q23" s="20" t="e">
        <f t="shared" si="0"/>
        <v>#N/A</v>
      </c>
      <c r="R23" s="20" t="e">
        <f t="shared" si="0"/>
        <v>#N/A</v>
      </c>
      <c r="T23" s="20" t="s">
        <v>61</v>
      </c>
      <c r="U23" s="20" t="str">
        <f>INDEX(FIRE0103!$A$5:$I$76,MATCH('QA checks'!$T23,FIRE0103!$A$5:$A$76,0),MATCH('QA checks'!U$9,FIRE0103!$A$4:$I$4,0))</f>
        <v>..</v>
      </c>
      <c r="W23" s="20" t="str">
        <f>INDEX(FIRE0103!$A$5:$I$76,MATCH('QA checks'!$T23,FIRE0103!$A$5:$A$76,0),MATCH('QA checks'!W$9,FIRE0103!$A$4:$I$4,0))</f>
        <v>..</v>
      </c>
    </row>
    <row r="24" spans="8:24" x14ac:dyDescent="0.2">
      <c r="H24" s="20">
        <v>0</v>
      </c>
      <c r="I24" s="20">
        <v>0</v>
      </c>
      <c r="J24" s="20">
        <v>0</v>
      </c>
      <c r="K24" s="20">
        <v>0</v>
      </c>
      <c r="L24" s="20">
        <v>0</v>
      </c>
      <c r="N24" s="20" t="s">
        <v>62</v>
      </c>
      <c r="O24" s="20" t="e">
        <f t="shared" si="1"/>
        <v>#N/A</v>
      </c>
      <c r="P24" s="20" t="e">
        <f t="shared" si="0"/>
        <v>#N/A</v>
      </c>
      <c r="Q24" s="20" t="e">
        <f t="shared" si="0"/>
        <v>#N/A</v>
      </c>
      <c r="R24" s="20" t="e">
        <f t="shared" si="0"/>
        <v>#N/A</v>
      </c>
      <c r="T24" s="20" t="s">
        <v>62</v>
      </c>
      <c r="U24" s="20" t="e">
        <f>IF(O24=INDEX(FIRE0103!$A$5:$I$76,MATCH('QA checks'!$T24,FIRE0103!$A$5:$A$76,0),MATCH('QA checks'!U$9,FIRE0103!$A$4:$I$4,0)),TRUE,"Error")</f>
        <v>#N/A</v>
      </c>
      <c r="V24" s="20" t="e">
        <f>IF(P24=INDEX(FIRE0103!$A$5:$I$76,MATCH('QA checks'!$T24,FIRE0103!$A$5:$A$76,0),MATCH('QA checks'!V$9,FIRE0103!$A$4:$I$4,0)),TRUE,"Error")</f>
        <v>#N/A</v>
      </c>
      <c r="W24" s="20" t="str">
        <f>INDEX(FIRE0103!$A$5:$I$76,MATCH('QA checks'!$T24,FIRE0103!$A$5:$A$76,0),MATCH('QA checks'!W$9,FIRE0103!$A$4:$I$4,0))</f>
        <v>..</v>
      </c>
      <c r="X24" s="20" t="e">
        <f>IF(R24=INDEX(FIRE0103!$A$5:$I$76,MATCH('QA checks'!$T24,FIRE0103!$A$5:$A$76,0),MATCH('QA checks'!X$9,FIRE0103!$A$4:$I$4,0)),TRUE,"Error")</f>
        <v>#N/A</v>
      </c>
    </row>
    <row r="25" spans="8:24" x14ac:dyDescent="0.2">
      <c r="H25" s="20">
        <v>0</v>
      </c>
      <c r="I25" s="20">
        <v>0</v>
      </c>
      <c r="J25" s="20">
        <v>0</v>
      </c>
      <c r="K25" s="20">
        <v>0</v>
      </c>
      <c r="L25" s="20">
        <v>0</v>
      </c>
      <c r="N25" s="20" t="s">
        <v>63</v>
      </c>
      <c r="O25" s="20" t="e">
        <f t="shared" si="1"/>
        <v>#N/A</v>
      </c>
      <c r="P25" s="20" t="e">
        <f t="shared" si="0"/>
        <v>#N/A</v>
      </c>
      <c r="Q25" s="20" t="e">
        <f t="shared" si="0"/>
        <v>#N/A</v>
      </c>
      <c r="R25" s="20" t="e">
        <f t="shared" si="0"/>
        <v>#N/A</v>
      </c>
      <c r="T25" s="20" t="s">
        <v>63</v>
      </c>
      <c r="U25" s="20" t="e">
        <f>IF(O25=INDEX(FIRE0103!$A$5:$I$76,MATCH('QA checks'!$T25,FIRE0103!$A$5:$A$76,0),MATCH('QA checks'!U$9,FIRE0103!$A$4:$I$4,0)),TRUE,"Error")</f>
        <v>#N/A</v>
      </c>
      <c r="V25" s="20" t="e">
        <f>IF(P25=INDEX(FIRE0103!$A$5:$I$76,MATCH('QA checks'!$T25,FIRE0103!$A$5:$A$76,0),MATCH('QA checks'!V$9,FIRE0103!$A$4:$I$4,0)),TRUE,"Error")</f>
        <v>#N/A</v>
      </c>
      <c r="W25" s="20" t="str">
        <f>INDEX(FIRE0103!$A$5:$I$76,MATCH('QA checks'!$T25,FIRE0103!$A$5:$A$76,0),MATCH('QA checks'!W$9,FIRE0103!$A$4:$I$4,0))</f>
        <v>..</v>
      </c>
      <c r="X25" s="20" t="e">
        <f>IF(R25=INDEX(FIRE0103!$A$5:$I$76,MATCH('QA checks'!$T25,FIRE0103!$A$5:$A$76,0),MATCH('QA checks'!X$9,FIRE0103!$A$4:$I$4,0)),TRUE,"Error")</f>
        <v>#N/A</v>
      </c>
    </row>
    <row r="26" spans="8:24" x14ac:dyDescent="0.2">
      <c r="H26" s="20">
        <v>0</v>
      </c>
      <c r="I26" s="20">
        <v>0</v>
      </c>
      <c r="J26" s="20">
        <v>0</v>
      </c>
      <c r="K26" s="20">
        <v>0</v>
      </c>
      <c r="L26" s="20">
        <v>0</v>
      </c>
      <c r="N26" s="20" t="s">
        <v>64</v>
      </c>
      <c r="O26" s="20" t="e">
        <f t="shared" si="1"/>
        <v>#N/A</v>
      </c>
      <c r="P26" s="20" t="e">
        <f t="shared" si="0"/>
        <v>#N/A</v>
      </c>
      <c r="Q26" s="20" t="e">
        <f t="shared" si="0"/>
        <v>#N/A</v>
      </c>
      <c r="R26" s="20" t="e">
        <f t="shared" si="0"/>
        <v>#N/A</v>
      </c>
      <c r="T26" s="20" t="s">
        <v>64</v>
      </c>
      <c r="U26" s="20" t="e">
        <f>IF(O26=INDEX(FIRE0103!$A$5:$I$76,MATCH('QA checks'!$T26,FIRE0103!$A$5:$A$76,0),MATCH('QA checks'!U$9,FIRE0103!$A$4:$I$4,0)),TRUE,"Error")</f>
        <v>#N/A</v>
      </c>
      <c r="V26" s="20" t="e">
        <f>IF(P26=INDEX(FIRE0103!$A$5:$I$76,MATCH('QA checks'!$T26,FIRE0103!$A$5:$A$76,0),MATCH('QA checks'!V$9,FIRE0103!$A$4:$I$4,0)),TRUE,"Error")</f>
        <v>#N/A</v>
      </c>
      <c r="W26" s="20" t="str">
        <f>INDEX(FIRE0103!$A$5:$I$76,MATCH('QA checks'!$T26,FIRE0103!$A$5:$A$76,0),MATCH('QA checks'!W$9,FIRE0103!$A$4:$I$4,0))</f>
        <v>..</v>
      </c>
      <c r="X26" s="20" t="e">
        <f>IF(R26=INDEX(FIRE0103!$A$5:$I$76,MATCH('QA checks'!$T26,FIRE0103!$A$5:$A$76,0),MATCH('QA checks'!X$9,FIRE0103!$A$4:$I$4,0)),TRUE,"Error")</f>
        <v>#N/A</v>
      </c>
    </row>
    <row r="27" spans="8:24" x14ac:dyDescent="0.2">
      <c r="H27" s="20">
        <v>0</v>
      </c>
      <c r="I27" s="20">
        <v>0</v>
      </c>
      <c r="J27" s="20">
        <v>0</v>
      </c>
      <c r="K27" s="20">
        <v>0</v>
      </c>
      <c r="L27" s="20">
        <v>0</v>
      </c>
      <c r="N27" s="20" t="s">
        <v>65</v>
      </c>
      <c r="O27" s="20" t="e">
        <f t="shared" si="1"/>
        <v>#N/A</v>
      </c>
      <c r="P27" s="20" t="e">
        <f t="shared" si="0"/>
        <v>#N/A</v>
      </c>
      <c r="Q27" s="20" t="e">
        <f t="shared" si="0"/>
        <v>#N/A</v>
      </c>
      <c r="R27" s="20" t="e">
        <f t="shared" si="0"/>
        <v>#N/A</v>
      </c>
      <c r="T27" s="20" t="s">
        <v>65</v>
      </c>
      <c r="U27" s="20" t="e">
        <f>IF(O27=INDEX(FIRE0103!$A$5:$I$76,MATCH('QA checks'!$T27,FIRE0103!$A$5:$A$76,0),MATCH('QA checks'!U$9,FIRE0103!$A$4:$I$4,0)),TRUE,"Error")</f>
        <v>#N/A</v>
      </c>
      <c r="V27" s="20" t="e">
        <f>IF(P27=INDEX(FIRE0103!$A$5:$I$76,MATCH('QA checks'!$T27,FIRE0103!$A$5:$A$76,0),MATCH('QA checks'!V$9,FIRE0103!$A$4:$I$4,0)),TRUE,"Error")</f>
        <v>#N/A</v>
      </c>
      <c r="W27" s="20" t="str">
        <f>INDEX(FIRE0103!$A$5:$I$76,MATCH('QA checks'!$T27,FIRE0103!$A$5:$A$76,0),MATCH('QA checks'!W$9,FIRE0103!$A$4:$I$4,0))</f>
        <v>..</v>
      </c>
      <c r="X27" s="20" t="e">
        <f>IF(R27=INDEX(FIRE0103!$A$5:$I$76,MATCH('QA checks'!$T27,FIRE0103!$A$5:$A$76,0),MATCH('QA checks'!X$9,FIRE0103!$A$4:$I$4,0)),TRUE,"Error")</f>
        <v>#N/A</v>
      </c>
    </row>
    <row r="28" spans="8:24" x14ac:dyDescent="0.2">
      <c r="H28" s="20">
        <v>0</v>
      </c>
      <c r="I28" s="20">
        <v>0</v>
      </c>
      <c r="J28" s="20">
        <v>0</v>
      </c>
      <c r="K28" s="20">
        <v>0</v>
      </c>
      <c r="L28" s="20">
        <v>0</v>
      </c>
      <c r="N28" s="20" t="s">
        <v>66</v>
      </c>
      <c r="O28" s="20" t="e">
        <f t="shared" si="1"/>
        <v>#N/A</v>
      </c>
      <c r="P28" s="20" t="e">
        <f t="shared" ref="P28:Q36" si="2">VLOOKUP($N28,$H$9:$L$61,P$8,FALSE)</f>
        <v>#N/A</v>
      </c>
      <c r="Q28" s="20" t="e">
        <f t="shared" si="2"/>
        <v>#N/A</v>
      </c>
      <c r="R28" s="20" t="e">
        <f>SUM(O28:Q28)</f>
        <v>#N/A</v>
      </c>
      <c r="T28" s="20" t="s">
        <v>66</v>
      </c>
      <c r="U28" s="20" t="e">
        <f>IF(O28=INDEX(FIRE0103!$A$5:$I$76,MATCH('QA checks'!$T28,FIRE0103!$A$5:$A$76,0),MATCH('QA checks'!U$9,FIRE0103!$A$4:$I$4,0)),TRUE,"Error")</f>
        <v>#N/A</v>
      </c>
      <c r="V28" s="20" t="e">
        <f>IF(P28=INDEX(FIRE0103!$A$5:$I$76,MATCH('QA checks'!$T28,FIRE0103!$A$5:$A$76,0),MATCH('QA checks'!V$9,FIRE0103!$A$4:$I$4,0)),TRUE,"Error")</f>
        <v>#N/A</v>
      </c>
      <c r="W28" s="20" t="e">
        <f>IF(Q28=INDEX(FIRE0103!$A$5:$I$76,MATCH('QA checks'!$T28,FIRE0103!$A$5:$A$76,0),MATCH('QA checks'!W$9,FIRE0103!$A$4:$I$4,0)),TRUE,"Error")</f>
        <v>#N/A</v>
      </c>
      <c r="X28" s="20" t="e">
        <f>IF(R28=INDEX(FIRE0103!$A$5:$I$76,MATCH('QA checks'!$T28,FIRE0103!$A$5:$A$76,0),MATCH('QA checks'!X$9,FIRE0103!$A$4:$I$4,0)),TRUE,"Error")</f>
        <v>#N/A</v>
      </c>
    </row>
    <row r="29" spans="8:24" x14ac:dyDescent="0.2">
      <c r="H29" s="20">
        <v>0</v>
      </c>
      <c r="I29" s="20">
        <v>0</v>
      </c>
      <c r="J29" s="20">
        <v>0</v>
      </c>
      <c r="K29" s="20">
        <v>0</v>
      </c>
      <c r="L29" s="20">
        <v>0</v>
      </c>
      <c r="N29" s="20" t="s">
        <v>67</v>
      </c>
      <c r="O29" s="20" t="e">
        <f t="shared" si="1"/>
        <v>#N/A</v>
      </c>
      <c r="P29" s="20" t="e">
        <f t="shared" si="2"/>
        <v>#N/A</v>
      </c>
      <c r="Q29" s="20" t="e">
        <f t="shared" si="2"/>
        <v>#N/A</v>
      </c>
      <c r="R29" s="20" t="e">
        <f t="shared" ref="R29:R58" si="3">SUM(O29:Q29)</f>
        <v>#N/A</v>
      </c>
      <c r="T29" s="20" t="s">
        <v>67</v>
      </c>
      <c r="U29" s="20" t="e">
        <f>IF(O29=INDEX(FIRE0103!$A$5:$I$76,MATCH('QA checks'!$T29,FIRE0103!$A$5:$A$76,0),MATCH('QA checks'!U$9,FIRE0103!$A$4:$I$4,0)),TRUE,"Error")</f>
        <v>#N/A</v>
      </c>
      <c r="V29" s="20" t="e">
        <f>IF(P29=INDEX(FIRE0103!$A$5:$I$76,MATCH('QA checks'!$T29,FIRE0103!$A$5:$A$76,0),MATCH('QA checks'!V$9,FIRE0103!$A$4:$I$4,0)),TRUE,"Error")</f>
        <v>#N/A</v>
      </c>
      <c r="W29" s="20" t="e">
        <f>IF(Q29=INDEX(FIRE0103!$A$5:$I$76,MATCH('QA checks'!$T29,FIRE0103!$A$5:$A$76,0),MATCH('QA checks'!W$9,FIRE0103!$A$4:$I$4,0)),TRUE,"Error")</f>
        <v>#N/A</v>
      </c>
      <c r="X29" s="20" t="e">
        <f>IF(R29=INDEX(FIRE0103!$A$5:$I$76,MATCH('QA checks'!$T29,FIRE0103!$A$5:$A$76,0),MATCH('QA checks'!X$9,FIRE0103!$A$4:$I$4,0)),TRUE,"Error")</f>
        <v>#N/A</v>
      </c>
    </row>
    <row r="30" spans="8:24" x14ac:dyDescent="0.2">
      <c r="H30" s="20">
        <v>0</v>
      </c>
      <c r="I30" s="20">
        <v>0</v>
      </c>
      <c r="J30" s="20">
        <v>0</v>
      </c>
      <c r="K30" s="20">
        <v>0</v>
      </c>
      <c r="L30" s="20">
        <v>0</v>
      </c>
      <c r="N30" s="20" t="s">
        <v>68</v>
      </c>
      <c r="O30" s="20" t="e">
        <f t="shared" si="1"/>
        <v>#N/A</v>
      </c>
      <c r="P30" s="20" t="e">
        <f t="shared" si="2"/>
        <v>#N/A</v>
      </c>
      <c r="Q30" s="20" t="e">
        <f t="shared" si="2"/>
        <v>#N/A</v>
      </c>
      <c r="R30" s="20" t="e">
        <f t="shared" si="3"/>
        <v>#N/A</v>
      </c>
      <c r="T30" s="20" t="s">
        <v>68</v>
      </c>
      <c r="U30" s="20" t="e">
        <f>IF(O30=INDEX(FIRE0103!$A$5:$I$76,MATCH('QA checks'!$T30,FIRE0103!$A$5:$A$76,0),MATCH('QA checks'!U$9,FIRE0103!$A$4:$I$4,0)),TRUE,"Error")</f>
        <v>#N/A</v>
      </c>
      <c r="V30" s="20" t="e">
        <f>IF(P30=INDEX(FIRE0103!$A$5:$I$76,MATCH('QA checks'!$T30,FIRE0103!$A$5:$A$76,0),MATCH('QA checks'!V$9,FIRE0103!$A$4:$I$4,0)),TRUE,"Error")</f>
        <v>#N/A</v>
      </c>
      <c r="W30" s="20" t="e">
        <f>IF(Q30=INDEX(FIRE0103!$A$5:$I$76,MATCH('QA checks'!$T30,FIRE0103!$A$5:$A$76,0),MATCH('QA checks'!W$9,FIRE0103!$A$4:$I$4,0)),TRUE,"Error")</f>
        <v>#N/A</v>
      </c>
      <c r="X30" s="20" t="e">
        <f>IF(R30=INDEX(FIRE0103!$A$5:$I$76,MATCH('QA checks'!$T30,FIRE0103!$A$5:$A$76,0),MATCH('QA checks'!X$9,FIRE0103!$A$4:$I$4,0)),TRUE,"Error")</f>
        <v>#N/A</v>
      </c>
    </row>
    <row r="31" spans="8:24" x14ac:dyDescent="0.2">
      <c r="H31" s="20">
        <v>0</v>
      </c>
      <c r="I31" s="20">
        <v>0</v>
      </c>
      <c r="J31" s="20">
        <v>0</v>
      </c>
      <c r="K31" s="20">
        <v>0</v>
      </c>
      <c r="L31" s="20">
        <v>0</v>
      </c>
      <c r="N31" s="20" t="s">
        <v>69</v>
      </c>
      <c r="O31" s="20" t="e">
        <f t="shared" si="1"/>
        <v>#N/A</v>
      </c>
      <c r="P31" s="20" t="e">
        <f t="shared" si="2"/>
        <v>#N/A</v>
      </c>
      <c r="Q31" s="20" t="e">
        <f t="shared" si="2"/>
        <v>#N/A</v>
      </c>
      <c r="R31" s="20" t="e">
        <f t="shared" si="3"/>
        <v>#N/A</v>
      </c>
      <c r="T31" s="20" t="s">
        <v>69</v>
      </c>
      <c r="U31" s="20" t="e">
        <f>IF(O31=INDEX(FIRE0103!$A$5:$I$76,MATCH('QA checks'!$T31,FIRE0103!$A$5:$A$76,0),MATCH('QA checks'!U$9,FIRE0103!$A$4:$I$4,0)),TRUE,"Error")</f>
        <v>#N/A</v>
      </c>
      <c r="V31" s="20" t="e">
        <f>IF(P31=INDEX(FIRE0103!$A$5:$I$76,MATCH('QA checks'!$T31,FIRE0103!$A$5:$A$76,0),MATCH('QA checks'!V$9,FIRE0103!$A$4:$I$4,0)),TRUE,"Error")</f>
        <v>#N/A</v>
      </c>
      <c r="W31" s="20" t="e">
        <f>IF(Q31=INDEX(FIRE0103!$A$5:$I$76,MATCH('QA checks'!$T31,FIRE0103!$A$5:$A$76,0),MATCH('QA checks'!W$9,FIRE0103!$A$4:$I$4,0)),TRUE,"Error")</f>
        <v>#N/A</v>
      </c>
      <c r="X31" s="20" t="e">
        <f>IF(R31=INDEX(FIRE0103!$A$5:$I$76,MATCH('QA checks'!$T31,FIRE0103!$A$5:$A$76,0),MATCH('QA checks'!X$9,FIRE0103!$A$4:$I$4,0)),TRUE,"Error")</f>
        <v>#N/A</v>
      </c>
    </row>
    <row r="32" spans="8:24" x14ac:dyDescent="0.2">
      <c r="H32" s="20">
        <v>0</v>
      </c>
      <c r="I32" s="20">
        <v>0</v>
      </c>
      <c r="J32" s="20">
        <v>0</v>
      </c>
      <c r="K32" s="20">
        <v>0</v>
      </c>
      <c r="L32" s="20">
        <v>0</v>
      </c>
      <c r="N32" s="20" t="s">
        <v>70</v>
      </c>
      <c r="O32" s="20" t="e">
        <f t="shared" si="1"/>
        <v>#N/A</v>
      </c>
      <c r="P32" s="20" t="e">
        <f t="shared" si="2"/>
        <v>#N/A</v>
      </c>
      <c r="Q32" s="20" t="e">
        <f t="shared" si="2"/>
        <v>#N/A</v>
      </c>
      <c r="R32" s="20" t="e">
        <f t="shared" si="3"/>
        <v>#N/A</v>
      </c>
      <c r="T32" s="20" t="s">
        <v>70</v>
      </c>
      <c r="U32" s="20" t="e">
        <f>IF(O32=INDEX(FIRE0103!$A$5:$I$76,MATCH('QA checks'!$T32,FIRE0103!$A$5:$A$76,0),MATCH('QA checks'!U$9,FIRE0103!$A$4:$I$4,0)),TRUE,"Error")</f>
        <v>#N/A</v>
      </c>
      <c r="V32" s="20" t="e">
        <f>IF(P32=INDEX(FIRE0103!$A$5:$I$76,MATCH('QA checks'!$T32,FIRE0103!$A$5:$A$76,0),MATCH('QA checks'!V$9,FIRE0103!$A$4:$I$4,0)),TRUE,"Error")</f>
        <v>#N/A</v>
      </c>
      <c r="W32" s="20" t="e">
        <f>IF(Q32=INDEX(FIRE0103!$A$5:$I$76,MATCH('QA checks'!$T32,FIRE0103!$A$5:$A$76,0),MATCH('QA checks'!W$9,FIRE0103!$A$4:$I$4,0)),TRUE,"Error")</f>
        <v>#N/A</v>
      </c>
      <c r="X32" s="20" t="e">
        <f>IF(R32=INDEX(FIRE0103!$A$5:$I$76,MATCH('QA checks'!$T32,FIRE0103!$A$5:$A$76,0),MATCH('QA checks'!X$9,FIRE0103!$A$4:$I$4,0)),TRUE,"Error")</f>
        <v>#N/A</v>
      </c>
    </row>
    <row r="33" spans="8:24" x14ac:dyDescent="0.2">
      <c r="H33" s="20">
        <v>0</v>
      </c>
      <c r="I33" s="20">
        <v>0</v>
      </c>
      <c r="J33" s="20">
        <v>0</v>
      </c>
      <c r="K33" s="20">
        <v>0</v>
      </c>
      <c r="L33" s="20">
        <v>0</v>
      </c>
      <c r="N33" s="20" t="s">
        <v>71</v>
      </c>
      <c r="O33" s="20" t="e">
        <f t="shared" si="1"/>
        <v>#N/A</v>
      </c>
      <c r="P33" s="20" t="e">
        <f t="shared" si="2"/>
        <v>#N/A</v>
      </c>
      <c r="Q33" s="20" t="e">
        <f t="shared" si="2"/>
        <v>#N/A</v>
      </c>
      <c r="R33" s="20" t="e">
        <f t="shared" si="3"/>
        <v>#N/A</v>
      </c>
      <c r="T33" s="20" t="s">
        <v>71</v>
      </c>
      <c r="U33" s="20" t="e">
        <f>IF(O33=INDEX(FIRE0103!$A$5:$I$76,MATCH('QA checks'!$T33,FIRE0103!$A$5:$A$76,0),MATCH('QA checks'!U$9,FIRE0103!$A$4:$I$4,0)),TRUE,"Error")</f>
        <v>#N/A</v>
      </c>
      <c r="V33" s="20" t="e">
        <f>IF(P33=INDEX(FIRE0103!$A$5:$I$76,MATCH('QA checks'!$T33,FIRE0103!$A$5:$A$76,0),MATCH('QA checks'!V$9,FIRE0103!$A$4:$I$4,0)),TRUE,"Error")</f>
        <v>#N/A</v>
      </c>
      <c r="W33" s="20" t="e">
        <f>IF(Q33=INDEX(FIRE0103!$A$5:$I$76,MATCH('QA checks'!$T33,FIRE0103!$A$5:$A$76,0),MATCH('QA checks'!W$9,FIRE0103!$A$4:$I$4,0)),TRUE,"Error")</f>
        <v>#N/A</v>
      </c>
      <c r="X33" s="20" t="e">
        <f>IF(R33=INDEX(FIRE0103!$A$5:$I$76,MATCH('QA checks'!$T33,FIRE0103!$A$5:$A$76,0),MATCH('QA checks'!X$9,FIRE0103!$A$4:$I$4,0)),TRUE,"Error")</f>
        <v>#N/A</v>
      </c>
    </row>
    <row r="34" spans="8:24" x14ac:dyDescent="0.2">
      <c r="H34" s="20">
        <v>0</v>
      </c>
      <c r="I34" s="20">
        <v>0</v>
      </c>
      <c r="J34" s="20">
        <v>0</v>
      </c>
      <c r="K34" s="20">
        <v>0</v>
      </c>
      <c r="L34" s="20">
        <v>0</v>
      </c>
      <c r="N34" s="20" t="s">
        <v>72</v>
      </c>
      <c r="O34" s="20" t="e">
        <f t="shared" si="1"/>
        <v>#N/A</v>
      </c>
      <c r="P34" s="20" t="e">
        <f t="shared" si="2"/>
        <v>#N/A</v>
      </c>
      <c r="Q34" s="20" t="e">
        <f t="shared" si="2"/>
        <v>#N/A</v>
      </c>
      <c r="R34" s="20" t="e">
        <f t="shared" si="3"/>
        <v>#N/A</v>
      </c>
      <c r="T34" s="20" t="s">
        <v>72</v>
      </c>
      <c r="U34" s="20" t="e">
        <f>IF(O34=INDEX(FIRE0103!$A$5:$I$76,MATCH('QA checks'!$T34,FIRE0103!$A$5:$A$76,0),MATCH('QA checks'!U$9,FIRE0103!$A$4:$I$4,0)),TRUE,"Error")</f>
        <v>#N/A</v>
      </c>
      <c r="V34" s="20" t="e">
        <f>IF(P34=INDEX(FIRE0103!$A$5:$I$76,MATCH('QA checks'!$T34,FIRE0103!$A$5:$A$76,0),MATCH('QA checks'!V$9,FIRE0103!$A$4:$I$4,0)),TRUE,"Error")</f>
        <v>#N/A</v>
      </c>
      <c r="W34" s="20" t="e">
        <f>IF(Q34=INDEX(FIRE0103!$A$5:$I$76,MATCH('QA checks'!$T34,FIRE0103!$A$5:$A$76,0),MATCH('QA checks'!W$9,FIRE0103!$A$4:$I$4,0)),TRUE,"Error")</f>
        <v>#N/A</v>
      </c>
      <c r="X34" s="20" t="e">
        <f>IF(R34=INDEX(FIRE0103!$A$5:$I$76,MATCH('QA checks'!$T34,FIRE0103!$A$5:$A$76,0),MATCH('QA checks'!X$9,FIRE0103!$A$4:$I$4,0)),TRUE,"Error")</f>
        <v>#N/A</v>
      </c>
    </row>
    <row r="35" spans="8:24" x14ac:dyDescent="0.2">
      <c r="H35" s="20">
        <v>0</v>
      </c>
      <c r="I35" s="20">
        <v>0</v>
      </c>
      <c r="J35" s="20">
        <v>0</v>
      </c>
      <c r="K35" s="20">
        <v>0</v>
      </c>
      <c r="L35" s="20">
        <v>0</v>
      </c>
      <c r="N35" s="20" t="s">
        <v>73</v>
      </c>
      <c r="O35" s="20" t="e">
        <f t="shared" si="1"/>
        <v>#N/A</v>
      </c>
      <c r="P35" s="20" t="e">
        <f t="shared" si="2"/>
        <v>#N/A</v>
      </c>
      <c r="Q35" s="20" t="e">
        <f t="shared" si="2"/>
        <v>#N/A</v>
      </c>
      <c r="R35" s="20" t="e">
        <f t="shared" si="3"/>
        <v>#N/A</v>
      </c>
      <c r="T35" s="20" t="s">
        <v>73</v>
      </c>
      <c r="U35" s="20" t="e">
        <f>IF(O35=INDEX(FIRE0103!$A$5:$I$76,MATCH('QA checks'!$T35,FIRE0103!$A$5:$A$76,0),MATCH('QA checks'!U$9,FIRE0103!$A$4:$I$4,0)),TRUE,"Error")</f>
        <v>#N/A</v>
      </c>
      <c r="V35" s="20" t="e">
        <f>IF(P35=INDEX(FIRE0103!$A$5:$I$76,MATCH('QA checks'!$T35,FIRE0103!$A$5:$A$76,0),MATCH('QA checks'!V$9,FIRE0103!$A$4:$I$4,0)),TRUE,"Error")</f>
        <v>#N/A</v>
      </c>
      <c r="W35" s="20" t="e">
        <f>IF(Q35=INDEX(FIRE0103!$A$5:$I$76,MATCH('QA checks'!$T35,FIRE0103!$A$5:$A$76,0),MATCH('QA checks'!W$9,FIRE0103!$A$4:$I$4,0)),TRUE,"Error")</f>
        <v>#N/A</v>
      </c>
      <c r="X35" s="20" t="e">
        <f>IF(R35=INDEX(FIRE0103!$A$5:$I$76,MATCH('QA checks'!$T35,FIRE0103!$A$5:$A$76,0),MATCH('QA checks'!X$9,FIRE0103!$A$4:$I$4,0)),TRUE,"Error")</f>
        <v>#N/A</v>
      </c>
    </row>
    <row r="36" spans="8:24" x14ac:dyDescent="0.2">
      <c r="H36" s="20">
        <v>0</v>
      </c>
      <c r="I36" s="20">
        <v>0</v>
      </c>
      <c r="J36" s="20">
        <v>0</v>
      </c>
      <c r="K36" s="20">
        <v>0</v>
      </c>
      <c r="L36" s="20">
        <v>0</v>
      </c>
      <c r="N36" s="20" t="s">
        <v>74</v>
      </c>
      <c r="O36" s="20" t="e">
        <f t="shared" si="1"/>
        <v>#N/A</v>
      </c>
      <c r="P36" s="20" t="e">
        <f t="shared" si="2"/>
        <v>#N/A</v>
      </c>
      <c r="Q36" s="20" t="e">
        <f t="shared" si="2"/>
        <v>#N/A</v>
      </c>
      <c r="R36" s="20" t="e">
        <f t="shared" si="3"/>
        <v>#N/A</v>
      </c>
      <c r="T36" s="20" t="s">
        <v>74</v>
      </c>
      <c r="U36" s="20" t="e">
        <f>IF(O36=INDEX(FIRE0103!$A$5:$I$76,MATCH('QA checks'!$T36,FIRE0103!$A$5:$A$76,0),MATCH('QA checks'!U$9,FIRE0103!$A$4:$I$4,0)),TRUE,"Error")</f>
        <v>#N/A</v>
      </c>
      <c r="V36" s="20" t="e">
        <f>IF(P36=INDEX(FIRE0103!$A$5:$I$76,MATCH('QA checks'!$T36,FIRE0103!$A$5:$A$76,0),MATCH('QA checks'!V$9,FIRE0103!$A$4:$I$4,0)),TRUE,"Error")</f>
        <v>#N/A</v>
      </c>
      <c r="W36" s="20" t="e">
        <f>IF(Q36=INDEX(FIRE0103!$A$5:$I$76,MATCH('QA checks'!$T36,FIRE0103!$A$5:$A$76,0),MATCH('QA checks'!W$9,FIRE0103!$A$4:$I$4,0)),TRUE,"Error")</f>
        <v>#N/A</v>
      </c>
      <c r="X36" s="20" t="e">
        <f>IF(R36=INDEX(FIRE0103!$A$5:$I$76,MATCH('QA checks'!$T36,FIRE0103!$A$5:$A$76,0),MATCH('QA checks'!X$9,FIRE0103!$A$4:$I$4,0)),TRUE,"Error")</f>
        <v>#N/A</v>
      </c>
    </row>
    <row r="37" spans="8:24" x14ac:dyDescent="0.2">
      <c r="H37" s="20">
        <v>0</v>
      </c>
      <c r="I37" s="20">
        <v>0</v>
      </c>
      <c r="J37" s="20">
        <v>0</v>
      </c>
      <c r="K37" s="20">
        <v>0</v>
      </c>
      <c r="L37" s="20">
        <v>0</v>
      </c>
      <c r="N37" s="20" t="s">
        <v>75</v>
      </c>
      <c r="O37" s="20" t="e">
        <f t="shared" si="1"/>
        <v>#N/A</v>
      </c>
      <c r="P37" s="20" t="e">
        <f>VLOOKUP($N37,_xlfn.ANCHORARRAY(H9),P$8,FALSE)</f>
        <v>#N/A</v>
      </c>
      <c r="Q37" s="20" t="e">
        <f t="shared" ref="Q37:Q58" si="4">VLOOKUP($N37,$H$9:$L$61,Q$8,FALSE)</f>
        <v>#N/A</v>
      </c>
      <c r="R37" s="20" t="e">
        <f t="shared" si="3"/>
        <v>#N/A</v>
      </c>
      <c r="T37" s="20" t="s">
        <v>75</v>
      </c>
      <c r="U37" s="20" t="e">
        <f>IF(O37=INDEX(FIRE0103!$A$5:$I$76,MATCH('QA checks'!$T37,FIRE0103!$A$5:$A$76,0),MATCH('QA checks'!U$9,FIRE0103!$A$4:$I$4,0)),TRUE,"Error")</f>
        <v>#N/A</v>
      </c>
      <c r="V37" s="20" t="e">
        <f>IF(P37=INDEX(FIRE0103!$A$5:$I$76,MATCH('QA checks'!$T37,FIRE0103!$A$5:$A$76,0),MATCH('QA checks'!V$9,FIRE0103!$A$4:$I$4,0)),TRUE,"Error")</f>
        <v>#N/A</v>
      </c>
      <c r="W37" s="20" t="e">
        <f>IF(Q37=INDEX(FIRE0103!$A$5:$I$76,MATCH('QA checks'!$T37,FIRE0103!$A$5:$A$76,0),MATCH('QA checks'!W$9,FIRE0103!$A$4:$I$4,0)),TRUE,"Error")</f>
        <v>#N/A</v>
      </c>
      <c r="X37" s="20" t="e">
        <f>IF(R37=INDEX(FIRE0103!$A$5:$I$76,MATCH('QA checks'!$T37,FIRE0103!$A$5:$A$76,0),MATCH('QA checks'!X$9,FIRE0103!$A$4:$I$4,0)),TRUE,"Error")</f>
        <v>#N/A</v>
      </c>
    </row>
    <row r="38" spans="8:24" x14ac:dyDescent="0.2">
      <c r="H38" s="20">
        <v>0</v>
      </c>
      <c r="I38" s="20">
        <v>0</v>
      </c>
      <c r="J38" s="20">
        <v>0</v>
      </c>
      <c r="K38" s="20">
        <v>0</v>
      </c>
      <c r="L38" s="20">
        <v>0</v>
      </c>
      <c r="N38" s="20" t="s">
        <v>76</v>
      </c>
      <c r="O38" s="20" t="e">
        <f t="shared" si="1"/>
        <v>#N/A</v>
      </c>
      <c r="P38" s="20" t="e">
        <f t="shared" ref="P38:P58" si="5">VLOOKUP($N38,$H$9:$L$61,P$8,FALSE)</f>
        <v>#N/A</v>
      </c>
      <c r="Q38" s="20" t="e">
        <f t="shared" si="4"/>
        <v>#N/A</v>
      </c>
      <c r="R38" s="20" t="e">
        <f t="shared" si="3"/>
        <v>#N/A</v>
      </c>
      <c r="T38" s="20" t="s">
        <v>76</v>
      </c>
      <c r="U38" s="20" t="e">
        <f>IF(O38=INDEX(FIRE0103!$A$5:$I$76,MATCH('QA checks'!$T38,FIRE0103!$A$5:$A$76,0),MATCH('QA checks'!U$9,FIRE0103!$A$4:$I$4,0)),TRUE,"Error")</f>
        <v>#N/A</v>
      </c>
      <c r="V38" s="20" t="e">
        <f>IF(P38=INDEX(FIRE0103!$A$5:$I$76,MATCH('QA checks'!$T38,FIRE0103!$A$5:$A$76,0),MATCH('QA checks'!V$9,FIRE0103!$A$4:$I$4,0)),TRUE,"Error")</f>
        <v>#N/A</v>
      </c>
      <c r="W38" s="20" t="e">
        <f>IF(Q38=INDEX(FIRE0103!$A$5:$I$76,MATCH('QA checks'!$T38,FIRE0103!$A$5:$A$76,0),MATCH('QA checks'!W$9,FIRE0103!$A$4:$I$4,0)),TRUE,"Error")</f>
        <v>#N/A</v>
      </c>
      <c r="X38" s="20" t="e">
        <f>IF(R38=INDEX(FIRE0103!$A$5:$I$76,MATCH('QA checks'!$T38,FIRE0103!$A$5:$A$76,0),MATCH('QA checks'!X$9,FIRE0103!$A$4:$I$4,0)),TRUE,"Error")</f>
        <v>#N/A</v>
      </c>
    </row>
    <row r="39" spans="8:24" x14ac:dyDescent="0.2">
      <c r="H39" s="20">
        <v>0</v>
      </c>
      <c r="I39" s="20">
        <v>0</v>
      </c>
      <c r="J39" s="20">
        <v>0</v>
      </c>
      <c r="K39" s="20">
        <v>0</v>
      </c>
      <c r="L39" s="20">
        <v>0</v>
      </c>
      <c r="N39" s="20" t="s">
        <v>33</v>
      </c>
      <c r="O39" s="20" t="e">
        <f t="shared" si="1"/>
        <v>#N/A</v>
      </c>
      <c r="P39" s="20" t="e">
        <f t="shared" si="5"/>
        <v>#N/A</v>
      </c>
      <c r="Q39" s="20" t="e">
        <f t="shared" si="4"/>
        <v>#N/A</v>
      </c>
      <c r="R39" s="20" t="e">
        <f t="shared" si="3"/>
        <v>#N/A</v>
      </c>
      <c r="T39" s="20" t="s">
        <v>33</v>
      </c>
      <c r="U39" s="20" t="e">
        <f>IF(O39=INDEX(FIRE0103!$A$5:$I$76,MATCH('QA checks'!$T39,FIRE0103!$A$5:$A$76,0),MATCH('QA checks'!U$9,FIRE0103!$A$4:$I$4,0)),TRUE,"Error")</f>
        <v>#N/A</v>
      </c>
      <c r="V39" s="20" t="e">
        <f>IF(P39=INDEX(FIRE0103!$A$5:$I$76,MATCH('QA checks'!$T39,FIRE0103!$A$5:$A$76,0),MATCH('QA checks'!V$9,FIRE0103!$A$4:$I$4,0)),TRUE,"Error")</f>
        <v>#N/A</v>
      </c>
      <c r="W39" s="20" t="e">
        <f>IF(Q39=INDEX(FIRE0103!$A$5:$I$76,MATCH('QA checks'!$T39,FIRE0103!$A$5:$A$76,0),MATCH('QA checks'!W$9,FIRE0103!$A$4:$I$4,0)),TRUE,"Error")</f>
        <v>#N/A</v>
      </c>
      <c r="X39" s="20" t="e">
        <f>IF(R39=INDEX(FIRE0103!$A$5:$I$76,MATCH('QA checks'!$T39,FIRE0103!$A$5:$A$76,0),MATCH('QA checks'!X$9,FIRE0103!$A$4:$I$4,0)),TRUE,"Error")</f>
        <v>#N/A</v>
      </c>
    </row>
    <row r="40" spans="8:24" x14ac:dyDescent="0.2">
      <c r="H40" s="20">
        <v>0</v>
      </c>
      <c r="I40" s="20">
        <v>0</v>
      </c>
      <c r="J40" s="20">
        <v>0</v>
      </c>
      <c r="K40" s="20">
        <v>0</v>
      </c>
      <c r="L40" s="20">
        <v>0</v>
      </c>
      <c r="N40" s="20" t="s">
        <v>34</v>
      </c>
      <c r="O40" s="20" t="e">
        <f t="shared" si="1"/>
        <v>#N/A</v>
      </c>
      <c r="P40" s="20" t="e">
        <f t="shared" si="5"/>
        <v>#N/A</v>
      </c>
      <c r="Q40" s="20" t="e">
        <f t="shared" si="4"/>
        <v>#N/A</v>
      </c>
      <c r="R40" s="20" t="e">
        <f t="shared" si="3"/>
        <v>#N/A</v>
      </c>
      <c r="T40" s="20" t="s">
        <v>34</v>
      </c>
      <c r="U40" s="20" t="e">
        <f>IF(O40=INDEX(FIRE0103!$A$5:$I$76,MATCH('QA checks'!$T40,FIRE0103!$A$5:$A$76,0),MATCH('QA checks'!U$9,FIRE0103!$A$4:$I$4,0)),TRUE,"Error")</f>
        <v>#N/A</v>
      </c>
      <c r="V40" s="20" t="e">
        <f>IF(P40=INDEX(FIRE0103!$A$5:$I$76,MATCH('QA checks'!$T40,FIRE0103!$A$5:$A$76,0),MATCH('QA checks'!V$9,FIRE0103!$A$4:$I$4,0)),TRUE,"Error")</f>
        <v>#N/A</v>
      </c>
      <c r="W40" s="20" t="e">
        <f>IF(Q40=INDEX(FIRE0103!$A$5:$I$76,MATCH('QA checks'!$T40,FIRE0103!$A$5:$A$76,0),MATCH('QA checks'!W$9,FIRE0103!$A$4:$I$4,0)),TRUE,"Error")</f>
        <v>#N/A</v>
      </c>
      <c r="X40" s="20" t="e">
        <f>IF(R40=INDEX(FIRE0103!$A$5:$I$76,MATCH('QA checks'!$T40,FIRE0103!$A$5:$A$76,0),MATCH('QA checks'!X$9,FIRE0103!$A$4:$I$4,0)),TRUE,"Error")</f>
        <v>#N/A</v>
      </c>
    </row>
    <row r="41" spans="8:24" x14ac:dyDescent="0.2">
      <c r="H41" s="20">
        <v>0</v>
      </c>
      <c r="I41" s="20">
        <v>0</v>
      </c>
      <c r="J41" s="20">
        <v>0</v>
      </c>
      <c r="K41" s="20">
        <v>0</v>
      </c>
      <c r="L41" s="20">
        <v>0</v>
      </c>
      <c r="N41" s="20" t="s">
        <v>35</v>
      </c>
      <c r="O41" s="20" t="e">
        <f t="shared" si="1"/>
        <v>#N/A</v>
      </c>
      <c r="P41" s="20" t="e">
        <f t="shared" si="5"/>
        <v>#N/A</v>
      </c>
      <c r="Q41" s="20" t="e">
        <f t="shared" si="4"/>
        <v>#N/A</v>
      </c>
      <c r="R41" s="20" t="e">
        <f t="shared" si="3"/>
        <v>#N/A</v>
      </c>
      <c r="T41" s="20" t="s">
        <v>35</v>
      </c>
      <c r="U41" s="20" t="e">
        <f>IF(O41=INDEX(FIRE0103!$A$5:$I$76,MATCH('QA checks'!$T41,FIRE0103!$A$5:$A$76,0),MATCH('QA checks'!U$9,FIRE0103!$A$4:$I$4,0)),TRUE,"Error")</f>
        <v>#N/A</v>
      </c>
      <c r="V41" s="20" t="e">
        <f>IF(P41=INDEX(FIRE0103!$A$5:$I$76,MATCH('QA checks'!$T41,FIRE0103!$A$5:$A$76,0),MATCH('QA checks'!V$9,FIRE0103!$A$4:$I$4,0)),TRUE,"Error")</f>
        <v>#N/A</v>
      </c>
      <c r="W41" s="20" t="e">
        <f>IF(Q41=INDEX(FIRE0103!$A$5:$I$76,MATCH('QA checks'!$T41,FIRE0103!$A$5:$A$76,0),MATCH('QA checks'!W$9,FIRE0103!$A$4:$I$4,0)),TRUE,"Error")</f>
        <v>#N/A</v>
      </c>
      <c r="X41" s="20" t="e">
        <f>IF(R41=INDEX(FIRE0103!$A$5:$I$76,MATCH('QA checks'!$T41,FIRE0103!$A$5:$A$76,0),MATCH('QA checks'!X$9,FIRE0103!$A$4:$I$4,0)),TRUE,"Error")</f>
        <v>#N/A</v>
      </c>
    </row>
    <row r="42" spans="8:24" x14ac:dyDescent="0.2">
      <c r="H42" s="20">
        <v>0</v>
      </c>
      <c r="I42" s="20">
        <v>0</v>
      </c>
      <c r="J42" s="20">
        <v>0</v>
      </c>
      <c r="K42" s="20">
        <v>0</v>
      </c>
      <c r="L42" s="20">
        <v>0</v>
      </c>
      <c r="N42" s="20" t="s">
        <v>36</v>
      </c>
      <c r="O42" s="20" t="e">
        <f t="shared" si="1"/>
        <v>#N/A</v>
      </c>
      <c r="P42" s="20" t="e">
        <f t="shared" si="5"/>
        <v>#N/A</v>
      </c>
      <c r="Q42" s="20" t="e">
        <f t="shared" si="4"/>
        <v>#N/A</v>
      </c>
      <c r="R42" s="20" t="e">
        <f t="shared" si="3"/>
        <v>#N/A</v>
      </c>
      <c r="T42" s="20" t="s">
        <v>36</v>
      </c>
      <c r="U42" s="20" t="e">
        <f>IF(O42=INDEX(FIRE0103!$A$5:$I$76,MATCH('QA checks'!$T42,FIRE0103!$A$5:$A$76,0),MATCH('QA checks'!U$9,FIRE0103!$A$4:$I$4,0)),TRUE,"Error")</f>
        <v>#N/A</v>
      </c>
      <c r="V42" s="20" t="e">
        <f>IF(P42=INDEX(FIRE0103!$A$5:$I$76,MATCH('QA checks'!$T42,FIRE0103!$A$5:$A$76,0),MATCH('QA checks'!V$9,FIRE0103!$A$4:$I$4,0)),TRUE,"Error")</f>
        <v>#N/A</v>
      </c>
      <c r="W42" s="20" t="e">
        <f>IF(Q42=INDEX(FIRE0103!$A$5:$I$76,MATCH('QA checks'!$T42,FIRE0103!$A$5:$A$76,0),MATCH('QA checks'!W$9,FIRE0103!$A$4:$I$4,0)),TRUE,"Error")</f>
        <v>#N/A</v>
      </c>
      <c r="X42" s="20" t="e">
        <f>IF(R42=INDEX(FIRE0103!$A$5:$I$76,MATCH('QA checks'!$T42,FIRE0103!$A$5:$A$76,0),MATCH('QA checks'!X$9,FIRE0103!$A$4:$I$4,0)),TRUE,"Error")</f>
        <v>#N/A</v>
      </c>
    </row>
    <row r="43" spans="8:24" x14ac:dyDescent="0.2">
      <c r="H43" s="20">
        <v>0</v>
      </c>
      <c r="I43" s="20">
        <v>0</v>
      </c>
      <c r="J43" s="20">
        <v>0</v>
      </c>
      <c r="K43" s="20">
        <v>0</v>
      </c>
      <c r="L43" s="20">
        <v>0</v>
      </c>
      <c r="N43" s="20" t="s">
        <v>37</v>
      </c>
      <c r="O43" s="20" t="e">
        <f t="shared" si="1"/>
        <v>#N/A</v>
      </c>
      <c r="P43" s="20" t="e">
        <f t="shared" si="5"/>
        <v>#N/A</v>
      </c>
      <c r="Q43" s="20" t="e">
        <f t="shared" si="4"/>
        <v>#N/A</v>
      </c>
      <c r="R43" s="20" t="e">
        <f t="shared" si="3"/>
        <v>#N/A</v>
      </c>
      <c r="T43" s="20" t="s">
        <v>37</v>
      </c>
      <c r="U43" s="20" t="e">
        <f>IF(O43=INDEX(FIRE0103!$A$5:$I$76,MATCH('QA checks'!$T43,FIRE0103!$A$5:$A$76,0),MATCH('QA checks'!U$9,FIRE0103!$A$4:$I$4,0)),TRUE,"Error")</f>
        <v>#N/A</v>
      </c>
      <c r="V43" s="20" t="e">
        <f>IF(P43=INDEX(FIRE0103!$A$5:$I$76,MATCH('QA checks'!$T43,FIRE0103!$A$5:$A$76,0),MATCH('QA checks'!V$9,FIRE0103!$A$4:$I$4,0)),TRUE,"Error")</f>
        <v>#N/A</v>
      </c>
      <c r="W43" s="20" t="e">
        <f>IF(Q43=INDEX(FIRE0103!$A$5:$I$76,MATCH('QA checks'!$T43,FIRE0103!$A$5:$A$76,0),MATCH('QA checks'!W$9,FIRE0103!$A$4:$I$4,0)),TRUE,"Error")</f>
        <v>#N/A</v>
      </c>
      <c r="X43" s="20" t="e">
        <f>IF(R43=INDEX(FIRE0103!$A$5:$I$76,MATCH('QA checks'!$T43,FIRE0103!$A$5:$A$76,0),MATCH('QA checks'!X$9,FIRE0103!$A$4:$I$4,0)),TRUE,"Error")</f>
        <v>#N/A</v>
      </c>
    </row>
    <row r="44" spans="8:24" x14ac:dyDescent="0.2">
      <c r="H44" s="20">
        <v>0</v>
      </c>
      <c r="I44" s="20">
        <v>0</v>
      </c>
      <c r="J44" s="20">
        <v>0</v>
      </c>
      <c r="K44" s="20">
        <v>0</v>
      </c>
      <c r="L44" s="20">
        <v>0</v>
      </c>
      <c r="N44" s="20" t="s">
        <v>38</v>
      </c>
      <c r="O44" s="20" t="e">
        <f t="shared" si="1"/>
        <v>#N/A</v>
      </c>
      <c r="P44" s="20" t="e">
        <f t="shared" si="5"/>
        <v>#N/A</v>
      </c>
      <c r="Q44" s="20" t="e">
        <f t="shared" si="4"/>
        <v>#N/A</v>
      </c>
      <c r="R44" s="20" t="e">
        <f t="shared" si="3"/>
        <v>#N/A</v>
      </c>
      <c r="T44" s="20" t="s">
        <v>38</v>
      </c>
      <c r="U44" s="20" t="e">
        <f>IF(O44=INDEX(FIRE0103!$A$5:$I$76,MATCH('QA checks'!$T44,FIRE0103!$A$5:$A$76,0),MATCH('QA checks'!U$9,FIRE0103!$A$4:$I$4,0)),TRUE,"Error")</f>
        <v>#N/A</v>
      </c>
      <c r="V44" s="20" t="e">
        <f>IF(P44=INDEX(FIRE0103!$A$5:$I$76,MATCH('QA checks'!$T44,FIRE0103!$A$5:$A$76,0),MATCH('QA checks'!V$9,FIRE0103!$A$4:$I$4,0)),TRUE,"Error")</f>
        <v>#N/A</v>
      </c>
      <c r="W44" s="20" t="e">
        <f>IF(Q44=INDEX(FIRE0103!$A$5:$I$76,MATCH('QA checks'!$T44,FIRE0103!$A$5:$A$76,0),MATCH('QA checks'!W$9,FIRE0103!$A$4:$I$4,0)),TRUE,"Error")</f>
        <v>#N/A</v>
      </c>
      <c r="X44" s="20" t="e">
        <f>IF(R44=INDEX(FIRE0103!$A$5:$I$76,MATCH('QA checks'!$T44,FIRE0103!$A$5:$A$76,0),MATCH('QA checks'!X$9,FIRE0103!$A$4:$I$4,0)),TRUE,"Error")</f>
        <v>#N/A</v>
      </c>
    </row>
    <row r="45" spans="8:24" x14ac:dyDescent="0.2">
      <c r="H45" s="20">
        <v>0</v>
      </c>
      <c r="I45" s="20">
        <v>0</v>
      </c>
      <c r="J45" s="20">
        <v>0</v>
      </c>
      <c r="K45" s="20">
        <v>0</v>
      </c>
      <c r="L45" s="20">
        <v>0</v>
      </c>
      <c r="N45" s="20" t="s">
        <v>39</v>
      </c>
      <c r="O45" s="20" t="e">
        <f t="shared" si="1"/>
        <v>#N/A</v>
      </c>
      <c r="P45" s="20" t="e">
        <f t="shared" si="5"/>
        <v>#N/A</v>
      </c>
      <c r="Q45" s="20" t="e">
        <f t="shared" si="4"/>
        <v>#N/A</v>
      </c>
      <c r="R45" s="20" t="e">
        <f t="shared" si="3"/>
        <v>#N/A</v>
      </c>
      <c r="T45" s="20" t="s">
        <v>39</v>
      </c>
      <c r="U45" s="20" t="e">
        <f>IF(O45=INDEX(FIRE0103!$A$5:$I$76,MATCH('QA checks'!$T45,FIRE0103!$A$5:$A$76,0),MATCH('QA checks'!U$9,FIRE0103!$A$4:$I$4,0)),TRUE,"Error")</f>
        <v>#N/A</v>
      </c>
      <c r="V45" s="20" t="e">
        <f>IF(P45=INDEX(FIRE0103!$A$5:$I$76,MATCH('QA checks'!$T45,FIRE0103!$A$5:$A$76,0),MATCH('QA checks'!V$9,FIRE0103!$A$4:$I$4,0)),TRUE,"Error")</f>
        <v>#N/A</v>
      </c>
      <c r="W45" s="20" t="e">
        <f>IF(Q45=INDEX(FIRE0103!$A$5:$I$76,MATCH('QA checks'!$T45,FIRE0103!$A$5:$A$76,0),MATCH('QA checks'!W$9,FIRE0103!$A$4:$I$4,0)),TRUE,"Error")</f>
        <v>#N/A</v>
      </c>
      <c r="X45" s="20" t="e">
        <f>IF(R45=INDEX(FIRE0103!$A$5:$I$76,MATCH('QA checks'!$T45,FIRE0103!$A$5:$A$76,0),MATCH('QA checks'!X$9,FIRE0103!$A$4:$I$4,0)),TRUE,"Error")</f>
        <v>#N/A</v>
      </c>
    </row>
    <row r="46" spans="8:24" x14ac:dyDescent="0.2">
      <c r="H46" s="20">
        <v>0</v>
      </c>
      <c r="I46" s="20">
        <v>0</v>
      </c>
      <c r="J46" s="20">
        <v>0</v>
      </c>
      <c r="K46" s="20">
        <v>0</v>
      </c>
      <c r="L46" s="20">
        <v>0</v>
      </c>
      <c r="N46" s="20" t="s">
        <v>40</v>
      </c>
      <c r="O46" s="20" t="e">
        <f t="shared" si="1"/>
        <v>#N/A</v>
      </c>
      <c r="P46" s="20" t="e">
        <f t="shared" si="5"/>
        <v>#N/A</v>
      </c>
      <c r="Q46" s="20" t="e">
        <f t="shared" si="4"/>
        <v>#N/A</v>
      </c>
      <c r="R46" s="20" t="e">
        <f t="shared" si="3"/>
        <v>#N/A</v>
      </c>
      <c r="T46" s="20" t="s">
        <v>40</v>
      </c>
      <c r="U46" s="20" t="e">
        <f>IF(O46=INDEX(FIRE0103!$A$5:$I$76,MATCH('QA checks'!$T46,FIRE0103!$A$5:$A$76,0),MATCH('QA checks'!U$9,FIRE0103!$A$4:$I$4,0)),TRUE,"Error")</f>
        <v>#N/A</v>
      </c>
      <c r="V46" s="20" t="e">
        <f>IF(P46=INDEX(FIRE0103!$A$5:$I$76,MATCH('QA checks'!$T46,FIRE0103!$A$5:$A$76,0),MATCH('QA checks'!V$9,FIRE0103!$A$4:$I$4,0)),TRUE,"Error")</f>
        <v>#N/A</v>
      </c>
      <c r="W46" s="20" t="e">
        <f>IF(Q46=INDEX(FIRE0103!$A$5:$I$76,MATCH('QA checks'!$T46,FIRE0103!$A$5:$A$76,0),MATCH('QA checks'!W$9,FIRE0103!$A$4:$I$4,0)),TRUE,"Error")</f>
        <v>#N/A</v>
      </c>
      <c r="X46" s="20" t="e">
        <f>IF(R46=INDEX(FIRE0103!$A$5:$I$76,MATCH('QA checks'!$T46,FIRE0103!$A$5:$A$76,0),MATCH('QA checks'!X$9,FIRE0103!$A$4:$I$4,0)),TRUE,"Error")</f>
        <v>#N/A</v>
      </c>
    </row>
    <row r="47" spans="8:24" x14ac:dyDescent="0.2">
      <c r="H47" s="20">
        <v>0</v>
      </c>
      <c r="I47" s="20">
        <v>0</v>
      </c>
      <c r="J47" s="20">
        <v>0</v>
      </c>
      <c r="K47" s="20">
        <v>0</v>
      </c>
      <c r="L47" s="20">
        <v>0</v>
      </c>
      <c r="N47" s="20" t="s">
        <v>41</v>
      </c>
      <c r="O47" s="20" t="e">
        <f t="shared" si="1"/>
        <v>#N/A</v>
      </c>
      <c r="P47" s="20" t="e">
        <f t="shared" si="5"/>
        <v>#N/A</v>
      </c>
      <c r="Q47" s="20" t="e">
        <f t="shared" si="4"/>
        <v>#N/A</v>
      </c>
      <c r="R47" s="20" t="e">
        <f t="shared" si="3"/>
        <v>#N/A</v>
      </c>
      <c r="T47" s="20" t="s">
        <v>41</v>
      </c>
      <c r="U47" s="20" t="e">
        <f>IF(O47=INDEX(FIRE0103!$A$5:$I$76,MATCH('QA checks'!$T47,FIRE0103!$A$5:$A$76,0),MATCH('QA checks'!U$9,FIRE0103!$A$4:$I$4,0)),TRUE,"Error")</f>
        <v>#N/A</v>
      </c>
      <c r="V47" s="20" t="e">
        <f>IF(P47=INDEX(FIRE0103!$A$5:$I$76,MATCH('QA checks'!$T47,FIRE0103!$A$5:$A$76,0),MATCH('QA checks'!V$9,FIRE0103!$A$4:$I$4,0)),TRUE,"Error")</f>
        <v>#N/A</v>
      </c>
      <c r="W47" s="20" t="e">
        <f>IF(Q47=INDEX(FIRE0103!$A$5:$I$76,MATCH('QA checks'!$T47,FIRE0103!$A$5:$A$76,0),MATCH('QA checks'!W$9,FIRE0103!$A$4:$I$4,0)),TRUE,"Error")</f>
        <v>#N/A</v>
      </c>
      <c r="X47" s="20" t="e">
        <f>IF(R47=INDEX(FIRE0103!$A$5:$I$76,MATCH('QA checks'!$T47,FIRE0103!$A$5:$A$76,0),MATCH('QA checks'!X$9,FIRE0103!$A$4:$I$4,0)),TRUE,"Error")</f>
        <v>#N/A</v>
      </c>
    </row>
    <row r="48" spans="8:24" x14ac:dyDescent="0.2">
      <c r="H48" s="20">
        <v>0</v>
      </c>
      <c r="I48" s="20">
        <v>0</v>
      </c>
      <c r="J48" s="20">
        <v>0</v>
      </c>
      <c r="K48" s="20">
        <v>0</v>
      </c>
      <c r="L48" s="20">
        <v>0</v>
      </c>
      <c r="N48" s="20" t="s">
        <v>42</v>
      </c>
      <c r="O48" s="20" t="e">
        <f t="shared" si="1"/>
        <v>#N/A</v>
      </c>
      <c r="P48" s="20" t="e">
        <f t="shared" si="5"/>
        <v>#N/A</v>
      </c>
      <c r="Q48" s="20" t="e">
        <f t="shared" si="4"/>
        <v>#N/A</v>
      </c>
      <c r="R48" s="20" t="e">
        <f t="shared" si="3"/>
        <v>#N/A</v>
      </c>
      <c r="T48" s="20" t="s">
        <v>42</v>
      </c>
      <c r="U48" s="20" t="e">
        <f>IF(O48=INDEX(FIRE0103!$A$5:$I$76,MATCH('QA checks'!$T48,FIRE0103!$A$5:$A$76,0),MATCH('QA checks'!U$9,FIRE0103!$A$4:$I$4,0)),TRUE,"Error")</f>
        <v>#N/A</v>
      </c>
      <c r="V48" s="20" t="e">
        <f>IF(P48=INDEX(FIRE0103!$A$5:$I$76,MATCH('QA checks'!$T48,FIRE0103!$A$5:$A$76,0),MATCH('QA checks'!V$9,FIRE0103!$A$4:$I$4,0)),TRUE,"Error")</f>
        <v>#N/A</v>
      </c>
      <c r="W48" s="20" t="e">
        <f>IF(Q48=INDEX(FIRE0103!$A$5:$I$76,MATCH('QA checks'!$T48,FIRE0103!$A$5:$A$76,0),MATCH('QA checks'!W$9,FIRE0103!$A$4:$I$4,0)),TRUE,"Error")</f>
        <v>#N/A</v>
      </c>
      <c r="X48" s="20" t="e">
        <f>IF(R48=INDEX(FIRE0103!$A$5:$I$76,MATCH('QA checks'!$T48,FIRE0103!$A$5:$A$76,0),MATCH('QA checks'!X$9,FIRE0103!$A$4:$I$4,0)),TRUE,"Error")</f>
        <v>#N/A</v>
      </c>
    </row>
    <row r="49" spans="1:24" x14ac:dyDescent="0.2">
      <c r="H49" s="20">
        <v>0</v>
      </c>
      <c r="I49" s="20">
        <v>0</v>
      </c>
      <c r="J49" s="20">
        <v>0</v>
      </c>
      <c r="K49" s="20">
        <v>0</v>
      </c>
      <c r="L49" s="20">
        <v>0</v>
      </c>
      <c r="N49" s="20" t="s">
        <v>43</v>
      </c>
      <c r="O49" s="20" t="e">
        <f t="shared" si="1"/>
        <v>#N/A</v>
      </c>
      <c r="P49" s="20" t="e">
        <f t="shared" si="5"/>
        <v>#N/A</v>
      </c>
      <c r="Q49" s="20" t="e">
        <f t="shared" si="4"/>
        <v>#N/A</v>
      </c>
      <c r="R49" s="20" t="e">
        <f t="shared" si="3"/>
        <v>#N/A</v>
      </c>
      <c r="T49" s="20" t="s">
        <v>43</v>
      </c>
      <c r="U49" s="20" t="e">
        <f>IF(O49=INDEX(FIRE0103!$A$5:$I$76,MATCH('QA checks'!$T49,FIRE0103!$A$5:$A$76,0),MATCH('QA checks'!U$9,FIRE0103!$A$4:$I$4,0)),TRUE,"Error")</f>
        <v>#N/A</v>
      </c>
      <c r="V49" s="20" t="e">
        <f>IF(P49=INDEX(FIRE0103!$A$5:$I$76,MATCH('QA checks'!$T49,FIRE0103!$A$5:$A$76,0),MATCH('QA checks'!V$9,FIRE0103!$A$4:$I$4,0)),TRUE,"Error")</f>
        <v>#N/A</v>
      </c>
      <c r="W49" s="20" t="e">
        <f>IF(Q49=INDEX(FIRE0103!$A$5:$I$76,MATCH('QA checks'!$T49,FIRE0103!$A$5:$A$76,0),MATCH('QA checks'!W$9,FIRE0103!$A$4:$I$4,0)),TRUE,"Error")</f>
        <v>#N/A</v>
      </c>
      <c r="X49" s="20" t="e">
        <f>IF(R49=INDEX(FIRE0103!$A$5:$I$76,MATCH('QA checks'!$T49,FIRE0103!$A$5:$A$76,0),MATCH('QA checks'!X$9,FIRE0103!$A$4:$I$4,0)),TRUE,"Error")</f>
        <v>#N/A</v>
      </c>
    </row>
    <row r="50" spans="1:24" x14ac:dyDescent="0.2">
      <c r="H50" s="20">
        <v>0</v>
      </c>
      <c r="I50" s="20">
        <v>0</v>
      </c>
      <c r="J50" s="20">
        <v>0</v>
      </c>
      <c r="K50" s="20">
        <v>0</v>
      </c>
      <c r="L50" s="20">
        <v>0</v>
      </c>
      <c r="N50" s="20" t="s">
        <v>44</v>
      </c>
      <c r="O50" s="20" t="e">
        <f t="shared" si="1"/>
        <v>#N/A</v>
      </c>
      <c r="P50" s="20" t="e">
        <f t="shared" si="5"/>
        <v>#N/A</v>
      </c>
      <c r="Q50" s="20" t="e">
        <f t="shared" si="4"/>
        <v>#N/A</v>
      </c>
      <c r="R50" s="20" t="e">
        <f t="shared" si="3"/>
        <v>#N/A</v>
      </c>
      <c r="T50" s="20" t="s">
        <v>44</v>
      </c>
      <c r="U50" s="20" t="e">
        <f>IF(O50=INDEX(FIRE0103!$A$5:$I$76,MATCH('QA checks'!$T50,FIRE0103!$A$5:$A$76,0),MATCH('QA checks'!U$9,FIRE0103!$A$4:$I$4,0)),TRUE,"Error")</f>
        <v>#N/A</v>
      </c>
      <c r="V50" s="20" t="e">
        <f>IF(P50=INDEX(FIRE0103!$A$5:$I$76,MATCH('QA checks'!$T50,FIRE0103!$A$5:$A$76,0),MATCH('QA checks'!V$9,FIRE0103!$A$4:$I$4,0)),TRUE,"Error")</f>
        <v>#N/A</v>
      </c>
      <c r="W50" s="20" t="e">
        <f>IF(Q50=INDEX(FIRE0103!$A$5:$I$76,MATCH('QA checks'!$T50,FIRE0103!$A$5:$A$76,0),MATCH('QA checks'!W$9,FIRE0103!$A$4:$I$4,0)),TRUE,"Error")</f>
        <v>#N/A</v>
      </c>
      <c r="X50" s="20" t="e">
        <f>IF(R50=INDEX(FIRE0103!$A$5:$I$76,MATCH('QA checks'!$T50,FIRE0103!$A$5:$A$76,0),MATCH('QA checks'!X$9,FIRE0103!$A$4:$I$4,0)),TRUE,"Error")</f>
        <v>#N/A</v>
      </c>
    </row>
    <row r="51" spans="1:24" x14ac:dyDescent="0.2">
      <c r="H51" s="20">
        <v>0</v>
      </c>
      <c r="I51" s="20">
        <v>0</v>
      </c>
      <c r="J51" s="20">
        <v>0</v>
      </c>
      <c r="K51" s="20">
        <v>0</v>
      </c>
      <c r="L51" s="20">
        <v>0</v>
      </c>
      <c r="N51" s="20" t="s">
        <v>45</v>
      </c>
      <c r="O51" s="20" t="e">
        <f t="shared" si="1"/>
        <v>#N/A</v>
      </c>
      <c r="P51" s="20" t="e">
        <f t="shared" si="5"/>
        <v>#N/A</v>
      </c>
      <c r="Q51" s="20" t="e">
        <f t="shared" si="4"/>
        <v>#N/A</v>
      </c>
      <c r="R51" s="20" t="e">
        <f t="shared" si="3"/>
        <v>#N/A</v>
      </c>
      <c r="T51" s="20" t="s">
        <v>45</v>
      </c>
      <c r="U51" s="20" t="e">
        <f>IF(O51=INDEX(FIRE0103!$A$5:$I$76,MATCH('QA checks'!$T51,FIRE0103!$A$5:$A$76,0),MATCH('QA checks'!U$9,FIRE0103!$A$4:$I$4,0)),TRUE,"Error")</f>
        <v>#N/A</v>
      </c>
      <c r="V51" s="20" t="e">
        <f>IF(P51=INDEX(FIRE0103!$A$5:$I$76,MATCH('QA checks'!$T51,FIRE0103!$A$5:$A$76,0),MATCH('QA checks'!V$9,FIRE0103!$A$4:$I$4,0)),TRUE,"Error")</f>
        <v>#N/A</v>
      </c>
      <c r="W51" s="20" t="e">
        <f>IF(Q51=INDEX(FIRE0103!$A$5:$I$76,MATCH('QA checks'!$T51,FIRE0103!$A$5:$A$76,0),MATCH('QA checks'!W$9,FIRE0103!$A$4:$I$4,0)),TRUE,"Error")</f>
        <v>#N/A</v>
      </c>
      <c r="X51" s="20" t="e">
        <f>IF(R51=INDEX(FIRE0103!$A$5:$I$76,MATCH('QA checks'!$T51,FIRE0103!$A$5:$A$76,0),MATCH('QA checks'!X$9,FIRE0103!$A$4:$I$4,0)),TRUE,"Error")</f>
        <v>#N/A</v>
      </c>
    </row>
    <row r="52" spans="1:24" x14ac:dyDescent="0.2">
      <c r="H52" s="20">
        <v>0</v>
      </c>
      <c r="I52" s="20">
        <v>0</v>
      </c>
      <c r="J52" s="20">
        <v>0</v>
      </c>
      <c r="K52" s="20">
        <v>0</v>
      </c>
      <c r="L52" s="20">
        <v>0</v>
      </c>
      <c r="N52" s="20" t="s">
        <v>46</v>
      </c>
      <c r="O52" s="20" t="e">
        <f t="shared" si="1"/>
        <v>#N/A</v>
      </c>
      <c r="P52" s="20" t="e">
        <f t="shared" si="5"/>
        <v>#N/A</v>
      </c>
      <c r="Q52" s="20" t="e">
        <f t="shared" si="4"/>
        <v>#N/A</v>
      </c>
      <c r="R52" s="20" t="e">
        <f t="shared" si="3"/>
        <v>#N/A</v>
      </c>
      <c r="T52" s="20" t="s">
        <v>46</v>
      </c>
      <c r="U52" s="20" t="e">
        <f>IF(O52=INDEX(FIRE0103!$A$5:$I$76,MATCH('QA checks'!$T52,FIRE0103!$A$5:$A$76,0),MATCH('QA checks'!U$9,FIRE0103!$A$4:$I$4,0)),TRUE,"Error")</f>
        <v>#N/A</v>
      </c>
      <c r="V52" s="20" t="e">
        <f>IF(P52=INDEX(FIRE0103!$A$5:$I$76,MATCH('QA checks'!$T52,FIRE0103!$A$5:$A$76,0),MATCH('QA checks'!V$9,FIRE0103!$A$4:$I$4,0)),TRUE,"Error")</f>
        <v>#N/A</v>
      </c>
      <c r="W52" s="20" t="e">
        <f>IF(Q52=INDEX(FIRE0103!$A$5:$I$76,MATCH('QA checks'!$T52,FIRE0103!$A$5:$A$76,0),MATCH('QA checks'!W$9,FIRE0103!$A$4:$I$4,0)),TRUE,"Error")</f>
        <v>#N/A</v>
      </c>
      <c r="X52" s="20" t="e">
        <f>IF(R52=INDEX(FIRE0103!$A$5:$I$76,MATCH('QA checks'!$T52,FIRE0103!$A$5:$A$76,0),MATCH('QA checks'!X$9,FIRE0103!$A$4:$I$4,0)),TRUE,"Error")</f>
        <v>#N/A</v>
      </c>
    </row>
    <row r="53" spans="1:24" x14ac:dyDescent="0.2">
      <c r="H53" s="20">
        <v>0</v>
      </c>
      <c r="I53" s="20">
        <v>0</v>
      </c>
      <c r="J53" s="20">
        <v>0</v>
      </c>
      <c r="K53" s="20">
        <v>0</v>
      </c>
      <c r="L53" s="20">
        <v>0</v>
      </c>
      <c r="N53" s="20" t="s">
        <v>47</v>
      </c>
      <c r="O53" s="20" t="e">
        <f t="shared" si="1"/>
        <v>#N/A</v>
      </c>
      <c r="P53" s="20" t="e">
        <f t="shared" si="5"/>
        <v>#N/A</v>
      </c>
      <c r="Q53" s="20" t="e">
        <f t="shared" si="4"/>
        <v>#N/A</v>
      </c>
      <c r="R53" s="20" t="e">
        <f t="shared" si="3"/>
        <v>#N/A</v>
      </c>
      <c r="T53" s="20" t="s">
        <v>47</v>
      </c>
      <c r="U53" s="20" t="e">
        <f>IF(O53=INDEX(FIRE0103!$A$5:$I$76,MATCH('QA checks'!$T53,FIRE0103!$A$5:$A$76,0),MATCH('QA checks'!U$9,FIRE0103!$A$4:$I$4,0)),TRUE,"Error")</f>
        <v>#N/A</v>
      </c>
      <c r="V53" s="20" t="e">
        <f>IF(P53=INDEX(FIRE0103!$A$5:$I$76,MATCH('QA checks'!$T53,FIRE0103!$A$5:$A$76,0),MATCH('QA checks'!V$9,FIRE0103!$A$4:$I$4,0)),TRUE,"Error")</f>
        <v>#N/A</v>
      </c>
      <c r="W53" s="20" t="e">
        <f>IF(Q53=INDEX(FIRE0103!$A$5:$I$76,MATCH('QA checks'!$T53,FIRE0103!$A$5:$A$76,0),MATCH('QA checks'!W$9,FIRE0103!$A$4:$I$4,0)),TRUE,"Error")</f>
        <v>#N/A</v>
      </c>
      <c r="X53" s="20" t="e">
        <f>IF(R53=INDEX(FIRE0103!$A$5:$I$76,MATCH('QA checks'!$T53,FIRE0103!$A$5:$A$76,0),MATCH('QA checks'!X$9,FIRE0103!$A$4:$I$4,0)),TRUE,"Error")</f>
        <v>#N/A</v>
      </c>
    </row>
    <row r="54" spans="1:24" x14ac:dyDescent="0.2">
      <c r="H54" s="20">
        <v>0</v>
      </c>
      <c r="I54" s="20">
        <v>0</v>
      </c>
      <c r="J54" s="20">
        <v>0</v>
      </c>
      <c r="K54" s="20">
        <v>0</v>
      </c>
      <c r="L54" s="20">
        <v>0</v>
      </c>
      <c r="N54" s="20" t="s">
        <v>123</v>
      </c>
      <c r="O54" s="20" t="e">
        <f t="shared" si="1"/>
        <v>#N/A</v>
      </c>
      <c r="P54" s="20" t="e">
        <f t="shared" si="5"/>
        <v>#N/A</v>
      </c>
      <c r="Q54" s="20" t="e">
        <f t="shared" si="4"/>
        <v>#N/A</v>
      </c>
      <c r="R54" s="20" t="e">
        <f t="shared" si="3"/>
        <v>#N/A</v>
      </c>
      <c r="T54" s="20" t="s">
        <v>123</v>
      </c>
      <c r="U54" s="20" t="e">
        <f>IF(O54=INDEX(FIRE0103!$A$5:$I$76,MATCH('QA checks'!$T54,FIRE0103!$A$5:$A$76,0),MATCH('QA checks'!U$9,FIRE0103!$A$4:$I$4,0)),TRUE,"Error")</f>
        <v>#N/A</v>
      </c>
      <c r="V54" s="20" t="e">
        <f>IF(P54=INDEX(FIRE0103!$A$5:$I$76,MATCH('QA checks'!$T54,FIRE0103!$A$5:$A$76,0),MATCH('QA checks'!V$9,FIRE0103!$A$4:$I$4,0)),TRUE,"Error")</f>
        <v>#N/A</v>
      </c>
      <c r="W54" s="20" t="e">
        <f>IF(Q54=INDEX(FIRE0103!$A$5:$I$76,MATCH('QA checks'!$T54,FIRE0103!$A$5:$A$76,0),MATCH('QA checks'!W$9,FIRE0103!$A$4:$I$4,0)),TRUE,"Error")</f>
        <v>#N/A</v>
      </c>
      <c r="X54" s="20" t="e">
        <f>IF(R54=INDEX(FIRE0103!$A$5:$I$76,MATCH('QA checks'!$T54,FIRE0103!$A$5:$A$76,0),MATCH('QA checks'!X$9,FIRE0103!$A$4:$I$4,0)),TRUE,"Error")</f>
        <v>#N/A</v>
      </c>
    </row>
    <row r="55" spans="1:24" x14ac:dyDescent="0.2">
      <c r="H55" s="20">
        <v>0</v>
      </c>
      <c r="I55" s="20">
        <v>0</v>
      </c>
      <c r="J55" s="20">
        <v>0</v>
      </c>
      <c r="K55" s="20">
        <v>0</v>
      </c>
      <c r="L55" s="20">
        <v>0</v>
      </c>
      <c r="N55" s="20" t="s">
        <v>124</v>
      </c>
      <c r="O55" s="20" t="e">
        <f t="shared" si="1"/>
        <v>#N/A</v>
      </c>
      <c r="P55" s="20" t="e">
        <f t="shared" si="5"/>
        <v>#N/A</v>
      </c>
      <c r="Q55" s="20" t="e">
        <f t="shared" si="4"/>
        <v>#N/A</v>
      </c>
      <c r="R55" s="20" t="e">
        <f t="shared" si="3"/>
        <v>#N/A</v>
      </c>
      <c r="T55" s="20" t="s">
        <v>124</v>
      </c>
      <c r="U55" s="20" t="e">
        <f>IF(O55=INDEX(FIRE0103!$A$5:$I$76,MATCH('QA checks'!$T55,FIRE0103!$A$5:$A$76,0),MATCH('QA checks'!U$9,FIRE0103!$A$4:$I$4,0)),TRUE,"Error")</f>
        <v>#N/A</v>
      </c>
      <c r="V55" s="20" t="e">
        <f>IF(P55=INDEX(FIRE0103!$A$5:$I$76,MATCH('QA checks'!$T55,FIRE0103!$A$5:$A$76,0),MATCH('QA checks'!V$9,FIRE0103!$A$4:$I$4,0)),TRUE,"Error")</f>
        <v>#N/A</v>
      </c>
      <c r="W55" s="20" t="e">
        <f>IF(Q55=INDEX(FIRE0103!$A$5:$I$76,MATCH('QA checks'!$T55,FIRE0103!$A$5:$A$76,0),MATCH('QA checks'!W$9,FIRE0103!$A$4:$I$4,0)),TRUE,"Error")</f>
        <v>#N/A</v>
      </c>
      <c r="X55" s="20" t="e">
        <f>IF(R55=INDEX(FIRE0103!$A$5:$I$76,MATCH('QA checks'!$T55,FIRE0103!$A$5:$A$76,0),MATCH('QA checks'!X$9,FIRE0103!$A$4:$I$4,0)),TRUE,"Error")</f>
        <v>#N/A</v>
      </c>
    </row>
    <row r="56" spans="1:24" x14ac:dyDescent="0.2">
      <c r="A56" s="48"/>
      <c r="H56" s="20">
        <v>0</v>
      </c>
      <c r="I56" s="20">
        <v>0</v>
      </c>
      <c r="J56" s="20">
        <v>0</v>
      </c>
      <c r="K56" s="20">
        <v>0</v>
      </c>
      <c r="L56" s="20">
        <v>0</v>
      </c>
      <c r="N56" s="20" t="s">
        <v>125</v>
      </c>
      <c r="O56" s="20" t="e">
        <f t="shared" si="1"/>
        <v>#N/A</v>
      </c>
      <c r="P56" s="20" t="e">
        <f t="shared" si="5"/>
        <v>#N/A</v>
      </c>
      <c r="Q56" s="20" t="e">
        <f t="shared" si="4"/>
        <v>#N/A</v>
      </c>
      <c r="R56" s="20" t="e">
        <f t="shared" si="3"/>
        <v>#N/A</v>
      </c>
      <c r="T56" s="20" t="s">
        <v>125</v>
      </c>
      <c r="U56" s="20" t="e">
        <f>IF(O56=INDEX(FIRE0103!$A$5:$I$76,MATCH('QA checks'!$T56,FIRE0103!$A$5:$A$76,0),MATCH('QA checks'!U$9,FIRE0103!$A$4:$I$4,0)),TRUE,"Error")</f>
        <v>#N/A</v>
      </c>
      <c r="V56" s="20" t="e">
        <f>IF(P56=INDEX(FIRE0103!$A$5:$I$76,MATCH('QA checks'!$T56,FIRE0103!$A$5:$A$76,0),MATCH('QA checks'!V$9,FIRE0103!$A$4:$I$4,0)),TRUE,"Error")</f>
        <v>#N/A</v>
      </c>
      <c r="W56" s="20" t="e">
        <f>IF(Q56=INDEX(FIRE0103!$A$5:$I$76,MATCH('QA checks'!$T56,FIRE0103!$A$5:$A$76,0),MATCH('QA checks'!W$9,FIRE0103!$A$4:$I$4,0)),TRUE,"Error")</f>
        <v>#N/A</v>
      </c>
      <c r="X56" s="20" t="e">
        <f>IF(R56=INDEX(FIRE0103!$A$5:$I$76,MATCH('QA checks'!$T56,FIRE0103!$A$5:$A$76,0),MATCH('QA checks'!X$9,FIRE0103!$A$4:$I$4,0)),TRUE,"Error")</f>
        <v>#N/A</v>
      </c>
    </row>
    <row r="57" spans="1:24" x14ac:dyDescent="0.2">
      <c r="A57" s="48"/>
      <c r="H57" s="20">
        <v>0</v>
      </c>
      <c r="I57" s="20">
        <v>0</v>
      </c>
      <c r="J57" s="20">
        <v>0</v>
      </c>
      <c r="K57" s="20">
        <v>0</v>
      </c>
      <c r="L57" s="20">
        <v>0</v>
      </c>
      <c r="N57" s="20" t="s">
        <v>126</v>
      </c>
      <c r="O57" s="20" t="e">
        <f t="shared" si="1"/>
        <v>#N/A</v>
      </c>
      <c r="P57" s="20" t="e">
        <f t="shared" si="5"/>
        <v>#N/A</v>
      </c>
      <c r="Q57" s="20" t="e">
        <f t="shared" si="4"/>
        <v>#N/A</v>
      </c>
      <c r="R57" s="20" t="e">
        <f t="shared" si="3"/>
        <v>#N/A</v>
      </c>
      <c r="T57" s="20" t="s">
        <v>126</v>
      </c>
      <c r="U57" s="20" t="e">
        <f>IF(O57=INDEX(FIRE0103!$A$5:$I$76,MATCH('QA checks'!$T57,FIRE0103!$A$5:$A$76,0),MATCH('QA checks'!U$9,FIRE0103!$A$4:$I$4,0)),TRUE,"Error")</f>
        <v>#N/A</v>
      </c>
      <c r="V57" s="20" t="e">
        <f>IF(P57=INDEX(FIRE0103!$A$5:$I$76,MATCH('QA checks'!$T57,FIRE0103!$A$5:$A$76,0),MATCH('QA checks'!V$9,FIRE0103!$A$4:$I$4,0)),TRUE,"Error")</f>
        <v>#N/A</v>
      </c>
      <c r="W57" s="20" t="e">
        <f>IF(Q57=INDEX(FIRE0103!$A$5:$I$76,MATCH('QA checks'!$T57,FIRE0103!$A$5:$A$76,0),MATCH('QA checks'!W$9,FIRE0103!$A$4:$I$4,0)),TRUE,"Error")</f>
        <v>#N/A</v>
      </c>
      <c r="X57" s="20" t="e">
        <f>IF(R57=INDEX(FIRE0103!$A$5:$I$76,MATCH('QA checks'!$T57,FIRE0103!$A$5:$A$76,0),MATCH('QA checks'!X$9,FIRE0103!$A$4:$I$4,0)),TRUE,"Error")</f>
        <v>#N/A</v>
      </c>
    </row>
    <row r="58" spans="1:24" x14ac:dyDescent="0.2">
      <c r="A58" s="48"/>
      <c r="H58" s="20">
        <v>0</v>
      </c>
      <c r="I58" s="20">
        <v>0</v>
      </c>
      <c r="J58" s="20">
        <v>0</v>
      </c>
      <c r="K58" s="20">
        <v>0</v>
      </c>
      <c r="L58" s="20">
        <v>0</v>
      </c>
      <c r="N58" s="20" t="s">
        <v>127</v>
      </c>
      <c r="O58" s="20" t="e">
        <f t="shared" si="1"/>
        <v>#N/A</v>
      </c>
      <c r="P58" s="20" t="e">
        <f t="shared" si="5"/>
        <v>#N/A</v>
      </c>
      <c r="Q58" s="20" t="e">
        <f t="shared" si="4"/>
        <v>#N/A</v>
      </c>
      <c r="R58" s="20" t="e">
        <f t="shared" si="3"/>
        <v>#N/A</v>
      </c>
      <c r="T58" s="20" t="s">
        <v>127</v>
      </c>
      <c r="U58" s="20" t="e">
        <f>IF(O58=INDEX(FIRE0103!$A$5:$I$76,MATCH('QA checks'!$T58,FIRE0103!$A$5:$A$76,0),MATCH('QA checks'!U$9,FIRE0103!$A$4:$I$4,0)),TRUE,"Error")</f>
        <v>#N/A</v>
      </c>
      <c r="V58" s="20" t="e">
        <f>IF(P58=INDEX(FIRE0103!$A$5:$I$76,MATCH('QA checks'!$T58,FIRE0103!$A$5:$A$76,0),MATCH('QA checks'!V$9,FIRE0103!$A$4:$I$4,0)),TRUE,"Error")</f>
        <v>#N/A</v>
      </c>
      <c r="W58" s="20" t="e">
        <f>IF(Q58=INDEX(FIRE0103!$A$5:$I$76,MATCH('QA checks'!$T58,FIRE0103!$A$5:$A$76,0),MATCH('QA checks'!W$9,FIRE0103!$A$4:$I$4,0)),TRUE,"Error")</f>
        <v>#N/A</v>
      </c>
      <c r="X58" s="20" t="e">
        <f>IF(R58=INDEX(FIRE0103!$A$5:$I$76,MATCH('QA checks'!$T58,FIRE0103!$A$5:$A$76,0),MATCH('QA checks'!X$9,FIRE0103!$A$4:$I$4,0)),TRUE,"Error")</f>
        <v>#N/A</v>
      </c>
    </row>
    <row r="59" spans="1:24" x14ac:dyDescent="0.2">
      <c r="A59" s="48"/>
    </row>
    <row r="60" spans="1:24" ht="45" customHeight="1" x14ac:dyDescent="0.2">
      <c r="A60" s="96" t="s">
        <v>132</v>
      </c>
      <c r="B60" s="20">
        <f>COUNTIF($T$65:$X$114,"Error")</f>
        <v>0</v>
      </c>
    </row>
    <row r="64" spans="1:24" ht="15.75" x14ac:dyDescent="0.25">
      <c r="A64" s="97" t="s">
        <v>131</v>
      </c>
      <c r="B64" s="97" t="s">
        <v>120</v>
      </c>
      <c r="I64" s="20">
        <v>2</v>
      </c>
      <c r="J64" s="20">
        <v>4</v>
      </c>
      <c r="K64" s="20">
        <v>5</v>
      </c>
      <c r="L64" s="20">
        <v>3</v>
      </c>
      <c r="N64" s="19"/>
      <c r="O64" s="19">
        <v>2</v>
      </c>
      <c r="P64" s="19">
        <v>3</v>
      </c>
      <c r="Q64" s="19">
        <v>4</v>
      </c>
      <c r="R64" s="19">
        <v>5</v>
      </c>
      <c r="U64" s="19">
        <v>6</v>
      </c>
      <c r="V64" s="19">
        <v>7</v>
      </c>
      <c r="W64" s="19">
        <v>8</v>
      </c>
      <c r="X64" s="19">
        <v>9</v>
      </c>
    </row>
    <row r="65" spans="1:24" ht="31.5" x14ac:dyDescent="0.25">
      <c r="A65" s="97" t="s">
        <v>121</v>
      </c>
      <c r="B65" s="20" t="s">
        <v>32</v>
      </c>
      <c r="C65" s="20" t="s">
        <v>77</v>
      </c>
      <c r="D65" s="20" t="s">
        <v>78</v>
      </c>
      <c r="E65" s="20" t="s">
        <v>79</v>
      </c>
      <c r="F65" s="20" t="s">
        <v>122</v>
      </c>
      <c r="H65" s="20" t="str" cm="1">
        <f t="array" ref="H65:L114">A65:E114</f>
        <v>Row Labels</v>
      </c>
      <c r="I65" s="20" t="str">
        <v>England</v>
      </c>
      <c r="J65" s="20" t="str">
        <v>Great Britain</v>
      </c>
      <c r="K65" s="20" t="str">
        <v>Scotland</v>
      </c>
      <c r="L65" s="20" t="str">
        <v>Wales</v>
      </c>
      <c r="N65" s="19" t="s">
        <v>82</v>
      </c>
      <c r="O65" s="98" t="s">
        <v>155</v>
      </c>
      <c r="P65" s="98" t="s">
        <v>156</v>
      </c>
      <c r="Q65" s="98" t="s">
        <v>157</v>
      </c>
      <c r="R65" s="98" t="s">
        <v>77</v>
      </c>
      <c r="T65" s="19" t="s">
        <v>82</v>
      </c>
      <c r="U65" s="98" t="s">
        <v>155</v>
      </c>
      <c r="V65" s="98" t="s">
        <v>156</v>
      </c>
      <c r="W65" s="98" t="s">
        <v>157</v>
      </c>
      <c r="X65" s="98" t="s">
        <v>77</v>
      </c>
    </row>
    <row r="66" spans="1:24" x14ac:dyDescent="0.2">
      <c r="A66" s="48" t="s">
        <v>48</v>
      </c>
      <c r="B66" s="20">
        <v>46820800</v>
      </c>
      <c r="C66" s="20">
        <v>54814500</v>
      </c>
      <c r="D66" s="20">
        <v>5180200</v>
      </c>
      <c r="E66" s="20">
        <v>2813500</v>
      </c>
      <c r="F66" s="20">
        <v>109629000</v>
      </c>
      <c r="H66" s="20" t="str">
        <v>1981/82</v>
      </c>
      <c r="I66" s="20">
        <v>46820800</v>
      </c>
      <c r="J66" s="20">
        <v>54814500</v>
      </c>
      <c r="K66" s="20">
        <v>5180200</v>
      </c>
      <c r="L66" s="20">
        <v>2813500</v>
      </c>
      <c r="N66" s="20" t="s">
        <v>48</v>
      </c>
      <c r="O66" s="20" t="e">
        <f t="shared" ref="O66:O97" si="6">1000000*(VLOOKUP($N66,$N$9:$R$58,O$64,FALSE)/VLOOKUP($N66,_xlfn.ANCHORARRAY($H$65),I$64,FALSE))</f>
        <v>#N/A</v>
      </c>
      <c r="P66" s="20" t="e">
        <f t="shared" ref="P66:P97" si="7">1000000*(VLOOKUP($N66,$N$9:$R$58,P$64,FALSE)/VLOOKUP($N66,_xlfn.ANCHORARRAY($H$65),J$64,FALSE))</f>
        <v>#N/A</v>
      </c>
      <c r="Q66" s="20" t="e">
        <f t="shared" ref="Q66:Q97" si="8">1000000*(VLOOKUP($N66,$N$9:$R$58,Q$64,FALSE)/VLOOKUP($N66,_xlfn.ANCHORARRAY($H$65),K$64,FALSE))</f>
        <v>#N/A</v>
      </c>
      <c r="R66" s="20" t="e">
        <f t="shared" ref="R66:R97" si="9">1000000*(VLOOKUP($N66,$N$9:$R$58,R$64,FALSE)/VLOOKUP($N66,_xlfn.ANCHORARRAY($H$65),L$64,FALSE))</f>
        <v>#N/A</v>
      </c>
      <c r="T66" s="20" t="s">
        <v>48</v>
      </c>
    </row>
    <row r="67" spans="1:24" x14ac:dyDescent="0.2">
      <c r="A67" s="48" t="s">
        <v>49</v>
      </c>
      <c r="B67" s="20">
        <v>46777300</v>
      </c>
      <c r="C67" s="20">
        <v>54746200</v>
      </c>
      <c r="D67" s="20">
        <v>5164500</v>
      </c>
      <c r="E67" s="20">
        <v>2804300</v>
      </c>
      <c r="F67" s="20">
        <v>109492300</v>
      </c>
      <c r="H67" s="20" t="str">
        <v>1982/83</v>
      </c>
      <c r="I67" s="20">
        <v>46777300</v>
      </c>
      <c r="J67" s="20">
        <v>54746200</v>
      </c>
      <c r="K67" s="20">
        <v>5164500</v>
      </c>
      <c r="L67" s="20">
        <v>2804300</v>
      </c>
      <c r="N67" s="20" t="s">
        <v>49</v>
      </c>
      <c r="O67" s="20" t="e">
        <f t="shared" si="6"/>
        <v>#N/A</v>
      </c>
      <c r="P67" s="20" t="e">
        <f t="shared" si="7"/>
        <v>#N/A</v>
      </c>
      <c r="Q67" s="20" t="e">
        <f t="shared" si="8"/>
        <v>#N/A</v>
      </c>
      <c r="R67" s="20" t="e">
        <f t="shared" si="9"/>
        <v>#N/A</v>
      </c>
      <c r="T67" s="20" t="s">
        <v>49</v>
      </c>
    </row>
    <row r="68" spans="1:24" x14ac:dyDescent="0.2">
      <c r="A68" s="48" t="s">
        <v>50</v>
      </c>
      <c r="B68" s="20">
        <v>46813700</v>
      </c>
      <c r="C68" s="20">
        <v>54765100</v>
      </c>
      <c r="D68" s="20">
        <v>5148100</v>
      </c>
      <c r="E68" s="20">
        <v>2803300</v>
      </c>
      <c r="F68" s="20">
        <v>109530200</v>
      </c>
      <c r="H68" s="20" t="str">
        <v>1983/84</v>
      </c>
      <c r="I68" s="20">
        <v>46813700</v>
      </c>
      <c r="J68" s="20">
        <v>54765100</v>
      </c>
      <c r="K68" s="20">
        <v>5148100</v>
      </c>
      <c r="L68" s="20">
        <v>2803300</v>
      </c>
      <c r="N68" s="20" t="s">
        <v>50</v>
      </c>
      <c r="O68" s="20" t="e">
        <f t="shared" si="6"/>
        <v>#N/A</v>
      </c>
      <c r="P68" s="20" t="e">
        <f t="shared" si="7"/>
        <v>#N/A</v>
      </c>
      <c r="Q68" s="20" t="e">
        <f t="shared" si="8"/>
        <v>#N/A</v>
      </c>
      <c r="R68" s="20" t="e">
        <f t="shared" si="9"/>
        <v>#N/A</v>
      </c>
      <c r="T68" s="20" t="s">
        <v>50</v>
      </c>
    </row>
    <row r="69" spans="1:24" x14ac:dyDescent="0.2">
      <c r="A69" s="48" t="s">
        <v>51</v>
      </c>
      <c r="B69" s="20">
        <v>46912400</v>
      </c>
      <c r="C69" s="20">
        <v>54852000</v>
      </c>
      <c r="D69" s="20">
        <v>5138900</v>
      </c>
      <c r="E69" s="20">
        <v>2800700</v>
      </c>
      <c r="F69" s="20">
        <v>109704000</v>
      </c>
      <c r="H69" s="20" t="str">
        <v>1984/85</v>
      </c>
      <c r="I69" s="20">
        <v>46912400</v>
      </c>
      <c r="J69" s="20">
        <v>54852000</v>
      </c>
      <c r="K69" s="20">
        <v>5138900</v>
      </c>
      <c r="L69" s="20">
        <v>2800700</v>
      </c>
      <c r="N69" s="20" t="s">
        <v>51</v>
      </c>
      <c r="O69" s="20" t="e">
        <f t="shared" si="6"/>
        <v>#N/A</v>
      </c>
      <c r="P69" s="20" t="e">
        <f t="shared" si="7"/>
        <v>#N/A</v>
      </c>
      <c r="Q69" s="20" t="e">
        <f t="shared" si="8"/>
        <v>#N/A</v>
      </c>
      <c r="R69" s="20" t="e">
        <f t="shared" si="9"/>
        <v>#N/A</v>
      </c>
      <c r="T69" s="20" t="s">
        <v>51</v>
      </c>
    </row>
    <row r="70" spans="1:24" x14ac:dyDescent="0.2">
      <c r="A70" s="48" t="s">
        <v>52</v>
      </c>
      <c r="B70" s="20">
        <v>47057400</v>
      </c>
      <c r="C70" s="20">
        <v>54988600</v>
      </c>
      <c r="D70" s="20">
        <v>5127900</v>
      </c>
      <c r="E70" s="20">
        <v>2803400</v>
      </c>
      <c r="F70" s="20">
        <v>109977300</v>
      </c>
      <c r="H70" s="20" t="str">
        <v>1985/86</v>
      </c>
      <c r="I70" s="20">
        <v>47057400</v>
      </c>
      <c r="J70" s="20">
        <v>54988600</v>
      </c>
      <c r="K70" s="20">
        <v>5127900</v>
      </c>
      <c r="L70" s="20">
        <v>2803400</v>
      </c>
      <c r="N70" s="20" t="s">
        <v>52</v>
      </c>
      <c r="O70" s="20" t="e">
        <f t="shared" si="6"/>
        <v>#N/A</v>
      </c>
      <c r="P70" s="20" t="e">
        <f t="shared" si="7"/>
        <v>#N/A</v>
      </c>
      <c r="Q70" s="20" t="e">
        <f t="shared" si="8"/>
        <v>#N/A</v>
      </c>
      <c r="R70" s="20" t="e">
        <f t="shared" si="9"/>
        <v>#N/A</v>
      </c>
      <c r="T70" s="20" t="s">
        <v>52</v>
      </c>
    </row>
    <row r="71" spans="1:24" x14ac:dyDescent="0.2">
      <c r="A71" s="48" t="s">
        <v>53</v>
      </c>
      <c r="B71" s="20">
        <v>47187600</v>
      </c>
      <c r="C71" s="20">
        <v>55110300</v>
      </c>
      <c r="D71" s="20">
        <v>5111800</v>
      </c>
      <c r="E71" s="20">
        <v>2810900</v>
      </c>
      <c r="F71" s="20">
        <v>110220600</v>
      </c>
      <c r="H71" s="20" t="str">
        <v>1986/87</v>
      </c>
      <c r="I71" s="20">
        <v>47187600</v>
      </c>
      <c r="J71" s="20">
        <v>55110300</v>
      </c>
      <c r="K71" s="20">
        <v>5111800</v>
      </c>
      <c r="L71" s="20">
        <v>2810900</v>
      </c>
      <c r="N71" s="20" t="s">
        <v>53</v>
      </c>
      <c r="O71" s="20" t="e">
        <f t="shared" si="6"/>
        <v>#N/A</v>
      </c>
      <c r="P71" s="20" t="e">
        <f t="shared" si="7"/>
        <v>#N/A</v>
      </c>
      <c r="Q71" s="20" t="e">
        <f t="shared" si="8"/>
        <v>#N/A</v>
      </c>
      <c r="R71" s="20" t="e">
        <f t="shared" si="9"/>
        <v>#N/A</v>
      </c>
      <c r="T71" s="20" t="s">
        <v>53</v>
      </c>
    </row>
    <row r="72" spans="1:24" x14ac:dyDescent="0.2">
      <c r="A72" s="48" t="s">
        <v>54</v>
      </c>
      <c r="B72" s="20">
        <v>47300400</v>
      </c>
      <c r="C72" s="20">
        <v>55222000</v>
      </c>
      <c r="D72" s="20">
        <v>5099000</v>
      </c>
      <c r="E72" s="20">
        <v>2822600</v>
      </c>
      <c r="F72" s="20">
        <v>110444000</v>
      </c>
      <c r="H72" s="20" t="str">
        <v>1987/88</v>
      </c>
      <c r="I72" s="20">
        <v>47300400</v>
      </c>
      <c r="J72" s="20">
        <v>55222000</v>
      </c>
      <c r="K72" s="20">
        <v>5099000</v>
      </c>
      <c r="L72" s="20">
        <v>2822600</v>
      </c>
      <c r="N72" s="20" t="s">
        <v>54</v>
      </c>
      <c r="O72" s="20" t="e">
        <f t="shared" si="6"/>
        <v>#N/A</v>
      </c>
      <c r="P72" s="20" t="e">
        <f t="shared" si="7"/>
        <v>#N/A</v>
      </c>
      <c r="Q72" s="20" t="e">
        <f t="shared" si="8"/>
        <v>#N/A</v>
      </c>
      <c r="R72" s="20" t="e">
        <f t="shared" si="9"/>
        <v>#N/A</v>
      </c>
      <c r="T72" s="20" t="s">
        <v>54</v>
      </c>
    </row>
    <row r="73" spans="1:24" x14ac:dyDescent="0.2">
      <c r="A73" s="48" t="s">
        <v>55</v>
      </c>
      <c r="B73" s="20">
        <v>47412300</v>
      </c>
      <c r="C73" s="20">
        <v>55331000</v>
      </c>
      <c r="D73" s="20">
        <v>5077400</v>
      </c>
      <c r="E73" s="20">
        <v>2841200</v>
      </c>
      <c r="F73" s="20">
        <v>110661900</v>
      </c>
      <c r="H73" s="20" t="str">
        <v>1988/89</v>
      </c>
      <c r="I73" s="20">
        <v>47412300</v>
      </c>
      <c r="J73" s="20">
        <v>55331000</v>
      </c>
      <c r="K73" s="20">
        <v>5077400</v>
      </c>
      <c r="L73" s="20">
        <v>2841200</v>
      </c>
      <c r="N73" s="20" t="s">
        <v>55</v>
      </c>
      <c r="O73" s="20" t="e">
        <f t="shared" si="6"/>
        <v>#N/A</v>
      </c>
      <c r="P73" s="20" t="e">
        <f t="shared" si="7"/>
        <v>#N/A</v>
      </c>
      <c r="Q73" s="20" t="e">
        <f t="shared" si="8"/>
        <v>#N/A</v>
      </c>
      <c r="R73" s="20" t="e">
        <f t="shared" si="9"/>
        <v>#N/A</v>
      </c>
      <c r="T73" s="20" t="s">
        <v>55</v>
      </c>
    </row>
    <row r="74" spans="1:24" x14ac:dyDescent="0.2">
      <c r="A74" s="48" t="s">
        <v>56</v>
      </c>
      <c r="B74" s="20">
        <v>47552700</v>
      </c>
      <c r="C74" s="20">
        <v>55486000</v>
      </c>
      <c r="D74" s="20">
        <v>5078200</v>
      </c>
      <c r="E74" s="20">
        <v>2855200</v>
      </c>
      <c r="F74" s="20">
        <v>110972100</v>
      </c>
      <c r="H74" s="20" t="str">
        <v>1989/90</v>
      </c>
      <c r="I74" s="20">
        <v>47552700</v>
      </c>
      <c r="J74" s="20">
        <v>55486000</v>
      </c>
      <c r="K74" s="20">
        <v>5078200</v>
      </c>
      <c r="L74" s="20">
        <v>2855200</v>
      </c>
      <c r="N74" s="20" t="s">
        <v>56</v>
      </c>
      <c r="O74" s="20" t="e">
        <f t="shared" si="6"/>
        <v>#N/A</v>
      </c>
      <c r="P74" s="20" t="e">
        <f t="shared" si="7"/>
        <v>#N/A</v>
      </c>
      <c r="Q74" s="20" t="e">
        <f t="shared" si="8"/>
        <v>#N/A</v>
      </c>
      <c r="R74" s="20" t="e">
        <f t="shared" si="9"/>
        <v>#N/A</v>
      </c>
      <c r="T74" s="20" t="s">
        <v>56</v>
      </c>
    </row>
    <row r="75" spans="1:24" x14ac:dyDescent="0.2">
      <c r="A75" s="48" t="s">
        <v>57</v>
      </c>
      <c r="B75" s="20">
        <v>47699100</v>
      </c>
      <c r="C75" s="20">
        <v>55641900</v>
      </c>
      <c r="D75" s="20">
        <v>5081300</v>
      </c>
      <c r="E75" s="20">
        <v>2861500</v>
      </c>
      <c r="F75" s="20">
        <v>111283800</v>
      </c>
      <c r="H75" s="20" t="str">
        <v>1990/91</v>
      </c>
      <c r="I75" s="20">
        <v>47699100</v>
      </c>
      <c r="J75" s="20">
        <v>55641900</v>
      </c>
      <c r="K75" s="20">
        <v>5081300</v>
      </c>
      <c r="L75" s="20">
        <v>2861500</v>
      </c>
      <c r="N75" s="20" t="s">
        <v>57</v>
      </c>
      <c r="O75" s="20" t="e">
        <f t="shared" si="6"/>
        <v>#N/A</v>
      </c>
      <c r="P75" s="20" t="e">
        <f t="shared" si="7"/>
        <v>#N/A</v>
      </c>
      <c r="Q75" s="20" t="e">
        <f t="shared" si="8"/>
        <v>#N/A</v>
      </c>
      <c r="R75" s="20" t="e">
        <f t="shared" si="9"/>
        <v>#N/A</v>
      </c>
      <c r="T75" s="20" t="s">
        <v>57</v>
      </c>
      <c r="V75" s="20" t="e">
        <f>IF(ROUND(VLOOKUP($T75,$N$66:$R$114,P$64,FALSE),0)=VLOOKUP($T75,FIRE0103!$A$5:$I$76,'QA checks'!V$64,FALSE),TRUE,"Error")</f>
        <v>#N/A</v>
      </c>
    </row>
    <row r="76" spans="1:24" x14ac:dyDescent="0.2">
      <c r="A76" s="48" t="s">
        <v>58</v>
      </c>
      <c r="B76" s="20">
        <v>47875000</v>
      </c>
      <c r="C76" s="20">
        <v>55831400</v>
      </c>
      <c r="D76" s="20">
        <v>5083300</v>
      </c>
      <c r="E76" s="20">
        <v>2873000</v>
      </c>
      <c r="F76" s="20">
        <v>111662700</v>
      </c>
      <c r="H76" s="20" t="str">
        <v>1991/92</v>
      </c>
      <c r="I76" s="20">
        <v>47875000</v>
      </c>
      <c r="J76" s="20">
        <v>55831400</v>
      </c>
      <c r="K76" s="20">
        <v>5083300</v>
      </c>
      <c r="L76" s="20">
        <v>2873000</v>
      </c>
      <c r="N76" s="20" t="s">
        <v>58</v>
      </c>
      <c r="O76" s="20" t="e">
        <f t="shared" si="6"/>
        <v>#N/A</v>
      </c>
      <c r="P76" s="20" t="e">
        <f t="shared" si="7"/>
        <v>#N/A</v>
      </c>
      <c r="Q76" s="20" t="e">
        <f t="shared" si="8"/>
        <v>#N/A</v>
      </c>
      <c r="R76" s="20" t="e">
        <f t="shared" si="9"/>
        <v>#N/A</v>
      </c>
      <c r="T76" s="20" t="s">
        <v>58</v>
      </c>
      <c r="V76" s="20" t="e">
        <f>IF(ROUND(VLOOKUP($T76,$N$66:$R$114,P$64,FALSE),0)=VLOOKUP($T76,FIRE0103!$A$5:$I$76,'QA checks'!V$64,FALSE),TRUE,"Error")</f>
        <v>#N/A</v>
      </c>
    </row>
    <row r="77" spans="1:24" x14ac:dyDescent="0.2">
      <c r="A77" s="48" t="s">
        <v>59</v>
      </c>
      <c r="B77" s="20">
        <v>47998000</v>
      </c>
      <c r="C77" s="20">
        <v>55961300</v>
      </c>
      <c r="D77" s="20">
        <v>5085600</v>
      </c>
      <c r="E77" s="20">
        <v>2877700</v>
      </c>
      <c r="F77" s="20">
        <v>111922600</v>
      </c>
      <c r="H77" s="20" t="str">
        <v>1992/93</v>
      </c>
      <c r="I77" s="20">
        <v>47998000</v>
      </c>
      <c r="J77" s="20">
        <v>55961300</v>
      </c>
      <c r="K77" s="20">
        <v>5085600</v>
      </c>
      <c r="L77" s="20">
        <v>2877700</v>
      </c>
      <c r="N77" s="20" t="s">
        <v>59</v>
      </c>
      <c r="O77" s="20" t="e">
        <f t="shared" si="6"/>
        <v>#N/A</v>
      </c>
      <c r="P77" s="20" t="e">
        <f t="shared" si="7"/>
        <v>#N/A</v>
      </c>
      <c r="Q77" s="20" t="e">
        <f t="shared" si="8"/>
        <v>#N/A</v>
      </c>
      <c r="R77" s="20" t="e">
        <f t="shared" si="9"/>
        <v>#N/A</v>
      </c>
      <c r="T77" s="20" t="s">
        <v>59</v>
      </c>
      <c r="V77" s="20" t="e">
        <f>IF(ROUND(VLOOKUP($T77,$N$66:$R$114,P$64,FALSE),0)=VLOOKUP($T77,FIRE0103!$A$5:$I$76,'QA checks'!V$64,FALSE),TRUE,"Error")</f>
        <v>#N/A</v>
      </c>
    </row>
    <row r="78" spans="1:24" x14ac:dyDescent="0.2">
      <c r="A78" s="48" t="s">
        <v>60</v>
      </c>
      <c r="B78" s="20">
        <v>48102300</v>
      </c>
      <c r="C78" s="20">
        <v>56078300</v>
      </c>
      <c r="D78" s="20">
        <v>5092500</v>
      </c>
      <c r="E78" s="20">
        <v>2883600</v>
      </c>
      <c r="F78" s="20">
        <v>112156700</v>
      </c>
      <c r="H78" s="20" t="str">
        <v>1993/94</v>
      </c>
      <c r="I78" s="20">
        <v>48102300</v>
      </c>
      <c r="J78" s="20">
        <v>56078300</v>
      </c>
      <c r="K78" s="20">
        <v>5092500</v>
      </c>
      <c r="L78" s="20">
        <v>2883600</v>
      </c>
      <c r="N78" s="20" t="s">
        <v>60</v>
      </c>
      <c r="O78" s="20" t="e">
        <f t="shared" si="6"/>
        <v>#N/A</v>
      </c>
      <c r="P78" s="20" t="e">
        <f t="shared" si="7"/>
        <v>#N/A</v>
      </c>
      <c r="Q78" s="20" t="e">
        <f t="shared" si="8"/>
        <v>#N/A</v>
      </c>
      <c r="R78" s="20" t="e">
        <f t="shared" si="9"/>
        <v>#N/A</v>
      </c>
      <c r="T78" s="20" t="s">
        <v>60</v>
      </c>
      <c r="V78" s="20" t="e">
        <f>IF(ROUND(VLOOKUP($T78,$N$66:$R$114,P$64,FALSE),0)=VLOOKUP($T78,FIRE0103!$A$5:$I$76,'QA checks'!V$64,FALSE),TRUE,"Error")</f>
        <v>#N/A</v>
      </c>
    </row>
    <row r="79" spans="1:24" x14ac:dyDescent="0.2">
      <c r="A79" s="48" t="s">
        <v>61</v>
      </c>
      <c r="B79" s="20">
        <v>48228800</v>
      </c>
      <c r="C79" s="20">
        <v>56218400</v>
      </c>
      <c r="D79" s="20">
        <v>5102200</v>
      </c>
      <c r="E79" s="20">
        <v>2887400</v>
      </c>
      <c r="F79" s="20">
        <v>112436800</v>
      </c>
      <c r="H79" s="20" t="str">
        <v>1994/95</v>
      </c>
      <c r="I79" s="20">
        <v>48228800</v>
      </c>
      <c r="J79" s="20">
        <v>56218400</v>
      </c>
      <c r="K79" s="20">
        <v>5102200</v>
      </c>
      <c r="L79" s="20">
        <v>2887400</v>
      </c>
      <c r="N79" s="20" t="s">
        <v>61</v>
      </c>
      <c r="O79" s="20" t="e">
        <f t="shared" si="6"/>
        <v>#N/A</v>
      </c>
      <c r="P79" s="20" t="e">
        <f t="shared" si="7"/>
        <v>#N/A</v>
      </c>
      <c r="Q79" s="20" t="e">
        <f t="shared" si="8"/>
        <v>#N/A</v>
      </c>
      <c r="R79" s="20" t="e">
        <f t="shared" si="9"/>
        <v>#N/A</v>
      </c>
      <c r="T79" s="20" t="s">
        <v>61</v>
      </c>
    </row>
    <row r="80" spans="1:24" x14ac:dyDescent="0.2">
      <c r="A80" s="48" t="s">
        <v>62</v>
      </c>
      <c r="B80" s="20">
        <v>48383500</v>
      </c>
      <c r="C80" s="20">
        <v>56375700</v>
      </c>
      <c r="D80" s="20">
        <v>5103700</v>
      </c>
      <c r="E80" s="20">
        <v>2888500</v>
      </c>
      <c r="F80" s="20">
        <v>112751400</v>
      </c>
      <c r="H80" s="20" t="str">
        <v>1995/96</v>
      </c>
      <c r="I80" s="20">
        <v>48383500</v>
      </c>
      <c r="J80" s="20">
        <v>56375700</v>
      </c>
      <c r="K80" s="20">
        <v>5103700</v>
      </c>
      <c r="L80" s="20">
        <v>2888500</v>
      </c>
      <c r="N80" s="20" t="s">
        <v>62</v>
      </c>
      <c r="O80" s="20" t="e">
        <f t="shared" si="6"/>
        <v>#N/A</v>
      </c>
      <c r="P80" s="20" t="e">
        <f t="shared" si="7"/>
        <v>#N/A</v>
      </c>
      <c r="Q80" s="20" t="e">
        <f t="shared" si="8"/>
        <v>#N/A</v>
      </c>
      <c r="R80" s="20" t="e">
        <f t="shared" si="9"/>
        <v>#N/A</v>
      </c>
      <c r="T80" s="20" t="s">
        <v>62</v>
      </c>
      <c r="U80" s="20" t="e">
        <f>IF(ROUND(VLOOKUP($T80,$N$66:$R$114,O$64,FALSE),0)=VLOOKUP($T80,FIRE0103!$A$5:$I$76,'QA checks'!U$64,FALSE),TRUE,"Error")</f>
        <v>#N/A</v>
      </c>
      <c r="V80" s="20" t="e">
        <f>IF(ROUND(VLOOKUP($T80,$N$66:$R$114,P$64,FALSE),0)=VLOOKUP($T80,FIRE0103!$A$5:$I$76,'QA checks'!V$64,FALSE),TRUE,"Error")</f>
        <v>#N/A</v>
      </c>
      <c r="X80" s="20" t="e">
        <f>IF(ROUND(VLOOKUP($T80,$N$66:$R$114,R$64,FALSE),0)=VLOOKUP($T80,FIRE0103!$A$5:$I$76,'QA checks'!X$64,FALSE),TRUE,"Error")</f>
        <v>#N/A</v>
      </c>
    </row>
    <row r="81" spans="1:24" x14ac:dyDescent="0.2">
      <c r="A81" s="48" t="s">
        <v>63</v>
      </c>
      <c r="B81" s="20">
        <v>48519100</v>
      </c>
      <c r="C81" s="20">
        <v>56502600</v>
      </c>
      <c r="D81" s="20">
        <v>5092200</v>
      </c>
      <c r="E81" s="20">
        <v>2891300</v>
      </c>
      <c r="F81" s="20">
        <v>113005200</v>
      </c>
      <c r="H81" s="20" t="str">
        <v>1996/97</v>
      </c>
      <c r="I81" s="20">
        <v>48519100</v>
      </c>
      <c r="J81" s="20">
        <v>56502600</v>
      </c>
      <c r="K81" s="20">
        <v>5092200</v>
      </c>
      <c r="L81" s="20">
        <v>2891300</v>
      </c>
      <c r="N81" s="20" t="s">
        <v>63</v>
      </c>
      <c r="O81" s="20" t="e">
        <f t="shared" si="6"/>
        <v>#N/A</v>
      </c>
      <c r="P81" s="20" t="e">
        <f t="shared" si="7"/>
        <v>#N/A</v>
      </c>
      <c r="Q81" s="20" t="e">
        <f t="shared" si="8"/>
        <v>#N/A</v>
      </c>
      <c r="R81" s="20" t="e">
        <f t="shared" si="9"/>
        <v>#N/A</v>
      </c>
      <c r="T81" s="20" t="s">
        <v>63</v>
      </c>
      <c r="U81" s="20" t="e">
        <f>IF(ROUND(VLOOKUP($T81,$N$66:$R$114,O$64,FALSE),0)=VLOOKUP($T81,FIRE0103!$A$5:$I$76,'QA checks'!U$64,FALSE),TRUE,"Error")</f>
        <v>#N/A</v>
      </c>
      <c r="V81" s="20" t="e">
        <f>IF(ROUND(VLOOKUP($T81,$N$66:$R$114,P$64,FALSE),0)=VLOOKUP($T81,FIRE0103!$A$5:$I$76,'QA checks'!V$64,FALSE),TRUE,"Error")</f>
        <v>#N/A</v>
      </c>
      <c r="X81" s="20" t="e">
        <f>IF(ROUND(VLOOKUP($T81,$N$66:$R$114,R$64,FALSE),0)=VLOOKUP($T81,FIRE0103!$A$5:$I$76,'QA checks'!X$64,FALSE),TRUE,"Error")</f>
        <v>#N/A</v>
      </c>
    </row>
    <row r="82" spans="1:24" x14ac:dyDescent="0.2">
      <c r="A82" s="48" t="s">
        <v>64</v>
      </c>
      <c r="B82" s="20">
        <v>48664800</v>
      </c>
      <c r="C82" s="20">
        <v>56643000</v>
      </c>
      <c r="D82" s="20">
        <v>5083300</v>
      </c>
      <c r="E82" s="20">
        <v>2894900</v>
      </c>
      <c r="F82" s="20">
        <v>113286000</v>
      </c>
      <c r="H82" s="20" t="str">
        <v>1997/98</v>
      </c>
      <c r="I82" s="20">
        <v>48664800</v>
      </c>
      <c r="J82" s="20">
        <v>56643000</v>
      </c>
      <c r="K82" s="20">
        <v>5083300</v>
      </c>
      <c r="L82" s="20">
        <v>2894900</v>
      </c>
      <c r="N82" s="20" t="s">
        <v>64</v>
      </c>
      <c r="O82" s="20" t="e">
        <f t="shared" si="6"/>
        <v>#N/A</v>
      </c>
      <c r="P82" s="20" t="e">
        <f t="shared" si="7"/>
        <v>#N/A</v>
      </c>
      <c r="Q82" s="20" t="e">
        <f t="shared" si="8"/>
        <v>#N/A</v>
      </c>
      <c r="R82" s="20" t="e">
        <f t="shared" si="9"/>
        <v>#N/A</v>
      </c>
      <c r="T82" s="20" t="s">
        <v>64</v>
      </c>
      <c r="U82" s="20" t="e">
        <f>IF(ROUND(VLOOKUP($T82,$N$66:$R$114,O$64,FALSE),0)=VLOOKUP($T82,FIRE0103!$A$5:$I$76,'QA checks'!U$64,FALSE),TRUE,"Error")</f>
        <v>#N/A</v>
      </c>
      <c r="V82" s="20" t="e">
        <f>IF(ROUND(VLOOKUP($T82,$N$66:$R$114,P$64,FALSE),0)=VLOOKUP($T82,FIRE0103!$A$5:$I$76,'QA checks'!V$64,FALSE),TRUE,"Error")</f>
        <v>#N/A</v>
      </c>
      <c r="X82" s="20" t="e">
        <f>IF(ROUND(VLOOKUP($T82,$N$66:$R$114,R$64,FALSE),0)=VLOOKUP($T82,FIRE0103!$A$5:$I$76,'QA checks'!X$64,FALSE),TRUE,"Error")</f>
        <v>#N/A</v>
      </c>
    </row>
    <row r="83" spans="1:24" x14ac:dyDescent="0.2">
      <c r="A83" s="48" t="s">
        <v>65</v>
      </c>
      <c r="B83" s="20">
        <v>48820600</v>
      </c>
      <c r="C83" s="20">
        <v>56797200</v>
      </c>
      <c r="D83" s="20">
        <v>5077100</v>
      </c>
      <c r="E83" s="20">
        <v>2899500</v>
      </c>
      <c r="F83" s="20">
        <v>113594400</v>
      </c>
      <c r="H83" s="20" t="str">
        <v>1998/99</v>
      </c>
      <c r="I83" s="20">
        <v>48820600</v>
      </c>
      <c r="J83" s="20">
        <v>56797200</v>
      </c>
      <c r="K83" s="20">
        <v>5077100</v>
      </c>
      <c r="L83" s="20">
        <v>2899500</v>
      </c>
      <c r="N83" s="20" t="s">
        <v>65</v>
      </c>
      <c r="O83" s="20" t="e">
        <f t="shared" si="6"/>
        <v>#N/A</v>
      </c>
      <c r="P83" s="20" t="e">
        <f t="shared" si="7"/>
        <v>#N/A</v>
      </c>
      <c r="Q83" s="20" t="e">
        <f t="shared" si="8"/>
        <v>#N/A</v>
      </c>
      <c r="R83" s="20" t="e">
        <f t="shared" si="9"/>
        <v>#N/A</v>
      </c>
      <c r="T83" s="20" t="s">
        <v>65</v>
      </c>
      <c r="U83" s="20" t="e">
        <f>IF(ROUND(VLOOKUP($T83,$N$66:$R$114,O$64,FALSE),0)=VLOOKUP($T83,FIRE0103!$A$5:$I$76,'QA checks'!U$64,FALSE),TRUE,"Error")</f>
        <v>#N/A</v>
      </c>
      <c r="V83" s="20" t="e">
        <f>IF(ROUND(VLOOKUP($T83,$N$66:$R$114,P$64,FALSE),0)=VLOOKUP($T83,FIRE0103!$A$5:$I$76,'QA checks'!V$64,FALSE),TRUE,"Error")</f>
        <v>#N/A</v>
      </c>
      <c r="X83" s="20" t="e">
        <f>IF(ROUND(VLOOKUP($T83,$N$66:$R$114,R$64,FALSE),0)=VLOOKUP($T83,FIRE0103!$A$5:$I$76,'QA checks'!X$64,FALSE),TRUE,"Error")</f>
        <v>#N/A</v>
      </c>
    </row>
    <row r="84" spans="1:24" x14ac:dyDescent="0.2">
      <c r="A84" s="48" t="s">
        <v>66</v>
      </c>
      <c r="B84" s="20">
        <v>49032900</v>
      </c>
      <c r="C84" s="20">
        <v>57005400</v>
      </c>
      <c r="D84" s="20">
        <v>5072000</v>
      </c>
      <c r="E84" s="20">
        <v>2900600</v>
      </c>
      <c r="F84" s="20">
        <v>114010900</v>
      </c>
      <c r="H84" s="20" t="str">
        <v>1999/00</v>
      </c>
      <c r="I84" s="20">
        <v>49032900</v>
      </c>
      <c r="J84" s="20">
        <v>57005400</v>
      </c>
      <c r="K84" s="20">
        <v>5072000</v>
      </c>
      <c r="L84" s="20">
        <v>2900600</v>
      </c>
      <c r="N84" s="20" t="s">
        <v>66</v>
      </c>
      <c r="O84" s="20" t="e">
        <f t="shared" si="6"/>
        <v>#N/A</v>
      </c>
      <c r="P84" s="20" t="e">
        <f t="shared" si="7"/>
        <v>#N/A</v>
      </c>
      <c r="Q84" s="20" t="e">
        <f t="shared" si="8"/>
        <v>#N/A</v>
      </c>
      <c r="R84" s="20" t="e">
        <f t="shared" si="9"/>
        <v>#N/A</v>
      </c>
      <c r="T84" s="20" t="s">
        <v>66</v>
      </c>
      <c r="U84" s="20" t="e">
        <f>IF(ROUND(VLOOKUP($T84,$N$66:$R$114,O$64,FALSE),0)=VLOOKUP($T84,FIRE0103!$A$5:$I$76,'QA checks'!U$64,FALSE),TRUE,"Error")</f>
        <v>#N/A</v>
      </c>
      <c r="V84" s="20" t="e">
        <f>IF(ROUND(VLOOKUP($T84,$N$66:$R$114,P$64,FALSE),0)=VLOOKUP($T84,FIRE0103!$A$5:$I$76,'QA checks'!V$64,FALSE),TRUE,"Error")</f>
        <v>#N/A</v>
      </c>
      <c r="W84" s="20" t="e">
        <f>IF(ROUND(VLOOKUP($T84,$N$66:$R$114,Q$64,FALSE),0)=VLOOKUP($T84,FIRE0103!$A$5:$I$76,'QA checks'!W$64,FALSE),TRUE,"Error")</f>
        <v>#N/A</v>
      </c>
      <c r="X84" s="20" t="e">
        <f>IF(ROUND(VLOOKUP($T84,$N$66:$R$114,R$64,FALSE),0)=VLOOKUP($T84,FIRE0103!$A$5:$I$76,'QA checks'!X$64,FALSE),TRUE,"Error")</f>
        <v>#N/A</v>
      </c>
    </row>
    <row r="85" spans="1:24" x14ac:dyDescent="0.2">
      <c r="A85" s="48" t="s">
        <v>67</v>
      </c>
      <c r="B85" s="20">
        <v>49233300</v>
      </c>
      <c r="C85" s="20">
        <v>57203100</v>
      </c>
      <c r="D85" s="20">
        <v>5062900</v>
      </c>
      <c r="E85" s="20">
        <v>2906900</v>
      </c>
      <c r="F85" s="20">
        <v>114406200</v>
      </c>
      <c r="H85" s="20" t="str">
        <v>2000/01</v>
      </c>
      <c r="I85" s="20">
        <v>49233300</v>
      </c>
      <c r="J85" s="20">
        <v>57203100</v>
      </c>
      <c r="K85" s="20">
        <v>5062900</v>
      </c>
      <c r="L85" s="20">
        <v>2906900</v>
      </c>
      <c r="N85" s="20" t="s">
        <v>67</v>
      </c>
      <c r="O85" s="20" t="e">
        <f t="shared" si="6"/>
        <v>#N/A</v>
      </c>
      <c r="P85" s="20" t="e">
        <f t="shared" si="7"/>
        <v>#N/A</v>
      </c>
      <c r="Q85" s="20" t="e">
        <f t="shared" si="8"/>
        <v>#N/A</v>
      </c>
      <c r="R85" s="20" t="e">
        <f t="shared" si="9"/>
        <v>#N/A</v>
      </c>
      <c r="T85" s="20" t="s">
        <v>67</v>
      </c>
      <c r="U85" s="20" t="e">
        <f>IF(ROUND(VLOOKUP($T85,$N$66:$R$114,O$64,FALSE),0)=VLOOKUP($T85,FIRE0103!$A$5:$I$76,'QA checks'!U$64,FALSE),TRUE,"Error")</f>
        <v>#N/A</v>
      </c>
      <c r="V85" s="20" t="e">
        <f>IF(ROUND(VLOOKUP($T85,$N$66:$R$114,P$64,FALSE),0)=VLOOKUP($T85,FIRE0103!$A$5:$I$76,'QA checks'!V$64,FALSE),TRUE,"Error")</f>
        <v>#N/A</v>
      </c>
      <c r="W85" s="20" t="e">
        <f>IF(ROUND(VLOOKUP($T85,$N$66:$R$114,Q$64,FALSE),0)=VLOOKUP($T85,FIRE0103!$A$5:$I$76,'QA checks'!W$64,FALSE),TRUE,"Error")</f>
        <v>#N/A</v>
      </c>
      <c r="X85" s="20" t="e">
        <f>IF(ROUND(VLOOKUP($T85,$N$66:$R$114,R$64,FALSE),0)=VLOOKUP($T85,FIRE0103!$A$5:$I$76,'QA checks'!X$64,FALSE),TRUE,"Error")</f>
        <v>#N/A</v>
      </c>
    </row>
    <row r="86" spans="1:24" x14ac:dyDescent="0.2">
      <c r="A86" s="48" t="s">
        <v>68</v>
      </c>
      <c r="B86" s="20">
        <v>49449700</v>
      </c>
      <c r="C86" s="20">
        <v>57424200</v>
      </c>
      <c r="D86" s="20">
        <v>5064200</v>
      </c>
      <c r="E86" s="20">
        <v>2910200</v>
      </c>
      <c r="F86" s="20">
        <v>114848300</v>
      </c>
      <c r="H86" s="20" t="str">
        <v>2001/02</v>
      </c>
      <c r="I86" s="20">
        <v>49449700</v>
      </c>
      <c r="J86" s="20">
        <v>57424200</v>
      </c>
      <c r="K86" s="20">
        <v>5064200</v>
      </c>
      <c r="L86" s="20">
        <v>2910200</v>
      </c>
      <c r="N86" s="20" t="s">
        <v>68</v>
      </c>
      <c r="O86" s="20" t="e">
        <f t="shared" si="6"/>
        <v>#N/A</v>
      </c>
      <c r="P86" s="20" t="e">
        <f t="shared" si="7"/>
        <v>#N/A</v>
      </c>
      <c r="Q86" s="20" t="e">
        <f t="shared" si="8"/>
        <v>#N/A</v>
      </c>
      <c r="R86" s="20" t="e">
        <f t="shared" si="9"/>
        <v>#N/A</v>
      </c>
      <c r="T86" s="20" t="s">
        <v>68</v>
      </c>
      <c r="U86" s="20" t="e">
        <f>IF(ROUND(VLOOKUP($T86,$N$66:$R$114,O$64,FALSE),0)=VLOOKUP($T86,FIRE0103!$A$5:$I$76,'QA checks'!U$64,FALSE),TRUE,"Error")</f>
        <v>#N/A</v>
      </c>
      <c r="V86" s="20" t="e">
        <f>IF(ROUND(VLOOKUP($T86,$N$66:$R$114,P$64,FALSE),0)=VLOOKUP($T86,FIRE0103!$A$5:$I$76,'QA checks'!V$64,FALSE),TRUE,"Error")</f>
        <v>#N/A</v>
      </c>
      <c r="W86" s="20" t="e">
        <f>IF(ROUND(VLOOKUP($T86,$N$66:$R$114,Q$64,FALSE),0)=VLOOKUP($T86,FIRE0103!$A$5:$I$76,'QA checks'!W$64,FALSE),TRUE,"Error")</f>
        <v>#N/A</v>
      </c>
      <c r="X86" s="20" t="e">
        <f>IF(ROUND(VLOOKUP($T86,$N$66:$R$114,R$64,FALSE),0)=VLOOKUP($T86,FIRE0103!$A$5:$I$76,'QA checks'!X$64,FALSE),TRUE,"Error")</f>
        <v>#N/A</v>
      </c>
    </row>
    <row r="87" spans="1:24" x14ac:dyDescent="0.2">
      <c r="A87" s="48" t="s">
        <v>69</v>
      </c>
      <c r="B87" s="20">
        <v>49679300</v>
      </c>
      <c r="C87" s="20">
        <v>57668100</v>
      </c>
      <c r="D87" s="20">
        <v>5066000</v>
      </c>
      <c r="E87" s="20">
        <v>2922900</v>
      </c>
      <c r="F87" s="20">
        <v>115336300</v>
      </c>
      <c r="H87" s="20" t="str">
        <v>2002/03</v>
      </c>
      <c r="I87" s="20">
        <v>49679300</v>
      </c>
      <c r="J87" s="20">
        <v>57668100</v>
      </c>
      <c r="K87" s="20">
        <v>5066000</v>
      </c>
      <c r="L87" s="20">
        <v>2922900</v>
      </c>
      <c r="N87" s="20" t="s">
        <v>69</v>
      </c>
      <c r="O87" s="20" t="e">
        <f t="shared" si="6"/>
        <v>#N/A</v>
      </c>
      <c r="P87" s="20" t="e">
        <f t="shared" si="7"/>
        <v>#N/A</v>
      </c>
      <c r="Q87" s="20" t="e">
        <f t="shared" si="8"/>
        <v>#N/A</v>
      </c>
      <c r="R87" s="20" t="e">
        <f t="shared" si="9"/>
        <v>#N/A</v>
      </c>
      <c r="T87" s="20" t="s">
        <v>69</v>
      </c>
      <c r="U87" s="20" t="e">
        <f>IF(ROUND(VLOOKUP($T87,$N$66:$R$114,O$64,FALSE),0)=VLOOKUP($T87,FIRE0103!$A$5:$I$76,'QA checks'!U$64,FALSE),TRUE,"Error")</f>
        <v>#N/A</v>
      </c>
      <c r="V87" s="20" t="e">
        <f>IF(ROUND(VLOOKUP($T87,$N$66:$R$114,P$64,FALSE),0)=VLOOKUP($T87,FIRE0103!$A$5:$I$76,'QA checks'!V$64,FALSE),TRUE,"Error")</f>
        <v>#N/A</v>
      </c>
      <c r="W87" s="20" t="e">
        <f>IF(ROUND(VLOOKUP($T87,$N$66:$R$114,Q$64,FALSE),0)=VLOOKUP($T87,FIRE0103!$A$5:$I$76,'QA checks'!W$64,FALSE),TRUE,"Error")</f>
        <v>#N/A</v>
      </c>
      <c r="X87" s="20" t="e">
        <f>IF(ROUND(VLOOKUP($T87,$N$66:$R$114,R$64,FALSE),0)=VLOOKUP($T87,FIRE0103!$A$5:$I$76,'QA checks'!X$64,FALSE),TRUE,"Error")</f>
        <v>#N/A</v>
      </c>
    </row>
    <row r="88" spans="1:24" x14ac:dyDescent="0.2">
      <c r="A88" s="48" t="s">
        <v>70</v>
      </c>
      <c r="B88" s="20">
        <v>49925500</v>
      </c>
      <c r="C88" s="20">
        <v>57931700</v>
      </c>
      <c r="D88" s="20">
        <v>5068500</v>
      </c>
      <c r="E88" s="20">
        <v>2937700</v>
      </c>
      <c r="F88" s="20">
        <v>115863400</v>
      </c>
      <c r="H88" s="20" t="str">
        <v>2003/04</v>
      </c>
      <c r="I88" s="20">
        <v>49925500</v>
      </c>
      <c r="J88" s="20">
        <v>57931700</v>
      </c>
      <c r="K88" s="20">
        <v>5068500</v>
      </c>
      <c r="L88" s="20">
        <v>2937700</v>
      </c>
      <c r="N88" s="20" t="s">
        <v>70</v>
      </c>
      <c r="O88" s="20" t="e">
        <f t="shared" si="6"/>
        <v>#N/A</v>
      </c>
      <c r="P88" s="20" t="e">
        <f t="shared" si="7"/>
        <v>#N/A</v>
      </c>
      <c r="Q88" s="20" t="e">
        <f t="shared" si="8"/>
        <v>#N/A</v>
      </c>
      <c r="R88" s="20" t="e">
        <f t="shared" si="9"/>
        <v>#N/A</v>
      </c>
      <c r="T88" s="20" t="s">
        <v>70</v>
      </c>
      <c r="U88" s="20" t="e">
        <f>IF(ROUND(VLOOKUP($T88,$N$66:$R$114,O$64,FALSE),0)=VLOOKUP($T88,FIRE0103!$A$5:$I$76,'QA checks'!U$64,FALSE),TRUE,"Error")</f>
        <v>#N/A</v>
      </c>
      <c r="V88" s="20" t="e">
        <f>IF(ROUND(VLOOKUP($T88,$N$66:$R$114,P$64,FALSE),0)=VLOOKUP($T88,FIRE0103!$A$5:$I$76,'QA checks'!V$64,FALSE),TRUE,"Error")</f>
        <v>#N/A</v>
      </c>
      <c r="W88" s="20" t="e">
        <f>IF(ROUND(VLOOKUP($T88,$N$66:$R$114,Q$64,FALSE),0)=VLOOKUP($T88,FIRE0103!$A$5:$I$76,'QA checks'!W$64,FALSE),TRUE,"Error")</f>
        <v>#N/A</v>
      </c>
      <c r="X88" s="20" t="e">
        <f>IF(ROUND(VLOOKUP($T88,$N$66:$R$114,R$64,FALSE),0)=VLOOKUP($T88,FIRE0103!$A$5:$I$76,'QA checks'!X$64,FALSE),TRUE,"Error")</f>
        <v>#N/A</v>
      </c>
    </row>
    <row r="89" spans="1:24" x14ac:dyDescent="0.2">
      <c r="A89" s="48" t="s">
        <v>71</v>
      </c>
      <c r="B89" s="20">
        <v>50194600</v>
      </c>
      <c r="C89" s="20">
        <v>58236300</v>
      </c>
      <c r="D89" s="20">
        <v>5084300</v>
      </c>
      <c r="E89" s="20">
        <v>2957400</v>
      </c>
      <c r="F89" s="20">
        <v>116472600</v>
      </c>
      <c r="H89" s="20" t="str">
        <v>2004/05</v>
      </c>
      <c r="I89" s="20">
        <v>50194600</v>
      </c>
      <c r="J89" s="20">
        <v>58236300</v>
      </c>
      <c r="K89" s="20">
        <v>5084300</v>
      </c>
      <c r="L89" s="20">
        <v>2957400</v>
      </c>
      <c r="N89" s="20" t="s">
        <v>71</v>
      </c>
      <c r="O89" s="20" t="e">
        <f t="shared" si="6"/>
        <v>#N/A</v>
      </c>
      <c r="P89" s="20" t="e">
        <f t="shared" si="7"/>
        <v>#N/A</v>
      </c>
      <c r="Q89" s="20" t="e">
        <f t="shared" si="8"/>
        <v>#N/A</v>
      </c>
      <c r="R89" s="20" t="e">
        <f t="shared" si="9"/>
        <v>#N/A</v>
      </c>
      <c r="T89" s="20" t="s">
        <v>71</v>
      </c>
      <c r="U89" s="20" t="e">
        <f>IF(ROUND(VLOOKUP($T89,$N$66:$R$114,O$64,FALSE),0)=VLOOKUP($T89,FIRE0103!$A$5:$I$76,'QA checks'!U$64,FALSE),TRUE,"Error")</f>
        <v>#N/A</v>
      </c>
      <c r="V89" s="20" t="e">
        <f>IF(ROUND(VLOOKUP($T89,$N$66:$R$114,P$64,FALSE),0)=VLOOKUP($T89,FIRE0103!$A$5:$I$76,'QA checks'!V$64,FALSE),TRUE,"Error")</f>
        <v>#N/A</v>
      </c>
      <c r="W89" s="20" t="e">
        <f>IF(ROUND(VLOOKUP($T89,$N$66:$R$114,Q$64,FALSE),0)=VLOOKUP($T89,FIRE0103!$A$5:$I$76,'QA checks'!W$64,FALSE),TRUE,"Error")</f>
        <v>#N/A</v>
      </c>
      <c r="X89" s="20" t="e">
        <f>IF(ROUND(VLOOKUP($T89,$N$66:$R$114,R$64,FALSE),0)=VLOOKUP($T89,FIRE0103!$A$5:$I$76,'QA checks'!X$64,FALSE),TRUE,"Error")</f>
        <v>#N/A</v>
      </c>
    </row>
    <row r="90" spans="1:24" x14ac:dyDescent="0.2">
      <c r="A90" s="48" t="s">
        <v>72</v>
      </c>
      <c r="B90" s="20">
        <v>50606000</v>
      </c>
      <c r="C90" s="20">
        <v>58685500</v>
      </c>
      <c r="D90" s="20">
        <v>5110200</v>
      </c>
      <c r="E90" s="20">
        <v>2969300</v>
      </c>
      <c r="F90" s="20">
        <v>117371000</v>
      </c>
      <c r="H90" s="20" t="str">
        <v>2005/06</v>
      </c>
      <c r="I90" s="20">
        <v>50606000</v>
      </c>
      <c r="J90" s="20">
        <v>58685500</v>
      </c>
      <c r="K90" s="20">
        <v>5110200</v>
      </c>
      <c r="L90" s="20">
        <v>2969300</v>
      </c>
      <c r="N90" s="20" t="s">
        <v>72</v>
      </c>
      <c r="O90" s="20" t="e">
        <f t="shared" si="6"/>
        <v>#N/A</v>
      </c>
      <c r="P90" s="20" t="e">
        <f t="shared" si="7"/>
        <v>#N/A</v>
      </c>
      <c r="Q90" s="20" t="e">
        <f t="shared" si="8"/>
        <v>#N/A</v>
      </c>
      <c r="R90" s="20" t="e">
        <f t="shared" si="9"/>
        <v>#N/A</v>
      </c>
      <c r="T90" s="20" t="s">
        <v>72</v>
      </c>
      <c r="U90" s="20" t="e">
        <f>IF(ROUND(VLOOKUP($T90,$N$66:$R$114,O$64,FALSE),0)=VLOOKUP($T90,FIRE0103!$A$5:$I$76,'QA checks'!U$64,FALSE),TRUE,"Error")</f>
        <v>#N/A</v>
      </c>
      <c r="V90" s="20" t="e">
        <f>IF(ROUND(VLOOKUP($T90,$N$66:$R$114,P$64,FALSE),0)=VLOOKUP($T90,FIRE0103!$A$5:$I$76,'QA checks'!V$64,FALSE),TRUE,"Error")</f>
        <v>#N/A</v>
      </c>
      <c r="W90" s="20" t="e">
        <f>IF(ROUND(VLOOKUP($T90,$N$66:$R$114,Q$64,FALSE),0)=VLOOKUP($T90,FIRE0103!$A$5:$I$76,'QA checks'!W$64,FALSE),TRUE,"Error")</f>
        <v>#N/A</v>
      </c>
      <c r="X90" s="20" t="e">
        <f>IF(ROUND(VLOOKUP($T90,$N$66:$R$114,R$64,FALSE),0)=VLOOKUP($T90,FIRE0103!$A$5:$I$76,'QA checks'!X$64,FALSE),TRUE,"Error")</f>
        <v>#N/A</v>
      </c>
    </row>
    <row r="91" spans="1:24" x14ac:dyDescent="0.2">
      <c r="A91" s="48" t="s">
        <v>73</v>
      </c>
      <c r="B91" s="20">
        <v>50965200</v>
      </c>
      <c r="C91" s="20">
        <v>59084000</v>
      </c>
      <c r="D91" s="20">
        <v>5133100</v>
      </c>
      <c r="E91" s="20">
        <v>2985700</v>
      </c>
      <c r="F91" s="20">
        <v>118168000</v>
      </c>
      <c r="H91" s="20" t="str">
        <v>2006/07</v>
      </c>
      <c r="I91" s="20">
        <v>50965200</v>
      </c>
      <c r="J91" s="20">
        <v>59084000</v>
      </c>
      <c r="K91" s="20">
        <v>5133100</v>
      </c>
      <c r="L91" s="20">
        <v>2985700</v>
      </c>
      <c r="N91" s="20" t="s">
        <v>73</v>
      </c>
      <c r="O91" s="20" t="e">
        <f t="shared" si="6"/>
        <v>#N/A</v>
      </c>
      <c r="P91" s="20" t="e">
        <f t="shared" si="7"/>
        <v>#N/A</v>
      </c>
      <c r="Q91" s="20" t="e">
        <f t="shared" si="8"/>
        <v>#N/A</v>
      </c>
      <c r="R91" s="20" t="e">
        <f t="shared" si="9"/>
        <v>#N/A</v>
      </c>
      <c r="T91" s="20" t="s">
        <v>73</v>
      </c>
      <c r="U91" s="20" t="e">
        <f>IF(ROUND(VLOOKUP($T91,$N$66:$R$114,O$64,FALSE),0)=VLOOKUP($T91,FIRE0103!$A$5:$I$76,'QA checks'!U$64,FALSE),TRUE,"Error")</f>
        <v>#N/A</v>
      </c>
      <c r="V91" s="20" t="e">
        <f>IF(ROUND(VLOOKUP($T91,$N$66:$R$114,P$64,FALSE),0)=VLOOKUP($T91,FIRE0103!$A$5:$I$76,'QA checks'!V$64,FALSE),TRUE,"Error")</f>
        <v>#N/A</v>
      </c>
      <c r="W91" s="20" t="e">
        <f>IF(ROUND(VLOOKUP($T91,$N$66:$R$114,Q$64,FALSE),0)=VLOOKUP($T91,FIRE0103!$A$5:$I$76,'QA checks'!W$64,FALSE),TRUE,"Error")</f>
        <v>#N/A</v>
      </c>
      <c r="X91" s="20" t="e">
        <f>IF(ROUND(VLOOKUP($T91,$N$66:$R$114,R$64,FALSE),0)=VLOOKUP($T91,FIRE0103!$A$5:$I$76,'QA checks'!X$64,FALSE),TRUE,"Error")</f>
        <v>#N/A</v>
      </c>
    </row>
    <row r="92" spans="1:24" x14ac:dyDescent="0.2">
      <c r="A92" s="48" t="s">
        <v>74</v>
      </c>
      <c r="B92" s="20">
        <v>51381100</v>
      </c>
      <c r="C92" s="20">
        <v>59557400</v>
      </c>
      <c r="D92" s="20">
        <v>5170000</v>
      </c>
      <c r="E92" s="20">
        <v>3006300</v>
      </c>
      <c r="F92" s="20">
        <v>119114800</v>
      </c>
      <c r="H92" s="20" t="str">
        <v>2007/08</v>
      </c>
      <c r="I92" s="20">
        <v>51381100</v>
      </c>
      <c r="J92" s="20">
        <v>59557400</v>
      </c>
      <c r="K92" s="20">
        <v>5170000</v>
      </c>
      <c r="L92" s="20">
        <v>3006300</v>
      </c>
      <c r="N92" s="20" t="s">
        <v>74</v>
      </c>
      <c r="O92" s="20" t="e">
        <f t="shared" si="6"/>
        <v>#N/A</v>
      </c>
      <c r="P92" s="20" t="e">
        <f t="shared" si="7"/>
        <v>#N/A</v>
      </c>
      <c r="Q92" s="20" t="e">
        <f t="shared" si="8"/>
        <v>#N/A</v>
      </c>
      <c r="R92" s="20" t="e">
        <f t="shared" si="9"/>
        <v>#N/A</v>
      </c>
      <c r="T92" s="20" t="s">
        <v>74</v>
      </c>
      <c r="U92" s="20" t="e">
        <f>IF(ROUND(VLOOKUP($T92,$N$66:$R$114,O$64,FALSE),0)=VLOOKUP($T92,FIRE0103!$A$5:$I$76,'QA checks'!U$64,FALSE),TRUE,"Error")</f>
        <v>#N/A</v>
      </c>
      <c r="V92" s="20" t="e">
        <f>IF(ROUND(VLOOKUP($T92,$N$66:$R$114,P$64,FALSE),0)=VLOOKUP($T92,FIRE0103!$A$5:$I$76,'QA checks'!V$64,FALSE),TRUE,"Error")</f>
        <v>#N/A</v>
      </c>
      <c r="W92" s="20" t="e">
        <f>IF(ROUND(VLOOKUP($T92,$N$66:$R$114,Q$64,FALSE),0)=VLOOKUP($T92,FIRE0103!$A$5:$I$76,'QA checks'!W$64,FALSE),TRUE,"Error")</f>
        <v>#N/A</v>
      </c>
      <c r="X92" s="20" t="e">
        <f>IF(ROUND(VLOOKUP($T92,$N$66:$R$114,R$64,FALSE),0)=VLOOKUP($T92,FIRE0103!$A$5:$I$76,'QA checks'!X$64,FALSE),TRUE,"Error")</f>
        <v>#N/A</v>
      </c>
    </row>
    <row r="93" spans="1:24" x14ac:dyDescent="0.2">
      <c r="A93" s="48" t="s">
        <v>75</v>
      </c>
      <c r="B93" s="20">
        <v>51815900</v>
      </c>
      <c r="C93" s="20">
        <v>60044600</v>
      </c>
      <c r="D93" s="20">
        <v>5202900</v>
      </c>
      <c r="E93" s="20">
        <v>3025900</v>
      </c>
      <c r="F93" s="20">
        <v>120089300</v>
      </c>
      <c r="H93" s="20" t="str">
        <v>2008/09</v>
      </c>
      <c r="I93" s="20">
        <v>51815900</v>
      </c>
      <c r="J93" s="20">
        <v>60044600</v>
      </c>
      <c r="K93" s="20">
        <v>5202900</v>
      </c>
      <c r="L93" s="20">
        <v>3025900</v>
      </c>
      <c r="N93" s="20" t="s">
        <v>75</v>
      </c>
      <c r="O93" s="20" t="e">
        <f t="shared" si="6"/>
        <v>#N/A</v>
      </c>
      <c r="P93" s="20" t="e">
        <f t="shared" si="7"/>
        <v>#N/A</v>
      </c>
      <c r="Q93" s="20" t="e">
        <f t="shared" si="8"/>
        <v>#N/A</v>
      </c>
      <c r="R93" s="20" t="e">
        <f t="shared" si="9"/>
        <v>#N/A</v>
      </c>
      <c r="T93" s="20" t="s">
        <v>75</v>
      </c>
      <c r="U93" s="20" t="e">
        <f>IF(ROUND(VLOOKUP($T93,$N$66:$R$114,O$64,FALSE),0)=VLOOKUP($T93,FIRE0103!$A$5:$I$76,'QA checks'!U$64,FALSE),TRUE,"Error")</f>
        <v>#N/A</v>
      </c>
      <c r="V93" s="20" t="e">
        <f>IF(ROUND(VLOOKUP($T93,$N$66:$R$114,P$64,FALSE),0)=VLOOKUP($T93,FIRE0103!$A$5:$I$76,'QA checks'!V$64,FALSE),TRUE,"Error")</f>
        <v>#N/A</v>
      </c>
      <c r="W93" s="20" t="e">
        <f>IF(ROUND(VLOOKUP($T93,$N$66:$R$114,Q$64,FALSE),0)=VLOOKUP($T93,FIRE0103!$A$5:$I$76,'QA checks'!W$64,FALSE),TRUE,"Error")</f>
        <v>#N/A</v>
      </c>
      <c r="X93" s="20" t="e">
        <f>IF(ROUND(VLOOKUP($T93,$N$66:$R$114,R$64,FALSE),0)=VLOOKUP($T93,FIRE0103!$A$5:$I$76,'QA checks'!X$64,FALSE),TRUE,"Error")</f>
        <v>#N/A</v>
      </c>
    </row>
    <row r="94" spans="1:24" x14ac:dyDescent="0.2">
      <c r="A94" s="48" t="s">
        <v>76</v>
      </c>
      <c r="B94" s="20">
        <v>52196400</v>
      </c>
      <c r="C94" s="20">
        <v>60467200</v>
      </c>
      <c r="D94" s="20">
        <v>5231900</v>
      </c>
      <c r="E94" s="20">
        <v>3038900</v>
      </c>
      <c r="F94" s="20">
        <v>120934400</v>
      </c>
      <c r="H94" s="20" t="str">
        <v>2009/10</v>
      </c>
      <c r="I94" s="20">
        <v>52196400</v>
      </c>
      <c r="J94" s="20">
        <v>60467200</v>
      </c>
      <c r="K94" s="20">
        <v>5231900</v>
      </c>
      <c r="L94" s="20">
        <v>3038900</v>
      </c>
      <c r="N94" s="20" t="s">
        <v>76</v>
      </c>
      <c r="O94" s="20" t="e">
        <f t="shared" si="6"/>
        <v>#N/A</v>
      </c>
      <c r="P94" s="20" t="e">
        <f t="shared" si="7"/>
        <v>#N/A</v>
      </c>
      <c r="Q94" s="20" t="e">
        <f t="shared" si="8"/>
        <v>#N/A</v>
      </c>
      <c r="R94" s="20" t="e">
        <f t="shared" si="9"/>
        <v>#N/A</v>
      </c>
      <c r="T94" s="20" t="s">
        <v>76</v>
      </c>
      <c r="U94" s="20" t="e">
        <f>IF(ROUND(VLOOKUP($T94,$N$66:$R$114,O$64,FALSE),0)=VLOOKUP($T94,FIRE0103!$A$5:$I$76,'QA checks'!U$64,FALSE),TRUE,"Error")</f>
        <v>#N/A</v>
      </c>
      <c r="V94" s="20" t="e">
        <f>IF(ROUND(VLOOKUP($T94,$N$66:$R$114,P$64,FALSE),0)=VLOOKUP($T94,FIRE0103!$A$5:$I$76,'QA checks'!V$64,FALSE),TRUE,"Error")</f>
        <v>#N/A</v>
      </c>
      <c r="W94" s="20" t="e">
        <f>IF(ROUND(VLOOKUP($T94,$N$66:$R$114,Q$64,FALSE),0)=VLOOKUP($T94,FIRE0103!$A$5:$I$76,'QA checks'!W$64,FALSE),TRUE,"Error")</f>
        <v>#N/A</v>
      </c>
      <c r="X94" s="20" t="e">
        <f>IF(ROUND(VLOOKUP($T94,$N$66:$R$114,R$64,FALSE),0)=VLOOKUP($T94,FIRE0103!$A$5:$I$76,'QA checks'!X$64,FALSE),TRUE,"Error")</f>
        <v>#N/A</v>
      </c>
    </row>
    <row r="95" spans="1:24" x14ac:dyDescent="0.2">
      <c r="A95" s="48" t="s">
        <v>33</v>
      </c>
      <c r="B95" s="20">
        <v>52642500</v>
      </c>
      <c r="C95" s="20">
        <v>60954600</v>
      </c>
      <c r="D95" s="20">
        <v>5262200</v>
      </c>
      <c r="E95" s="20">
        <v>3050000</v>
      </c>
      <c r="F95" s="20">
        <v>121909300</v>
      </c>
      <c r="H95" s="20" t="str">
        <v>2010/11</v>
      </c>
      <c r="I95" s="20">
        <v>52642500</v>
      </c>
      <c r="J95" s="20">
        <v>60954600</v>
      </c>
      <c r="K95" s="20">
        <v>5262200</v>
      </c>
      <c r="L95" s="20">
        <v>3050000</v>
      </c>
      <c r="N95" s="20" t="s">
        <v>33</v>
      </c>
      <c r="O95" s="20" t="e">
        <f t="shared" si="6"/>
        <v>#N/A</v>
      </c>
      <c r="P95" s="20" t="e">
        <f t="shared" si="7"/>
        <v>#N/A</v>
      </c>
      <c r="Q95" s="20" t="e">
        <f t="shared" si="8"/>
        <v>#N/A</v>
      </c>
      <c r="R95" s="20" t="e">
        <f t="shared" si="9"/>
        <v>#N/A</v>
      </c>
      <c r="T95" s="20" t="s">
        <v>33</v>
      </c>
      <c r="U95" s="20" t="e">
        <f>IF(ROUND(VLOOKUP($T95,$N$66:$R$114,O$64,FALSE),0)=VLOOKUP($T95,FIRE0103!$A$5:$I$76,'QA checks'!U$64,FALSE),TRUE,"Error")</f>
        <v>#N/A</v>
      </c>
      <c r="V95" s="20" t="e">
        <f>IF(ROUND(VLOOKUP($T95,$N$66:$R$114,P$64,FALSE),0)=VLOOKUP($T95,FIRE0103!$A$5:$I$76,'QA checks'!V$64,FALSE),TRUE,"Error")</f>
        <v>#N/A</v>
      </c>
      <c r="W95" s="20" t="e">
        <f>IF(ROUND(VLOOKUP($T95,$N$66:$R$114,Q$64,FALSE),0)=VLOOKUP($T95,FIRE0103!$A$5:$I$76,'QA checks'!W$64,FALSE),TRUE,"Error")</f>
        <v>#N/A</v>
      </c>
      <c r="X95" s="20" t="e">
        <f>IF(ROUND(VLOOKUP($T95,$N$66:$R$114,R$64,FALSE),0)=VLOOKUP($T95,FIRE0103!$A$5:$I$76,'QA checks'!X$64,FALSE),TRUE,"Error")</f>
        <v>#N/A</v>
      </c>
    </row>
    <row r="96" spans="1:24" x14ac:dyDescent="0.2">
      <c r="A96" s="48" t="s">
        <v>34</v>
      </c>
      <c r="B96" s="20">
        <v>53107200</v>
      </c>
      <c r="C96" s="20">
        <v>61470800</v>
      </c>
      <c r="D96" s="20">
        <v>5299900</v>
      </c>
      <c r="E96" s="20">
        <v>3063800</v>
      </c>
      <c r="F96" s="20">
        <v>122941700</v>
      </c>
      <c r="H96" s="20" t="str">
        <v>2011/12</v>
      </c>
      <c r="I96" s="20">
        <v>53107200</v>
      </c>
      <c r="J96" s="20">
        <v>61470800</v>
      </c>
      <c r="K96" s="20">
        <v>5299900</v>
      </c>
      <c r="L96" s="20">
        <v>3063800</v>
      </c>
      <c r="N96" s="20" t="s">
        <v>34</v>
      </c>
      <c r="O96" s="20" t="e">
        <f t="shared" si="6"/>
        <v>#N/A</v>
      </c>
      <c r="P96" s="20" t="e">
        <f t="shared" si="7"/>
        <v>#N/A</v>
      </c>
      <c r="Q96" s="20" t="e">
        <f t="shared" si="8"/>
        <v>#N/A</v>
      </c>
      <c r="R96" s="20" t="e">
        <f t="shared" si="9"/>
        <v>#N/A</v>
      </c>
      <c r="T96" s="20" t="s">
        <v>34</v>
      </c>
      <c r="U96" s="20" t="e">
        <f>IF(ROUND(VLOOKUP($T96,$N$66:$R$114,O$64,FALSE),0)=VLOOKUP($T96,FIRE0103!$A$5:$I$76,'QA checks'!U$64,FALSE),TRUE,"Error")</f>
        <v>#N/A</v>
      </c>
      <c r="V96" s="20" t="e">
        <f>IF(ROUND(VLOOKUP($T96,$N$66:$R$114,P$64,FALSE),0)=VLOOKUP($T96,FIRE0103!$A$5:$I$76,'QA checks'!V$64,FALSE),TRUE,"Error")</f>
        <v>#N/A</v>
      </c>
      <c r="W96" s="20" t="e">
        <f>IF(ROUND(VLOOKUP($T96,$N$66:$R$114,Q$64,FALSE),0)=VLOOKUP($T96,FIRE0103!$A$5:$I$76,'QA checks'!W$64,FALSE),TRUE,"Error")</f>
        <v>#N/A</v>
      </c>
      <c r="X96" s="20" t="e">
        <f>IF(ROUND(VLOOKUP($T96,$N$66:$R$114,R$64,FALSE),0)=VLOOKUP($T96,FIRE0103!$A$5:$I$76,'QA checks'!X$64,FALSE),TRUE,"Error")</f>
        <v>#N/A</v>
      </c>
    </row>
    <row r="97" spans="1:24" x14ac:dyDescent="0.2">
      <c r="A97" s="48" t="s">
        <v>35</v>
      </c>
      <c r="B97" s="20">
        <v>53506800</v>
      </c>
      <c r="C97" s="20">
        <v>61886200</v>
      </c>
      <c r="D97" s="20">
        <v>5308500</v>
      </c>
      <c r="E97" s="20">
        <v>3070900</v>
      </c>
      <c r="F97" s="20">
        <v>123772400</v>
      </c>
      <c r="H97" s="20" t="str">
        <v>2012/13</v>
      </c>
      <c r="I97" s="20">
        <v>53506800</v>
      </c>
      <c r="J97" s="20">
        <v>61886200</v>
      </c>
      <c r="K97" s="20">
        <v>5308500</v>
      </c>
      <c r="L97" s="20">
        <v>3070900</v>
      </c>
      <c r="N97" s="20" t="s">
        <v>35</v>
      </c>
      <c r="O97" s="20" t="e">
        <f t="shared" si="6"/>
        <v>#N/A</v>
      </c>
      <c r="P97" s="20" t="e">
        <f t="shared" si="7"/>
        <v>#N/A</v>
      </c>
      <c r="Q97" s="20" t="e">
        <f t="shared" si="8"/>
        <v>#N/A</v>
      </c>
      <c r="R97" s="20" t="e">
        <f t="shared" si="9"/>
        <v>#N/A</v>
      </c>
      <c r="T97" s="20" t="s">
        <v>35</v>
      </c>
      <c r="U97" s="20" t="e">
        <f>IF(ROUND(VLOOKUP($T97,$N$66:$R$114,O$64,FALSE),0)=VLOOKUP($T97,FIRE0103!$A$5:$I$76,'QA checks'!U$64,FALSE),TRUE,"Error")</f>
        <v>#N/A</v>
      </c>
      <c r="V97" s="20" t="e">
        <f>IF(ROUND(VLOOKUP($T97,$N$66:$R$114,P$64,FALSE),0)=VLOOKUP($T97,FIRE0103!$A$5:$I$76,'QA checks'!V$64,FALSE),TRUE,"Error")</f>
        <v>#N/A</v>
      </c>
      <c r="W97" s="20" t="e">
        <f>IF(ROUND(VLOOKUP($T97,$N$66:$R$114,Q$64,FALSE),0)=VLOOKUP($T97,FIRE0103!$A$5:$I$76,'QA checks'!W$64,FALSE),TRUE,"Error")</f>
        <v>#N/A</v>
      </c>
      <c r="X97" s="20" t="e">
        <f>IF(ROUND(VLOOKUP($T97,$N$66:$R$114,R$64,FALSE),0)=VLOOKUP($T97,FIRE0103!$A$5:$I$76,'QA checks'!X$64,FALSE),TRUE,"Error")</f>
        <v>#N/A</v>
      </c>
    </row>
    <row r="98" spans="1:24" x14ac:dyDescent="0.2">
      <c r="A98" s="48" t="s">
        <v>36</v>
      </c>
      <c r="B98" s="20">
        <v>53918700</v>
      </c>
      <c r="C98" s="20">
        <v>62307000</v>
      </c>
      <c r="D98" s="20">
        <v>5317300</v>
      </c>
      <c r="E98" s="20">
        <v>3071100</v>
      </c>
      <c r="F98" s="20">
        <v>124614100</v>
      </c>
      <c r="H98" s="20" t="str">
        <v>2013/14</v>
      </c>
      <c r="I98" s="20">
        <v>53918700</v>
      </c>
      <c r="J98" s="20">
        <v>62307000</v>
      </c>
      <c r="K98" s="20">
        <v>5317300</v>
      </c>
      <c r="L98" s="20">
        <v>3071100</v>
      </c>
      <c r="N98" s="20" t="s">
        <v>36</v>
      </c>
      <c r="O98" s="20" t="e">
        <f t="shared" ref="O98:O114" si="10">1000000*(VLOOKUP($N98,$N$9:$R$58,O$64,FALSE)/VLOOKUP($N98,_xlfn.ANCHORARRAY($H$65),I$64,FALSE))</f>
        <v>#N/A</v>
      </c>
      <c r="P98" s="20" t="e">
        <f t="shared" ref="P98:P114" si="11">1000000*(VLOOKUP($N98,$N$9:$R$58,P$64,FALSE)/VLOOKUP($N98,_xlfn.ANCHORARRAY($H$65),J$64,FALSE))</f>
        <v>#N/A</v>
      </c>
      <c r="Q98" s="20" t="e">
        <f t="shared" ref="Q98:Q114" si="12">1000000*(VLOOKUP($N98,$N$9:$R$58,Q$64,FALSE)/VLOOKUP($N98,_xlfn.ANCHORARRAY($H$65),K$64,FALSE))</f>
        <v>#N/A</v>
      </c>
      <c r="R98" s="20" t="e">
        <f t="shared" ref="R98:R114" si="13">1000000*(VLOOKUP($N98,$N$9:$R$58,R$64,FALSE)/VLOOKUP($N98,_xlfn.ANCHORARRAY($H$65),L$64,FALSE))</f>
        <v>#N/A</v>
      </c>
      <c r="T98" s="20" t="s">
        <v>36</v>
      </c>
      <c r="U98" s="20" t="e">
        <f>IF(ROUND(VLOOKUP($T98,$N$66:$R$114,O$64,FALSE),0)=VLOOKUP($T98,FIRE0103!$A$5:$I$76,'QA checks'!U$64,FALSE),TRUE,"Error")</f>
        <v>#N/A</v>
      </c>
      <c r="V98" s="20" t="e">
        <f>IF(ROUND(VLOOKUP($T98,$N$66:$R$114,P$64,FALSE),0)=VLOOKUP($T98,FIRE0103!$A$5:$I$76,'QA checks'!V$64,FALSE),TRUE,"Error")</f>
        <v>#N/A</v>
      </c>
      <c r="W98" s="20" t="e">
        <f>IF(ROUND(VLOOKUP($T98,$N$66:$R$114,Q$64,FALSE),0)=VLOOKUP($T98,FIRE0103!$A$5:$I$76,'QA checks'!W$64,FALSE),TRUE,"Error")</f>
        <v>#N/A</v>
      </c>
      <c r="X98" s="20" t="e">
        <f>IF(ROUND(VLOOKUP($T98,$N$66:$R$114,R$64,FALSE),0)=VLOOKUP($T98,FIRE0103!$A$5:$I$76,'QA checks'!X$64,FALSE),TRUE,"Error")</f>
        <v>#N/A</v>
      </c>
    </row>
    <row r="99" spans="1:24" x14ac:dyDescent="0.2">
      <c r="A99" s="48" t="s">
        <v>37</v>
      </c>
      <c r="B99" s="20">
        <v>54370300</v>
      </c>
      <c r="C99" s="20">
        <v>62776300</v>
      </c>
      <c r="D99" s="20">
        <v>5332200</v>
      </c>
      <c r="E99" s="20">
        <v>3073800</v>
      </c>
      <c r="F99" s="20">
        <v>125552600</v>
      </c>
      <c r="H99" s="20" t="str">
        <v>2014/15</v>
      </c>
      <c r="I99" s="20">
        <v>54370300</v>
      </c>
      <c r="J99" s="20">
        <v>62776300</v>
      </c>
      <c r="K99" s="20">
        <v>5332200</v>
      </c>
      <c r="L99" s="20">
        <v>3073800</v>
      </c>
      <c r="N99" s="20" t="s">
        <v>37</v>
      </c>
      <c r="O99" s="20" t="e">
        <f t="shared" si="10"/>
        <v>#N/A</v>
      </c>
      <c r="P99" s="20" t="e">
        <f t="shared" si="11"/>
        <v>#N/A</v>
      </c>
      <c r="Q99" s="20" t="e">
        <f t="shared" si="12"/>
        <v>#N/A</v>
      </c>
      <c r="R99" s="20" t="e">
        <f t="shared" si="13"/>
        <v>#N/A</v>
      </c>
      <c r="T99" s="20" t="s">
        <v>37</v>
      </c>
      <c r="U99" s="20" t="e">
        <f>IF(ROUND(VLOOKUP($T99,$N$66:$R$114,O$64,FALSE),0)=VLOOKUP($T99,FIRE0103!$A$5:$I$76,'QA checks'!U$64,FALSE),TRUE,"Error")</f>
        <v>#N/A</v>
      </c>
      <c r="V99" s="20" t="e">
        <f>IF(ROUND(VLOOKUP($T99,$N$66:$R$114,P$64,FALSE),0)=VLOOKUP($T99,FIRE0103!$A$5:$I$76,'QA checks'!V$64,FALSE),TRUE,"Error")</f>
        <v>#N/A</v>
      </c>
      <c r="W99" s="20" t="e">
        <f>IF(ROUND(VLOOKUP($T99,$N$66:$R$114,Q$64,FALSE),0)=VLOOKUP($T99,FIRE0103!$A$5:$I$76,'QA checks'!W$64,FALSE),TRUE,"Error")</f>
        <v>#N/A</v>
      </c>
      <c r="X99" s="20" t="e">
        <f>IF(ROUND(VLOOKUP($T99,$N$66:$R$114,R$64,FALSE),0)=VLOOKUP($T99,FIRE0103!$A$5:$I$76,'QA checks'!X$64,FALSE),TRUE,"Error")</f>
        <v>#N/A</v>
      </c>
    </row>
    <row r="100" spans="1:24" x14ac:dyDescent="0.2">
      <c r="A100" s="48" t="s">
        <v>38</v>
      </c>
      <c r="B100" s="20">
        <v>54808700</v>
      </c>
      <c r="C100" s="20">
        <v>63233100</v>
      </c>
      <c r="D100" s="20">
        <v>5351700</v>
      </c>
      <c r="E100" s="20">
        <v>3072700</v>
      </c>
      <c r="F100" s="20">
        <v>126466200</v>
      </c>
      <c r="H100" s="20" t="str">
        <v>2015/16</v>
      </c>
      <c r="I100" s="20">
        <v>54808700</v>
      </c>
      <c r="J100" s="20">
        <v>63233100</v>
      </c>
      <c r="K100" s="20">
        <v>5351700</v>
      </c>
      <c r="L100" s="20">
        <v>3072700</v>
      </c>
      <c r="N100" s="20" t="s">
        <v>38</v>
      </c>
      <c r="O100" s="20" t="e">
        <f t="shared" si="10"/>
        <v>#N/A</v>
      </c>
      <c r="P100" s="20" t="e">
        <f t="shared" si="11"/>
        <v>#N/A</v>
      </c>
      <c r="Q100" s="20" t="e">
        <f t="shared" si="12"/>
        <v>#N/A</v>
      </c>
      <c r="R100" s="20" t="e">
        <f t="shared" si="13"/>
        <v>#N/A</v>
      </c>
      <c r="T100" s="20" t="s">
        <v>38</v>
      </c>
      <c r="U100" s="20" t="e">
        <f>IF(ROUND(VLOOKUP($T100,$N$66:$R$114,O$64,FALSE),0)=VLOOKUP($T100,FIRE0103!$A$5:$I$76,'QA checks'!U$64,FALSE),TRUE,"Error")</f>
        <v>#N/A</v>
      </c>
      <c r="V100" s="20" t="e">
        <f>IF(ROUND(VLOOKUP($T100,$N$66:$R$114,P$64,FALSE),0)=VLOOKUP($T100,FIRE0103!$A$5:$I$76,'QA checks'!V$64,FALSE),TRUE,"Error")</f>
        <v>#N/A</v>
      </c>
      <c r="W100" s="20" t="e">
        <f>IF(ROUND(VLOOKUP($T100,$N$66:$R$114,Q$64,FALSE),0)=VLOOKUP($T100,FIRE0103!$A$5:$I$76,'QA checks'!W$64,FALSE),TRUE,"Error")</f>
        <v>#N/A</v>
      </c>
      <c r="X100" s="20" t="e">
        <f>IF(ROUND(VLOOKUP($T100,$N$66:$R$114,R$64,FALSE),0)=VLOOKUP($T100,FIRE0103!$A$5:$I$76,'QA checks'!X$64,FALSE),TRUE,"Error")</f>
        <v>#N/A</v>
      </c>
    </row>
    <row r="101" spans="1:24" x14ac:dyDescent="0.2">
      <c r="A101" s="48" t="s">
        <v>39</v>
      </c>
      <c r="B101" s="20">
        <v>55289000</v>
      </c>
      <c r="C101" s="20">
        <v>63741100</v>
      </c>
      <c r="D101" s="20">
        <v>5374900</v>
      </c>
      <c r="E101" s="20">
        <v>3077200</v>
      </c>
      <c r="F101" s="20">
        <v>127482200</v>
      </c>
      <c r="H101" s="20" t="str">
        <v>2016/17</v>
      </c>
      <c r="I101" s="20">
        <v>55289000</v>
      </c>
      <c r="J101" s="20">
        <v>63741100</v>
      </c>
      <c r="K101" s="20">
        <v>5374900</v>
      </c>
      <c r="L101" s="20">
        <v>3077200</v>
      </c>
      <c r="N101" s="20" t="s">
        <v>39</v>
      </c>
      <c r="O101" s="20" t="e">
        <f t="shared" si="10"/>
        <v>#N/A</v>
      </c>
      <c r="P101" s="20" t="e">
        <f t="shared" si="11"/>
        <v>#N/A</v>
      </c>
      <c r="Q101" s="20" t="e">
        <f t="shared" si="12"/>
        <v>#N/A</v>
      </c>
      <c r="R101" s="20" t="e">
        <f t="shared" si="13"/>
        <v>#N/A</v>
      </c>
      <c r="T101" s="20" t="s">
        <v>39</v>
      </c>
      <c r="U101" s="20" t="e">
        <f>IF(ROUND(VLOOKUP($T101,$N$66:$R$114,O$64,FALSE),0)=VLOOKUP($T101,FIRE0103!$A$5:$I$76,'QA checks'!U$64,FALSE),TRUE,"Error")</f>
        <v>#N/A</v>
      </c>
      <c r="V101" s="20" t="e">
        <f>IF(ROUND(VLOOKUP($T101,$N$66:$R$114,P$64,FALSE),0)=VLOOKUP($T101,FIRE0103!$A$5:$I$76,'QA checks'!V$64,FALSE),TRUE,"Error")</f>
        <v>#N/A</v>
      </c>
      <c r="W101" s="20" t="e">
        <f>IF(ROUND(VLOOKUP($T101,$N$66:$R$114,Q$64,FALSE),0)=VLOOKUP($T101,FIRE0103!$A$5:$I$76,'QA checks'!W$64,FALSE),TRUE,"Error")</f>
        <v>#N/A</v>
      </c>
      <c r="X101" s="20" t="e">
        <f>IF(ROUND(VLOOKUP($T101,$N$66:$R$114,R$64,FALSE),0)=VLOOKUP($T101,FIRE0103!$A$5:$I$76,'QA checks'!X$64,FALSE),TRUE,"Error")</f>
        <v>#N/A</v>
      </c>
    </row>
    <row r="102" spans="1:24" x14ac:dyDescent="0.2">
      <c r="A102" s="48" t="s">
        <v>40</v>
      </c>
      <c r="B102" s="20">
        <v>55619500</v>
      </c>
      <c r="C102" s="20">
        <v>64090800</v>
      </c>
      <c r="D102" s="20">
        <v>5389900</v>
      </c>
      <c r="E102" s="20">
        <v>3081400</v>
      </c>
      <c r="F102" s="20">
        <v>128181600</v>
      </c>
      <c r="H102" s="20" t="str">
        <v>2017/18</v>
      </c>
      <c r="I102" s="20">
        <v>55619500</v>
      </c>
      <c r="J102" s="20">
        <v>64090800</v>
      </c>
      <c r="K102" s="20">
        <v>5389900</v>
      </c>
      <c r="L102" s="20">
        <v>3081400</v>
      </c>
      <c r="N102" s="20" t="s">
        <v>40</v>
      </c>
      <c r="O102" s="20" t="e">
        <f t="shared" si="10"/>
        <v>#N/A</v>
      </c>
      <c r="P102" s="20" t="e">
        <f t="shared" si="11"/>
        <v>#N/A</v>
      </c>
      <c r="Q102" s="20" t="e">
        <f t="shared" si="12"/>
        <v>#N/A</v>
      </c>
      <c r="R102" s="20" t="e">
        <f t="shared" si="13"/>
        <v>#N/A</v>
      </c>
      <c r="T102" s="20" t="s">
        <v>40</v>
      </c>
      <c r="U102" s="20" t="e">
        <f>IF(ROUND(VLOOKUP($T102,$N$66:$R$114,O$64,FALSE),0)=VLOOKUP($T102,FIRE0103!$A$5:$I$76,'QA checks'!U$64,FALSE),TRUE,"Error")</f>
        <v>#N/A</v>
      </c>
      <c r="V102" s="20" t="e">
        <f>IF(ROUND(VLOOKUP($T102,$N$66:$R$114,P$64,FALSE),0)=VLOOKUP($T102,FIRE0103!$A$5:$I$76,'QA checks'!V$64,FALSE),TRUE,"Error")</f>
        <v>#N/A</v>
      </c>
      <c r="W102" s="20" t="e">
        <f>IF(ROUND(VLOOKUP($T102,$N$66:$R$114,Q$64,FALSE),0)=VLOOKUP($T102,FIRE0103!$A$5:$I$76,'QA checks'!W$64,FALSE),TRUE,"Error")</f>
        <v>#N/A</v>
      </c>
      <c r="X102" s="20" t="e">
        <f>IF(ROUND(VLOOKUP($T102,$N$66:$R$114,R$64,FALSE),0)=VLOOKUP($T102,FIRE0103!$A$5:$I$76,'QA checks'!X$64,FALSE),TRUE,"Error")</f>
        <v>#N/A</v>
      </c>
    </row>
    <row r="103" spans="1:24" x14ac:dyDescent="0.2">
      <c r="A103" s="48" t="s">
        <v>41</v>
      </c>
      <c r="B103" s="20">
        <v>55924500</v>
      </c>
      <c r="C103" s="20">
        <v>64402700</v>
      </c>
      <c r="D103" s="20">
        <v>5394300</v>
      </c>
      <c r="E103" s="20">
        <v>3083800</v>
      </c>
      <c r="F103" s="20">
        <v>128805300</v>
      </c>
      <c r="H103" s="20" t="str">
        <v>2018/19</v>
      </c>
      <c r="I103" s="20">
        <v>55924500</v>
      </c>
      <c r="J103" s="20">
        <v>64402700</v>
      </c>
      <c r="K103" s="20">
        <v>5394300</v>
      </c>
      <c r="L103" s="20">
        <v>3083800</v>
      </c>
      <c r="N103" s="20" t="s">
        <v>41</v>
      </c>
      <c r="O103" s="20" t="e">
        <f t="shared" si="10"/>
        <v>#N/A</v>
      </c>
      <c r="P103" s="20" t="e">
        <f t="shared" si="11"/>
        <v>#N/A</v>
      </c>
      <c r="Q103" s="20" t="e">
        <f t="shared" si="12"/>
        <v>#N/A</v>
      </c>
      <c r="R103" s="20" t="e">
        <f t="shared" si="13"/>
        <v>#N/A</v>
      </c>
      <c r="T103" s="20" t="s">
        <v>41</v>
      </c>
      <c r="U103" s="20" t="e">
        <f>IF(ROUND(VLOOKUP($T103,$N$66:$R$114,O$64,FALSE),0)=VLOOKUP($T103,FIRE0103!$A$5:$I$76,'QA checks'!U$64,FALSE),TRUE,"Error")</f>
        <v>#N/A</v>
      </c>
      <c r="V103" s="20" t="e">
        <f>IF(ROUND(VLOOKUP($T103,$N$66:$R$114,P$64,FALSE),0)=VLOOKUP($T103,FIRE0103!$A$5:$I$76,'QA checks'!V$64,FALSE),TRUE,"Error")</f>
        <v>#N/A</v>
      </c>
      <c r="W103" s="20" t="e">
        <f>IF(ROUND(VLOOKUP($T103,$N$66:$R$114,Q$64,FALSE),0)=VLOOKUP($T103,FIRE0103!$A$5:$I$76,'QA checks'!W$64,FALSE),TRUE,"Error")</f>
        <v>#N/A</v>
      </c>
      <c r="X103" s="20" t="e">
        <f>IF(ROUND(VLOOKUP($T103,$N$66:$R$114,R$64,FALSE),0)=VLOOKUP($T103,FIRE0103!$A$5:$I$76,'QA checks'!X$64,FALSE),TRUE,"Error")</f>
        <v>#N/A</v>
      </c>
    </row>
    <row r="104" spans="1:24" x14ac:dyDescent="0.2">
      <c r="A104" s="48" t="s">
        <v>42</v>
      </c>
      <c r="B104" s="20">
        <v>56230100</v>
      </c>
      <c r="C104" s="20">
        <v>64732200</v>
      </c>
      <c r="D104" s="20">
        <v>5414400</v>
      </c>
      <c r="E104" s="20">
        <v>3087700</v>
      </c>
      <c r="F104" s="20">
        <v>129464400</v>
      </c>
      <c r="H104" s="20" t="str">
        <v>2019/20</v>
      </c>
      <c r="I104" s="20">
        <v>56230100</v>
      </c>
      <c r="J104" s="20">
        <v>64732200</v>
      </c>
      <c r="K104" s="20">
        <v>5414400</v>
      </c>
      <c r="L104" s="20">
        <v>3087700</v>
      </c>
      <c r="N104" s="20" t="s">
        <v>42</v>
      </c>
      <c r="O104" s="20" t="e">
        <f t="shared" si="10"/>
        <v>#N/A</v>
      </c>
      <c r="P104" s="20" t="e">
        <f t="shared" si="11"/>
        <v>#N/A</v>
      </c>
      <c r="Q104" s="20" t="e">
        <f t="shared" si="12"/>
        <v>#N/A</v>
      </c>
      <c r="R104" s="20" t="e">
        <f t="shared" si="13"/>
        <v>#N/A</v>
      </c>
      <c r="T104" s="20" t="s">
        <v>42</v>
      </c>
      <c r="U104" s="20" t="e">
        <f>IF(ROUND(VLOOKUP($T104,$N$66:$R$114,O$64,FALSE),0)=VLOOKUP($T104,FIRE0103!$A$5:$I$76,'QA checks'!U$64,FALSE),TRUE,"Error")</f>
        <v>#N/A</v>
      </c>
      <c r="V104" s="20" t="e">
        <f>IF(ROUND(VLOOKUP($T104,$N$66:$R$114,P$64,FALSE),0)=VLOOKUP($T104,FIRE0103!$A$5:$I$76,'QA checks'!V$64,FALSE),TRUE,"Error")</f>
        <v>#N/A</v>
      </c>
      <c r="W104" s="20" t="e">
        <f>IF(ROUND(VLOOKUP($T104,$N$66:$R$114,Q$64,FALSE),0)=VLOOKUP($T104,FIRE0103!$A$5:$I$76,'QA checks'!W$64,FALSE),TRUE,"Error")</f>
        <v>#N/A</v>
      </c>
      <c r="X104" s="20" t="e">
        <f>IF(ROUND(VLOOKUP($T104,$N$66:$R$114,R$64,FALSE),0)=VLOOKUP($T104,FIRE0103!$A$5:$I$76,'QA checks'!X$64,FALSE),TRUE,"Error")</f>
        <v>#N/A</v>
      </c>
    </row>
    <row r="105" spans="1:24" x14ac:dyDescent="0.2">
      <c r="A105" s="48" t="s">
        <v>43</v>
      </c>
      <c r="B105" s="20">
        <v>56326000</v>
      </c>
      <c r="C105" s="20">
        <v>64843500</v>
      </c>
      <c r="D105" s="20">
        <v>5413100</v>
      </c>
      <c r="E105" s="20">
        <v>3104500</v>
      </c>
      <c r="F105" s="20">
        <v>129687100</v>
      </c>
      <c r="H105" s="20" t="str">
        <v>2020/21</v>
      </c>
      <c r="I105" s="20">
        <v>56326000</v>
      </c>
      <c r="J105" s="20">
        <v>64843500</v>
      </c>
      <c r="K105" s="20">
        <v>5413100</v>
      </c>
      <c r="L105" s="20">
        <v>3104500</v>
      </c>
      <c r="N105" s="20" t="s">
        <v>43</v>
      </c>
      <c r="O105" s="20" t="e">
        <f t="shared" si="10"/>
        <v>#N/A</v>
      </c>
      <c r="P105" s="20" t="e">
        <f t="shared" si="11"/>
        <v>#N/A</v>
      </c>
      <c r="Q105" s="20" t="e">
        <f t="shared" si="12"/>
        <v>#N/A</v>
      </c>
      <c r="R105" s="20" t="e">
        <f t="shared" si="13"/>
        <v>#N/A</v>
      </c>
      <c r="T105" s="20" t="s">
        <v>43</v>
      </c>
      <c r="U105" s="20" t="e">
        <f>IF(ROUND(VLOOKUP($T105,$N$66:$R$114,O$64,FALSE),0)=VLOOKUP($T105,FIRE0103!$A$5:$I$76,'QA checks'!U$64,FALSE),TRUE,"Error")</f>
        <v>#N/A</v>
      </c>
      <c r="V105" s="20" t="e">
        <f>IF(ROUND(VLOOKUP($T105,$N$66:$R$114,P$64,FALSE),0)=VLOOKUP($T105,FIRE0103!$A$5:$I$76,'QA checks'!V$64,FALSE),TRUE,"Error")</f>
        <v>#N/A</v>
      </c>
      <c r="W105" s="20" t="e">
        <f>IF(ROUND(VLOOKUP($T105,$N$66:$R$114,Q$64,FALSE),0)=VLOOKUP($T105,FIRE0103!$A$5:$I$76,'QA checks'!W$64,FALSE),TRUE,"Error")</f>
        <v>#N/A</v>
      </c>
      <c r="X105" s="20" t="e">
        <f>IF(ROUND(VLOOKUP($T105,$N$66:$R$114,R$64,FALSE),0)=VLOOKUP($T105,FIRE0103!$A$5:$I$76,'QA checks'!X$64,FALSE),TRUE,"Error")</f>
        <v>#N/A</v>
      </c>
    </row>
    <row r="106" spans="1:24" x14ac:dyDescent="0.2">
      <c r="A106" s="48" t="s">
        <v>44</v>
      </c>
      <c r="B106" s="20">
        <v>56554900</v>
      </c>
      <c r="C106" s="20">
        <v>65078900</v>
      </c>
      <c r="D106" s="20">
        <v>5418400</v>
      </c>
      <c r="E106" s="20">
        <v>3105600</v>
      </c>
      <c r="F106" s="20">
        <v>130157800</v>
      </c>
      <c r="H106" s="20" t="str">
        <v>2021/22</v>
      </c>
      <c r="I106" s="20">
        <v>56554900</v>
      </c>
      <c r="J106" s="20">
        <v>65078900</v>
      </c>
      <c r="K106" s="20">
        <v>5418400</v>
      </c>
      <c r="L106" s="20">
        <v>3105600</v>
      </c>
      <c r="N106" s="20" t="s">
        <v>44</v>
      </c>
      <c r="O106" s="20" t="e">
        <f t="shared" si="10"/>
        <v>#N/A</v>
      </c>
      <c r="P106" s="20" t="e">
        <f t="shared" si="11"/>
        <v>#N/A</v>
      </c>
      <c r="Q106" s="20" t="e">
        <f t="shared" si="12"/>
        <v>#N/A</v>
      </c>
      <c r="R106" s="20" t="e">
        <f t="shared" si="13"/>
        <v>#N/A</v>
      </c>
      <c r="T106" s="20" t="s">
        <v>44</v>
      </c>
      <c r="U106" s="20" t="e">
        <f>IF(ROUND(VLOOKUP($T106,$N$66:$R$114,O$64,FALSE),0)=VLOOKUP($T106,FIRE0103!$A$5:$I$76,'QA checks'!U$64,FALSE),TRUE,"Error")</f>
        <v>#N/A</v>
      </c>
      <c r="V106" s="20" t="e">
        <f>IF(ROUND(VLOOKUP($T106,$N$66:$R$114,P$64,FALSE),0)=VLOOKUP($T106,FIRE0103!$A$5:$I$76,'QA checks'!V$64,FALSE),TRUE,"Error")</f>
        <v>#N/A</v>
      </c>
      <c r="W106" s="20" t="e">
        <f>IF(ROUND(VLOOKUP($T106,$N$66:$R$114,Q$64,FALSE),0)=VLOOKUP($T106,FIRE0103!$A$5:$I$76,'QA checks'!W$64,FALSE),TRUE,"Error")</f>
        <v>#N/A</v>
      </c>
      <c r="X106" s="20" t="e">
        <f>IF(ROUND(VLOOKUP($T106,$N$66:$R$114,R$64,FALSE),0)=VLOOKUP($T106,FIRE0103!$A$5:$I$76,'QA checks'!X$64,FALSE),TRUE,"Error")</f>
        <v>#N/A</v>
      </c>
    </row>
    <row r="107" spans="1:24" x14ac:dyDescent="0.2">
      <c r="A107" s="48" t="s">
        <v>45</v>
      </c>
      <c r="B107" s="20">
        <v>57112500</v>
      </c>
      <c r="C107" s="20">
        <v>65692200</v>
      </c>
      <c r="D107" s="20">
        <v>5447000</v>
      </c>
      <c r="E107" s="20">
        <v>3132700</v>
      </c>
      <c r="F107" s="20">
        <v>131384400</v>
      </c>
      <c r="H107" s="20" t="str">
        <v>2022/23</v>
      </c>
      <c r="I107" s="20">
        <v>57112500</v>
      </c>
      <c r="J107" s="20">
        <v>65692200</v>
      </c>
      <c r="K107" s="20">
        <v>5447000</v>
      </c>
      <c r="L107" s="20">
        <v>3132700</v>
      </c>
      <c r="N107" s="20" t="s">
        <v>45</v>
      </c>
      <c r="O107" s="20" t="e">
        <f t="shared" si="10"/>
        <v>#N/A</v>
      </c>
      <c r="P107" s="20" t="e">
        <f t="shared" si="11"/>
        <v>#N/A</v>
      </c>
      <c r="Q107" s="20" t="e">
        <f t="shared" si="12"/>
        <v>#N/A</v>
      </c>
      <c r="R107" s="20" t="e">
        <f t="shared" si="13"/>
        <v>#N/A</v>
      </c>
      <c r="T107" s="20" t="s">
        <v>45</v>
      </c>
      <c r="U107" s="20" t="e">
        <f>IF(ROUND(VLOOKUP($T107,$N$66:$R$114,O$64,FALSE),0)=VLOOKUP($T107,FIRE0103!$A$5:$I$76,'QA checks'!U$64,FALSE),TRUE,"Error")</f>
        <v>#N/A</v>
      </c>
      <c r="V107" s="20" t="e">
        <f>IF(ROUND(VLOOKUP($T107,$N$66:$R$114,P$64,FALSE),0)=VLOOKUP($T107,FIRE0103!$A$5:$I$76,'QA checks'!V$64,FALSE),TRUE,"Error")</f>
        <v>#N/A</v>
      </c>
      <c r="W107" s="20" t="e">
        <f>IF(ROUND(VLOOKUP($T107,$N$66:$R$114,Q$64,FALSE),0)=VLOOKUP($T107,FIRE0103!$A$5:$I$76,'QA checks'!W$64,FALSE),TRUE,"Error")</f>
        <v>#N/A</v>
      </c>
      <c r="X107" s="20" t="e">
        <f>IF(ROUND(VLOOKUP($T107,$N$66:$R$114,R$64,FALSE),0)=VLOOKUP($T107,FIRE0103!$A$5:$I$76,'QA checks'!X$64,FALSE),TRUE,"Error")</f>
        <v>#N/A</v>
      </c>
    </row>
    <row r="108" spans="1:24" x14ac:dyDescent="0.2">
      <c r="A108" s="48" t="s">
        <v>46</v>
      </c>
      <c r="B108" s="20">
        <v>57690300</v>
      </c>
      <c r="C108" s="20">
        <v>66344800</v>
      </c>
      <c r="D108" s="20">
        <v>5490100</v>
      </c>
      <c r="E108" s="20">
        <v>3164400</v>
      </c>
      <c r="F108" s="20">
        <v>132689600</v>
      </c>
      <c r="H108" s="20" t="str">
        <v>2023/24</v>
      </c>
      <c r="I108" s="20">
        <v>57690300</v>
      </c>
      <c r="J108" s="20">
        <v>66344800</v>
      </c>
      <c r="K108" s="20">
        <v>5490100</v>
      </c>
      <c r="L108" s="20">
        <v>3164400</v>
      </c>
      <c r="N108" s="20" t="s">
        <v>46</v>
      </c>
      <c r="O108" s="20" t="e">
        <f t="shared" si="10"/>
        <v>#N/A</v>
      </c>
      <c r="P108" s="20" t="e">
        <f t="shared" si="11"/>
        <v>#N/A</v>
      </c>
      <c r="Q108" s="20" t="e">
        <f t="shared" si="12"/>
        <v>#N/A</v>
      </c>
      <c r="R108" s="20" t="e">
        <f t="shared" si="13"/>
        <v>#N/A</v>
      </c>
      <c r="T108" s="20" t="s">
        <v>46</v>
      </c>
      <c r="U108" s="20" t="e">
        <f>IF(ROUND(VLOOKUP($T108,$N$66:$R$114,O$64,FALSE),0)=VLOOKUP($T108,FIRE0103!$A$5:$I$76,'QA checks'!U$64,FALSE),TRUE,"Error")</f>
        <v>#N/A</v>
      </c>
      <c r="V108" s="20" t="e">
        <f>IF(ROUND(VLOOKUP($T108,$N$66:$R$114,P$64,FALSE),0)=VLOOKUP($T108,FIRE0103!$A$5:$I$76,'QA checks'!V$64,FALSE),TRUE,"Error")</f>
        <v>#N/A</v>
      </c>
      <c r="W108" s="20" t="e">
        <f>IF(ROUND(VLOOKUP($T108,$N$66:$R$114,Q$64,FALSE),0)=VLOOKUP($T108,FIRE0103!$A$5:$I$76,'QA checks'!W$64,FALSE),TRUE,"Error")</f>
        <v>#N/A</v>
      </c>
      <c r="X108" s="20" t="e">
        <f>IF(ROUND(VLOOKUP($T108,$N$66:$R$114,R$64,FALSE),0)=VLOOKUP($T108,FIRE0103!$A$5:$I$76,'QA checks'!X$64,FALSE),TRUE,"Error")</f>
        <v>#N/A</v>
      </c>
    </row>
    <row r="109" spans="1:24" x14ac:dyDescent="0.2">
      <c r="A109" s="48" t="s">
        <v>122</v>
      </c>
      <c r="B109" s="20">
        <v>2185706700</v>
      </c>
      <c r="C109" s="20">
        <v>2536227200</v>
      </c>
      <c r="D109" s="20">
        <v>223407100</v>
      </c>
      <c r="E109" s="20">
        <v>127113900</v>
      </c>
      <c r="F109" s="20">
        <v>5072454900</v>
      </c>
      <c r="H109" s="20" t="str">
        <v>Grand Total</v>
      </c>
      <c r="I109" s="20">
        <v>2185706700</v>
      </c>
      <c r="J109" s="20">
        <v>2536227200</v>
      </c>
      <c r="K109" s="20">
        <v>223407100</v>
      </c>
      <c r="L109" s="20">
        <v>127113900</v>
      </c>
      <c r="N109" s="20" t="s">
        <v>47</v>
      </c>
      <c r="O109" s="20" t="e">
        <f t="shared" si="10"/>
        <v>#N/A</v>
      </c>
      <c r="P109" s="20" t="e">
        <f t="shared" si="11"/>
        <v>#N/A</v>
      </c>
      <c r="Q109" s="20" t="e">
        <f t="shared" si="12"/>
        <v>#N/A</v>
      </c>
      <c r="R109" s="20" t="e">
        <f t="shared" si="13"/>
        <v>#N/A</v>
      </c>
      <c r="T109" s="20" t="s">
        <v>47</v>
      </c>
      <c r="U109" s="20" t="e">
        <f>IF(ROUND(VLOOKUP($T109,$N$66:$R$114,O$64,FALSE),0)=VLOOKUP($T109,FIRE0103!$A$5:$I$76,'QA checks'!U$64,FALSE),TRUE,"Error")</f>
        <v>#N/A</v>
      </c>
      <c r="V109" s="20" t="e">
        <f>IF(ROUND(VLOOKUP($T109,$N$66:$R$114,P$64,FALSE),0)=VLOOKUP($T109,FIRE0103!$A$5:$I$76,'QA checks'!V$64,FALSE),TRUE,"Error")</f>
        <v>#N/A</v>
      </c>
      <c r="W109" s="20" t="e">
        <f>IF(ROUND(VLOOKUP($T109,$N$66:$R$114,Q$64,FALSE),0)=VLOOKUP($T109,FIRE0103!$A$5:$I$76,'QA checks'!W$64,FALSE),TRUE,"Error")</f>
        <v>#N/A</v>
      </c>
      <c r="X109" s="20" t="e">
        <f>IF(ROUND(VLOOKUP($T109,$N$66:$R$114,R$64,FALSE),0)=VLOOKUP($T109,FIRE0103!$A$5:$I$76,'QA checks'!X$64,FALSE),TRUE,"Error")</f>
        <v>#N/A</v>
      </c>
    </row>
    <row r="110" spans="1:24" x14ac:dyDescent="0.2">
      <c r="H110" s="20">
        <v>0</v>
      </c>
      <c r="I110" s="20">
        <v>0</v>
      </c>
      <c r="J110" s="20">
        <v>0</v>
      </c>
      <c r="K110" s="20">
        <v>0</v>
      </c>
      <c r="L110" s="20">
        <v>0</v>
      </c>
      <c r="N110" s="20" t="s">
        <v>123</v>
      </c>
      <c r="O110" s="20" t="e">
        <f t="shared" si="10"/>
        <v>#N/A</v>
      </c>
      <c r="P110" s="20" t="e">
        <f t="shared" si="11"/>
        <v>#N/A</v>
      </c>
      <c r="Q110" s="20" t="e">
        <f t="shared" si="12"/>
        <v>#N/A</v>
      </c>
      <c r="R110" s="20" t="e">
        <f t="shared" si="13"/>
        <v>#N/A</v>
      </c>
      <c r="T110" s="20" t="s">
        <v>123</v>
      </c>
      <c r="U110" s="20" t="e">
        <f>IF(ROUND(VLOOKUP($T110,$N$66:$R$114,O$64,FALSE),0)=VLOOKUP($T110,FIRE0103!$A$5:$I$76,'QA checks'!U$64,FALSE),TRUE,"Error")</f>
        <v>#N/A</v>
      </c>
      <c r="V110" s="20" t="e">
        <f>IF(ROUND(VLOOKUP($T110,$N$66:$R$114,P$64,FALSE),0)=VLOOKUP($T110,FIRE0103!$A$5:$I$76,'QA checks'!V$64,FALSE),TRUE,"Error")</f>
        <v>#N/A</v>
      </c>
      <c r="W110" s="20" t="e">
        <f>IF(ROUND(VLOOKUP($T110,$N$66:$R$114,Q$64,FALSE),0)=VLOOKUP($T110,FIRE0103!$A$5:$I$76,'QA checks'!W$64,FALSE),TRUE,"Error")</f>
        <v>#N/A</v>
      </c>
      <c r="X110" s="20" t="e">
        <f>IF(ROUND(VLOOKUP($T110,$N$66:$R$114,R$64,FALSE),0)=VLOOKUP($T110,FIRE0103!$A$5:$I$76,'QA checks'!X$64,FALSE),TRUE,"Error")</f>
        <v>#N/A</v>
      </c>
    </row>
    <row r="111" spans="1:24" x14ac:dyDescent="0.2">
      <c r="H111" s="20">
        <v>0</v>
      </c>
      <c r="I111" s="20">
        <v>0</v>
      </c>
      <c r="J111" s="20">
        <v>0</v>
      </c>
      <c r="K111" s="20">
        <v>0</v>
      </c>
      <c r="L111" s="20">
        <v>0</v>
      </c>
      <c r="N111" s="20" t="s">
        <v>124</v>
      </c>
      <c r="O111" s="20" t="e">
        <f t="shared" si="10"/>
        <v>#N/A</v>
      </c>
      <c r="P111" s="20" t="e">
        <f t="shared" si="11"/>
        <v>#N/A</v>
      </c>
      <c r="Q111" s="20" t="e">
        <f t="shared" si="12"/>
        <v>#N/A</v>
      </c>
      <c r="R111" s="20" t="e">
        <f t="shared" si="13"/>
        <v>#N/A</v>
      </c>
      <c r="T111" s="20" t="s">
        <v>124</v>
      </c>
      <c r="U111" s="20" t="e">
        <f>IF(ROUND(VLOOKUP($T111,$N$66:$R$114,O$64,FALSE),0)=VLOOKUP($T111,FIRE0103!$A$5:$I$76,'QA checks'!U$64,FALSE),TRUE,"Error")</f>
        <v>#N/A</v>
      </c>
      <c r="V111" s="20" t="e">
        <f>IF(ROUND(VLOOKUP($T111,$N$66:$R$114,P$64,FALSE),0)=VLOOKUP($T111,FIRE0103!$A$5:$I$76,'QA checks'!V$64,FALSE),TRUE,"Error")</f>
        <v>#N/A</v>
      </c>
      <c r="W111" s="20" t="e">
        <f>IF(ROUND(VLOOKUP($T111,$N$66:$R$114,Q$64,FALSE),0)=VLOOKUP($T111,FIRE0103!$A$5:$I$76,'QA checks'!W$64,FALSE),TRUE,"Error")</f>
        <v>#N/A</v>
      </c>
      <c r="X111" s="20" t="e">
        <f>IF(ROUND(VLOOKUP($T111,$N$66:$R$114,R$64,FALSE),0)=VLOOKUP($T111,FIRE0103!$A$5:$I$76,'QA checks'!X$64,FALSE),TRUE,"Error")</f>
        <v>#N/A</v>
      </c>
    </row>
    <row r="112" spans="1:24" x14ac:dyDescent="0.2">
      <c r="H112" s="20">
        <v>0</v>
      </c>
      <c r="I112" s="20">
        <v>0</v>
      </c>
      <c r="J112" s="20">
        <v>0</v>
      </c>
      <c r="K112" s="20">
        <v>0</v>
      </c>
      <c r="L112" s="20">
        <v>0</v>
      </c>
      <c r="N112" s="20" t="s">
        <v>125</v>
      </c>
      <c r="O112" s="20" t="e">
        <f t="shared" si="10"/>
        <v>#N/A</v>
      </c>
      <c r="P112" s="20" t="e">
        <f t="shared" si="11"/>
        <v>#N/A</v>
      </c>
      <c r="Q112" s="20" t="e">
        <f t="shared" si="12"/>
        <v>#N/A</v>
      </c>
      <c r="R112" s="20" t="e">
        <f t="shared" si="13"/>
        <v>#N/A</v>
      </c>
      <c r="T112" s="20" t="s">
        <v>125</v>
      </c>
      <c r="U112" s="20" t="e">
        <f>IF(ROUND(VLOOKUP($T112,$N$66:$R$114,O$64,FALSE),0)=VLOOKUP($T112,FIRE0103!$A$5:$I$76,'QA checks'!U$64,FALSE),TRUE,"Error")</f>
        <v>#N/A</v>
      </c>
      <c r="V112" s="20" t="e">
        <f>IF(ROUND(VLOOKUP($T112,$N$66:$R$114,P$64,FALSE),0)=VLOOKUP($T112,FIRE0103!$A$5:$I$76,'QA checks'!V$64,FALSE),TRUE,"Error")</f>
        <v>#N/A</v>
      </c>
      <c r="W112" s="20" t="e">
        <f>IF(ROUND(VLOOKUP($T112,$N$66:$R$114,Q$64,FALSE),0)=VLOOKUP($T112,FIRE0103!$A$5:$I$76,'QA checks'!W$64,FALSE),TRUE,"Error")</f>
        <v>#N/A</v>
      </c>
      <c r="X112" s="20" t="e">
        <f>IF(ROUND(VLOOKUP($T112,$N$66:$R$114,R$64,FALSE),0)=VLOOKUP($T112,FIRE0103!$A$5:$I$76,'QA checks'!X$64,FALSE),TRUE,"Error")</f>
        <v>#N/A</v>
      </c>
    </row>
    <row r="113" spans="8:24" x14ac:dyDescent="0.2">
      <c r="H113" s="20">
        <v>0</v>
      </c>
      <c r="I113" s="20">
        <v>0</v>
      </c>
      <c r="J113" s="20">
        <v>0</v>
      </c>
      <c r="K113" s="20">
        <v>0</v>
      </c>
      <c r="L113" s="20">
        <v>0</v>
      </c>
      <c r="N113" s="20" t="s">
        <v>126</v>
      </c>
      <c r="O113" s="20" t="e">
        <f t="shared" si="10"/>
        <v>#N/A</v>
      </c>
      <c r="P113" s="20" t="e">
        <f t="shared" si="11"/>
        <v>#N/A</v>
      </c>
      <c r="Q113" s="20" t="e">
        <f t="shared" si="12"/>
        <v>#N/A</v>
      </c>
      <c r="R113" s="20" t="e">
        <f t="shared" si="13"/>
        <v>#N/A</v>
      </c>
      <c r="T113" s="20" t="s">
        <v>126</v>
      </c>
      <c r="U113" s="20" t="e">
        <f>IF(ROUND(VLOOKUP($T113,$N$66:$R$114,O$64,FALSE),0)=VLOOKUP($T113,FIRE0103!$A$5:$I$76,'QA checks'!U$64,FALSE),TRUE,"Error")</f>
        <v>#N/A</v>
      </c>
      <c r="V113" s="20" t="e">
        <f>IF(ROUND(VLOOKUP($T113,$N$66:$R$114,P$64,FALSE),0)=VLOOKUP($T113,FIRE0103!$A$5:$I$76,'QA checks'!V$64,FALSE),TRUE,"Error")</f>
        <v>#N/A</v>
      </c>
      <c r="W113" s="20" t="e">
        <f>IF(ROUND(VLOOKUP($T113,$N$66:$R$114,Q$64,FALSE),0)=VLOOKUP($T113,FIRE0103!$A$5:$I$76,'QA checks'!W$64,FALSE),TRUE,"Error")</f>
        <v>#N/A</v>
      </c>
      <c r="X113" s="20" t="e">
        <f>IF(ROUND(VLOOKUP($T113,$N$66:$R$114,R$64,FALSE),0)=VLOOKUP($T113,FIRE0103!$A$5:$I$76,'QA checks'!X$64,FALSE),TRUE,"Error")</f>
        <v>#N/A</v>
      </c>
    </row>
    <row r="114" spans="8:24" x14ac:dyDescent="0.2">
      <c r="H114" s="20">
        <v>0</v>
      </c>
      <c r="I114" s="20">
        <v>0</v>
      </c>
      <c r="J114" s="20">
        <v>0</v>
      </c>
      <c r="K114" s="20">
        <v>0</v>
      </c>
      <c r="L114" s="20">
        <v>0</v>
      </c>
      <c r="N114" s="20" t="s">
        <v>127</v>
      </c>
      <c r="O114" s="20" t="e">
        <f t="shared" si="10"/>
        <v>#N/A</v>
      </c>
      <c r="P114" s="20" t="e">
        <f t="shared" si="11"/>
        <v>#N/A</v>
      </c>
      <c r="Q114" s="20" t="e">
        <f t="shared" si="12"/>
        <v>#N/A</v>
      </c>
      <c r="R114" s="20" t="e">
        <f t="shared" si="13"/>
        <v>#N/A</v>
      </c>
      <c r="T114" s="20" t="s">
        <v>127</v>
      </c>
      <c r="U114" s="20" t="e">
        <f>IF(ROUND(VLOOKUP($T114,$N$66:$R$114,O$64,FALSE),0)=VLOOKUP($T114,FIRE0103!$A$5:$I$76,'QA checks'!U$64,FALSE),TRUE,"Error")</f>
        <v>#N/A</v>
      </c>
      <c r="V114" s="20" t="e">
        <f>IF(ROUND(VLOOKUP($T114,$N$66:$R$114,P$64,FALSE),0)=VLOOKUP($T114,FIRE0103!$A$5:$I$76,'QA checks'!V$64,FALSE),TRUE,"Error")</f>
        <v>#N/A</v>
      </c>
      <c r="W114" s="20" t="e">
        <f>IF(ROUND(VLOOKUP($T114,$N$66:$R$114,Q$64,FALSE),0)=VLOOKUP($T114,FIRE0103!$A$5:$I$76,'QA checks'!W$64,FALSE),TRUE,"Error")</f>
        <v>#N/A</v>
      </c>
      <c r="X114" s="20" t="e">
        <f>IF(ROUND(VLOOKUP($T114,$N$66:$R$114,R$64,FALSE),0)=VLOOKUP($T114,FIRE0103!$A$5:$I$76,'QA checks'!X$64,FALSE),TRUE,"Error")</f>
        <v>#N/A</v>
      </c>
    </row>
  </sheetData>
  <mergeCells count="1">
    <mergeCell ref="A3:XFD3"/>
  </mergeCells>
  <conditionalFormatting sqref="A4:AH4 AZ4:XFD4 A5:T8 AL5:XFD18 C9:S9 A9:A28 T9:T58 N10:Q10 R10:S23 O11:Q23 N11:N28 AL19:AL27 AM19:XFD29 O24:S58 H27:M28 Y28:AL29 H29:N55 BN30:XFD59 G56:N58 G59:T59 A60:AH60 AZ60:XFD60 A61:T61 AL61:XFD61 A62:XFD63 A64:M64 N64:X114 Y64:XFD115 D65:M65 G66:M109 A82:A109 A110:M1048576 N116:XFD1048576">
    <cfRule type="containsText" dxfId="79" priority="47" operator="containsText" text="error">
      <formula>NOT(ISERROR(SEARCH("error",A4)))</formula>
    </cfRule>
  </conditionalFormatting>
  <conditionalFormatting sqref="B1">
    <cfRule type="containsText" dxfId="78" priority="41" operator="containsText" text="PASS">
      <formula>NOT(ISERROR(SEARCH("PASS",B1)))</formula>
    </cfRule>
    <cfRule type="cellIs" dxfId="77" priority="42" operator="greaterThan">
      <formula>0</formula>
    </cfRule>
  </conditionalFormatting>
  <conditionalFormatting sqref="B4">
    <cfRule type="cellIs" dxfId="76" priority="44" operator="equal">
      <formula>0</formula>
    </cfRule>
    <cfRule type="cellIs" dxfId="75" priority="48" operator="greaterThan">
      <formula>0</formula>
    </cfRule>
  </conditionalFormatting>
  <conditionalFormatting sqref="B60">
    <cfRule type="cellIs" dxfId="74" priority="7" operator="equal">
      <formula>0</formula>
    </cfRule>
    <cfRule type="cellIs" dxfId="73" priority="8" operator="greaterThan">
      <formula>0</formula>
    </cfRule>
  </conditionalFormatting>
  <conditionalFormatting sqref="T9:T58 A60:AH60 A4:AH4 AZ4:XFD4 A5:T8 AL5:XFD18 C9:S9 A9:A28 N10:Q10 R10:S23 O11:Q23 N11:N28 AL19:AL27 AM19:XFD29 O24:S58 H27:M28 Y28:AL29 H29:N55 BN30:XFD59 G56:N58 G59:T59 AZ60:XFD60 A61:T61 AL61:XFD61 A62:XFD63 A64:M64 N64:X114 Y64:XFD115 D65:M65 G66:M109 A82:A109 A110:M1048576 N116:XFD1048576">
    <cfRule type="containsText" dxfId="72" priority="46" operator="containsText" text="true">
      <formula>NOT(ISERROR(SEARCH("true",A4)))</formula>
    </cfRule>
  </conditionalFormatting>
  <conditionalFormatting sqref="T10:X58">
    <cfRule type="containsText" dxfId="71" priority="9" operator="containsText" text="True">
      <formula>NOT(ISERROR(SEARCH("True",T10)))</formula>
    </cfRule>
    <cfRule type="containsText" dxfId="70" priority="10" operator="containsText" text="Error">
      <formula>NOT(ISERROR(SEARCH("Error",T10)))</formula>
    </cfRule>
  </conditionalFormatting>
  <conditionalFormatting sqref="U9:X9">
    <cfRule type="containsText" dxfId="69" priority="11" operator="containsText" text="true">
      <formula>NOT(ISERROR(SEARCH("true",U9)))</formula>
    </cfRule>
    <cfRule type="containsText" dxfId="68" priority="12" operator="containsText" text="error">
      <formula>NOT(ISERROR(SEARCH("error",U9)))</formula>
    </cfRule>
  </conditionalFormatting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361AF42663F9D44CB571B509ECD8FB40" ma:contentTypeVersion="22" ma:contentTypeDescription="Create a new document." ma:contentTypeScope="" ma:versionID="78a7e4afbae35a16e5993e4ecf346196">
  <xsd:schema xmlns:xsd="http://www.w3.org/2001/XMLSchema" xmlns:xs="http://www.w3.org/2001/XMLSchema" xmlns:p="http://schemas.microsoft.com/office/2006/metadata/properties" xmlns:ns2="60b4899e-55b4-4231-8241-12d69350e134" xmlns:ns3="87123c6c-b1ca-4f35-bd74-c830a9e7ea33" xmlns:ns4="2611856c-b04d-4a05-858c-1345b3915c95" targetNamespace="http://schemas.microsoft.com/office/2006/metadata/properties" ma:root="true" ma:fieldsID="5fdb6043d51ef900c2b9338f36b4ef18" ns2:_="" ns3:_="" ns4:_="">
    <xsd:import namespace="60b4899e-55b4-4231-8241-12d69350e134"/>
    <xsd:import namespace="87123c6c-b1ca-4f35-bd74-c830a9e7ea33"/>
    <xsd:import namespace="2611856c-b04d-4a05-858c-1345b3915c9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3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4899e-55b4-4231-8241-12d69350e134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4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readOnly="false" ma:default="108;#Police and Fire Analysis Unit (A)|755c0ad7-1cd3-4e30-b1c3-86b5a4ff9bf7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readOnly="false" ma:default="2;#Service Management – Significant|7857f63c-dacd-48aa-8ddf-58f3ef15ab94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23c6c-b1ca-4f35-bd74-c830a9e7ea33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836f935-47ce-48bd-816c-98e8021e3fd3}" ma:internalName="TaxCatchAll" ma:readOnly="false" ma:showField="CatchAllData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836f935-47ce-48bd-816c-98e8021e3fd3}" ma:internalName="TaxCatchAllLabel" ma:readOnly="false" ma:showField="CatchAllDataLabel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1856c-b04d-4a05-858c-1345b3915c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93e580ec-c125-41f3-a307-e1c841722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e2bfa7b6474897ab4a53f76ea236c7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cf401361b24e474cb011be6eb76c0e76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60b4899e-55b4-4231-8241-12d69350e134">false</HOMigrated>
    <n7493b4506bf40e28c373b1e51a33445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Service Management – Significant</TermName>
          <TermId xmlns="http://schemas.microsoft.com/office/infopath/2007/PartnerControls">7857f63c-dacd-48aa-8ddf-58f3ef15ab94</TermId>
        </TermInfo>
      </Terms>
    </n7493b4506bf40e28c373b1e51a33445>
    <jb5e598af17141539648acf311d7477b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jb5e598af17141539648acf311d7477b>
    <TaxCatchAllLabel xmlns="87123c6c-b1ca-4f35-bd74-c830a9e7ea33" xsi:nil="true"/>
    <lcf76f155ced4ddcb4097134ff3c332f xmlns="2611856c-b04d-4a05-858c-1345b3915c95">
      <Terms xmlns="http://schemas.microsoft.com/office/infopath/2007/PartnerControls"/>
    </lcf76f155ced4ddcb4097134ff3c332f>
    <TaxCatchAll xmlns="87123c6c-b1ca-4f35-bd74-c830a9e7ea33">
      <Value>108</Value>
      <Value>4</Value>
      <Value>3</Value>
      <Value>2</Value>
    </TaxCatchAll>
  </documentManagement>
</p:properties>
</file>

<file path=customXml/itemProps1.xml><?xml version="1.0" encoding="utf-8"?>
<ds:datastoreItem xmlns:ds="http://schemas.openxmlformats.org/officeDocument/2006/customXml" ds:itemID="{CF8D2E0C-D201-402D-991D-CDA61312AA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4899e-55b4-4231-8241-12d69350e134"/>
    <ds:schemaRef ds:uri="87123c6c-b1ca-4f35-bd74-c830a9e7ea33"/>
    <ds:schemaRef ds:uri="2611856c-b04d-4a05-858c-1345b3915c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A4AC9F-5AAC-46D0-84A9-5C33E4AC5F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70558C-30BD-49EF-A9FE-19DE058A416F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87123c6c-b1ca-4f35-bd74-c830a9e7ea33"/>
    <ds:schemaRef ds:uri="2611856c-b04d-4a05-858c-1345b3915c95"/>
    <ds:schemaRef ds:uri="http://purl.org/dc/elements/1.1/"/>
    <ds:schemaRef ds:uri="60b4899e-55b4-4231-8241-12d69350e134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Cover_sheet</vt:lpstr>
      <vt:lpstr>config</vt:lpstr>
      <vt:lpstr>Contents</vt:lpstr>
      <vt:lpstr>Data - fires</vt:lpstr>
      <vt:lpstr>Data - population</vt:lpstr>
      <vt:lpstr>FIRE0103_working</vt:lpstr>
      <vt:lpstr>FIRE0103</vt:lpstr>
      <vt:lpstr>QA checks</vt:lpstr>
      <vt:lpstr>Contents!Print_Area</vt:lpstr>
      <vt:lpstr>FIRE0103!Print_Area</vt:lpstr>
      <vt:lpstr>FIRE0103!Print_Titles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2025-03-06T12:55:14Z</dcterms:created>
  <dcterms:modified xsi:type="dcterms:W3CDTF">2026-04-21T15:00:21Z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0x010100A5BF1C78D9F64B679A5EBDE1C6598EBC0100361AF42663F9D44CB571B509ECD8FB40</vt:lpwstr>
  </property>
  <property fmtid="{D5CDD505-2E9C-101B-9397-08002B2CF9AE}" pid="4" name="HOCopyrightLevel">
    <vt:lpwstr>4;#Crown|69589897-2828-4761-976e-717fd8e631c9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BusinessUnit">
    <vt:lpwstr>108;#Police and Fire Analysis Unit (A)|755c0ad7-1cd3-4e30-b1c3-86b5a4ff9bf7</vt:lpwstr>
  </property>
  <property fmtid="{D5CDD505-2E9C-101B-9397-08002B2CF9AE}" pid="7" name="HOSiteType">
    <vt:lpwstr>2;#Service Management – Significant|7857f63c-dacd-48aa-8ddf-58f3ef15ab94</vt:lpwstr>
  </property>
</Properties>
</file>