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hidePivotFieldList="1" defaultThemeVersion="166925"/>
  <xr:revisionPtr revIDLastSave="0" documentId="8_{93CC7AD7-CAF8-416E-93A3-B3F4B989F222}" xr6:coauthVersionLast="47" xr6:coauthVersionMax="47" xr10:uidLastSave="{00000000-0000-0000-0000-000000000000}"/>
  <workbookProtection workbookAlgorithmName="SHA-512" workbookHashValue="FiGVXkWh5VDolYJvzzWEuLsFuyiLilya7m8O4N//BbGg5htIW6ILxO14AXp2hokiaSgAdZDDDib+pD5sCZd8ew==" workbookSaltValue="cX7PbS1Rva0ng3ZhsiT4OQ==" workbookSpinCount="100000" lockStructure="1"/>
  <bookViews>
    <workbookView xWindow="-120" yWindow="-120" windowWidth="29040" windowHeight="14370" tabRatio="663" xr2:uid="{D791D519-5150-42F1-86F7-2E74FEDC8220}"/>
  </bookViews>
  <sheets>
    <sheet name="Cover_sheet" sheetId="5" r:id="rId1"/>
    <sheet name="config" sheetId="12" state="hidden" r:id="rId2"/>
    <sheet name="Contents" sheetId="6" r:id="rId3"/>
    <sheet name="0910" sheetId="7" state="hidden" r:id="rId4"/>
    <sheet name="Data - fires" sheetId="1" r:id="rId5"/>
    <sheet name="Data - fatalities" sheetId="2" r:id="rId6"/>
    <sheet name="Data - casualties" sheetId="3" r:id="rId7"/>
    <sheet name="FIRE0303_working" sheetId="9" state="hidden" r:id="rId8"/>
    <sheet name="FIRE0303" sheetId="8" r:id="rId9"/>
    <sheet name="Notes" sheetId="13" r:id="rId10"/>
    <sheet name="QA checks" sheetId="11" state="hidden" r:id="rId11"/>
  </sheets>
  <calcPr calcId="191029"/>
  <pivotCaches>
    <pivotCache cacheId="40" r:id="rId12"/>
    <pivotCache cacheId="41" r:id="rId13"/>
    <pivotCache cacheId="4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5" l="1"/>
  <c r="D6" i="6"/>
  <c r="D8" i="6"/>
  <c r="D9" i="6"/>
  <c r="D7" i="6"/>
  <c r="A2" i="6"/>
  <c r="A9" i="5"/>
  <c r="A8" i="5"/>
  <c r="A5" i="5"/>
  <c r="A3" i="5"/>
  <c r="F43" i="11" a="1"/>
  <c r="F28" i="11" a="1"/>
  <c r="F28" i="11" s="1"/>
  <c r="F7" i="11" a="1"/>
  <c r="F7" i="11" s="1"/>
  <c r="C30" i="9"/>
  <c r="D30" i="9"/>
  <c r="F30" i="9"/>
  <c r="G30" i="9"/>
  <c r="H30" i="9"/>
  <c r="J30" i="9"/>
  <c r="K30" i="9"/>
  <c r="L30" i="9"/>
  <c r="B30" i="9"/>
  <c r="G29" i="9"/>
  <c r="K29" i="9"/>
  <c r="C29" i="9"/>
  <c r="A4" i="9"/>
  <c r="D25" i="9" s="1" a="1"/>
  <c r="D25" i="9" s="1"/>
  <c r="A34" i="9" l="1"/>
  <c r="F43" i="11"/>
  <c r="G13" i="9" a="1"/>
  <c r="G13" i="9" s="1"/>
  <c r="G13" i="8" s="1"/>
  <c r="M34" i="11" s="1"/>
  <c r="B11" i="9" a="1"/>
  <c r="B11" i="9" s="1"/>
  <c r="H14" i="9" a="1"/>
  <c r="H14" i="9" s="1"/>
  <c r="C13" i="9" a="1"/>
  <c r="C13" i="9" s="1"/>
  <c r="J14" i="9" a="1"/>
  <c r="J14" i="9" s="1"/>
  <c r="D13" i="9" a="1"/>
  <c r="D13" i="9" s="1"/>
  <c r="H10" i="9" a="1"/>
  <c r="H10" i="9" s="1"/>
  <c r="J15" i="9" a="1"/>
  <c r="J15" i="9" s="1"/>
  <c r="B16" i="9" a="1"/>
  <c r="B16" i="9" s="1"/>
  <c r="J10" i="9" a="1"/>
  <c r="J10" i="9" s="1"/>
  <c r="K15" i="9" a="1"/>
  <c r="K15" i="9" s="1"/>
  <c r="C16" i="9" a="1"/>
  <c r="C16" i="9" s="1"/>
  <c r="K11" i="9" a="1"/>
  <c r="K11" i="9" s="1"/>
  <c r="K16" i="9" a="1"/>
  <c r="K16" i="9" s="1"/>
  <c r="D19" i="9" a="1"/>
  <c r="D19" i="9" s="1"/>
  <c r="L11" i="9" a="1"/>
  <c r="L11" i="9" s="1"/>
  <c r="L16" i="9" a="1"/>
  <c r="L16" i="9" s="1"/>
  <c r="C22" i="9" a="1"/>
  <c r="C22" i="9" s="1"/>
  <c r="F13" i="9" a="1"/>
  <c r="F13" i="9" s="1"/>
  <c r="D10" i="9" a="1"/>
  <c r="D10" i="9" s="1"/>
  <c r="D22" i="9" a="1"/>
  <c r="D22" i="9" s="1"/>
  <c r="K10" i="9" a="1"/>
  <c r="K10" i="9" s="1"/>
  <c r="F12" i="9" a="1"/>
  <c r="F12" i="9" s="1"/>
  <c r="H13" i="9" a="1"/>
  <c r="H13" i="9" s="1"/>
  <c r="K14" i="9" a="1"/>
  <c r="K14" i="9" s="1"/>
  <c r="L15" i="9" a="1"/>
  <c r="L15" i="9" s="1"/>
  <c r="J24" i="9" a="1"/>
  <c r="J24" i="9" s="1"/>
  <c r="C11" i="9" a="1"/>
  <c r="C11" i="9" s="1"/>
  <c r="B14" i="9" a="1"/>
  <c r="B14" i="9" s="1"/>
  <c r="D16" i="9" a="1"/>
  <c r="D16" i="9" s="1"/>
  <c r="C20" i="9" a="1"/>
  <c r="C20" i="9" s="1"/>
  <c r="B24" i="9" a="1"/>
  <c r="B24" i="9" s="1"/>
  <c r="L10" i="9" a="1"/>
  <c r="L10" i="9" s="1"/>
  <c r="G12" i="9" a="1"/>
  <c r="G12" i="9" s="1"/>
  <c r="J13" i="9" a="1"/>
  <c r="J13" i="9" s="1"/>
  <c r="L14" i="9" a="1"/>
  <c r="L14" i="9" s="1"/>
  <c r="F16" i="9" a="1"/>
  <c r="F16" i="9" s="1"/>
  <c r="K24" i="9" a="1"/>
  <c r="K24" i="9" s="1"/>
  <c r="D11" i="9" a="1"/>
  <c r="D11" i="9" s="1"/>
  <c r="C14" i="9" a="1"/>
  <c r="C14" i="9" s="1"/>
  <c r="B18" i="9" a="1"/>
  <c r="B18" i="9" s="1"/>
  <c r="D20" i="9" a="1"/>
  <c r="D20" i="9" s="1"/>
  <c r="C24" i="9" a="1"/>
  <c r="C24" i="9" s="1"/>
  <c r="B20" i="9" a="1"/>
  <c r="B20" i="9" s="1"/>
  <c r="F11" i="9" a="1"/>
  <c r="F11" i="9" s="1"/>
  <c r="H12" i="9" a="1"/>
  <c r="H12" i="9" s="1"/>
  <c r="K13" i="9" a="1"/>
  <c r="K13" i="9" s="1"/>
  <c r="K13" i="8" s="1"/>
  <c r="M49" i="11" s="1"/>
  <c r="F15" i="9" a="1"/>
  <c r="F15" i="9" s="1"/>
  <c r="G16" i="9" a="1"/>
  <c r="G16" i="9" s="1"/>
  <c r="B12" i="9" a="1"/>
  <c r="B12" i="9" s="1"/>
  <c r="D14" i="9" a="1"/>
  <c r="D14" i="9" s="1"/>
  <c r="C18" i="9" a="1"/>
  <c r="C18" i="9" s="1"/>
  <c r="B21" i="9" a="1"/>
  <c r="B21" i="9" s="1"/>
  <c r="D24" i="9" a="1"/>
  <c r="D24" i="9" s="1"/>
  <c r="G11" i="9" a="1"/>
  <c r="G11" i="9" s="1"/>
  <c r="J12" i="9" a="1"/>
  <c r="J12" i="9" s="1"/>
  <c r="L13" i="9" a="1"/>
  <c r="L13" i="9" s="1"/>
  <c r="G15" i="9" a="1"/>
  <c r="G15" i="9" s="1"/>
  <c r="L24" i="9" a="1"/>
  <c r="L24" i="9" s="1"/>
  <c r="C12" i="9" a="1"/>
  <c r="C12" i="9" s="1"/>
  <c r="B15" i="9" a="1"/>
  <c r="B15" i="9" s="1"/>
  <c r="D18" i="9" a="1"/>
  <c r="D18" i="9" s="1"/>
  <c r="C21" i="9" a="1"/>
  <c r="C21" i="9" s="1"/>
  <c r="B25" i="9" a="1"/>
  <c r="B25" i="9" s="1"/>
  <c r="F10" i="9" a="1"/>
  <c r="F10" i="9" s="1"/>
  <c r="H11" i="9" a="1"/>
  <c r="H11" i="9" s="1"/>
  <c r="K12" i="9" a="1"/>
  <c r="K12" i="9" s="1"/>
  <c r="F14" i="9" a="1"/>
  <c r="F14" i="9" s="1"/>
  <c r="H15" i="9" a="1"/>
  <c r="H15" i="9" s="1"/>
  <c r="H16" i="9" a="1"/>
  <c r="H16" i="9" s="1"/>
  <c r="B10" i="9" a="1"/>
  <c r="B10" i="9" s="1"/>
  <c r="D12" i="9" a="1"/>
  <c r="D12" i="9" s="1"/>
  <c r="C15" i="9" a="1"/>
  <c r="C15" i="9" s="1"/>
  <c r="B19" i="9" a="1"/>
  <c r="B19" i="9" s="1"/>
  <c r="D21" i="9" a="1"/>
  <c r="D21" i="9" s="1"/>
  <c r="C25" i="9" a="1"/>
  <c r="C25" i="9" s="1"/>
  <c r="G10" i="9" a="1"/>
  <c r="G10" i="9" s="1"/>
  <c r="J11" i="9" a="1"/>
  <c r="J11" i="9" s="1"/>
  <c r="L12" i="9" a="1"/>
  <c r="L12" i="9" s="1"/>
  <c r="G14" i="9" a="1"/>
  <c r="G14" i="9" s="1"/>
  <c r="J16" i="9" a="1"/>
  <c r="J16" i="9" s="1"/>
  <c r="C10" i="9" a="1"/>
  <c r="C10" i="9" s="1"/>
  <c r="B13" i="9" a="1"/>
  <c r="B13" i="9" s="1"/>
  <c r="D15" i="9" a="1"/>
  <c r="D15" i="9" s="1"/>
  <c r="C19" i="9" a="1"/>
  <c r="C19" i="9" s="1"/>
  <c r="B22" i="9" a="1"/>
  <c r="B22" i="9" s="1"/>
  <c r="L16" i="8"/>
  <c r="N52" i="11" s="1"/>
  <c r="J10" i="8"/>
  <c r="K15" i="8"/>
  <c r="M51" i="11" s="1"/>
  <c r="K10" i="8"/>
  <c r="M46" i="11" s="1"/>
  <c r="J13" i="8"/>
  <c r="L49" i="11" s="1"/>
  <c r="H10" i="8"/>
  <c r="N31" i="11" s="1"/>
  <c r="F12" i="8"/>
  <c r="L33" i="11" s="1"/>
  <c r="G12" i="8"/>
  <c r="M33" i="11" s="1"/>
  <c r="F13" i="8"/>
  <c r="L34" i="11" s="1"/>
  <c r="D22" i="8"/>
  <c r="N22" i="11" s="1"/>
  <c r="D13" i="8"/>
  <c r="N13" i="11" s="1"/>
  <c r="D15" i="8" l="1"/>
  <c r="N15" i="11" s="1"/>
  <c r="G14" i="8"/>
  <c r="M35" i="11" s="1"/>
  <c r="B22" i="8"/>
  <c r="L22" i="11" s="1"/>
  <c r="B19" i="8"/>
  <c r="L19" i="11" s="1"/>
  <c r="H16" i="8"/>
  <c r="N37" i="11" s="1"/>
  <c r="H11" i="8"/>
  <c r="N32" i="11" s="1"/>
  <c r="D18" i="8"/>
  <c r="N18" i="11" s="1"/>
  <c r="G15" i="8"/>
  <c r="M36" i="11" s="1"/>
  <c r="B12" i="8"/>
  <c r="L12" i="11" s="1"/>
  <c r="H12" i="8"/>
  <c r="N33" i="11" s="1"/>
  <c r="D20" i="8"/>
  <c r="N20" i="11" s="1"/>
  <c r="D16" i="8"/>
  <c r="N16" i="11" s="1"/>
  <c r="L15" i="8"/>
  <c r="N51" i="11" s="1"/>
  <c r="C22" i="8"/>
  <c r="M22" i="11" s="1"/>
  <c r="K16" i="8"/>
  <c r="M52" i="11" s="1"/>
  <c r="B11" i="8"/>
  <c r="L11" i="11" s="1"/>
  <c r="C10" i="8"/>
  <c r="M10" i="11" s="1"/>
  <c r="J11" i="8"/>
  <c r="L47" i="11" s="1"/>
  <c r="C19" i="8"/>
  <c r="M19" i="11" s="1"/>
  <c r="J16" i="8"/>
  <c r="L52" i="11" s="1"/>
  <c r="G10" i="8"/>
  <c r="M31" i="11" s="1"/>
  <c r="C15" i="8"/>
  <c r="M15" i="11" s="1"/>
  <c r="H15" i="8"/>
  <c r="N36" i="11" s="1"/>
  <c r="F10" i="8"/>
  <c r="L31" i="11" s="1"/>
  <c r="B15" i="8"/>
  <c r="L15" i="11" s="1"/>
  <c r="L13" i="8"/>
  <c r="N49" i="11" s="1"/>
  <c r="B21" i="8"/>
  <c r="L21" i="11" s="1"/>
  <c r="G16" i="8"/>
  <c r="M37" i="11" s="1"/>
  <c r="F11" i="8"/>
  <c r="L32" i="11" s="1"/>
  <c r="B18" i="8"/>
  <c r="L18" i="11" s="1"/>
  <c r="F16" i="8"/>
  <c r="L37" i="11" s="1"/>
  <c r="L10" i="8"/>
  <c r="N46" i="11" s="1"/>
  <c r="B14" i="8"/>
  <c r="L14" i="11" s="1"/>
  <c r="K14" i="8"/>
  <c r="M50" i="11" s="1"/>
  <c r="K11" i="8"/>
  <c r="M47" i="11" s="1"/>
  <c r="B16" i="8"/>
  <c r="L16" i="11" s="1"/>
  <c r="J14" i="8"/>
  <c r="L50" i="11" s="1"/>
  <c r="D12" i="8"/>
  <c r="N12" i="11" s="1"/>
  <c r="F14" i="8"/>
  <c r="L35" i="11" s="1"/>
  <c r="C12" i="8"/>
  <c r="M12" i="11" s="1"/>
  <c r="J12" i="8"/>
  <c r="L48" i="11" s="1"/>
  <c r="C18" i="8"/>
  <c r="M18" i="11" s="1"/>
  <c r="F15" i="8"/>
  <c r="L36" i="11" s="1"/>
  <c r="B20" i="8"/>
  <c r="L20" i="11" s="1"/>
  <c r="C14" i="8"/>
  <c r="M14" i="11" s="1"/>
  <c r="L14" i="8"/>
  <c r="N50" i="11" s="1"/>
  <c r="C11" i="8"/>
  <c r="M11" i="11" s="1"/>
  <c r="H13" i="8"/>
  <c r="N34" i="11" s="1"/>
  <c r="D10" i="8"/>
  <c r="N10" i="11" s="1"/>
  <c r="L11" i="8"/>
  <c r="N47" i="11" s="1"/>
  <c r="C16" i="8"/>
  <c r="M16" i="11" s="1"/>
  <c r="J15" i="8"/>
  <c r="L51" i="11" s="1"/>
  <c r="C13" i="8"/>
  <c r="M13" i="11" s="1"/>
  <c r="B13" i="8"/>
  <c r="L13" i="11" s="1"/>
  <c r="L12" i="8"/>
  <c r="N48" i="11" s="1"/>
  <c r="D21" i="8"/>
  <c r="N21" i="11" s="1"/>
  <c r="B10" i="8"/>
  <c r="L10" i="11" s="1"/>
  <c r="K12" i="8"/>
  <c r="M48" i="11" s="1"/>
  <c r="C21" i="8"/>
  <c r="M21" i="11" s="1"/>
  <c r="G11" i="8"/>
  <c r="M32" i="11" s="1"/>
  <c r="D14" i="8"/>
  <c r="N14" i="11" s="1"/>
  <c r="D11" i="8"/>
  <c r="N11" i="11" s="1"/>
  <c r="C20" i="8"/>
  <c r="M20" i="11" s="1"/>
  <c r="D19" i="8"/>
  <c r="N19" i="11" s="1"/>
  <c r="H14" i="8"/>
  <c r="N35" i="11" s="1"/>
  <c r="A33" i="9"/>
  <c r="G34" i="9" a="1"/>
  <c r="G34" i="9" s="1"/>
  <c r="L34" i="9" a="1"/>
  <c r="L34" i="9" s="1"/>
  <c r="K34" i="9" a="1"/>
  <c r="K34" i="9" s="1"/>
  <c r="H34" i="9" a="1"/>
  <c r="H34" i="9" s="1"/>
  <c r="C34" i="9" a="1"/>
  <c r="C34" i="9" s="1"/>
  <c r="D34" i="9" a="1"/>
  <c r="D34" i="9" s="1"/>
  <c r="L46" i="11"/>
  <c r="C17" i="9"/>
  <c r="L9" i="9"/>
  <c r="B9" i="9"/>
  <c r="K9" i="9"/>
  <c r="H9" i="9"/>
  <c r="B17" i="9"/>
  <c r="D17" i="9"/>
  <c r="D9" i="9"/>
  <c r="J9" i="9"/>
  <c r="G9" i="9"/>
  <c r="F9" i="9"/>
  <c r="C9" i="9"/>
  <c r="F34" i="9" l="1"/>
  <c r="B17" i="8"/>
  <c r="L17" i="11" s="1"/>
  <c r="C17" i="8"/>
  <c r="M17" i="11" s="1"/>
  <c r="A32" i="9"/>
  <c r="G33" i="9" a="1"/>
  <c r="G33" i="9" s="1"/>
  <c r="G39" i="9" s="1"/>
  <c r="L33" i="9" a="1"/>
  <c r="L33" i="9" s="1"/>
  <c r="L39" i="9" s="1"/>
  <c r="K33" i="9" a="1"/>
  <c r="K33" i="9" s="1"/>
  <c r="K39" i="9" s="1"/>
  <c r="H33" i="9" a="1"/>
  <c r="H33" i="9" s="1"/>
  <c r="H39" i="9" s="1"/>
  <c r="C33" i="9" a="1"/>
  <c r="C33" i="9" s="1"/>
  <c r="D33" i="9" a="1"/>
  <c r="D33" i="9" s="1"/>
  <c r="D39" i="9" s="1"/>
  <c r="B34" i="9"/>
  <c r="D17" i="8"/>
  <c r="N17" i="11" s="1"/>
  <c r="J34" i="9"/>
  <c r="J9" i="8"/>
  <c r="L45" i="11" s="1"/>
  <c r="J8" i="9"/>
  <c r="K9" i="8"/>
  <c r="M45" i="11" s="1"/>
  <c r="K8" i="9"/>
  <c r="L8" i="9"/>
  <c r="L9" i="8"/>
  <c r="N45" i="11" s="1"/>
  <c r="F9" i="8"/>
  <c r="L30" i="11" s="1"/>
  <c r="F8" i="9"/>
  <c r="H9" i="8"/>
  <c r="N30" i="11" s="1"/>
  <c r="H8" i="9"/>
  <c r="G8" i="9"/>
  <c r="G9" i="8"/>
  <c r="M30" i="11" s="1"/>
  <c r="C9" i="8"/>
  <c r="M9" i="11" s="1"/>
  <c r="C8" i="9"/>
  <c r="B8" i="9"/>
  <c r="B9" i="8"/>
  <c r="L9" i="11" s="1"/>
  <c r="D8" i="9"/>
  <c r="D9" i="8"/>
  <c r="N9" i="11" s="1"/>
  <c r="B33" i="9" l="1"/>
  <c r="J33" i="9"/>
  <c r="L32" i="9" a="1"/>
  <c r="L32" i="9" s="1"/>
  <c r="L38" i="9" s="1"/>
  <c r="K32" i="9" a="1"/>
  <c r="K32" i="9" s="1"/>
  <c r="H32" i="9" a="1"/>
  <c r="H32" i="9" s="1"/>
  <c r="H38" i="9" s="1"/>
  <c r="D32" i="9" a="1"/>
  <c r="D32" i="9" s="1"/>
  <c r="D38" i="9" s="1"/>
  <c r="A31" i="9"/>
  <c r="G32" i="9" a="1"/>
  <c r="G32" i="9" s="1"/>
  <c r="C32" i="9" a="1"/>
  <c r="C32" i="9" s="1"/>
  <c r="F8" i="8"/>
  <c r="L29" i="11" s="1"/>
  <c r="K8" i="8"/>
  <c r="M44" i="11" s="1"/>
  <c r="J39" i="9"/>
  <c r="B8" i="8"/>
  <c r="L8" i="11" s="1"/>
  <c r="G8" i="8"/>
  <c r="M29" i="11" s="1"/>
  <c r="C39" i="9"/>
  <c r="C8" i="8"/>
  <c r="M8" i="11" s="1"/>
  <c r="H8" i="8"/>
  <c r="N29" i="11" s="1"/>
  <c r="J8" i="8"/>
  <c r="L44" i="11" s="1"/>
  <c r="D8" i="8"/>
  <c r="N8" i="11" s="1"/>
  <c r="L8" i="8"/>
  <c r="N44" i="11" s="1"/>
  <c r="B39" i="9"/>
  <c r="F33" i="9"/>
  <c r="F39" i="9" s="1"/>
  <c r="B39" i="11" l="1"/>
  <c r="B3" i="11"/>
  <c r="B24" i="11"/>
  <c r="B32" i="9"/>
  <c r="B38" i="9" s="1"/>
  <c r="C38" i="9"/>
  <c r="J32" i="9"/>
  <c r="J38" i="9" s="1"/>
  <c r="K38" i="9"/>
  <c r="F32" i="9"/>
  <c r="F38" i="9" s="1"/>
  <c r="G38" i="9"/>
  <c r="D31" i="9" a="1"/>
  <c r="D31" i="9" s="1"/>
  <c r="D37" i="9" s="1"/>
  <c r="H31" i="9" a="1"/>
  <c r="H31" i="9" s="1"/>
  <c r="H37" i="9" s="1"/>
  <c r="L31" i="9" a="1"/>
  <c r="L31" i="9" s="1"/>
  <c r="L37" i="9" s="1"/>
  <c r="K31" i="9" a="1"/>
  <c r="K31" i="9" s="1"/>
  <c r="G31" i="9" a="1"/>
  <c r="G31" i="9" s="1"/>
  <c r="C31" i="9" a="1"/>
  <c r="C31" i="9" s="1"/>
  <c r="B1" i="11" l="1"/>
  <c r="F31" i="9"/>
  <c r="F37" i="9" s="1"/>
  <c r="G37" i="9"/>
  <c r="J31" i="9"/>
  <c r="J37" i="9" s="1"/>
  <c r="K37" i="9"/>
  <c r="B31" i="9"/>
  <c r="B37" i="9" s="1"/>
  <c r="C37" i="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<sst xmlns="http://schemas.openxmlformats.org/spreadsheetml/2006/main" count="3527" uniqueCount="146">
  <si>
    <t>FINANCIAL_YEAR</t>
  </si>
  <si>
    <t>property_type_t0303</t>
  </si>
  <si>
    <t>acc_or_del_d</t>
  </si>
  <si>
    <t>Total outdoor fires</t>
  </si>
  <si>
    <t>Total casualties in outdoor fires</t>
  </si>
  <si>
    <t>Total fatalities in outdoor fires</t>
  </si>
  <si>
    <t>2010/11</t>
  </si>
  <si>
    <t>Primary Fires - Aircraft</t>
  </si>
  <si>
    <t>Accidental</t>
  </si>
  <si>
    <t>Deliberate</t>
  </si>
  <si>
    <t>Primary Fires - Boats</t>
  </si>
  <si>
    <t>Primary Fires - Grassland, woodland and crops</t>
  </si>
  <si>
    <t>Primary Fires - Other Outdoor Primary Fires</t>
  </si>
  <si>
    <t>Primary Fires - Outdoor equipment and machinery</t>
  </si>
  <si>
    <t>Primary Fires - Outdoor Strucures</t>
  </si>
  <si>
    <t>Primary Fires - Trains</t>
  </si>
  <si>
    <t>Secondary Fires - Derelict buildings</t>
  </si>
  <si>
    <t>Secondary Fires - Grassland, woodland and crops</t>
  </si>
  <si>
    <t>Secondary Fires - Other Outdoor Secondary Fires</t>
  </si>
  <si>
    <t>Secondary Fires - Refuse, refuse containers and refuse sites</t>
  </si>
  <si>
    <t>Secondary Fires - Derelict vehicles</t>
  </si>
  <si>
    <t>2011/12</t>
  </si>
  <si>
    <t>2012/13</t>
  </si>
  <si>
    <t>2013/14</t>
  </si>
  <si>
    <t>2014/15</t>
  </si>
  <si>
    <t>2015/16</t>
  </si>
  <si>
    <t>2016/17</t>
  </si>
  <si>
    <t>2017/18</t>
  </si>
  <si>
    <t>2018/19</t>
  </si>
  <si>
    <t>2019/20</t>
  </si>
  <si>
    <t>2020/21</t>
  </si>
  <si>
    <t>Fire and rescue incident statistics</t>
  </si>
  <si>
    <t>Contents</t>
  </si>
  <si>
    <t>We’re always looking to improve the accessibility of our documents.</t>
  </si>
  <si>
    <t>If you find any problems, or have any feedback, relating to accessibility</t>
  </si>
  <si>
    <t>Table 0303</t>
  </si>
  <si>
    <t xml:space="preserve">To access data tables, select the table number or tabs. </t>
  </si>
  <si>
    <t>Cover sheet</t>
  </si>
  <si>
    <t>Sheet</t>
  </si>
  <si>
    <t>Title</t>
  </si>
  <si>
    <t>Detail</t>
  </si>
  <si>
    <t>Period covered</t>
  </si>
  <si>
    <t>Yes</t>
  </si>
  <si>
    <t>It is possible to create pivot tables from the data worksheets by using the insert pivot table function.</t>
  </si>
  <si>
    <t>Data - fatalities</t>
  </si>
  <si>
    <t>Data - casualties</t>
  </si>
  <si>
    <t>Primary fires, fatalities and non-fatal casualties in outdoor primary locations and secondary fires by motive and building type, England</t>
  </si>
  <si>
    <t>Raw data for outdoor primary locations and secondary fires for the main data tables</t>
  </si>
  <si>
    <t>Raw data for fatalities in outdoor primary locations and secondary fires for the main data tables</t>
  </si>
  <si>
    <t>Raw data for casualties in outdoor primary locations and secondary fires for the main data tables</t>
  </si>
  <si>
    <t>Shows the number of primary fires, fire related fatalities and non-fatal casualties in outdoor primary locations and secondary fires by motive and building type for England.</t>
  </si>
  <si>
    <t>Fires</t>
  </si>
  <si>
    <t>Location</t>
  </si>
  <si>
    <t>Total</t>
  </si>
  <si>
    <t>Primary outdoor fires</t>
  </si>
  <si>
    <t>Outdoor structures</t>
  </si>
  <si>
    <t>Outdoor equipment and machinery</t>
  </si>
  <si>
    <t>Aircraft</t>
  </si>
  <si>
    <t>Boats</t>
  </si>
  <si>
    <t>Trains</t>
  </si>
  <si>
    <t>Grassland, woodland and crops</t>
  </si>
  <si>
    <t>Other outdoors (including land)</t>
  </si>
  <si>
    <t>Secondary fires</t>
  </si>
  <si>
    <t>Refuse, refuse containers and refuse sites</t>
  </si>
  <si>
    <t>Derelict buildings</t>
  </si>
  <si>
    <t>Derelict vehicles</t>
  </si>
  <si>
    <t>1 Includes fatalities marked as "fire-related" but excludes fatalities marked as "not fire-related". Those where the role of fire in the fatality was "not known" are included in "fire-related". Fire-related fatalities are those that would not have otherwise occurred had there not been a fire.</t>
  </si>
  <si>
    <t xml:space="preserve">2 For more detailed technical definitions of fire-related non-fatal casualties, see the Fire Statistics Definitions document. </t>
  </si>
  <si>
    <t>3 The motive for the fire can be recorded as one of: Accidental, Deliberate or Not Known. For the purpose of these tables accidental is defined as when the motive was recorded as either Accidental or Not known.</t>
  </si>
  <si>
    <t>4 Other includes: the categories for Outdoor structures, Outdoor equipment and machinery and Other outdoors (including land); that do not fall within Refuse, refuse containers and refuse sites.</t>
  </si>
  <si>
    <t>General note:</t>
  </si>
  <si>
    <t>.. Data not available.</t>
  </si>
  <si>
    <t>The full set of fire statistics releases, tables and guidance can be found on our landing page, here-</t>
  </si>
  <si>
    <t>https://www.gov.uk/government/collections/fire-statistics</t>
  </si>
  <si>
    <t>2009/10</t>
  </si>
  <si>
    <t>Non-fatal casualties</t>
  </si>
  <si>
    <t>Secondary outdoor fires</t>
  </si>
  <si>
    <t>..</t>
  </si>
  <si>
    <t>Unknown</t>
  </si>
  <si>
    <t>Primary Fires - Missing Data</t>
  </si>
  <si>
    <t>Secondary Fires - Missing Data</t>
  </si>
  <si>
    <t>2021/22</t>
  </si>
  <si>
    <t>Primary Fires - Outdoor Structures</t>
  </si>
  <si>
    <t>England</t>
  </si>
  <si>
    <t>10 years</t>
  </si>
  <si>
    <t>5 years</t>
  </si>
  <si>
    <t>Previous Year</t>
  </si>
  <si>
    <t>The statistics in this table are Accredited Official Statistics.</t>
  </si>
  <si>
    <t>Accredited Official Statistics?</t>
  </si>
  <si>
    <t>2023/24</t>
  </si>
  <si>
    <t>2022/23</t>
  </si>
  <si>
    <t>end of table</t>
  </si>
  <si>
    <t>QA</t>
  </si>
  <si>
    <t>Check incident numbers</t>
  </si>
  <si>
    <t>Column Labels</t>
  </si>
  <si>
    <t>Row Labels</t>
  </si>
  <si>
    <t>Grand Total</t>
  </si>
  <si>
    <t>Year</t>
  </si>
  <si>
    <t>Accidental4</t>
  </si>
  <si>
    <t>Deliberate4</t>
  </si>
  <si>
    <t>Check fatality numbers</t>
  </si>
  <si>
    <t>Check casualty numbers</t>
  </si>
  <si>
    <t>Sum of Total outdoor fires</t>
  </si>
  <si>
    <t>Other4</t>
  </si>
  <si>
    <t>Sum of Total fatalities in outdoor fires</t>
  </si>
  <si>
    <t>Sum of Total casualties in outdoor fires</t>
  </si>
  <si>
    <t>Press enquiries: NewsDesk@communities.gov.uk</t>
  </si>
  <si>
    <t>Pubdate</t>
  </si>
  <si>
    <t>Upcoming date</t>
  </si>
  <si>
    <t>Datacut date</t>
  </si>
  <si>
    <t>Responsible statistician</t>
  </si>
  <si>
    <t>year ending month</t>
  </si>
  <si>
    <t xml:space="preserve">year    </t>
  </si>
  <si>
    <t>copyright year</t>
  </si>
  <si>
    <t>2024/25</t>
  </si>
  <si>
    <t>Please email us at firestatistics@communities.gov.uk</t>
  </si>
  <si>
    <t>Email: FireStatistics@communities.gov.uk</t>
  </si>
  <si>
    <t>Contact: FireStatistics@communities.gov.uk</t>
  </si>
  <si>
    <t>Select a year from the drop-down list in the box below:</t>
  </si>
  <si>
    <t>financial year</t>
  </si>
  <si>
    <t>FIRE0303</t>
  </si>
  <si>
    <t>2025/26</t>
  </si>
  <si>
    <t>Footnotes</t>
  </si>
  <si>
    <t>Note on Data Collection:</t>
  </si>
  <si>
    <t xml:space="preserve">Before 1 April 2009 fire incident statistics were based on the FDR1 paper form. This approach means the statistics for before this date can be less robust. </t>
  </si>
  <si>
    <t>Fire data were collected by the Incident Recording System (IRS) from 1 April 2009 until November 2025.</t>
  </si>
  <si>
    <t>During 2009/10, Greater Manchester and Hertfordshire Fire and Rescue Services were unable to fully supply their casualty data. Some detailed breakdowns may not sum to their corresponding totals for these two Fire and Rescue Services and England as a whole.</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</si>
  <si>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</si>
  <si>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</si>
  <si>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For a variety of reasons some records take longer than others for fire and rescue services to upload to the FaRDaP and therefore totals are constantly being amended (by relatively small numbers).</t>
  </si>
  <si>
    <t>Note on Suffolk between September 2024 and June 2025:</t>
  </si>
  <si>
    <t>Between September 2024 and June 2025 Suffolk FRS could not submit all incidents due to technical reasons. Figures for Suffolk over this time period are therefore an underestimate.</t>
  </si>
  <si>
    <t>22 July 2026</t>
  </si>
  <si>
    <t>28 October 2026</t>
  </si>
  <si>
    <t>12 May 2026</t>
  </si>
  <si>
    <t>Paul Gaught-Allen</t>
  </si>
  <si>
    <t>March</t>
  </si>
  <si>
    <t>2026</t>
  </si>
  <si>
    <t>Data - fires</t>
  </si>
  <si>
    <t>The data in this table are consistent with records that reached the IRS by 12 May 2026.</t>
  </si>
  <si>
    <t>Source: Fire and Rescue Data Platform (FaRDaP)</t>
  </si>
  <si>
    <r>
      <t>Fire-related fatalities</t>
    </r>
    <r>
      <rPr>
        <vertAlign val="superscript"/>
        <sz val="12"/>
        <color rgb="FF000000"/>
        <rFont val="Arial"/>
        <family val="2"/>
      </rPr>
      <t>1</t>
    </r>
  </si>
  <si>
    <r>
      <t>Fire-related fatalities</t>
    </r>
    <r>
      <rPr>
        <b/>
        <vertAlign val="superscript"/>
        <sz val="12"/>
        <color rgb="FF000000"/>
        <rFont val="Arial"/>
        <family val="2"/>
      </rPr>
      <t>1</t>
    </r>
  </si>
  <si>
    <r>
      <t>Non-fatal casualties</t>
    </r>
    <r>
      <rPr>
        <b/>
        <vertAlign val="superscript"/>
        <sz val="12"/>
        <color rgb="FF000000"/>
        <rFont val="Arial"/>
        <family val="2"/>
      </rPr>
      <t>2</t>
    </r>
  </si>
  <si>
    <r>
      <t>Other</t>
    </r>
    <r>
      <rPr>
        <vertAlign val="superscript"/>
        <sz val="12"/>
        <color rgb="FF000000"/>
        <rFont val="Arial"/>
        <family val="2"/>
      </rPr>
      <t>4</t>
    </r>
  </si>
  <si>
    <r>
      <t>FIRE STATISTICS TABLE 0303: Fires, fatalities</t>
    </r>
    <r>
      <rPr>
        <b/>
        <vertAlign val="superscript"/>
        <sz val="12"/>
        <color rgb="FF000000"/>
        <rFont val="Arial"/>
        <family val="2"/>
      </rPr>
      <t>1</t>
    </r>
    <r>
      <rPr>
        <b/>
        <sz val="12"/>
        <color rgb="FF000000"/>
        <rFont val="Arial"/>
        <family val="2"/>
      </rPr>
      <t xml:space="preserve"> and non-fatal casualties</t>
    </r>
    <r>
      <rPr>
        <b/>
        <vertAlign val="superscript"/>
        <sz val="12"/>
        <color rgb="FF000000"/>
        <rFont val="Arial"/>
        <family val="2"/>
      </rPr>
      <t>2</t>
    </r>
    <r>
      <rPr>
        <b/>
        <sz val="12"/>
        <color rgb="FF000000"/>
        <rFont val="Arial"/>
        <family val="2"/>
      </rPr>
      <t xml:space="preserve"> in outdoor primary locations and secondary fires by motive</t>
    </r>
    <r>
      <rPr>
        <b/>
        <vertAlign val="superscript"/>
        <sz val="12"/>
        <color rgb="FF000000"/>
        <rFont val="Arial"/>
        <family val="2"/>
      </rPr>
      <t>3</t>
    </r>
    <r>
      <rPr>
        <b/>
        <sz val="12"/>
        <color rgb="FF000000"/>
        <rFont val="Arial"/>
        <family val="2"/>
      </rPr>
      <t xml:space="preserve"> and location, England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</si>
</sst>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sz val="11"/>
      <color rgb="FF000000"/>
      <name val="Calibri"/>
      <family val="2"/>
    </font>
    <font>
      <b/>
      <sz val="12"/>
      <color rgb="FF000000"/>
      <name val="Arial"/>
      <family val="2"/>
    </font>
    <font>
      <u/>
      <sz val="10"/>
      <color rgb="FF0000FF"/>
      <name val="Arial"/>
      <family val="2"/>
    </font>
    <font>
      <u/>
      <sz val="12"/>
      <color rgb="FF0000FF"/>
      <name val="Arial"/>
      <family val="2"/>
    </font>
    <font>
      <u/>
      <sz val="11"/>
      <color rgb="FF0563C1"/>
      <name val="Calibri"/>
      <family val="2"/>
    </font>
    <font>
      <u/>
      <sz val="12"/>
      <color rgb="FF0563C1"/>
      <name val="Arial"/>
      <family val="2"/>
    </font>
    <font>
      <sz val="11"/>
      <color theme="1"/>
      <name val="Calibri"/>
      <family val="2"/>
      <scheme val="minor"/>
    </font>
    <font>
      <u/>
      <sz val="12"/>
      <color rgb="FF000000"/>
      <name val="Arial"/>
      <family val="2"/>
    </font>
    <font>
      <vertAlign val="superscript"/>
      <sz val="12"/>
      <color rgb="FF000000"/>
      <name val="Arial"/>
      <family val="2"/>
    </font>
    <font>
      <b/>
      <vertAlign val="superscript"/>
      <sz val="12"/>
      <color rgb="FF000000"/>
      <name val="Arial"/>
      <family val="2"/>
    </font>
    <font>
      <sz val="12"/>
      <color rgb="FFFFFFFF"/>
      <name val="Arial"/>
      <family val="2"/>
    </font>
  </fonts>
  <fills count="8">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rgb="FFFF0000"/>
        <bgColor indexed="64"/>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3">
    <border>
      <left/>
      <right/>
      <top/>
      <bottom/>
      <diagonal/>
    </border>
    <border>
      <left/>
      <right/>
      <top/>
      <bottom style="medium">
        <color rgb="FF000000"/>
      </bottom>
      <diagonal/>
    </border>
    <border>
      <left/>
      <right/>
      <top style="medium">
        <color rgb="FF000000"/>
      </top>
      <bottom/>
      <diagonal/>
    </border>
  </borders>
  <cellStyleXfs count="12">
    <xf numFmtId="0" fontId="0" fillId="0" borderId="0"/>
    <xf numFmtId="0" fontId="1" fillId="0" borderId="0" applyNumberFormat="0" applyFill="0" applyBorder="0" applyAlignment="0" applyProtection="0"/>
    <xf numFmtId="0" fontId="2" fillId="0" borderId="0" applyNumberFormat="0" applyBorder="0" applyProtection="0"/>
    <xf numFmtId="0" fontId="3" fillId="0" borderId="0" applyNumberFormat="0" applyBorder="0" applyProtection="0"/>
    <xf numFmtId="0" fontId="10"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3" fillId="0" borderId="0" applyNumberFormat="0" applyBorder="0" applyProtection="0"/>
    <xf numFmtId="0" fontId="10" fillId="0" borderId="0"/>
    <xf numFmtId="0" fontId="10" fillId="0" borderId="0" applyNumberFormat="0" applyFont="0" applyBorder="0" applyProtection="0"/>
    <xf numFmtId="9" fontId="16" fillId="0" borderId="0" applyFont="0" applyFill="0" applyBorder="0" applyAlignment="0" applyProtection="0"/>
  </cellStyleXfs>
  <cellXfs count="84">
    <xf numFmtId="0" fontId="0" fillId="0" borderId="0" xfId="0"/>
    <xf numFmtId="0" fontId="3" fillId="2" borderId="0" xfId="2" applyFont="1" applyFill="1"/>
    <xf numFmtId="0" fontId="4" fillId="2" borderId="0" xfId="2" applyFont="1" applyFill="1"/>
    <xf numFmtId="0" fontId="5" fillId="2" borderId="0" xfId="3" applyFont="1" applyFill="1" applyAlignment="1">
      <alignment vertical="center"/>
    </xf>
    <xf numFmtId="0" fontId="6" fillId="2" borderId="0" xfId="2" applyFont="1" applyFill="1"/>
    <xf numFmtId="0" fontId="7" fillId="0" borderId="0" xfId="3" applyFont="1" applyAlignment="1">
      <alignment vertical="center"/>
    </xf>
    <xf numFmtId="0" fontId="8" fillId="0" borderId="0" xfId="2" applyFont="1"/>
    <xf numFmtId="0" fontId="2" fillId="2" borderId="0" xfId="2" applyFill="1"/>
    <xf numFmtId="0" fontId="2" fillId="2" borderId="0" xfId="4" applyFont="1" applyFill="1"/>
    <xf numFmtId="0" fontId="13" fillId="2" borderId="0" xfId="5" applyFont="1" applyFill="1" applyAlignment="1"/>
    <xf numFmtId="0" fontId="15" fillId="2" borderId="0" xfId="7" applyFont="1" applyFill="1" applyAlignment="1"/>
    <xf numFmtId="0" fontId="2" fillId="5" borderId="0" xfId="2" applyFill="1"/>
    <xf numFmtId="0" fontId="9" fillId="5" borderId="0" xfId="1" applyFont="1" applyFill="1"/>
    <xf numFmtId="0" fontId="9" fillId="3" borderId="0" xfId="1" applyFont="1" applyFill="1" applyBorder="1" applyAlignment="1"/>
    <xf numFmtId="0" fontId="9" fillId="3" borderId="0" xfId="1" applyFont="1" applyFill="1" applyBorder="1"/>
    <xf numFmtId="3" fontId="11" fillId="0" borderId="0" xfId="0" applyNumberFormat="1" applyFont="1"/>
    <xf numFmtId="3" fontId="2" fillId="0" borderId="0" xfId="0" applyNumberFormat="1" applyFont="1"/>
    <xf numFmtId="3" fontId="2" fillId="0" borderId="0" xfId="0" applyNumberFormat="1" applyFont="1" applyAlignment="1">
      <alignment horizontal="right"/>
    </xf>
    <xf numFmtId="3" fontId="11" fillId="2" borderId="0" xfId="8" applyNumberFormat="1" applyFont="1" applyFill="1"/>
    <xf numFmtId="3" fontId="2" fillId="2" borderId="0" xfId="8" applyNumberFormat="1" applyFont="1" applyFill="1"/>
    <xf numFmtId="3" fontId="2" fillId="2" borderId="0" xfId="8" applyNumberFormat="1" applyFont="1" applyFill="1" applyAlignment="1">
      <alignment horizontal="left"/>
    </xf>
    <xf numFmtId="3" fontId="11" fillId="5" borderId="0" xfId="3" applyNumberFormat="1" applyFont="1" applyFill="1"/>
    <xf numFmtId="3" fontId="2" fillId="5" borderId="0" xfId="8" applyNumberFormat="1" applyFont="1" applyFill="1"/>
    <xf numFmtId="3" fontId="2" fillId="5" borderId="0" xfId="8" applyNumberFormat="1" applyFont="1" applyFill="1" applyAlignment="1">
      <alignment horizontal="left"/>
    </xf>
    <xf numFmtId="3" fontId="2" fillId="2" borderId="0" xfId="3" applyNumberFormat="1" applyFont="1" applyFill="1"/>
    <xf numFmtId="3" fontId="2" fillId="2" borderId="0" xfId="3" applyNumberFormat="1" applyFont="1" applyFill="1" applyAlignment="1">
      <alignment horizontal="left"/>
    </xf>
    <xf numFmtId="3" fontId="17" fillId="2" borderId="0" xfId="1" applyNumberFormat="1" applyFont="1" applyFill="1" applyAlignment="1">
      <alignment horizontal="left" vertical="center"/>
    </xf>
    <xf numFmtId="3" fontId="11" fillId="2" borderId="0" xfId="8" applyNumberFormat="1" applyFont="1" applyFill="1" applyAlignment="1">
      <alignment wrapText="1"/>
    </xf>
    <xf numFmtId="3" fontId="11" fillId="2" borderId="0" xfId="8" applyNumberFormat="1" applyFont="1" applyFill="1" applyAlignment="1">
      <alignment horizontal="left" wrapText="1"/>
    </xf>
    <xf numFmtId="3" fontId="2" fillId="2" borderId="0" xfId="9" applyNumberFormat="1" applyFont="1" applyFill="1"/>
    <xf numFmtId="3" fontId="17" fillId="2" borderId="0" xfId="1" applyNumberFormat="1" applyFont="1" applyFill="1" applyAlignment="1">
      <alignment horizontal="left"/>
    </xf>
    <xf numFmtId="3" fontId="2" fillId="2" borderId="0" xfId="10" applyNumberFormat="1" applyFont="1" applyFill="1" applyAlignment="1">
      <alignment horizontal="left" wrapText="1"/>
    </xf>
    <xf numFmtId="3" fontId="2" fillId="5" borderId="0" xfId="10" applyNumberFormat="1" applyFont="1" applyFill="1" applyAlignment="1">
      <alignment horizontal="left"/>
    </xf>
    <xf numFmtId="3" fontId="2" fillId="2" borderId="0" xfId="10" applyNumberFormat="1" applyFont="1" applyFill="1" applyAlignment="1">
      <alignment horizontal="left"/>
    </xf>
    <xf numFmtId="3" fontId="2" fillId="2" borderId="0" xfId="9" applyNumberFormat="1" applyFont="1" applyFill="1" applyAlignment="1">
      <alignment wrapText="1"/>
    </xf>
    <xf numFmtId="3" fontId="2" fillId="2" borderId="0" xfId="9" applyNumberFormat="1" applyFont="1" applyFill="1" applyAlignment="1">
      <alignment horizontal="left"/>
    </xf>
    <xf numFmtId="3" fontId="2" fillId="0" borderId="0" xfId="0" applyNumberFormat="1" applyFont="1" applyAlignment="1">
      <alignment vertical="top" wrapText="1"/>
    </xf>
    <xf numFmtId="3" fontId="11" fillId="0" borderId="0" xfId="0" applyNumberFormat="1" applyFont="1" applyAlignment="1">
      <alignment horizontal="right"/>
    </xf>
    <xf numFmtId="3" fontId="11" fillId="0" borderId="0" xfId="0" applyNumberFormat="1" applyFont="1" applyAlignment="1">
      <alignment vertical="center" wrapText="1"/>
    </xf>
    <xf numFmtId="3" fontId="2" fillId="0" borderId="0" xfId="0" applyNumberFormat="1" applyFont="1" applyAlignment="1">
      <alignment vertical="center" wrapText="1"/>
    </xf>
    <xf numFmtId="3" fontId="11" fillId="0" borderId="0" xfId="0" applyNumberFormat="1" applyFont="1" applyAlignment="1">
      <alignment vertical="center"/>
    </xf>
    <xf numFmtId="3" fontId="11" fillId="0" borderId="0" xfId="0" applyNumberFormat="1" applyFont="1" applyAlignment="1">
      <alignment horizontal="center" vertical="center"/>
    </xf>
    <xf numFmtId="3" fontId="2" fillId="0" borderId="0" xfId="0" applyNumberFormat="1" applyFont="1" applyAlignment="1">
      <alignment horizontal="center"/>
    </xf>
    <xf numFmtId="3" fontId="2" fillId="0" borderId="0" xfId="0" applyNumberFormat="1" applyFont="1" applyAlignment="1">
      <alignment horizontal="left" vertical="center"/>
    </xf>
    <xf numFmtId="3" fontId="2" fillId="0" borderId="0" xfId="0" applyNumberFormat="1" applyFont="1" applyAlignment="1">
      <alignment horizontal="right" vertical="center"/>
    </xf>
    <xf numFmtId="3" fontId="2" fillId="0" borderId="0" xfId="0" applyNumberFormat="1" applyFont="1" applyAlignment="1">
      <alignment horizontal="left" vertical="top" wrapText="1"/>
    </xf>
    <xf numFmtId="3" fontId="11" fillId="0" borderId="0" xfId="11" applyNumberFormat="1" applyFont="1" applyFill="1"/>
    <xf numFmtId="3" fontId="11" fillId="7" borderId="2" xfId="0" applyNumberFormat="1" applyFont="1" applyFill="1" applyBorder="1" applyAlignment="1">
      <alignment horizontal="right" wrapText="1"/>
    </xf>
    <xf numFmtId="3" fontId="11" fillId="7" borderId="0" xfId="0" applyNumberFormat="1" applyFont="1" applyFill="1" applyAlignment="1">
      <alignment horizontal="right" wrapText="1"/>
    </xf>
    <xf numFmtId="3" fontId="2" fillId="7" borderId="0" xfId="0" applyNumberFormat="1" applyFont="1" applyFill="1" applyAlignment="1">
      <alignment horizontal="right" wrapText="1"/>
    </xf>
    <xf numFmtId="3" fontId="2" fillId="7" borderId="1" xfId="0" applyNumberFormat="1" applyFont="1" applyFill="1" applyBorder="1" applyAlignment="1">
      <alignment horizontal="right" wrapText="1"/>
    </xf>
    <xf numFmtId="3" fontId="11" fillId="7" borderId="0" xfId="0" applyNumberFormat="1" applyFont="1" applyFill="1" applyAlignment="1">
      <alignment horizontal="right"/>
    </xf>
    <xf numFmtId="3" fontId="2" fillId="7" borderId="0" xfId="0" applyNumberFormat="1" applyFont="1" applyFill="1"/>
    <xf numFmtId="3" fontId="11" fillId="7" borderId="0" xfId="0" applyNumberFormat="1" applyFont="1" applyFill="1" applyAlignment="1">
      <alignment vertical="center"/>
    </xf>
    <xf numFmtId="3" fontId="2" fillId="7" borderId="0" xfId="0" applyNumberFormat="1" applyFont="1" applyFill="1" applyAlignment="1">
      <alignment vertical="center"/>
    </xf>
    <xf numFmtId="3" fontId="2" fillId="7" borderId="0" xfId="0" applyNumberFormat="1" applyFont="1" applyFill="1" applyAlignment="1">
      <alignment vertical="center" wrapText="1"/>
    </xf>
    <xf numFmtId="3" fontId="2" fillId="3" borderId="0" xfId="0" applyNumberFormat="1" applyFont="1" applyFill="1"/>
    <xf numFmtId="3" fontId="11" fillId="7" borderId="0" xfId="0" applyNumberFormat="1" applyFont="1" applyFill="1" applyAlignment="1">
      <alignment horizontal="center" vertical="center"/>
    </xf>
    <xf numFmtId="3" fontId="2" fillId="7" borderId="0" xfId="0" applyNumberFormat="1" applyFont="1" applyFill="1" applyAlignment="1">
      <alignment horizontal="right"/>
    </xf>
    <xf numFmtId="3" fontId="11" fillId="7" borderId="0" xfId="0" applyNumberFormat="1" applyFont="1" applyFill="1"/>
    <xf numFmtId="3" fontId="11" fillId="7" borderId="1" xfId="0" applyNumberFormat="1" applyFont="1" applyFill="1" applyBorder="1" applyAlignment="1">
      <alignment horizontal="center"/>
    </xf>
    <xf numFmtId="3" fontId="11" fillId="7" borderId="1" xfId="0" applyNumberFormat="1" applyFont="1" applyFill="1" applyBorder="1" applyAlignment="1">
      <alignment horizontal="left" vertical="center"/>
    </xf>
    <xf numFmtId="3" fontId="11" fillId="7" borderId="1" xfId="0" applyNumberFormat="1" applyFont="1" applyFill="1" applyBorder="1" applyAlignment="1">
      <alignment horizontal="right" vertical="center"/>
    </xf>
    <xf numFmtId="3" fontId="11" fillId="7" borderId="2" xfId="0" applyNumberFormat="1" applyFont="1" applyFill="1" applyBorder="1"/>
    <xf numFmtId="3" fontId="2" fillId="7" borderId="1" xfId="0" applyNumberFormat="1" applyFont="1" applyFill="1" applyBorder="1"/>
    <xf numFmtId="3" fontId="20" fillId="7" borderId="0" xfId="0" applyNumberFormat="1" applyFont="1" applyFill="1"/>
    <xf numFmtId="3" fontId="11" fillId="7" borderId="0" xfId="0" applyNumberFormat="1" applyFont="1" applyFill="1" applyAlignment="1">
      <alignment horizontal="right" vertical="center" wrapText="1"/>
    </xf>
    <xf numFmtId="3" fontId="2" fillId="7" borderId="0" xfId="0" applyNumberFormat="1" applyFont="1" applyFill="1" applyAlignment="1">
      <alignment horizontal="left"/>
    </xf>
    <xf numFmtId="3" fontId="17" fillId="7" borderId="0" xfId="1" applyNumberFormat="1" applyFont="1" applyFill="1" applyAlignment="1">
      <alignment horizontal="left" vertical="top"/>
    </xf>
    <xf numFmtId="3" fontId="2" fillId="7" borderId="0" xfId="0" applyNumberFormat="1" applyFont="1" applyFill="1" applyAlignment="1">
      <alignment vertical="top" wrapText="1"/>
    </xf>
    <xf numFmtId="3" fontId="2" fillId="3" borderId="0" xfId="0" applyNumberFormat="1" applyFont="1" applyFill="1" applyAlignment="1">
      <alignment vertical="top" wrapText="1"/>
    </xf>
    <xf numFmtId="3" fontId="2" fillId="7" borderId="0" xfId="0" applyNumberFormat="1" applyFont="1" applyFill="1" applyAlignment="1">
      <alignment horizontal="left" vertical="top"/>
    </xf>
    <xf numFmtId="3" fontId="2" fillId="7" borderId="0" xfId="0" applyNumberFormat="1" applyFont="1" applyFill="1" applyAlignment="1">
      <alignment horizontal="left" vertical="top" wrapText="1"/>
    </xf>
    <xf numFmtId="3" fontId="2" fillId="7" borderId="0" xfId="0" quotePrefix="1" applyNumberFormat="1" applyFont="1" applyFill="1" applyAlignment="1">
      <alignment vertical="top"/>
    </xf>
    <xf numFmtId="3" fontId="2" fillId="7" borderId="0" xfId="0" applyNumberFormat="1" applyFont="1" applyFill="1" applyAlignment="1">
      <alignment vertical="top"/>
    </xf>
    <xf numFmtId="3" fontId="11" fillId="3" borderId="0" xfId="0" applyNumberFormat="1" applyFont="1" applyFill="1"/>
    <xf numFmtId="3" fontId="17" fillId="7" borderId="0" xfId="1" applyNumberFormat="1" applyFont="1" applyFill="1" applyAlignment="1">
      <alignment horizontal="left"/>
    </xf>
    <xf numFmtId="3" fontId="17" fillId="7" borderId="0" xfId="1" applyNumberFormat="1" applyFont="1" applyFill="1" applyAlignment="1"/>
    <xf numFmtId="3" fontId="17" fillId="7" borderId="0" xfId="1" applyNumberFormat="1" applyFont="1" applyFill="1" applyAlignment="1">
      <alignment horizontal="right"/>
    </xf>
    <xf numFmtId="3" fontId="11" fillId="6" borderId="0" xfId="0" applyNumberFormat="1" applyFont="1" applyFill="1" applyAlignment="1">
      <alignment horizontal="center" vertical="center"/>
    </xf>
    <xf numFmtId="3" fontId="11" fillId="0" borderId="0" xfId="0" applyNumberFormat="1" applyFont="1" applyAlignment="1">
      <alignment horizontal="center" vertical="center"/>
    </xf>
    <xf numFmtId="3" fontId="11" fillId="4" borderId="0" xfId="0" applyNumberFormat="1" applyFont="1" applyFill="1" applyAlignment="1">
      <alignment horizontal="left" vertical="center" wrapText="1"/>
    </xf>
    <xf numFmtId="3" fontId="2" fillId="0" borderId="0" xfId="0" pivotButton="1" applyNumberFormat="1" applyFont="1"/>
    <xf numFmtId="3" fontId="2" fillId="0" borderId="0" xfId="0" applyNumberFormat="1" applyFont="1" applyAlignment="1">
      <alignment horizontal="left"/>
    </xf>
  </cellXfs>
  <cellStyles count="12">
    <cellStyle name="Hyperlink" xfId="1" builtinId="8"/>
    <cellStyle name="Hyperlink 2 2 2" xfId="5" xr:uid="{7A287736-C880-4673-B6DD-D64F0E00B7D5}"/>
    <cellStyle name="Hyperlink 3" xfId="7" xr:uid="{C0FE2C4E-8B2C-4692-91BC-74C5EB9505CD}"/>
    <cellStyle name="Hyperlink 6" xfId="6" xr:uid="{766E877C-55A0-4632-84DD-51F015D89AE1}"/>
    <cellStyle name="Normal" xfId="0" builtinId="0"/>
    <cellStyle name="Normal 2 2 2 2" xfId="3" xr:uid="{0A77F450-B869-40B2-B3EF-B3A82AFF80F3}"/>
    <cellStyle name="Normal 2 3" xfId="8" xr:uid="{ED5CDEFC-CFAF-4529-951C-D412DA42F372}"/>
    <cellStyle name="Normal 2 4" xfId="10" xr:uid="{FBE055DE-072D-4CFD-8A18-86F62628B33E}"/>
    <cellStyle name="Normal 5 2 2" xfId="9" xr:uid="{ADA5139A-AC3B-49EE-9A94-9AB0E15704E4}"/>
    <cellStyle name="Normal 6 2" xfId="2" xr:uid="{7C58D95C-8073-4DC8-9D22-6716309E4907}"/>
    <cellStyle name="Normal 7 2" xfId="4" xr:uid="{46062231-B9F3-40A9-B993-C55644A09105}"/>
    <cellStyle name="Per cent" xfId="11" builtinId="5"/>
  </cellStyles>
  <dxfs count="14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4835528</xdr:colOff>
      <xdr:row>0</xdr:row>
      <xdr:rowOff>55875</xdr:rowOff>
    </xdr:from>
    <xdr:ext cx="996311" cy="969648"/>
    <xdr:pic>
      <xdr:nvPicPr>
        <xdr:cNvPr id="3" name="Picture 5" descr="Accredited Official Statistics logo">
          <a:extLst>
            <a:ext uri="{FF2B5EF4-FFF2-40B4-BE49-F238E27FC236}">
              <a16:creationId xmlns:a16="http://schemas.microsoft.com/office/drawing/2014/main" id="{F93B9C8F-85DD-4EEF-9300-11FD5FB15C3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835528" y="558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684711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004D65D4-DFF2-4CBB-8B87-BB9F777CCAE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2943386" y="0"/>
          <a:ext cx="917390" cy="906051"/>
        </a:xfrm>
        <a:prstGeom prst="rect">
          <a:avLst/>
        </a:prstGeom>
        <a:noFill/>
        <a:ln cap="flat">
          <a:noFill/>
        </a:ln>
      </xdr:spPr>
    </xdr:pic>
    <xdr:clientData/>
  </xdr:oneCellAnchor>
  <xdr:twoCellAnchor editAs="oneCell">
    <xdr:from>
      <xdr:col>4</xdr:col>
      <xdr:colOff>38099</xdr:colOff>
      <xdr:row>0</xdr:row>
      <xdr:rowOff>0</xdr:rowOff>
    </xdr:from>
    <xdr:to>
      <xdr:col>4</xdr:col>
      <xdr:colOff>1590686</xdr:colOff>
      <xdr:row>3</xdr:row>
      <xdr:rowOff>160106</xdr:rowOff>
    </xdr:to>
    <xdr:pic>
      <xdr:nvPicPr>
        <xdr:cNvPr id="5" name="Picture 4" descr="MHCLG logo">
          <a:extLst>
            <a:ext uri="{FF2B5EF4-FFF2-40B4-BE49-F238E27FC236}">
              <a16:creationId xmlns:a16="http://schemas.microsoft.com/office/drawing/2014/main" id="{9317E38C-4C9D-A7CA-DF75-223A09B4C3E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077949" y="0"/>
          <a:ext cx="1552587" cy="84590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73495371" createdVersion="8" refreshedVersion="8" minRefreshableVersion="3" recordCount="545" xr:uid="{C6D4194E-EB3E-4259-A36F-9ADE18AD496E}">
  <cacheSource type="worksheet">
    <worksheetSource ref="A1:D1048576" sheet="Data - fir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t0303" numFmtId="0">
      <sharedItems containsBlank="1" count="13">
        <s v="Primary Fires - Aircraft"/>
        <s v="Primary Fires - Boats"/>
        <s v="Primary Fires - Grassland, woodland and crops"/>
        <s v="Primary Fires - Other Outdoor Primary Fires"/>
        <s v="Primary Fires - Outdoor equipment and machinery"/>
        <s v="Primary Fires - Outdoor Structures"/>
        <s v="Primary Fires - Trains"/>
        <s v="Secondary Fires - Derelict buildings"/>
        <s v="Secondary Fires - Grassland, woodland and crops"/>
        <s v="Secondary Fires - Other Outdoor Secondary Fires"/>
        <s v="Secondary Fires - Refuse, refuse containers and refuse sites"/>
        <s v="Secondary Fires - Derelict vehicles"/>
        <m/>
      </sharedItems>
    </cacheField>
    <cacheField name="acc_or_del_d" numFmtId="0">
      <sharedItems containsBlank="1" count="3">
        <s v="Accidental"/>
        <s v="Deliberate"/>
        <m/>
      </sharedItems>
    </cacheField>
    <cacheField name="Total outdoor fires" numFmtId="0">
      <sharedItems containsString="0" containsBlank="1" containsNumber="1" containsInteger="1" minValue="1" maxValue="5029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7361111" createdVersion="8" refreshedVersion="8" minRefreshableVersion="3" recordCount="242" xr:uid="{27899AF8-26EE-40BF-A041-143051D0F89D}">
  <cacheSource type="worksheet">
    <worksheetSource ref="A1:D1048576" sheet="Data - casualti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t0303" numFmtId="0">
      <sharedItems containsBlank="1" count="8">
        <s v="Primary Fires - Aircraft"/>
        <s v="Primary Fires - Boats"/>
        <s v="Primary Fires - Grassland, woodland and crops"/>
        <s v="Primary Fires - Other Outdoor Primary Fires"/>
        <s v="Primary Fires - Outdoor equipment and machinery"/>
        <s v="Primary Fires - Outdoor Structures"/>
        <s v="Primary Fires - Trains"/>
        <m/>
      </sharedItems>
    </cacheField>
    <cacheField name="acc_or_del_d" numFmtId="0">
      <sharedItems containsBlank="1" count="3">
        <s v="Accidental"/>
        <s v="Deliberate"/>
        <m/>
      </sharedItems>
    </cacheField>
    <cacheField name="Total casualties in outdoor fires" numFmtId="0">
      <sharedItems containsString="0" containsBlank="1" containsNumber="1" containsInteger="1" minValue="0" maxValue="11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73726849" createdVersion="8" refreshedVersion="8" minRefreshableVersion="3" recordCount="242" xr:uid="{9734FBE3-CCB3-49D5-AAB3-29682A30BC45}">
  <cacheSource type="worksheet">
    <worksheetSource ref="A1:D1048576" sheet="Data - fataliti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t0303" numFmtId="0">
      <sharedItems containsBlank="1" count="8">
        <s v="Primary Fires - Aircraft"/>
        <s v="Primary Fires - Boats"/>
        <s v="Primary Fires - Grassland, woodland and crops"/>
        <s v="Primary Fires - Other Outdoor Primary Fires"/>
        <s v="Primary Fires - Outdoor equipment and machinery"/>
        <s v="Primary Fires - Outdoor Structures"/>
        <s v="Primary Fires - Trains"/>
        <m/>
      </sharedItems>
    </cacheField>
    <cacheField name="acc_or_del_d" numFmtId="0">
      <sharedItems containsBlank="1" count="3">
        <s v="Accidental"/>
        <s v="Deliberate"/>
        <m/>
      </sharedItems>
    </cacheField>
    <cacheField name="Total fatalities in outdoor fires" numFmtId="0">
      <sharedItems containsString="0" containsBlank="1" containsNumber="1" containsInteger="1" minValue="0" maxValue="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5">
  <r>
    <x v="0"/>
    <x v="0"/>
    <x v="0"/>
    <n v="21"/>
  </r>
  <r>
    <x v="0"/>
    <x v="0"/>
    <x v="1"/>
    <n v="1"/>
  </r>
  <r>
    <x v="0"/>
    <x v="1"/>
    <x v="0"/>
    <n v="145"/>
  </r>
  <r>
    <x v="0"/>
    <x v="1"/>
    <x v="1"/>
    <n v="57"/>
  </r>
  <r>
    <x v="0"/>
    <x v="2"/>
    <x v="0"/>
    <n v="907"/>
  </r>
  <r>
    <x v="0"/>
    <x v="2"/>
    <x v="1"/>
    <n v="1206"/>
  </r>
  <r>
    <x v="0"/>
    <x v="3"/>
    <x v="0"/>
    <n v="57"/>
  </r>
  <r>
    <x v="0"/>
    <x v="3"/>
    <x v="0"/>
    <n v="183"/>
  </r>
  <r>
    <x v="0"/>
    <x v="3"/>
    <x v="1"/>
    <n v="27"/>
  </r>
  <r>
    <x v="0"/>
    <x v="3"/>
    <x v="1"/>
    <n v="604"/>
  </r>
  <r>
    <x v="0"/>
    <x v="4"/>
    <x v="0"/>
    <n v="698"/>
  </r>
  <r>
    <x v="0"/>
    <x v="4"/>
    <x v="1"/>
    <n v="266"/>
  </r>
  <r>
    <x v="0"/>
    <x v="5"/>
    <x v="0"/>
    <n v="1225"/>
  </r>
  <r>
    <x v="0"/>
    <x v="5"/>
    <x v="1"/>
    <n v="1711"/>
  </r>
  <r>
    <x v="0"/>
    <x v="6"/>
    <x v="0"/>
    <n v="42"/>
  </r>
  <r>
    <x v="0"/>
    <x v="6"/>
    <x v="1"/>
    <n v="5"/>
  </r>
  <r>
    <x v="0"/>
    <x v="7"/>
    <x v="0"/>
    <n v="92"/>
  </r>
  <r>
    <x v="0"/>
    <x v="7"/>
    <x v="1"/>
    <n v="633"/>
  </r>
  <r>
    <x v="0"/>
    <x v="7"/>
    <x v="0"/>
    <n v="375"/>
  </r>
  <r>
    <x v="0"/>
    <x v="7"/>
    <x v="1"/>
    <n v="2056"/>
  </r>
  <r>
    <x v="0"/>
    <x v="8"/>
    <x v="0"/>
    <n v="15266"/>
  </r>
  <r>
    <x v="0"/>
    <x v="8"/>
    <x v="1"/>
    <n v="24662"/>
  </r>
  <r>
    <x v="0"/>
    <x v="9"/>
    <x v="0"/>
    <n v="1373"/>
  </r>
  <r>
    <x v="0"/>
    <x v="9"/>
    <x v="0"/>
    <n v="773"/>
  </r>
  <r>
    <x v="0"/>
    <x v="9"/>
    <x v="0"/>
    <n v="3"/>
  </r>
  <r>
    <x v="0"/>
    <x v="9"/>
    <x v="0"/>
    <n v="3040"/>
  </r>
  <r>
    <x v="0"/>
    <x v="9"/>
    <x v="1"/>
    <n v="12"/>
  </r>
  <r>
    <x v="0"/>
    <x v="9"/>
    <x v="1"/>
    <n v="6056"/>
  </r>
  <r>
    <x v="0"/>
    <x v="9"/>
    <x v="1"/>
    <n v="2"/>
  </r>
  <r>
    <x v="0"/>
    <x v="9"/>
    <x v="1"/>
    <n v="2672"/>
  </r>
  <r>
    <x v="0"/>
    <x v="9"/>
    <x v="1"/>
    <n v="1"/>
  </r>
  <r>
    <x v="0"/>
    <x v="9"/>
    <x v="1"/>
    <n v="272"/>
  </r>
  <r>
    <x v="0"/>
    <x v="10"/>
    <x v="0"/>
    <n v="20043"/>
  </r>
  <r>
    <x v="0"/>
    <x v="10"/>
    <x v="1"/>
    <n v="50293"/>
  </r>
  <r>
    <x v="0"/>
    <x v="11"/>
    <x v="0"/>
    <n v="196"/>
  </r>
  <r>
    <x v="0"/>
    <x v="11"/>
    <x v="1"/>
    <n v="662"/>
  </r>
  <r>
    <x v="1"/>
    <x v="0"/>
    <x v="0"/>
    <n v="26"/>
  </r>
  <r>
    <x v="1"/>
    <x v="1"/>
    <x v="0"/>
    <n v="112"/>
  </r>
  <r>
    <x v="1"/>
    <x v="1"/>
    <x v="1"/>
    <n v="43"/>
  </r>
  <r>
    <x v="1"/>
    <x v="2"/>
    <x v="0"/>
    <n v="981"/>
  </r>
  <r>
    <x v="1"/>
    <x v="2"/>
    <x v="1"/>
    <n v="1386"/>
  </r>
  <r>
    <x v="1"/>
    <x v="3"/>
    <x v="0"/>
    <n v="199"/>
  </r>
  <r>
    <x v="1"/>
    <x v="3"/>
    <x v="0"/>
    <n v="49"/>
  </r>
  <r>
    <x v="1"/>
    <x v="3"/>
    <x v="1"/>
    <n v="31"/>
  </r>
  <r>
    <x v="1"/>
    <x v="3"/>
    <x v="1"/>
    <n v="633"/>
  </r>
  <r>
    <x v="1"/>
    <x v="4"/>
    <x v="0"/>
    <n v="675"/>
  </r>
  <r>
    <x v="1"/>
    <x v="4"/>
    <x v="1"/>
    <n v="314"/>
  </r>
  <r>
    <x v="1"/>
    <x v="5"/>
    <x v="0"/>
    <n v="1225"/>
  </r>
  <r>
    <x v="1"/>
    <x v="5"/>
    <x v="1"/>
    <n v="1680"/>
  </r>
  <r>
    <x v="1"/>
    <x v="6"/>
    <x v="0"/>
    <n v="40"/>
  </r>
  <r>
    <x v="1"/>
    <x v="6"/>
    <x v="1"/>
    <n v="5"/>
  </r>
  <r>
    <x v="1"/>
    <x v="7"/>
    <x v="0"/>
    <n v="65"/>
  </r>
  <r>
    <x v="1"/>
    <x v="7"/>
    <x v="1"/>
    <n v="532"/>
  </r>
  <r>
    <x v="1"/>
    <x v="7"/>
    <x v="0"/>
    <n v="299"/>
  </r>
  <r>
    <x v="1"/>
    <x v="7"/>
    <x v="1"/>
    <n v="1982"/>
  </r>
  <r>
    <x v="1"/>
    <x v="8"/>
    <x v="0"/>
    <n v="15781"/>
  </r>
  <r>
    <x v="1"/>
    <x v="8"/>
    <x v="1"/>
    <n v="25505"/>
  </r>
  <r>
    <x v="1"/>
    <x v="9"/>
    <x v="0"/>
    <n v="8"/>
  </r>
  <r>
    <x v="1"/>
    <x v="9"/>
    <x v="0"/>
    <n v="715"/>
  </r>
  <r>
    <x v="1"/>
    <x v="9"/>
    <x v="0"/>
    <n v="2908"/>
  </r>
  <r>
    <x v="1"/>
    <x v="9"/>
    <x v="0"/>
    <n v="3"/>
  </r>
  <r>
    <x v="1"/>
    <x v="9"/>
    <x v="0"/>
    <n v="1708"/>
  </r>
  <r>
    <x v="1"/>
    <x v="9"/>
    <x v="1"/>
    <n v="16"/>
  </r>
  <r>
    <x v="1"/>
    <x v="9"/>
    <x v="1"/>
    <n v="2775"/>
  </r>
  <r>
    <x v="1"/>
    <x v="9"/>
    <x v="1"/>
    <n v="271"/>
  </r>
  <r>
    <x v="1"/>
    <x v="9"/>
    <x v="1"/>
    <n v="6957"/>
  </r>
  <r>
    <x v="1"/>
    <x v="10"/>
    <x v="0"/>
    <n v="20683"/>
  </r>
  <r>
    <x v="1"/>
    <x v="10"/>
    <x v="1"/>
    <n v="50223"/>
  </r>
  <r>
    <x v="1"/>
    <x v="11"/>
    <x v="0"/>
    <n v="161"/>
  </r>
  <r>
    <x v="1"/>
    <x v="11"/>
    <x v="1"/>
    <n v="532"/>
  </r>
  <r>
    <x v="2"/>
    <x v="0"/>
    <x v="0"/>
    <n v="15"/>
  </r>
  <r>
    <x v="2"/>
    <x v="0"/>
    <x v="1"/>
    <n v="2"/>
  </r>
  <r>
    <x v="2"/>
    <x v="1"/>
    <x v="0"/>
    <n v="125"/>
  </r>
  <r>
    <x v="2"/>
    <x v="1"/>
    <x v="1"/>
    <n v="27"/>
  </r>
  <r>
    <x v="2"/>
    <x v="2"/>
    <x v="0"/>
    <n v="416"/>
  </r>
  <r>
    <x v="2"/>
    <x v="2"/>
    <x v="1"/>
    <n v="739"/>
  </r>
  <r>
    <x v="2"/>
    <x v="3"/>
    <x v="0"/>
    <n v="131"/>
  </r>
  <r>
    <x v="2"/>
    <x v="3"/>
    <x v="0"/>
    <n v="46"/>
  </r>
  <r>
    <x v="2"/>
    <x v="3"/>
    <x v="1"/>
    <n v="40"/>
  </r>
  <r>
    <x v="2"/>
    <x v="3"/>
    <x v="1"/>
    <n v="365"/>
  </r>
  <r>
    <x v="2"/>
    <x v="4"/>
    <x v="0"/>
    <n v="566"/>
  </r>
  <r>
    <x v="2"/>
    <x v="4"/>
    <x v="1"/>
    <n v="171"/>
  </r>
  <r>
    <x v="2"/>
    <x v="5"/>
    <x v="0"/>
    <n v="816"/>
  </r>
  <r>
    <x v="2"/>
    <x v="5"/>
    <x v="1"/>
    <n v="1080"/>
  </r>
  <r>
    <x v="2"/>
    <x v="6"/>
    <x v="0"/>
    <n v="44"/>
  </r>
  <r>
    <x v="2"/>
    <x v="6"/>
    <x v="1"/>
    <n v="5"/>
  </r>
  <r>
    <x v="2"/>
    <x v="7"/>
    <x v="0"/>
    <n v="52"/>
  </r>
  <r>
    <x v="2"/>
    <x v="7"/>
    <x v="1"/>
    <n v="321"/>
  </r>
  <r>
    <x v="2"/>
    <x v="7"/>
    <x v="0"/>
    <n v="206"/>
  </r>
  <r>
    <x v="2"/>
    <x v="7"/>
    <x v="1"/>
    <n v="1370"/>
  </r>
  <r>
    <x v="2"/>
    <x v="8"/>
    <x v="0"/>
    <n v="5622"/>
  </r>
  <r>
    <x v="2"/>
    <x v="8"/>
    <x v="1"/>
    <n v="9192"/>
  </r>
  <r>
    <x v="2"/>
    <x v="9"/>
    <x v="0"/>
    <n v="1066"/>
  </r>
  <r>
    <x v="2"/>
    <x v="9"/>
    <x v="0"/>
    <n v="1448"/>
  </r>
  <r>
    <x v="2"/>
    <x v="9"/>
    <x v="0"/>
    <n v="625"/>
  </r>
  <r>
    <x v="2"/>
    <x v="9"/>
    <x v="0"/>
    <n v="4"/>
  </r>
  <r>
    <x v="2"/>
    <x v="9"/>
    <x v="1"/>
    <n v="3834"/>
  </r>
  <r>
    <x v="2"/>
    <x v="9"/>
    <x v="1"/>
    <n v="1740"/>
  </r>
  <r>
    <x v="2"/>
    <x v="9"/>
    <x v="1"/>
    <n v="4"/>
  </r>
  <r>
    <x v="2"/>
    <x v="9"/>
    <x v="1"/>
    <n v="172"/>
  </r>
  <r>
    <x v="2"/>
    <x v="10"/>
    <x v="0"/>
    <n v="14048"/>
  </r>
  <r>
    <x v="2"/>
    <x v="10"/>
    <x v="1"/>
    <n v="32291"/>
  </r>
  <r>
    <x v="2"/>
    <x v="11"/>
    <x v="0"/>
    <n v="117"/>
  </r>
  <r>
    <x v="2"/>
    <x v="11"/>
    <x v="1"/>
    <n v="386"/>
  </r>
  <r>
    <x v="3"/>
    <x v="0"/>
    <x v="0"/>
    <n v="14"/>
  </r>
  <r>
    <x v="3"/>
    <x v="1"/>
    <x v="0"/>
    <n v="120"/>
  </r>
  <r>
    <x v="3"/>
    <x v="1"/>
    <x v="1"/>
    <n v="31"/>
  </r>
  <r>
    <x v="3"/>
    <x v="2"/>
    <x v="0"/>
    <n v="779"/>
  </r>
  <r>
    <x v="3"/>
    <x v="2"/>
    <x v="1"/>
    <n v="890"/>
  </r>
  <r>
    <x v="3"/>
    <x v="3"/>
    <x v="0"/>
    <n v="44"/>
  </r>
  <r>
    <x v="3"/>
    <x v="3"/>
    <x v="0"/>
    <n v="139"/>
  </r>
  <r>
    <x v="3"/>
    <x v="3"/>
    <x v="1"/>
    <n v="320"/>
  </r>
  <r>
    <x v="3"/>
    <x v="3"/>
    <x v="1"/>
    <n v="32"/>
  </r>
  <r>
    <x v="3"/>
    <x v="4"/>
    <x v="0"/>
    <n v="620"/>
  </r>
  <r>
    <x v="3"/>
    <x v="4"/>
    <x v="1"/>
    <n v="155"/>
  </r>
  <r>
    <x v="3"/>
    <x v="5"/>
    <x v="0"/>
    <n v="969"/>
  </r>
  <r>
    <x v="3"/>
    <x v="5"/>
    <x v="1"/>
    <n v="977"/>
  </r>
  <r>
    <x v="3"/>
    <x v="6"/>
    <x v="0"/>
    <n v="48"/>
  </r>
  <r>
    <x v="3"/>
    <x v="6"/>
    <x v="1"/>
    <n v="3"/>
  </r>
  <r>
    <x v="3"/>
    <x v="7"/>
    <x v="0"/>
    <n v="72"/>
  </r>
  <r>
    <x v="3"/>
    <x v="7"/>
    <x v="1"/>
    <n v="274"/>
  </r>
  <r>
    <x v="3"/>
    <x v="7"/>
    <x v="0"/>
    <n v="214"/>
  </r>
  <r>
    <x v="3"/>
    <x v="7"/>
    <x v="1"/>
    <n v="1279"/>
  </r>
  <r>
    <x v="3"/>
    <x v="8"/>
    <x v="0"/>
    <n v="11131"/>
  </r>
  <r>
    <x v="3"/>
    <x v="8"/>
    <x v="1"/>
    <n v="16450"/>
  </r>
  <r>
    <x v="3"/>
    <x v="9"/>
    <x v="0"/>
    <n v="689"/>
  </r>
  <r>
    <x v="3"/>
    <x v="9"/>
    <x v="0"/>
    <n v="1"/>
  </r>
  <r>
    <x v="3"/>
    <x v="9"/>
    <x v="0"/>
    <n v="1667"/>
  </r>
  <r>
    <x v="3"/>
    <x v="9"/>
    <x v="0"/>
    <n v="2054"/>
  </r>
  <r>
    <x v="3"/>
    <x v="9"/>
    <x v="1"/>
    <n v="5458"/>
  </r>
  <r>
    <x v="3"/>
    <x v="9"/>
    <x v="1"/>
    <n v="1910"/>
  </r>
  <r>
    <x v="3"/>
    <x v="9"/>
    <x v="1"/>
    <n v="191"/>
  </r>
  <r>
    <x v="3"/>
    <x v="9"/>
    <x v="1"/>
    <n v="6"/>
  </r>
  <r>
    <x v="3"/>
    <x v="10"/>
    <x v="0"/>
    <n v="16492"/>
  </r>
  <r>
    <x v="3"/>
    <x v="10"/>
    <x v="1"/>
    <n v="33711"/>
  </r>
  <r>
    <x v="3"/>
    <x v="11"/>
    <x v="0"/>
    <n v="114"/>
  </r>
  <r>
    <x v="3"/>
    <x v="11"/>
    <x v="1"/>
    <n v="423"/>
  </r>
  <r>
    <x v="4"/>
    <x v="0"/>
    <x v="0"/>
    <n v="17"/>
  </r>
  <r>
    <x v="4"/>
    <x v="1"/>
    <x v="0"/>
    <n v="103"/>
  </r>
  <r>
    <x v="4"/>
    <x v="1"/>
    <x v="1"/>
    <n v="29"/>
  </r>
  <r>
    <x v="4"/>
    <x v="2"/>
    <x v="0"/>
    <n v="601"/>
  </r>
  <r>
    <x v="4"/>
    <x v="2"/>
    <x v="1"/>
    <n v="874"/>
  </r>
  <r>
    <x v="4"/>
    <x v="3"/>
    <x v="0"/>
    <n v="49"/>
  </r>
  <r>
    <x v="4"/>
    <x v="3"/>
    <x v="0"/>
    <n v="148"/>
  </r>
  <r>
    <x v="4"/>
    <x v="3"/>
    <x v="1"/>
    <n v="261"/>
  </r>
  <r>
    <x v="4"/>
    <x v="3"/>
    <x v="1"/>
    <n v="24"/>
  </r>
  <r>
    <x v="4"/>
    <x v="4"/>
    <x v="0"/>
    <n v="591"/>
  </r>
  <r>
    <x v="4"/>
    <x v="4"/>
    <x v="1"/>
    <n v="184"/>
  </r>
  <r>
    <x v="4"/>
    <x v="5"/>
    <x v="0"/>
    <n v="882"/>
  </r>
  <r>
    <x v="4"/>
    <x v="5"/>
    <x v="1"/>
    <n v="935"/>
  </r>
  <r>
    <x v="4"/>
    <x v="6"/>
    <x v="0"/>
    <n v="32"/>
  </r>
  <r>
    <x v="4"/>
    <x v="6"/>
    <x v="1"/>
    <n v="3"/>
  </r>
  <r>
    <x v="4"/>
    <x v="7"/>
    <x v="0"/>
    <n v="55"/>
  </r>
  <r>
    <x v="4"/>
    <x v="7"/>
    <x v="1"/>
    <n v="207"/>
  </r>
  <r>
    <x v="4"/>
    <x v="7"/>
    <x v="0"/>
    <n v="229"/>
  </r>
  <r>
    <x v="4"/>
    <x v="7"/>
    <x v="1"/>
    <n v="1126"/>
  </r>
  <r>
    <x v="4"/>
    <x v="8"/>
    <x v="0"/>
    <n v="7807"/>
  </r>
  <r>
    <x v="4"/>
    <x v="8"/>
    <x v="1"/>
    <n v="11676"/>
  </r>
  <r>
    <x v="4"/>
    <x v="9"/>
    <x v="0"/>
    <n v="1"/>
  </r>
  <r>
    <x v="4"/>
    <x v="9"/>
    <x v="0"/>
    <n v="636"/>
  </r>
  <r>
    <x v="4"/>
    <x v="9"/>
    <x v="0"/>
    <n v="5"/>
  </r>
  <r>
    <x v="4"/>
    <x v="9"/>
    <x v="0"/>
    <n v="1846"/>
  </r>
  <r>
    <x v="4"/>
    <x v="9"/>
    <x v="0"/>
    <n v="1403"/>
  </r>
  <r>
    <x v="4"/>
    <x v="9"/>
    <x v="1"/>
    <n v="9"/>
  </r>
  <r>
    <x v="4"/>
    <x v="9"/>
    <x v="1"/>
    <n v="4940"/>
  </r>
  <r>
    <x v="4"/>
    <x v="9"/>
    <x v="1"/>
    <n v="149"/>
  </r>
  <r>
    <x v="4"/>
    <x v="9"/>
    <x v="1"/>
    <n v="1715"/>
  </r>
  <r>
    <x v="4"/>
    <x v="10"/>
    <x v="0"/>
    <n v="15504"/>
  </r>
  <r>
    <x v="4"/>
    <x v="10"/>
    <x v="1"/>
    <n v="30951"/>
  </r>
  <r>
    <x v="4"/>
    <x v="11"/>
    <x v="0"/>
    <n v="127"/>
  </r>
  <r>
    <x v="4"/>
    <x v="11"/>
    <x v="1"/>
    <n v="386"/>
  </r>
  <r>
    <x v="5"/>
    <x v="0"/>
    <x v="0"/>
    <n v="26"/>
  </r>
  <r>
    <x v="5"/>
    <x v="1"/>
    <x v="0"/>
    <n v="105"/>
  </r>
  <r>
    <x v="5"/>
    <x v="1"/>
    <x v="1"/>
    <n v="32"/>
  </r>
  <r>
    <x v="5"/>
    <x v="2"/>
    <x v="0"/>
    <n v="784"/>
  </r>
  <r>
    <x v="5"/>
    <x v="2"/>
    <x v="1"/>
    <n v="952"/>
  </r>
  <r>
    <x v="5"/>
    <x v="3"/>
    <x v="0"/>
    <n v="128"/>
  </r>
  <r>
    <x v="5"/>
    <x v="3"/>
    <x v="0"/>
    <n v="39"/>
  </r>
  <r>
    <x v="5"/>
    <x v="3"/>
    <x v="1"/>
    <n v="28"/>
  </r>
  <r>
    <x v="5"/>
    <x v="3"/>
    <x v="1"/>
    <n v="309"/>
  </r>
  <r>
    <x v="5"/>
    <x v="4"/>
    <x v="0"/>
    <n v="601"/>
  </r>
  <r>
    <x v="5"/>
    <x v="4"/>
    <x v="1"/>
    <n v="173"/>
  </r>
  <r>
    <x v="5"/>
    <x v="5"/>
    <x v="0"/>
    <n v="1031"/>
  </r>
  <r>
    <x v="5"/>
    <x v="5"/>
    <x v="1"/>
    <n v="981"/>
  </r>
  <r>
    <x v="5"/>
    <x v="6"/>
    <x v="0"/>
    <n v="25"/>
  </r>
  <r>
    <x v="5"/>
    <x v="6"/>
    <x v="1"/>
    <n v="4"/>
  </r>
  <r>
    <x v="5"/>
    <x v="7"/>
    <x v="0"/>
    <n v="52"/>
  </r>
  <r>
    <x v="5"/>
    <x v="7"/>
    <x v="1"/>
    <n v="264"/>
  </r>
  <r>
    <x v="5"/>
    <x v="7"/>
    <x v="0"/>
    <n v="266"/>
  </r>
  <r>
    <x v="5"/>
    <x v="7"/>
    <x v="1"/>
    <n v="1268"/>
  </r>
  <r>
    <x v="5"/>
    <x v="8"/>
    <x v="0"/>
    <n v="9291"/>
  </r>
  <r>
    <x v="5"/>
    <x v="8"/>
    <x v="1"/>
    <n v="12840"/>
  </r>
  <r>
    <x v="5"/>
    <x v="9"/>
    <x v="0"/>
    <n v="636"/>
  </r>
  <r>
    <x v="5"/>
    <x v="9"/>
    <x v="0"/>
    <n v="2012"/>
  </r>
  <r>
    <x v="5"/>
    <x v="9"/>
    <x v="0"/>
    <n v="3"/>
  </r>
  <r>
    <x v="5"/>
    <x v="9"/>
    <x v="0"/>
    <n v="1642"/>
  </r>
  <r>
    <x v="5"/>
    <x v="9"/>
    <x v="1"/>
    <n v="156"/>
  </r>
  <r>
    <x v="5"/>
    <x v="9"/>
    <x v="1"/>
    <n v="1747"/>
  </r>
  <r>
    <x v="5"/>
    <x v="9"/>
    <x v="1"/>
    <n v="6"/>
  </r>
  <r>
    <x v="5"/>
    <x v="9"/>
    <x v="1"/>
    <n v="4943"/>
  </r>
  <r>
    <x v="5"/>
    <x v="10"/>
    <x v="0"/>
    <n v="16279"/>
  </r>
  <r>
    <x v="5"/>
    <x v="10"/>
    <x v="1"/>
    <n v="32563"/>
  </r>
  <r>
    <x v="5"/>
    <x v="11"/>
    <x v="0"/>
    <n v="134"/>
  </r>
  <r>
    <x v="5"/>
    <x v="11"/>
    <x v="1"/>
    <n v="497"/>
  </r>
  <r>
    <x v="6"/>
    <x v="0"/>
    <x v="0"/>
    <n v="14"/>
  </r>
  <r>
    <x v="6"/>
    <x v="1"/>
    <x v="0"/>
    <n v="118"/>
  </r>
  <r>
    <x v="6"/>
    <x v="1"/>
    <x v="1"/>
    <n v="37"/>
  </r>
  <r>
    <x v="6"/>
    <x v="2"/>
    <x v="0"/>
    <n v="727"/>
  </r>
  <r>
    <x v="6"/>
    <x v="2"/>
    <x v="1"/>
    <n v="1030"/>
  </r>
  <r>
    <x v="6"/>
    <x v="3"/>
    <x v="0"/>
    <n v="109"/>
  </r>
  <r>
    <x v="6"/>
    <x v="3"/>
    <x v="0"/>
    <n v="60"/>
  </r>
  <r>
    <x v="6"/>
    <x v="3"/>
    <x v="1"/>
    <n v="268"/>
  </r>
  <r>
    <x v="6"/>
    <x v="3"/>
    <x v="1"/>
    <n v="36"/>
  </r>
  <r>
    <x v="6"/>
    <x v="4"/>
    <x v="0"/>
    <n v="621"/>
  </r>
  <r>
    <x v="6"/>
    <x v="4"/>
    <x v="1"/>
    <n v="176"/>
  </r>
  <r>
    <x v="6"/>
    <x v="5"/>
    <x v="0"/>
    <n v="948"/>
  </r>
  <r>
    <x v="6"/>
    <x v="5"/>
    <x v="1"/>
    <n v="999"/>
  </r>
  <r>
    <x v="6"/>
    <x v="6"/>
    <x v="0"/>
    <n v="36"/>
  </r>
  <r>
    <x v="6"/>
    <x v="6"/>
    <x v="1"/>
    <n v="5"/>
  </r>
  <r>
    <x v="6"/>
    <x v="7"/>
    <x v="0"/>
    <n v="62"/>
  </r>
  <r>
    <x v="6"/>
    <x v="7"/>
    <x v="1"/>
    <n v="282"/>
  </r>
  <r>
    <x v="6"/>
    <x v="7"/>
    <x v="0"/>
    <n v="219"/>
  </r>
  <r>
    <x v="6"/>
    <x v="7"/>
    <x v="1"/>
    <n v="1509"/>
  </r>
  <r>
    <x v="6"/>
    <x v="8"/>
    <x v="0"/>
    <n v="8318"/>
  </r>
  <r>
    <x v="6"/>
    <x v="8"/>
    <x v="1"/>
    <n v="11183"/>
  </r>
  <r>
    <x v="6"/>
    <x v="9"/>
    <x v="0"/>
    <n v="645"/>
  </r>
  <r>
    <x v="6"/>
    <x v="9"/>
    <x v="0"/>
    <n v="1540"/>
  </r>
  <r>
    <x v="6"/>
    <x v="9"/>
    <x v="0"/>
    <n v="6"/>
  </r>
  <r>
    <x v="6"/>
    <x v="9"/>
    <x v="0"/>
    <n v="1876"/>
  </r>
  <r>
    <x v="6"/>
    <x v="9"/>
    <x v="1"/>
    <n v="2"/>
  </r>
  <r>
    <x v="6"/>
    <x v="9"/>
    <x v="1"/>
    <n v="1761"/>
  </r>
  <r>
    <x v="6"/>
    <x v="9"/>
    <x v="1"/>
    <n v="9"/>
  </r>
  <r>
    <x v="6"/>
    <x v="9"/>
    <x v="1"/>
    <n v="4880"/>
  </r>
  <r>
    <x v="6"/>
    <x v="9"/>
    <x v="1"/>
    <n v="144"/>
  </r>
  <r>
    <x v="6"/>
    <x v="10"/>
    <x v="0"/>
    <n v="15957"/>
  </r>
  <r>
    <x v="6"/>
    <x v="10"/>
    <x v="1"/>
    <n v="33682"/>
  </r>
  <r>
    <x v="6"/>
    <x v="11"/>
    <x v="0"/>
    <n v="163"/>
  </r>
  <r>
    <x v="6"/>
    <x v="11"/>
    <x v="1"/>
    <n v="636"/>
  </r>
  <r>
    <x v="7"/>
    <x v="0"/>
    <x v="0"/>
    <n v="15"/>
  </r>
  <r>
    <x v="7"/>
    <x v="1"/>
    <x v="0"/>
    <n v="110"/>
  </r>
  <r>
    <x v="7"/>
    <x v="1"/>
    <x v="1"/>
    <n v="36"/>
  </r>
  <r>
    <x v="7"/>
    <x v="2"/>
    <x v="0"/>
    <n v="782"/>
  </r>
  <r>
    <x v="7"/>
    <x v="2"/>
    <x v="1"/>
    <n v="1149"/>
  </r>
  <r>
    <x v="7"/>
    <x v="3"/>
    <x v="0"/>
    <n v="43"/>
  </r>
  <r>
    <x v="7"/>
    <x v="3"/>
    <x v="0"/>
    <n v="146"/>
  </r>
  <r>
    <x v="7"/>
    <x v="3"/>
    <x v="1"/>
    <n v="37"/>
  </r>
  <r>
    <x v="7"/>
    <x v="3"/>
    <x v="1"/>
    <n v="234"/>
  </r>
  <r>
    <x v="7"/>
    <x v="4"/>
    <x v="0"/>
    <n v="575"/>
  </r>
  <r>
    <x v="7"/>
    <x v="4"/>
    <x v="1"/>
    <n v="185"/>
  </r>
  <r>
    <x v="7"/>
    <x v="5"/>
    <x v="0"/>
    <n v="1032"/>
  </r>
  <r>
    <x v="7"/>
    <x v="5"/>
    <x v="1"/>
    <n v="1003"/>
  </r>
  <r>
    <x v="7"/>
    <x v="6"/>
    <x v="0"/>
    <n v="31"/>
  </r>
  <r>
    <x v="7"/>
    <x v="6"/>
    <x v="1"/>
    <n v="3"/>
  </r>
  <r>
    <x v="7"/>
    <x v="7"/>
    <x v="0"/>
    <n v="51"/>
  </r>
  <r>
    <x v="7"/>
    <x v="7"/>
    <x v="1"/>
    <n v="265"/>
  </r>
  <r>
    <x v="7"/>
    <x v="7"/>
    <x v="0"/>
    <n v="205"/>
  </r>
  <r>
    <x v="7"/>
    <x v="7"/>
    <x v="1"/>
    <n v="1418"/>
  </r>
  <r>
    <x v="7"/>
    <x v="8"/>
    <x v="0"/>
    <n v="8625"/>
  </r>
  <r>
    <x v="7"/>
    <x v="8"/>
    <x v="1"/>
    <n v="13357"/>
  </r>
  <r>
    <x v="7"/>
    <x v="9"/>
    <x v="0"/>
    <n v="2116"/>
  </r>
  <r>
    <x v="7"/>
    <x v="9"/>
    <x v="0"/>
    <n v="2"/>
  </r>
  <r>
    <x v="7"/>
    <x v="9"/>
    <x v="0"/>
    <n v="658"/>
  </r>
  <r>
    <x v="7"/>
    <x v="9"/>
    <x v="0"/>
    <n v="1601"/>
  </r>
  <r>
    <x v="7"/>
    <x v="9"/>
    <x v="1"/>
    <n v="2"/>
  </r>
  <r>
    <x v="7"/>
    <x v="9"/>
    <x v="1"/>
    <n v="192"/>
  </r>
  <r>
    <x v="7"/>
    <x v="9"/>
    <x v="1"/>
    <n v="5"/>
  </r>
  <r>
    <x v="7"/>
    <x v="9"/>
    <x v="1"/>
    <n v="1728"/>
  </r>
  <r>
    <x v="7"/>
    <x v="9"/>
    <x v="1"/>
    <n v="5252"/>
  </r>
  <r>
    <x v="7"/>
    <x v="10"/>
    <x v="0"/>
    <n v="16560"/>
  </r>
  <r>
    <x v="7"/>
    <x v="10"/>
    <x v="1"/>
    <n v="36287"/>
  </r>
  <r>
    <x v="7"/>
    <x v="11"/>
    <x v="0"/>
    <n v="171"/>
  </r>
  <r>
    <x v="7"/>
    <x v="11"/>
    <x v="1"/>
    <n v="572"/>
  </r>
  <r>
    <x v="8"/>
    <x v="0"/>
    <x v="0"/>
    <n v="15"/>
  </r>
  <r>
    <x v="8"/>
    <x v="1"/>
    <x v="0"/>
    <n v="97"/>
  </r>
  <r>
    <x v="8"/>
    <x v="1"/>
    <x v="1"/>
    <n v="32"/>
  </r>
  <r>
    <x v="8"/>
    <x v="2"/>
    <x v="0"/>
    <n v="1626"/>
  </r>
  <r>
    <x v="8"/>
    <x v="2"/>
    <x v="1"/>
    <n v="1413"/>
  </r>
  <r>
    <x v="8"/>
    <x v="3"/>
    <x v="0"/>
    <n v="61"/>
  </r>
  <r>
    <x v="8"/>
    <x v="3"/>
    <x v="0"/>
    <n v="176"/>
  </r>
  <r>
    <x v="8"/>
    <x v="3"/>
    <x v="1"/>
    <n v="179"/>
  </r>
  <r>
    <x v="8"/>
    <x v="3"/>
    <x v="1"/>
    <n v="40"/>
  </r>
  <r>
    <x v="8"/>
    <x v="4"/>
    <x v="0"/>
    <n v="622"/>
  </r>
  <r>
    <x v="8"/>
    <x v="4"/>
    <x v="1"/>
    <n v="206"/>
  </r>
  <r>
    <x v="8"/>
    <x v="5"/>
    <x v="0"/>
    <n v="1255"/>
  </r>
  <r>
    <x v="8"/>
    <x v="5"/>
    <x v="1"/>
    <n v="972"/>
  </r>
  <r>
    <x v="8"/>
    <x v="6"/>
    <x v="0"/>
    <n v="37"/>
  </r>
  <r>
    <x v="8"/>
    <x v="6"/>
    <x v="1"/>
    <n v="2"/>
  </r>
  <r>
    <x v="8"/>
    <x v="7"/>
    <x v="0"/>
    <n v="58"/>
  </r>
  <r>
    <x v="8"/>
    <x v="7"/>
    <x v="1"/>
    <n v="200"/>
  </r>
  <r>
    <x v="8"/>
    <x v="7"/>
    <x v="0"/>
    <n v="245"/>
  </r>
  <r>
    <x v="8"/>
    <x v="7"/>
    <x v="1"/>
    <n v="1145"/>
  </r>
  <r>
    <x v="8"/>
    <x v="8"/>
    <x v="0"/>
    <n v="17127"/>
  </r>
  <r>
    <x v="8"/>
    <x v="8"/>
    <x v="1"/>
    <n v="18796"/>
  </r>
  <r>
    <x v="8"/>
    <x v="9"/>
    <x v="0"/>
    <n v="3507"/>
  </r>
  <r>
    <x v="8"/>
    <x v="9"/>
    <x v="0"/>
    <n v="2210"/>
  </r>
  <r>
    <x v="8"/>
    <x v="9"/>
    <x v="0"/>
    <n v="783"/>
  </r>
  <r>
    <x v="8"/>
    <x v="9"/>
    <x v="0"/>
    <n v="4"/>
  </r>
  <r>
    <x v="8"/>
    <x v="9"/>
    <x v="1"/>
    <n v="6669"/>
  </r>
  <r>
    <x v="8"/>
    <x v="9"/>
    <x v="1"/>
    <n v="215"/>
  </r>
  <r>
    <x v="8"/>
    <x v="9"/>
    <x v="1"/>
    <n v="1702"/>
  </r>
  <r>
    <x v="8"/>
    <x v="9"/>
    <x v="1"/>
    <n v="8"/>
  </r>
  <r>
    <x v="8"/>
    <x v="10"/>
    <x v="0"/>
    <n v="18776"/>
  </r>
  <r>
    <x v="8"/>
    <x v="10"/>
    <x v="1"/>
    <n v="34206"/>
  </r>
  <r>
    <x v="8"/>
    <x v="11"/>
    <x v="0"/>
    <n v="172"/>
  </r>
  <r>
    <x v="8"/>
    <x v="11"/>
    <x v="1"/>
    <n v="501"/>
  </r>
  <r>
    <x v="9"/>
    <x v="0"/>
    <x v="0"/>
    <n v="16"/>
  </r>
  <r>
    <x v="9"/>
    <x v="1"/>
    <x v="0"/>
    <n v="105"/>
  </r>
  <r>
    <x v="9"/>
    <x v="1"/>
    <x v="1"/>
    <n v="34"/>
  </r>
  <r>
    <x v="9"/>
    <x v="2"/>
    <x v="0"/>
    <n v="907"/>
  </r>
  <r>
    <x v="9"/>
    <x v="2"/>
    <x v="1"/>
    <n v="1247"/>
  </r>
  <r>
    <x v="9"/>
    <x v="3"/>
    <x v="0"/>
    <n v="55"/>
  </r>
  <r>
    <x v="9"/>
    <x v="3"/>
    <x v="0"/>
    <n v="146"/>
  </r>
  <r>
    <x v="9"/>
    <x v="3"/>
    <x v="1"/>
    <n v="31"/>
  </r>
  <r>
    <x v="9"/>
    <x v="3"/>
    <x v="1"/>
    <n v="147"/>
  </r>
  <r>
    <x v="9"/>
    <x v="4"/>
    <x v="0"/>
    <n v="569"/>
  </r>
  <r>
    <x v="9"/>
    <x v="4"/>
    <x v="1"/>
    <n v="154"/>
  </r>
  <r>
    <x v="9"/>
    <x v="5"/>
    <x v="0"/>
    <n v="1082"/>
  </r>
  <r>
    <x v="9"/>
    <x v="5"/>
    <x v="1"/>
    <n v="845"/>
  </r>
  <r>
    <x v="9"/>
    <x v="6"/>
    <x v="0"/>
    <n v="39"/>
  </r>
  <r>
    <x v="9"/>
    <x v="6"/>
    <x v="1"/>
    <n v="1"/>
  </r>
  <r>
    <x v="9"/>
    <x v="7"/>
    <x v="0"/>
    <n v="60"/>
  </r>
  <r>
    <x v="9"/>
    <x v="7"/>
    <x v="1"/>
    <n v="212"/>
  </r>
  <r>
    <x v="9"/>
    <x v="7"/>
    <x v="0"/>
    <n v="251"/>
  </r>
  <r>
    <x v="9"/>
    <x v="7"/>
    <x v="1"/>
    <n v="1211"/>
  </r>
  <r>
    <x v="9"/>
    <x v="8"/>
    <x v="0"/>
    <n v="9764"/>
  </r>
  <r>
    <x v="9"/>
    <x v="8"/>
    <x v="1"/>
    <n v="12600"/>
  </r>
  <r>
    <x v="9"/>
    <x v="9"/>
    <x v="0"/>
    <n v="2343"/>
  </r>
  <r>
    <x v="9"/>
    <x v="9"/>
    <x v="0"/>
    <n v="1748"/>
  </r>
  <r>
    <x v="9"/>
    <x v="9"/>
    <x v="0"/>
    <n v="3"/>
  </r>
  <r>
    <x v="9"/>
    <x v="9"/>
    <x v="0"/>
    <n v="720"/>
  </r>
  <r>
    <x v="9"/>
    <x v="9"/>
    <x v="1"/>
    <n v="19"/>
  </r>
  <r>
    <x v="9"/>
    <x v="9"/>
    <x v="1"/>
    <n v="184"/>
  </r>
  <r>
    <x v="9"/>
    <x v="9"/>
    <x v="1"/>
    <n v="1459"/>
  </r>
  <r>
    <x v="9"/>
    <x v="9"/>
    <x v="1"/>
    <n v="4775"/>
  </r>
  <r>
    <x v="9"/>
    <x v="10"/>
    <x v="0"/>
    <n v="16527"/>
  </r>
  <r>
    <x v="9"/>
    <x v="10"/>
    <x v="1"/>
    <n v="29739"/>
  </r>
  <r>
    <x v="9"/>
    <x v="11"/>
    <x v="0"/>
    <n v="185"/>
  </r>
  <r>
    <x v="9"/>
    <x v="11"/>
    <x v="1"/>
    <n v="467"/>
  </r>
  <r>
    <x v="10"/>
    <x v="0"/>
    <x v="0"/>
    <n v="5"/>
  </r>
  <r>
    <x v="10"/>
    <x v="1"/>
    <x v="0"/>
    <n v="89"/>
  </r>
  <r>
    <x v="10"/>
    <x v="1"/>
    <x v="1"/>
    <n v="21"/>
  </r>
  <r>
    <x v="10"/>
    <x v="2"/>
    <x v="0"/>
    <n v="1095"/>
  </r>
  <r>
    <x v="10"/>
    <x v="2"/>
    <x v="1"/>
    <n v="1126"/>
  </r>
  <r>
    <x v="10"/>
    <x v="3"/>
    <x v="0"/>
    <n v="169"/>
  </r>
  <r>
    <x v="10"/>
    <x v="3"/>
    <x v="0"/>
    <n v="52"/>
  </r>
  <r>
    <x v="10"/>
    <x v="3"/>
    <x v="1"/>
    <n v="114"/>
  </r>
  <r>
    <x v="10"/>
    <x v="3"/>
    <x v="1"/>
    <n v="29"/>
  </r>
  <r>
    <x v="10"/>
    <x v="4"/>
    <x v="0"/>
    <n v="673"/>
  </r>
  <r>
    <x v="10"/>
    <x v="4"/>
    <x v="1"/>
    <n v="130"/>
  </r>
  <r>
    <x v="10"/>
    <x v="5"/>
    <x v="0"/>
    <n v="1279"/>
  </r>
  <r>
    <x v="10"/>
    <x v="5"/>
    <x v="1"/>
    <n v="639"/>
  </r>
  <r>
    <x v="10"/>
    <x v="6"/>
    <x v="0"/>
    <n v="33"/>
  </r>
  <r>
    <x v="10"/>
    <x v="6"/>
    <x v="1"/>
    <n v="3"/>
  </r>
  <r>
    <x v="10"/>
    <x v="7"/>
    <x v="0"/>
    <n v="47"/>
  </r>
  <r>
    <x v="10"/>
    <x v="7"/>
    <x v="1"/>
    <n v="143"/>
  </r>
  <r>
    <x v="10"/>
    <x v="7"/>
    <x v="0"/>
    <n v="257"/>
  </r>
  <r>
    <x v="10"/>
    <x v="7"/>
    <x v="1"/>
    <n v="925"/>
  </r>
  <r>
    <x v="10"/>
    <x v="8"/>
    <x v="0"/>
    <n v="12752"/>
  </r>
  <r>
    <x v="10"/>
    <x v="8"/>
    <x v="1"/>
    <n v="12598"/>
  </r>
  <r>
    <x v="10"/>
    <x v="9"/>
    <x v="0"/>
    <n v="842"/>
  </r>
  <r>
    <x v="10"/>
    <x v="9"/>
    <x v="0"/>
    <n v="5"/>
  </r>
  <r>
    <x v="10"/>
    <x v="9"/>
    <x v="0"/>
    <n v="2154"/>
  </r>
  <r>
    <x v="10"/>
    <x v="9"/>
    <x v="0"/>
    <n v="2943"/>
  </r>
  <r>
    <x v="10"/>
    <x v="9"/>
    <x v="0"/>
    <n v="1"/>
  </r>
  <r>
    <x v="10"/>
    <x v="9"/>
    <x v="1"/>
    <n v="9"/>
  </r>
  <r>
    <x v="10"/>
    <x v="9"/>
    <x v="1"/>
    <n v="1291"/>
  </r>
  <r>
    <x v="10"/>
    <x v="9"/>
    <x v="1"/>
    <n v="1"/>
  </r>
  <r>
    <x v="10"/>
    <x v="9"/>
    <x v="1"/>
    <n v="4570"/>
  </r>
  <r>
    <x v="10"/>
    <x v="9"/>
    <x v="1"/>
    <n v="260"/>
  </r>
  <r>
    <x v="10"/>
    <x v="10"/>
    <x v="0"/>
    <n v="18497"/>
  </r>
  <r>
    <x v="10"/>
    <x v="10"/>
    <x v="1"/>
    <n v="28176"/>
  </r>
  <r>
    <x v="10"/>
    <x v="11"/>
    <x v="0"/>
    <n v="180"/>
  </r>
  <r>
    <x v="10"/>
    <x v="11"/>
    <x v="1"/>
    <n v="435"/>
  </r>
  <r>
    <x v="11"/>
    <x v="0"/>
    <x v="0"/>
    <n v="8"/>
  </r>
  <r>
    <x v="11"/>
    <x v="1"/>
    <x v="0"/>
    <n v="90"/>
  </r>
  <r>
    <x v="11"/>
    <x v="1"/>
    <x v="1"/>
    <n v="26"/>
  </r>
  <r>
    <x v="11"/>
    <x v="2"/>
    <x v="0"/>
    <n v="798"/>
  </r>
  <r>
    <x v="11"/>
    <x v="2"/>
    <x v="1"/>
    <n v="1077"/>
  </r>
  <r>
    <x v="11"/>
    <x v="3"/>
    <x v="0"/>
    <n v="44"/>
  </r>
  <r>
    <x v="11"/>
    <x v="3"/>
    <x v="0"/>
    <n v="148"/>
  </r>
  <r>
    <x v="11"/>
    <x v="3"/>
    <x v="1"/>
    <n v="124"/>
  </r>
  <r>
    <x v="11"/>
    <x v="3"/>
    <x v="1"/>
    <n v="29"/>
  </r>
  <r>
    <x v="11"/>
    <x v="4"/>
    <x v="0"/>
    <n v="631"/>
  </r>
  <r>
    <x v="11"/>
    <x v="4"/>
    <x v="1"/>
    <n v="126"/>
  </r>
  <r>
    <x v="11"/>
    <x v="5"/>
    <x v="0"/>
    <n v="1091"/>
  </r>
  <r>
    <x v="11"/>
    <x v="5"/>
    <x v="1"/>
    <n v="771"/>
  </r>
  <r>
    <x v="11"/>
    <x v="6"/>
    <x v="0"/>
    <n v="36"/>
  </r>
  <r>
    <x v="11"/>
    <x v="6"/>
    <x v="1"/>
    <n v="2"/>
  </r>
  <r>
    <x v="11"/>
    <x v="7"/>
    <x v="0"/>
    <n v="43"/>
  </r>
  <r>
    <x v="11"/>
    <x v="7"/>
    <x v="1"/>
    <n v="161"/>
  </r>
  <r>
    <x v="11"/>
    <x v="7"/>
    <x v="0"/>
    <n v="238"/>
  </r>
  <r>
    <x v="11"/>
    <x v="7"/>
    <x v="1"/>
    <n v="1218"/>
  </r>
  <r>
    <x v="11"/>
    <x v="8"/>
    <x v="0"/>
    <n v="9282"/>
  </r>
  <r>
    <x v="11"/>
    <x v="8"/>
    <x v="1"/>
    <n v="14467"/>
  </r>
  <r>
    <x v="11"/>
    <x v="9"/>
    <x v="0"/>
    <n v="1747"/>
  </r>
  <r>
    <x v="11"/>
    <x v="9"/>
    <x v="0"/>
    <n v="1"/>
  </r>
  <r>
    <x v="11"/>
    <x v="9"/>
    <x v="0"/>
    <n v="2629"/>
  </r>
  <r>
    <x v="11"/>
    <x v="9"/>
    <x v="0"/>
    <n v="2"/>
  </r>
  <r>
    <x v="11"/>
    <x v="9"/>
    <x v="0"/>
    <n v="1"/>
  </r>
  <r>
    <x v="11"/>
    <x v="9"/>
    <x v="0"/>
    <n v="730"/>
  </r>
  <r>
    <x v="11"/>
    <x v="9"/>
    <x v="1"/>
    <n v="241"/>
  </r>
  <r>
    <x v="11"/>
    <x v="9"/>
    <x v="1"/>
    <n v="5302"/>
  </r>
  <r>
    <x v="11"/>
    <x v="9"/>
    <x v="1"/>
    <n v="8"/>
  </r>
  <r>
    <x v="11"/>
    <x v="9"/>
    <x v="1"/>
    <n v="1"/>
  </r>
  <r>
    <x v="11"/>
    <x v="9"/>
    <x v="1"/>
    <n v="1461"/>
  </r>
  <r>
    <x v="11"/>
    <x v="10"/>
    <x v="0"/>
    <n v="17655"/>
  </r>
  <r>
    <x v="11"/>
    <x v="10"/>
    <x v="1"/>
    <n v="30830"/>
  </r>
  <r>
    <x v="11"/>
    <x v="11"/>
    <x v="0"/>
    <n v="159"/>
  </r>
  <r>
    <x v="11"/>
    <x v="11"/>
    <x v="1"/>
    <n v="370"/>
  </r>
  <r>
    <x v="12"/>
    <x v="0"/>
    <x v="0"/>
    <n v="10"/>
  </r>
  <r>
    <x v="12"/>
    <x v="1"/>
    <x v="0"/>
    <n v="104"/>
  </r>
  <r>
    <x v="12"/>
    <x v="1"/>
    <x v="1"/>
    <n v="24"/>
  </r>
  <r>
    <x v="12"/>
    <x v="2"/>
    <x v="0"/>
    <n v="2245"/>
  </r>
  <r>
    <x v="12"/>
    <x v="2"/>
    <x v="1"/>
    <n v="1550"/>
  </r>
  <r>
    <x v="12"/>
    <x v="3"/>
    <x v="0"/>
    <n v="67"/>
  </r>
  <r>
    <x v="12"/>
    <x v="3"/>
    <x v="0"/>
    <n v="162"/>
  </r>
  <r>
    <x v="12"/>
    <x v="3"/>
    <x v="1"/>
    <n v="135"/>
  </r>
  <r>
    <x v="12"/>
    <x v="3"/>
    <x v="1"/>
    <n v="49"/>
  </r>
  <r>
    <x v="12"/>
    <x v="4"/>
    <x v="0"/>
    <n v="687"/>
  </r>
  <r>
    <x v="12"/>
    <x v="4"/>
    <x v="1"/>
    <n v="146"/>
  </r>
  <r>
    <x v="12"/>
    <x v="5"/>
    <x v="0"/>
    <n v="1269"/>
  </r>
  <r>
    <x v="12"/>
    <x v="5"/>
    <x v="1"/>
    <n v="757"/>
  </r>
  <r>
    <x v="12"/>
    <x v="6"/>
    <x v="0"/>
    <n v="44"/>
  </r>
  <r>
    <x v="12"/>
    <x v="6"/>
    <x v="1"/>
    <n v="2"/>
  </r>
  <r>
    <x v="12"/>
    <x v="7"/>
    <x v="0"/>
    <n v="73"/>
  </r>
  <r>
    <x v="12"/>
    <x v="7"/>
    <x v="1"/>
    <n v="229"/>
  </r>
  <r>
    <x v="12"/>
    <x v="7"/>
    <x v="0"/>
    <n v="281"/>
  </r>
  <r>
    <x v="12"/>
    <x v="7"/>
    <x v="1"/>
    <n v="1700"/>
  </r>
  <r>
    <x v="12"/>
    <x v="8"/>
    <x v="0"/>
    <n v="19215"/>
  </r>
  <r>
    <x v="12"/>
    <x v="8"/>
    <x v="1"/>
    <n v="21176"/>
  </r>
  <r>
    <x v="12"/>
    <x v="9"/>
    <x v="0"/>
    <n v="760"/>
  </r>
  <r>
    <x v="12"/>
    <x v="9"/>
    <x v="0"/>
    <n v="1"/>
  </r>
  <r>
    <x v="12"/>
    <x v="9"/>
    <x v="0"/>
    <n v="2267"/>
  </r>
  <r>
    <x v="12"/>
    <x v="9"/>
    <x v="0"/>
    <n v="5"/>
  </r>
  <r>
    <x v="12"/>
    <x v="9"/>
    <x v="0"/>
    <n v="4213"/>
  </r>
  <r>
    <x v="12"/>
    <x v="9"/>
    <x v="1"/>
    <n v="6722"/>
  </r>
  <r>
    <x v="12"/>
    <x v="9"/>
    <x v="1"/>
    <n v="248"/>
  </r>
  <r>
    <x v="12"/>
    <x v="9"/>
    <x v="1"/>
    <n v="1651"/>
  </r>
  <r>
    <x v="12"/>
    <x v="9"/>
    <x v="1"/>
    <n v="10"/>
  </r>
  <r>
    <x v="12"/>
    <x v="10"/>
    <x v="0"/>
    <n v="19314"/>
  </r>
  <r>
    <x v="12"/>
    <x v="10"/>
    <x v="1"/>
    <n v="31108"/>
  </r>
  <r>
    <x v="12"/>
    <x v="11"/>
    <x v="0"/>
    <n v="185"/>
  </r>
  <r>
    <x v="12"/>
    <x v="11"/>
    <x v="1"/>
    <n v="385"/>
  </r>
  <r>
    <x v="13"/>
    <x v="0"/>
    <x v="0"/>
    <n v="14"/>
  </r>
  <r>
    <x v="13"/>
    <x v="1"/>
    <x v="0"/>
    <n v="107"/>
  </r>
  <r>
    <x v="13"/>
    <x v="1"/>
    <x v="1"/>
    <n v="21"/>
  </r>
  <r>
    <x v="13"/>
    <x v="2"/>
    <x v="0"/>
    <n v="812"/>
  </r>
  <r>
    <x v="13"/>
    <x v="2"/>
    <x v="1"/>
    <n v="820"/>
  </r>
  <r>
    <x v="13"/>
    <x v="3"/>
    <x v="0"/>
    <n v="155"/>
  </r>
  <r>
    <x v="13"/>
    <x v="3"/>
    <x v="0"/>
    <n v="43"/>
  </r>
  <r>
    <x v="13"/>
    <x v="3"/>
    <x v="1"/>
    <n v="30"/>
  </r>
  <r>
    <x v="13"/>
    <x v="3"/>
    <x v="1"/>
    <n v="104"/>
  </r>
  <r>
    <x v="13"/>
    <x v="4"/>
    <x v="0"/>
    <n v="584"/>
  </r>
  <r>
    <x v="13"/>
    <x v="4"/>
    <x v="1"/>
    <n v="111"/>
  </r>
  <r>
    <x v="13"/>
    <x v="5"/>
    <x v="0"/>
    <n v="902"/>
  </r>
  <r>
    <x v="13"/>
    <x v="5"/>
    <x v="1"/>
    <n v="669"/>
  </r>
  <r>
    <x v="13"/>
    <x v="6"/>
    <x v="0"/>
    <n v="36"/>
  </r>
  <r>
    <x v="13"/>
    <x v="7"/>
    <x v="0"/>
    <n v="65"/>
  </r>
  <r>
    <x v="13"/>
    <x v="7"/>
    <x v="1"/>
    <n v="238"/>
  </r>
  <r>
    <x v="13"/>
    <x v="7"/>
    <x v="0"/>
    <n v="291"/>
  </r>
  <r>
    <x v="13"/>
    <x v="7"/>
    <x v="1"/>
    <n v="1346"/>
  </r>
  <r>
    <x v="13"/>
    <x v="8"/>
    <x v="0"/>
    <n v="8799"/>
  </r>
  <r>
    <x v="13"/>
    <x v="8"/>
    <x v="1"/>
    <n v="10643"/>
  </r>
  <r>
    <x v="13"/>
    <x v="9"/>
    <x v="0"/>
    <n v="2889"/>
  </r>
  <r>
    <x v="13"/>
    <x v="9"/>
    <x v="0"/>
    <n v="686"/>
  </r>
  <r>
    <x v="13"/>
    <x v="9"/>
    <x v="0"/>
    <n v="3"/>
  </r>
  <r>
    <x v="13"/>
    <x v="9"/>
    <x v="0"/>
    <n v="1552"/>
  </r>
  <r>
    <x v="13"/>
    <x v="9"/>
    <x v="0"/>
    <n v="1"/>
  </r>
  <r>
    <x v="13"/>
    <x v="9"/>
    <x v="1"/>
    <n v="227"/>
  </r>
  <r>
    <x v="13"/>
    <x v="9"/>
    <x v="1"/>
    <n v="4"/>
  </r>
  <r>
    <x v="13"/>
    <x v="9"/>
    <x v="1"/>
    <n v="4457"/>
  </r>
  <r>
    <x v="13"/>
    <x v="9"/>
    <x v="1"/>
    <n v="1185"/>
  </r>
  <r>
    <x v="13"/>
    <x v="9"/>
    <x v="1"/>
    <n v="7"/>
  </r>
  <r>
    <x v="13"/>
    <x v="10"/>
    <x v="0"/>
    <n v="16984"/>
  </r>
  <r>
    <x v="13"/>
    <x v="10"/>
    <x v="1"/>
    <n v="24993"/>
  </r>
  <r>
    <x v="13"/>
    <x v="11"/>
    <x v="0"/>
    <n v="157"/>
  </r>
  <r>
    <x v="13"/>
    <x v="11"/>
    <x v="1"/>
    <n v="345"/>
  </r>
  <r>
    <x v="14"/>
    <x v="0"/>
    <x v="0"/>
    <n v="12"/>
  </r>
  <r>
    <x v="14"/>
    <x v="1"/>
    <x v="0"/>
    <n v="117"/>
  </r>
  <r>
    <x v="14"/>
    <x v="1"/>
    <x v="1"/>
    <n v="21"/>
  </r>
  <r>
    <x v="14"/>
    <x v="2"/>
    <x v="0"/>
    <n v="789"/>
  </r>
  <r>
    <x v="14"/>
    <x v="2"/>
    <x v="1"/>
    <n v="852"/>
  </r>
  <r>
    <x v="14"/>
    <x v="3"/>
    <x v="0"/>
    <n v="186"/>
  </r>
  <r>
    <x v="14"/>
    <x v="3"/>
    <x v="0"/>
    <n v="49"/>
  </r>
  <r>
    <x v="14"/>
    <x v="3"/>
    <x v="1"/>
    <n v="111"/>
  </r>
  <r>
    <x v="14"/>
    <x v="3"/>
    <x v="1"/>
    <n v="35"/>
  </r>
  <r>
    <x v="14"/>
    <x v="4"/>
    <x v="0"/>
    <n v="611"/>
  </r>
  <r>
    <x v="14"/>
    <x v="4"/>
    <x v="1"/>
    <n v="141"/>
  </r>
  <r>
    <x v="14"/>
    <x v="5"/>
    <x v="0"/>
    <n v="1026"/>
  </r>
  <r>
    <x v="14"/>
    <x v="5"/>
    <x v="1"/>
    <n v="686"/>
  </r>
  <r>
    <x v="14"/>
    <x v="6"/>
    <x v="0"/>
    <n v="46"/>
  </r>
  <r>
    <x v="14"/>
    <x v="6"/>
    <x v="1"/>
    <n v="3"/>
  </r>
  <r>
    <x v="14"/>
    <x v="7"/>
    <x v="0"/>
    <n v="74"/>
  </r>
  <r>
    <x v="14"/>
    <x v="7"/>
    <x v="1"/>
    <n v="186"/>
  </r>
  <r>
    <x v="14"/>
    <x v="7"/>
    <x v="0"/>
    <n v="286"/>
  </r>
  <r>
    <x v="14"/>
    <x v="7"/>
    <x v="1"/>
    <n v="1295"/>
  </r>
  <r>
    <x v="14"/>
    <x v="8"/>
    <x v="0"/>
    <n v="8846"/>
  </r>
  <r>
    <x v="14"/>
    <x v="8"/>
    <x v="1"/>
    <n v="11404"/>
  </r>
  <r>
    <x v="14"/>
    <x v="9"/>
    <x v="0"/>
    <n v="1539"/>
  </r>
  <r>
    <x v="14"/>
    <x v="9"/>
    <x v="0"/>
    <n v="1"/>
  </r>
  <r>
    <x v="14"/>
    <x v="9"/>
    <x v="0"/>
    <n v="703"/>
  </r>
  <r>
    <x v="14"/>
    <x v="9"/>
    <x v="0"/>
    <n v="3022"/>
  </r>
  <r>
    <x v="14"/>
    <x v="9"/>
    <x v="1"/>
    <n v="5285"/>
  </r>
  <r>
    <x v="14"/>
    <x v="9"/>
    <x v="1"/>
    <n v="10"/>
  </r>
  <r>
    <x v="14"/>
    <x v="9"/>
    <x v="1"/>
    <n v="1181"/>
  </r>
  <r>
    <x v="14"/>
    <x v="9"/>
    <x v="1"/>
    <n v="140"/>
  </r>
  <r>
    <x v="14"/>
    <x v="9"/>
    <x v="1"/>
    <n v="1"/>
  </r>
  <r>
    <x v="14"/>
    <x v="10"/>
    <x v="0"/>
    <n v="18151"/>
  </r>
  <r>
    <x v="14"/>
    <x v="10"/>
    <x v="1"/>
    <n v="26457"/>
  </r>
  <r>
    <x v="14"/>
    <x v="11"/>
    <x v="0"/>
    <n v="190"/>
  </r>
  <r>
    <x v="14"/>
    <x v="11"/>
    <x v="1"/>
    <n v="350"/>
  </r>
  <r>
    <x v="15"/>
    <x v="0"/>
    <x v="0"/>
    <n v="10"/>
  </r>
  <r>
    <x v="15"/>
    <x v="1"/>
    <x v="0"/>
    <n v="111"/>
  </r>
  <r>
    <x v="15"/>
    <x v="1"/>
    <x v="1"/>
    <n v="24"/>
  </r>
  <r>
    <x v="15"/>
    <x v="2"/>
    <x v="0"/>
    <n v="1829"/>
  </r>
  <r>
    <x v="15"/>
    <x v="2"/>
    <x v="1"/>
    <n v="1525"/>
  </r>
  <r>
    <x v="15"/>
    <x v="3"/>
    <x v="0"/>
    <n v="166"/>
  </r>
  <r>
    <x v="15"/>
    <x v="3"/>
    <x v="0"/>
    <n v="91"/>
  </r>
  <r>
    <x v="15"/>
    <x v="3"/>
    <x v="1"/>
    <n v="95"/>
  </r>
  <r>
    <x v="15"/>
    <x v="3"/>
    <x v="1"/>
    <n v="39"/>
  </r>
  <r>
    <x v="15"/>
    <x v="4"/>
    <x v="0"/>
    <n v="661"/>
  </r>
  <r>
    <x v="15"/>
    <x v="4"/>
    <x v="1"/>
    <n v="149"/>
  </r>
  <r>
    <x v="15"/>
    <x v="5"/>
    <x v="0"/>
    <n v="1444"/>
  </r>
  <r>
    <x v="15"/>
    <x v="5"/>
    <x v="1"/>
    <n v="728"/>
  </r>
  <r>
    <x v="15"/>
    <x v="6"/>
    <x v="0"/>
    <n v="48"/>
  </r>
  <r>
    <x v="15"/>
    <x v="6"/>
    <x v="1"/>
    <n v="4"/>
  </r>
  <r>
    <x v="15"/>
    <x v="7"/>
    <x v="0"/>
    <n v="70"/>
  </r>
  <r>
    <x v="15"/>
    <x v="7"/>
    <x v="1"/>
    <n v="167"/>
  </r>
  <r>
    <x v="15"/>
    <x v="7"/>
    <x v="0"/>
    <n v="259"/>
  </r>
  <r>
    <x v="15"/>
    <x v="7"/>
    <x v="1"/>
    <n v="1110"/>
  </r>
  <r>
    <x v="15"/>
    <x v="8"/>
    <x v="0"/>
    <n v="17450"/>
  </r>
  <r>
    <x v="15"/>
    <x v="8"/>
    <x v="1"/>
    <n v="19483"/>
  </r>
  <r>
    <x v="15"/>
    <x v="9"/>
    <x v="0"/>
    <n v="2246"/>
  </r>
  <r>
    <x v="15"/>
    <x v="9"/>
    <x v="0"/>
    <n v="5"/>
  </r>
  <r>
    <x v="15"/>
    <x v="9"/>
    <x v="0"/>
    <n v="849"/>
  </r>
  <r>
    <x v="15"/>
    <x v="9"/>
    <x v="0"/>
    <n v="4689"/>
  </r>
  <r>
    <x v="15"/>
    <x v="9"/>
    <x v="1"/>
    <n v="233"/>
  </r>
  <r>
    <x v="15"/>
    <x v="9"/>
    <x v="1"/>
    <n v="6874"/>
  </r>
  <r>
    <x v="15"/>
    <x v="9"/>
    <x v="1"/>
    <n v="11"/>
  </r>
  <r>
    <x v="15"/>
    <x v="9"/>
    <x v="1"/>
    <n v="1261"/>
  </r>
  <r>
    <x v="15"/>
    <x v="10"/>
    <x v="0"/>
    <n v="21167"/>
  </r>
  <r>
    <x v="15"/>
    <x v="10"/>
    <x v="1"/>
    <n v="26138"/>
  </r>
  <r>
    <x v="15"/>
    <x v="11"/>
    <x v="0"/>
    <n v="167"/>
  </r>
  <r>
    <x v="15"/>
    <x v="11"/>
    <x v="1"/>
    <n v="370"/>
  </r>
  <r>
    <x v="16"/>
    <x v="12"/>
    <x v="2"/>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2">
  <r>
    <x v="0"/>
    <x v="0"/>
    <x v="0"/>
    <n v="7"/>
  </r>
  <r>
    <x v="0"/>
    <x v="0"/>
    <x v="1"/>
    <n v="0"/>
  </r>
  <r>
    <x v="0"/>
    <x v="1"/>
    <x v="0"/>
    <n v="21"/>
  </r>
  <r>
    <x v="0"/>
    <x v="1"/>
    <x v="1"/>
    <n v="1"/>
  </r>
  <r>
    <x v="0"/>
    <x v="2"/>
    <x v="0"/>
    <n v="48"/>
  </r>
  <r>
    <x v="0"/>
    <x v="2"/>
    <x v="1"/>
    <n v="34"/>
  </r>
  <r>
    <x v="0"/>
    <x v="3"/>
    <x v="0"/>
    <n v="36"/>
  </r>
  <r>
    <x v="0"/>
    <x v="3"/>
    <x v="0"/>
    <n v="48"/>
  </r>
  <r>
    <x v="0"/>
    <x v="3"/>
    <x v="1"/>
    <n v="48"/>
  </r>
  <r>
    <x v="0"/>
    <x v="3"/>
    <x v="1"/>
    <n v="18"/>
  </r>
  <r>
    <x v="0"/>
    <x v="4"/>
    <x v="0"/>
    <n v="41"/>
  </r>
  <r>
    <x v="0"/>
    <x v="4"/>
    <x v="1"/>
    <n v="3"/>
  </r>
  <r>
    <x v="0"/>
    <x v="5"/>
    <x v="0"/>
    <n v="78"/>
  </r>
  <r>
    <x v="0"/>
    <x v="5"/>
    <x v="1"/>
    <n v="29"/>
  </r>
  <r>
    <x v="0"/>
    <x v="6"/>
    <x v="0"/>
    <n v="0"/>
  </r>
  <r>
    <x v="0"/>
    <x v="6"/>
    <x v="1"/>
    <n v="0"/>
  </r>
  <r>
    <x v="1"/>
    <x v="0"/>
    <x v="0"/>
    <n v="4"/>
  </r>
  <r>
    <x v="1"/>
    <x v="1"/>
    <x v="0"/>
    <n v="21"/>
  </r>
  <r>
    <x v="1"/>
    <x v="1"/>
    <x v="1"/>
    <n v="0"/>
  </r>
  <r>
    <x v="1"/>
    <x v="2"/>
    <x v="0"/>
    <n v="56"/>
  </r>
  <r>
    <x v="1"/>
    <x v="2"/>
    <x v="1"/>
    <n v="40"/>
  </r>
  <r>
    <x v="1"/>
    <x v="3"/>
    <x v="0"/>
    <n v="57"/>
  </r>
  <r>
    <x v="1"/>
    <x v="3"/>
    <x v="0"/>
    <n v="39"/>
  </r>
  <r>
    <x v="1"/>
    <x v="3"/>
    <x v="1"/>
    <n v="62"/>
  </r>
  <r>
    <x v="1"/>
    <x v="3"/>
    <x v="1"/>
    <n v="13"/>
  </r>
  <r>
    <x v="1"/>
    <x v="4"/>
    <x v="0"/>
    <n v="45"/>
  </r>
  <r>
    <x v="1"/>
    <x v="4"/>
    <x v="1"/>
    <n v="0"/>
  </r>
  <r>
    <x v="1"/>
    <x v="5"/>
    <x v="0"/>
    <n v="106"/>
  </r>
  <r>
    <x v="1"/>
    <x v="5"/>
    <x v="1"/>
    <n v="16"/>
  </r>
  <r>
    <x v="1"/>
    <x v="6"/>
    <x v="0"/>
    <n v="3"/>
  </r>
  <r>
    <x v="1"/>
    <x v="6"/>
    <x v="1"/>
    <n v="1"/>
  </r>
  <r>
    <x v="2"/>
    <x v="0"/>
    <x v="0"/>
    <n v="3"/>
  </r>
  <r>
    <x v="2"/>
    <x v="0"/>
    <x v="1"/>
    <n v="0"/>
  </r>
  <r>
    <x v="2"/>
    <x v="1"/>
    <x v="0"/>
    <n v="15"/>
  </r>
  <r>
    <x v="2"/>
    <x v="1"/>
    <x v="1"/>
    <n v="0"/>
  </r>
  <r>
    <x v="2"/>
    <x v="2"/>
    <x v="0"/>
    <n v="29"/>
  </r>
  <r>
    <x v="2"/>
    <x v="2"/>
    <x v="1"/>
    <n v="14"/>
  </r>
  <r>
    <x v="2"/>
    <x v="3"/>
    <x v="0"/>
    <n v="39"/>
  </r>
  <r>
    <x v="2"/>
    <x v="3"/>
    <x v="0"/>
    <n v="38"/>
  </r>
  <r>
    <x v="2"/>
    <x v="3"/>
    <x v="1"/>
    <n v="25"/>
  </r>
  <r>
    <x v="2"/>
    <x v="3"/>
    <x v="1"/>
    <n v="54"/>
  </r>
  <r>
    <x v="2"/>
    <x v="4"/>
    <x v="0"/>
    <n v="35"/>
  </r>
  <r>
    <x v="2"/>
    <x v="4"/>
    <x v="1"/>
    <n v="1"/>
  </r>
  <r>
    <x v="2"/>
    <x v="5"/>
    <x v="0"/>
    <n v="44"/>
  </r>
  <r>
    <x v="2"/>
    <x v="5"/>
    <x v="1"/>
    <n v="10"/>
  </r>
  <r>
    <x v="2"/>
    <x v="6"/>
    <x v="0"/>
    <n v="0"/>
  </r>
  <r>
    <x v="2"/>
    <x v="6"/>
    <x v="1"/>
    <n v="0"/>
  </r>
  <r>
    <x v="3"/>
    <x v="0"/>
    <x v="0"/>
    <n v="0"/>
  </r>
  <r>
    <x v="3"/>
    <x v="1"/>
    <x v="0"/>
    <n v="21"/>
  </r>
  <r>
    <x v="3"/>
    <x v="1"/>
    <x v="1"/>
    <n v="0"/>
  </r>
  <r>
    <x v="3"/>
    <x v="2"/>
    <x v="0"/>
    <n v="53"/>
  </r>
  <r>
    <x v="3"/>
    <x v="2"/>
    <x v="1"/>
    <n v="24"/>
  </r>
  <r>
    <x v="3"/>
    <x v="3"/>
    <x v="0"/>
    <n v="50"/>
  </r>
  <r>
    <x v="3"/>
    <x v="3"/>
    <x v="0"/>
    <n v="27"/>
  </r>
  <r>
    <x v="3"/>
    <x v="3"/>
    <x v="1"/>
    <n v="38"/>
  </r>
  <r>
    <x v="3"/>
    <x v="3"/>
    <x v="1"/>
    <n v="20"/>
  </r>
  <r>
    <x v="3"/>
    <x v="4"/>
    <x v="0"/>
    <n v="33"/>
  </r>
  <r>
    <x v="3"/>
    <x v="4"/>
    <x v="1"/>
    <n v="2"/>
  </r>
  <r>
    <x v="3"/>
    <x v="5"/>
    <x v="0"/>
    <n v="52"/>
  </r>
  <r>
    <x v="3"/>
    <x v="5"/>
    <x v="1"/>
    <n v="10"/>
  </r>
  <r>
    <x v="3"/>
    <x v="6"/>
    <x v="0"/>
    <n v="3"/>
  </r>
  <r>
    <x v="3"/>
    <x v="6"/>
    <x v="1"/>
    <n v="0"/>
  </r>
  <r>
    <x v="4"/>
    <x v="0"/>
    <x v="0"/>
    <n v="1"/>
  </r>
  <r>
    <x v="4"/>
    <x v="1"/>
    <x v="0"/>
    <n v="29"/>
  </r>
  <r>
    <x v="4"/>
    <x v="1"/>
    <x v="1"/>
    <n v="0"/>
  </r>
  <r>
    <x v="4"/>
    <x v="2"/>
    <x v="0"/>
    <n v="47"/>
  </r>
  <r>
    <x v="4"/>
    <x v="2"/>
    <x v="1"/>
    <n v="23"/>
  </r>
  <r>
    <x v="4"/>
    <x v="3"/>
    <x v="0"/>
    <n v="42"/>
  </r>
  <r>
    <x v="4"/>
    <x v="3"/>
    <x v="0"/>
    <n v="55"/>
  </r>
  <r>
    <x v="4"/>
    <x v="3"/>
    <x v="1"/>
    <n v="38"/>
  </r>
  <r>
    <x v="4"/>
    <x v="3"/>
    <x v="1"/>
    <n v="15"/>
  </r>
  <r>
    <x v="4"/>
    <x v="4"/>
    <x v="0"/>
    <n v="43"/>
  </r>
  <r>
    <x v="4"/>
    <x v="4"/>
    <x v="1"/>
    <n v="2"/>
  </r>
  <r>
    <x v="4"/>
    <x v="5"/>
    <x v="0"/>
    <n v="28"/>
  </r>
  <r>
    <x v="4"/>
    <x v="5"/>
    <x v="1"/>
    <n v="10"/>
  </r>
  <r>
    <x v="4"/>
    <x v="6"/>
    <x v="0"/>
    <n v="5"/>
  </r>
  <r>
    <x v="4"/>
    <x v="6"/>
    <x v="1"/>
    <n v="2"/>
  </r>
  <r>
    <x v="5"/>
    <x v="0"/>
    <x v="0"/>
    <n v="2"/>
  </r>
  <r>
    <x v="5"/>
    <x v="1"/>
    <x v="0"/>
    <n v="25"/>
  </r>
  <r>
    <x v="5"/>
    <x v="1"/>
    <x v="1"/>
    <n v="1"/>
  </r>
  <r>
    <x v="5"/>
    <x v="2"/>
    <x v="0"/>
    <n v="48"/>
  </r>
  <r>
    <x v="5"/>
    <x v="2"/>
    <x v="1"/>
    <n v="20"/>
  </r>
  <r>
    <x v="5"/>
    <x v="3"/>
    <x v="0"/>
    <n v="17"/>
  </r>
  <r>
    <x v="5"/>
    <x v="3"/>
    <x v="0"/>
    <n v="46"/>
  </r>
  <r>
    <x v="5"/>
    <x v="3"/>
    <x v="1"/>
    <n v="49"/>
  </r>
  <r>
    <x v="5"/>
    <x v="3"/>
    <x v="1"/>
    <n v="15"/>
  </r>
  <r>
    <x v="5"/>
    <x v="4"/>
    <x v="0"/>
    <n v="43"/>
  </r>
  <r>
    <x v="5"/>
    <x v="4"/>
    <x v="1"/>
    <n v="1"/>
  </r>
  <r>
    <x v="5"/>
    <x v="5"/>
    <x v="0"/>
    <n v="50"/>
  </r>
  <r>
    <x v="5"/>
    <x v="5"/>
    <x v="1"/>
    <n v="16"/>
  </r>
  <r>
    <x v="5"/>
    <x v="6"/>
    <x v="0"/>
    <n v="0"/>
  </r>
  <r>
    <x v="5"/>
    <x v="6"/>
    <x v="1"/>
    <n v="0"/>
  </r>
  <r>
    <x v="6"/>
    <x v="0"/>
    <x v="0"/>
    <n v="2"/>
  </r>
  <r>
    <x v="6"/>
    <x v="1"/>
    <x v="0"/>
    <n v="17"/>
  </r>
  <r>
    <x v="6"/>
    <x v="1"/>
    <x v="1"/>
    <n v="1"/>
  </r>
  <r>
    <x v="6"/>
    <x v="2"/>
    <x v="0"/>
    <n v="43"/>
  </r>
  <r>
    <x v="6"/>
    <x v="2"/>
    <x v="1"/>
    <n v="17"/>
  </r>
  <r>
    <x v="6"/>
    <x v="3"/>
    <x v="0"/>
    <n v="40"/>
  </r>
  <r>
    <x v="6"/>
    <x v="3"/>
    <x v="0"/>
    <n v="52"/>
  </r>
  <r>
    <x v="6"/>
    <x v="3"/>
    <x v="1"/>
    <n v="33"/>
  </r>
  <r>
    <x v="6"/>
    <x v="3"/>
    <x v="1"/>
    <n v="18"/>
  </r>
  <r>
    <x v="6"/>
    <x v="4"/>
    <x v="0"/>
    <n v="34"/>
  </r>
  <r>
    <x v="6"/>
    <x v="4"/>
    <x v="1"/>
    <n v="1"/>
  </r>
  <r>
    <x v="6"/>
    <x v="5"/>
    <x v="0"/>
    <n v="34"/>
  </r>
  <r>
    <x v="6"/>
    <x v="5"/>
    <x v="1"/>
    <n v="15"/>
  </r>
  <r>
    <x v="6"/>
    <x v="6"/>
    <x v="0"/>
    <n v="1"/>
  </r>
  <r>
    <x v="6"/>
    <x v="6"/>
    <x v="1"/>
    <n v="0"/>
  </r>
  <r>
    <x v="7"/>
    <x v="0"/>
    <x v="0"/>
    <n v="1"/>
  </r>
  <r>
    <x v="7"/>
    <x v="1"/>
    <x v="0"/>
    <n v="36"/>
  </r>
  <r>
    <x v="7"/>
    <x v="1"/>
    <x v="1"/>
    <n v="1"/>
  </r>
  <r>
    <x v="7"/>
    <x v="2"/>
    <x v="0"/>
    <n v="51"/>
  </r>
  <r>
    <x v="7"/>
    <x v="2"/>
    <x v="1"/>
    <n v="16"/>
  </r>
  <r>
    <x v="7"/>
    <x v="3"/>
    <x v="0"/>
    <n v="30"/>
  </r>
  <r>
    <x v="7"/>
    <x v="3"/>
    <x v="0"/>
    <n v="48"/>
  </r>
  <r>
    <x v="7"/>
    <x v="3"/>
    <x v="1"/>
    <n v="19"/>
  </r>
  <r>
    <x v="7"/>
    <x v="3"/>
    <x v="1"/>
    <n v="39"/>
  </r>
  <r>
    <x v="7"/>
    <x v="4"/>
    <x v="0"/>
    <n v="25"/>
  </r>
  <r>
    <x v="7"/>
    <x v="4"/>
    <x v="1"/>
    <n v="4"/>
  </r>
  <r>
    <x v="7"/>
    <x v="5"/>
    <x v="0"/>
    <n v="39"/>
  </r>
  <r>
    <x v="7"/>
    <x v="5"/>
    <x v="1"/>
    <n v="17"/>
  </r>
  <r>
    <x v="7"/>
    <x v="6"/>
    <x v="0"/>
    <n v="5"/>
  </r>
  <r>
    <x v="7"/>
    <x v="6"/>
    <x v="1"/>
    <n v="29"/>
  </r>
  <r>
    <x v="8"/>
    <x v="0"/>
    <x v="0"/>
    <n v="1"/>
  </r>
  <r>
    <x v="8"/>
    <x v="1"/>
    <x v="0"/>
    <n v="23"/>
  </r>
  <r>
    <x v="8"/>
    <x v="1"/>
    <x v="1"/>
    <n v="0"/>
  </r>
  <r>
    <x v="8"/>
    <x v="2"/>
    <x v="0"/>
    <n v="103"/>
  </r>
  <r>
    <x v="8"/>
    <x v="2"/>
    <x v="1"/>
    <n v="32"/>
  </r>
  <r>
    <x v="8"/>
    <x v="3"/>
    <x v="0"/>
    <n v="33"/>
  </r>
  <r>
    <x v="8"/>
    <x v="3"/>
    <x v="0"/>
    <n v="62"/>
  </r>
  <r>
    <x v="8"/>
    <x v="3"/>
    <x v="1"/>
    <n v="30"/>
  </r>
  <r>
    <x v="8"/>
    <x v="3"/>
    <x v="1"/>
    <n v="18"/>
  </r>
  <r>
    <x v="8"/>
    <x v="4"/>
    <x v="0"/>
    <n v="27"/>
  </r>
  <r>
    <x v="8"/>
    <x v="4"/>
    <x v="1"/>
    <n v="1"/>
  </r>
  <r>
    <x v="8"/>
    <x v="5"/>
    <x v="0"/>
    <n v="57"/>
  </r>
  <r>
    <x v="8"/>
    <x v="5"/>
    <x v="1"/>
    <n v="8"/>
  </r>
  <r>
    <x v="8"/>
    <x v="6"/>
    <x v="0"/>
    <n v="1"/>
  </r>
  <r>
    <x v="8"/>
    <x v="6"/>
    <x v="1"/>
    <n v="0"/>
  </r>
  <r>
    <x v="9"/>
    <x v="0"/>
    <x v="0"/>
    <n v="1"/>
  </r>
  <r>
    <x v="9"/>
    <x v="1"/>
    <x v="0"/>
    <n v="26"/>
  </r>
  <r>
    <x v="9"/>
    <x v="1"/>
    <x v="1"/>
    <n v="0"/>
  </r>
  <r>
    <x v="9"/>
    <x v="2"/>
    <x v="0"/>
    <n v="71"/>
  </r>
  <r>
    <x v="9"/>
    <x v="2"/>
    <x v="1"/>
    <n v="26"/>
  </r>
  <r>
    <x v="9"/>
    <x v="3"/>
    <x v="0"/>
    <n v="44"/>
  </r>
  <r>
    <x v="9"/>
    <x v="3"/>
    <x v="0"/>
    <n v="29"/>
  </r>
  <r>
    <x v="9"/>
    <x v="3"/>
    <x v="1"/>
    <n v="29"/>
  </r>
  <r>
    <x v="9"/>
    <x v="3"/>
    <x v="1"/>
    <n v="16"/>
  </r>
  <r>
    <x v="9"/>
    <x v="4"/>
    <x v="0"/>
    <n v="44"/>
  </r>
  <r>
    <x v="9"/>
    <x v="4"/>
    <x v="1"/>
    <n v="1"/>
  </r>
  <r>
    <x v="9"/>
    <x v="5"/>
    <x v="0"/>
    <n v="52"/>
  </r>
  <r>
    <x v="9"/>
    <x v="5"/>
    <x v="1"/>
    <n v="14"/>
  </r>
  <r>
    <x v="9"/>
    <x v="6"/>
    <x v="0"/>
    <n v="0"/>
  </r>
  <r>
    <x v="9"/>
    <x v="6"/>
    <x v="1"/>
    <n v="0"/>
  </r>
  <r>
    <x v="10"/>
    <x v="0"/>
    <x v="0"/>
    <n v="1"/>
  </r>
  <r>
    <x v="10"/>
    <x v="1"/>
    <x v="0"/>
    <n v="23"/>
  </r>
  <r>
    <x v="10"/>
    <x v="1"/>
    <x v="1"/>
    <n v="0"/>
  </r>
  <r>
    <x v="10"/>
    <x v="2"/>
    <x v="0"/>
    <n v="61"/>
  </r>
  <r>
    <x v="10"/>
    <x v="2"/>
    <x v="1"/>
    <n v="13"/>
  </r>
  <r>
    <x v="10"/>
    <x v="3"/>
    <x v="0"/>
    <n v="74"/>
  </r>
  <r>
    <x v="10"/>
    <x v="3"/>
    <x v="0"/>
    <n v="32"/>
  </r>
  <r>
    <x v="10"/>
    <x v="3"/>
    <x v="1"/>
    <n v="21"/>
  </r>
  <r>
    <x v="10"/>
    <x v="3"/>
    <x v="1"/>
    <n v="18"/>
  </r>
  <r>
    <x v="10"/>
    <x v="4"/>
    <x v="0"/>
    <n v="41"/>
  </r>
  <r>
    <x v="10"/>
    <x v="4"/>
    <x v="1"/>
    <n v="3"/>
  </r>
  <r>
    <x v="10"/>
    <x v="5"/>
    <x v="0"/>
    <n v="50"/>
  </r>
  <r>
    <x v="10"/>
    <x v="5"/>
    <x v="1"/>
    <n v="5"/>
  </r>
  <r>
    <x v="10"/>
    <x v="6"/>
    <x v="0"/>
    <n v="2"/>
  </r>
  <r>
    <x v="10"/>
    <x v="6"/>
    <x v="1"/>
    <n v="0"/>
  </r>
  <r>
    <x v="11"/>
    <x v="0"/>
    <x v="0"/>
    <n v="0"/>
  </r>
  <r>
    <x v="11"/>
    <x v="1"/>
    <x v="0"/>
    <n v="11"/>
  </r>
  <r>
    <x v="11"/>
    <x v="1"/>
    <x v="1"/>
    <n v="2"/>
  </r>
  <r>
    <x v="11"/>
    <x v="2"/>
    <x v="0"/>
    <n v="61"/>
  </r>
  <r>
    <x v="11"/>
    <x v="2"/>
    <x v="1"/>
    <n v="25"/>
  </r>
  <r>
    <x v="11"/>
    <x v="3"/>
    <x v="0"/>
    <n v="53"/>
  </r>
  <r>
    <x v="11"/>
    <x v="3"/>
    <x v="0"/>
    <n v="25"/>
  </r>
  <r>
    <x v="11"/>
    <x v="3"/>
    <x v="1"/>
    <n v="18"/>
  </r>
  <r>
    <x v="11"/>
    <x v="3"/>
    <x v="1"/>
    <n v="23"/>
  </r>
  <r>
    <x v="11"/>
    <x v="4"/>
    <x v="0"/>
    <n v="34"/>
  </r>
  <r>
    <x v="11"/>
    <x v="4"/>
    <x v="1"/>
    <n v="3"/>
  </r>
  <r>
    <x v="11"/>
    <x v="5"/>
    <x v="0"/>
    <n v="38"/>
  </r>
  <r>
    <x v="11"/>
    <x v="5"/>
    <x v="1"/>
    <n v="16"/>
  </r>
  <r>
    <x v="11"/>
    <x v="6"/>
    <x v="0"/>
    <n v="0"/>
  </r>
  <r>
    <x v="11"/>
    <x v="6"/>
    <x v="1"/>
    <n v="0"/>
  </r>
  <r>
    <x v="12"/>
    <x v="0"/>
    <x v="0"/>
    <n v="0"/>
  </r>
  <r>
    <x v="12"/>
    <x v="1"/>
    <x v="0"/>
    <n v="18"/>
  </r>
  <r>
    <x v="12"/>
    <x v="1"/>
    <x v="1"/>
    <n v="0"/>
  </r>
  <r>
    <x v="12"/>
    <x v="2"/>
    <x v="0"/>
    <n v="113"/>
  </r>
  <r>
    <x v="12"/>
    <x v="2"/>
    <x v="1"/>
    <n v="27"/>
  </r>
  <r>
    <x v="12"/>
    <x v="3"/>
    <x v="0"/>
    <n v="28"/>
  </r>
  <r>
    <x v="12"/>
    <x v="3"/>
    <x v="0"/>
    <n v="43"/>
  </r>
  <r>
    <x v="12"/>
    <x v="3"/>
    <x v="1"/>
    <n v="26"/>
  </r>
  <r>
    <x v="12"/>
    <x v="3"/>
    <x v="1"/>
    <n v="20"/>
  </r>
  <r>
    <x v="12"/>
    <x v="4"/>
    <x v="0"/>
    <n v="30"/>
  </r>
  <r>
    <x v="12"/>
    <x v="4"/>
    <x v="1"/>
    <n v="0"/>
  </r>
  <r>
    <x v="12"/>
    <x v="5"/>
    <x v="0"/>
    <n v="59"/>
  </r>
  <r>
    <x v="12"/>
    <x v="5"/>
    <x v="1"/>
    <n v="8"/>
  </r>
  <r>
    <x v="12"/>
    <x v="6"/>
    <x v="0"/>
    <n v="0"/>
  </r>
  <r>
    <x v="12"/>
    <x v="6"/>
    <x v="1"/>
    <n v="0"/>
  </r>
  <r>
    <x v="13"/>
    <x v="0"/>
    <x v="0"/>
    <n v="0"/>
  </r>
  <r>
    <x v="13"/>
    <x v="1"/>
    <x v="0"/>
    <n v="13"/>
  </r>
  <r>
    <x v="13"/>
    <x v="1"/>
    <x v="1"/>
    <n v="3"/>
  </r>
  <r>
    <x v="13"/>
    <x v="2"/>
    <x v="0"/>
    <n v="53"/>
  </r>
  <r>
    <x v="13"/>
    <x v="2"/>
    <x v="1"/>
    <n v="13"/>
  </r>
  <r>
    <x v="13"/>
    <x v="3"/>
    <x v="0"/>
    <n v="45"/>
  </r>
  <r>
    <x v="13"/>
    <x v="3"/>
    <x v="0"/>
    <n v="19"/>
  </r>
  <r>
    <x v="13"/>
    <x v="3"/>
    <x v="1"/>
    <n v="21"/>
  </r>
  <r>
    <x v="13"/>
    <x v="3"/>
    <x v="1"/>
    <n v="16"/>
  </r>
  <r>
    <x v="13"/>
    <x v="4"/>
    <x v="0"/>
    <n v="30"/>
  </r>
  <r>
    <x v="13"/>
    <x v="4"/>
    <x v="1"/>
    <n v="0"/>
  </r>
  <r>
    <x v="13"/>
    <x v="5"/>
    <x v="0"/>
    <n v="68"/>
  </r>
  <r>
    <x v="13"/>
    <x v="5"/>
    <x v="1"/>
    <n v="8"/>
  </r>
  <r>
    <x v="13"/>
    <x v="6"/>
    <x v="0"/>
    <n v="0"/>
  </r>
  <r>
    <x v="14"/>
    <x v="0"/>
    <x v="0"/>
    <n v="0"/>
  </r>
  <r>
    <x v="14"/>
    <x v="1"/>
    <x v="0"/>
    <n v="23"/>
  </r>
  <r>
    <x v="14"/>
    <x v="1"/>
    <x v="1"/>
    <n v="0"/>
  </r>
  <r>
    <x v="14"/>
    <x v="2"/>
    <x v="0"/>
    <n v="56"/>
  </r>
  <r>
    <x v="14"/>
    <x v="2"/>
    <x v="1"/>
    <n v="21"/>
  </r>
  <r>
    <x v="14"/>
    <x v="3"/>
    <x v="0"/>
    <n v="63"/>
  </r>
  <r>
    <x v="14"/>
    <x v="3"/>
    <x v="0"/>
    <n v="26"/>
  </r>
  <r>
    <x v="14"/>
    <x v="3"/>
    <x v="1"/>
    <n v="27"/>
  </r>
  <r>
    <x v="14"/>
    <x v="3"/>
    <x v="1"/>
    <n v="20"/>
  </r>
  <r>
    <x v="14"/>
    <x v="4"/>
    <x v="0"/>
    <n v="29"/>
  </r>
  <r>
    <x v="14"/>
    <x v="4"/>
    <x v="1"/>
    <n v="1"/>
  </r>
  <r>
    <x v="14"/>
    <x v="5"/>
    <x v="0"/>
    <n v="47"/>
  </r>
  <r>
    <x v="14"/>
    <x v="5"/>
    <x v="1"/>
    <n v="6"/>
  </r>
  <r>
    <x v="14"/>
    <x v="6"/>
    <x v="0"/>
    <n v="0"/>
  </r>
  <r>
    <x v="14"/>
    <x v="6"/>
    <x v="1"/>
    <n v="1"/>
  </r>
  <r>
    <x v="15"/>
    <x v="0"/>
    <x v="0"/>
    <n v="2"/>
  </r>
  <r>
    <x v="15"/>
    <x v="1"/>
    <x v="0"/>
    <n v="30"/>
  </r>
  <r>
    <x v="15"/>
    <x v="1"/>
    <x v="1"/>
    <n v="0"/>
  </r>
  <r>
    <x v="15"/>
    <x v="2"/>
    <x v="0"/>
    <n v="84"/>
  </r>
  <r>
    <x v="15"/>
    <x v="2"/>
    <x v="1"/>
    <n v="33"/>
  </r>
  <r>
    <x v="15"/>
    <x v="3"/>
    <x v="0"/>
    <n v="45"/>
  </r>
  <r>
    <x v="15"/>
    <x v="3"/>
    <x v="0"/>
    <n v="52"/>
  </r>
  <r>
    <x v="15"/>
    <x v="3"/>
    <x v="1"/>
    <n v="32"/>
  </r>
  <r>
    <x v="15"/>
    <x v="3"/>
    <x v="1"/>
    <n v="25"/>
  </r>
  <r>
    <x v="15"/>
    <x v="4"/>
    <x v="0"/>
    <n v="45"/>
  </r>
  <r>
    <x v="15"/>
    <x v="4"/>
    <x v="1"/>
    <n v="3"/>
  </r>
  <r>
    <x v="15"/>
    <x v="5"/>
    <x v="0"/>
    <n v="85"/>
  </r>
  <r>
    <x v="15"/>
    <x v="5"/>
    <x v="1"/>
    <n v="7"/>
  </r>
  <r>
    <x v="15"/>
    <x v="6"/>
    <x v="0"/>
    <n v="0"/>
  </r>
  <r>
    <x v="15"/>
    <x v="6"/>
    <x v="1"/>
    <n v="0"/>
  </r>
  <r>
    <x v="16"/>
    <x v="7"/>
    <x v="2"/>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2">
  <r>
    <x v="0"/>
    <x v="0"/>
    <x v="0"/>
    <n v="5"/>
  </r>
  <r>
    <x v="0"/>
    <x v="0"/>
    <x v="1"/>
    <n v="0"/>
  </r>
  <r>
    <x v="0"/>
    <x v="1"/>
    <x v="0"/>
    <n v="0"/>
  </r>
  <r>
    <x v="0"/>
    <x v="1"/>
    <x v="1"/>
    <n v="0"/>
  </r>
  <r>
    <x v="0"/>
    <x v="2"/>
    <x v="0"/>
    <n v="3"/>
  </r>
  <r>
    <x v="0"/>
    <x v="2"/>
    <x v="1"/>
    <n v="4"/>
  </r>
  <r>
    <x v="0"/>
    <x v="3"/>
    <x v="0"/>
    <n v="2"/>
  </r>
  <r>
    <x v="0"/>
    <x v="3"/>
    <x v="0"/>
    <n v="0"/>
  </r>
  <r>
    <x v="0"/>
    <x v="3"/>
    <x v="1"/>
    <n v="0"/>
  </r>
  <r>
    <x v="0"/>
    <x v="3"/>
    <x v="1"/>
    <n v="3"/>
  </r>
  <r>
    <x v="0"/>
    <x v="4"/>
    <x v="0"/>
    <n v="1"/>
  </r>
  <r>
    <x v="0"/>
    <x v="4"/>
    <x v="1"/>
    <n v="0"/>
  </r>
  <r>
    <x v="0"/>
    <x v="5"/>
    <x v="0"/>
    <n v="2"/>
  </r>
  <r>
    <x v="0"/>
    <x v="5"/>
    <x v="1"/>
    <n v="1"/>
  </r>
  <r>
    <x v="0"/>
    <x v="6"/>
    <x v="0"/>
    <n v="0"/>
  </r>
  <r>
    <x v="0"/>
    <x v="6"/>
    <x v="1"/>
    <n v="0"/>
  </r>
  <r>
    <x v="1"/>
    <x v="0"/>
    <x v="0"/>
    <n v="2"/>
  </r>
  <r>
    <x v="1"/>
    <x v="1"/>
    <x v="0"/>
    <n v="0"/>
  </r>
  <r>
    <x v="1"/>
    <x v="1"/>
    <x v="1"/>
    <n v="1"/>
  </r>
  <r>
    <x v="1"/>
    <x v="2"/>
    <x v="0"/>
    <n v="3"/>
  </r>
  <r>
    <x v="1"/>
    <x v="2"/>
    <x v="1"/>
    <n v="10"/>
  </r>
  <r>
    <x v="1"/>
    <x v="3"/>
    <x v="0"/>
    <n v="1"/>
  </r>
  <r>
    <x v="1"/>
    <x v="3"/>
    <x v="0"/>
    <n v="3"/>
  </r>
  <r>
    <x v="1"/>
    <x v="3"/>
    <x v="1"/>
    <n v="1"/>
  </r>
  <r>
    <x v="1"/>
    <x v="3"/>
    <x v="1"/>
    <n v="5"/>
  </r>
  <r>
    <x v="1"/>
    <x v="4"/>
    <x v="0"/>
    <n v="0"/>
  </r>
  <r>
    <x v="1"/>
    <x v="4"/>
    <x v="1"/>
    <n v="0"/>
  </r>
  <r>
    <x v="1"/>
    <x v="5"/>
    <x v="0"/>
    <n v="1"/>
  </r>
  <r>
    <x v="1"/>
    <x v="5"/>
    <x v="1"/>
    <n v="1"/>
  </r>
  <r>
    <x v="1"/>
    <x v="6"/>
    <x v="0"/>
    <n v="0"/>
  </r>
  <r>
    <x v="1"/>
    <x v="6"/>
    <x v="1"/>
    <n v="1"/>
  </r>
  <r>
    <x v="2"/>
    <x v="0"/>
    <x v="0"/>
    <n v="1"/>
  </r>
  <r>
    <x v="2"/>
    <x v="0"/>
    <x v="1"/>
    <n v="0"/>
  </r>
  <r>
    <x v="2"/>
    <x v="1"/>
    <x v="0"/>
    <n v="2"/>
  </r>
  <r>
    <x v="2"/>
    <x v="1"/>
    <x v="1"/>
    <n v="0"/>
  </r>
  <r>
    <x v="2"/>
    <x v="2"/>
    <x v="0"/>
    <n v="1"/>
  </r>
  <r>
    <x v="2"/>
    <x v="2"/>
    <x v="1"/>
    <n v="6"/>
  </r>
  <r>
    <x v="2"/>
    <x v="3"/>
    <x v="0"/>
    <n v="0"/>
  </r>
  <r>
    <x v="2"/>
    <x v="3"/>
    <x v="0"/>
    <n v="5"/>
  </r>
  <r>
    <x v="2"/>
    <x v="3"/>
    <x v="1"/>
    <n v="6"/>
  </r>
  <r>
    <x v="2"/>
    <x v="3"/>
    <x v="1"/>
    <n v="1"/>
  </r>
  <r>
    <x v="2"/>
    <x v="4"/>
    <x v="0"/>
    <n v="0"/>
  </r>
  <r>
    <x v="2"/>
    <x v="4"/>
    <x v="1"/>
    <n v="0"/>
  </r>
  <r>
    <x v="2"/>
    <x v="5"/>
    <x v="0"/>
    <n v="2"/>
  </r>
  <r>
    <x v="2"/>
    <x v="5"/>
    <x v="1"/>
    <n v="1"/>
  </r>
  <r>
    <x v="2"/>
    <x v="6"/>
    <x v="0"/>
    <n v="0"/>
  </r>
  <r>
    <x v="2"/>
    <x v="6"/>
    <x v="1"/>
    <n v="0"/>
  </r>
  <r>
    <x v="3"/>
    <x v="0"/>
    <x v="0"/>
    <n v="2"/>
  </r>
  <r>
    <x v="3"/>
    <x v="1"/>
    <x v="0"/>
    <n v="1"/>
  </r>
  <r>
    <x v="3"/>
    <x v="1"/>
    <x v="1"/>
    <n v="0"/>
  </r>
  <r>
    <x v="3"/>
    <x v="2"/>
    <x v="0"/>
    <n v="0"/>
  </r>
  <r>
    <x v="3"/>
    <x v="2"/>
    <x v="1"/>
    <n v="3"/>
  </r>
  <r>
    <x v="3"/>
    <x v="3"/>
    <x v="0"/>
    <n v="0"/>
  </r>
  <r>
    <x v="3"/>
    <x v="3"/>
    <x v="0"/>
    <n v="2"/>
  </r>
  <r>
    <x v="3"/>
    <x v="3"/>
    <x v="1"/>
    <n v="0"/>
  </r>
  <r>
    <x v="3"/>
    <x v="3"/>
    <x v="1"/>
    <n v="3"/>
  </r>
  <r>
    <x v="3"/>
    <x v="4"/>
    <x v="0"/>
    <n v="0"/>
  </r>
  <r>
    <x v="3"/>
    <x v="4"/>
    <x v="1"/>
    <n v="0"/>
  </r>
  <r>
    <x v="3"/>
    <x v="5"/>
    <x v="0"/>
    <n v="1"/>
  </r>
  <r>
    <x v="3"/>
    <x v="5"/>
    <x v="1"/>
    <n v="2"/>
  </r>
  <r>
    <x v="3"/>
    <x v="6"/>
    <x v="0"/>
    <n v="0"/>
  </r>
  <r>
    <x v="3"/>
    <x v="6"/>
    <x v="1"/>
    <n v="0"/>
  </r>
  <r>
    <x v="4"/>
    <x v="0"/>
    <x v="0"/>
    <n v="0"/>
  </r>
  <r>
    <x v="4"/>
    <x v="1"/>
    <x v="0"/>
    <n v="0"/>
  </r>
  <r>
    <x v="4"/>
    <x v="1"/>
    <x v="1"/>
    <n v="0"/>
  </r>
  <r>
    <x v="4"/>
    <x v="2"/>
    <x v="0"/>
    <n v="2"/>
  </r>
  <r>
    <x v="4"/>
    <x v="2"/>
    <x v="1"/>
    <n v="2"/>
  </r>
  <r>
    <x v="4"/>
    <x v="3"/>
    <x v="0"/>
    <n v="2"/>
  </r>
  <r>
    <x v="4"/>
    <x v="3"/>
    <x v="0"/>
    <n v="0"/>
  </r>
  <r>
    <x v="4"/>
    <x v="3"/>
    <x v="1"/>
    <n v="0"/>
  </r>
  <r>
    <x v="4"/>
    <x v="3"/>
    <x v="1"/>
    <n v="7"/>
  </r>
  <r>
    <x v="4"/>
    <x v="4"/>
    <x v="0"/>
    <n v="1"/>
  </r>
  <r>
    <x v="4"/>
    <x v="4"/>
    <x v="1"/>
    <n v="0"/>
  </r>
  <r>
    <x v="4"/>
    <x v="5"/>
    <x v="0"/>
    <n v="1"/>
  </r>
  <r>
    <x v="4"/>
    <x v="5"/>
    <x v="1"/>
    <n v="0"/>
  </r>
  <r>
    <x v="4"/>
    <x v="6"/>
    <x v="0"/>
    <n v="0"/>
  </r>
  <r>
    <x v="4"/>
    <x v="6"/>
    <x v="1"/>
    <n v="0"/>
  </r>
  <r>
    <x v="5"/>
    <x v="0"/>
    <x v="0"/>
    <n v="19"/>
  </r>
  <r>
    <x v="5"/>
    <x v="1"/>
    <x v="0"/>
    <n v="1"/>
  </r>
  <r>
    <x v="5"/>
    <x v="1"/>
    <x v="1"/>
    <n v="0"/>
  </r>
  <r>
    <x v="5"/>
    <x v="2"/>
    <x v="0"/>
    <n v="1"/>
  </r>
  <r>
    <x v="5"/>
    <x v="2"/>
    <x v="1"/>
    <n v="0"/>
  </r>
  <r>
    <x v="5"/>
    <x v="3"/>
    <x v="0"/>
    <n v="2"/>
  </r>
  <r>
    <x v="5"/>
    <x v="3"/>
    <x v="0"/>
    <n v="0"/>
  </r>
  <r>
    <x v="5"/>
    <x v="3"/>
    <x v="1"/>
    <n v="0"/>
  </r>
  <r>
    <x v="5"/>
    <x v="3"/>
    <x v="1"/>
    <n v="3"/>
  </r>
  <r>
    <x v="5"/>
    <x v="4"/>
    <x v="0"/>
    <n v="0"/>
  </r>
  <r>
    <x v="5"/>
    <x v="4"/>
    <x v="1"/>
    <n v="0"/>
  </r>
  <r>
    <x v="5"/>
    <x v="5"/>
    <x v="0"/>
    <n v="1"/>
  </r>
  <r>
    <x v="5"/>
    <x v="5"/>
    <x v="1"/>
    <n v="0"/>
  </r>
  <r>
    <x v="5"/>
    <x v="6"/>
    <x v="0"/>
    <n v="1"/>
  </r>
  <r>
    <x v="5"/>
    <x v="6"/>
    <x v="1"/>
    <n v="0"/>
  </r>
  <r>
    <x v="6"/>
    <x v="0"/>
    <x v="0"/>
    <n v="0"/>
  </r>
  <r>
    <x v="6"/>
    <x v="1"/>
    <x v="0"/>
    <n v="1"/>
  </r>
  <r>
    <x v="6"/>
    <x v="1"/>
    <x v="1"/>
    <n v="0"/>
  </r>
  <r>
    <x v="6"/>
    <x v="2"/>
    <x v="0"/>
    <n v="1"/>
  </r>
  <r>
    <x v="6"/>
    <x v="2"/>
    <x v="1"/>
    <n v="1"/>
  </r>
  <r>
    <x v="6"/>
    <x v="3"/>
    <x v="0"/>
    <n v="3"/>
  </r>
  <r>
    <x v="6"/>
    <x v="3"/>
    <x v="0"/>
    <n v="0"/>
  </r>
  <r>
    <x v="6"/>
    <x v="3"/>
    <x v="1"/>
    <n v="0"/>
  </r>
  <r>
    <x v="6"/>
    <x v="3"/>
    <x v="1"/>
    <n v="4"/>
  </r>
  <r>
    <x v="6"/>
    <x v="4"/>
    <x v="0"/>
    <n v="0"/>
  </r>
  <r>
    <x v="6"/>
    <x v="4"/>
    <x v="1"/>
    <n v="0"/>
  </r>
  <r>
    <x v="6"/>
    <x v="5"/>
    <x v="0"/>
    <n v="1"/>
  </r>
  <r>
    <x v="6"/>
    <x v="5"/>
    <x v="1"/>
    <n v="0"/>
  </r>
  <r>
    <x v="6"/>
    <x v="6"/>
    <x v="0"/>
    <n v="0"/>
  </r>
  <r>
    <x v="6"/>
    <x v="6"/>
    <x v="1"/>
    <n v="0"/>
  </r>
  <r>
    <x v="7"/>
    <x v="0"/>
    <x v="0"/>
    <n v="7"/>
  </r>
  <r>
    <x v="7"/>
    <x v="1"/>
    <x v="0"/>
    <n v="1"/>
  </r>
  <r>
    <x v="7"/>
    <x v="1"/>
    <x v="1"/>
    <n v="0"/>
  </r>
  <r>
    <x v="7"/>
    <x v="2"/>
    <x v="0"/>
    <n v="2"/>
  </r>
  <r>
    <x v="7"/>
    <x v="2"/>
    <x v="1"/>
    <n v="5"/>
  </r>
  <r>
    <x v="7"/>
    <x v="3"/>
    <x v="0"/>
    <n v="2"/>
  </r>
  <r>
    <x v="7"/>
    <x v="3"/>
    <x v="0"/>
    <n v="0"/>
  </r>
  <r>
    <x v="7"/>
    <x v="3"/>
    <x v="1"/>
    <n v="6"/>
  </r>
  <r>
    <x v="7"/>
    <x v="3"/>
    <x v="1"/>
    <n v="2"/>
  </r>
  <r>
    <x v="7"/>
    <x v="4"/>
    <x v="0"/>
    <n v="0"/>
  </r>
  <r>
    <x v="7"/>
    <x v="4"/>
    <x v="1"/>
    <n v="0"/>
  </r>
  <r>
    <x v="7"/>
    <x v="5"/>
    <x v="0"/>
    <n v="0"/>
  </r>
  <r>
    <x v="7"/>
    <x v="5"/>
    <x v="1"/>
    <n v="0"/>
  </r>
  <r>
    <x v="7"/>
    <x v="6"/>
    <x v="0"/>
    <n v="0"/>
  </r>
  <r>
    <x v="7"/>
    <x v="6"/>
    <x v="1"/>
    <n v="0"/>
  </r>
  <r>
    <x v="8"/>
    <x v="0"/>
    <x v="0"/>
    <n v="6"/>
  </r>
  <r>
    <x v="8"/>
    <x v="1"/>
    <x v="0"/>
    <n v="1"/>
  </r>
  <r>
    <x v="8"/>
    <x v="1"/>
    <x v="1"/>
    <n v="0"/>
  </r>
  <r>
    <x v="8"/>
    <x v="2"/>
    <x v="0"/>
    <n v="1"/>
  </r>
  <r>
    <x v="8"/>
    <x v="2"/>
    <x v="1"/>
    <n v="2"/>
  </r>
  <r>
    <x v="8"/>
    <x v="3"/>
    <x v="0"/>
    <n v="1"/>
  </r>
  <r>
    <x v="8"/>
    <x v="3"/>
    <x v="0"/>
    <n v="1"/>
  </r>
  <r>
    <x v="8"/>
    <x v="3"/>
    <x v="1"/>
    <n v="0"/>
  </r>
  <r>
    <x v="8"/>
    <x v="3"/>
    <x v="1"/>
    <n v="2"/>
  </r>
  <r>
    <x v="8"/>
    <x v="4"/>
    <x v="0"/>
    <n v="1"/>
  </r>
  <r>
    <x v="8"/>
    <x v="4"/>
    <x v="1"/>
    <n v="0"/>
  </r>
  <r>
    <x v="8"/>
    <x v="5"/>
    <x v="0"/>
    <n v="1"/>
  </r>
  <r>
    <x v="8"/>
    <x v="5"/>
    <x v="1"/>
    <n v="0"/>
  </r>
  <r>
    <x v="8"/>
    <x v="6"/>
    <x v="0"/>
    <n v="0"/>
  </r>
  <r>
    <x v="8"/>
    <x v="6"/>
    <x v="1"/>
    <n v="0"/>
  </r>
  <r>
    <x v="9"/>
    <x v="0"/>
    <x v="0"/>
    <n v="0"/>
  </r>
  <r>
    <x v="9"/>
    <x v="1"/>
    <x v="0"/>
    <n v="0"/>
  </r>
  <r>
    <x v="9"/>
    <x v="1"/>
    <x v="1"/>
    <n v="0"/>
  </r>
  <r>
    <x v="9"/>
    <x v="2"/>
    <x v="0"/>
    <n v="0"/>
  </r>
  <r>
    <x v="9"/>
    <x v="2"/>
    <x v="1"/>
    <n v="2"/>
  </r>
  <r>
    <x v="9"/>
    <x v="3"/>
    <x v="0"/>
    <n v="0"/>
  </r>
  <r>
    <x v="9"/>
    <x v="3"/>
    <x v="0"/>
    <n v="3"/>
  </r>
  <r>
    <x v="9"/>
    <x v="3"/>
    <x v="1"/>
    <n v="0"/>
  </r>
  <r>
    <x v="9"/>
    <x v="3"/>
    <x v="1"/>
    <n v="4"/>
  </r>
  <r>
    <x v="9"/>
    <x v="4"/>
    <x v="0"/>
    <n v="0"/>
  </r>
  <r>
    <x v="9"/>
    <x v="4"/>
    <x v="1"/>
    <n v="0"/>
  </r>
  <r>
    <x v="9"/>
    <x v="5"/>
    <x v="0"/>
    <n v="0"/>
  </r>
  <r>
    <x v="9"/>
    <x v="5"/>
    <x v="1"/>
    <n v="1"/>
  </r>
  <r>
    <x v="9"/>
    <x v="6"/>
    <x v="0"/>
    <n v="1"/>
  </r>
  <r>
    <x v="9"/>
    <x v="6"/>
    <x v="1"/>
    <n v="0"/>
  </r>
  <r>
    <x v="10"/>
    <x v="0"/>
    <x v="0"/>
    <n v="0"/>
  </r>
  <r>
    <x v="10"/>
    <x v="1"/>
    <x v="0"/>
    <n v="0"/>
  </r>
  <r>
    <x v="10"/>
    <x v="1"/>
    <x v="1"/>
    <n v="0"/>
  </r>
  <r>
    <x v="10"/>
    <x v="2"/>
    <x v="0"/>
    <n v="0"/>
  </r>
  <r>
    <x v="10"/>
    <x v="2"/>
    <x v="1"/>
    <n v="3"/>
  </r>
  <r>
    <x v="10"/>
    <x v="3"/>
    <x v="0"/>
    <n v="1"/>
  </r>
  <r>
    <x v="10"/>
    <x v="3"/>
    <x v="0"/>
    <n v="1"/>
  </r>
  <r>
    <x v="10"/>
    <x v="3"/>
    <x v="1"/>
    <n v="0"/>
  </r>
  <r>
    <x v="10"/>
    <x v="3"/>
    <x v="1"/>
    <n v="5"/>
  </r>
  <r>
    <x v="10"/>
    <x v="4"/>
    <x v="0"/>
    <n v="0"/>
  </r>
  <r>
    <x v="10"/>
    <x v="4"/>
    <x v="1"/>
    <n v="0"/>
  </r>
  <r>
    <x v="10"/>
    <x v="5"/>
    <x v="0"/>
    <n v="1"/>
  </r>
  <r>
    <x v="10"/>
    <x v="5"/>
    <x v="1"/>
    <n v="1"/>
  </r>
  <r>
    <x v="10"/>
    <x v="6"/>
    <x v="0"/>
    <n v="0"/>
  </r>
  <r>
    <x v="10"/>
    <x v="6"/>
    <x v="1"/>
    <n v="0"/>
  </r>
  <r>
    <x v="11"/>
    <x v="0"/>
    <x v="0"/>
    <n v="3"/>
  </r>
  <r>
    <x v="11"/>
    <x v="1"/>
    <x v="0"/>
    <n v="0"/>
  </r>
  <r>
    <x v="11"/>
    <x v="1"/>
    <x v="1"/>
    <n v="0"/>
  </r>
  <r>
    <x v="11"/>
    <x v="2"/>
    <x v="0"/>
    <n v="2"/>
  </r>
  <r>
    <x v="11"/>
    <x v="2"/>
    <x v="1"/>
    <n v="1"/>
  </r>
  <r>
    <x v="11"/>
    <x v="3"/>
    <x v="0"/>
    <n v="0"/>
  </r>
  <r>
    <x v="11"/>
    <x v="3"/>
    <x v="0"/>
    <n v="3"/>
  </r>
  <r>
    <x v="11"/>
    <x v="3"/>
    <x v="1"/>
    <n v="7"/>
  </r>
  <r>
    <x v="11"/>
    <x v="3"/>
    <x v="1"/>
    <n v="1"/>
  </r>
  <r>
    <x v="11"/>
    <x v="4"/>
    <x v="0"/>
    <n v="1"/>
  </r>
  <r>
    <x v="11"/>
    <x v="4"/>
    <x v="1"/>
    <n v="0"/>
  </r>
  <r>
    <x v="11"/>
    <x v="5"/>
    <x v="0"/>
    <n v="0"/>
  </r>
  <r>
    <x v="11"/>
    <x v="5"/>
    <x v="1"/>
    <n v="0"/>
  </r>
  <r>
    <x v="11"/>
    <x v="6"/>
    <x v="0"/>
    <n v="0"/>
  </r>
  <r>
    <x v="11"/>
    <x v="6"/>
    <x v="1"/>
    <n v="0"/>
  </r>
  <r>
    <x v="12"/>
    <x v="0"/>
    <x v="0"/>
    <n v="3"/>
  </r>
  <r>
    <x v="12"/>
    <x v="1"/>
    <x v="0"/>
    <n v="2"/>
  </r>
  <r>
    <x v="12"/>
    <x v="1"/>
    <x v="1"/>
    <n v="0"/>
  </r>
  <r>
    <x v="12"/>
    <x v="2"/>
    <x v="0"/>
    <n v="1"/>
  </r>
  <r>
    <x v="12"/>
    <x v="2"/>
    <x v="1"/>
    <n v="2"/>
  </r>
  <r>
    <x v="12"/>
    <x v="3"/>
    <x v="0"/>
    <n v="3"/>
  </r>
  <r>
    <x v="12"/>
    <x v="3"/>
    <x v="0"/>
    <n v="1"/>
  </r>
  <r>
    <x v="12"/>
    <x v="3"/>
    <x v="1"/>
    <n v="0"/>
  </r>
  <r>
    <x v="12"/>
    <x v="3"/>
    <x v="1"/>
    <n v="7"/>
  </r>
  <r>
    <x v="12"/>
    <x v="4"/>
    <x v="0"/>
    <n v="0"/>
  </r>
  <r>
    <x v="12"/>
    <x v="4"/>
    <x v="1"/>
    <n v="0"/>
  </r>
  <r>
    <x v="12"/>
    <x v="5"/>
    <x v="0"/>
    <n v="1"/>
  </r>
  <r>
    <x v="12"/>
    <x v="5"/>
    <x v="1"/>
    <n v="0"/>
  </r>
  <r>
    <x v="12"/>
    <x v="6"/>
    <x v="0"/>
    <n v="0"/>
  </r>
  <r>
    <x v="12"/>
    <x v="6"/>
    <x v="1"/>
    <n v="0"/>
  </r>
  <r>
    <x v="13"/>
    <x v="0"/>
    <x v="0"/>
    <n v="3"/>
  </r>
  <r>
    <x v="13"/>
    <x v="1"/>
    <x v="0"/>
    <n v="1"/>
  </r>
  <r>
    <x v="13"/>
    <x v="1"/>
    <x v="1"/>
    <n v="0"/>
  </r>
  <r>
    <x v="13"/>
    <x v="2"/>
    <x v="0"/>
    <n v="0"/>
  </r>
  <r>
    <x v="13"/>
    <x v="2"/>
    <x v="1"/>
    <n v="1"/>
  </r>
  <r>
    <x v="13"/>
    <x v="3"/>
    <x v="0"/>
    <n v="1"/>
  </r>
  <r>
    <x v="13"/>
    <x v="3"/>
    <x v="0"/>
    <n v="2"/>
  </r>
  <r>
    <x v="13"/>
    <x v="3"/>
    <x v="1"/>
    <n v="0"/>
  </r>
  <r>
    <x v="13"/>
    <x v="3"/>
    <x v="1"/>
    <n v="7"/>
  </r>
  <r>
    <x v="13"/>
    <x v="4"/>
    <x v="0"/>
    <n v="1"/>
  </r>
  <r>
    <x v="13"/>
    <x v="4"/>
    <x v="1"/>
    <n v="0"/>
  </r>
  <r>
    <x v="13"/>
    <x v="5"/>
    <x v="0"/>
    <n v="0"/>
  </r>
  <r>
    <x v="13"/>
    <x v="5"/>
    <x v="1"/>
    <n v="1"/>
  </r>
  <r>
    <x v="13"/>
    <x v="6"/>
    <x v="0"/>
    <n v="0"/>
  </r>
  <r>
    <x v="14"/>
    <x v="0"/>
    <x v="0"/>
    <n v="3"/>
  </r>
  <r>
    <x v="14"/>
    <x v="1"/>
    <x v="0"/>
    <n v="2"/>
  </r>
  <r>
    <x v="14"/>
    <x v="1"/>
    <x v="1"/>
    <n v="0"/>
  </r>
  <r>
    <x v="14"/>
    <x v="2"/>
    <x v="0"/>
    <n v="0"/>
  </r>
  <r>
    <x v="14"/>
    <x v="2"/>
    <x v="1"/>
    <n v="0"/>
  </r>
  <r>
    <x v="14"/>
    <x v="3"/>
    <x v="0"/>
    <n v="0"/>
  </r>
  <r>
    <x v="14"/>
    <x v="3"/>
    <x v="0"/>
    <n v="4"/>
  </r>
  <r>
    <x v="14"/>
    <x v="3"/>
    <x v="1"/>
    <n v="2"/>
  </r>
  <r>
    <x v="14"/>
    <x v="3"/>
    <x v="1"/>
    <n v="9"/>
  </r>
  <r>
    <x v="14"/>
    <x v="4"/>
    <x v="0"/>
    <n v="0"/>
  </r>
  <r>
    <x v="14"/>
    <x v="4"/>
    <x v="1"/>
    <n v="0"/>
  </r>
  <r>
    <x v="14"/>
    <x v="5"/>
    <x v="0"/>
    <n v="1"/>
  </r>
  <r>
    <x v="14"/>
    <x v="5"/>
    <x v="1"/>
    <n v="1"/>
  </r>
  <r>
    <x v="14"/>
    <x v="6"/>
    <x v="0"/>
    <n v="0"/>
  </r>
  <r>
    <x v="14"/>
    <x v="6"/>
    <x v="1"/>
    <n v="0"/>
  </r>
  <r>
    <x v="15"/>
    <x v="0"/>
    <x v="0"/>
    <n v="0"/>
  </r>
  <r>
    <x v="15"/>
    <x v="1"/>
    <x v="0"/>
    <n v="1"/>
  </r>
  <r>
    <x v="15"/>
    <x v="1"/>
    <x v="1"/>
    <n v="0"/>
  </r>
  <r>
    <x v="15"/>
    <x v="2"/>
    <x v="0"/>
    <n v="2"/>
  </r>
  <r>
    <x v="15"/>
    <x v="2"/>
    <x v="1"/>
    <n v="1"/>
  </r>
  <r>
    <x v="15"/>
    <x v="3"/>
    <x v="0"/>
    <n v="4"/>
  </r>
  <r>
    <x v="15"/>
    <x v="3"/>
    <x v="0"/>
    <n v="0"/>
  </r>
  <r>
    <x v="15"/>
    <x v="3"/>
    <x v="1"/>
    <n v="0"/>
  </r>
  <r>
    <x v="15"/>
    <x v="3"/>
    <x v="1"/>
    <n v="6"/>
  </r>
  <r>
    <x v="15"/>
    <x v="4"/>
    <x v="0"/>
    <n v="1"/>
  </r>
  <r>
    <x v="15"/>
    <x v="4"/>
    <x v="1"/>
    <n v="0"/>
  </r>
  <r>
    <x v="15"/>
    <x v="5"/>
    <x v="0"/>
    <n v="0"/>
  </r>
  <r>
    <x v="15"/>
    <x v="5"/>
    <x v="1"/>
    <n v="1"/>
  </r>
  <r>
    <x v="15"/>
    <x v="6"/>
    <x v="0"/>
    <n v="0"/>
  </r>
  <r>
    <x v="15"/>
    <x v="6"/>
    <x v="1"/>
    <n v="0"/>
  </r>
  <r>
    <x v="16"/>
    <x v="7"/>
    <x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C8FD30E-9FC0-4BF9-A857-8A5AA5E2FEDA}" name="PivotTable15" cacheId="4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D20" firstHeaderRow="1" firstDataRow="2" firstDataCol="1" rowPageCount="1" colPageCount="1"/>
  <pivotFields count="4">
    <pivotField axis="axisPage" multipleItemSelectionAllowed="1" showAll="0">
      <items count="18">
        <item h="1" x="16"/>
        <item h="1" x="0"/>
        <item h="1" x="1"/>
        <item h="1" x="2"/>
        <item h="1" x="3"/>
        <item h="1" x="4"/>
        <item h="1" x="5"/>
        <item h="1" x="6"/>
        <item h="1" x="7"/>
        <item h="1" x="8"/>
        <item h="1" x="9"/>
        <item h="1" x="10"/>
        <item h="1" x="11"/>
        <item h="1" x="12"/>
        <item x="13"/>
        <item h="1" x="14"/>
        <item h="1" x="15"/>
        <item t="default"/>
      </items>
    </pivotField>
    <pivotField axis="axisRow" showAll="0">
      <items count="14">
        <item x="0"/>
        <item x="1"/>
        <item x="2"/>
        <item x="3"/>
        <item x="4"/>
        <item x="5"/>
        <item x="6"/>
        <item x="7"/>
        <item x="11"/>
        <item x="8"/>
        <item x="9"/>
        <item x="10"/>
        <item x="12"/>
        <item t="default"/>
      </items>
    </pivotField>
    <pivotField axis="axisCol" showAll="0">
      <items count="4">
        <item h="1" x="2"/>
        <item x="0"/>
        <item x="1"/>
        <item t="default"/>
      </items>
    </pivotField>
    <pivotField dataField="1" showAll="0"/>
  </pivotFields>
  <rowFields count="1">
    <field x="1"/>
  </rowFields>
  <rowItems count="13">
    <i>
      <x/>
    </i>
    <i>
      <x v="1"/>
    </i>
    <i>
      <x v="2"/>
    </i>
    <i>
      <x v="3"/>
    </i>
    <i>
      <x v="4"/>
    </i>
    <i>
      <x v="5"/>
    </i>
    <i>
      <x v="6"/>
    </i>
    <i>
      <x v="7"/>
    </i>
    <i>
      <x v="8"/>
    </i>
    <i>
      <x v="9"/>
    </i>
    <i>
      <x v="10"/>
    </i>
    <i>
      <x v="11"/>
    </i>
    <i t="grand">
      <x/>
    </i>
  </rowItems>
  <colFields count="1">
    <field x="2"/>
  </colFields>
  <colItems count="3">
    <i>
      <x v="1"/>
    </i>
    <i>
      <x v="2"/>
    </i>
    <i t="grand">
      <x/>
    </i>
  </colItems>
  <pageFields count="1">
    <pageField fld="0" hier="-1"/>
  </pageFields>
  <dataFields count="1">
    <dataField name="Sum of Total outdoor fires" fld="3" baseField="0" baseItem="0" numFmtId="3"/>
  </dataFields>
  <formats count="40">
    <format dxfId="119">
      <pivotArea type="all" dataOnly="0" outline="0" fieldPosition="0"/>
    </format>
    <format dxfId="118">
      <pivotArea outline="0" collapsedLevelsAreSubtotals="1" fieldPosition="0"/>
    </format>
    <format dxfId="117">
      <pivotArea type="origin" dataOnly="0" labelOnly="1" outline="0" fieldPosition="0"/>
    </format>
    <format dxfId="116">
      <pivotArea field="2" type="button" dataOnly="0" labelOnly="1" outline="0" axis="axisCol" fieldPosition="0"/>
    </format>
    <format dxfId="115">
      <pivotArea type="topRight" dataOnly="0" labelOnly="1" outline="0" fieldPosition="0"/>
    </format>
    <format dxfId="114">
      <pivotArea field="1" type="button" dataOnly="0" labelOnly="1" outline="0" axis="axisRow" fieldPosition="0"/>
    </format>
    <format dxfId="113">
      <pivotArea dataOnly="0" labelOnly="1" fieldPosition="0">
        <references count="1">
          <reference field="1" count="12">
            <x v="0"/>
            <x v="1"/>
            <x v="2"/>
            <x v="3"/>
            <x v="4"/>
            <x v="5"/>
            <x v="6"/>
            <x v="7"/>
            <x v="8"/>
            <x v="9"/>
            <x v="10"/>
            <x v="11"/>
          </reference>
        </references>
      </pivotArea>
    </format>
    <format dxfId="112">
      <pivotArea dataOnly="0" labelOnly="1" grandRow="1" outline="0" fieldPosition="0"/>
    </format>
    <format dxfId="111">
      <pivotArea dataOnly="0" labelOnly="1" fieldPosition="0">
        <references count="1">
          <reference field="2" count="0"/>
        </references>
      </pivotArea>
    </format>
    <format dxfId="110">
      <pivotArea dataOnly="0" labelOnly="1" grandCol="1" outline="0" fieldPosition="0"/>
    </format>
    <format dxfId="89">
      <pivotArea type="all" dataOnly="0" outline="0" fieldPosition="0"/>
    </format>
    <format dxfId="88">
      <pivotArea outline="0" collapsedLevelsAreSubtotals="1" fieldPosition="0"/>
    </format>
    <format dxfId="87">
      <pivotArea type="origin" dataOnly="0" labelOnly="1" outline="0" fieldPosition="0"/>
    </format>
    <format dxfId="86">
      <pivotArea field="2" type="button" dataOnly="0" labelOnly="1" outline="0" axis="axisCol" fieldPosition="0"/>
    </format>
    <format dxfId="85">
      <pivotArea type="topRight" dataOnly="0" labelOnly="1" outline="0" fieldPosition="0"/>
    </format>
    <format dxfId="84">
      <pivotArea field="1" type="button" dataOnly="0" labelOnly="1" outline="0" axis="axisRow" fieldPosition="0"/>
    </format>
    <format dxfId="83">
      <pivotArea dataOnly="0" labelOnly="1" fieldPosition="0">
        <references count="1">
          <reference field="1" count="12">
            <x v="0"/>
            <x v="1"/>
            <x v="2"/>
            <x v="3"/>
            <x v="4"/>
            <x v="5"/>
            <x v="6"/>
            <x v="7"/>
            <x v="8"/>
            <x v="9"/>
            <x v="10"/>
            <x v="11"/>
          </reference>
        </references>
      </pivotArea>
    </format>
    <format dxfId="82">
      <pivotArea dataOnly="0" labelOnly="1" grandRow="1" outline="0" fieldPosition="0"/>
    </format>
    <format dxfId="81">
      <pivotArea dataOnly="0" labelOnly="1" fieldPosition="0">
        <references count="1">
          <reference field="2" count="0"/>
        </references>
      </pivotArea>
    </format>
    <format dxfId="80">
      <pivotArea dataOnly="0" labelOnly="1" grandCol="1" outline="0" fieldPosition="0"/>
    </format>
    <format dxfId="59">
      <pivotArea type="all" dataOnly="0" outline="0" fieldPosition="0"/>
    </format>
    <format dxfId="58">
      <pivotArea outline="0" collapsedLevelsAreSubtotals="1" fieldPosition="0"/>
    </format>
    <format dxfId="57">
      <pivotArea type="origin" dataOnly="0" labelOnly="1" outline="0" fieldPosition="0"/>
    </format>
    <format dxfId="56">
      <pivotArea field="2" type="button" dataOnly="0" labelOnly="1" outline="0" axis="axisCol" fieldPosition="0"/>
    </format>
    <format dxfId="55">
      <pivotArea type="topRight" dataOnly="0" labelOnly="1" outline="0" fieldPosition="0"/>
    </format>
    <format dxfId="54">
      <pivotArea field="1" type="button" dataOnly="0" labelOnly="1" outline="0" axis="axisRow" fieldPosition="0"/>
    </format>
    <format dxfId="53">
      <pivotArea dataOnly="0" labelOnly="1" fieldPosition="0">
        <references count="1">
          <reference field="1" count="12">
            <x v="0"/>
            <x v="1"/>
            <x v="2"/>
            <x v="3"/>
            <x v="4"/>
            <x v="5"/>
            <x v="6"/>
            <x v="7"/>
            <x v="8"/>
            <x v="9"/>
            <x v="10"/>
            <x v="11"/>
          </reference>
        </references>
      </pivotArea>
    </format>
    <format dxfId="52">
      <pivotArea dataOnly="0" labelOnly="1" grandRow="1" outline="0" fieldPosition="0"/>
    </format>
    <format dxfId="51">
      <pivotArea dataOnly="0" labelOnly="1" fieldPosition="0">
        <references count="1">
          <reference field="2" count="0"/>
        </references>
      </pivotArea>
    </format>
    <format dxfId="50">
      <pivotArea dataOnly="0" labelOnly="1" grandCol="1" outline="0"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2" type="button" dataOnly="0" labelOnly="1" outline="0" axis="axisCol" fieldPosition="0"/>
    </format>
    <format dxfId="25">
      <pivotArea type="topRight" dataOnly="0" labelOnly="1" outline="0" fieldPosition="0"/>
    </format>
    <format dxfId="24">
      <pivotArea field="1" type="button" dataOnly="0" labelOnly="1" outline="0" axis="axisRow" fieldPosition="0"/>
    </format>
    <format dxfId="23">
      <pivotArea dataOnly="0" labelOnly="1" fieldPosition="0">
        <references count="1">
          <reference field="1" count="12">
            <x v="0"/>
            <x v="1"/>
            <x v="2"/>
            <x v="3"/>
            <x v="4"/>
            <x v="5"/>
            <x v="6"/>
            <x v="7"/>
            <x v="8"/>
            <x v="9"/>
            <x v="10"/>
            <x v="11"/>
          </reference>
        </references>
      </pivotArea>
    </format>
    <format dxfId="22">
      <pivotArea dataOnly="0" labelOnly="1" grandRow="1" outline="0" fieldPosition="0"/>
    </format>
    <format dxfId="21">
      <pivotArea dataOnly="0" labelOnly="1" fieldPosition="0">
        <references count="1">
          <reference field="2" count="0"/>
        </references>
      </pivotArea>
    </format>
    <format dxfId="2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9CA5DF7-3398-4C2C-A95F-4ADA05DF0547}" name="PivotTable18" cacheId="4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2:D51" firstHeaderRow="1" firstDataRow="2" firstDataCol="1" rowPageCount="1" colPageCount="1"/>
  <pivotFields count="4">
    <pivotField axis="axisPage" multipleItemSelectionAllowed="1" showAll="0">
      <items count="18">
        <item h="1" x="16"/>
        <item h="1" x="0"/>
        <item h="1" x="1"/>
        <item h="1" x="2"/>
        <item h="1" x="3"/>
        <item h="1" x="4"/>
        <item h="1" x="5"/>
        <item h="1" x="6"/>
        <item h="1" x="7"/>
        <item h="1" x="8"/>
        <item h="1" x="9"/>
        <item h="1" x="10"/>
        <item h="1" x="11"/>
        <item h="1" x="12"/>
        <item x="13"/>
        <item h="1" x="14"/>
        <item h="1" x="15"/>
        <item t="default"/>
      </items>
    </pivotField>
    <pivotField axis="axisRow" showAll="0">
      <items count="9">
        <item x="0"/>
        <item x="1"/>
        <item x="2"/>
        <item x="3"/>
        <item x="4"/>
        <item x="5"/>
        <item x="6"/>
        <item x="7"/>
        <item t="default"/>
      </items>
    </pivotField>
    <pivotField axis="axisCol" showAll="0">
      <items count="4">
        <item h="1" x="2"/>
        <item x="0"/>
        <item x="1"/>
        <item t="default"/>
      </items>
    </pivotField>
    <pivotField dataField="1" showAll="0"/>
  </pivotFields>
  <rowFields count="1">
    <field x="1"/>
  </rowFields>
  <rowItems count="8">
    <i>
      <x/>
    </i>
    <i>
      <x v="1"/>
    </i>
    <i>
      <x v="2"/>
    </i>
    <i>
      <x v="3"/>
    </i>
    <i>
      <x v="4"/>
    </i>
    <i>
      <x v="5"/>
    </i>
    <i>
      <x v="6"/>
    </i>
    <i t="grand">
      <x/>
    </i>
  </rowItems>
  <colFields count="1">
    <field x="2"/>
  </colFields>
  <colItems count="3">
    <i>
      <x v="1"/>
    </i>
    <i>
      <x v="2"/>
    </i>
    <i t="grand">
      <x/>
    </i>
  </colItems>
  <pageFields count="1">
    <pageField fld="0" hier="-1"/>
  </pageFields>
  <dataFields count="1">
    <dataField name="Sum of Total casualties in outdoor fires" fld="3" baseField="0" baseItem="0" numFmtId="3"/>
  </dataFields>
  <formats count="40">
    <format dxfId="109">
      <pivotArea type="all" dataOnly="0" outline="0" fieldPosition="0"/>
    </format>
    <format dxfId="108">
      <pivotArea outline="0" collapsedLevelsAreSubtotals="1" fieldPosition="0"/>
    </format>
    <format dxfId="107">
      <pivotArea type="origin" dataOnly="0" labelOnly="1" outline="0" fieldPosition="0"/>
    </format>
    <format dxfId="106">
      <pivotArea field="2" type="button" dataOnly="0" labelOnly="1" outline="0" axis="axisCol" fieldPosition="0"/>
    </format>
    <format dxfId="105">
      <pivotArea type="topRight" dataOnly="0" labelOnly="1" outline="0" fieldPosition="0"/>
    </format>
    <format dxfId="104">
      <pivotArea field="1" type="button" dataOnly="0" labelOnly="1" outline="0" axis="axisRow" fieldPosition="0"/>
    </format>
    <format dxfId="103">
      <pivotArea dataOnly="0" labelOnly="1" fieldPosition="0">
        <references count="1">
          <reference field="1" count="7">
            <x v="0"/>
            <x v="1"/>
            <x v="2"/>
            <x v="3"/>
            <x v="4"/>
            <x v="5"/>
            <x v="6"/>
          </reference>
        </references>
      </pivotArea>
    </format>
    <format dxfId="102">
      <pivotArea dataOnly="0" labelOnly="1" grandRow="1" outline="0" fieldPosition="0"/>
    </format>
    <format dxfId="101">
      <pivotArea dataOnly="0" labelOnly="1" fieldPosition="0">
        <references count="1">
          <reference field="2" count="0"/>
        </references>
      </pivotArea>
    </format>
    <format dxfId="100">
      <pivotArea dataOnly="0" labelOnly="1" grandCol="1" outline="0" fieldPosition="0"/>
    </format>
    <format dxfId="79">
      <pivotArea type="all" dataOnly="0" outline="0" fieldPosition="0"/>
    </format>
    <format dxfId="78">
      <pivotArea outline="0" collapsedLevelsAreSubtotals="1" fieldPosition="0"/>
    </format>
    <format dxfId="77">
      <pivotArea type="origin" dataOnly="0" labelOnly="1" outline="0" fieldPosition="0"/>
    </format>
    <format dxfId="76">
      <pivotArea field="2" type="button" dataOnly="0" labelOnly="1" outline="0" axis="axisCol" fieldPosition="0"/>
    </format>
    <format dxfId="75">
      <pivotArea type="topRight" dataOnly="0" labelOnly="1" outline="0" fieldPosition="0"/>
    </format>
    <format dxfId="74">
      <pivotArea field="1" type="button" dataOnly="0" labelOnly="1" outline="0" axis="axisRow" fieldPosition="0"/>
    </format>
    <format dxfId="73">
      <pivotArea dataOnly="0" labelOnly="1" fieldPosition="0">
        <references count="1">
          <reference field="1" count="7">
            <x v="0"/>
            <x v="1"/>
            <x v="2"/>
            <x v="3"/>
            <x v="4"/>
            <x v="5"/>
            <x v="6"/>
          </reference>
        </references>
      </pivotArea>
    </format>
    <format dxfId="72">
      <pivotArea dataOnly="0" labelOnly="1" grandRow="1" outline="0" fieldPosition="0"/>
    </format>
    <format dxfId="71">
      <pivotArea dataOnly="0" labelOnly="1" fieldPosition="0">
        <references count="1">
          <reference field="2" count="0"/>
        </references>
      </pivotArea>
    </format>
    <format dxfId="70">
      <pivotArea dataOnly="0" labelOnly="1" grandCol="1" outline="0" fieldPosition="0"/>
    </format>
    <format dxfId="49">
      <pivotArea type="all" dataOnly="0" outline="0" fieldPosition="0"/>
    </format>
    <format dxfId="48">
      <pivotArea outline="0" collapsedLevelsAreSubtotals="1" fieldPosition="0"/>
    </format>
    <format dxfId="47">
      <pivotArea type="origin" dataOnly="0" labelOnly="1" outline="0" fieldPosition="0"/>
    </format>
    <format dxfId="46">
      <pivotArea field="2" type="button" dataOnly="0" labelOnly="1" outline="0" axis="axisCol" fieldPosition="0"/>
    </format>
    <format dxfId="45">
      <pivotArea type="topRight" dataOnly="0" labelOnly="1" outline="0" fieldPosition="0"/>
    </format>
    <format dxfId="44">
      <pivotArea field="1" type="button" dataOnly="0" labelOnly="1" outline="0" axis="axisRow" fieldPosition="0"/>
    </format>
    <format dxfId="43">
      <pivotArea dataOnly="0" labelOnly="1" fieldPosition="0">
        <references count="1">
          <reference field="1" count="7">
            <x v="0"/>
            <x v="1"/>
            <x v="2"/>
            <x v="3"/>
            <x v="4"/>
            <x v="5"/>
            <x v="6"/>
          </reference>
        </references>
      </pivotArea>
    </format>
    <format dxfId="42">
      <pivotArea dataOnly="0" labelOnly="1" grandRow="1" outline="0" fieldPosition="0"/>
    </format>
    <format dxfId="41">
      <pivotArea dataOnly="0" labelOnly="1" fieldPosition="0">
        <references count="1">
          <reference field="2" count="0"/>
        </references>
      </pivotArea>
    </format>
    <format dxfId="40">
      <pivotArea dataOnly="0" labelOnly="1" grandCol="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2" type="button" dataOnly="0" labelOnly="1" outline="0" axis="axisCol" fieldPosition="0"/>
    </format>
    <format dxfId="15">
      <pivotArea type="topRight" dataOnly="0" labelOnly="1" outline="0" fieldPosition="0"/>
    </format>
    <format dxfId="14">
      <pivotArea field="1" type="button" dataOnly="0" labelOnly="1" outline="0" axis="axisRow" fieldPosition="0"/>
    </format>
    <format dxfId="13">
      <pivotArea dataOnly="0" labelOnly="1" fieldPosition="0">
        <references count="1">
          <reference field="1" count="7">
            <x v="0"/>
            <x v="1"/>
            <x v="2"/>
            <x v="3"/>
            <x v="4"/>
            <x v="5"/>
            <x v="6"/>
          </reference>
        </references>
      </pivotArea>
    </format>
    <format dxfId="12">
      <pivotArea dataOnly="0" labelOnly="1" grandRow="1" outline="0" fieldPosition="0"/>
    </format>
    <format dxfId="11">
      <pivotArea dataOnly="0" labelOnly="1" fieldPosition="0">
        <references count="1">
          <reference field="2" count="0"/>
        </references>
      </pivotArea>
    </format>
    <format dxfId="1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725D7B4-8C94-4802-B570-0241307B55CC}" name="PivotTable17" cacheId="4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7:D36" firstHeaderRow="1" firstDataRow="2" firstDataCol="1" rowPageCount="1" colPageCount="1"/>
  <pivotFields count="4">
    <pivotField axis="axisPage" multipleItemSelectionAllowed="1" showAll="0">
      <items count="18">
        <item h="1" x="16"/>
        <item h="1" x="0"/>
        <item h="1" x="1"/>
        <item h="1" x="2"/>
        <item h="1" x="3"/>
        <item h="1" x="4"/>
        <item h="1" x="5"/>
        <item h="1" x="6"/>
        <item h="1" x="7"/>
        <item h="1" x="8"/>
        <item h="1" x="9"/>
        <item h="1" x="10"/>
        <item h="1" x="11"/>
        <item h="1" x="12"/>
        <item x="13"/>
        <item h="1" x="14"/>
        <item h="1" x="15"/>
        <item t="default"/>
      </items>
    </pivotField>
    <pivotField axis="axisRow" showAll="0">
      <items count="9">
        <item x="0"/>
        <item x="1"/>
        <item x="2"/>
        <item x="3"/>
        <item x="4"/>
        <item x="5"/>
        <item x="6"/>
        <item x="7"/>
        <item t="default"/>
      </items>
    </pivotField>
    <pivotField axis="axisCol" showAll="0">
      <items count="4">
        <item h="1" x="2"/>
        <item x="0"/>
        <item x="1"/>
        <item t="default"/>
      </items>
    </pivotField>
    <pivotField dataField="1" showAll="0"/>
  </pivotFields>
  <rowFields count="1">
    <field x="1"/>
  </rowFields>
  <rowItems count="8">
    <i>
      <x/>
    </i>
    <i>
      <x v="1"/>
    </i>
    <i>
      <x v="2"/>
    </i>
    <i>
      <x v="3"/>
    </i>
    <i>
      <x v="4"/>
    </i>
    <i>
      <x v="5"/>
    </i>
    <i>
      <x v="6"/>
    </i>
    <i t="grand">
      <x/>
    </i>
  </rowItems>
  <colFields count="1">
    <field x="2"/>
  </colFields>
  <colItems count="3">
    <i>
      <x v="1"/>
    </i>
    <i>
      <x v="2"/>
    </i>
    <i t="grand">
      <x/>
    </i>
  </colItems>
  <pageFields count="1">
    <pageField fld="0" hier="-1"/>
  </pageFields>
  <dataFields count="1">
    <dataField name="Sum of Total fatalities in outdoor fires" fld="3" baseField="0" baseItem="0" numFmtId="3"/>
  </dataFields>
  <formats count="40">
    <format dxfId="99">
      <pivotArea type="all" dataOnly="0" outline="0" fieldPosition="0"/>
    </format>
    <format dxfId="98">
      <pivotArea outline="0" collapsedLevelsAreSubtotals="1" fieldPosition="0"/>
    </format>
    <format dxfId="97">
      <pivotArea type="origin" dataOnly="0" labelOnly="1" outline="0" fieldPosition="0"/>
    </format>
    <format dxfId="96">
      <pivotArea field="2" type="button" dataOnly="0" labelOnly="1" outline="0" axis="axisCol" fieldPosition="0"/>
    </format>
    <format dxfId="95">
      <pivotArea type="topRight" dataOnly="0" labelOnly="1" outline="0" fieldPosition="0"/>
    </format>
    <format dxfId="94">
      <pivotArea field="1" type="button" dataOnly="0" labelOnly="1" outline="0" axis="axisRow" fieldPosition="0"/>
    </format>
    <format dxfId="93">
      <pivotArea dataOnly="0" labelOnly="1" fieldPosition="0">
        <references count="1">
          <reference field="1" count="7">
            <x v="0"/>
            <x v="1"/>
            <x v="2"/>
            <x v="3"/>
            <x v="4"/>
            <x v="5"/>
            <x v="6"/>
          </reference>
        </references>
      </pivotArea>
    </format>
    <format dxfId="92">
      <pivotArea dataOnly="0" labelOnly="1" grandRow="1" outline="0" fieldPosition="0"/>
    </format>
    <format dxfId="91">
      <pivotArea dataOnly="0" labelOnly="1" fieldPosition="0">
        <references count="1">
          <reference field="2" count="0"/>
        </references>
      </pivotArea>
    </format>
    <format dxfId="90">
      <pivotArea dataOnly="0" labelOnly="1" grandCol="1" outline="0" fieldPosition="0"/>
    </format>
    <format dxfId="69">
      <pivotArea type="all" dataOnly="0" outline="0" fieldPosition="0"/>
    </format>
    <format dxfId="68">
      <pivotArea outline="0" collapsedLevelsAreSubtotals="1" fieldPosition="0"/>
    </format>
    <format dxfId="67">
      <pivotArea type="origin" dataOnly="0" labelOnly="1" outline="0" fieldPosition="0"/>
    </format>
    <format dxfId="66">
      <pivotArea field="2" type="button" dataOnly="0" labelOnly="1" outline="0" axis="axisCol" fieldPosition="0"/>
    </format>
    <format dxfId="65">
      <pivotArea type="topRight" dataOnly="0" labelOnly="1" outline="0" fieldPosition="0"/>
    </format>
    <format dxfId="64">
      <pivotArea field="1" type="button" dataOnly="0" labelOnly="1" outline="0" axis="axisRow" fieldPosition="0"/>
    </format>
    <format dxfId="63">
      <pivotArea dataOnly="0" labelOnly="1" fieldPosition="0">
        <references count="1">
          <reference field="1" count="7">
            <x v="0"/>
            <x v="1"/>
            <x v="2"/>
            <x v="3"/>
            <x v="4"/>
            <x v="5"/>
            <x v="6"/>
          </reference>
        </references>
      </pivotArea>
    </format>
    <format dxfId="62">
      <pivotArea dataOnly="0" labelOnly="1" grandRow="1" outline="0" fieldPosition="0"/>
    </format>
    <format dxfId="61">
      <pivotArea dataOnly="0" labelOnly="1" fieldPosition="0">
        <references count="1">
          <reference field="2" count="0"/>
        </references>
      </pivotArea>
    </format>
    <format dxfId="60">
      <pivotArea dataOnly="0" labelOnly="1" grandCol="1" outline="0" fieldPosition="0"/>
    </format>
    <format dxfId="39">
      <pivotArea type="all" dataOnly="0" outline="0" fieldPosition="0"/>
    </format>
    <format dxfId="38">
      <pivotArea outline="0" collapsedLevelsAreSubtotals="1" fieldPosition="0"/>
    </format>
    <format dxfId="37">
      <pivotArea type="origin" dataOnly="0" labelOnly="1" outline="0" fieldPosition="0"/>
    </format>
    <format dxfId="36">
      <pivotArea field="2" type="button" dataOnly="0" labelOnly="1" outline="0" axis="axisCol" fieldPosition="0"/>
    </format>
    <format dxfId="35">
      <pivotArea type="topRight" dataOnly="0" labelOnly="1" outline="0" fieldPosition="0"/>
    </format>
    <format dxfId="34">
      <pivotArea field="1" type="button" dataOnly="0" labelOnly="1" outline="0" axis="axisRow" fieldPosition="0"/>
    </format>
    <format dxfId="33">
      <pivotArea dataOnly="0" labelOnly="1" fieldPosition="0">
        <references count="1">
          <reference field="1" count="7">
            <x v="0"/>
            <x v="1"/>
            <x v="2"/>
            <x v="3"/>
            <x v="4"/>
            <x v="5"/>
            <x v="6"/>
          </reference>
        </references>
      </pivotArea>
    </format>
    <format dxfId="32">
      <pivotArea dataOnly="0" labelOnly="1" grandRow="1" outline="0" fieldPosition="0"/>
    </format>
    <format dxfId="31">
      <pivotArea dataOnly="0" labelOnly="1" fieldPosition="0">
        <references count="1">
          <reference field="2" count="0"/>
        </references>
      </pivotArea>
    </format>
    <format dxfId="30">
      <pivotArea dataOnly="0" labelOnly="1" grandCol="1" outline="0"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2" type="button" dataOnly="0" labelOnly="1" outline="0" axis="axisCol" fieldPosition="0"/>
    </format>
    <format dxfId="5">
      <pivotArea type="topRight" dataOnly="0" labelOnly="1" outline="0" fieldPosition="0"/>
    </format>
    <format dxfId="4">
      <pivotArea field="1" type="button" dataOnly="0" labelOnly="1" outline="0" axis="axisRow" fieldPosition="0"/>
    </format>
    <format dxfId="3">
      <pivotArea dataOnly="0" labelOnly="1" fieldPosition="0">
        <references count="1">
          <reference field="1" count="7">
            <x v="0"/>
            <x v="1"/>
            <x v="2"/>
            <x v="3"/>
            <x v="4"/>
            <x v="5"/>
            <x v="6"/>
          </reference>
        </references>
      </pivotArea>
    </format>
    <format dxfId="2">
      <pivotArea dataOnly="0" labelOnly="1" grandRow="1" outline="0" fieldPosition="0"/>
    </format>
    <format dxfId="1">
      <pivotArea dataOnly="0" labelOnly="1" fieldPosition="0">
        <references count="1">
          <reference field="2"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homeoffice.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code.statisticsauthority.gov.uk/" TargetMode="External"/><Relationship Id="rId2" Type="http://schemas.openxmlformats.org/officeDocument/2006/relationships/hyperlink" Target="https://www.gov.uk/government/statistical-data-sets/fire-statistics-guidance"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10.bin"/><Relationship Id="rId4" Type="http://schemas.openxmlformats.org/officeDocument/2006/relationships/hyperlink" Target="mailto:FireStatistics@communities.gov.uk" TargetMode="External"/></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AF089-0CF8-470C-8673-5B90437A383B}">
  <sheetPr codeName="Sheet1"/>
  <dimension ref="A1:K14"/>
  <sheetViews>
    <sheetView tabSelected="1" zoomScaleNormal="100" workbookViewId="0"/>
  </sheetViews>
  <sheetFormatPr defaultRowHeight="12.75" x14ac:dyDescent="0.2"/>
  <cols>
    <col min="1" max="1" width="86.5703125" style="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c r="A1" s="1" t="e" vm="1">
        <v>#VALUE!</v>
      </c>
    </row>
    <row r="2" spans="1:11" ht="27" x14ac:dyDescent="0.35">
      <c r="A2" s="2" t="s">
        <v>31</v>
      </c>
    </row>
    <row r="3" spans="1:11" ht="23.25" x14ac:dyDescent="0.2">
      <c r="A3" s="3" t="str">
        <f>_xlfn.CONCAT("England, year ending ",config!B5," ",config!B6,": data tables")</f>
        <v>England, year ending March 2026: data tables</v>
      </c>
    </row>
    <row r="4" spans="1:11" ht="45" customHeight="1" x14ac:dyDescent="0.25">
      <c r="A4" s="4" t="s">
        <v>35</v>
      </c>
      <c r="C4" s="5"/>
      <c r="K4" s="6"/>
    </row>
    <row r="5" spans="1:11" ht="31.5" customHeight="1" x14ac:dyDescent="0.2">
      <c r="A5" s="11" t="str">
        <f>_xlfn.CONCAT("Responsible Statistician: ",config!B4)</f>
        <v>Responsible Statistician: Paul Gaught-Allen</v>
      </c>
      <c r="B5" s="7"/>
    </row>
    <row r="6" spans="1:11" ht="31.5" customHeight="1" x14ac:dyDescent="0.2">
      <c r="A6" s="13" t="s">
        <v>116</v>
      </c>
      <c r="B6" s="7"/>
    </row>
    <row r="7" spans="1:11" ht="15.75" customHeight="1" x14ac:dyDescent="0.2">
      <c r="A7" s="14" t="s">
        <v>106</v>
      </c>
      <c r="B7" s="9"/>
    </row>
    <row r="8" spans="1:11" ht="31.5" customHeight="1" x14ac:dyDescent="0.2">
      <c r="A8" s="12" t="str">
        <f>_xlfn.CONCAT("Published: ",config!B1)</f>
        <v>Published: 22 July 2026</v>
      </c>
      <c r="B8" s="8"/>
    </row>
    <row r="9" spans="1:11" ht="15.75" customHeight="1" x14ac:dyDescent="0.2">
      <c r="A9" s="12" t="str">
        <f>_xlfn.CONCAT("Next update: ",config!B2)</f>
        <v>Next update: 28 October 2026</v>
      </c>
      <c r="B9" s="8"/>
    </row>
    <row r="10" spans="1:11" ht="31.5" customHeight="1" x14ac:dyDescent="0.2">
      <c r="A10" s="11" t="str">
        <f>_xlfn.CONCAT("Crown copyright © ",config!B6)</f>
        <v>Crown copyright © 2026</v>
      </c>
    </row>
    <row r="11" spans="1:11" ht="15.75" customHeight="1" x14ac:dyDescent="0.2">
      <c r="A11" s="12" t="s">
        <v>32</v>
      </c>
    </row>
    <row r="12" spans="1:11" ht="31.5" customHeight="1" x14ac:dyDescent="0.2">
      <c r="A12" s="7" t="s">
        <v>33</v>
      </c>
    </row>
    <row r="13" spans="1:11" ht="15.75" customHeight="1" x14ac:dyDescent="0.2">
      <c r="A13" s="7" t="s">
        <v>34</v>
      </c>
    </row>
    <row r="14" spans="1:11" ht="15.75" customHeight="1" x14ac:dyDescent="0.2">
      <c r="A14" s="10" t="s">
        <v>115</v>
      </c>
    </row>
  </sheetData>
  <hyperlinks>
    <hyperlink ref="A11" location="Contents!A1" display="Contents" xr:uid="{8FC9BE28-30B9-4FBE-AC7A-07FE3D41F580}"/>
    <hyperlink ref="A14" r:id="rId1" display="If you find any problems, or have any feedback, relating to accessibility please email us at firestatistics@homeoffice.gov.uk" xr:uid="{F11EA2AC-BD0A-460C-B3A6-68F57D576DAA}"/>
    <hyperlink ref="A9" r:id="rId2" display="Next update: 24 October 2024" xr:uid="{29E08001-795B-4B80-BCFE-66D080E496B1}"/>
    <hyperlink ref="A8" r:id="rId3" display="Published: 12 August 2021" xr:uid="{66611842-E8B2-4B87-A280-23488B4FD49F}"/>
    <hyperlink ref="A7" r:id="rId4" xr:uid="{0E1513F4-8BD5-4BDD-998A-6CAA54C207D7}"/>
    <hyperlink ref="A6" r:id="rId5" xr:uid="{051FC0F1-C767-4227-A732-CF0B09E12B19}"/>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18187-8B28-48A9-9768-4272CB619434}">
  <dimension ref="A1:Y40"/>
  <sheetViews>
    <sheetView zoomScaleNormal="100" workbookViewId="0"/>
  </sheetViews>
  <sheetFormatPr defaultColWidth="9.140625" defaultRowHeight="15" x14ac:dyDescent="0.2"/>
  <cols>
    <col min="1" max="1" width="48.5703125" style="56" customWidth="1"/>
    <col min="2" max="4" width="15.7109375" style="56" customWidth="1"/>
    <col min="5" max="5" width="5.7109375" style="56" customWidth="1"/>
    <col min="6" max="8" width="15.7109375" style="56" customWidth="1"/>
    <col min="9" max="9" width="5.7109375" style="56" customWidth="1"/>
    <col min="10" max="12" width="15.7109375" style="56" customWidth="1"/>
    <col min="13" max="13" width="9.140625" style="56"/>
    <col min="14" max="14" width="7.5703125" style="56" hidden="1" customWidth="1"/>
    <col min="15" max="16384" width="9.140625" style="56"/>
  </cols>
  <sheetData>
    <row r="1" spans="1:25" ht="15.75" customHeight="1" x14ac:dyDescent="0.25">
      <c r="A1" s="59" t="s">
        <v>122</v>
      </c>
      <c r="B1" s="52"/>
      <c r="C1" s="52"/>
      <c r="D1" s="52"/>
      <c r="E1" s="52"/>
      <c r="F1" s="52"/>
      <c r="G1" s="52"/>
      <c r="H1" s="52"/>
      <c r="I1" s="52"/>
      <c r="J1" s="52"/>
      <c r="K1" s="52"/>
      <c r="L1" s="52"/>
      <c r="M1" s="52"/>
      <c r="N1" s="52"/>
      <c r="O1" s="52"/>
      <c r="P1" s="52"/>
      <c r="Q1" s="52"/>
      <c r="R1" s="52"/>
      <c r="S1" s="52"/>
      <c r="T1" s="52"/>
    </row>
    <row r="2" spans="1:25" ht="30" customHeight="1" x14ac:dyDescent="0.2">
      <c r="A2" s="67" t="s">
        <v>66</v>
      </c>
      <c r="B2" s="67"/>
      <c r="C2" s="67"/>
      <c r="D2" s="67"/>
      <c r="E2" s="67"/>
      <c r="F2" s="67"/>
      <c r="G2" s="67"/>
      <c r="H2" s="67"/>
      <c r="I2" s="67"/>
      <c r="J2" s="67"/>
      <c r="K2" s="67"/>
      <c r="L2" s="67"/>
      <c r="M2" s="52"/>
      <c r="N2" s="52"/>
      <c r="O2" s="52"/>
      <c r="P2" s="52"/>
      <c r="Q2" s="52"/>
      <c r="R2" s="52"/>
      <c r="S2" s="52"/>
      <c r="T2" s="52"/>
      <c r="U2" s="52"/>
      <c r="V2" s="52"/>
      <c r="W2" s="52"/>
      <c r="X2" s="52"/>
      <c r="Y2" s="52"/>
    </row>
    <row r="3" spans="1:25" s="70" customFormat="1" ht="15.75" customHeight="1" x14ac:dyDescent="0.25">
      <c r="A3" s="68" t="s">
        <v>67</v>
      </c>
      <c r="B3" s="68"/>
      <c r="C3" s="68"/>
      <c r="D3" s="68"/>
      <c r="E3" s="68"/>
      <c r="F3" s="68"/>
      <c r="G3" s="68"/>
      <c r="H3" s="68"/>
      <c r="I3" s="68"/>
      <c r="J3" s="68"/>
      <c r="K3" s="68"/>
      <c r="L3" s="68"/>
      <c r="M3" s="69"/>
      <c r="N3" s="69"/>
      <c r="O3" s="69"/>
      <c r="P3" s="69"/>
      <c r="Q3" s="69"/>
      <c r="R3" s="69"/>
      <c r="S3" s="69"/>
      <c r="T3" s="69"/>
      <c r="U3" s="69"/>
      <c r="V3" s="69"/>
      <c r="W3" s="69"/>
      <c r="X3" s="69"/>
      <c r="Y3" s="69"/>
    </row>
    <row r="4" spans="1:25" s="70" customFormat="1" ht="15.75" customHeight="1" x14ac:dyDescent="0.25">
      <c r="A4" s="71" t="s">
        <v>68</v>
      </c>
      <c r="B4" s="71"/>
      <c r="C4" s="71"/>
      <c r="D4" s="71"/>
      <c r="E4" s="71"/>
      <c r="F4" s="71"/>
      <c r="G4" s="71"/>
      <c r="H4" s="71"/>
      <c r="I4" s="71"/>
      <c r="J4" s="71"/>
      <c r="K4" s="71"/>
      <c r="L4" s="71"/>
      <c r="M4" s="69"/>
      <c r="N4" s="72"/>
      <c r="O4" s="66"/>
      <c r="P4" s="69"/>
      <c r="Q4" s="69"/>
      <c r="R4" s="69"/>
      <c r="S4" s="69"/>
      <c r="T4" s="69"/>
      <c r="U4" s="69"/>
      <c r="V4" s="69"/>
      <c r="W4" s="69"/>
      <c r="X4" s="69"/>
      <c r="Y4" s="69"/>
    </row>
    <row r="5" spans="1:25" s="70" customFormat="1" ht="15.75" customHeight="1" x14ac:dyDescent="0.25">
      <c r="A5" s="71" t="s">
        <v>69</v>
      </c>
      <c r="B5" s="71"/>
      <c r="C5" s="71"/>
      <c r="D5" s="71"/>
      <c r="E5" s="71"/>
      <c r="F5" s="71"/>
      <c r="G5" s="71"/>
      <c r="H5" s="71"/>
      <c r="I5" s="71"/>
      <c r="J5" s="71"/>
      <c r="K5" s="71"/>
      <c r="L5" s="71"/>
      <c r="M5" s="72"/>
      <c r="N5" s="72"/>
      <c r="O5" s="69"/>
      <c r="P5" s="69"/>
      <c r="Q5" s="69"/>
      <c r="R5" s="69"/>
      <c r="S5" s="69"/>
      <c r="T5" s="69"/>
      <c r="U5" s="69"/>
      <c r="V5" s="69"/>
      <c r="W5" s="69"/>
      <c r="X5" s="69"/>
      <c r="Y5" s="69"/>
    </row>
    <row r="6" spans="1:25" ht="31.5" customHeight="1" x14ac:dyDescent="0.25">
      <c r="A6" s="59" t="s">
        <v>123</v>
      </c>
      <c r="B6" s="52"/>
      <c r="C6" s="52"/>
      <c r="D6" s="52"/>
      <c r="E6" s="52"/>
      <c r="F6" s="52"/>
      <c r="G6" s="52"/>
      <c r="H6" s="52"/>
      <c r="I6" s="52"/>
      <c r="J6" s="52"/>
      <c r="K6" s="52"/>
      <c r="L6" s="52"/>
      <c r="M6" s="52"/>
      <c r="N6" s="52"/>
    </row>
    <row r="7" spans="1:25" ht="15.75" customHeight="1" x14ac:dyDescent="0.2">
      <c r="A7" s="52" t="s">
        <v>124</v>
      </c>
      <c r="B7" s="52"/>
      <c r="C7" s="52"/>
      <c r="D7" s="52"/>
      <c r="E7" s="52"/>
      <c r="F7" s="52"/>
      <c r="G7" s="52"/>
      <c r="H7" s="52"/>
      <c r="I7" s="52"/>
      <c r="J7" s="52"/>
      <c r="K7" s="52"/>
      <c r="L7" s="52"/>
      <c r="M7" s="52"/>
      <c r="N7" s="52"/>
    </row>
    <row r="8" spans="1:25" ht="15.75" customHeight="1" x14ac:dyDescent="0.2">
      <c r="A8" s="73" t="s">
        <v>125</v>
      </c>
      <c r="B8" s="52"/>
      <c r="C8" s="52"/>
      <c r="D8" s="52"/>
      <c r="E8" s="52"/>
      <c r="F8" s="52"/>
      <c r="G8" s="52"/>
      <c r="H8" s="52"/>
      <c r="I8" s="52"/>
      <c r="J8" s="52"/>
      <c r="K8" s="52"/>
      <c r="L8" s="52"/>
      <c r="M8" s="52"/>
      <c r="N8" s="52"/>
    </row>
    <row r="9" spans="1:25" ht="15.75" customHeight="1" x14ac:dyDescent="0.2">
      <c r="A9" s="73" t="s">
        <v>126</v>
      </c>
      <c r="B9" s="52"/>
      <c r="C9" s="52"/>
      <c r="D9" s="52"/>
      <c r="E9" s="52"/>
      <c r="F9" s="52"/>
      <c r="G9" s="52"/>
      <c r="H9" s="52"/>
      <c r="I9" s="52"/>
      <c r="J9" s="52"/>
      <c r="K9" s="52"/>
      <c r="L9" s="52"/>
      <c r="M9" s="52"/>
      <c r="N9" s="52"/>
    </row>
    <row r="10" spans="1:25" ht="15.75" customHeight="1" x14ac:dyDescent="0.2">
      <c r="A10" s="73" t="s">
        <v>127</v>
      </c>
      <c r="B10" s="52"/>
      <c r="C10" s="52"/>
      <c r="D10" s="52"/>
      <c r="E10" s="52"/>
      <c r="F10" s="52"/>
      <c r="G10" s="52"/>
      <c r="H10" s="52"/>
      <c r="I10" s="52"/>
      <c r="J10" s="52"/>
      <c r="K10" s="52"/>
      <c r="L10" s="52"/>
      <c r="M10" s="52"/>
      <c r="N10" s="52"/>
    </row>
    <row r="11" spans="1:25" ht="15.75" customHeight="1" x14ac:dyDescent="0.2">
      <c r="A11" s="73" t="s">
        <v>128</v>
      </c>
      <c r="B11" s="52"/>
      <c r="C11" s="52"/>
      <c r="D11" s="52"/>
      <c r="E11" s="52"/>
      <c r="F11" s="52"/>
      <c r="G11" s="52"/>
      <c r="H11" s="52"/>
      <c r="I11" s="52"/>
      <c r="J11" s="52"/>
      <c r="K11" s="52"/>
      <c r="L11" s="52"/>
      <c r="M11" s="52"/>
      <c r="N11" s="52"/>
    </row>
    <row r="12" spans="1:25" ht="15.75" customHeight="1" x14ac:dyDescent="0.2">
      <c r="A12" s="74" t="s">
        <v>129</v>
      </c>
      <c r="B12" s="52"/>
      <c r="C12" s="52"/>
      <c r="D12" s="52"/>
      <c r="E12" s="52"/>
      <c r="F12" s="52"/>
      <c r="G12" s="52"/>
      <c r="H12" s="52"/>
      <c r="I12" s="52"/>
      <c r="J12" s="52"/>
      <c r="K12" s="52"/>
      <c r="L12" s="52"/>
      <c r="M12" s="52"/>
      <c r="N12" s="52"/>
    </row>
    <row r="13" spans="1:25" ht="31.5" customHeight="1" x14ac:dyDescent="0.25">
      <c r="A13" s="75" t="s">
        <v>130</v>
      </c>
    </row>
    <row r="14" spans="1:25" ht="15.75" customHeight="1" x14ac:dyDescent="0.2">
      <c r="A14" s="56" t="s">
        <v>131</v>
      </c>
    </row>
    <row r="15" spans="1:25" ht="31.5" customHeight="1" x14ac:dyDescent="0.25">
      <c r="A15" s="59" t="s">
        <v>70</v>
      </c>
      <c r="B15" s="52"/>
      <c r="C15" s="52"/>
      <c r="D15" s="52"/>
      <c r="E15" s="52"/>
      <c r="F15" s="52"/>
      <c r="G15" s="52"/>
      <c r="H15" s="52"/>
      <c r="I15" s="52"/>
      <c r="J15" s="52"/>
      <c r="K15" s="52"/>
      <c r="L15" s="52"/>
      <c r="M15" s="52"/>
      <c r="N15" s="52"/>
      <c r="O15" s="52"/>
      <c r="P15" s="52"/>
      <c r="Q15" s="52"/>
      <c r="R15" s="52"/>
      <c r="S15" s="52"/>
      <c r="T15" s="52"/>
      <c r="U15" s="52"/>
    </row>
    <row r="16" spans="1:25" ht="15.75" customHeight="1" x14ac:dyDescent="0.2">
      <c r="A16" s="71" t="s">
        <v>71</v>
      </c>
      <c r="B16" s="71"/>
      <c r="C16" s="71"/>
      <c r="D16" s="71"/>
      <c r="E16" s="71"/>
      <c r="F16" s="71"/>
      <c r="G16" s="71"/>
      <c r="H16" s="71"/>
      <c r="I16" s="71"/>
      <c r="J16" s="71"/>
      <c r="K16" s="71"/>
      <c r="L16" s="71"/>
      <c r="M16" s="52"/>
      <c r="N16" s="52"/>
      <c r="O16" s="52"/>
      <c r="P16" s="52"/>
      <c r="Q16" s="52"/>
      <c r="R16" s="52"/>
      <c r="S16" s="52"/>
      <c r="T16" s="52"/>
      <c r="U16" s="52"/>
      <c r="V16" s="52"/>
      <c r="W16" s="52"/>
      <c r="X16" s="52"/>
      <c r="Y16" s="52"/>
    </row>
    <row r="17" spans="1:25" ht="15.75" customHeight="1" x14ac:dyDescent="0.2">
      <c r="A17" s="52" t="s">
        <v>139</v>
      </c>
      <c r="B17" s="52"/>
      <c r="C17" s="52"/>
      <c r="D17" s="52"/>
      <c r="E17" s="52"/>
      <c r="F17" s="52"/>
      <c r="G17" s="52"/>
      <c r="H17" s="52"/>
      <c r="I17" s="52"/>
      <c r="J17" s="52"/>
      <c r="K17" s="52"/>
      <c r="L17" s="52"/>
      <c r="M17" s="52"/>
      <c r="N17" s="52"/>
      <c r="O17" s="52"/>
      <c r="P17" s="52"/>
      <c r="Q17" s="52"/>
      <c r="R17" s="52"/>
      <c r="S17" s="52"/>
      <c r="T17" s="52"/>
      <c r="U17" s="52"/>
      <c r="V17" s="52"/>
      <c r="W17" s="52"/>
      <c r="X17" s="52"/>
      <c r="Y17" s="52"/>
    </row>
    <row r="18" spans="1:25" ht="31.5" customHeight="1" x14ac:dyDescent="0.2">
      <c r="A18" s="52" t="s">
        <v>72</v>
      </c>
      <c r="B18" s="52"/>
      <c r="C18" s="52"/>
      <c r="D18" s="52"/>
      <c r="E18" s="52"/>
      <c r="F18" s="52"/>
      <c r="G18" s="52"/>
      <c r="H18" s="52"/>
      <c r="I18" s="52"/>
      <c r="J18" s="52"/>
      <c r="K18" s="52"/>
      <c r="L18" s="52"/>
      <c r="M18" s="52"/>
      <c r="N18" s="52"/>
      <c r="O18" s="52"/>
      <c r="P18" s="52"/>
      <c r="Q18" s="52"/>
      <c r="R18" s="52"/>
      <c r="S18" s="52"/>
      <c r="T18" s="52"/>
      <c r="U18" s="52"/>
      <c r="V18" s="52"/>
      <c r="W18" s="52"/>
      <c r="X18" s="52"/>
      <c r="Y18" s="52"/>
    </row>
    <row r="19" spans="1:25" ht="15.75" customHeight="1" x14ac:dyDescent="0.2">
      <c r="A19" s="76" t="s">
        <v>73</v>
      </c>
      <c r="B19" s="76"/>
      <c r="C19" s="76"/>
      <c r="D19" s="52"/>
      <c r="E19" s="52"/>
      <c r="F19" s="52"/>
      <c r="G19" s="52"/>
      <c r="H19" s="52"/>
      <c r="I19" s="52"/>
      <c r="J19" s="52"/>
      <c r="K19" s="52"/>
      <c r="L19" s="52"/>
      <c r="M19" s="52"/>
      <c r="N19" s="52"/>
      <c r="O19" s="52"/>
      <c r="P19" s="52"/>
      <c r="Q19" s="52"/>
      <c r="R19" s="52"/>
      <c r="S19" s="52"/>
      <c r="T19" s="52"/>
      <c r="U19" s="52"/>
      <c r="V19" s="52"/>
      <c r="W19" s="52"/>
      <c r="X19" s="52"/>
      <c r="Y19" s="52"/>
    </row>
    <row r="20" spans="1:25" ht="31.5" customHeight="1" x14ac:dyDescent="0.2">
      <c r="A20" s="77" t="s">
        <v>87</v>
      </c>
      <c r="B20" s="52"/>
      <c r="C20" s="52"/>
      <c r="D20" s="52"/>
      <c r="E20" s="52"/>
      <c r="F20" s="52"/>
      <c r="G20" s="52"/>
      <c r="H20" s="52"/>
      <c r="I20" s="52"/>
      <c r="J20" s="52"/>
      <c r="K20" s="52"/>
      <c r="L20" s="52"/>
      <c r="M20" s="52"/>
      <c r="N20" s="52"/>
      <c r="O20" s="52"/>
      <c r="P20" s="52"/>
      <c r="Q20" s="52"/>
      <c r="R20" s="52"/>
      <c r="S20" s="52"/>
      <c r="T20" s="52"/>
      <c r="U20" s="52"/>
      <c r="V20" s="52"/>
      <c r="W20" s="52"/>
      <c r="X20" s="52"/>
      <c r="Y20" s="52"/>
    </row>
    <row r="21" spans="1:25" ht="31.5" customHeight="1" x14ac:dyDescent="0.2">
      <c r="A21" s="52" t="s">
        <v>140</v>
      </c>
      <c r="B21" s="52"/>
      <c r="C21" s="52"/>
      <c r="D21" s="52"/>
      <c r="E21" s="52"/>
      <c r="F21" s="52"/>
      <c r="G21" s="52"/>
      <c r="H21" s="52"/>
      <c r="I21" s="52"/>
      <c r="J21" s="78"/>
      <c r="K21" s="78"/>
      <c r="L21" s="78"/>
      <c r="M21" s="52"/>
      <c r="N21" s="52"/>
      <c r="O21" s="52"/>
      <c r="P21" s="52"/>
      <c r="Q21" s="52"/>
      <c r="R21" s="52"/>
      <c r="S21" s="52"/>
      <c r="T21" s="52"/>
      <c r="U21" s="52"/>
      <c r="V21" s="52"/>
      <c r="W21" s="52"/>
      <c r="X21" s="52"/>
      <c r="Y21" s="52"/>
    </row>
    <row r="22" spans="1:25" ht="15.75" customHeight="1" x14ac:dyDescent="0.2">
      <c r="A22" s="77" t="s">
        <v>117</v>
      </c>
      <c r="B22" s="76"/>
      <c r="C22" s="52"/>
      <c r="D22" s="52"/>
      <c r="E22" s="52"/>
      <c r="F22" s="52"/>
      <c r="G22" s="52"/>
      <c r="H22" s="52"/>
      <c r="I22" s="52"/>
      <c r="J22" s="78"/>
      <c r="K22" s="78"/>
      <c r="L22" s="78"/>
      <c r="M22" s="52"/>
      <c r="N22" s="52"/>
      <c r="O22" s="52"/>
      <c r="P22" s="52"/>
      <c r="Q22" s="52"/>
      <c r="R22" s="52"/>
      <c r="S22" s="52"/>
      <c r="T22" s="52"/>
      <c r="U22" s="52"/>
      <c r="V22" s="52"/>
      <c r="W22" s="52"/>
      <c r="X22" s="52"/>
      <c r="Y22" s="52"/>
    </row>
    <row r="23" spans="1:25" ht="15.75" customHeight="1" x14ac:dyDescent="0.2">
      <c r="A23" s="65" t="s">
        <v>91</v>
      </c>
      <c r="B23" s="52"/>
      <c r="C23" s="52"/>
      <c r="D23" s="52"/>
      <c r="E23" s="52"/>
      <c r="F23" s="52"/>
      <c r="G23" s="52"/>
      <c r="H23" s="52"/>
      <c r="I23" s="52"/>
      <c r="J23" s="52"/>
      <c r="K23" s="52"/>
      <c r="L23" s="52"/>
      <c r="M23" s="52"/>
      <c r="N23" s="52"/>
      <c r="O23" s="52"/>
      <c r="P23" s="52"/>
      <c r="Q23" s="52"/>
      <c r="R23" s="52"/>
      <c r="S23" s="52"/>
      <c r="T23" s="52"/>
      <c r="U23" s="52"/>
      <c r="V23" s="52"/>
      <c r="W23" s="52"/>
      <c r="X23" s="52"/>
      <c r="Y23" s="52"/>
    </row>
    <row r="24" spans="1:25" x14ac:dyDescent="0.2">
      <c r="A24" s="52"/>
      <c r="B24" s="52"/>
      <c r="C24" s="52"/>
      <c r="D24" s="52"/>
      <c r="E24" s="52"/>
      <c r="F24" s="52"/>
      <c r="G24" s="52"/>
      <c r="H24" s="52"/>
      <c r="I24" s="52"/>
      <c r="J24" s="52"/>
      <c r="K24" s="52"/>
      <c r="L24" s="52"/>
      <c r="M24" s="52"/>
      <c r="N24" s="52" t="s">
        <v>121</v>
      </c>
      <c r="O24" s="52"/>
      <c r="P24" s="52"/>
      <c r="Q24" s="52"/>
      <c r="R24" s="52"/>
      <c r="S24" s="52"/>
      <c r="T24" s="52"/>
      <c r="U24" s="52"/>
      <c r="V24" s="52"/>
      <c r="W24" s="52"/>
      <c r="X24" s="52"/>
      <c r="Y24" s="52"/>
    </row>
    <row r="25" spans="1:25" x14ac:dyDescent="0.2">
      <c r="A25" s="52"/>
      <c r="B25" s="52"/>
      <c r="C25" s="52"/>
      <c r="D25" s="52"/>
      <c r="E25" s="52"/>
      <c r="F25" s="52"/>
      <c r="G25" s="52"/>
      <c r="H25" s="52"/>
      <c r="I25" s="52"/>
      <c r="J25" s="52"/>
      <c r="K25" s="52"/>
      <c r="L25" s="52"/>
      <c r="M25" s="52"/>
      <c r="N25" s="52" t="s">
        <v>114</v>
      </c>
      <c r="O25" s="52"/>
      <c r="P25" s="52"/>
      <c r="Q25" s="52"/>
      <c r="R25" s="52"/>
      <c r="S25" s="52"/>
      <c r="T25" s="52"/>
      <c r="U25" s="52"/>
      <c r="V25" s="52"/>
      <c r="W25" s="52"/>
      <c r="X25" s="52"/>
      <c r="Y25" s="52"/>
    </row>
    <row r="26" spans="1:25" x14ac:dyDescent="0.2">
      <c r="A26" s="52"/>
      <c r="B26" s="52"/>
      <c r="C26" s="52"/>
      <c r="D26" s="52"/>
      <c r="E26" s="52"/>
      <c r="F26" s="52"/>
      <c r="G26" s="52"/>
      <c r="H26" s="52"/>
      <c r="I26" s="52"/>
      <c r="J26" s="52"/>
      <c r="K26" s="52"/>
      <c r="L26" s="52"/>
      <c r="M26" s="52"/>
      <c r="N26" s="52" t="s">
        <v>89</v>
      </c>
      <c r="O26" s="52"/>
      <c r="P26" s="52"/>
      <c r="Q26" s="52"/>
      <c r="R26" s="52"/>
      <c r="S26" s="52"/>
      <c r="T26" s="52"/>
      <c r="U26" s="52"/>
      <c r="V26" s="52"/>
      <c r="W26" s="52"/>
      <c r="X26" s="52"/>
      <c r="Y26" s="52"/>
    </row>
    <row r="27" spans="1:25" x14ac:dyDescent="0.2">
      <c r="A27" s="52"/>
      <c r="B27" s="52"/>
      <c r="C27" s="52"/>
      <c r="D27" s="52"/>
      <c r="E27" s="52"/>
      <c r="F27" s="52"/>
      <c r="G27" s="52"/>
      <c r="H27" s="52"/>
      <c r="I27" s="52"/>
      <c r="J27" s="52"/>
      <c r="K27" s="52"/>
      <c r="L27" s="52"/>
      <c r="M27" s="52"/>
      <c r="N27" s="52" t="s">
        <v>90</v>
      </c>
      <c r="O27" s="52"/>
      <c r="P27" s="52"/>
      <c r="Q27" s="52"/>
      <c r="R27" s="52"/>
      <c r="S27" s="52"/>
      <c r="T27" s="52"/>
      <c r="U27" s="52"/>
      <c r="V27" s="52"/>
      <c r="W27" s="52"/>
      <c r="X27" s="52"/>
      <c r="Y27" s="52"/>
    </row>
    <row r="28" spans="1:25" x14ac:dyDescent="0.2">
      <c r="A28" s="52"/>
      <c r="B28" s="52"/>
      <c r="C28" s="52"/>
      <c r="D28" s="52"/>
      <c r="E28" s="52"/>
      <c r="F28" s="52"/>
      <c r="G28" s="52"/>
      <c r="H28" s="52"/>
      <c r="I28" s="52"/>
      <c r="J28" s="52"/>
      <c r="K28" s="52"/>
      <c r="L28" s="52"/>
      <c r="M28" s="52"/>
      <c r="N28" s="52" t="s">
        <v>81</v>
      </c>
      <c r="O28" s="52"/>
      <c r="P28" s="52"/>
      <c r="Q28" s="52"/>
      <c r="R28" s="52"/>
      <c r="S28" s="52"/>
      <c r="T28" s="52"/>
      <c r="U28" s="52"/>
      <c r="V28" s="52"/>
      <c r="W28" s="52"/>
      <c r="X28" s="52"/>
      <c r="Y28" s="52"/>
    </row>
    <row r="29" spans="1:25" x14ac:dyDescent="0.2">
      <c r="A29" s="52"/>
      <c r="B29" s="52"/>
      <c r="C29" s="52"/>
      <c r="D29" s="52"/>
      <c r="E29" s="52"/>
      <c r="F29" s="52"/>
      <c r="G29" s="52"/>
      <c r="H29" s="52"/>
      <c r="I29" s="52"/>
      <c r="J29" s="52"/>
      <c r="K29" s="52"/>
      <c r="L29" s="52"/>
      <c r="M29" s="52"/>
      <c r="N29" s="52" t="s">
        <v>30</v>
      </c>
      <c r="O29" s="52"/>
      <c r="P29" s="52"/>
      <c r="Q29" s="52"/>
      <c r="R29" s="52"/>
      <c r="S29" s="52"/>
      <c r="T29" s="52"/>
      <c r="U29" s="52"/>
      <c r="V29" s="52"/>
      <c r="W29" s="52"/>
      <c r="X29" s="52"/>
      <c r="Y29" s="52"/>
    </row>
    <row r="30" spans="1:25" x14ac:dyDescent="0.2">
      <c r="A30" s="52"/>
      <c r="B30" s="52"/>
      <c r="C30" s="52"/>
      <c r="D30" s="52"/>
      <c r="E30" s="52"/>
      <c r="F30" s="52"/>
      <c r="G30" s="52"/>
      <c r="H30" s="52"/>
      <c r="I30" s="52"/>
      <c r="J30" s="52"/>
      <c r="K30" s="52"/>
      <c r="L30" s="52"/>
      <c r="M30" s="52"/>
      <c r="N30" s="52" t="s">
        <v>29</v>
      </c>
      <c r="O30" s="52"/>
      <c r="P30" s="52"/>
      <c r="Q30" s="52"/>
      <c r="R30" s="52"/>
      <c r="S30" s="52"/>
      <c r="T30" s="52"/>
      <c r="U30" s="52"/>
      <c r="V30" s="52"/>
      <c r="W30" s="52"/>
      <c r="X30" s="52"/>
      <c r="Y30" s="52"/>
    </row>
    <row r="31" spans="1:25" x14ac:dyDescent="0.2">
      <c r="A31" s="52"/>
      <c r="B31" s="52"/>
      <c r="C31" s="52"/>
      <c r="D31" s="52"/>
      <c r="E31" s="52"/>
      <c r="F31" s="52"/>
      <c r="G31" s="52"/>
      <c r="H31" s="52"/>
      <c r="I31" s="52"/>
      <c r="J31" s="52"/>
      <c r="K31" s="52"/>
      <c r="L31" s="52"/>
      <c r="M31" s="52"/>
      <c r="N31" s="52" t="s">
        <v>28</v>
      </c>
      <c r="O31" s="52"/>
      <c r="P31" s="52"/>
      <c r="Q31" s="52"/>
      <c r="R31" s="52"/>
      <c r="S31" s="52"/>
      <c r="T31" s="52"/>
      <c r="U31" s="52"/>
      <c r="V31" s="52"/>
      <c r="W31" s="52"/>
      <c r="X31" s="52"/>
      <c r="Y31" s="52"/>
    </row>
    <row r="32" spans="1:25" x14ac:dyDescent="0.2">
      <c r="A32" s="52"/>
      <c r="B32" s="52"/>
      <c r="C32" s="52"/>
      <c r="D32" s="52"/>
      <c r="E32" s="52"/>
      <c r="F32" s="52"/>
      <c r="G32" s="52"/>
      <c r="H32" s="52"/>
      <c r="I32" s="52"/>
      <c r="J32" s="52"/>
      <c r="K32" s="52"/>
      <c r="L32" s="52"/>
      <c r="M32" s="52"/>
      <c r="N32" s="52" t="s">
        <v>27</v>
      </c>
      <c r="O32" s="52"/>
      <c r="P32" s="52"/>
      <c r="Q32" s="52"/>
      <c r="R32" s="52"/>
      <c r="S32" s="52"/>
      <c r="T32" s="52"/>
      <c r="U32" s="52"/>
      <c r="V32" s="52"/>
      <c r="W32" s="52"/>
      <c r="X32" s="52"/>
      <c r="Y32" s="52"/>
    </row>
    <row r="33" spans="1:25" x14ac:dyDescent="0.2">
      <c r="A33" s="52"/>
      <c r="B33" s="52"/>
      <c r="C33" s="52"/>
      <c r="D33" s="52"/>
      <c r="E33" s="52"/>
      <c r="F33" s="52"/>
      <c r="G33" s="52"/>
      <c r="H33" s="52"/>
      <c r="I33" s="52"/>
      <c r="J33" s="52"/>
      <c r="K33" s="52"/>
      <c r="L33" s="52"/>
      <c r="M33" s="52"/>
      <c r="N33" s="52" t="s">
        <v>26</v>
      </c>
      <c r="O33" s="52"/>
      <c r="P33" s="52"/>
      <c r="Q33" s="52"/>
      <c r="R33" s="52"/>
      <c r="S33" s="52"/>
      <c r="T33" s="52"/>
      <c r="U33" s="52"/>
      <c r="V33" s="52"/>
      <c r="W33" s="52"/>
      <c r="X33" s="52"/>
      <c r="Y33" s="52"/>
    </row>
    <row r="34" spans="1:25" x14ac:dyDescent="0.2">
      <c r="A34" s="52"/>
      <c r="B34" s="52"/>
      <c r="C34" s="52"/>
      <c r="D34" s="52"/>
      <c r="E34" s="52"/>
      <c r="F34" s="52"/>
      <c r="G34" s="52"/>
      <c r="H34" s="52"/>
      <c r="I34" s="52"/>
      <c r="J34" s="52"/>
      <c r="K34" s="52"/>
      <c r="L34" s="52"/>
      <c r="M34" s="52"/>
      <c r="N34" s="52" t="s">
        <v>25</v>
      </c>
      <c r="O34" s="52"/>
      <c r="P34" s="52"/>
      <c r="Q34" s="52"/>
      <c r="R34" s="52"/>
      <c r="S34" s="52"/>
      <c r="T34" s="52"/>
      <c r="U34" s="52"/>
      <c r="V34" s="52"/>
      <c r="W34" s="52"/>
      <c r="X34" s="52"/>
      <c r="Y34" s="52"/>
    </row>
    <row r="35" spans="1:25" x14ac:dyDescent="0.2">
      <c r="A35" s="52"/>
      <c r="B35" s="52"/>
      <c r="C35" s="52"/>
      <c r="D35" s="52"/>
      <c r="E35" s="52"/>
      <c r="F35" s="52"/>
      <c r="G35" s="52"/>
      <c r="H35" s="52"/>
      <c r="I35" s="52"/>
      <c r="J35" s="52"/>
      <c r="K35" s="52"/>
      <c r="L35" s="52"/>
      <c r="M35" s="52"/>
      <c r="N35" s="52" t="s">
        <v>24</v>
      </c>
      <c r="O35" s="52"/>
      <c r="P35" s="52"/>
      <c r="Q35" s="52"/>
      <c r="R35" s="52"/>
      <c r="S35" s="52"/>
      <c r="T35" s="52"/>
      <c r="U35" s="52"/>
      <c r="V35" s="52"/>
      <c r="W35" s="52"/>
      <c r="X35" s="52"/>
      <c r="Y35" s="52"/>
    </row>
    <row r="36" spans="1:25" x14ac:dyDescent="0.2">
      <c r="A36" s="52"/>
      <c r="B36" s="52"/>
      <c r="C36" s="52"/>
      <c r="D36" s="52"/>
      <c r="E36" s="52"/>
      <c r="F36" s="52"/>
      <c r="G36" s="52"/>
      <c r="H36" s="52"/>
      <c r="I36" s="52"/>
      <c r="J36" s="52"/>
      <c r="K36" s="52"/>
      <c r="L36" s="52"/>
      <c r="M36" s="52"/>
      <c r="N36" s="52" t="s">
        <v>23</v>
      </c>
      <c r="O36" s="52"/>
      <c r="P36" s="52"/>
      <c r="Q36" s="52"/>
      <c r="R36" s="52"/>
      <c r="S36" s="52"/>
      <c r="T36" s="52"/>
      <c r="U36" s="52"/>
      <c r="V36" s="52"/>
      <c r="W36" s="52"/>
      <c r="X36" s="52"/>
      <c r="Y36" s="52"/>
    </row>
    <row r="37" spans="1:25" x14ac:dyDescent="0.2">
      <c r="A37" s="52"/>
      <c r="B37" s="52"/>
      <c r="C37" s="52"/>
      <c r="D37" s="52"/>
      <c r="E37" s="52"/>
      <c r="F37" s="52"/>
      <c r="G37" s="52"/>
      <c r="H37" s="52"/>
      <c r="I37" s="52"/>
      <c r="J37" s="52"/>
      <c r="K37" s="52"/>
      <c r="L37" s="52"/>
      <c r="M37" s="52"/>
      <c r="N37" s="52" t="s">
        <v>22</v>
      </c>
      <c r="O37" s="52"/>
      <c r="P37" s="52"/>
      <c r="Q37" s="52"/>
      <c r="R37" s="52"/>
      <c r="S37" s="52"/>
      <c r="T37" s="52"/>
      <c r="U37" s="52"/>
      <c r="V37" s="52"/>
      <c r="W37" s="52"/>
      <c r="X37" s="52"/>
      <c r="Y37" s="52"/>
    </row>
    <row r="38" spans="1:25" x14ac:dyDescent="0.2">
      <c r="A38" s="52"/>
      <c r="B38" s="52"/>
      <c r="C38" s="52"/>
      <c r="D38" s="52"/>
      <c r="E38" s="52"/>
      <c r="F38" s="52"/>
      <c r="G38" s="52"/>
      <c r="H38" s="52"/>
      <c r="I38" s="52"/>
      <c r="J38" s="52"/>
      <c r="K38" s="52"/>
      <c r="L38" s="52"/>
      <c r="M38" s="52"/>
      <c r="N38" s="52" t="s">
        <v>21</v>
      </c>
      <c r="O38" s="52"/>
      <c r="P38" s="52"/>
      <c r="Q38" s="52"/>
      <c r="R38" s="52"/>
      <c r="S38" s="52"/>
      <c r="T38" s="52"/>
      <c r="U38" s="52"/>
      <c r="V38" s="52"/>
      <c r="W38" s="52"/>
      <c r="X38" s="52"/>
      <c r="Y38" s="52"/>
    </row>
    <row r="39" spans="1:25" x14ac:dyDescent="0.2">
      <c r="A39" s="52"/>
      <c r="B39" s="52"/>
      <c r="C39" s="52"/>
      <c r="D39" s="52"/>
      <c r="E39" s="52"/>
      <c r="F39" s="52"/>
      <c r="G39" s="52"/>
      <c r="H39" s="52"/>
      <c r="I39" s="52"/>
      <c r="J39" s="52"/>
      <c r="K39" s="52"/>
      <c r="L39" s="52"/>
      <c r="M39" s="52"/>
      <c r="N39" s="52" t="s">
        <v>6</v>
      </c>
      <c r="O39" s="52"/>
      <c r="P39" s="52"/>
      <c r="Q39" s="52"/>
      <c r="R39" s="52"/>
      <c r="S39" s="52"/>
      <c r="T39" s="52"/>
      <c r="U39" s="52"/>
      <c r="V39" s="52"/>
      <c r="W39" s="52"/>
      <c r="X39" s="52"/>
      <c r="Y39" s="52"/>
    </row>
    <row r="40" spans="1:25" x14ac:dyDescent="0.2">
      <c r="A40" s="52"/>
      <c r="B40" s="52"/>
      <c r="C40" s="52"/>
      <c r="D40" s="52"/>
      <c r="E40" s="52"/>
      <c r="F40" s="52"/>
      <c r="G40" s="52"/>
      <c r="H40" s="52"/>
      <c r="I40" s="52"/>
      <c r="J40" s="52"/>
      <c r="K40" s="52"/>
      <c r="L40" s="52"/>
      <c r="M40" s="52"/>
      <c r="N40" s="52" t="s">
        <v>74</v>
      </c>
      <c r="O40" s="52"/>
      <c r="P40" s="52"/>
      <c r="Q40" s="52"/>
      <c r="R40" s="52"/>
      <c r="S40" s="52"/>
      <c r="T40" s="52"/>
      <c r="U40" s="52"/>
      <c r="V40" s="52"/>
      <c r="W40" s="52"/>
      <c r="X40" s="52"/>
      <c r="Y40" s="52"/>
    </row>
  </sheetData>
  <hyperlinks>
    <hyperlink ref="A19" r:id="rId1" xr:uid="{0439D130-B694-4C46-B7E1-C39450DE5C99}"/>
    <hyperlink ref="A3:L3" r:id="rId2" display="3 For more detailed technical definitions of fire-related non-fatal casualties, see the Fire Statistics Definitions document. " xr:uid="{57167218-894C-4F58-B320-D40ED9030AEC}"/>
    <hyperlink ref="A20" r:id="rId3" display="The statistics in this table are National Statistics." xr:uid="{7E653A34-C728-4253-BD86-A3D532C542C0}"/>
    <hyperlink ref="A22" r:id="rId4" xr:uid="{896A2590-C4DB-4B55-9C74-CE50DE85BBAF}"/>
  </hyperlinks>
  <pageMargins left="0.7" right="0.7" top="0.75" bottom="0.75" header="0.3" footer="0.3"/>
  <pageSetup paperSize="9" orientation="portrait" r:id="rId5"/>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75D9F-59D2-4DE9-9A51-532799C30CB3}">
  <sheetPr codeName="Sheet10">
    <tabColor rgb="FFFFC000"/>
  </sheetPr>
  <dimension ref="A1:N71"/>
  <sheetViews>
    <sheetView topLeftCell="A12" zoomScaleNormal="100" workbookViewId="0">
      <selection activeCell="P20" sqref="P20"/>
    </sheetView>
  </sheetViews>
  <sheetFormatPr defaultRowHeight="15" x14ac:dyDescent="0.2"/>
  <cols>
    <col min="1" max="1" width="46.5703125" style="16" bestFit="1" customWidth="1"/>
    <col min="2" max="2" width="16.28515625" style="16" bestFit="1" customWidth="1"/>
    <col min="3" max="3" width="10.42578125" style="16" bestFit="1" customWidth="1"/>
    <col min="4" max="5" width="11.28515625" style="16" bestFit="1" customWidth="1"/>
    <col min="6" max="6" width="32.85546875" style="16" customWidth="1"/>
    <col min="7" max="12" width="9.140625" style="16"/>
    <col min="13" max="13" width="9.140625" style="16" customWidth="1"/>
    <col min="14" max="15" width="9.140625" style="16"/>
    <col min="16" max="16" width="35.85546875" style="16" bestFit="1" customWidth="1"/>
    <col min="17" max="17" width="16.28515625" style="16" bestFit="1" customWidth="1"/>
    <col min="18" max="18" width="10.42578125" style="16" bestFit="1" customWidth="1"/>
    <col min="19" max="19" width="11.28515625" style="16" bestFit="1" customWidth="1"/>
    <col min="20" max="30" width="9.140625" style="16"/>
    <col min="31" max="31" width="37.140625" style="16" bestFit="1" customWidth="1"/>
    <col min="32" max="32" width="16.28515625" style="16" bestFit="1" customWidth="1"/>
    <col min="33" max="33" width="10.42578125" style="16" bestFit="1" customWidth="1"/>
    <col min="34" max="34" width="11.28515625" style="16" bestFit="1" customWidth="1"/>
    <col min="35" max="16384" width="9.140625" style="16"/>
  </cols>
  <sheetData>
    <row r="1" spans="1:14" ht="15.75" x14ac:dyDescent="0.2">
      <c r="A1" s="79" t="s">
        <v>92</v>
      </c>
      <c r="B1" s="80">
        <f>IF(SUM(B3,B24,B39)=0,"PASS",SUM(B3,B24,B39))</f>
        <v>76</v>
      </c>
    </row>
    <row r="3" spans="1:14" ht="41.25" customHeight="1" x14ac:dyDescent="0.2">
      <c r="A3" s="81" t="s">
        <v>93</v>
      </c>
      <c r="B3" s="16">
        <f>COUNTIF(L8:N22,"Error")</f>
        <v>43</v>
      </c>
    </row>
    <row r="4" spans="1:14" ht="15.75" customHeight="1" x14ac:dyDescent="0.2">
      <c r="A4" s="82" t="s">
        <v>0</v>
      </c>
      <c r="B4" s="16" t="s">
        <v>89</v>
      </c>
    </row>
    <row r="5" spans="1:14" ht="14.25" customHeight="1" x14ac:dyDescent="0.2"/>
    <row r="6" spans="1:14" x14ac:dyDescent="0.2">
      <c r="A6" s="82" t="s">
        <v>102</v>
      </c>
      <c r="B6" s="82" t="s">
        <v>94</v>
      </c>
      <c r="G6" s="16">
        <v>4</v>
      </c>
      <c r="H6" s="16">
        <v>2</v>
      </c>
      <c r="I6" s="16">
        <v>3</v>
      </c>
      <c r="L6" s="16">
        <v>2</v>
      </c>
      <c r="M6" s="16">
        <v>3</v>
      </c>
      <c r="N6" s="16">
        <v>4</v>
      </c>
    </row>
    <row r="7" spans="1:14" ht="15.75" x14ac:dyDescent="0.25">
      <c r="A7" s="82" t="s">
        <v>95</v>
      </c>
      <c r="B7" s="16" t="s">
        <v>8</v>
      </c>
      <c r="C7" s="16" t="s">
        <v>9</v>
      </c>
      <c r="D7" s="16" t="s">
        <v>96</v>
      </c>
      <c r="F7" s="16" t="str" cm="1">
        <f t="array" ref="F7:I20">A7:D20</f>
        <v>Row Labels</v>
      </c>
      <c r="G7" s="16" t="str">
        <v>Accidental</v>
      </c>
      <c r="H7" s="16" t="str">
        <v>Deliberate</v>
      </c>
      <c r="I7" s="16" t="str">
        <v>Grand Total</v>
      </c>
      <c r="K7" s="15" t="s">
        <v>97</v>
      </c>
      <c r="L7" s="16" t="s">
        <v>53</v>
      </c>
      <c r="M7" s="16" t="s">
        <v>98</v>
      </c>
      <c r="N7" s="16" t="s">
        <v>99</v>
      </c>
    </row>
    <row r="8" spans="1:14" x14ac:dyDescent="0.2">
      <c r="A8" s="83" t="s">
        <v>7</v>
      </c>
      <c r="B8" s="16">
        <v>14</v>
      </c>
      <c r="D8" s="16">
        <v>14</v>
      </c>
      <c r="F8" s="16" t="str">
        <v>Primary Fires - Aircraft</v>
      </c>
      <c r="G8" s="16">
        <v>14</v>
      </c>
      <c r="H8" s="16">
        <v>0</v>
      </c>
      <c r="I8" s="16">
        <v>14</v>
      </c>
      <c r="K8" s="16" t="s">
        <v>53</v>
      </c>
      <c r="L8" s="16" t="str">
        <f>IF(VLOOKUP("Grand Total",$F$8:$I$20,G$6,FALSE)=VLOOKUP($K8,FIRE0303!$A$8:$L$22,'QA checks'!L$6,FALSE),TRUE,"Error")</f>
        <v>Error</v>
      </c>
      <c r="M8" s="16" t="str">
        <f>IF(VLOOKUP("Grand Total",$F$8:$I$20,H$6,FALSE)=VLOOKUP($K8,FIRE0303!$A$8:$L$22,'QA checks'!M$6,FALSE),TRUE,"Error")</f>
        <v>Error</v>
      </c>
      <c r="N8" s="16" t="str">
        <f>IF(VLOOKUP("Grand Total",$F$8:$I$20,I$6,FALSE)=VLOOKUP($K8,FIRE0303!$A$8:$L$22,'QA checks'!N$6,FALSE),TRUE,"Error")</f>
        <v>Error</v>
      </c>
    </row>
    <row r="9" spans="1:14" x14ac:dyDescent="0.2">
      <c r="A9" s="83" t="s">
        <v>10</v>
      </c>
      <c r="B9" s="16">
        <v>107</v>
      </c>
      <c r="C9" s="16">
        <v>21</v>
      </c>
      <c r="D9" s="16">
        <v>128</v>
      </c>
      <c r="F9" s="16" t="str">
        <v>Primary Fires - Boats</v>
      </c>
      <c r="G9" s="16">
        <v>107</v>
      </c>
      <c r="H9" s="16">
        <v>21</v>
      </c>
      <c r="I9" s="16">
        <v>128</v>
      </c>
      <c r="K9" s="16" t="s">
        <v>54</v>
      </c>
      <c r="L9" s="16" t="str">
        <f>IF(SUM(I8:I14)=VLOOKUP($K9,FIRE0303!$A$8:$L$22,'QA checks'!L$6,FALSE),TRUE,"Error")</f>
        <v>Error</v>
      </c>
      <c r="M9" s="16" t="str">
        <f>IF(SUM(G8:G14)=VLOOKUP($K9,FIRE0303!$A$8:$L$22,'QA checks'!M$6,FALSE),TRUE,"Error")</f>
        <v>Error</v>
      </c>
      <c r="N9" s="16" t="str">
        <f>IF(SUM(H8:H14)=VLOOKUP($K9,FIRE0303!$A$8:$L$22,'QA checks'!N$6,FALSE),TRUE,"Error")</f>
        <v>Error</v>
      </c>
    </row>
    <row r="10" spans="1:14" x14ac:dyDescent="0.2">
      <c r="A10" s="83" t="s">
        <v>11</v>
      </c>
      <c r="B10" s="16">
        <v>812</v>
      </c>
      <c r="C10" s="16">
        <v>820</v>
      </c>
      <c r="D10" s="16">
        <v>1632</v>
      </c>
      <c r="F10" s="16" t="str">
        <v>Primary Fires - Grassland, woodland and crops</v>
      </c>
      <c r="G10" s="16">
        <v>812</v>
      </c>
      <c r="H10" s="16">
        <v>820</v>
      </c>
      <c r="I10" s="16">
        <v>1632</v>
      </c>
      <c r="K10" s="16" t="s">
        <v>55</v>
      </c>
      <c r="L10" s="16" t="str">
        <f>IF(VLOOKUP($F13,$F$8:$I$20,G$6,FALSE)=VLOOKUP($K10,FIRE0303!$A$8:$L$22,'QA checks'!L$6,FALSE),TRUE,"Error")</f>
        <v>Error</v>
      </c>
      <c r="M10" s="16" t="str">
        <f>IF(VLOOKUP($F13,$F$8:$I$20,H$6,FALSE)=VLOOKUP($K10,FIRE0303!$A$8:$L$22,'QA checks'!M$6,FALSE),TRUE,"Error")</f>
        <v>Error</v>
      </c>
      <c r="N10" s="16" t="str">
        <f>IF(VLOOKUP($F13,$F$8:$I$20,I$6,FALSE)=VLOOKUP($K10,FIRE0303!$A$8:$L$22,'QA checks'!N$6,FALSE),TRUE,"Error")</f>
        <v>Error</v>
      </c>
    </row>
    <row r="11" spans="1:14" x14ac:dyDescent="0.2">
      <c r="A11" s="83" t="s">
        <v>12</v>
      </c>
      <c r="B11" s="16">
        <v>198</v>
      </c>
      <c r="C11" s="16">
        <v>134</v>
      </c>
      <c r="D11" s="16">
        <v>332</v>
      </c>
      <c r="F11" s="16" t="str">
        <v>Primary Fires - Other Outdoor Primary Fires</v>
      </c>
      <c r="G11" s="16">
        <v>198</v>
      </c>
      <c r="H11" s="16">
        <v>134</v>
      </c>
      <c r="I11" s="16">
        <v>332</v>
      </c>
      <c r="K11" s="16" t="s">
        <v>56</v>
      </c>
      <c r="L11" s="16" t="str">
        <f>IF(VLOOKUP($F12,$F$8:$I$20,G$6,FALSE)=VLOOKUP($K11,FIRE0303!$A$8:$L$22,'QA checks'!L$6,FALSE),TRUE,"Error")</f>
        <v>Error</v>
      </c>
      <c r="M11" s="16" t="str">
        <f>IF(VLOOKUP($F12,$F$8:$I$20,H$6,FALSE)=VLOOKUP($K11,FIRE0303!$A$8:$L$22,'QA checks'!M$6,FALSE),TRUE,"Error")</f>
        <v>Error</v>
      </c>
      <c r="N11" s="16" t="str">
        <f>IF(VLOOKUP($F12,$F$8:$I$20,I$6,FALSE)=VLOOKUP($K11,FIRE0303!$A$8:$L$22,'QA checks'!N$6,FALSE),TRUE,"Error")</f>
        <v>Error</v>
      </c>
    </row>
    <row r="12" spans="1:14" x14ac:dyDescent="0.2">
      <c r="A12" s="83" t="s">
        <v>13</v>
      </c>
      <c r="B12" s="16">
        <v>584</v>
      </c>
      <c r="C12" s="16">
        <v>111</v>
      </c>
      <c r="D12" s="16">
        <v>695</v>
      </c>
      <c r="F12" s="16" t="str">
        <v>Primary Fires - Outdoor equipment and machinery</v>
      </c>
      <c r="G12" s="16">
        <v>584</v>
      </c>
      <c r="H12" s="16">
        <v>111</v>
      </c>
      <c r="I12" s="16">
        <v>695</v>
      </c>
      <c r="K12" s="16" t="s">
        <v>57</v>
      </c>
      <c r="L12" s="16" t="str">
        <f>IF(VLOOKUP($F8,$F$8:$I$20,G$6,FALSE)=VLOOKUP($K12,FIRE0303!$A$8:$L$22,'QA checks'!L$6,FALSE),TRUE,"Error")</f>
        <v>Error</v>
      </c>
      <c r="M12" s="16" t="str">
        <f>IF(VLOOKUP($F8,$F$8:$I$20,H$6,FALSE)=VLOOKUP($K12,FIRE0303!$A$8:$L$22,'QA checks'!M$6,FALSE),TRUE,"Error")</f>
        <v>Error</v>
      </c>
      <c r="N12" s="16" t="b">
        <f>IF(VLOOKUP($F8,$F$8:$I$20,I$6,FALSE)=VLOOKUP($K12,FIRE0303!$A$8:$L$22,'QA checks'!N$6,FALSE),TRUE,"Error")</f>
        <v>1</v>
      </c>
    </row>
    <row r="13" spans="1:14" x14ac:dyDescent="0.2">
      <c r="A13" s="83" t="s">
        <v>82</v>
      </c>
      <c r="B13" s="16">
        <v>902</v>
      </c>
      <c r="C13" s="16">
        <v>669</v>
      </c>
      <c r="D13" s="16">
        <v>1571</v>
      </c>
      <c r="F13" s="16" t="str">
        <v>Primary Fires - Outdoor Structures</v>
      </c>
      <c r="G13" s="16">
        <v>902</v>
      </c>
      <c r="H13" s="16">
        <v>669</v>
      </c>
      <c r="I13" s="16">
        <v>1571</v>
      </c>
      <c r="K13" s="16" t="s">
        <v>58</v>
      </c>
      <c r="L13" s="16" t="str">
        <f>IF(VLOOKUP($F9,$F$8:$I$20,G$6,FALSE)=VLOOKUP($K13,FIRE0303!$A$8:$L$22,'QA checks'!L$6,FALSE),TRUE,"Error")</f>
        <v>Error</v>
      </c>
      <c r="M13" s="16" t="str">
        <f>IF(VLOOKUP($F9,$F$8:$I$20,H$6,FALSE)=VLOOKUP($K13,FIRE0303!$A$8:$L$22,'QA checks'!M$6,FALSE),TRUE,"Error")</f>
        <v>Error</v>
      </c>
      <c r="N13" s="16" t="str">
        <f>IF(VLOOKUP($F9,$F$8:$I$20,I$6,FALSE)=VLOOKUP($K13,FIRE0303!$A$8:$L$22,'QA checks'!N$6,FALSE),TRUE,"Error")</f>
        <v>Error</v>
      </c>
    </row>
    <row r="14" spans="1:14" x14ac:dyDescent="0.2">
      <c r="A14" s="83" t="s">
        <v>15</v>
      </c>
      <c r="B14" s="16">
        <v>36</v>
      </c>
      <c r="D14" s="16">
        <v>36</v>
      </c>
      <c r="F14" s="16" t="str">
        <v>Primary Fires - Trains</v>
      </c>
      <c r="G14" s="16">
        <v>36</v>
      </c>
      <c r="H14" s="16">
        <v>0</v>
      </c>
      <c r="I14" s="16">
        <v>36</v>
      </c>
      <c r="K14" s="16" t="s">
        <v>59</v>
      </c>
      <c r="L14" s="16" t="str">
        <f>IF(VLOOKUP($F14,$F$8:$I$20,G$6,FALSE)=VLOOKUP($K14,FIRE0303!$A$8:$L$22,'QA checks'!L$6,FALSE),TRUE,"Error")</f>
        <v>Error</v>
      </c>
      <c r="M14" s="16" t="str">
        <f>IF(VLOOKUP($F14,$F$8:$I$20,H$6,FALSE)=VLOOKUP($K14,FIRE0303!$A$8:$L$22,'QA checks'!M$6,FALSE),TRUE,"Error")</f>
        <v>Error</v>
      </c>
      <c r="N14" s="16" t="str">
        <f>IF(VLOOKUP($F14,$F$8:$I$20,I$6,FALSE)=VLOOKUP($K14,FIRE0303!$A$8:$L$22,'QA checks'!N$6,FALSE),TRUE,"Error")</f>
        <v>Error</v>
      </c>
    </row>
    <row r="15" spans="1:14" x14ac:dyDescent="0.2">
      <c r="A15" s="83" t="s">
        <v>16</v>
      </c>
      <c r="B15" s="16">
        <v>356</v>
      </c>
      <c r="C15" s="16">
        <v>1584</v>
      </c>
      <c r="D15" s="16">
        <v>1940</v>
      </c>
      <c r="F15" s="16" t="str">
        <v>Secondary Fires - Derelict buildings</v>
      </c>
      <c r="G15" s="16">
        <v>356</v>
      </c>
      <c r="H15" s="16">
        <v>1584</v>
      </c>
      <c r="I15" s="16">
        <v>1940</v>
      </c>
      <c r="K15" s="16" t="s">
        <v>60</v>
      </c>
      <c r="L15" s="16" t="str">
        <f>IF(VLOOKUP($F10,$F$8:$I$20,G$6,FALSE)=VLOOKUP($K15,FIRE0303!$A$8:$L$22,'QA checks'!L$6,FALSE),TRUE,"Error")</f>
        <v>Error</v>
      </c>
      <c r="M15" s="16" t="str">
        <f>IF(VLOOKUP($F10,$F$8:$I$20,H$6,FALSE)=VLOOKUP($K15,FIRE0303!$A$8:$L$22,'QA checks'!M$6,FALSE),TRUE,"Error")</f>
        <v>Error</v>
      </c>
      <c r="N15" s="16" t="str">
        <f>IF(VLOOKUP($F10,$F$8:$I$20,I$6,FALSE)=VLOOKUP($K15,FIRE0303!$A$8:$L$22,'QA checks'!N$6,FALSE),TRUE,"Error")</f>
        <v>Error</v>
      </c>
    </row>
    <row r="16" spans="1:14" x14ac:dyDescent="0.2">
      <c r="A16" s="83" t="s">
        <v>20</v>
      </c>
      <c r="B16" s="16">
        <v>157</v>
      </c>
      <c r="C16" s="16">
        <v>345</v>
      </c>
      <c r="D16" s="16">
        <v>502</v>
      </c>
      <c r="F16" s="16" t="str">
        <v>Secondary Fires - Derelict vehicles</v>
      </c>
      <c r="G16" s="16">
        <v>157</v>
      </c>
      <c r="H16" s="16">
        <v>345</v>
      </c>
      <c r="I16" s="16">
        <v>502</v>
      </c>
      <c r="K16" s="16" t="s">
        <v>61</v>
      </c>
      <c r="L16" s="16" t="str">
        <f>IF(VLOOKUP($F11,$F$8:$I$20,G$6,FALSE)=VLOOKUP($K16,FIRE0303!$A$8:$L$22,'QA checks'!L$6,FALSE),TRUE,"Error")</f>
        <v>Error</v>
      </c>
      <c r="M16" s="16" t="str">
        <f>IF(VLOOKUP($F11,$F$8:$I$20,H$6,FALSE)=VLOOKUP($K16,FIRE0303!$A$8:$L$22,'QA checks'!M$6,FALSE),TRUE,"Error")</f>
        <v>Error</v>
      </c>
      <c r="N16" s="16" t="b">
        <f>IF(VLOOKUP($F11,$F$8:$I$20,I$6,FALSE)=VLOOKUP($K16,FIRE0303!$A$8:$L$22,'QA checks'!N$6,FALSE),TRUE,"Error")</f>
        <v>1</v>
      </c>
    </row>
    <row r="17" spans="1:14" x14ac:dyDescent="0.2">
      <c r="A17" s="83" t="s">
        <v>17</v>
      </c>
      <c r="B17" s="16">
        <v>8799</v>
      </c>
      <c r="C17" s="16">
        <v>10643</v>
      </c>
      <c r="D17" s="16">
        <v>19442</v>
      </c>
      <c r="F17" s="16" t="str">
        <v>Secondary Fires - Grassland, woodland and crops</v>
      </c>
      <c r="G17" s="16">
        <v>8799</v>
      </c>
      <c r="H17" s="16">
        <v>10643</v>
      </c>
      <c r="I17" s="16">
        <v>19442</v>
      </c>
      <c r="K17" s="16" t="s">
        <v>62</v>
      </c>
      <c r="L17" s="16" t="str">
        <f>IF(SUM(I15:I19)=VLOOKUP($K17,FIRE0303!$A$8:$L$22,'QA checks'!L$6,FALSE),TRUE,"Error")</f>
        <v>Error</v>
      </c>
      <c r="M17" s="16" t="str">
        <f>IF(SUM(G15:G19)=VLOOKUP($K17,FIRE0303!$A$8:$L$22,'QA checks'!M$6,FALSE),TRUE,"Error")</f>
        <v>Error</v>
      </c>
      <c r="N17" s="16" t="str">
        <f>IF(SUM(H15:H19)=VLOOKUP($K17,FIRE0303!$A$8:$L$22,'QA checks'!N$6,FALSE),TRUE,"Error")</f>
        <v>Error</v>
      </c>
    </row>
    <row r="18" spans="1:14" x14ac:dyDescent="0.2">
      <c r="A18" s="83" t="s">
        <v>18</v>
      </c>
      <c r="B18" s="16">
        <v>5131</v>
      </c>
      <c r="C18" s="16">
        <v>5880</v>
      </c>
      <c r="D18" s="16">
        <v>11011</v>
      </c>
      <c r="F18" s="16" t="str">
        <v>Secondary Fires - Other Outdoor Secondary Fires</v>
      </c>
      <c r="G18" s="16">
        <v>5131</v>
      </c>
      <c r="H18" s="16">
        <v>5880</v>
      </c>
      <c r="I18" s="16">
        <v>11011</v>
      </c>
      <c r="K18" s="16" t="s">
        <v>63</v>
      </c>
      <c r="L18" s="16" t="str">
        <f>IF(VLOOKUP($F19,$F$8:$I$20,G$6,FALSE)=VLOOKUP($K18,FIRE0303!$A$8:$L$22,'QA checks'!L$6,FALSE),TRUE,"Error")</f>
        <v>Error</v>
      </c>
      <c r="M18" s="16" t="str">
        <f>IF(VLOOKUP($F19,$F$8:$I$20,H$6,FALSE)=VLOOKUP($K18,FIRE0303!$A$8:$L$22,'QA checks'!M$6,FALSE),TRUE,"Error")</f>
        <v>Error</v>
      </c>
      <c r="N18" s="16" t="str">
        <f>IF(VLOOKUP($F19,$F$8:$I$20,I$6,FALSE)=VLOOKUP($K18,FIRE0303!$A$8:$L$22,'QA checks'!N$6,FALSE),TRUE,"Error")</f>
        <v>Error</v>
      </c>
    </row>
    <row r="19" spans="1:14" x14ac:dyDescent="0.2">
      <c r="A19" s="83" t="s">
        <v>19</v>
      </c>
      <c r="B19" s="16">
        <v>16984</v>
      </c>
      <c r="C19" s="16">
        <v>24993</v>
      </c>
      <c r="D19" s="16">
        <v>41977</v>
      </c>
      <c r="F19" s="16" t="str">
        <v>Secondary Fires - Refuse, refuse containers and refuse sites</v>
      </c>
      <c r="G19" s="16">
        <v>16984</v>
      </c>
      <c r="H19" s="16">
        <v>24993</v>
      </c>
      <c r="I19" s="16">
        <v>41977</v>
      </c>
      <c r="K19" s="16" t="s">
        <v>64</v>
      </c>
      <c r="L19" s="16" t="str">
        <f>IF(VLOOKUP($F15,$F$8:$I$20,G$6,FALSE)=VLOOKUP($K19,FIRE0303!$A$8:$L$22,'QA checks'!L$6,FALSE),TRUE,"Error")</f>
        <v>Error</v>
      </c>
      <c r="M19" s="16" t="str">
        <f>IF(VLOOKUP($F15,$F$8:$I$20,H$6,FALSE)=VLOOKUP($K19,FIRE0303!$A$8:$L$22,'QA checks'!M$6,FALSE),TRUE,"Error")</f>
        <v>Error</v>
      </c>
      <c r="N19" s="16" t="str">
        <f>IF(VLOOKUP($F15,$F$8:$I$20,I$6,FALSE)=VLOOKUP($K19,FIRE0303!$A$8:$L$22,'QA checks'!N$6,FALSE),TRUE,"Error")</f>
        <v>Error</v>
      </c>
    </row>
    <row r="20" spans="1:14" x14ac:dyDescent="0.2">
      <c r="A20" s="83" t="s">
        <v>96</v>
      </c>
      <c r="B20" s="16">
        <v>34080</v>
      </c>
      <c r="C20" s="16">
        <v>45200</v>
      </c>
      <c r="D20" s="16">
        <v>79280</v>
      </c>
      <c r="F20" s="16" t="str">
        <v>Grand Total</v>
      </c>
      <c r="G20" s="16">
        <v>34080</v>
      </c>
      <c r="H20" s="16">
        <v>45200</v>
      </c>
      <c r="I20" s="16">
        <v>79280</v>
      </c>
      <c r="K20" s="16" t="s">
        <v>65</v>
      </c>
      <c r="L20" s="16" t="str">
        <f>IF(VLOOKUP($F16,$F$8:$I$20,G$6,FALSE)=VLOOKUP($K20,FIRE0303!$A$8:$L$22,'QA checks'!L$6,FALSE),TRUE,"Error")</f>
        <v>Error</v>
      </c>
      <c r="M20" s="16" t="str">
        <f>IF(VLOOKUP($F16,$F$8:$I$20,H$6,FALSE)=VLOOKUP($K20,FIRE0303!$A$8:$L$22,'QA checks'!M$6,FALSE),TRUE,"Error")</f>
        <v>Error</v>
      </c>
      <c r="N20" s="16" t="str">
        <f>IF(VLOOKUP($F16,$F$8:$I$20,I$6,FALSE)=VLOOKUP($K20,FIRE0303!$A$8:$L$22,'QA checks'!N$6,FALSE),TRUE,"Error")</f>
        <v>Error</v>
      </c>
    </row>
    <row r="21" spans="1:14" x14ac:dyDescent="0.2">
      <c r="A21" s="83"/>
      <c r="K21" s="16" t="s">
        <v>60</v>
      </c>
      <c r="L21" s="16" t="str">
        <f>IF(VLOOKUP($F17,$F$8:$I$20,G$6,FALSE)=VLOOKUP($K21,FIRE0303!$A$17:$L$22,'QA checks'!L$6,FALSE),TRUE,"Error")</f>
        <v>Error</v>
      </c>
      <c r="M21" s="16" t="str">
        <f>IF(VLOOKUP($F17,$F$8:$I$20,H$6,FALSE)=VLOOKUP($K21,FIRE0303!$A$17:$L$22,'QA checks'!M$6,FALSE),TRUE,"Error")</f>
        <v>Error</v>
      </c>
      <c r="N21" s="16" t="str">
        <f>IF(VLOOKUP($F17,$F$8:$I$20,I$6,FALSE)=VLOOKUP($K21,FIRE0303!$A$17:$L$22,'QA checks'!N$6,FALSE),TRUE,"Error")</f>
        <v>Error</v>
      </c>
    </row>
    <row r="22" spans="1:14" x14ac:dyDescent="0.2">
      <c r="A22" s="83"/>
      <c r="K22" s="16" t="s">
        <v>103</v>
      </c>
      <c r="L22" s="16" t="str">
        <f>IF(VLOOKUP($F18,$F$8:$I$20,G$6,FALSE)=VLOOKUP($K22,FIRE0303!$A$8:$L$22,'QA checks'!L$6,FALSE),TRUE,"Error")</f>
        <v>Error</v>
      </c>
      <c r="M22" s="16" t="str">
        <f>IF(VLOOKUP($F18,$F$8:$I$20,H$6,FALSE)=VLOOKUP($K22,FIRE0303!$A$8:$L$22,'QA checks'!M$6,FALSE),TRUE,"Error")</f>
        <v>Error</v>
      </c>
      <c r="N22" s="16" t="str">
        <f>IF(VLOOKUP($F18,$F$8:$I$20,I$6,FALSE)=VLOOKUP($K22,FIRE0303!$A$8:$L$22,'QA checks'!N$6,FALSE),TRUE,"Error")</f>
        <v>Error</v>
      </c>
    </row>
    <row r="23" spans="1:14" x14ac:dyDescent="0.2">
      <c r="A23" s="83"/>
    </row>
    <row r="24" spans="1:14" ht="15.75" x14ac:dyDescent="0.2">
      <c r="A24" s="81" t="s">
        <v>100</v>
      </c>
      <c r="B24" s="16">
        <f>COUNTIF(L29:N37,"Error")</f>
        <v>10</v>
      </c>
    </row>
    <row r="25" spans="1:14" x14ac:dyDescent="0.2">
      <c r="A25" s="82" t="s">
        <v>0</v>
      </c>
      <c r="B25" s="16" t="s">
        <v>89</v>
      </c>
    </row>
    <row r="27" spans="1:14" x14ac:dyDescent="0.2">
      <c r="A27" s="82" t="s">
        <v>104</v>
      </c>
      <c r="B27" s="82" t="s">
        <v>94</v>
      </c>
      <c r="G27" s="16">
        <v>4</v>
      </c>
      <c r="H27" s="16">
        <v>2</v>
      </c>
      <c r="I27" s="16">
        <v>3</v>
      </c>
      <c r="L27" s="16">
        <v>6</v>
      </c>
      <c r="M27" s="16">
        <v>7</v>
      </c>
      <c r="N27" s="16">
        <v>8</v>
      </c>
    </row>
    <row r="28" spans="1:14" ht="15.75" x14ac:dyDescent="0.25">
      <c r="A28" s="82" t="s">
        <v>95</v>
      </c>
      <c r="B28" s="16" t="s">
        <v>8</v>
      </c>
      <c r="C28" s="16" t="s">
        <v>9</v>
      </c>
      <c r="D28" s="16" t="s">
        <v>96</v>
      </c>
      <c r="F28" s="16" t="str" cm="1">
        <f t="array" ref="F28:I36">A28:D36</f>
        <v>Row Labels</v>
      </c>
      <c r="G28" s="16" t="str">
        <v>Accidental</v>
      </c>
      <c r="H28" s="16" t="str">
        <v>Deliberate</v>
      </c>
      <c r="I28" s="16" t="str">
        <v>Grand Total</v>
      </c>
      <c r="K28" s="15" t="s">
        <v>97</v>
      </c>
      <c r="L28" s="16" t="s">
        <v>53</v>
      </c>
      <c r="M28" s="16" t="s">
        <v>98</v>
      </c>
      <c r="N28" s="16" t="s">
        <v>99</v>
      </c>
    </row>
    <row r="29" spans="1:14" x14ac:dyDescent="0.2">
      <c r="A29" s="83" t="s">
        <v>7</v>
      </c>
      <c r="B29" s="16">
        <v>3</v>
      </c>
      <c r="D29" s="16">
        <v>3</v>
      </c>
      <c r="F29" s="16" t="str">
        <v>Primary Fires - Aircraft</v>
      </c>
      <c r="G29" s="16">
        <v>3</v>
      </c>
      <c r="H29" s="16">
        <v>0</v>
      </c>
      <c r="I29" s="16">
        <v>3</v>
      </c>
      <c r="K29" s="16" t="s">
        <v>53</v>
      </c>
      <c r="L29" s="16" t="str">
        <f>IF(VLOOKUP("Grand Total",$F$27:$I$36,G$27,FALSE)=VLOOKUP($K29,FIRE0303!$A$8:$L$22,'QA checks'!L$27,FALSE),TRUE,"Error")</f>
        <v>Error</v>
      </c>
      <c r="M29" s="16" t="b">
        <f>IF(VLOOKUP("Grand Total",$F$27:$I$36,H$27,FALSE)=VLOOKUP($K29,FIRE0303!$A$8:$L$22,'QA checks'!M$27,FALSE),TRUE,"Error")</f>
        <v>1</v>
      </c>
      <c r="N29" s="16" t="str">
        <f>IF(VLOOKUP("Grand Total",$F$27:$I$36,I$27,FALSE)=VLOOKUP($K29,FIRE0303!$A$8:$L$22,'QA checks'!N$27,FALSE),TRUE,"Error")</f>
        <v>Error</v>
      </c>
    </row>
    <row r="30" spans="1:14" x14ac:dyDescent="0.2">
      <c r="A30" s="83" t="s">
        <v>10</v>
      </c>
      <c r="B30" s="16">
        <v>1</v>
      </c>
      <c r="C30" s="16">
        <v>0</v>
      </c>
      <c r="D30" s="16">
        <v>1</v>
      </c>
      <c r="F30" s="16" t="str">
        <v>Primary Fires - Boats</v>
      </c>
      <c r="G30" s="16">
        <v>1</v>
      </c>
      <c r="H30" s="16">
        <v>0</v>
      </c>
      <c r="I30" s="16">
        <v>1</v>
      </c>
      <c r="K30" s="16" t="s">
        <v>54</v>
      </c>
      <c r="L30" s="16" t="str">
        <f>IF(VLOOKUP("Grand Total",$F$27:$I$36,G$27,FALSE)=VLOOKUP($K30,FIRE0303!$A$8:$L$22,'QA checks'!L$27,FALSE),TRUE,"Error")</f>
        <v>Error</v>
      </c>
      <c r="M30" s="16" t="b">
        <f>IF(VLOOKUP("Grand Total",$F$27:$I$36,H$27,FALSE)=VLOOKUP($K30,FIRE0303!$A$8:$L$22,'QA checks'!M$27,FALSE),TRUE,"Error")</f>
        <v>1</v>
      </c>
      <c r="N30" s="16" t="str">
        <f>IF(VLOOKUP("Grand Total",$F$27:$I$36,I$27,FALSE)=VLOOKUP($K30,FIRE0303!$A$8:$L$22,'QA checks'!N$27,FALSE),TRUE,"Error")</f>
        <v>Error</v>
      </c>
    </row>
    <row r="31" spans="1:14" x14ac:dyDescent="0.2">
      <c r="A31" s="83" t="s">
        <v>11</v>
      </c>
      <c r="B31" s="16">
        <v>0</v>
      </c>
      <c r="C31" s="16">
        <v>1</v>
      </c>
      <c r="D31" s="16">
        <v>1</v>
      </c>
      <c r="F31" s="16" t="str">
        <v>Primary Fires - Grassland, woodland and crops</v>
      </c>
      <c r="G31" s="16">
        <v>0</v>
      </c>
      <c r="H31" s="16">
        <v>1</v>
      </c>
      <c r="I31" s="16">
        <v>1</v>
      </c>
      <c r="K31" s="16" t="s">
        <v>55</v>
      </c>
      <c r="L31" s="16" t="b">
        <f>IF(VLOOKUP($F34,$F$27:$I$36,G$27,FALSE)=VLOOKUP($K31,FIRE0303!$A$8:$L$22,'QA checks'!L$27,FALSE),TRUE,"Error")</f>
        <v>1</v>
      </c>
      <c r="M31" s="16" t="b">
        <f>IF(VLOOKUP($F34,$F$27:$I$36,H$27,FALSE)=VLOOKUP($K31,FIRE0303!$A$8:$L$22,'QA checks'!M$27,FALSE),TRUE,"Error")</f>
        <v>1</v>
      </c>
      <c r="N31" s="16" t="b">
        <f>IF(VLOOKUP($F34,$F$27:$I$36,I$27,FALSE)=VLOOKUP($K31,FIRE0303!$A$8:$L$22,'QA checks'!N$27,FALSE),TRUE,"Error")</f>
        <v>1</v>
      </c>
    </row>
    <row r="32" spans="1:14" x14ac:dyDescent="0.2">
      <c r="A32" s="83" t="s">
        <v>12</v>
      </c>
      <c r="B32" s="16">
        <v>3</v>
      </c>
      <c r="C32" s="16">
        <v>7</v>
      </c>
      <c r="D32" s="16">
        <v>10</v>
      </c>
      <c r="F32" s="16" t="str">
        <v>Primary Fires - Other Outdoor Primary Fires</v>
      </c>
      <c r="G32" s="16">
        <v>3</v>
      </c>
      <c r="H32" s="16">
        <v>7</v>
      </c>
      <c r="I32" s="16">
        <v>10</v>
      </c>
      <c r="K32" s="16" t="s">
        <v>56</v>
      </c>
      <c r="L32" s="16" t="b">
        <f>IF(VLOOKUP($F33,$F$27:$I$36,G$27,FALSE)=VLOOKUP($K32,FIRE0303!$A$8:$L$22,'QA checks'!L$27,FALSE),TRUE,"Error")</f>
        <v>1</v>
      </c>
      <c r="M32" s="16" t="b">
        <f>IF(VLOOKUP($F33,$F$27:$I$36,H$27,FALSE)=VLOOKUP($K32,FIRE0303!$A$8:$L$22,'QA checks'!M$27,FALSE),TRUE,"Error")</f>
        <v>1</v>
      </c>
      <c r="N32" s="16" t="b">
        <f>IF(VLOOKUP($F33,$F$27:$I$36,I$27,FALSE)=VLOOKUP($K32,FIRE0303!$A$8:$L$22,'QA checks'!N$27,FALSE),TRUE,"Error")</f>
        <v>1</v>
      </c>
    </row>
    <row r="33" spans="1:14" x14ac:dyDescent="0.2">
      <c r="A33" s="83" t="s">
        <v>13</v>
      </c>
      <c r="B33" s="16">
        <v>1</v>
      </c>
      <c r="C33" s="16">
        <v>0</v>
      </c>
      <c r="D33" s="16">
        <v>1</v>
      </c>
      <c r="F33" s="16" t="str">
        <v>Primary Fires - Outdoor equipment and machinery</v>
      </c>
      <c r="G33" s="16">
        <v>1</v>
      </c>
      <c r="H33" s="16">
        <v>0</v>
      </c>
      <c r="I33" s="16">
        <v>1</v>
      </c>
      <c r="K33" s="16" t="s">
        <v>57</v>
      </c>
      <c r="L33" s="16" t="str">
        <f>IF(VLOOKUP($F29,$F$27:$I$36,G$27,FALSE)=VLOOKUP($K33,FIRE0303!$A$8:$L$22,'QA checks'!L$27,FALSE),TRUE,"Error")</f>
        <v>Error</v>
      </c>
      <c r="M33" s="16" t="str">
        <f>IF(VLOOKUP($F29,$F$27:$I$36,H$27,FALSE)=VLOOKUP($K33,FIRE0303!$A$8:$L$22,'QA checks'!M$27,FALSE),TRUE,"Error")</f>
        <v>Error</v>
      </c>
      <c r="N33" s="16" t="b">
        <f>IF(VLOOKUP($F29,$F$27:$I$36,I$27,FALSE)=VLOOKUP($K33,FIRE0303!$A$8:$L$22,'QA checks'!N$27,FALSE),TRUE,"Error")</f>
        <v>1</v>
      </c>
    </row>
    <row r="34" spans="1:14" x14ac:dyDescent="0.2">
      <c r="A34" s="83" t="s">
        <v>82</v>
      </c>
      <c r="B34" s="16">
        <v>0</v>
      </c>
      <c r="C34" s="16">
        <v>1</v>
      </c>
      <c r="D34" s="16">
        <v>1</v>
      </c>
      <c r="F34" s="16" t="str">
        <v>Primary Fires - Outdoor Structures</v>
      </c>
      <c r="G34" s="16">
        <v>0</v>
      </c>
      <c r="H34" s="16">
        <v>1</v>
      </c>
      <c r="I34" s="16">
        <v>1</v>
      </c>
      <c r="K34" s="16" t="s">
        <v>58</v>
      </c>
      <c r="L34" s="16" t="b">
        <f>IF(VLOOKUP($F30,$F$27:$I$36,G$27,FALSE)=VLOOKUP($K34,FIRE0303!$A$8:$L$22,'QA checks'!L$27,FALSE),TRUE,"Error")</f>
        <v>1</v>
      </c>
      <c r="M34" s="16" t="b">
        <f>IF(VLOOKUP($F30,$F$27:$I$36,H$27,FALSE)=VLOOKUP($K34,FIRE0303!$A$8:$L$22,'QA checks'!M$27,FALSE),TRUE,"Error")</f>
        <v>1</v>
      </c>
      <c r="N34" s="16" t="b">
        <f>IF(VLOOKUP($F30,$F$27:$I$36,I$27,FALSE)=VLOOKUP($K34,FIRE0303!$A$8:$L$22,'QA checks'!N$27,FALSE),TRUE,"Error")</f>
        <v>1</v>
      </c>
    </row>
    <row r="35" spans="1:14" x14ac:dyDescent="0.2">
      <c r="A35" s="83" t="s">
        <v>15</v>
      </c>
      <c r="B35" s="16">
        <v>0</v>
      </c>
      <c r="D35" s="16">
        <v>0</v>
      </c>
      <c r="F35" s="16" t="str">
        <v>Primary Fires - Trains</v>
      </c>
      <c r="G35" s="16">
        <v>0</v>
      </c>
      <c r="H35" s="16">
        <v>0</v>
      </c>
      <c r="I35" s="16">
        <v>0</v>
      </c>
      <c r="K35" s="16" t="s">
        <v>59</v>
      </c>
      <c r="L35" s="16" t="b">
        <f>IF(VLOOKUP($F35,$F$27:$I$36,G$27,FALSE)=VLOOKUP($K35,FIRE0303!$A$8:$L$22,'QA checks'!L$27,FALSE),TRUE,"Error")</f>
        <v>1</v>
      </c>
      <c r="M35" s="16" t="b">
        <f>IF(VLOOKUP($F35,$F$27:$I$36,H$27,FALSE)=VLOOKUP($K35,FIRE0303!$A$8:$L$22,'QA checks'!M$27,FALSE),TRUE,"Error")</f>
        <v>1</v>
      </c>
      <c r="N35" s="16" t="b">
        <f>IF(VLOOKUP($F35,$F$27:$I$36,I$27,FALSE)=VLOOKUP($K35,FIRE0303!$A$8:$L$22,'QA checks'!N$27,FALSE),TRUE,"Error")</f>
        <v>1</v>
      </c>
    </row>
    <row r="36" spans="1:14" x14ac:dyDescent="0.2">
      <c r="A36" s="83" t="s">
        <v>96</v>
      </c>
      <c r="B36" s="16">
        <v>8</v>
      </c>
      <c r="C36" s="16">
        <v>9</v>
      </c>
      <c r="D36" s="16">
        <v>17</v>
      </c>
      <c r="F36" s="16" t="str">
        <v>Grand Total</v>
      </c>
      <c r="G36" s="16">
        <v>8</v>
      </c>
      <c r="H36" s="16">
        <v>9</v>
      </c>
      <c r="I36" s="16">
        <v>17</v>
      </c>
      <c r="K36" s="16" t="s">
        <v>60</v>
      </c>
      <c r="L36" s="16" t="str">
        <f>IF(VLOOKUP($F31,$F$27:$I$36,G$27,FALSE)=VLOOKUP($K36,FIRE0303!$A$8:$L$22,'QA checks'!L$27,FALSE),TRUE,"Error")</f>
        <v>Error</v>
      </c>
      <c r="M36" s="16" t="str">
        <f>IF(VLOOKUP($F31,$F$27:$I$36,H$27,FALSE)=VLOOKUP($K36,FIRE0303!$A$8:$L$22,'QA checks'!M$27,FALSE),TRUE,"Error")</f>
        <v>Error</v>
      </c>
      <c r="N36" s="16" t="b">
        <f>IF(VLOOKUP($F31,$F$27:$I$36,I$27,FALSE)=VLOOKUP($K36,FIRE0303!$A$8:$L$22,'QA checks'!N$27,FALSE),TRUE,"Error")</f>
        <v>1</v>
      </c>
    </row>
    <row r="37" spans="1:14" x14ac:dyDescent="0.2">
      <c r="K37" s="16" t="s">
        <v>61</v>
      </c>
      <c r="L37" s="16" t="b">
        <f>IF(VLOOKUP($F32,$F$27:$I$36,G$27,FALSE)=VLOOKUP($K37,FIRE0303!$A$8:$L$22,'QA checks'!L$27,FALSE),TRUE,"Error")</f>
        <v>1</v>
      </c>
      <c r="M37" s="16" t="str">
        <f>IF(VLOOKUP($F32,$F$27:$I$36,H$27,FALSE)=VLOOKUP($K37,FIRE0303!$A$8:$L$22,'QA checks'!M$27,FALSE),TRUE,"Error")</f>
        <v>Error</v>
      </c>
      <c r="N37" s="16" t="str">
        <f>IF(VLOOKUP($F32,$F$27:$I$36,I$27,FALSE)=VLOOKUP($K37,FIRE0303!$A$8:$L$22,'QA checks'!N$27,FALSE),TRUE,"Error")</f>
        <v>Error</v>
      </c>
    </row>
    <row r="38" spans="1:14" x14ac:dyDescent="0.2">
      <c r="A38" s="83"/>
    </row>
    <row r="39" spans="1:14" ht="15.75" x14ac:dyDescent="0.2">
      <c r="A39" s="81" t="s">
        <v>101</v>
      </c>
      <c r="B39" s="16">
        <f>COUNTIF(L44:N52,"Error")</f>
        <v>23</v>
      </c>
    </row>
    <row r="40" spans="1:14" x14ac:dyDescent="0.2">
      <c r="A40" s="82" t="s">
        <v>0</v>
      </c>
      <c r="B40" s="16" t="s">
        <v>89</v>
      </c>
    </row>
    <row r="42" spans="1:14" x14ac:dyDescent="0.2">
      <c r="A42" s="82" t="s">
        <v>105</v>
      </c>
      <c r="B42" s="82" t="s">
        <v>94</v>
      </c>
      <c r="G42" s="16">
        <v>4</v>
      </c>
      <c r="H42" s="16">
        <v>2</v>
      </c>
      <c r="I42" s="16">
        <v>3</v>
      </c>
      <c r="L42" s="16">
        <v>10</v>
      </c>
      <c r="M42" s="16">
        <v>11</v>
      </c>
      <c r="N42" s="16">
        <v>12</v>
      </c>
    </row>
    <row r="43" spans="1:14" ht="15.75" x14ac:dyDescent="0.25">
      <c r="A43" s="82" t="s">
        <v>95</v>
      </c>
      <c r="B43" s="16" t="s">
        <v>8</v>
      </c>
      <c r="C43" s="16" t="s">
        <v>9</v>
      </c>
      <c r="D43" s="16" t="s">
        <v>96</v>
      </c>
      <c r="F43" s="16" t="str" cm="1">
        <f t="array" ref="F43:I51">A43:D51</f>
        <v>Row Labels</v>
      </c>
      <c r="G43" s="16" t="str">
        <v>Accidental</v>
      </c>
      <c r="H43" s="16" t="str">
        <v>Deliberate</v>
      </c>
      <c r="I43" s="16" t="str">
        <v>Grand Total</v>
      </c>
      <c r="K43" s="15" t="s">
        <v>97</v>
      </c>
      <c r="L43" s="16" t="s">
        <v>53</v>
      </c>
      <c r="M43" s="16" t="s">
        <v>98</v>
      </c>
      <c r="N43" s="16" t="s">
        <v>99</v>
      </c>
    </row>
    <row r="44" spans="1:14" x14ac:dyDescent="0.2">
      <c r="A44" s="83" t="s">
        <v>7</v>
      </c>
      <c r="B44" s="16">
        <v>0</v>
      </c>
      <c r="D44" s="16">
        <v>0</v>
      </c>
      <c r="F44" s="16" t="str">
        <v>Primary Fires - Aircraft</v>
      </c>
      <c r="G44" s="16">
        <v>0</v>
      </c>
      <c r="H44" s="16">
        <v>0</v>
      </c>
      <c r="I44" s="16">
        <v>0</v>
      </c>
      <c r="K44" s="16" t="s">
        <v>53</v>
      </c>
      <c r="L44" s="16" t="str">
        <f>IF(VLOOKUP("Grand Total",$F$42:$I$51,G$42,FALSE)=VLOOKUP($K44,FIRE0303!$A$8:$L$22,'QA checks'!L$42,FALSE),TRUE,"Error")</f>
        <v>Error</v>
      </c>
      <c r="M44" s="16" t="str">
        <f>IF(VLOOKUP("Grand Total",$F$42:$I$51,H$42,FALSE)=VLOOKUP($K44,FIRE0303!$A$8:$L$22,'QA checks'!M$42,FALSE),TRUE,"Error")</f>
        <v>Error</v>
      </c>
      <c r="N44" s="16" t="str">
        <f>IF(VLOOKUP("Grand Total",$F$42:$I$51,I$42,FALSE)=VLOOKUP($K44,FIRE0303!$A$8:$L$22,'QA checks'!N$42,FALSE),TRUE,"Error")</f>
        <v>Error</v>
      </c>
    </row>
    <row r="45" spans="1:14" x14ac:dyDescent="0.2">
      <c r="A45" s="83" t="s">
        <v>10</v>
      </c>
      <c r="B45" s="16">
        <v>13</v>
      </c>
      <c r="C45" s="16">
        <v>3</v>
      </c>
      <c r="D45" s="16">
        <v>16</v>
      </c>
      <c r="F45" s="16" t="str">
        <v>Primary Fires - Boats</v>
      </c>
      <c r="G45" s="16">
        <v>13</v>
      </c>
      <c r="H45" s="16">
        <v>3</v>
      </c>
      <c r="I45" s="16">
        <v>16</v>
      </c>
      <c r="K45" s="16" t="s">
        <v>54</v>
      </c>
      <c r="L45" s="16" t="str">
        <f>IF(VLOOKUP("Grand Total",$F$42:$I$51,G$42,FALSE)=VLOOKUP($K45,FIRE0303!$A$8:$L$22,'QA checks'!L$42,FALSE),TRUE,"Error")</f>
        <v>Error</v>
      </c>
      <c r="M45" s="16" t="str">
        <f>IF(VLOOKUP("Grand Total",$F$42:$I$51,H$42,FALSE)=VLOOKUP($K45,FIRE0303!$A$8:$L$22,'QA checks'!M$42,FALSE),TRUE,"Error")</f>
        <v>Error</v>
      </c>
      <c r="N45" s="16" t="str">
        <f>IF(VLOOKUP("Grand Total",$F$42:$I$51,I$42,FALSE)=VLOOKUP($K45,FIRE0303!$A$8:$L$22,'QA checks'!N$42,FALSE),TRUE,"Error")</f>
        <v>Error</v>
      </c>
    </row>
    <row r="46" spans="1:14" x14ac:dyDescent="0.2">
      <c r="A46" s="83" t="s">
        <v>11</v>
      </c>
      <c r="B46" s="16">
        <v>53</v>
      </c>
      <c r="C46" s="16">
        <v>13</v>
      </c>
      <c r="D46" s="16">
        <v>66</v>
      </c>
      <c r="F46" s="16" t="str">
        <v>Primary Fires - Grassland, woodland and crops</v>
      </c>
      <c r="G46" s="16">
        <v>53</v>
      </c>
      <c r="H46" s="16">
        <v>13</v>
      </c>
      <c r="I46" s="16">
        <v>66</v>
      </c>
      <c r="K46" s="16" t="s">
        <v>55</v>
      </c>
      <c r="L46" s="16" t="str">
        <f>IF(VLOOKUP($F49,$F$42:$I$51,G$42,FALSE)=VLOOKUP($K46,FIRE0303!$A$8:$L$22,'QA checks'!L$42,FALSE),TRUE,"Error")</f>
        <v>Error</v>
      </c>
      <c r="M46" s="16" t="str">
        <f>IF(VLOOKUP($F49,$F$42:$I$51,H$42,FALSE)=VLOOKUP($K46,FIRE0303!$A$8:$L$22,'QA checks'!M$42,FALSE),TRUE,"Error")</f>
        <v>Error</v>
      </c>
      <c r="N46" s="16" t="str">
        <f>IF(VLOOKUP($F49,$F$42:$I$51,I$42,FALSE)=VLOOKUP($K46,FIRE0303!$A$8:$L$22,'QA checks'!N$42,FALSE),TRUE,"Error")</f>
        <v>Error</v>
      </c>
    </row>
    <row r="47" spans="1:14" x14ac:dyDescent="0.2">
      <c r="A47" s="83" t="s">
        <v>12</v>
      </c>
      <c r="B47" s="16">
        <v>64</v>
      </c>
      <c r="C47" s="16">
        <v>37</v>
      </c>
      <c r="D47" s="16">
        <v>101</v>
      </c>
      <c r="F47" s="16" t="str">
        <v>Primary Fires - Other Outdoor Primary Fires</v>
      </c>
      <c r="G47" s="16">
        <v>64</v>
      </c>
      <c r="H47" s="16">
        <v>37</v>
      </c>
      <c r="I47" s="16">
        <v>101</v>
      </c>
      <c r="K47" s="16" t="s">
        <v>56</v>
      </c>
      <c r="L47" s="16" t="str">
        <f>IF(VLOOKUP($F48,$F$42:$I$51,G$42,FALSE)=VLOOKUP($K47,FIRE0303!$A$8:$L$22,'QA checks'!L$42,FALSE),TRUE,"Error")</f>
        <v>Error</v>
      </c>
      <c r="M47" s="16" t="str">
        <f>IF(VLOOKUP($F48,$F$42:$I$51,H$42,FALSE)=VLOOKUP($K47,FIRE0303!$A$8:$L$22,'QA checks'!M$42,FALSE),TRUE,"Error")</f>
        <v>Error</v>
      </c>
      <c r="N47" s="16" t="str">
        <f>IF(VLOOKUP($F48,$F$42:$I$51,I$42,FALSE)=VLOOKUP($K47,FIRE0303!$A$8:$L$22,'QA checks'!N$42,FALSE),TRUE,"Error")</f>
        <v>Error</v>
      </c>
    </row>
    <row r="48" spans="1:14" x14ac:dyDescent="0.2">
      <c r="A48" s="83" t="s">
        <v>13</v>
      </c>
      <c r="B48" s="16">
        <v>30</v>
      </c>
      <c r="C48" s="16">
        <v>0</v>
      </c>
      <c r="D48" s="16">
        <v>30</v>
      </c>
      <c r="F48" s="16" t="str">
        <v>Primary Fires - Outdoor equipment and machinery</v>
      </c>
      <c r="G48" s="16">
        <v>30</v>
      </c>
      <c r="H48" s="16">
        <v>0</v>
      </c>
      <c r="I48" s="16">
        <v>30</v>
      </c>
      <c r="K48" s="16" t="s">
        <v>57</v>
      </c>
      <c r="L48" s="16" t="str">
        <f>IF(VLOOKUP($F44,$F$42:$I$51,G$42,FALSE)=VLOOKUP($K48,FIRE0303!$A$8:$L$22,'QA checks'!L$42,FALSE),TRUE,"Error")</f>
        <v>Error</v>
      </c>
      <c r="M48" s="16" t="str">
        <f>IF(VLOOKUP($F44,$F$42:$I$51,H$42,FALSE)=VLOOKUP($K48,FIRE0303!$A$8:$L$22,'QA checks'!M$42,FALSE),TRUE,"Error")</f>
        <v>Error</v>
      </c>
      <c r="N48" s="16" t="b">
        <f>IF(VLOOKUP($F44,$F$42:$I$51,I$42,FALSE)=VLOOKUP($K48,FIRE0303!$A$8:$L$22,'QA checks'!N$42,FALSE),TRUE,"Error")</f>
        <v>1</v>
      </c>
    </row>
    <row r="49" spans="1:14" x14ac:dyDescent="0.2">
      <c r="A49" s="83" t="s">
        <v>82</v>
      </c>
      <c r="B49" s="16">
        <v>68</v>
      </c>
      <c r="C49" s="16">
        <v>8</v>
      </c>
      <c r="D49" s="16">
        <v>76</v>
      </c>
      <c r="F49" s="16" t="str">
        <v>Primary Fires - Outdoor Structures</v>
      </c>
      <c r="G49" s="16">
        <v>68</v>
      </c>
      <c r="H49" s="16">
        <v>8</v>
      </c>
      <c r="I49" s="16">
        <v>76</v>
      </c>
      <c r="K49" s="16" t="s">
        <v>58</v>
      </c>
      <c r="L49" s="16" t="str">
        <f>IF(VLOOKUP($F45,$F$42:$I$51,G$42,FALSE)=VLOOKUP($K49,FIRE0303!$A$8:$L$22,'QA checks'!L$42,FALSE),TRUE,"Error")</f>
        <v>Error</v>
      </c>
      <c r="M49" s="16" t="str">
        <f>IF(VLOOKUP($F45,$F$42:$I$51,H$42,FALSE)=VLOOKUP($K49,FIRE0303!$A$8:$L$22,'QA checks'!M$42,FALSE),TRUE,"Error")</f>
        <v>Error</v>
      </c>
      <c r="N49" s="16" t="str">
        <f>IF(VLOOKUP($F45,$F$42:$I$51,I$42,FALSE)=VLOOKUP($K49,FIRE0303!$A$8:$L$22,'QA checks'!N$42,FALSE),TRUE,"Error")</f>
        <v>Error</v>
      </c>
    </row>
    <row r="50" spans="1:14" x14ac:dyDescent="0.2">
      <c r="A50" s="83" t="s">
        <v>15</v>
      </c>
      <c r="B50" s="16">
        <v>0</v>
      </c>
      <c r="D50" s="16">
        <v>0</v>
      </c>
      <c r="F50" s="16" t="str">
        <v>Primary Fires - Trains</v>
      </c>
      <c r="G50" s="16">
        <v>0</v>
      </c>
      <c r="H50" s="16">
        <v>0</v>
      </c>
      <c r="I50" s="16">
        <v>0</v>
      </c>
      <c r="K50" s="16" t="s">
        <v>59</v>
      </c>
      <c r="L50" s="16" t="b">
        <f>IF(VLOOKUP($F50,$F$42:$I$51,G$42,FALSE)=VLOOKUP($K50,FIRE0303!$A$8:$L$22,'QA checks'!L$42,FALSE),TRUE,"Error")</f>
        <v>1</v>
      </c>
      <c r="M50" s="16" t="b">
        <f>IF(VLOOKUP($F50,$F$42:$I$51,H$42,FALSE)=VLOOKUP($K50,FIRE0303!$A$8:$L$22,'QA checks'!M$42,FALSE),TRUE,"Error")</f>
        <v>1</v>
      </c>
      <c r="N50" s="16" t="b">
        <f>IF(VLOOKUP($F50,$F$42:$I$51,I$42,FALSE)=VLOOKUP($K50,FIRE0303!$A$8:$L$22,'QA checks'!N$42,FALSE),TRUE,"Error")</f>
        <v>1</v>
      </c>
    </row>
    <row r="51" spans="1:14" x14ac:dyDescent="0.2">
      <c r="A51" s="83" t="s">
        <v>96</v>
      </c>
      <c r="B51" s="16">
        <v>228</v>
      </c>
      <c r="C51" s="16">
        <v>61</v>
      </c>
      <c r="D51" s="16">
        <v>289</v>
      </c>
      <c r="F51" s="16" t="str">
        <v>Grand Total</v>
      </c>
      <c r="G51" s="16">
        <v>228</v>
      </c>
      <c r="H51" s="16">
        <v>61</v>
      </c>
      <c r="I51" s="16">
        <v>289</v>
      </c>
      <c r="K51" s="16" t="s">
        <v>60</v>
      </c>
      <c r="L51" s="16" t="str">
        <f>IF(VLOOKUP($F46,$F$42:$I$51,G$42,FALSE)=VLOOKUP($K51,FIRE0303!$A$8:$L$22,'QA checks'!L$42,FALSE),TRUE,"Error")</f>
        <v>Error</v>
      </c>
      <c r="M51" s="16" t="str">
        <f>IF(VLOOKUP($F46,$F$42:$I$51,H$42,FALSE)=VLOOKUP($K51,FIRE0303!$A$8:$L$22,'QA checks'!M$42,FALSE),TRUE,"Error")</f>
        <v>Error</v>
      </c>
      <c r="N51" s="16" t="str">
        <f>IF(VLOOKUP($F46,$F$42:$I$51,I$42,FALSE)=VLOOKUP($K51,FIRE0303!$A$8:$L$22,'QA checks'!N$42,FALSE),TRUE,"Error")</f>
        <v>Error</v>
      </c>
    </row>
    <row r="52" spans="1:14" x14ac:dyDescent="0.2">
      <c r="K52" s="16" t="s">
        <v>61</v>
      </c>
      <c r="L52" s="16" t="str">
        <f>IF(VLOOKUP($F47,$F$42:$I$51,G$42,FALSE)=VLOOKUP($K52,FIRE0303!$A$8:$L$22,'QA checks'!L$42,FALSE),TRUE,"Error")</f>
        <v>Error</v>
      </c>
      <c r="M52" s="16" t="str">
        <f>IF(VLOOKUP($F47,$F$42:$I$51,H$42,FALSE)=VLOOKUP($K52,FIRE0303!$A$8:$L$22,'QA checks'!M$42,FALSE),TRUE,"Error")</f>
        <v>Error</v>
      </c>
      <c r="N52" s="16" t="str">
        <f>IF(VLOOKUP($F47,$F$42:$I$51,I$42,FALSE)=VLOOKUP($K52,FIRE0303!$A$8:$L$22,'QA checks'!N$42,FALSE),TRUE,"Error")</f>
        <v>Error</v>
      </c>
    </row>
    <row r="53" spans="1:14" x14ac:dyDescent="0.2">
      <c r="A53" s="83"/>
    </row>
    <row r="54" spans="1:14" x14ac:dyDescent="0.2">
      <c r="A54" s="83"/>
    </row>
    <row r="71" ht="45" customHeight="1" x14ac:dyDescent="0.2"/>
  </sheetData>
  <conditionalFormatting sqref="A8:A24 C24:N24 A25:N28 A29:A39 C39:N39 A40:N43 T2:T30 P2:S39 F8:O23 O24:O37 F29:N37 T31:XFD137 F38:O38 O39:O52 Q40:S105 F44:N52 A44:A58 F53:O54">
    <cfRule type="containsText" dxfId="141" priority="28" operator="containsText" text="true">
      <formula>NOT(ISERROR(SEARCH("true",A2)))</formula>
    </cfRule>
  </conditionalFormatting>
  <conditionalFormatting sqref="A24:N28">
    <cfRule type="containsText" dxfId="140" priority="8" operator="containsText" text="error">
      <formula>NOT(ISERROR(SEARCH("error",A24)))</formula>
    </cfRule>
  </conditionalFormatting>
  <conditionalFormatting sqref="A39:N43">
    <cfRule type="containsText" dxfId="139" priority="3" operator="containsText" text="error">
      <formula>NOT(ISERROR(SEARCH("error",A39)))</formula>
    </cfRule>
  </conditionalFormatting>
  <conditionalFormatting sqref="A2:O7">
    <cfRule type="containsText" dxfId="138" priority="18" operator="containsText" text="true">
      <formula>NOT(ISERROR(SEARCH("true",A2)))</formula>
    </cfRule>
    <cfRule type="containsText" dxfId="137" priority="19" operator="containsText" text="error">
      <formula>NOT(ISERROR(SEARCH("error",A2)))</formula>
    </cfRule>
  </conditionalFormatting>
  <conditionalFormatting sqref="B1">
    <cfRule type="containsText" dxfId="136" priority="32" operator="containsText" text="PASS">
      <formula>NOT(ISERROR(SEARCH("PASS",B1)))</formula>
    </cfRule>
    <cfRule type="cellIs" dxfId="135" priority="33" operator="greaterThan">
      <formula>0</formula>
    </cfRule>
  </conditionalFormatting>
  <conditionalFormatting sqref="B3">
    <cfRule type="cellIs" dxfId="134" priority="17" operator="equal">
      <formula>0</formula>
    </cfRule>
    <cfRule type="cellIs" dxfId="133" priority="20" operator="greaterThan">
      <formula>0</formula>
    </cfRule>
  </conditionalFormatting>
  <conditionalFormatting sqref="B24">
    <cfRule type="cellIs" dxfId="132" priority="6" operator="equal">
      <formula>0</formula>
    </cfRule>
    <cfRule type="containsText" dxfId="131" priority="7" operator="containsText" text="true">
      <formula>NOT(ISERROR(SEARCH("true",B24)))</formula>
    </cfRule>
    <cfRule type="cellIs" dxfId="130" priority="9" operator="greaterThan">
      <formula>0</formula>
    </cfRule>
  </conditionalFormatting>
  <conditionalFormatting sqref="B39">
    <cfRule type="cellIs" dxfId="129" priority="1" operator="equal">
      <formula>0</formula>
    </cfRule>
    <cfRule type="containsText" dxfId="128" priority="2" operator="containsText" text="true">
      <formula>NOT(ISERROR(SEARCH("true",B39)))</formula>
    </cfRule>
    <cfRule type="cellIs" dxfId="127" priority="4" operator="greaterThan">
      <formula>0</formula>
    </cfRule>
  </conditionalFormatting>
  <conditionalFormatting sqref="T2:T30 P2:S39 A8:A23 F8:O23 O24:O37 F29:N37 A29:A38 T31:XFD137 F38:O38 O39:O52 Q40:S105 F44:N52 A44:A58 F53:O54">
    <cfRule type="containsText" dxfId="126" priority="29" operator="containsText" text="error">
      <formula>NOT(ISERROR(SEARCH("error",A2)))</formula>
    </cfRule>
  </conditionalFormatting>
  <conditionalFormatting sqref="U2 U9:U12">
    <cfRule type="containsText" dxfId="125" priority="26" operator="containsText" text="true">
      <formula>NOT(ISERROR(SEARCH("true",U2)))</formula>
    </cfRule>
  </conditionalFormatting>
  <conditionalFormatting sqref="U2:U7 U9:U12">
    <cfRule type="containsText" dxfId="124" priority="27" operator="containsText" text="error">
      <formula>NOT(ISERROR(SEARCH("error",U2)))</formula>
    </cfRule>
  </conditionalFormatting>
  <conditionalFormatting sqref="U3:U8">
    <cfRule type="containsText" dxfId="123" priority="30" operator="containsText" text="true">
      <formula>NOT(ISERROR(SEARCH("true",U3)))</formula>
    </cfRule>
  </conditionalFormatting>
  <conditionalFormatting sqref="U8">
    <cfRule type="containsText" dxfId="122" priority="31" operator="containsText" text="error">
      <formula>NOT(ISERROR(SEARCH("error",U8)))</formula>
    </cfRule>
  </conditionalFormatting>
  <conditionalFormatting sqref="V2:XFD30 P40:P54 E55:P58 A59:P60 A61 E61:P61 A62:P63 A64 E64:P64 A65:P66 A67 E67:P67 A68:P69 A70 E70:P70 A71:P72 A73 E73:P73 A74:P75 A76 E76:P76 A77:P78 A79 E79:P79 A80:P81 A82 E82:P82 A83:P84 A85 E85:P85 A86:P87 A88 E88:P88 A89:P90 A91 E91:P91 A92:P93 A94 E94:P94 A95:P96 A97 E97:P97 A98:P99 A100 E100:P100 A101:P102 A103 E103:P103 A104:P105 A106:O137 A138:XFD1048576">
    <cfRule type="containsText" dxfId="121" priority="34" operator="containsText" text="true">
      <formula>NOT(ISERROR(SEARCH("true",A2)))</formula>
    </cfRule>
    <cfRule type="containsText" dxfId="120" priority="35" operator="containsText" text="error">
      <formula>NOT(ISERROR(SEARCH("error",A2)))</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F99EF-22EF-4061-99CA-B0E113ED9911}">
  <sheetPr codeName="Sheet11">
    <tabColor rgb="FFFF0000"/>
  </sheetPr>
  <dimension ref="A1:B9"/>
  <sheetViews>
    <sheetView zoomScaleNormal="100" workbookViewId="0">
      <selection activeCell="F13" sqref="F13"/>
    </sheetView>
  </sheetViews>
  <sheetFormatPr defaultRowHeight="15" x14ac:dyDescent="0.2"/>
  <cols>
    <col min="1" max="1" width="21.28515625" style="16" bestFit="1" customWidth="1"/>
    <col min="2" max="2" width="14.5703125" style="16" bestFit="1" customWidth="1"/>
    <col min="3" max="16384" width="9.140625" style="16"/>
  </cols>
  <sheetData>
    <row r="1" spans="1:2" ht="15.75" x14ac:dyDescent="0.25">
      <c r="A1" s="15" t="s">
        <v>107</v>
      </c>
      <c r="B1" s="16" t="s">
        <v>132</v>
      </c>
    </row>
    <row r="2" spans="1:2" x14ac:dyDescent="0.2">
      <c r="A2" s="16" t="s">
        <v>108</v>
      </c>
      <c r="B2" s="16" t="s">
        <v>133</v>
      </c>
    </row>
    <row r="3" spans="1:2" x14ac:dyDescent="0.2">
      <c r="A3" s="16" t="s">
        <v>109</v>
      </c>
      <c r="B3" s="16" t="s">
        <v>134</v>
      </c>
    </row>
    <row r="4" spans="1:2" x14ac:dyDescent="0.2">
      <c r="A4" s="16" t="s">
        <v>110</v>
      </c>
      <c r="B4" s="16" t="s">
        <v>135</v>
      </c>
    </row>
    <row r="5" spans="1:2" x14ac:dyDescent="0.2">
      <c r="A5" s="16" t="s">
        <v>111</v>
      </c>
      <c r="B5" s="16" t="s">
        <v>136</v>
      </c>
    </row>
    <row r="6" spans="1:2" x14ac:dyDescent="0.2">
      <c r="A6" s="16" t="s">
        <v>112</v>
      </c>
      <c r="B6" s="16">
        <v>2026</v>
      </c>
    </row>
    <row r="7" spans="1:2" x14ac:dyDescent="0.2">
      <c r="A7" s="16" t="s">
        <v>113</v>
      </c>
      <c r="B7" s="16" t="s">
        <v>121</v>
      </c>
    </row>
    <row r="8" spans="1:2" x14ac:dyDescent="0.2">
      <c r="A8" s="16" t="s">
        <v>119</v>
      </c>
      <c r="B8" s="17" t="s">
        <v>137</v>
      </c>
    </row>
    <row r="9" spans="1:2" x14ac:dyDescent="0.2">
      <c r="B9" s="16">
        <v>2024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7A91A-5159-478B-AB7F-2D7F0621C4ED}">
  <sheetPr codeName="Sheet2"/>
  <dimension ref="A1:E23"/>
  <sheetViews>
    <sheetView zoomScaleNormal="100" workbookViewId="0"/>
  </sheetViews>
  <sheetFormatPr defaultColWidth="9.42578125" defaultRowHeight="15" x14ac:dyDescent="0.2"/>
  <cols>
    <col min="1" max="1" width="26.85546875" style="29" customWidth="1"/>
    <col min="2" max="2" width="69.5703125" style="34" customWidth="1"/>
    <col min="3" max="3" width="87.42578125" style="29" bestFit="1" customWidth="1"/>
    <col min="4" max="4" width="26.7109375" style="29" customWidth="1"/>
    <col min="5" max="5" width="25" style="29" customWidth="1"/>
    <col min="6" max="16384" width="9.42578125" style="29"/>
  </cols>
  <sheetData>
    <row r="1" spans="1:5" s="19" customFormat="1" ht="15.6" customHeight="1" x14ac:dyDescent="0.25">
      <c r="A1" s="18" t="s">
        <v>31</v>
      </c>
      <c r="D1" s="20"/>
      <c r="E1" s="20"/>
    </row>
    <row r="2" spans="1:5" s="19" customFormat="1" ht="21.6" customHeight="1" x14ac:dyDescent="0.25">
      <c r="A2" s="21" t="str">
        <f>_xlfn.CONCAT("Publication Date: ",config!B1)</f>
        <v>Publication Date: 22 July 2026</v>
      </c>
      <c r="B2" s="22"/>
      <c r="C2" s="22"/>
      <c r="D2" s="23"/>
      <c r="E2" s="20"/>
    </row>
    <row r="3" spans="1:5" s="24" customFormat="1" ht="18" customHeight="1" x14ac:dyDescent="0.2">
      <c r="A3" s="24" t="s">
        <v>36</v>
      </c>
      <c r="D3" s="25"/>
      <c r="E3" s="25"/>
    </row>
    <row r="4" spans="1:5" s="24" customFormat="1" ht="15.75" customHeight="1" x14ac:dyDescent="0.2">
      <c r="A4" s="26" t="s">
        <v>37</v>
      </c>
      <c r="D4" s="25"/>
      <c r="E4" s="25"/>
    </row>
    <row r="5" spans="1:5" ht="32.1" customHeight="1" x14ac:dyDescent="0.25">
      <c r="A5" s="27" t="s">
        <v>38</v>
      </c>
      <c r="B5" s="27" t="s">
        <v>39</v>
      </c>
      <c r="C5" s="27" t="s">
        <v>40</v>
      </c>
      <c r="D5" s="27" t="s">
        <v>41</v>
      </c>
      <c r="E5" s="28" t="s">
        <v>88</v>
      </c>
    </row>
    <row r="6" spans="1:5" ht="31.5" customHeight="1" x14ac:dyDescent="0.2">
      <c r="A6" s="30" t="s">
        <v>120</v>
      </c>
      <c r="B6" s="31" t="s">
        <v>46</v>
      </c>
      <c r="C6" s="31" t="s">
        <v>50</v>
      </c>
      <c r="D6" s="32" t="str">
        <f>_xlfn.CONCAT("2009/10 to ", config!$B$8)</f>
        <v>2009/10 to 2026</v>
      </c>
      <c r="E6" s="33" t="s">
        <v>42</v>
      </c>
    </row>
    <row r="7" spans="1:5" ht="31.5" customHeight="1" x14ac:dyDescent="0.2">
      <c r="A7" s="30" t="s">
        <v>138</v>
      </c>
      <c r="B7" s="31" t="s">
        <v>47</v>
      </c>
      <c r="C7" s="31" t="s">
        <v>43</v>
      </c>
      <c r="D7" s="32" t="str">
        <f>_xlfn.CONCAT("2010/11 to ", config!$B$8)</f>
        <v>2010/11 to 2026</v>
      </c>
      <c r="E7" s="33" t="s">
        <v>42</v>
      </c>
    </row>
    <row r="8" spans="1:5" ht="31.5" customHeight="1" x14ac:dyDescent="0.2">
      <c r="A8" s="30" t="s">
        <v>44</v>
      </c>
      <c r="B8" s="31" t="s">
        <v>48</v>
      </c>
      <c r="C8" s="31" t="s">
        <v>43</v>
      </c>
      <c r="D8" s="32" t="str">
        <f>_xlfn.CONCAT("2010/11 to ", config!$B$8)</f>
        <v>2010/11 to 2026</v>
      </c>
      <c r="E8" s="33" t="s">
        <v>42</v>
      </c>
    </row>
    <row r="9" spans="1:5" ht="31.5" customHeight="1" x14ac:dyDescent="0.2">
      <c r="A9" s="30" t="s">
        <v>45</v>
      </c>
      <c r="B9" s="31" t="s">
        <v>49</v>
      </c>
      <c r="C9" s="31" t="s">
        <v>43</v>
      </c>
      <c r="D9" s="32" t="str">
        <f>_xlfn.CONCAT("2010/11 to ", config!$B$8)</f>
        <v>2010/11 to 2026</v>
      </c>
      <c r="E9" s="33" t="s">
        <v>42</v>
      </c>
    </row>
    <row r="10" spans="1:5" x14ac:dyDescent="0.2">
      <c r="C10" s="35"/>
    </row>
    <row r="11" spans="1:5" x14ac:dyDescent="0.2">
      <c r="C11" s="35"/>
    </row>
    <row r="12" spans="1:5" x14ac:dyDescent="0.2">
      <c r="C12" s="35"/>
    </row>
    <row r="13" spans="1:5" x14ac:dyDescent="0.2">
      <c r="C13" s="35"/>
    </row>
    <row r="14" spans="1:5" x14ac:dyDescent="0.2">
      <c r="C14" s="35"/>
    </row>
    <row r="15" spans="1:5" x14ac:dyDescent="0.2">
      <c r="C15" s="35"/>
    </row>
    <row r="16" spans="1:5" x14ac:dyDescent="0.2">
      <c r="C16" s="35"/>
    </row>
    <row r="17" spans="3:3" x14ac:dyDescent="0.2">
      <c r="C17" s="35"/>
    </row>
    <row r="18" spans="3:3" x14ac:dyDescent="0.2">
      <c r="C18" s="35"/>
    </row>
    <row r="19" spans="3:3" x14ac:dyDescent="0.2">
      <c r="C19" s="35"/>
    </row>
    <row r="20" spans="3:3" x14ac:dyDescent="0.2">
      <c r="C20" s="35"/>
    </row>
    <row r="21" spans="3:3" x14ac:dyDescent="0.2">
      <c r="C21" s="35"/>
    </row>
    <row r="22" spans="3:3" x14ac:dyDescent="0.2">
      <c r="C22" s="35"/>
    </row>
    <row r="23" spans="3:3" x14ac:dyDescent="0.2">
      <c r="C23" s="35"/>
    </row>
  </sheetData>
  <hyperlinks>
    <hyperlink ref="A6" location="FIRE0303!A1" display="FIRE0303" xr:uid="{B06F0D47-E9AD-41FD-B47C-556D22F2DDE7}"/>
    <hyperlink ref="A8" location="'Data - fatalities'!A1" display="Data - fatalities" xr:uid="{E63611F2-73AA-4C30-A382-24EC6FEC9EB5}"/>
    <hyperlink ref="A7" location="'Data - fires'!A1" display="Data - primary fires" xr:uid="{BDAE85FD-6B6D-4E84-8DB2-38DEDFC7C1ED}"/>
    <hyperlink ref="A9" location="'Data - casualties'!A1" display="Data - casualties" xr:uid="{567984B6-507A-44F9-A3B3-8D4861FACD22}"/>
    <hyperlink ref="A4" location="Cover_sheet!A1" display="Cover sheet" xr:uid="{D007B313-859A-4ABE-9E0D-F096F3F5EE38}"/>
  </hyperlinks>
  <pageMargins left="0.7" right="0.7" top="0.75" bottom="0.75" header="0.3" footer="0.3"/>
  <pageSetup paperSize="9" orientation="portrait"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DAE44-3924-4547-9C4D-49B795ABD400}">
  <sheetPr codeName="Sheet3">
    <tabColor rgb="FFFF0000"/>
  </sheetPr>
  <dimension ref="A1:F30"/>
  <sheetViews>
    <sheetView zoomScaleNormal="100" workbookViewId="0">
      <selection activeCell="M9" sqref="M9"/>
    </sheetView>
  </sheetViews>
  <sheetFormatPr defaultColWidth="9.140625" defaultRowHeight="15" x14ac:dyDescent="0.2"/>
  <cols>
    <col min="1" max="1" width="16.140625" style="16" bestFit="1" customWidth="1"/>
    <col min="2" max="2" width="55" style="16" bestFit="1" customWidth="1"/>
    <col min="3" max="3" width="12.5703125" style="16" bestFit="1" customWidth="1"/>
    <col min="4" max="4" width="17.85546875" style="16" bestFit="1" customWidth="1"/>
    <col min="5" max="5" width="28.42578125" style="16" bestFit="1" customWidth="1"/>
    <col min="6" max="6" width="29.140625" style="16" bestFit="1" customWidth="1"/>
    <col min="7" max="11" width="9.140625" style="16"/>
    <col min="12" max="12" width="10.42578125" style="16" bestFit="1" customWidth="1"/>
    <col min="13" max="16384" width="9.140625" style="16"/>
  </cols>
  <sheetData>
    <row r="1" spans="1:6" ht="15.75" x14ac:dyDescent="0.25">
      <c r="A1" s="15" t="s">
        <v>0</v>
      </c>
      <c r="B1" s="16" t="s">
        <v>1</v>
      </c>
      <c r="C1" s="16" t="s">
        <v>2</v>
      </c>
      <c r="D1" s="16" t="s">
        <v>3</v>
      </c>
      <c r="E1" s="16" t="s">
        <v>5</v>
      </c>
      <c r="F1" s="16" t="s">
        <v>4</v>
      </c>
    </row>
    <row r="2" spans="1:6" x14ac:dyDescent="0.2">
      <c r="A2" s="16" t="s">
        <v>74</v>
      </c>
      <c r="B2" s="16" t="s">
        <v>7</v>
      </c>
      <c r="C2" s="16" t="s">
        <v>8</v>
      </c>
      <c r="D2" s="16">
        <v>15</v>
      </c>
      <c r="E2" s="16">
        <v>4</v>
      </c>
      <c r="F2" s="16">
        <v>0</v>
      </c>
    </row>
    <row r="3" spans="1:6" x14ac:dyDescent="0.2">
      <c r="A3" s="16" t="s">
        <v>74</v>
      </c>
      <c r="B3" s="16" t="s">
        <v>10</v>
      </c>
      <c r="C3" s="16" t="s">
        <v>8</v>
      </c>
      <c r="D3" s="16">
        <v>121</v>
      </c>
      <c r="E3" s="16">
        <v>1</v>
      </c>
      <c r="F3" s="16">
        <v>15</v>
      </c>
    </row>
    <row r="4" spans="1:6" x14ac:dyDescent="0.2">
      <c r="A4" s="16" t="s">
        <v>74</v>
      </c>
      <c r="B4" s="16" t="s">
        <v>11</v>
      </c>
      <c r="C4" s="16" t="s">
        <v>8</v>
      </c>
      <c r="D4" s="16">
        <v>933</v>
      </c>
      <c r="E4" s="16">
        <v>3</v>
      </c>
      <c r="F4" s="16">
        <v>49</v>
      </c>
    </row>
    <row r="5" spans="1:6" x14ac:dyDescent="0.2">
      <c r="A5" s="16" t="s">
        <v>74</v>
      </c>
      <c r="B5" s="16" t="s">
        <v>12</v>
      </c>
      <c r="C5" s="16" t="s">
        <v>8</v>
      </c>
      <c r="D5" s="16">
        <v>121</v>
      </c>
      <c r="E5" s="16">
        <v>4</v>
      </c>
      <c r="F5" s="16">
        <v>92</v>
      </c>
    </row>
    <row r="6" spans="1:6" x14ac:dyDescent="0.2">
      <c r="A6" s="16" t="s">
        <v>74</v>
      </c>
      <c r="B6" s="16" t="s">
        <v>13</v>
      </c>
      <c r="C6" s="16" t="s">
        <v>8</v>
      </c>
      <c r="D6" s="16">
        <v>739</v>
      </c>
      <c r="E6" s="16">
        <v>0</v>
      </c>
      <c r="F6" s="16">
        <v>49</v>
      </c>
    </row>
    <row r="7" spans="1:6" x14ac:dyDescent="0.2">
      <c r="A7" s="16" t="s">
        <v>74</v>
      </c>
      <c r="B7" s="16" t="s">
        <v>14</v>
      </c>
      <c r="C7" s="16" t="s">
        <v>8</v>
      </c>
      <c r="D7" s="16">
        <v>1299</v>
      </c>
      <c r="E7" s="16">
        <v>0</v>
      </c>
      <c r="F7" s="16">
        <v>74</v>
      </c>
    </row>
    <row r="8" spans="1:6" x14ac:dyDescent="0.2">
      <c r="A8" s="16" t="s">
        <v>74</v>
      </c>
      <c r="B8" s="16" t="s">
        <v>15</v>
      </c>
      <c r="C8" s="16" t="s">
        <v>8</v>
      </c>
      <c r="D8" s="16">
        <v>41</v>
      </c>
      <c r="E8" s="16">
        <v>0</v>
      </c>
      <c r="F8" s="16">
        <v>1</v>
      </c>
    </row>
    <row r="9" spans="1:6" x14ac:dyDescent="0.2">
      <c r="A9" s="16" t="s">
        <v>74</v>
      </c>
      <c r="B9" s="16" t="s">
        <v>16</v>
      </c>
      <c r="C9" s="16" t="s">
        <v>8</v>
      </c>
      <c r="D9" s="16">
        <v>505</v>
      </c>
      <c r="E9" s="16">
        <v>0</v>
      </c>
      <c r="F9" s="16">
        <v>0</v>
      </c>
    </row>
    <row r="10" spans="1:6" x14ac:dyDescent="0.2">
      <c r="A10" s="16" t="s">
        <v>74</v>
      </c>
      <c r="B10" s="16" t="s">
        <v>17</v>
      </c>
      <c r="C10" s="16" t="s">
        <v>8</v>
      </c>
      <c r="D10" s="16">
        <v>13361</v>
      </c>
      <c r="E10" s="16">
        <v>0</v>
      </c>
      <c r="F10" s="16">
        <v>0</v>
      </c>
    </row>
    <row r="11" spans="1:6" x14ac:dyDescent="0.2">
      <c r="A11" s="16" t="s">
        <v>74</v>
      </c>
      <c r="B11" s="16" t="s">
        <v>18</v>
      </c>
      <c r="C11" s="16" t="s">
        <v>8</v>
      </c>
      <c r="D11" s="16">
        <v>5201</v>
      </c>
      <c r="E11" s="16">
        <v>0</v>
      </c>
      <c r="F11" s="16">
        <v>0</v>
      </c>
    </row>
    <row r="12" spans="1:6" x14ac:dyDescent="0.2">
      <c r="A12" s="16" t="s">
        <v>74</v>
      </c>
      <c r="B12" s="16" t="s">
        <v>19</v>
      </c>
      <c r="C12" s="16" t="s">
        <v>8</v>
      </c>
      <c r="D12" s="16">
        <v>18842</v>
      </c>
      <c r="E12" s="16">
        <v>0</v>
      </c>
      <c r="F12" s="16">
        <v>0</v>
      </c>
    </row>
    <row r="13" spans="1:6" x14ac:dyDescent="0.2">
      <c r="A13" s="16" t="s">
        <v>74</v>
      </c>
      <c r="B13" s="16" t="s">
        <v>20</v>
      </c>
      <c r="C13" s="16" t="s">
        <v>8</v>
      </c>
      <c r="D13" s="16">
        <v>286</v>
      </c>
      <c r="E13" s="16">
        <v>0</v>
      </c>
      <c r="F13" s="16">
        <v>0</v>
      </c>
    </row>
    <row r="14" spans="1:6" x14ac:dyDescent="0.2">
      <c r="A14" s="16" t="s">
        <v>74</v>
      </c>
      <c r="B14" s="16" t="s">
        <v>7</v>
      </c>
      <c r="C14" s="16" t="s">
        <v>9</v>
      </c>
      <c r="D14" s="16">
        <v>2</v>
      </c>
      <c r="E14" s="16">
        <v>0</v>
      </c>
      <c r="F14" s="16">
        <v>0</v>
      </c>
    </row>
    <row r="15" spans="1:6" x14ac:dyDescent="0.2">
      <c r="A15" s="16" t="s">
        <v>74</v>
      </c>
      <c r="B15" s="16" t="s">
        <v>10</v>
      </c>
      <c r="C15" s="16" t="s">
        <v>9</v>
      </c>
      <c r="D15" s="16">
        <v>53</v>
      </c>
      <c r="E15" s="16">
        <v>0</v>
      </c>
      <c r="F15" s="16">
        <v>1</v>
      </c>
    </row>
    <row r="16" spans="1:6" x14ac:dyDescent="0.2">
      <c r="A16" s="16" t="s">
        <v>74</v>
      </c>
      <c r="B16" s="16" t="s">
        <v>11</v>
      </c>
      <c r="C16" s="16" t="s">
        <v>9</v>
      </c>
      <c r="D16" s="16">
        <v>1450</v>
      </c>
      <c r="E16" s="16">
        <v>3</v>
      </c>
      <c r="F16" s="16">
        <v>41</v>
      </c>
    </row>
    <row r="17" spans="1:6" x14ac:dyDescent="0.2">
      <c r="A17" s="16" t="s">
        <v>74</v>
      </c>
      <c r="B17" s="16" t="s">
        <v>12</v>
      </c>
      <c r="C17" s="16" t="s">
        <v>9</v>
      </c>
      <c r="D17" s="16">
        <v>82</v>
      </c>
      <c r="E17" s="16">
        <v>5</v>
      </c>
      <c r="F17" s="16">
        <v>40</v>
      </c>
    </row>
    <row r="18" spans="1:6" x14ac:dyDescent="0.2">
      <c r="A18" s="16" t="s">
        <v>74</v>
      </c>
      <c r="B18" s="16" t="s">
        <v>13</v>
      </c>
      <c r="C18" s="16" t="s">
        <v>9</v>
      </c>
      <c r="D18" s="16">
        <v>367</v>
      </c>
      <c r="E18" s="16">
        <v>0</v>
      </c>
      <c r="F18" s="16">
        <v>9</v>
      </c>
    </row>
    <row r="19" spans="1:6" x14ac:dyDescent="0.2">
      <c r="A19" s="16" t="s">
        <v>74</v>
      </c>
      <c r="B19" s="16" t="s">
        <v>14</v>
      </c>
      <c r="C19" s="16" t="s">
        <v>9</v>
      </c>
      <c r="D19" s="16">
        <v>2696</v>
      </c>
      <c r="E19" s="16">
        <v>1</v>
      </c>
      <c r="F19" s="16">
        <v>27</v>
      </c>
    </row>
    <row r="20" spans="1:6" x14ac:dyDescent="0.2">
      <c r="A20" s="16" t="s">
        <v>74</v>
      </c>
      <c r="B20" s="16" t="s">
        <v>15</v>
      </c>
      <c r="C20" s="16" t="s">
        <v>9</v>
      </c>
      <c r="D20" s="16">
        <v>4</v>
      </c>
      <c r="E20" s="16">
        <v>0</v>
      </c>
      <c r="F20" s="16">
        <v>0</v>
      </c>
    </row>
    <row r="21" spans="1:6" x14ac:dyDescent="0.2">
      <c r="A21" s="16" t="s">
        <v>74</v>
      </c>
      <c r="B21" s="16" t="s">
        <v>16</v>
      </c>
      <c r="C21" s="16" t="s">
        <v>9</v>
      </c>
      <c r="D21" s="16">
        <v>3241</v>
      </c>
      <c r="E21" s="16">
        <v>0</v>
      </c>
      <c r="F21" s="16">
        <v>0</v>
      </c>
    </row>
    <row r="22" spans="1:6" x14ac:dyDescent="0.2">
      <c r="A22" s="16" t="s">
        <v>74</v>
      </c>
      <c r="B22" s="16" t="s">
        <v>17</v>
      </c>
      <c r="C22" s="16" t="s">
        <v>9</v>
      </c>
      <c r="D22" s="16">
        <v>24972</v>
      </c>
      <c r="E22" s="16">
        <v>0</v>
      </c>
      <c r="F22" s="16">
        <v>0</v>
      </c>
    </row>
    <row r="23" spans="1:6" x14ac:dyDescent="0.2">
      <c r="A23" s="16" t="s">
        <v>74</v>
      </c>
      <c r="B23" s="16" t="s">
        <v>18</v>
      </c>
      <c r="C23" s="16" t="s">
        <v>9</v>
      </c>
      <c r="D23" s="16">
        <v>9538</v>
      </c>
      <c r="E23" s="16">
        <v>0</v>
      </c>
      <c r="F23" s="16">
        <v>0</v>
      </c>
    </row>
    <row r="24" spans="1:6" x14ac:dyDescent="0.2">
      <c r="A24" s="16" t="s">
        <v>74</v>
      </c>
      <c r="B24" s="16" t="s">
        <v>19</v>
      </c>
      <c r="C24" s="16" t="s">
        <v>9</v>
      </c>
      <c r="D24" s="16">
        <v>51783</v>
      </c>
      <c r="E24" s="16">
        <v>0</v>
      </c>
      <c r="F24" s="16">
        <v>0</v>
      </c>
    </row>
    <row r="25" spans="1:6" x14ac:dyDescent="0.2">
      <c r="A25" s="16" t="s">
        <v>74</v>
      </c>
      <c r="B25" s="16" t="s">
        <v>20</v>
      </c>
      <c r="C25" s="16" t="s">
        <v>9</v>
      </c>
      <c r="D25" s="16">
        <v>1119</v>
      </c>
      <c r="E25" s="16">
        <v>0</v>
      </c>
      <c r="F25" s="16">
        <v>0</v>
      </c>
    </row>
    <row r="26" spans="1:6" x14ac:dyDescent="0.2">
      <c r="A26" s="16" t="s">
        <v>74</v>
      </c>
      <c r="B26" s="16" t="s">
        <v>79</v>
      </c>
      <c r="C26" s="16" t="s">
        <v>78</v>
      </c>
      <c r="D26" s="16">
        <v>58</v>
      </c>
      <c r="E26" s="16">
        <v>0</v>
      </c>
      <c r="F26" s="16">
        <v>0</v>
      </c>
    </row>
    <row r="27" spans="1:6" x14ac:dyDescent="0.2">
      <c r="A27" s="16" t="s">
        <v>74</v>
      </c>
      <c r="B27" s="16" t="s">
        <v>80</v>
      </c>
      <c r="C27" s="16" t="s">
        <v>8</v>
      </c>
      <c r="D27" s="16">
        <v>295</v>
      </c>
      <c r="E27" s="16">
        <v>0</v>
      </c>
      <c r="F27" s="16">
        <v>0</v>
      </c>
    </row>
    <row r="28" spans="1:6" x14ac:dyDescent="0.2">
      <c r="A28" s="16" t="s">
        <v>74</v>
      </c>
      <c r="B28" s="16" t="s">
        <v>80</v>
      </c>
      <c r="C28" s="16" t="s">
        <v>9</v>
      </c>
      <c r="D28" s="16">
        <v>3798</v>
      </c>
      <c r="E28" s="16">
        <v>0</v>
      </c>
      <c r="F28" s="16">
        <v>0</v>
      </c>
    </row>
    <row r="29" spans="1:6" x14ac:dyDescent="0.2">
      <c r="A29" s="16" t="s">
        <v>74</v>
      </c>
      <c r="B29" s="16" t="s">
        <v>79</v>
      </c>
      <c r="C29" s="16" t="s">
        <v>8</v>
      </c>
      <c r="D29" s="16">
        <v>0</v>
      </c>
      <c r="E29" s="16">
        <v>0</v>
      </c>
      <c r="F29" s="16">
        <v>6</v>
      </c>
    </row>
    <row r="30" spans="1:6" x14ac:dyDescent="0.2">
      <c r="A30" s="16" t="s">
        <v>74</v>
      </c>
      <c r="B30" s="16" t="s">
        <v>79</v>
      </c>
      <c r="C30" s="16" t="s">
        <v>9</v>
      </c>
      <c r="D30" s="16">
        <v>0</v>
      </c>
      <c r="E30" s="16">
        <v>0</v>
      </c>
      <c r="F30" s="16">
        <v>2</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2AE9B-CB29-4ACB-9EDF-8CDE8FE5625E}">
  <sheetPr codeName="Sheet4"/>
  <dimension ref="A1:D545"/>
  <sheetViews>
    <sheetView zoomScaleNormal="100" workbookViewId="0"/>
  </sheetViews>
  <sheetFormatPr defaultRowHeight="15" x14ac:dyDescent="0.2"/>
  <cols>
    <col min="1" max="1" width="21.42578125" style="16" bestFit="1" customWidth="1"/>
    <col min="2" max="2" width="62.7109375" style="16" bestFit="1" customWidth="1"/>
    <col min="3" max="3" width="16.140625" style="16" bestFit="1" customWidth="1"/>
    <col min="4" max="4" width="21.7109375" style="16" bestFit="1" customWidth="1"/>
    <col min="5" max="16384" width="9.140625" style="16"/>
  </cols>
  <sheetData>
    <row r="1" spans="1:4" ht="15.75" x14ac:dyDescent="0.25">
      <c r="A1" s="15" t="s">
        <v>0</v>
      </c>
      <c r="B1" s="15" t="s">
        <v>1</v>
      </c>
      <c r="C1" s="15" t="s">
        <v>2</v>
      </c>
      <c r="D1" s="15" t="s">
        <v>3</v>
      </c>
    </row>
    <row r="2" spans="1:4" x14ac:dyDescent="0.2">
      <c r="A2" s="36" t="s">
        <v>6</v>
      </c>
      <c r="B2" s="36" t="s">
        <v>7</v>
      </c>
      <c r="C2" s="36" t="s">
        <v>8</v>
      </c>
      <c r="D2" s="36">
        <v>21</v>
      </c>
    </row>
    <row r="3" spans="1:4" x14ac:dyDescent="0.2">
      <c r="A3" s="36" t="s">
        <v>6</v>
      </c>
      <c r="B3" s="36" t="s">
        <v>7</v>
      </c>
      <c r="C3" s="36" t="s">
        <v>9</v>
      </c>
      <c r="D3" s="36">
        <v>1</v>
      </c>
    </row>
    <row r="4" spans="1:4" x14ac:dyDescent="0.2">
      <c r="A4" s="36" t="s">
        <v>6</v>
      </c>
      <c r="B4" s="36" t="s">
        <v>10</v>
      </c>
      <c r="C4" s="36" t="s">
        <v>8</v>
      </c>
      <c r="D4" s="36">
        <v>145</v>
      </c>
    </row>
    <row r="5" spans="1:4" x14ac:dyDescent="0.2">
      <c r="A5" s="36" t="s">
        <v>6</v>
      </c>
      <c r="B5" s="36" t="s">
        <v>10</v>
      </c>
      <c r="C5" s="36" t="s">
        <v>9</v>
      </c>
      <c r="D5" s="36">
        <v>57</v>
      </c>
    </row>
    <row r="6" spans="1:4" x14ac:dyDescent="0.2">
      <c r="A6" s="36" t="s">
        <v>6</v>
      </c>
      <c r="B6" s="36" t="s">
        <v>11</v>
      </c>
      <c r="C6" s="36" t="s">
        <v>8</v>
      </c>
      <c r="D6" s="36">
        <v>907</v>
      </c>
    </row>
    <row r="7" spans="1:4" x14ac:dyDescent="0.2">
      <c r="A7" s="36" t="s">
        <v>6</v>
      </c>
      <c r="B7" s="36" t="s">
        <v>11</v>
      </c>
      <c r="C7" s="36" t="s">
        <v>9</v>
      </c>
      <c r="D7" s="36">
        <v>1206</v>
      </c>
    </row>
    <row r="8" spans="1:4" x14ac:dyDescent="0.2">
      <c r="A8" s="36" t="s">
        <v>6</v>
      </c>
      <c r="B8" s="36" t="s">
        <v>12</v>
      </c>
      <c r="C8" s="36" t="s">
        <v>8</v>
      </c>
      <c r="D8" s="36">
        <v>57</v>
      </c>
    </row>
    <row r="9" spans="1:4" x14ac:dyDescent="0.2">
      <c r="A9" s="36" t="s">
        <v>6</v>
      </c>
      <c r="B9" s="36" t="s">
        <v>12</v>
      </c>
      <c r="C9" s="36" t="s">
        <v>8</v>
      </c>
      <c r="D9" s="36">
        <v>183</v>
      </c>
    </row>
    <row r="10" spans="1:4" x14ac:dyDescent="0.2">
      <c r="A10" s="36" t="s">
        <v>6</v>
      </c>
      <c r="B10" s="36" t="s">
        <v>12</v>
      </c>
      <c r="C10" s="36" t="s">
        <v>9</v>
      </c>
      <c r="D10" s="36">
        <v>27</v>
      </c>
    </row>
    <row r="11" spans="1:4" x14ac:dyDescent="0.2">
      <c r="A11" s="36" t="s">
        <v>6</v>
      </c>
      <c r="B11" s="36" t="s">
        <v>12</v>
      </c>
      <c r="C11" s="36" t="s">
        <v>9</v>
      </c>
      <c r="D11" s="36">
        <v>604</v>
      </c>
    </row>
    <row r="12" spans="1:4" x14ac:dyDescent="0.2">
      <c r="A12" s="36" t="s">
        <v>6</v>
      </c>
      <c r="B12" s="36" t="s">
        <v>13</v>
      </c>
      <c r="C12" s="36" t="s">
        <v>8</v>
      </c>
      <c r="D12" s="36">
        <v>698</v>
      </c>
    </row>
    <row r="13" spans="1:4" x14ac:dyDescent="0.2">
      <c r="A13" s="36" t="s">
        <v>6</v>
      </c>
      <c r="B13" s="36" t="s">
        <v>13</v>
      </c>
      <c r="C13" s="36" t="s">
        <v>9</v>
      </c>
      <c r="D13" s="36">
        <v>266</v>
      </c>
    </row>
    <row r="14" spans="1:4" x14ac:dyDescent="0.2">
      <c r="A14" s="36" t="s">
        <v>6</v>
      </c>
      <c r="B14" s="36" t="s">
        <v>82</v>
      </c>
      <c r="C14" s="36" t="s">
        <v>8</v>
      </c>
      <c r="D14" s="36">
        <v>1225</v>
      </c>
    </row>
    <row r="15" spans="1:4" x14ac:dyDescent="0.2">
      <c r="A15" s="36" t="s">
        <v>6</v>
      </c>
      <c r="B15" s="36" t="s">
        <v>82</v>
      </c>
      <c r="C15" s="36" t="s">
        <v>9</v>
      </c>
      <c r="D15" s="36">
        <v>1711</v>
      </c>
    </row>
    <row r="16" spans="1:4" x14ac:dyDescent="0.2">
      <c r="A16" s="36" t="s">
        <v>6</v>
      </c>
      <c r="B16" s="36" t="s">
        <v>15</v>
      </c>
      <c r="C16" s="36" t="s">
        <v>8</v>
      </c>
      <c r="D16" s="36">
        <v>42</v>
      </c>
    </row>
    <row r="17" spans="1:4" x14ac:dyDescent="0.2">
      <c r="A17" s="36" t="s">
        <v>6</v>
      </c>
      <c r="B17" s="36" t="s">
        <v>15</v>
      </c>
      <c r="C17" s="36" t="s">
        <v>9</v>
      </c>
      <c r="D17" s="36">
        <v>5</v>
      </c>
    </row>
    <row r="18" spans="1:4" x14ac:dyDescent="0.2">
      <c r="A18" s="36" t="s">
        <v>6</v>
      </c>
      <c r="B18" s="36" t="s">
        <v>16</v>
      </c>
      <c r="C18" s="36" t="s">
        <v>8</v>
      </c>
      <c r="D18" s="36">
        <v>92</v>
      </c>
    </row>
    <row r="19" spans="1:4" x14ac:dyDescent="0.2">
      <c r="A19" s="36" t="s">
        <v>6</v>
      </c>
      <c r="B19" s="36" t="s">
        <v>16</v>
      </c>
      <c r="C19" s="36" t="s">
        <v>9</v>
      </c>
      <c r="D19" s="36">
        <v>633</v>
      </c>
    </row>
    <row r="20" spans="1:4" x14ac:dyDescent="0.2">
      <c r="A20" s="36" t="s">
        <v>6</v>
      </c>
      <c r="B20" s="36" t="s">
        <v>16</v>
      </c>
      <c r="C20" s="36" t="s">
        <v>8</v>
      </c>
      <c r="D20" s="36">
        <v>375</v>
      </c>
    </row>
    <row r="21" spans="1:4" x14ac:dyDescent="0.2">
      <c r="A21" s="36" t="s">
        <v>6</v>
      </c>
      <c r="B21" s="36" t="s">
        <v>16</v>
      </c>
      <c r="C21" s="36" t="s">
        <v>9</v>
      </c>
      <c r="D21" s="36">
        <v>2056</v>
      </c>
    </row>
    <row r="22" spans="1:4" x14ac:dyDescent="0.2">
      <c r="A22" s="36" t="s">
        <v>6</v>
      </c>
      <c r="B22" s="36" t="s">
        <v>17</v>
      </c>
      <c r="C22" s="36" t="s">
        <v>8</v>
      </c>
      <c r="D22" s="36">
        <v>15266</v>
      </c>
    </row>
    <row r="23" spans="1:4" x14ac:dyDescent="0.2">
      <c r="A23" s="36" t="s">
        <v>6</v>
      </c>
      <c r="B23" s="36" t="s">
        <v>17</v>
      </c>
      <c r="C23" s="36" t="s">
        <v>9</v>
      </c>
      <c r="D23" s="36">
        <v>24662</v>
      </c>
    </row>
    <row r="24" spans="1:4" x14ac:dyDescent="0.2">
      <c r="A24" s="36" t="s">
        <v>6</v>
      </c>
      <c r="B24" s="36" t="s">
        <v>18</v>
      </c>
      <c r="C24" s="36" t="s">
        <v>8</v>
      </c>
      <c r="D24" s="36">
        <v>1373</v>
      </c>
    </row>
    <row r="25" spans="1:4" x14ac:dyDescent="0.2">
      <c r="A25" s="36" t="s">
        <v>6</v>
      </c>
      <c r="B25" s="36" t="s">
        <v>18</v>
      </c>
      <c r="C25" s="36" t="s">
        <v>8</v>
      </c>
      <c r="D25" s="36">
        <v>773</v>
      </c>
    </row>
    <row r="26" spans="1:4" x14ac:dyDescent="0.2">
      <c r="A26" s="36" t="s">
        <v>6</v>
      </c>
      <c r="B26" s="36" t="s">
        <v>18</v>
      </c>
      <c r="C26" s="36" t="s">
        <v>8</v>
      </c>
      <c r="D26" s="36">
        <v>3</v>
      </c>
    </row>
    <row r="27" spans="1:4" x14ac:dyDescent="0.2">
      <c r="A27" s="36" t="s">
        <v>6</v>
      </c>
      <c r="B27" s="36" t="s">
        <v>18</v>
      </c>
      <c r="C27" s="36" t="s">
        <v>8</v>
      </c>
      <c r="D27" s="36">
        <v>3040</v>
      </c>
    </row>
    <row r="28" spans="1:4" x14ac:dyDescent="0.2">
      <c r="A28" s="36" t="s">
        <v>6</v>
      </c>
      <c r="B28" s="36" t="s">
        <v>18</v>
      </c>
      <c r="C28" s="36" t="s">
        <v>9</v>
      </c>
      <c r="D28" s="36">
        <v>12</v>
      </c>
    </row>
    <row r="29" spans="1:4" x14ac:dyDescent="0.2">
      <c r="A29" s="36" t="s">
        <v>6</v>
      </c>
      <c r="B29" s="36" t="s">
        <v>18</v>
      </c>
      <c r="C29" s="36" t="s">
        <v>9</v>
      </c>
      <c r="D29" s="36">
        <v>6056</v>
      </c>
    </row>
    <row r="30" spans="1:4" x14ac:dyDescent="0.2">
      <c r="A30" s="36" t="s">
        <v>6</v>
      </c>
      <c r="B30" s="36" t="s">
        <v>18</v>
      </c>
      <c r="C30" s="36" t="s">
        <v>9</v>
      </c>
      <c r="D30" s="36">
        <v>2</v>
      </c>
    </row>
    <row r="31" spans="1:4" x14ac:dyDescent="0.2">
      <c r="A31" s="36" t="s">
        <v>6</v>
      </c>
      <c r="B31" s="36" t="s">
        <v>18</v>
      </c>
      <c r="C31" s="36" t="s">
        <v>9</v>
      </c>
      <c r="D31" s="36">
        <v>2672</v>
      </c>
    </row>
    <row r="32" spans="1:4" x14ac:dyDescent="0.2">
      <c r="A32" s="36" t="s">
        <v>6</v>
      </c>
      <c r="B32" s="36" t="s">
        <v>18</v>
      </c>
      <c r="C32" s="36" t="s">
        <v>9</v>
      </c>
      <c r="D32" s="36">
        <v>1</v>
      </c>
    </row>
    <row r="33" spans="1:4" x14ac:dyDescent="0.2">
      <c r="A33" s="36" t="s">
        <v>6</v>
      </c>
      <c r="B33" s="36" t="s">
        <v>18</v>
      </c>
      <c r="C33" s="36" t="s">
        <v>9</v>
      </c>
      <c r="D33" s="36">
        <v>272</v>
      </c>
    </row>
    <row r="34" spans="1:4" x14ac:dyDescent="0.2">
      <c r="A34" s="36" t="s">
        <v>6</v>
      </c>
      <c r="B34" s="36" t="s">
        <v>19</v>
      </c>
      <c r="C34" s="36" t="s">
        <v>8</v>
      </c>
      <c r="D34" s="36">
        <v>20043</v>
      </c>
    </row>
    <row r="35" spans="1:4" x14ac:dyDescent="0.2">
      <c r="A35" s="36" t="s">
        <v>6</v>
      </c>
      <c r="B35" s="36" t="s">
        <v>19</v>
      </c>
      <c r="C35" s="36" t="s">
        <v>9</v>
      </c>
      <c r="D35" s="36">
        <v>50293</v>
      </c>
    </row>
    <row r="36" spans="1:4" x14ac:dyDescent="0.2">
      <c r="A36" s="36" t="s">
        <v>6</v>
      </c>
      <c r="B36" s="36" t="s">
        <v>20</v>
      </c>
      <c r="C36" s="36" t="s">
        <v>8</v>
      </c>
      <c r="D36" s="36">
        <v>196</v>
      </c>
    </row>
    <row r="37" spans="1:4" x14ac:dyDescent="0.2">
      <c r="A37" s="36" t="s">
        <v>6</v>
      </c>
      <c r="B37" s="36" t="s">
        <v>20</v>
      </c>
      <c r="C37" s="36" t="s">
        <v>9</v>
      </c>
      <c r="D37" s="36">
        <v>662</v>
      </c>
    </row>
    <row r="38" spans="1:4" x14ac:dyDescent="0.2">
      <c r="A38" s="36" t="s">
        <v>21</v>
      </c>
      <c r="B38" s="36" t="s">
        <v>7</v>
      </c>
      <c r="C38" s="36" t="s">
        <v>8</v>
      </c>
      <c r="D38" s="36">
        <v>26</v>
      </c>
    </row>
    <row r="39" spans="1:4" x14ac:dyDescent="0.2">
      <c r="A39" s="36" t="s">
        <v>21</v>
      </c>
      <c r="B39" s="36" t="s">
        <v>10</v>
      </c>
      <c r="C39" s="36" t="s">
        <v>8</v>
      </c>
      <c r="D39" s="36">
        <v>112</v>
      </c>
    </row>
    <row r="40" spans="1:4" x14ac:dyDescent="0.2">
      <c r="A40" s="36" t="s">
        <v>21</v>
      </c>
      <c r="B40" s="36" t="s">
        <v>10</v>
      </c>
      <c r="C40" s="36" t="s">
        <v>9</v>
      </c>
      <c r="D40" s="36">
        <v>43</v>
      </c>
    </row>
    <row r="41" spans="1:4" x14ac:dyDescent="0.2">
      <c r="A41" s="36" t="s">
        <v>21</v>
      </c>
      <c r="B41" s="36" t="s">
        <v>11</v>
      </c>
      <c r="C41" s="36" t="s">
        <v>8</v>
      </c>
      <c r="D41" s="36">
        <v>981</v>
      </c>
    </row>
    <row r="42" spans="1:4" x14ac:dyDescent="0.2">
      <c r="A42" s="36" t="s">
        <v>21</v>
      </c>
      <c r="B42" s="36" t="s">
        <v>11</v>
      </c>
      <c r="C42" s="36" t="s">
        <v>9</v>
      </c>
      <c r="D42" s="36">
        <v>1386</v>
      </c>
    </row>
    <row r="43" spans="1:4" x14ac:dyDescent="0.2">
      <c r="A43" s="36" t="s">
        <v>21</v>
      </c>
      <c r="B43" s="36" t="s">
        <v>12</v>
      </c>
      <c r="C43" s="36" t="s">
        <v>8</v>
      </c>
      <c r="D43" s="36">
        <v>199</v>
      </c>
    </row>
    <row r="44" spans="1:4" x14ac:dyDescent="0.2">
      <c r="A44" s="36" t="s">
        <v>21</v>
      </c>
      <c r="B44" s="36" t="s">
        <v>12</v>
      </c>
      <c r="C44" s="36" t="s">
        <v>8</v>
      </c>
      <c r="D44" s="36">
        <v>49</v>
      </c>
    </row>
    <row r="45" spans="1:4" x14ac:dyDescent="0.2">
      <c r="A45" s="36" t="s">
        <v>21</v>
      </c>
      <c r="B45" s="36" t="s">
        <v>12</v>
      </c>
      <c r="C45" s="36" t="s">
        <v>9</v>
      </c>
      <c r="D45" s="36">
        <v>31</v>
      </c>
    </row>
    <row r="46" spans="1:4" x14ac:dyDescent="0.2">
      <c r="A46" s="36" t="s">
        <v>21</v>
      </c>
      <c r="B46" s="36" t="s">
        <v>12</v>
      </c>
      <c r="C46" s="36" t="s">
        <v>9</v>
      </c>
      <c r="D46" s="36">
        <v>633</v>
      </c>
    </row>
    <row r="47" spans="1:4" x14ac:dyDescent="0.2">
      <c r="A47" s="36" t="s">
        <v>21</v>
      </c>
      <c r="B47" s="36" t="s">
        <v>13</v>
      </c>
      <c r="C47" s="36" t="s">
        <v>8</v>
      </c>
      <c r="D47" s="36">
        <v>675</v>
      </c>
    </row>
    <row r="48" spans="1:4" x14ac:dyDescent="0.2">
      <c r="A48" s="36" t="s">
        <v>21</v>
      </c>
      <c r="B48" s="36" t="s">
        <v>13</v>
      </c>
      <c r="C48" s="36" t="s">
        <v>9</v>
      </c>
      <c r="D48" s="36">
        <v>314</v>
      </c>
    </row>
    <row r="49" spans="1:4" x14ac:dyDescent="0.2">
      <c r="A49" s="36" t="s">
        <v>21</v>
      </c>
      <c r="B49" s="36" t="s">
        <v>82</v>
      </c>
      <c r="C49" s="36" t="s">
        <v>8</v>
      </c>
      <c r="D49" s="36">
        <v>1225</v>
      </c>
    </row>
    <row r="50" spans="1:4" x14ac:dyDescent="0.2">
      <c r="A50" s="36" t="s">
        <v>21</v>
      </c>
      <c r="B50" s="36" t="s">
        <v>82</v>
      </c>
      <c r="C50" s="36" t="s">
        <v>9</v>
      </c>
      <c r="D50" s="36">
        <v>1680</v>
      </c>
    </row>
    <row r="51" spans="1:4" x14ac:dyDescent="0.2">
      <c r="A51" s="36" t="s">
        <v>21</v>
      </c>
      <c r="B51" s="36" t="s">
        <v>15</v>
      </c>
      <c r="C51" s="36" t="s">
        <v>8</v>
      </c>
      <c r="D51" s="36">
        <v>40</v>
      </c>
    </row>
    <row r="52" spans="1:4" x14ac:dyDescent="0.2">
      <c r="A52" s="36" t="s">
        <v>21</v>
      </c>
      <c r="B52" s="36" t="s">
        <v>15</v>
      </c>
      <c r="C52" s="36" t="s">
        <v>9</v>
      </c>
      <c r="D52" s="36">
        <v>5</v>
      </c>
    </row>
    <row r="53" spans="1:4" x14ac:dyDescent="0.2">
      <c r="A53" s="36" t="s">
        <v>21</v>
      </c>
      <c r="B53" s="36" t="s">
        <v>16</v>
      </c>
      <c r="C53" s="36" t="s">
        <v>8</v>
      </c>
      <c r="D53" s="36">
        <v>65</v>
      </c>
    </row>
    <row r="54" spans="1:4" x14ac:dyDescent="0.2">
      <c r="A54" s="36" t="s">
        <v>21</v>
      </c>
      <c r="B54" s="36" t="s">
        <v>16</v>
      </c>
      <c r="C54" s="36" t="s">
        <v>9</v>
      </c>
      <c r="D54" s="36">
        <v>532</v>
      </c>
    </row>
    <row r="55" spans="1:4" x14ac:dyDescent="0.2">
      <c r="A55" s="36" t="s">
        <v>21</v>
      </c>
      <c r="B55" s="36" t="s">
        <v>16</v>
      </c>
      <c r="C55" s="36" t="s">
        <v>8</v>
      </c>
      <c r="D55" s="36">
        <v>299</v>
      </c>
    </row>
    <row r="56" spans="1:4" x14ac:dyDescent="0.2">
      <c r="A56" s="36" t="s">
        <v>21</v>
      </c>
      <c r="B56" s="36" t="s">
        <v>16</v>
      </c>
      <c r="C56" s="36" t="s">
        <v>9</v>
      </c>
      <c r="D56" s="36">
        <v>1982</v>
      </c>
    </row>
    <row r="57" spans="1:4" x14ac:dyDescent="0.2">
      <c r="A57" s="36" t="s">
        <v>21</v>
      </c>
      <c r="B57" s="36" t="s">
        <v>17</v>
      </c>
      <c r="C57" s="36" t="s">
        <v>8</v>
      </c>
      <c r="D57" s="36">
        <v>15781</v>
      </c>
    </row>
    <row r="58" spans="1:4" x14ac:dyDescent="0.2">
      <c r="A58" s="36" t="s">
        <v>21</v>
      </c>
      <c r="B58" s="36" t="s">
        <v>17</v>
      </c>
      <c r="C58" s="36" t="s">
        <v>9</v>
      </c>
      <c r="D58" s="36">
        <v>25505</v>
      </c>
    </row>
    <row r="59" spans="1:4" x14ac:dyDescent="0.2">
      <c r="A59" s="36" t="s">
        <v>21</v>
      </c>
      <c r="B59" s="36" t="s">
        <v>18</v>
      </c>
      <c r="C59" s="36" t="s">
        <v>8</v>
      </c>
      <c r="D59" s="36">
        <v>8</v>
      </c>
    </row>
    <row r="60" spans="1:4" x14ac:dyDescent="0.2">
      <c r="A60" s="36" t="s">
        <v>21</v>
      </c>
      <c r="B60" s="36" t="s">
        <v>18</v>
      </c>
      <c r="C60" s="36" t="s">
        <v>8</v>
      </c>
      <c r="D60" s="36">
        <v>715</v>
      </c>
    </row>
    <row r="61" spans="1:4" x14ac:dyDescent="0.2">
      <c r="A61" s="36" t="s">
        <v>21</v>
      </c>
      <c r="B61" s="36" t="s">
        <v>18</v>
      </c>
      <c r="C61" s="36" t="s">
        <v>8</v>
      </c>
      <c r="D61" s="36">
        <v>2908</v>
      </c>
    </row>
    <row r="62" spans="1:4" x14ac:dyDescent="0.2">
      <c r="A62" s="36" t="s">
        <v>21</v>
      </c>
      <c r="B62" s="36" t="s">
        <v>18</v>
      </c>
      <c r="C62" s="36" t="s">
        <v>8</v>
      </c>
      <c r="D62" s="36">
        <v>3</v>
      </c>
    </row>
    <row r="63" spans="1:4" x14ac:dyDescent="0.2">
      <c r="A63" s="36" t="s">
        <v>21</v>
      </c>
      <c r="B63" s="36" t="s">
        <v>18</v>
      </c>
      <c r="C63" s="36" t="s">
        <v>8</v>
      </c>
      <c r="D63" s="36">
        <v>1708</v>
      </c>
    </row>
    <row r="64" spans="1:4" x14ac:dyDescent="0.2">
      <c r="A64" s="36" t="s">
        <v>21</v>
      </c>
      <c r="B64" s="36" t="s">
        <v>18</v>
      </c>
      <c r="C64" s="36" t="s">
        <v>9</v>
      </c>
      <c r="D64" s="36">
        <v>16</v>
      </c>
    </row>
    <row r="65" spans="1:4" x14ac:dyDescent="0.2">
      <c r="A65" s="36" t="s">
        <v>21</v>
      </c>
      <c r="B65" s="36" t="s">
        <v>18</v>
      </c>
      <c r="C65" s="36" t="s">
        <v>9</v>
      </c>
      <c r="D65" s="36">
        <v>2775</v>
      </c>
    </row>
    <row r="66" spans="1:4" x14ac:dyDescent="0.2">
      <c r="A66" s="36" t="s">
        <v>21</v>
      </c>
      <c r="B66" s="36" t="s">
        <v>18</v>
      </c>
      <c r="C66" s="36" t="s">
        <v>9</v>
      </c>
      <c r="D66" s="36">
        <v>271</v>
      </c>
    </row>
    <row r="67" spans="1:4" x14ac:dyDescent="0.2">
      <c r="A67" s="36" t="s">
        <v>21</v>
      </c>
      <c r="B67" s="36" t="s">
        <v>18</v>
      </c>
      <c r="C67" s="36" t="s">
        <v>9</v>
      </c>
      <c r="D67" s="36">
        <v>6957</v>
      </c>
    </row>
    <row r="68" spans="1:4" x14ac:dyDescent="0.2">
      <c r="A68" s="36" t="s">
        <v>21</v>
      </c>
      <c r="B68" s="36" t="s">
        <v>19</v>
      </c>
      <c r="C68" s="36" t="s">
        <v>8</v>
      </c>
      <c r="D68" s="36">
        <v>20683</v>
      </c>
    </row>
    <row r="69" spans="1:4" x14ac:dyDescent="0.2">
      <c r="A69" s="36" t="s">
        <v>21</v>
      </c>
      <c r="B69" s="36" t="s">
        <v>19</v>
      </c>
      <c r="C69" s="36" t="s">
        <v>9</v>
      </c>
      <c r="D69" s="36">
        <v>50223</v>
      </c>
    </row>
    <row r="70" spans="1:4" x14ac:dyDescent="0.2">
      <c r="A70" s="36" t="s">
        <v>21</v>
      </c>
      <c r="B70" s="36" t="s">
        <v>20</v>
      </c>
      <c r="C70" s="36" t="s">
        <v>8</v>
      </c>
      <c r="D70" s="36">
        <v>161</v>
      </c>
    </row>
    <row r="71" spans="1:4" x14ac:dyDescent="0.2">
      <c r="A71" s="36" t="s">
        <v>21</v>
      </c>
      <c r="B71" s="36" t="s">
        <v>20</v>
      </c>
      <c r="C71" s="36" t="s">
        <v>9</v>
      </c>
      <c r="D71" s="36">
        <v>532</v>
      </c>
    </row>
    <row r="72" spans="1:4" x14ac:dyDescent="0.2">
      <c r="A72" s="36" t="s">
        <v>22</v>
      </c>
      <c r="B72" s="36" t="s">
        <v>7</v>
      </c>
      <c r="C72" s="36" t="s">
        <v>8</v>
      </c>
      <c r="D72" s="36">
        <v>15</v>
      </c>
    </row>
    <row r="73" spans="1:4" x14ac:dyDescent="0.2">
      <c r="A73" s="36" t="s">
        <v>22</v>
      </c>
      <c r="B73" s="36" t="s">
        <v>7</v>
      </c>
      <c r="C73" s="36" t="s">
        <v>9</v>
      </c>
      <c r="D73" s="36">
        <v>2</v>
      </c>
    </row>
    <row r="74" spans="1:4" x14ac:dyDescent="0.2">
      <c r="A74" s="36" t="s">
        <v>22</v>
      </c>
      <c r="B74" s="36" t="s">
        <v>10</v>
      </c>
      <c r="C74" s="36" t="s">
        <v>8</v>
      </c>
      <c r="D74" s="36">
        <v>125</v>
      </c>
    </row>
    <row r="75" spans="1:4" x14ac:dyDescent="0.2">
      <c r="A75" s="36" t="s">
        <v>22</v>
      </c>
      <c r="B75" s="36" t="s">
        <v>10</v>
      </c>
      <c r="C75" s="36" t="s">
        <v>9</v>
      </c>
      <c r="D75" s="36">
        <v>27</v>
      </c>
    </row>
    <row r="76" spans="1:4" x14ac:dyDescent="0.2">
      <c r="A76" s="36" t="s">
        <v>22</v>
      </c>
      <c r="B76" s="36" t="s">
        <v>11</v>
      </c>
      <c r="C76" s="36" t="s">
        <v>8</v>
      </c>
      <c r="D76" s="36">
        <v>416</v>
      </c>
    </row>
    <row r="77" spans="1:4" x14ac:dyDescent="0.2">
      <c r="A77" s="36" t="s">
        <v>22</v>
      </c>
      <c r="B77" s="36" t="s">
        <v>11</v>
      </c>
      <c r="C77" s="36" t="s">
        <v>9</v>
      </c>
      <c r="D77" s="36">
        <v>739</v>
      </c>
    </row>
    <row r="78" spans="1:4" x14ac:dyDescent="0.2">
      <c r="A78" s="36" t="s">
        <v>22</v>
      </c>
      <c r="B78" s="36" t="s">
        <v>12</v>
      </c>
      <c r="C78" s="36" t="s">
        <v>8</v>
      </c>
      <c r="D78" s="36">
        <v>131</v>
      </c>
    </row>
    <row r="79" spans="1:4" x14ac:dyDescent="0.2">
      <c r="A79" s="36" t="s">
        <v>22</v>
      </c>
      <c r="B79" s="36" t="s">
        <v>12</v>
      </c>
      <c r="C79" s="36" t="s">
        <v>8</v>
      </c>
      <c r="D79" s="36">
        <v>46</v>
      </c>
    </row>
    <row r="80" spans="1:4" x14ac:dyDescent="0.2">
      <c r="A80" s="36" t="s">
        <v>22</v>
      </c>
      <c r="B80" s="36" t="s">
        <v>12</v>
      </c>
      <c r="C80" s="36" t="s">
        <v>9</v>
      </c>
      <c r="D80" s="36">
        <v>40</v>
      </c>
    </row>
    <row r="81" spans="1:4" x14ac:dyDescent="0.2">
      <c r="A81" s="36" t="s">
        <v>22</v>
      </c>
      <c r="B81" s="36" t="s">
        <v>12</v>
      </c>
      <c r="C81" s="36" t="s">
        <v>9</v>
      </c>
      <c r="D81" s="36">
        <v>365</v>
      </c>
    </row>
    <row r="82" spans="1:4" x14ac:dyDescent="0.2">
      <c r="A82" s="36" t="s">
        <v>22</v>
      </c>
      <c r="B82" s="36" t="s">
        <v>13</v>
      </c>
      <c r="C82" s="36" t="s">
        <v>8</v>
      </c>
      <c r="D82" s="36">
        <v>566</v>
      </c>
    </row>
    <row r="83" spans="1:4" x14ac:dyDescent="0.2">
      <c r="A83" s="36" t="s">
        <v>22</v>
      </c>
      <c r="B83" s="36" t="s">
        <v>13</v>
      </c>
      <c r="C83" s="36" t="s">
        <v>9</v>
      </c>
      <c r="D83" s="36">
        <v>171</v>
      </c>
    </row>
    <row r="84" spans="1:4" x14ac:dyDescent="0.2">
      <c r="A84" s="36" t="s">
        <v>22</v>
      </c>
      <c r="B84" s="36" t="s">
        <v>82</v>
      </c>
      <c r="C84" s="36" t="s">
        <v>8</v>
      </c>
      <c r="D84" s="36">
        <v>816</v>
      </c>
    </row>
    <row r="85" spans="1:4" x14ac:dyDescent="0.2">
      <c r="A85" s="36" t="s">
        <v>22</v>
      </c>
      <c r="B85" s="36" t="s">
        <v>82</v>
      </c>
      <c r="C85" s="36" t="s">
        <v>9</v>
      </c>
      <c r="D85" s="36">
        <v>1080</v>
      </c>
    </row>
    <row r="86" spans="1:4" x14ac:dyDescent="0.2">
      <c r="A86" s="36" t="s">
        <v>22</v>
      </c>
      <c r="B86" s="36" t="s">
        <v>15</v>
      </c>
      <c r="C86" s="36" t="s">
        <v>8</v>
      </c>
      <c r="D86" s="36">
        <v>44</v>
      </c>
    </row>
    <row r="87" spans="1:4" x14ac:dyDescent="0.2">
      <c r="A87" s="36" t="s">
        <v>22</v>
      </c>
      <c r="B87" s="36" t="s">
        <v>15</v>
      </c>
      <c r="C87" s="36" t="s">
        <v>9</v>
      </c>
      <c r="D87" s="36">
        <v>5</v>
      </c>
    </row>
    <row r="88" spans="1:4" x14ac:dyDescent="0.2">
      <c r="A88" s="36" t="s">
        <v>22</v>
      </c>
      <c r="B88" s="36" t="s">
        <v>16</v>
      </c>
      <c r="C88" s="36" t="s">
        <v>8</v>
      </c>
      <c r="D88" s="36">
        <v>52</v>
      </c>
    </row>
    <row r="89" spans="1:4" x14ac:dyDescent="0.2">
      <c r="A89" s="36" t="s">
        <v>22</v>
      </c>
      <c r="B89" s="36" t="s">
        <v>16</v>
      </c>
      <c r="C89" s="36" t="s">
        <v>9</v>
      </c>
      <c r="D89" s="36">
        <v>321</v>
      </c>
    </row>
    <row r="90" spans="1:4" x14ac:dyDescent="0.2">
      <c r="A90" s="36" t="s">
        <v>22</v>
      </c>
      <c r="B90" s="36" t="s">
        <v>16</v>
      </c>
      <c r="C90" s="36" t="s">
        <v>8</v>
      </c>
      <c r="D90" s="36">
        <v>206</v>
      </c>
    </row>
    <row r="91" spans="1:4" x14ac:dyDescent="0.2">
      <c r="A91" s="36" t="s">
        <v>22</v>
      </c>
      <c r="B91" s="36" t="s">
        <v>16</v>
      </c>
      <c r="C91" s="36" t="s">
        <v>9</v>
      </c>
      <c r="D91" s="36">
        <v>1370</v>
      </c>
    </row>
    <row r="92" spans="1:4" x14ac:dyDescent="0.2">
      <c r="A92" s="36" t="s">
        <v>22</v>
      </c>
      <c r="B92" s="36" t="s">
        <v>17</v>
      </c>
      <c r="C92" s="36" t="s">
        <v>8</v>
      </c>
      <c r="D92" s="36">
        <v>5622</v>
      </c>
    </row>
    <row r="93" spans="1:4" x14ac:dyDescent="0.2">
      <c r="A93" s="36" t="s">
        <v>22</v>
      </c>
      <c r="B93" s="36" t="s">
        <v>17</v>
      </c>
      <c r="C93" s="36" t="s">
        <v>9</v>
      </c>
      <c r="D93" s="36">
        <v>9192</v>
      </c>
    </row>
    <row r="94" spans="1:4" x14ac:dyDescent="0.2">
      <c r="A94" s="36" t="s">
        <v>22</v>
      </c>
      <c r="B94" s="36" t="s">
        <v>18</v>
      </c>
      <c r="C94" s="36" t="s">
        <v>8</v>
      </c>
      <c r="D94" s="36">
        <v>1066</v>
      </c>
    </row>
    <row r="95" spans="1:4" x14ac:dyDescent="0.2">
      <c r="A95" s="36" t="s">
        <v>22</v>
      </c>
      <c r="B95" s="36" t="s">
        <v>18</v>
      </c>
      <c r="C95" s="36" t="s">
        <v>8</v>
      </c>
      <c r="D95" s="36">
        <v>1448</v>
      </c>
    </row>
    <row r="96" spans="1:4" x14ac:dyDescent="0.2">
      <c r="A96" s="36" t="s">
        <v>22</v>
      </c>
      <c r="B96" s="36" t="s">
        <v>18</v>
      </c>
      <c r="C96" s="36" t="s">
        <v>8</v>
      </c>
      <c r="D96" s="36">
        <v>625</v>
      </c>
    </row>
    <row r="97" spans="1:4" x14ac:dyDescent="0.2">
      <c r="A97" s="36" t="s">
        <v>22</v>
      </c>
      <c r="B97" s="36" t="s">
        <v>18</v>
      </c>
      <c r="C97" s="36" t="s">
        <v>8</v>
      </c>
      <c r="D97" s="36">
        <v>4</v>
      </c>
    </row>
    <row r="98" spans="1:4" x14ac:dyDescent="0.2">
      <c r="A98" s="36" t="s">
        <v>22</v>
      </c>
      <c r="B98" s="36" t="s">
        <v>18</v>
      </c>
      <c r="C98" s="36" t="s">
        <v>9</v>
      </c>
      <c r="D98" s="36">
        <v>3834</v>
      </c>
    </row>
    <row r="99" spans="1:4" x14ac:dyDescent="0.2">
      <c r="A99" s="36" t="s">
        <v>22</v>
      </c>
      <c r="B99" s="36" t="s">
        <v>18</v>
      </c>
      <c r="C99" s="36" t="s">
        <v>9</v>
      </c>
      <c r="D99" s="36">
        <v>1740</v>
      </c>
    </row>
    <row r="100" spans="1:4" x14ac:dyDescent="0.2">
      <c r="A100" s="36" t="s">
        <v>22</v>
      </c>
      <c r="B100" s="36" t="s">
        <v>18</v>
      </c>
      <c r="C100" s="36" t="s">
        <v>9</v>
      </c>
      <c r="D100" s="36">
        <v>4</v>
      </c>
    </row>
    <row r="101" spans="1:4" x14ac:dyDescent="0.2">
      <c r="A101" s="36" t="s">
        <v>22</v>
      </c>
      <c r="B101" s="36" t="s">
        <v>18</v>
      </c>
      <c r="C101" s="36" t="s">
        <v>9</v>
      </c>
      <c r="D101" s="36">
        <v>172</v>
      </c>
    </row>
    <row r="102" spans="1:4" x14ac:dyDescent="0.2">
      <c r="A102" s="36" t="s">
        <v>22</v>
      </c>
      <c r="B102" s="36" t="s">
        <v>19</v>
      </c>
      <c r="C102" s="36" t="s">
        <v>8</v>
      </c>
      <c r="D102" s="36">
        <v>14048</v>
      </c>
    </row>
    <row r="103" spans="1:4" x14ac:dyDescent="0.2">
      <c r="A103" s="36" t="s">
        <v>22</v>
      </c>
      <c r="B103" s="36" t="s">
        <v>19</v>
      </c>
      <c r="C103" s="36" t="s">
        <v>9</v>
      </c>
      <c r="D103" s="36">
        <v>32291</v>
      </c>
    </row>
    <row r="104" spans="1:4" x14ac:dyDescent="0.2">
      <c r="A104" s="36" t="s">
        <v>22</v>
      </c>
      <c r="B104" s="36" t="s">
        <v>20</v>
      </c>
      <c r="C104" s="36" t="s">
        <v>8</v>
      </c>
      <c r="D104" s="36">
        <v>117</v>
      </c>
    </row>
    <row r="105" spans="1:4" x14ac:dyDescent="0.2">
      <c r="A105" s="36" t="s">
        <v>22</v>
      </c>
      <c r="B105" s="36" t="s">
        <v>20</v>
      </c>
      <c r="C105" s="36" t="s">
        <v>9</v>
      </c>
      <c r="D105" s="36">
        <v>386</v>
      </c>
    </row>
    <row r="106" spans="1:4" x14ac:dyDescent="0.2">
      <c r="A106" s="36" t="s">
        <v>23</v>
      </c>
      <c r="B106" s="36" t="s">
        <v>7</v>
      </c>
      <c r="C106" s="36" t="s">
        <v>8</v>
      </c>
      <c r="D106" s="36">
        <v>14</v>
      </c>
    </row>
    <row r="107" spans="1:4" x14ac:dyDescent="0.2">
      <c r="A107" s="36" t="s">
        <v>23</v>
      </c>
      <c r="B107" s="36" t="s">
        <v>10</v>
      </c>
      <c r="C107" s="36" t="s">
        <v>8</v>
      </c>
      <c r="D107" s="36">
        <v>120</v>
      </c>
    </row>
    <row r="108" spans="1:4" x14ac:dyDescent="0.2">
      <c r="A108" s="36" t="s">
        <v>23</v>
      </c>
      <c r="B108" s="36" t="s">
        <v>10</v>
      </c>
      <c r="C108" s="36" t="s">
        <v>9</v>
      </c>
      <c r="D108" s="36">
        <v>31</v>
      </c>
    </row>
    <row r="109" spans="1:4" x14ac:dyDescent="0.2">
      <c r="A109" s="36" t="s">
        <v>23</v>
      </c>
      <c r="B109" s="36" t="s">
        <v>11</v>
      </c>
      <c r="C109" s="36" t="s">
        <v>8</v>
      </c>
      <c r="D109" s="36">
        <v>779</v>
      </c>
    </row>
    <row r="110" spans="1:4" x14ac:dyDescent="0.2">
      <c r="A110" s="36" t="s">
        <v>23</v>
      </c>
      <c r="B110" s="36" t="s">
        <v>11</v>
      </c>
      <c r="C110" s="36" t="s">
        <v>9</v>
      </c>
      <c r="D110" s="36">
        <v>890</v>
      </c>
    </row>
    <row r="111" spans="1:4" x14ac:dyDescent="0.2">
      <c r="A111" s="36" t="s">
        <v>23</v>
      </c>
      <c r="B111" s="36" t="s">
        <v>12</v>
      </c>
      <c r="C111" s="36" t="s">
        <v>8</v>
      </c>
      <c r="D111" s="36">
        <v>44</v>
      </c>
    </row>
    <row r="112" spans="1:4" x14ac:dyDescent="0.2">
      <c r="A112" s="36" t="s">
        <v>23</v>
      </c>
      <c r="B112" s="36" t="s">
        <v>12</v>
      </c>
      <c r="C112" s="36" t="s">
        <v>8</v>
      </c>
      <c r="D112" s="36">
        <v>139</v>
      </c>
    </row>
    <row r="113" spans="1:4" x14ac:dyDescent="0.2">
      <c r="A113" s="36" t="s">
        <v>23</v>
      </c>
      <c r="B113" s="36" t="s">
        <v>12</v>
      </c>
      <c r="C113" s="36" t="s">
        <v>9</v>
      </c>
      <c r="D113" s="36">
        <v>320</v>
      </c>
    </row>
    <row r="114" spans="1:4" x14ac:dyDescent="0.2">
      <c r="A114" s="36" t="s">
        <v>23</v>
      </c>
      <c r="B114" s="36" t="s">
        <v>12</v>
      </c>
      <c r="C114" s="36" t="s">
        <v>9</v>
      </c>
      <c r="D114" s="36">
        <v>32</v>
      </c>
    </row>
    <row r="115" spans="1:4" x14ac:dyDescent="0.2">
      <c r="A115" s="36" t="s">
        <v>23</v>
      </c>
      <c r="B115" s="36" t="s">
        <v>13</v>
      </c>
      <c r="C115" s="36" t="s">
        <v>8</v>
      </c>
      <c r="D115" s="36">
        <v>620</v>
      </c>
    </row>
    <row r="116" spans="1:4" x14ac:dyDescent="0.2">
      <c r="A116" s="36" t="s">
        <v>23</v>
      </c>
      <c r="B116" s="36" t="s">
        <v>13</v>
      </c>
      <c r="C116" s="36" t="s">
        <v>9</v>
      </c>
      <c r="D116" s="36">
        <v>155</v>
      </c>
    </row>
    <row r="117" spans="1:4" x14ac:dyDescent="0.2">
      <c r="A117" s="36" t="s">
        <v>23</v>
      </c>
      <c r="B117" s="36" t="s">
        <v>82</v>
      </c>
      <c r="C117" s="36" t="s">
        <v>8</v>
      </c>
      <c r="D117" s="36">
        <v>969</v>
      </c>
    </row>
    <row r="118" spans="1:4" x14ac:dyDescent="0.2">
      <c r="A118" s="36" t="s">
        <v>23</v>
      </c>
      <c r="B118" s="36" t="s">
        <v>82</v>
      </c>
      <c r="C118" s="36" t="s">
        <v>9</v>
      </c>
      <c r="D118" s="36">
        <v>977</v>
      </c>
    </row>
    <row r="119" spans="1:4" x14ac:dyDescent="0.2">
      <c r="A119" s="36" t="s">
        <v>23</v>
      </c>
      <c r="B119" s="36" t="s">
        <v>15</v>
      </c>
      <c r="C119" s="36" t="s">
        <v>8</v>
      </c>
      <c r="D119" s="36">
        <v>48</v>
      </c>
    </row>
    <row r="120" spans="1:4" x14ac:dyDescent="0.2">
      <c r="A120" s="36" t="s">
        <v>23</v>
      </c>
      <c r="B120" s="36" t="s">
        <v>15</v>
      </c>
      <c r="C120" s="36" t="s">
        <v>9</v>
      </c>
      <c r="D120" s="36">
        <v>3</v>
      </c>
    </row>
    <row r="121" spans="1:4" x14ac:dyDescent="0.2">
      <c r="A121" s="36" t="s">
        <v>23</v>
      </c>
      <c r="B121" s="36" t="s">
        <v>16</v>
      </c>
      <c r="C121" s="36" t="s">
        <v>8</v>
      </c>
      <c r="D121" s="36">
        <v>72</v>
      </c>
    </row>
    <row r="122" spans="1:4" x14ac:dyDescent="0.2">
      <c r="A122" s="36" t="s">
        <v>23</v>
      </c>
      <c r="B122" s="36" t="s">
        <v>16</v>
      </c>
      <c r="C122" s="36" t="s">
        <v>9</v>
      </c>
      <c r="D122" s="36">
        <v>274</v>
      </c>
    </row>
    <row r="123" spans="1:4" x14ac:dyDescent="0.2">
      <c r="A123" s="36" t="s">
        <v>23</v>
      </c>
      <c r="B123" s="36" t="s">
        <v>16</v>
      </c>
      <c r="C123" s="36" t="s">
        <v>8</v>
      </c>
      <c r="D123" s="36">
        <v>214</v>
      </c>
    </row>
    <row r="124" spans="1:4" x14ac:dyDescent="0.2">
      <c r="A124" s="36" t="s">
        <v>23</v>
      </c>
      <c r="B124" s="36" t="s">
        <v>16</v>
      </c>
      <c r="C124" s="36" t="s">
        <v>9</v>
      </c>
      <c r="D124" s="36">
        <v>1279</v>
      </c>
    </row>
    <row r="125" spans="1:4" x14ac:dyDescent="0.2">
      <c r="A125" s="36" t="s">
        <v>23</v>
      </c>
      <c r="B125" s="36" t="s">
        <v>17</v>
      </c>
      <c r="C125" s="36" t="s">
        <v>8</v>
      </c>
      <c r="D125" s="36">
        <v>11131</v>
      </c>
    </row>
    <row r="126" spans="1:4" x14ac:dyDescent="0.2">
      <c r="A126" s="36" t="s">
        <v>23</v>
      </c>
      <c r="B126" s="36" t="s">
        <v>17</v>
      </c>
      <c r="C126" s="36" t="s">
        <v>9</v>
      </c>
      <c r="D126" s="36">
        <v>16450</v>
      </c>
    </row>
    <row r="127" spans="1:4" x14ac:dyDescent="0.2">
      <c r="A127" s="36" t="s">
        <v>23</v>
      </c>
      <c r="B127" s="36" t="s">
        <v>18</v>
      </c>
      <c r="C127" s="36" t="s">
        <v>8</v>
      </c>
      <c r="D127" s="36">
        <v>689</v>
      </c>
    </row>
    <row r="128" spans="1:4" x14ac:dyDescent="0.2">
      <c r="A128" s="36" t="s">
        <v>23</v>
      </c>
      <c r="B128" s="36" t="s">
        <v>18</v>
      </c>
      <c r="C128" s="36" t="s">
        <v>8</v>
      </c>
      <c r="D128" s="36">
        <v>1</v>
      </c>
    </row>
    <row r="129" spans="1:4" x14ac:dyDescent="0.2">
      <c r="A129" s="36" t="s">
        <v>23</v>
      </c>
      <c r="B129" s="36" t="s">
        <v>18</v>
      </c>
      <c r="C129" s="36" t="s">
        <v>8</v>
      </c>
      <c r="D129" s="36">
        <v>1667</v>
      </c>
    </row>
    <row r="130" spans="1:4" x14ac:dyDescent="0.2">
      <c r="A130" s="36" t="s">
        <v>23</v>
      </c>
      <c r="B130" s="36" t="s">
        <v>18</v>
      </c>
      <c r="C130" s="36" t="s">
        <v>8</v>
      </c>
      <c r="D130" s="36">
        <v>2054</v>
      </c>
    </row>
    <row r="131" spans="1:4" x14ac:dyDescent="0.2">
      <c r="A131" s="36" t="s">
        <v>23</v>
      </c>
      <c r="B131" s="36" t="s">
        <v>18</v>
      </c>
      <c r="C131" s="36" t="s">
        <v>9</v>
      </c>
      <c r="D131" s="36">
        <v>5458</v>
      </c>
    </row>
    <row r="132" spans="1:4" x14ac:dyDescent="0.2">
      <c r="A132" s="36" t="s">
        <v>23</v>
      </c>
      <c r="B132" s="36" t="s">
        <v>18</v>
      </c>
      <c r="C132" s="36" t="s">
        <v>9</v>
      </c>
      <c r="D132" s="36">
        <v>1910</v>
      </c>
    </row>
    <row r="133" spans="1:4" x14ac:dyDescent="0.2">
      <c r="A133" s="36" t="s">
        <v>23</v>
      </c>
      <c r="B133" s="36" t="s">
        <v>18</v>
      </c>
      <c r="C133" s="36" t="s">
        <v>9</v>
      </c>
      <c r="D133" s="36">
        <v>191</v>
      </c>
    </row>
    <row r="134" spans="1:4" x14ac:dyDescent="0.2">
      <c r="A134" s="36" t="s">
        <v>23</v>
      </c>
      <c r="B134" s="36" t="s">
        <v>18</v>
      </c>
      <c r="C134" s="36" t="s">
        <v>9</v>
      </c>
      <c r="D134" s="36">
        <v>6</v>
      </c>
    </row>
    <row r="135" spans="1:4" x14ac:dyDescent="0.2">
      <c r="A135" s="36" t="s">
        <v>23</v>
      </c>
      <c r="B135" s="36" t="s">
        <v>19</v>
      </c>
      <c r="C135" s="36" t="s">
        <v>8</v>
      </c>
      <c r="D135" s="36">
        <v>16492</v>
      </c>
    </row>
    <row r="136" spans="1:4" x14ac:dyDescent="0.2">
      <c r="A136" s="36" t="s">
        <v>23</v>
      </c>
      <c r="B136" s="36" t="s">
        <v>19</v>
      </c>
      <c r="C136" s="36" t="s">
        <v>9</v>
      </c>
      <c r="D136" s="36">
        <v>33711</v>
      </c>
    </row>
    <row r="137" spans="1:4" x14ac:dyDescent="0.2">
      <c r="A137" s="36" t="s">
        <v>23</v>
      </c>
      <c r="B137" s="36" t="s">
        <v>20</v>
      </c>
      <c r="C137" s="36" t="s">
        <v>8</v>
      </c>
      <c r="D137" s="36">
        <v>114</v>
      </c>
    </row>
    <row r="138" spans="1:4" x14ac:dyDescent="0.2">
      <c r="A138" s="36" t="s">
        <v>23</v>
      </c>
      <c r="B138" s="36" t="s">
        <v>20</v>
      </c>
      <c r="C138" s="36" t="s">
        <v>9</v>
      </c>
      <c r="D138" s="36">
        <v>423</v>
      </c>
    </row>
    <row r="139" spans="1:4" x14ac:dyDescent="0.2">
      <c r="A139" s="36" t="s">
        <v>24</v>
      </c>
      <c r="B139" s="36" t="s">
        <v>7</v>
      </c>
      <c r="C139" s="36" t="s">
        <v>8</v>
      </c>
      <c r="D139" s="36">
        <v>17</v>
      </c>
    </row>
    <row r="140" spans="1:4" x14ac:dyDescent="0.2">
      <c r="A140" s="36" t="s">
        <v>24</v>
      </c>
      <c r="B140" s="36" t="s">
        <v>10</v>
      </c>
      <c r="C140" s="36" t="s">
        <v>8</v>
      </c>
      <c r="D140" s="36">
        <v>103</v>
      </c>
    </row>
    <row r="141" spans="1:4" x14ac:dyDescent="0.2">
      <c r="A141" s="36" t="s">
        <v>24</v>
      </c>
      <c r="B141" s="36" t="s">
        <v>10</v>
      </c>
      <c r="C141" s="36" t="s">
        <v>9</v>
      </c>
      <c r="D141" s="36">
        <v>29</v>
      </c>
    </row>
    <row r="142" spans="1:4" x14ac:dyDescent="0.2">
      <c r="A142" s="36" t="s">
        <v>24</v>
      </c>
      <c r="B142" s="36" t="s">
        <v>11</v>
      </c>
      <c r="C142" s="36" t="s">
        <v>8</v>
      </c>
      <c r="D142" s="36">
        <v>601</v>
      </c>
    </row>
    <row r="143" spans="1:4" x14ac:dyDescent="0.2">
      <c r="A143" s="36" t="s">
        <v>24</v>
      </c>
      <c r="B143" s="36" t="s">
        <v>11</v>
      </c>
      <c r="C143" s="36" t="s">
        <v>9</v>
      </c>
      <c r="D143" s="36">
        <v>874</v>
      </c>
    </row>
    <row r="144" spans="1:4" x14ac:dyDescent="0.2">
      <c r="A144" s="36" t="s">
        <v>24</v>
      </c>
      <c r="B144" s="36" t="s">
        <v>12</v>
      </c>
      <c r="C144" s="36" t="s">
        <v>8</v>
      </c>
      <c r="D144" s="36">
        <v>49</v>
      </c>
    </row>
    <row r="145" spans="1:4" x14ac:dyDescent="0.2">
      <c r="A145" s="36" t="s">
        <v>24</v>
      </c>
      <c r="B145" s="36" t="s">
        <v>12</v>
      </c>
      <c r="C145" s="36" t="s">
        <v>8</v>
      </c>
      <c r="D145" s="36">
        <v>148</v>
      </c>
    </row>
    <row r="146" spans="1:4" x14ac:dyDescent="0.2">
      <c r="A146" s="36" t="s">
        <v>24</v>
      </c>
      <c r="B146" s="36" t="s">
        <v>12</v>
      </c>
      <c r="C146" s="36" t="s">
        <v>9</v>
      </c>
      <c r="D146" s="36">
        <v>261</v>
      </c>
    </row>
    <row r="147" spans="1:4" x14ac:dyDescent="0.2">
      <c r="A147" s="36" t="s">
        <v>24</v>
      </c>
      <c r="B147" s="36" t="s">
        <v>12</v>
      </c>
      <c r="C147" s="36" t="s">
        <v>9</v>
      </c>
      <c r="D147" s="36">
        <v>24</v>
      </c>
    </row>
    <row r="148" spans="1:4" x14ac:dyDescent="0.2">
      <c r="A148" s="36" t="s">
        <v>24</v>
      </c>
      <c r="B148" s="36" t="s">
        <v>13</v>
      </c>
      <c r="C148" s="36" t="s">
        <v>8</v>
      </c>
      <c r="D148" s="36">
        <v>591</v>
      </c>
    </row>
    <row r="149" spans="1:4" x14ac:dyDescent="0.2">
      <c r="A149" s="36" t="s">
        <v>24</v>
      </c>
      <c r="B149" s="36" t="s">
        <v>13</v>
      </c>
      <c r="C149" s="36" t="s">
        <v>9</v>
      </c>
      <c r="D149" s="36">
        <v>184</v>
      </c>
    </row>
    <row r="150" spans="1:4" x14ac:dyDescent="0.2">
      <c r="A150" s="36" t="s">
        <v>24</v>
      </c>
      <c r="B150" s="36" t="s">
        <v>82</v>
      </c>
      <c r="C150" s="36" t="s">
        <v>8</v>
      </c>
      <c r="D150" s="36">
        <v>882</v>
      </c>
    </row>
    <row r="151" spans="1:4" x14ac:dyDescent="0.2">
      <c r="A151" s="36" t="s">
        <v>24</v>
      </c>
      <c r="B151" s="36" t="s">
        <v>82</v>
      </c>
      <c r="C151" s="36" t="s">
        <v>9</v>
      </c>
      <c r="D151" s="36">
        <v>935</v>
      </c>
    </row>
    <row r="152" spans="1:4" x14ac:dyDescent="0.2">
      <c r="A152" s="36" t="s">
        <v>24</v>
      </c>
      <c r="B152" s="36" t="s">
        <v>15</v>
      </c>
      <c r="C152" s="36" t="s">
        <v>8</v>
      </c>
      <c r="D152" s="36">
        <v>32</v>
      </c>
    </row>
    <row r="153" spans="1:4" x14ac:dyDescent="0.2">
      <c r="A153" s="36" t="s">
        <v>24</v>
      </c>
      <c r="B153" s="36" t="s">
        <v>15</v>
      </c>
      <c r="C153" s="36" t="s">
        <v>9</v>
      </c>
      <c r="D153" s="36">
        <v>3</v>
      </c>
    </row>
    <row r="154" spans="1:4" x14ac:dyDescent="0.2">
      <c r="A154" s="36" t="s">
        <v>24</v>
      </c>
      <c r="B154" s="36" t="s">
        <v>16</v>
      </c>
      <c r="C154" s="36" t="s">
        <v>8</v>
      </c>
      <c r="D154" s="36">
        <v>55</v>
      </c>
    </row>
    <row r="155" spans="1:4" x14ac:dyDescent="0.2">
      <c r="A155" s="36" t="s">
        <v>24</v>
      </c>
      <c r="B155" s="36" t="s">
        <v>16</v>
      </c>
      <c r="C155" s="36" t="s">
        <v>9</v>
      </c>
      <c r="D155" s="36">
        <v>207</v>
      </c>
    </row>
    <row r="156" spans="1:4" x14ac:dyDescent="0.2">
      <c r="A156" s="36" t="s">
        <v>24</v>
      </c>
      <c r="B156" s="36" t="s">
        <v>16</v>
      </c>
      <c r="C156" s="36" t="s">
        <v>8</v>
      </c>
      <c r="D156" s="36">
        <v>229</v>
      </c>
    </row>
    <row r="157" spans="1:4" x14ac:dyDescent="0.2">
      <c r="A157" s="36" t="s">
        <v>24</v>
      </c>
      <c r="B157" s="36" t="s">
        <v>16</v>
      </c>
      <c r="C157" s="36" t="s">
        <v>9</v>
      </c>
      <c r="D157" s="36">
        <v>1126</v>
      </c>
    </row>
    <row r="158" spans="1:4" x14ac:dyDescent="0.2">
      <c r="A158" s="36" t="s">
        <v>24</v>
      </c>
      <c r="B158" s="36" t="s">
        <v>17</v>
      </c>
      <c r="C158" s="36" t="s">
        <v>8</v>
      </c>
      <c r="D158" s="36">
        <v>7807</v>
      </c>
    </row>
    <row r="159" spans="1:4" x14ac:dyDescent="0.2">
      <c r="A159" s="36" t="s">
        <v>24</v>
      </c>
      <c r="B159" s="36" t="s">
        <v>17</v>
      </c>
      <c r="C159" s="36" t="s">
        <v>9</v>
      </c>
      <c r="D159" s="36">
        <v>11676</v>
      </c>
    </row>
    <row r="160" spans="1:4" x14ac:dyDescent="0.2">
      <c r="A160" s="36" t="s">
        <v>24</v>
      </c>
      <c r="B160" s="36" t="s">
        <v>18</v>
      </c>
      <c r="C160" s="36" t="s">
        <v>8</v>
      </c>
      <c r="D160" s="36">
        <v>1</v>
      </c>
    </row>
    <row r="161" spans="1:4" x14ac:dyDescent="0.2">
      <c r="A161" s="36" t="s">
        <v>24</v>
      </c>
      <c r="B161" s="36" t="s">
        <v>18</v>
      </c>
      <c r="C161" s="36" t="s">
        <v>8</v>
      </c>
      <c r="D161" s="36">
        <v>636</v>
      </c>
    </row>
    <row r="162" spans="1:4" x14ac:dyDescent="0.2">
      <c r="A162" s="36" t="s">
        <v>24</v>
      </c>
      <c r="B162" s="36" t="s">
        <v>18</v>
      </c>
      <c r="C162" s="36" t="s">
        <v>8</v>
      </c>
      <c r="D162" s="36">
        <v>5</v>
      </c>
    </row>
    <row r="163" spans="1:4" x14ac:dyDescent="0.2">
      <c r="A163" s="36" t="s">
        <v>24</v>
      </c>
      <c r="B163" s="36" t="s">
        <v>18</v>
      </c>
      <c r="C163" s="36" t="s">
        <v>8</v>
      </c>
      <c r="D163" s="36">
        <v>1846</v>
      </c>
    </row>
    <row r="164" spans="1:4" x14ac:dyDescent="0.2">
      <c r="A164" s="36" t="s">
        <v>24</v>
      </c>
      <c r="B164" s="36" t="s">
        <v>18</v>
      </c>
      <c r="C164" s="36" t="s">
        <v>8</v>
      </c>
      <c r="D164" s="36">
        <v>1403</v>
      </c>
    </row>
    <row r="165" spans="1:4" x14ac:dyDescent="0.2">
      <c r="A165" s="36" t="s">
        <v>24</v>
      </c>
      <c r="B165" s="36" t="s">
        <v>18</v>
      </c>
      <c r="C165" s="36" t="s">
        <v>9</v>
      </c>
      <c r="D165" s="36">
        <v>9</v>
      </c>
    </row>
    <row r="166" spans="1:4" x14ac:dyDescent="0.2">
      <c r="A166" s="36" t="s">
        <v>24</v>
      </c>
      <c r="B166" s="36" t="s">
        <v>18</v>
      </c>
      <c r="C166" s="36" t="s">
        <v>9</v>
      </c>
      <c r="D166" s="36">
        <v>4940</v>
      </c>
    </row>
    <row r="167" spans="1:4" x14ac:dyDescent="0.2">
      <c r="A167" s="36" t="s">
        <v>24</v>
      </c>
      <c r="B167" s="36" t="s">
        <v>18</v>
      </c>
      <c r="C167" s="36" t="s">
        <v>9</v>
      </c>
      <c r="D167" s="36">
        <v>149</v>
      </c>
    </row>
    <row r="168" spans="1:4" x14ac:dyDescent="0.2">
      <c r="A168" s="36" t="s">
        <v>24</v>
      </c>
      <c r="B168" s="36" t="s">
        <v>18</v>
      </c>
      <c r="C168" s="36" t="s">
        <v>9</v>
      </c>
      <c r="D168" s="36">
        <v>1715</v>
      </c>
    </row>
    <row r="169" spans="1:4" x14ac:dyDescent="0.2">
      <c r="A169" s="36" t="s">
        <v>24</v>
      </c>
      <c r="B169" s="36" t="s">
        <v>19</v>
      </c>
      <c r="C169" s="36" t="s">
        <v>8</v>
      </c>
      <c r="D169" s="36">
        <v>15504</v>
      </c>
    </row>
    <row r="170" spans="1:4" x14ac:dyDescent="0.2">
      <c r="A170" s="36" t="s">
        <v>24</v>
      </c>
      <c r="B170" s="36" t="s">
        <v>19</v>
      </c>
      <c r="C170" s="36" t="s">
        <v>9</v>
      </c>
      <c r="D170" s="36">
        <v>30951</v>
      </c>
    </row>
    <row r="171" spans="1:4" x14ac:dyDescent="0.2">
      <c r="A171" s="36" t="s">
        <v>24</v>
      </c>
      <c r="B171" s="36" t="s">
        <v>20</v>
      </c>
      <c r="C171" s="36" t="s">
        <v>8</v>
      </c>
      <c r="D171" s="36">
        <v>127</v>
      </c>
    </row>
    <row r="172" spans="1:4" x14ac:dyDescent="0.2">
      <c r="A172" s="36" t="s">
        <v>24</v>
      </c>
      <c r="B172" s="36" t="s">
        <v>20</v>
      </c>
      <c r="C172" s="36" t="s">
        <v>9</v>
      </c>
      <c r="D172" s="36">
        <v>386</v>
      </c>
    </row>
    <row r="173" spans="1:4" x14ac:dyDescent="0.2">
      <c r="A173" s="36" t="s">
        <v>25</v>
      </c>
      <c r="B173" s="36" t="s">
        <v>7</v>
      </c>
      <c r="C173" s="36" t="s">
        <v>8</v>
      </c>
      <c r="D173" s="36">
        <v>26</v>
      </c>
    </row>
    <row r="174" spans="1:4" x14ac:dyDescent="0.2">
      <c r="A174" s="36" t="s">
        <v>25</v>
      </c>
      <c r="B174" s="36" t="s">
        <v>10</v>
      </c>
      <c r="C174" s="36" t="s">
        <v>8</v>
      </c>
      <c r="D174" s="36">
        <v>105</v>
      </c>
    </row>
    <row r="175" spans="1:4" x14ac:dyDescent="0.2">
      <c r="A175" s="36" t="s">
        <v>25</v>
      </c>
      <c r="B175" s="36" t="s">
        <v>10</v>
      </c>
      <c r="C175" s="36" t="s">
        <v>9</v>
      </c>
      <c r="D175" s="36">
        <v>32</v>
      </c>
    </row>
    <row r="176" spans="1:4" x14ac:dyDescent="0.2">
      <c r="A176" s="36" t="s">
        <v>25</v>
      </c>
      <c r="B176" s="36" t="s">
        <v>11</v>
      </c>
      <c r="C176" s="36" t="s">
        <v>8</v>
      </c>
      <c r="D176" s="36">
        <v>784</v>
      </c>
    </row>
    <row r="177" spans="1:4" x14ac:dyDescent="0.2">
      <c r="A177" s="36" t="s">
        <v>25</v>
      </c>
      <c r="B177" s="36" t="s">
        <v>11</v>
      </c>
      <c r="C177" s="36" t="s">
        <v>9</v>
      </c>
      <c r="D177" s="36">
        <v>952</v>
      </c>
    </row>
    <row r="178" spans="1:4" x14ac:dyDescent="0.2">
      <c r="A178" s="36" t="s">
        <v>25</v>
      </c>
      <c r="B178" s="36" t="s">
        <v>12</v>
      </c>
      <c r="C178" s="36" t="s">
        <v>8</v>
      </c>
      <c r="D178" s="36">
        <v>128</v>
      </c>
    </row>
    <row r="179" spans="1:4" x14ac:dyDescent="0.2">
      <c r="A179" s="36" t="s">
        <v>25</v>
      </c>
      <c r="B179" s="36" t="s">
        <v>12</v>
      </c>
      <c r="C179" s="36" t="s">
        <v>8</v>
      </c>
      <c r="D179" s="36">
        <v>39</v>
      </c>
    </row>
    <row r="180" spans="1:4" x14ac:dyDescent="0.2">
      <c r="A180" s="36" t="s">
        <v>25</v>
      </c>
      <c r="B180" s="36" t="s">
        <v>12</v>
      </c>
      <c r="C180" s="36" t="s">
        <v>9</v>
      </c>
      <c r="D180" s="36">
        <v>28</v>
      </c>
    </row>
    <row r="181" spans="1:4" x14ac:dyDescent="0.2">
      <c r="A181" s="36" t="s">
        <v>25</v>
      </c>
      <c r="B181" s="36" t="s">
        <v>12</v>
      </c>
      <c r="C181" s="36" t="s">
        <v>9</v>
      </c>
      <c r="D181" s="36">
        <v>309</v>
      </c>
    </row>
    <row r="182" spans="1:4" x14ac:dyDescent="0.2">
      <c r="A182" s="36" t="s">
        <v>25</v>
      </c>
      <c r="B182" s="36" t="s">
        <v>13</v>
      </c>
      <c r="C182" s="36" t="s">
        <v>8</v>
      </c>
      <c r="D182" s="36">
        <v>601</v>
      </c>
    </row>
    <row r="183" spans="1:4" x14ac:dyDescent="0.2">
      <c r="A183" s="36" t="s">
        <v>25</v>
      </c>
      <c r="B183" s="36" t="s">
        <v>13</v>
      </c>
      <c r="C183" s="36" t="s">
        <v>9</v>
      </c>
      <c r="D183" s="36">
        <v>173</v>
      </c>
    </row>
    <row r="184" spans="1:4" x14ac:dyDescent="0.2">
      <c r="A184" s="36" t="s">
        <v>25</v>
      </c>
      <c r="B184" s="36" t="s">
        <v>82</v>
      </c>
      <c r="C184" s="36" t="s">
        <v>8</v>
      </c>
      <c r="D184" s="36">
        <v>1031</v>
      </c>
    </row>
    <row r="185" spans="1:4" x14ac:dyDescent="0.2">
      <c r="A185" s="36" t="s">
        <v>25</v>
      </c>
      <c r="B185" s="36" t="s">
        <v>82</v>
      </c>
      <c r="C185" s="36" t="s">
        <v>9</v>
      </c>
      <c r="D185" s="36">
        <v>981</v>
      </c>
    </row>
    <row r="186" spans="1:4" x14ac:dyDescent="0.2">
      <c r="A186" s="36" t="s">
        <v>25</v>
      </c>
      <c r="B186" s="36" t="s">
        <v>15</v>
      </c>
      <c r="C186" s="36" t="s">
        <v>8</v>
      </c>
      <c r="D186" s="36">
        <v>25</v>
      </c>
    </row>
    <row r="187" spans="1:4" x14ac:dyDescent="0.2">
      <c r="A187" s="36" t="s">
        <v>25</v>
      </c>
      <c r="B187" s="36" t="s">
        <v>15</v>
      </c>
      <c r="C187" s="36" t="s">
        <v>9</v>
      </c>
      <c r="D187" s="36">
        <v>4</v>
      </c>
    </row>
    <row r="188" spans="1:4" x14ac:dyDescent="0.2">
      <c r="A188" s="36" t="s">
        <v>25</v>
      </c>
      <c r="B188" s="36" t="s">
        <v>16</v>
      </c>
      <c r="C188" s="36" t="s">
        <v>8</v>
      </c>
      <c r="D188" s="36">
        <v>52</v>
      </c>
    </row>
    <row r="189" spans="1:4" x14ac:dyDescent="0.2">
      <c r="A189" s="36" t="s">
        <v>25</v>
      </c>
      <c r="B189" s="36" t="s">
        <v>16</v>
      </c>
      <c r="C189" s="36" t="s">
        <v>9</v>
      </c>
      <c r="D189" s="36">
        <v>264</v>
      </c>
    </row>
    <row r="190" spans="1:4" x14ac:dyDescent="0.2">
      <c r="A190" s="36" t="s">
        <v>25</v>
      </c>
      <c r="B190" s="36" t="s">
        <v>16</v>
      </c>
      <c r="C190" s="36" t="s">
        <v>8</v>
      </c>
      <c r="D190" s="36">
        <v>266</v>
      </c>
    </row>
    <row r="191" spans="1:4" x14ac:dyDescent="0.2">
      <c r="A191" s="36" t="s">
        <v>25</v>
      </c>
      <c r="B191" s="36" t="s">
        <v>16</v>
      </c>
      <c r="C191" s="36" t="s">
        <v>9</v>
      </c>
      <c r="D191" s="36">
        <v>1268</v>
      </c>
    </row>
    <row r="192" spans="1:4" x14ac:dyDescent="0.2">
      <c r="A192" s="36" t="s">
        <v>25</v>
      </c>
      <c r="B192" s="36" t="s">
        <v>17</v>
      </c>
      <c r="C192" s="36" t="s">
        <v>8</v>
      </c>
      <c r="D192" s="36">
        <v>9291</v>
      </c>
    </row>
    <row r="193" spans="1:4" x14ac:dyDescent="0.2">
      <c r="A193" s="36" t="s">
        <v>25</v>
      </c>
      <c r="B193" s="36" t="s">
        <v>17</v>
      </c>
      <c r="C193" s="36" t="s">
        <v>9</v>
      </c>
      <c r="D193" s="36">
        <v>12840</v>
      </c>
    </row>
    <row r="194" spans="1:4" x14ac:dyDescent="0.2">
      <c r="A194" s="36" t="s">
        <v>25</v>
      </c>
      <c r="B194" s="36" t="s">
        <v>18</v>
      </c>
      <c r="C194" s="36" t="s">
        <v>8</v>
      </c>
      <c r="D194" s="36">
        <v>636</v>
      </c>
    </row>
    <row r="195" spans="1:4" x14ac:dyDescent="0.2">
      <c r="A195" s="36" t="s">
        <v>25</v>
      </c>
      <c r="B195" s="36" t="s">
        <v>18</v>
      </c>
      <c r="C195" s="36" t="s">
        <v>8</v>
      </c>
      <c r="D195" s="36">
        <v>2012</v>
      </c>
    </row>
    <row r="196" spans="1:4" x14ac:dyDescent="0.2">
      <c r="A196" s="36" t="s">
        <v>25</v>
      </c>
      <c r="B196" s="36" t="s">
        <v>18</v>
      </c>
      <c r="C196" s="36" t="s">
        <v>8</v>
      </c>
      <c r="D196" s="36">
        <v>3</v>
      </c>
    </row>
    <row r="197" spans="1:4" x14ac:dyDescent="0.2">
      <c r="A197" s="36" t="s">
        <v>25</v>
      </c>
      <c r="B197" s="36" t="s">
        <v>18</v>
      </c>
      <c r="C197" s="36" t="s">
        <v>8</v>
      </c>
      <c r="D197" s="36">
        <v>1642</v>
      </c>
    </row>
    <row r="198" spans="1:4" x14ac:dyDescent="0.2">
      <c r="A198" s="36" t="s">
        <v>25</v>
      </c>
      <c r="B198" s="36" t="s">
        <v>18</v>
      </c>
      <c r="C198" s="36" t="s">
        <v>9</v>
      </c>
      <c r="D198" s="36">
        <v>156</v>
      </c>
    </row>
    <row r="199" spans="1:4" x14ac:dyDescent="0.2">
      <c r="A199" s="36" t="s">
        <v>25</v>
      </c>
      <c r="B199" s="36" t="s">
        <v>18</v>
      </c>
      <c r="C199" s="36" t="s">
        <v>9</v>
      </c>
      <c r="D199" s="36">
        <v>1747</v>
      </c>
    </row>
    <row r="200" spans="1:4" x14ac:dyDescent="0.2">
      <c r="A200" s="36" t="s">
        <v>25</v>
      </c>
      <c r="B200" s="36" t="s">
        <v>18</v>
      </c>
      <c r="C200" s="36" t="s">
        <v>9</v>
      </c>
      <c r="D200" s="36">
        <v>6</v>
      </c>
    </row>
    <row r="201" spans="1:4" x14ac:dyDescent="0.2">
      <c r="A201" s="36" t="s">
        <v>25</v>
      </c>
      <c r="B201" s="36" t="s">
        <v>18</v>
      </c>
      <c r="C201" s="36" t="s">
        <v>9</v>
      </c>
      <c r="D201" s="36">
        <v>4943</v>
      </c>
    </row>
    <row r="202" spans="1:4" x14ac:dyDescent="0.2">
      <c r="A202" s="36" t="s">
        <v>25</v>
      </c>
      <c r="B202" s="36" t="s">
        <v>19</v>
      </c>
      <c r="C202" s="36" t="s">
        <v>8</v>
      </c>
      <c r="D202" s="36">
        <v>16279</v>
      </c>
    </row>
    <row r="203" spans="1:4" x14ac:dyDescent="0.2">
      <c r="A203" s="36" t="s">
        <v>25</v>
      </c>
      <c r="B203" s="36" t="s">
        <v>19</v>
      </c>
      <c r="C203" s="36" t="s">
        <v>9</v>
      </c>
      <c r="D203" s="36">
        <v>32563</v>
      </c>
    </row>
    <row r="204" spans="1:4" x14ac:dyDescent="0.2">
      <c r="A204" s="36" t="s">
        <v>25</v>
      </c>
      <c r="B204" s="36" t="s">
        <v>20</v>
      </c>
      <c r="C204" s="36" t="s">
        <v>8</v>
      </c>
      <c r="D204" s="36">
        <v>134</v>
      </c>
    </row>
    <row r="205" spans="1:4" x14ac:dyDescent="0.2">
      <c r="A205" s="36" t="s">
        <v>25</v>
      </c>
      <c r="B205" s="36" t="s">
        <v>20</v>
      </c>
      <c r="C205" s="36" t="s">
        <v>9</v>
      </c>
      <c r="D205" s="36">
        <v>497</v>
      </c>
    </row>
    <row r="206" spans="1:4" x14ac:dyDescent="0.2">
      <c r="A206" s="36" t="s">
        <v>26</v>
      </c>
      <c r="B206" s="36" t="s">
        <v>7</v>
      </c>
      <c r="C206" s="36" t="s">
        <v>8</v>
      </c>
      <c r="D206" s="36">
        <v>14</v>
      </c>
    </row>
    <row r="207" spans="1:4" x14ac:dyDescent="0.2">
      <c r="A207" s="36" t="s">
        <v>26</v>
      </c>
      <c r="B207" s="36" t="s">
        <v>10</v>
      </c>
      <c r="C207" s="36" t="s">
        <v>8</v>
      </c>
      <c r="D207" s="36">
        <v>118</v>
      </c>
    </row>
    <row r="208" spans="1:4" x14ac:dyDescent="0.2">
      <c r="A208" s="36" t="s">
        <v>26</v>
      </c>
      <c r="B208" s="36" t="s">
        <v>10</v>
      </c>
      <c r="C208" s="36" t="s">
        <v>9</v>
      </c>
      <c r="D208" s="36">
        <v>37</v>
      </c>
    </row>
    <row r="209" spans="1:4" x14ac:dyDescent="0.2">
      <c r="A209" s="36" t="s">
        <v>26</v>
      </c>
      <c r="B209" s="36" t="s">
        <v>11</v>
      </c>
      <c r="C209" s="36" t="s">
        <v>8</v>
      </c>
      <c r="D209" s="36">
        <v>727</v>
      </c>
    </row>
    <row r="210" spans="1:4" x14ac:dyDescent="0.2">
      <c r="A210" s="36" t="s">
        <v>26</v>
      </c>
      <c r="B210" s="36" t="s">
        <v>11</v>
      </c>
      <c r="C210" s="36" t="s">
        <v>9</v>
      </c>
      <c r="D210" s="36">
        <v>1030</v>
      </c>
    </row>
    <row r="211" spans="1:4" x14ac:dyDescent="0.2">
      <c r="A211" s="36" t="s">
        <v>26</v>
      </c>
      <c r="B211" s="36" t="s">
        <v>12</v>
      </c>
      <c r="C211" s="36" t="s">
        <v>8</v>
      </c>
      <c r="D211" s="36">
        <v>109</v>
      </c>
    </row>
    <row r="212" spans="1:4" x14ac:dyDescent="0.2">
      <c r="A212" s="36" t="s">
        <v>26</v>
      </c>
      <c r="B212" s="36" t="s">
        <v>12</v>
      </c>
      <c r="C212" s="36" t="s">
        <v>8</v>
      </c>
      <c r="D212" s="36">
        <v>60</v>
      </c>
    </row>
    <row r="213" spans="1:4" x14ac:dyDescent="0.2">
      <c r="A213" s="36" t="s">
        <v>26</v>
      </c>
      <c r="B213" s="36" t="s">
        <v>12</v>
      </c>
      <c r="C213" s="36" t="s">
        <v>9</v>
      </c>
      <c r="D213" s="36">
        <v>268</v>
      </c>
    </row>
    <row r="214" spans="1:4" x14ac:dyDescent="0.2">
      <c r="A214" s="36" t="s">
        <v>26</v>
      </c>
      <c r="B214" s="36" t="s">
        <v>12</v>
      </c>
      <c r="C214" s="36" t="s">
        <v>9</v>
      </c>
      <c r="D214" s="36">
        <v>36</v>
      </c>
    </row>
    <row r="215" spans="1:4" x14ac:dyDescent="0.2">
      <c r="A215" s="36" t="s">
        <v>26</v>
      </c>
      <c r="B215" s="36" t="s">
        <v>13</v>
      </c>
      <c r="C215" s="36" t="s">
        <v>8</v>
      </c>
      <c r="D215" s="36">
        <v>621</v>
      </c>
    </row>
    <row r="216" spans="1:4" x14ac:dyDescent="0.2">
      <c r="A216" s="36" t="s">
        <v>26</v>
      </c>
      <c r="B216" s="36" t="s">
        <v>13</v>
      </c>
      <c r="C216" s="36" t="s">
        <v>9</v>
      </c>
      <c r="D216" s="36">
        <v>176</v>
      </c>
    </row>
    <row r="217" spans="1:4" x14ac:dyDescent="0.2">
      <c r="A217" s="36" t="s">
        <v>26</v>
      </c>
      <c r="B217" s="36" t="s">
        <v>82</v>
      </c>
      <c r="C217" s="36" t="s">
        <v>8</v>
      </c>
      <c r="D217" s="36">
        <v>948</v>
      </c>
    </row>
    <row r="218" spans="1:4" x14ac:dyDescent="0.2">
      <c r="A218" s="36" t="s">
        <v>26</v>
      </c>
      <c r="B218" s="36" t="s">
        <v>82</v>
      </c>
      <c r="C218" s="36" t="s">
        <v>9</v>
      </c>
      <c r="D218" s="36">
        <v>999</v>
      </c>
    </row>
    <row r="219" spans="1:4" x14ac:dyDescent="0.2">
      <c r="A219" s="36" t="s">
        <v>26</v>
      </c>
      <c r="B219" s="36" t="s">
        <v>15</v>
      </c>
      <c r="C219" s="36" t="s">
        <v>8</v>
      </c>
      <c r="D219" s="36">
        <v>36</v>
      </c>
    </row>
    <row r="220" spans="1:4" x14ac:dyDescent="0.2">
      <c r="A220" s="36" t="s">
        <v>26</v>
      </c>
      <c r="B220" s="36" t="s">
        <v>15</v>
      </c>
      <c r="C220" s="36" t="s">
        <v>9</v>
      </c>
      <c r="D220" s="36">
        <v>5</v>
      </c>
    </row>
    <row r="221" spans="1:4" x14ac:dyDescent="0.2">
      <c r="A221" s="36" t="s">
        <v>26</v>
      </c>
      <c r="B221" s="36" t="s">
        <v>16</v>
      </c>
      <c r="C221" s="36" t="s">
        <v>8</v>
      </c>
      <c r="D221" s="36">
        <v>62</v>
      </c>
    </row>
    <row r="222" spans="1:4" x14ac:dyDescent="0.2">
      <c r="A222" s="36" t="s">
        <v>26</v>
      </c>
      <c r="B222" s="36" t="s">
        <v>16</v>
      </c>
      <c r="C222" s="36" t="s">
        <v>9</v>
      </c>
      <c r="D222" s="36">
        <v>282</v>
      </c>
    </row>
    <row r="223" spans="1:4" x14ac:dyDescent="0.2">
      <c r="A223" s="36" t="s">
        <v>26</v>
      </c>
      <c r="B223" s="36" t="s">
        <v>16</v>
      </c>
      <c r="C223" s="36" t="s">
        <v>8</v>
      </c>
      <c r="D223" s="36">
        <v>219</v>
      </c>
    </row>
    <row r="224" spans="1:4" x14ac:dyDescent="0.2">
      <c r="A224" s="36" t="s">
        <v>26</v>
      </c>
      <c r="B224" s="36" t="s">
        <v>16</v>
      </c>
      <c r="C224" s="36" t="s">
        <v>9</v>
      </c>
      <c r="D224" s="36">
        <v>1509</v>
      </c>
    </row>
    <row r="225" spans="1:4" x14ac:dyDescent="0.2">
      <c r="A225" s="36" t="s">
        <v>26</v>
      </c>
      <c r="B225" s="36" t="s">
        <v>17</v>
      </c>
      <c r="C225" s="36" t="s">
        <v>8</v>
      </c>
      <c r="D225" s="36">
        <v>8318</v>
      </c>
    </row>
    <row r="226" spans="1:4" x14ac:dyDescent="0.2">
      <c r="A226" s="36" t="s">
        <v>26</v>
      </c>
      <c r="B226" s="36" t="s">
        <v>17</v>
      </c>
      <c r="C226" s="36" t="s">
        <v>9</v>
      </c>
      <c r="D226" s="36">
        <v>11183</v>
      </c>
    </row>
    <row r="227" spans="1:4" x14ac:dyDescent="0.2">
      <c r="A227" s="36" t="s">
        <v>26</v>
      </c>
      <c r="B227" s="36" t="s">
        <v>18</v>
      </c>
      <c r="C227" s="36" t="s">
        <v>8</v>
      </c>
      <c r="D227" s="36">
        <v>645</v>
      </c>
    </row>
    <row r="228" spans="1:4" x14ac:dyDescent="0.2">
      <c r="A228" s="36" t="s">
        <v>26</v>
      </c>
      <c r="B228" s="36" t="s">
        <v>18</v>
      </c>
      <c r="C228" s="36" t="s">
        <v>8</v>
      </c>
      <c r="D228" s="36">
        <v>1540</v>
      </c>
    </row>
    <row r="229" spans="1:4" x14ac:dyDescent="0.2">
      <c r="A229" s="36" t="s">
        <v>26</v>
      </c>
      <c r="B229" s="36" t="s">
        <v>18</v>
      </c>
      <c r="C229" s="36" t="s">
        <v>8</v>
      </c>
      <c r="D229" s="36">
        <v>6</v>
      </c>
    </row>
    <row r="230" spans="1:4" x14ac:dyDescent="0.2">
      <c r="A230" s="36" t="s">
        <v>26</v>
      </c>
      <c r="B230" s="36" t="s">
        <v>18</v>
      </c>
      <c r="C230" s="36" t="s">
        <v>8</v>
      </c>
      <c r="D230" s="36">
        <v>1876</v>
      </c>
    </row>
    <row r="231" spans="1:4" x14ac:dyDescent="0.2">
      <c r="A231" s="36" t="s">
        <v>26</v>
      </c>
      <c r="B231" s="36" t="s">
        <v>18</v>
      </c>
      <c r="C231" s="36" t="s">
        <v>9</v>
      </c>
      <c r="D231" s="36">
        <v>2</v>
      </c>
    </row>
    <row r="232" spans="1:4" x14ac:dyDescent="0.2">
      <c r="A232" s="36" t="s">
        <v>26</v>
      </c>
      <c r="B232" s="36" t="s">
        <v>18</v>
      </c>
      <c r="C232" s="36" t="s">
        <v>9</v>
      </c>
      <c r="D232" s="36">
        <v>1761</v>
      </c>
    </row>
    <row r="233" spans="1:4" x14ac:dyDescent="0.2">
      <c r="A233" s="36" t="s">
        <v>26</v>
      </c>
      <c r="B233" s="36" t="s">
        <v>18</v>
      </c>
      <c r="C233" s="36" t="s">
        <v>9</v>
      </c>
      <c r="D233" s="36">
        <v>9</v>
      </c>
    </row>
    <row r="234" spans="1:4" x14ac:dyDescent="0.2">
      <c r="A234" s="36" t="s">
        <v>26</v>
      </c>
      <c r="B234" s="36" t="s">
        <v>18</v>
      </c>
      <c r="C234" s="36" t="s">
        <v>9</v>
      </c>
      <c r="D234" s="36">
        <v>4880</v>
      </c>
    </row>
    <row r="235" spans="1:4" x14ac:dyDescent="0.2">
      <c r="A235" s="36" t="s">
        <v>26</v>
      </c>
      <c r="B235" s="36" t="s">
        <v>18</v>
      </c>
      <c r="C235" s="36" t="s">
        <v>9</v>
      </c>
      <c r="D235" s="36">
        <v>144</v>
      </c>
    </row>
    <row r="236" spans="1:4" x14ac:dyDescent="0.2">
      <c r="A236" s="36" t="s">
        <v>26</v>
      </c>
      <c r="B236" s="36" t="s">
        <v>19</v>
      </c>
      <c r="C236" s="36" t="s">
        <v>8</v>
      </c>
      <c r="D236" s="36">
        <v>15957</v>
      </c>
    </row>
    <row r="237" spans="1:4" x14ac:dyDescent="0.2">
      <c r="A237" s="36" t="s">
        <v>26</v>
      </c>
      <c r="B237" s="36" t="s">
        <v>19</v>
      </c>
      <c r="C237" s="36" t="s">
        <v>9</v>
      </c>
      <c r="D237" s="36">
        <v>33682</v>
      </c>
    </row>
    <row r="238" spans="1:4" x14ac:dyDescent="0.2">
      <c r="A238" s="36" t="s">
        <v>26</v>
      </c>
      <c r="B238" s="36" t="s">
        <v>20</v>
      </c>
      <c r="C238" s="36" t="s">
        <v>8</v>
      </c>
      <c r="D238" s="36">
        <v>163</v>
      </c>
    </row>
    <row r="239" spans="1:4" x14ac:dyDescent="0.2">
      <c r="A239" s="36" t="s">
        <v>26</v>
      </c>
      <c r="B239" s="36" t="s">
        <v>20</v>
      </c>
      <c r="C239" s="36" t="s">
        <v>9</v>
      </c>
      <c r="D239" s="36">
        <v>636</v>
      </c>
    </row>
    <row r="240" spans="1:4" x14ac:dyDescent="0.2">
      <c r="A240" s="36" t="s">
        <v>27</v>
      </c>
      <c r="B240" s="36" t="s">
        <v>7</v>
      </c>
      <c r="C240" s="36" t="s">
        <v>8</v>
      </c>
      <c r="D240" s="36">
        <v>15</v>
      </c>
    </row>
    <row r="241" spans="1:4" x14ac:dyDescent="0.2">
      <c r="A241" s="36" t="s">
        <v>27</v>
      </c>
      <c r="B241" s="36" t="s">
        <v>10</v>
      </c>
      <c r="C241" s="36" t="s">
        <v>8</v>
      </c>
      <c r="D241" s="36">
        <v>110</v>
      </c>
    </row>
    <row r="242" spans="1:4" x14ac:dyDescent="0.2">
      <c r="A242" s="36" t="s">
        <v>27</v>
      </c>
      <c r="B242" s="36" t="s">
        <v>10</v>
      </c>
      <c r="C242" s="36" t="s">
        <v>9</v>
      </c>
      <c r="D242" s="36">
        <v>36</v>
      </c>
    </row>
    <row r="243" spans="1:4" x14ac:dyDescent="0.2">
      <c r="A243" s="36" t="s">
        <v>27</v>
      </c>
      <c r="B243" s="36" t="s">
        <v>11</v>
      </c>
      <c r="C243" s="36" t="s">
        <v>8</v>
      </c>
      <c r="D243" s="36">
        <v>782</v>
      </c>
    </row>
    <row r="244" spans="1:4" x14ac:dyDescent="0.2">
      <c r="A244" s="36" t="s">
        <v>27</v>
      </c>
      <c r="B244" s="36" t="s">
        <v>11</v>
      </c>
      <c r="C244" s="36" t="s">
        <v>9</v>
      </c>
      <c r="D244" s="36">
        <v>1149</v>
      </c>
    </row>
    <row r="245" spans="1:4" x14ac:dyDescent="0.2">
      <c r="A245" s="36" t="s">
        <v>27</v>
      </c>
      <c r="B245" s="36" t="s">
        <v>12</v>
      </c>
      <c r="C245" s="36" t="s">
        <v>8</v>
      </c>
      <c r="D245" s="36">
        <v>43</v>
      </c>
    </row>
    <row r="246" spans="1:4" x14ac:dyDescent="0.2">
      <c r="A246" s="36" t="s">
        <v>27</v>
      </c>
      <c r="B246" s="36" t="s">
        <v>12</v>
      </c>
      <c r="C246" s="36" t="s">
        <v>8</v>
      </c>
      <c r="D246" s="36">
        <v>146</v>
      </c>
    </row>
    <row r="247" spans="1:4" x14ac:dyDescent="0.2">
      <c r="A247" s="36" t="s">
        <v>27</v>
      </c>
      <c r="B247" s="36" t="s">
        <v>12</v>
      </c>
      <c r="C247" s="36" t="s">
        <v>9</v>
      </c>
      <c r="D247" s="36">
        <v>37</v>
      </c>
    </row>
    <row r="248" spans="1:4" x14ac:dyDescent="0.2">
      <c r="A248" s="36" t="s">
        <v>27</v>
      </c>
      <c r="B248" s="36" t="s">
        <v>12</v>
      </c>
      <c r="C248" s="36" t="s">
        <v>9</v>
      </c>
      <c r="D248" s="36">
        <v>234</v>
      </c>
    </row>
    <row r="249" spans="1:4" x14ac:dyDescent="0.2">
      <c r="A249" s="36" t="s">
        <v>27</v>
      </c>
      <c r="B249" s="36" t="s">
        <v>13</v>
      </c>
      <c r="C249" s="36" t="s">
        <v>8</v>
      </c>
      <c r="D249" s="36">
        <v>575</v>
      </c>
    </row>
    <row r="250" spans="1:4" x14ac:dyDescent="0.2">
      <c r="A250" s="36" t="s">
        <v>27</v>
      </c>
      <c r="B250" s="36" t="s">
        <v>13</v>
      </c>
      <c r="C250" s="36" t="s">
        <v>9</v>
      </c>
      <c r="D250" s="36">
        <v>185</v>
      </c>
    </row>
    <row r="251" spans="1:4" x14ac:dyDescent="0.2">
      <c r="A251" s="36" t="s">
        <v>27</v>
      </c>
      <c r="B251" s="36" t="s">
        <v>82</v>
      </c>
      <c r="C251" s="36" t="s">
        <v>8</v>
      </c>
      <c r="D251" s="36">
        <v>1032</v>
      </c>
    </row>
    <row r="252" spans="1:4" x14ac:dyDescent="0.2">
      <c r="A252" s="36" t="s">
        <v>27</v>
      </c>
      <c r="B252" s="36" t="s">
        <v>82</v>
      </c>
      <c r="C252" s="36" t="s">
        <v>9</v>
      </c>
      <c r="D252" s="36">
        <v>1003</v>
      </c>
    </row>
    <row r="253" spans="1:4" x14ac:dyDescent="0.2">
      <c r="A253" s="36" t="s">
        <v>27</v>
      </c>
      <c r="B253" s="36" t="s">
        <v>15</v>
      </c>
      <c r="C253" s="36" t="s">
        <v>8</v>
      </c>
      <c r="D253" s="36">
        <v>31</v>
      </c>
    </row>
    <row r="254" spans="1:4" x14ac:dyDescent="0.2">
      <c r="A254" s="36" t="s">
        <v>27</v>
      </c>
      <c r="B254" s="36" t="s">
        <v>15</v>
      </c>
      <c r="C254" s="36" t="s">
        <v>9</v>
      </c>
      <c r="D254" s="36">
        <v>3</v>
      </c>
    </row>
    <row r="255" spans="1:4" x14ac:dyDescent="0.2">
      <c r="A255" s="36" t="s">
        <v>27</v>
      </c>
      <c r="B255" s="36" t="s">
        <v>16</v>
      </c>
      <c r="C255" s="36" t="s">
        <v>8</v>
      </c>
      <c r="D255" s="36">
        <v>51</v>
      </c>
    </row>
    <row r="256" spans="1:4" x14ac:dyDescent="0.2">
      <c r="A256" s="36" t="s">
        <v>27</v>
      </c>
      <c r="B256" s="36" t="s">
        <v>16</v>
      </c>
      <c r="C256" s="36" t="s">
        <v>9</v>
      </c>
      <c r="D256" s="36">
        <v>265</v>
      </c>
    </row>
    <row r="257" spans="1:4" x14ac:dyDescent="0.2">
      <c r="A257" s="36" t="s">
        <v>27</v>
      </c>
      <c r="B257" s="36" t="s">
        <v>16</v>
      </c>
      <c r="C257" s="36" t="s">
        <v>8</v>
      </c>
      <c r="D257" s="36">
        <v>205</v>
      </c>
    </row>
    <row r="258" spans="1:4" x14ac:dyDescent="0.2">
      <c r="A258" s="36" t="s">
        <v>27</v>
      </c>
      <c r="B258" s="36" t="s">
        <v>16</v>
      </c>
      <c r="C258" s="36" t="s">
        <v>9</v>
      </c>
      <c r="D258" s="36">
        <v>1418</v>
      </c>
    </row>
    <row r="259" spans="1:4" x14ac:dyDescent="0.2">
      <c r="A259" s="36" t="s">
        <v>27</v>
      </c>
      <c r="B259" s="36" t="s">
        <v>17</v>
      </c>
      <c r="C259" s="36" t="s">
        <v>8</v>
      </c>
      <c r="D259" s="36">
        <v>8625</v>
      </c>
    </row>
    <row r="260" spans="1:4" x14ac:dyDescent="0.2">
      <c r="A260" s="36" t="s">
        <v>27</v>
      </c>
      <c r="B260" s="36" t="s">
        <v>17</v>
      </c>
      <c r="C260" s="36" t="s">
        <v>9</v>
      </c>
      <c r="D260" s="36">
        <v>13357</v>
      </c>
    </row>
    <row r="261" spans="1:4" x14ac:dyDescent="0.2">
      <c r="A261" s="36" t="s">
        <v>27</v>
      </c>
      <c r="B261" s="36" t="s">
        <v>18</v>
      </c>
      <c r="C261" s="36" t="s">
        <v>8</v>
      </c>
      <c r="D261" s="36">
        <v>2116</v>
      </c>
    </row>
    <row r="262" spans="1:4" x14ac:dyDescent="0.2">
      <c r="A262" s="36" t="s">
        <v>27</v>
      </c>
      <c r="B262" s="36" t="s">
        <v>18</v>
      </c>
      <c r="C262" s="36" t="s">
        <v>8</v>
      </c>
      <c r="D262" s="36">
        <v>2</v>
      </c>
    </row>
    <row r="263" spans="1:4" x14ac:dyDescent="0.2">
      <c r="A263" s="36" t="s">
        <v>27</v>
      </c>
      <c r="B263" s="36" t="s">
        <v>18</v>
      </c>
      <c r="C263" s="36" t="s">
        <v>8</v>
      </c>
      <c r="D263" s="36">
        <v>658</v>
      </c>
    </row>
    <row r="264" spans="1:4" x14ac:dyDescent="0.2">
      <c r="A264" s="36" t="s">
        <v>27</v>
      </c>
      <c r="B264" s="36" t="s">
        <v>18</v>
      </c>
      <c r="C264" s="36" t="s">
        <v>8</v>
      </c>
      <c r="D264" s="36">
        <v>1601</v>
      </c>
    </row>
    <row r="265" spans="1:4" x14ac:dyDescent="0.2">
      <c r="A265" s="36" t="s">
        <v>27</v>
      </c>
      <c r="B265" s="36" t="s">
        <v>18</v>
      </c>
      <c r="C265" s="36" t="s">
        <v>9</v>
      </c>
      <c r="D265" s="36">
        <v>2</v>
      </c>
    </row>
    <row r="266" spans="1:4" x14ac:dyDescent="0.2">
      <c r="A266" s="36" t="s">
        <v>27</v>
      </c>
      <c r="B266" s="36" t="s">
        <v>18</v>
      </c>
      <c r="C266" s="36" t="s">
        <v>9</v>
      </c>
      <c r="D266" s="36">
        <v>192</v>
      </c>
    </row>
    <row r="267" spans="1:4" x14ac:dyDescent="0.2">
      <c r="A267" s="36" t="s">
        <v>27</v>
      </c>
      <c r="B267" s="36" t="s">
        <v>18</v>
      </c>
      <c r="C267" s="36" t="s">
        <v>9</v>
      </c>
      <c r="D267" s="36">
        <v>5</v>
      </c>
    </row>
    <row r="268" spans="1:4" x14ac:dyDescent="0.2">
      <c r="A268" s="36" t="s">
        <v>27</v>
      </c>
      <c r="B268" s="36" t="s">
        <v>18</v>
      </c>
      <c r="C268" s="36" t="s">
        <v>9</v>
      </c>
      <c r="D268" s="36">
        <v>1728</v>
      </c>
    </row>
    <row r="269" spans="1:4" x14ac:dyDescent="0.2">
      <c r="A269" s="36" t="s">
        <v>27</v>
      </c>
      <c r="B269" s="36" t="s">
        <v>18</v>
      </c>
      <c r="C269" s="36" t="s">
        <v>9</v>
      </c>
      <c r="D269" s="36">
        <v>5252</v>
      </c>
    </row>
    <row r="270" spans="1:4" x14ac:dyDescent="0.2">
      <c r="A270" s="36" t="s">
        <v>27</v>
      </c>
      <c r="B270" s="36" t="s">
        <v>19</v>
      </c>
      <c r="C270" s="36" t="s">
        <v>8</v>
      </c>
      <c r="D270" s="36">
        <v>16560</v>
      </c>
    </row>
    <row r="271" spans="1:4" x14ac:dyDescent="0.2">
      <c r="A271" s="36" t="s">
        <v>27</v>
      </c>
      <c r="B271" s="36" t="s">
        <v>19</v>
      </c>
      <c r="C271" s="36" t="s">
        <v>9</v>
      </c>
      <c r="D271" s="36">
        <v>36287</v>
      </c>
    </row>
    <row r="272" spans="1:4" x14ac:dyDescent="0.2">
      <c r="A272" s="36" t="s">
        <v>27</v>
      </c>
      <c r="B272" s="36" t="s">
        <v>20</v>
      </c>
      <c r="C272" s="36" t="s">
        <v>8</v>
      </c>
      <c r="D272" s="36">
        <v>171</v>
      </c>
    </row>
    <row r="273" spans="1:4" x14ac:dyDescent="0.2">
      <c r="A273" s="36" t="s">
        <v>27</v>
      </c>
      <c r="B273" s="36" t="s">
        <v>20</v>
      </c>
      <c r="C273" s="36" t="s">
        <v>9</v>
      </c>
      <c r="D273" s="36">
        <v>572</v>
      </c>
    </row>
    <row r="274" spans="1:4" x14ac:dyDescent="0.2">
      <c r="A274" s="36" t="s">
        <v>28</v>
      </c>
      <c r="B274" s="36" t="s">
        <v>7</v>
      </c>
      <c r="C274" s="36" t="s">
        <v>8</v>
      </c>
      <c r="D274" s="36">
        <v>15</v>
      </c>
    </row>
    <row r="275" spans="1:4" x14ac:dyDescent="0.2">
      <c r="A275" s="36" t="s">
        <v>28</v>
      </c>
      <c r="B275" s="36" t="s">
        <v>10</v>
      </c>
      <c r="C275" s="36" t="s">
        <v>8</v>
      </c>
      <c r="D275" s="36">
        <v>97</v>
      </c>
    </row>
    <row r="276" spans="1:4" x14ac:dyDescent="0.2">
      <c r="A276" s="36" t="s">
        <v>28</v>
      </c>
      <c r="B276" s="36" t="s">
        <v>10</v>
      </c>
      <c r="C276" s="36" t="s">
        <v>9</v>
      </c>
      <c r="D276" s="36">
        <v>32</v>
      </c>
    </row>
    <row r="277" spans="1:4" x14ac:dyDescent="0.2">
      <c r="A277" s="36" t="s">
        <v>28</v>
      </c>
      <c r="B277" s="36" t="s">
        <v>11</v>
      </c>
      <c r="C277" s="36" t="s">
        <v>8</v>
      </c>
      <c r="D277" s="36">
        <v>1626</v>
      </c>
    </row>
    <row r="278" spans="1:4" x14ac:dyDescent="0.2">
      <c r="A278" s="36" t="s">
        <v>28</v>
      </c>
      <c r="B278" s="36" t="s">
        <v>11</v>
      </c>
      <c r="C278" s="36" t="s">
        <v>9</v>
      </c>
      <c r="D278" s="36">
        <v>1413</v>
      </c>
    </row>
    <row r="279" spans="1:4" x14ac:dyDescent="0.2">
      <c r="A279" s="36" t="s">
        <v>28</v>
      </c>
      <c r="B279" s="36" t="s">
        <v>12</v>
      </c>
      <c r="C279" s="36" t="s">
        <v>8</v>
      </c>
      <c r="D279" s="36">
        <v>61</v>
      </c>
    </row>
    <row r="280" spans="1:4" x14ac:dyDescent="0.2">
      <c r="A280" s="36" t="s">
        <v>28</v>
      </c>
      <c r="B280" s="36" t="s">
        <v>12</v>
      </c>
      <c r="C280" s="36" t="s">
        <v>8</v>
      </c>
      <c r="D280" s="36">
        <v>176</v>
      </c>
    </row>
    <row r="281" spans="1:4" x14ac:dyDescent="0.2">
      <c r="A281" s="36" t="s">
        <v>28</v>
      </c>
      <c r="B281" s="36" t="s">
        <v>12</v>
      </c>
      <c r="C281" s="36" t="s">
        <v>9</v>
      </c>
      <c r="D281" s="36">
        <v>179</v>
      </c>
    </row>
    <row r="282" spans="1:4" x14ac:dyDescent="0.2">
      <c r="A282" s="36" t="s">
        <v>28</v>
      </c>
      <c r="B282" s="36" t="s">
        <v>12</v>
      </c>
      <c r="C282" s="36" t="s">
        <v>9</v>
      </c>
      <c r="D282" s="36">
        <v>40</v>
      </c>
    </row>
    <row r="283" spans="1:4" x14ac:dyDescent="0.2">
      <c r="A283" s="36" t="s">
        <v>28</v>
      </c>
      <c r="B283" s="36" t="s">
        <v>13</v>
      </c>
      <c r="C283" s="36" t="s">
        <v>8</v>
      </c>
      <c r="D283" s="36">
        <v>622</v>
      </c>
    </row>
    <row r="284" spans="1:4" x14ac:dyDescent="0.2">
      <c r="A284" s="36" t="s">
        <v>28</v>
      </c>
      <c r="B284" s="36" t="s">
        <v>13</v>
      </c>
      <c r="C284" s="36" t="s">
        <v>9</v>
      </c>
      <c r="D284" s="36">
        <v>206</v>
      </c>
    </row>
    <row r="285" spans="1:4" x14ac:dyDescent="0.2">
      <c r="A285" s="36" t="s">
        <v>28</v>
      </c>
      <c r="B285" s="36" t="s">
        <v>82</v>
      </c>
      <c r="C285" s="36" t="s">
        <v>8</v>
      </c>
      <c r="D285" s="36">
        <v>1255</v>
      </c>
    </row>
    <row r="286" spans="1:4" x14ac:dyDescent="0.2">
      <c r="A286" s="36" t="s">
        <v>28</v>
      </c>
      <c r="B286" s="36" t="s">
        <v>82</v>
      </c>
      <c r="C286" s="36" t="s">
        <v>9</v>
      </c>
      <c r="D286" s="36">
        <v>972</v>
      </c>
    </row>
    <row r="287" spans="1:4" x14ac:dyDescent="0.2">
      <c r="A287" s="36" t="s">
        <v>28</v>
      </c>
      <c r="B287" s="36" t="s">
        <v>15</v>
      </c>
      <c r="C287" s="36" t="s">
        <v>8</v>
      </c>
      <c r="D287" s="36">
        <v>37</v>
      </c>
    </row>
    <row r="288" spans="1:4" x14ac:dyDescent="0.2">
      <c r="A288" s="36" t="s">
        <v>28</v>
      </c>
      <c r="B288" s="36" t="s">
        <v>15</v>
      </c>
      <c r="C288" s="36" t="s">
        <v>9</v>
      </c>
      <c r="D288" s="36">
        <v>2</v>
      </c>
    </row>
    <row r="289" spans="1:4" x14ac:dyDescent="0.2">
      <c r="A289" s="36" t="s">
        <v>28</v>
      </c>
      <c r="B289" s="36" t="s">
        <v>16</v>
      </c>
      <c r="C289" s="36" t="s">
        <v>8</v>
      </c>
      <c r="D289" s="36">
        <v>58</v>
      </c>
    </row>
    <row r="290" spans="1:4" x14ac:dyDescent="0.2">
      <c r="A290" s="36" t="s">
        <v>28</v>
      </c>
      <c r="B290" s="36" t="s">
        <v>16</v>
      </c>
      <c r="C290" s="36" t="s">
        <v>9</v>
      </c>
      <c r="D290" s="36">
        <v>200</v>
      </c>
    </row>
    <row r="291" spans="1:4" x14ac:dyDescent="0.2">
      <c r="A291" s="36" t="s">
        <v>28</v>
      </c>
      <c r="B291" s="36" t="s">
        <v>16</v>
      </c>
      <c r="C291" s="36" t="s">
        <v>8</v>
      </c>
      <c r="D291" s="36">
        <v>245</v>
      </c>
    </row>
    <row r="292" spans="1:4" x14ac:dyDescent="0.2">
      <c r="A292" s="36" t="s">
        <v>28</v>
      </c>
      <c r="B292" s="36" t="s">
        <v>16</v>
      </c>
      <c r="C292" s="36" t="s">
        <v>9</v>
      </c>
      <c r="D292" s="36">
        <v>1145</v>
      </c>
    </row>
    <row r="293" spans="1:4" x14ac:dyDescent="0.2">
      <c r="A293" s="36" t="s">
        <v>28</v>
      </c>
      <c r="B293" s="36" t="s">
        <v>17</v>
      </c>
      <c r="C293" s="36" t="s">
        <v>8</v>
      </c>
      <c r="D293" s="36">
        <v>17127</v>
      </c>
    </row>
    <row r="294" spans="1:4" x14ac:dyDescent="0.2">
      <c r="A294" s="36" t="s">
        <v>28</v>
      </c>
      <c r="B294" s="36" t="s">
        <v>17</v>
      </c>
      <c r="C294" s="36" t="s">
        <v>9</v>
      </c>
      <c r="D294" s="36">
        <v>18796</v>
      </c>
    </row>
    <row r="295" spans="1:4" x14ac:dyDescent="0.2">
      <c r="A295" s="36" t="s">
        <v>28</v>
      </c>
      <c r="B295" s="36" t="s">
        <v>18</v>
      </c>
      <c r="C295" s="36" t="s">
        <v>8</v>
      </c>
      <c r="D295" s="36">
        <v>3507</v>
      </c>
    </row>
    <row r="296" spans="1:4" x14ac:dyDescent="0.2">
      <c r="A296" s="36" t="s">
        <v>28</v>
      </c>
      <c r="B296" s="36" t="s">
        <v>18</v>
      </c>
      <c r="C296" s="36" t="s">
        <v>8</v>
      </c>
      <c r="D296" s="36">
        <v>2210</v>
      </c>
    </row>
    <row r="297" spans="1:4" x14ac:dyDescent="0.2">
      <c r="A297" s="36" t="s">
        <v>28</v>
      </c>
      <c r="B297" s="36" t="s">
        <v>18</v>
      </c>
      <c r="C297" s="36" t="s">
        <v>8</v>
      </c>
      <c r="D297" s="36">
        <v>783</v>
      </c>
    </row>
    <row r="298" spans="1:4" x14ac:dyDescent="0.2">
      <c r="A298" s="36" t="s">
        <v>28</v>
      </c>
      <c r="B298" s="36" t="s">
        <v>18</v>
      </c>
      <c r="C298" s="36" t="s">
        <v>8</v>
      </c>
      <c r="D298" s="36">
        <v>4</v>
      </c>
    </row>
    <row r="299" spans="1:4" x14ac:dyDescent="0.2">
      <c r="A299" s="36" t="s">
        <v>28</v>
      </c>
      <c r="B299" s="36" t="s">
        <v>18</v>
      </c>
      <c r="C299" s="36" t="s">
        <v>9</v>
      </c>
      <c r="D299" s="36">
        <v>6669</v>
      </c>
    </row>
    <row r="300" spans="1:4" x14ac:dyDescent="0.2">
      <c r="A300" s="36" t="s">
        <v>28</v>
      </c>
      <c r="B300" s="36" t="s">
        <v>18</v>
      </c>
      <c r="C300" s="36" t="s">
        <v>9</v>
      </c>
      <c r="D300" s="36">
        <v>215</v>
      </c>
    </row>
    <row r="301" spans="1:4" x14ac:dyDescent="0.2">
      <c r="A301" s="36" t="s">
        <v>28</v>
      </c>
      <c r="B301" s="36" t="s">
        <v>18</v>
      </c>
      <c r="C301" s="36" t="s">
        <v>9</v>
      </c>
      <c r="D301" s="36">
        <v>1702</v>
      </c>
    </row>
    <row r="302" spans="1:4" x14ac:dyDescent="0.2">
      <c r="A302" s="36" t="s">
        <v>28</v>
      </c>
      <c r="B302" s="36" t="s">
        <v>18</v>
      </c>
      <c r="C302" s="36" t="s">
        <v>9</v>
      </c>
      <c r="D302" s="36">
        <v>8</v>
      </c>
    </row>
    <row r="303" spans="1:4" x14ac:dyDescent="0.2">
      <c r="A303" s="36" t="s">
        <v>28</v>
      </c>
      <c r="B303" s="36" t="s">
        <v>19</v>
      </c>
      <c r="C303" s="36" t="s">
        <v>8</v>
      </c>
      <c r="D303" s="36">
        <v>18776</v>
      </c>
    </row>
    <row r="304" spans="1:4" x14ac:dyDescent="0.2">
      <c r="A304" s="36" t="s">
        <v>28</v>
      </c>
      <c r="B304" s="36" t="s">
        <v>19</v>
      </c>
      <c r="C304" s="36" t="s">
        <v>9</v>
      </c>
      <c r="D304" s="36">
        <v>34206</v>
      </c>
    </row>
    <row r="305" spans="1:4" x14ac:dyDescent="0.2">
      <c r="A305" s="36" t="s">
        <v>28</v>
      </c>
      <c r="B305" s="36" t="s">
        <v>20</v>
      </c>
      <c r="C305" s="36" t="s">
        <v>8</v>
      </c>
      <c r="D305" s="36">
        <v>172</v>
      </c>
    </row>
    <row r="306" spans="1:4" x14ac:dyDescent="0.2">
      <c r="A306" s="36" t="s">
        <v>28</v>
      </c>
      <c r="B306" s="36" t="s">
        <v>20</v>
      </c>
      <c r="C306" s="36" t="s">
        <v>9</v>
      </c>
      <c r="D306" s="36">
        <v>501</v>
      </c>
    </row>
    <row r="307" spans="1:4" x14ac:dyDescent="0.2">
      <c r="A307" s="36" t="s">
        <v>29</v>
      </c>
      <c r="B307" s="36" t="s">
        <v>7</v>
      </c>
      <c r="C307" s="36" t="s">
        <v>8</v>
      </c>
      <c r="D307" s="36">
        <v>16</v>
      </c>
    </row>
    <row r="308" spans="1:4" x14ac:dyDescent="0.2">
      <c r="A308" s="36" t="s">
        <v>29</v>
      </c>
      <c r="B308" s="36" t="s">
        <v>10</v>
      </c>
      <c r="C308" s="36" t="s">
        <v>8</v>
      </c>
      <c r="D308" s="36">
        <v>105</v>
      </c>
    </row>
    <row r="309" spans="1:4" x14ac:dyDescent="0.2">
      <c r="A309" s="36" t="s">
        <v>29</v>
      </c>
      <c r="B309" s="36" t="s">
        <v>10</v>
      </c>
      <c r="C309" s="36" t="s">
        <v>9</v>
      </c>
      <c r="D309" s="36">
        <v>34</v>
      </c>
    </row>
    <row r="310" spans="1:4" x14ac:dyDescent="0.2">
      <c r="A310" s="36" t="s">
        <v>29</v>
      </c>
      <c r="B310" s="36" t="s">
        <v>11</v>
      </c>
      <c r="C310" s="36" t="s">
        <v>8</v>
      </c>
      <c r="D310" s="36">
        <v>907</v>
      </c>
    </row>
    <row r="311" spans="1:4" x14ac:dyDescent="0.2">
      <c r="A311" s="36" t="s">
        <v>29</v>
      </c>
      <c r="B311" s="36" t="s">
        <v>11</v>
      </c>
      <c r="C311" s="36" t="s">
        <v>9</v>
      </c>
      <c r="D311" s="36">
        <v>1247</v>
      </c>
    </row>
    <row r="312" spans="1:4" x14ac:dyDescent="0.2">
      <c r="A312" s="36" t="s">
        <v>29</v>
      </c>
      <c r="B312" s="36" t="s">
        <v>12</v>
      </c>
      <c r="C312" s="36" t="s">
        <v>8</v>
      </c>
      <c r="D312" s="36">
        <v>55</v>
      </c>
    </row>
    <row r="313" spans="1:4" x14ac:dyDescent="0.2">
      <c r="A313" s="36" t="s">
        <v>29</v>
      </c>
      <c r="B313" s="36" t="s">
        <v>12</v>
      </c>
      <c r="C313" s="36" t="s">
        <v>8</v>
      </c>
      <c r="D313" s="36">
        <v>146</v>
      </c>
    </row>
    <row r="314" spans="1:4" x14ac:dyDescent="0.2">
      <c r="A314" s="36" t="s">
        <v>29</v>
      </c>
      <c r="B314" s="36" t="s">
        <v>12</v>
      </c>
      <c r="C314" s="36" t="s">
        <v>9</v>
      </c>
      <c r="D314" s="36">
        <v>31</v>
      </c>
    </row>
    <row r="315" spans="1:4" x14ac:dyDescent="0.2">
      <c r="A315" s="36" t="s">
        <v>29</v>
      </c>
      <c r="B315" s="36" t="s">
        <v>12</v>
      </c>
      <c r="C315" s="36" t="s">
        <v>9</v>
      </c>
      <c r="D315" s="36">
        <v>147</v>
      </c>
    </row>
    <row r="316" spans="1:4" x14ac:dyDescent="0.2">
      <c r="A316" s="36" t="s">
        <v>29</v>
      </c>
      <c r="B316" s="36" t="s">
        <v>13</v>
      </c>
      <c r="C316" s="36" t="s">
        <v>8</v>
      </c>
      <c r="D316" s="36">
        <v>569</v>
      </c>
    </row>
    <row r="317" spans="1:4" x14ac:dyDescent="0.2">
      <c r="A317" s="36" t="s">
        <v>29</v>
      </c>
      <c r="B317" s="36" t="s">
        <v>13</v>
      </c>
      <c r="C317" s="36" t="s">
        <v>9</v>
      </c>
      <c r="D317" s="36">
        <v>154</v>
      </c>
    </row>
    <row r="318" spans="1:4" x14ac:dyDescent="0.2">
      <c r="A318" s="36" t="s">
        <v>29</v>
      </c>
      <c r="B318" s="36" t="s">
        <v>82</v>
      </c>
      <c r="C318" s="36" t="s">
        <v>8</v>
      </c>
      <c r="D318" s="36">
        <v>1082</v>
      </c>
    </row>
    <row r="319" spans="1:4" x14ac:dyDescent="0.2">
      <c r="A319" s="36" t="s">
        <v>29</v>
      </c>
      <c r="B319" s="36" t="s">
        <v>82</v>
      </c>
      <c r="C319" s="36" t="s">
        <v>9</v>
      </c>
      <c r="D319" s="36">
        <v>845</v>
      </c>
    </row>
    <row r="320" spans="1:4" x14ac:dyDescent="0.2">
      <c r="A320" s="36" t="s">
        <v>29</v>
      </c>
      <c r="B320" s="36" t="s">
        <v>15</v>
      </c>
      <c r="C320" s="36" t="s">
        <v>8</v>
      </c>
      <c r="D320" s="36">
        <v>39</v>
      </c>
    </row>
    <row r="321" spans="1:4" x14ac:dyDescent="0.2">
      <c r="A321" s="36" t="s">
        <v>29</v>
      </c>
      <c r="B321" s="36" t="s">
        <v>15</v>
      </c>
      <c r="C321" s="36" t="s">
        <v>9</v>
      </c>
      <c r="D321" s="36">
        <v>1</v>
      </c>
    </row>
    <row r="322" spans="1:4" x14ac:dyDescent="0.2">
      <c r="A322" s="36" t="s">
        <v>29</v>
      </c>
      <c r="B322" s="36" t="s">
        <v>16</v>
      </c>
      <c r="C322" s="36" t="s">
        <v>8</v>
      </c>
      <c r="D322" s="36">
        <v>60</v>
      </c>
    </row>
    <row r="323" spans="1:4" x14ac:dyDescent="0.2">
      <c r="A323" s="36" t="s">
        <v>29</v>
      </c>
      <c r="B323" s="36" t="s">
        <v>16</v>
      </c>
      <c r="C323" s="36" t="s">
        <v>9</v>
      </c>
      <c r="D323" s="36">
        <v>212</v>
      </c>
    </row>
    <row r="324" spans="1:4" x14ac:dyDescent="0.2">
      <c r="A324" s="36" t="s">
        <v>29</v>
      </c>
      <c r="B324" s="36" t="s">
        <v>16</v>
      </c>
      <c r="C324" s="36" t="s">
        <v>8</v>
      </c>
      <c r="D324" s="36">
        <v>251</v>
      </c>
    </row>
    <row r="325" spans="1:4" x14ac:dyDescent="0.2">
      <c r="A325" s="36" t="s">
        <v>29</v>
      </c>
      <c r="B325" s="36" t="s">
        <v>16</v>
      </c>
      <c r="C325" s="36" t="s">
        <v>9</v>
      </c>
      <c r="D325" s="36">
        <v>1211</v>
      </c>
    </row>
    <row r="326" spans="1:4" x14ac:dyDescent="0.2">
      <c r="A326" s="36" t="s">
        <v>29</v>
      </c>
      <c r="B326" s="36" t="s">
        <v>17</v>
      </c>
      <c r="C326" s="36" t="s">
        <v>8</v>
      </c>
      <c r="D326" s="36">
        <v>9764</v>
      </c>
    </row>
    <row r="327" spans="1:4" x14ac:dyDescent="0.2">
      <c r="A327" s="36" t="s">
        <v>29</v>
      </c>
      <c r="B327" s="36" t="s">
        <v>17</v>
      </c>
      <c r="C327" s="36" t="s">
        <v>9</v>
      </c>
      <c r="D327" s="36">
        <v>12600</v>
      </c>
    </row>
    <row r="328" spans="1:4" x14ac:dyDescent="0.2">
      <c r="A328" s="36" t="s">
        <v>29</v>
      </c>
      <c r="B328" s="36" t="s">
        <v>18</v>
      </c>
      <c r="C328" s="36" t="s">
        <v>8</v>
      </c>
      <c r="D328" s="36">
        <v>2343</v>
      </c>
    </row>
    <row r="329" spans="1:4" x14ac:dyDescent="0.2">
      <c r="A329" s="36" t="s">
        <v>29</v>
      </c>
      <c r="B329" s="36" t="s">
        <v>18</v>
      </c>
      <c r="C329" s="36" t="s">
        <v>8</v>
      </c>
      <c r="D329" s="36">
        <v>1748</v>
      </c>
    </row>
    <row r="330" spans="1:4" x14ac:dyDescent="0.2">
      <c r="A330" s="36" t="s">
        <v>29</v>
      </c>
      <c r="B330" s="36" t="s">
        <v>18</v>
      </c>
      <c r="C330" s="36" t="s">
        <v>8</v>
      </c>
      <c r="D330" s="36">
        <v>3</v>
      </c>
    </row>
    <row r="331" spans="1:4" x14ac:dyDescent="0.2">
      <c r="A331" s="36" t="s">
        <v>29</v>
      </c>
      <c r="B331" s="36" t="s">
        <v>18</v>
      </c>
      <c r="C331" s="36" t="s">
        <v>8</v>
      </c>
      <c r="D331" s="36">
        <v>720</v>
      </c>
    </row>
    <row r="332" spans="1:4" x14ac:dyDescent="0.2">
      <c r="A332" s="36" t="s">
        <v>29</v>
      </c>
      <c r="B332" s="36" t="s">
        <v>18</v>
      </c>
      <c r="C332" s="36" t="s">
        <v>9</v>
      </c>
      <c r="D332" s="36">
        <v>19</v>
      </c>
    </row>
    <row r="333" spans="1:4" x14ac:dyDescent="0.2">
      <c r="A333" s="36" t="s">
        <v>29</v>
      </c>
      <c r="B333" s="36" t="s">
        <v>18</v>
      </c>
      <c r="C333" s="36" t="s">
        <v>9</v>
      </c>
      <c r="D333" s="36">
        <v>184</v>
      </c>
    </row>
    <row r="334" spans="1:4" x14ac:dyDescent="0.2">
      <c r="A334" s="36" t="s">
        <v>29</v>
      </c>
      <c r="B334" s="36" t="s">
        <v>18</v>
      </c>
      <c r="C334" s="36" t="s">
        <v>9</v>
      </c>
      <c r="D334" s="36">
        <v>1459</v>
      </c>
    </row>
    <row r="335" spans="1:4" x14ac:dyDescent="0.2">
      <c r="A335" s="36" t="s">
        <v>29</v>
      </c>
      <c r="B335" s="36" t="s">
        <v>18</v>
      </c>
      <c r="C335" s="36" t="s">
        <v>9</v>
      </c>
      <c r="D335" s="36">
        <v>4775</v>
      </c>
    </row>
    <row r="336" spans="1:4" x14ac:dyDescent="0.2">
      <c r="A336" s="36" t="s">
        <v>29</v>
      </c>
      <c r="B336" s="36" t="s">
        <v>19</v>
      </c>
      <c r="C336" s="36" t="s">
        <v>8</v>
      </c>
      <c r="D336" s="36">
        <v>16527</v>
      </c>
    </row>
    <row r="337" spans="1:4" x14ac:dyDescent="0.2">
      <c r="A337" s="36" t="s">
        <v>29</v>
      </c>
      <c r="B337" s="36" t="s">
        <v>19</v>
      </c>
      <c r="C337" s="36" t="s">
        <v>9</v>
      </c>
      <c r="D337" s="36">
        <v>29739</v>
      </c>
    </row>
    <row r="338" spans="1:4" x14ac:dyDescent="0.2">
      <c r="A338" s="36" t="s">
        <v>29</v>
      </c>
      <c r="B338" s="36" t="s">
        <v>20</v>
      </c>
      <c r="C338" s="36" t="s">
        <v>8</v>
      </c>
      <c r="D338" s="36">
        <v>185</v>
      </c>
    </row>
    <row r="339" spans="1:4" x14ac:dyDescent="0.2">
      <c r="A339" s="36" t="s">
        <v>29</v>
      </c>
      <c r="B339" s="36" t="s">
        <v>20</v>
      </c>
      <c r="C339" s="36" t="s">
        <v>9</v>
      </c>
      <c r="D339" s="36">
        <v>467</v>
      </c>
    </row>
    <row r="340" spans="1:4" x14ac:dyDescent="0.2">
      <c r="A340" s="36" t="s">
        <v>30</v>
      </c>
      <c r="B340" s="36" t="s">
        <v>7</v>
      </c>
      <c r="C340" s="36" t="s">
        <v>8</v>
      </c>
      <c r="D340" s="36">
        <v>5</v>
      </c>
    </row>
    <row r="341" spans="1:4" x14ac:dyDescent="0.2">
      <c r="A341" s="36" t="s">
        <v>30</v>
      </c>
      <c r="B341" s="36" t="s">
        <v>10</v>
      </c>
      <c r="C341" s="36" t="s">
        <v>8</v>
      </c>
      <c r="D341" s="36">
        <v>89</v>
      </c>
    </row>
    <row r="342" spans="1:4" x14ac:dyDescent="0.2">
      <c r="A342" s="36" t="s">
        <v>30</v>
      </c>
      <c r="B342" s="36" t="s">
        <v>10</v>
      </c>
      <c r="C342" s="36" t="s">
        <v>9</v>
      </c>
      <c r="D342" s="36">
        <v>21</v>
      </c>
    </row>
    <row r="343" spans="1:4" x14ac:dyDescent="0.2">
      <c r="A343" s="36" t="s">
        <v>30</v>
      </c>
      <c r="B343" s="36" t="s">
        <v>11</v>
      </c>
      <c r="C343" s="36" t="s">
        <v>8</v>
      </c>
      <c r="D343" s="36">
        <v>1095</v>
      </c>
    </row>
    <row r="344" spans="1:4" x14ac:dyDescent="0.2">
      <c r="A344" s="36" t="s">
        <v>30</v>
      </c>
      <c r="B344" s="36" t="s">
        <v>11</v>
      </c>
      <c r="C344" s="36" t="s">
        <v>9</v>
      </c>
      <c r="D344" s="36">
        <v>1126</v>
      </c>
    </row>
    <row r="345" spans="1:4" x14ac:dyDescent="0.2">
      <c r="A345" s="36" t="s">
        <v>30</v>
      </c>
      <c r="B345" s="36" t="s">
        <v>12</v>
      </c>
      <c r="C345" s="36" t="s">
        <v>8</v>
      </c>
      <c r="D345" s="36">
        <v>169</v>
      </c>
    </row>
    <row r="346" spans="1:4" x14ac:dyDescent="0.2">
      <c r="A346" s="36" t="s">
        <v>30</v>
      </c>
      <c r="B346" s="36" t="s">
        <v>12</v>
      </c>
      <c r="C346" s="36" t="s">
        <v>8</v>
      </c>
      <c r="D346" s="36">
        <v>52</v>
      </c>
    </row>
    <row r="347" spans="1:4" x14ac:dyDescent="0.2">
      <c r="A347" s="36" t="s">
        <v>30</v>
      </c>
      <c r="B347" s="36" t="s">
        <v>12</v>
      </c>
      <c r="C347" s="36" t="s">
        <v>9</v>
      </c>
      <c r="D347" s="36">
        <v>114</v>
      </c>
    </row>
    <row r="348" spans="1:4" x14ac:dyDescent="0.2">
      <c r="A348" s="36" t="s">
        <v>30</v>
      </c>
      <c r="B348" s="36" t="s">
        <v>12</v>
      </c>
      <c r="C348" s="36" t="s">
        <v>9</v>
      </c>
      <c r="D348" s="36">
        <v>29</v>
      </c>
    </row>
    <row r="349" spans="1:4" x14ac:dyDescent="0.2">
      <c r="A349" s="36" t="s">
        <v>30</v>
      </c>
      <c r="B349" s="36" t="s">
        <v>13</v>
      </c>
      <c r="C349" s="36" t="s">
        <v>8</v>
      </c>
      <c r="D349" s="36">
        <v>673</v>
      </c>
    </row>
    <row r="350" spans="1:4" x14ac:dyDescent="0.2">
      <c r="A350" s="36" t="s">
        <v>30</v>
      </c>
      <c r="B350" s="36" t="s">
        <v>13</v>
      </c>
      <c r="C350" s="36" t="s">
        <v>9</v>
      </c>
      <c r="D350" s="36">
        <v>130</v>
      </c>
    </row>
    <row r="351" spans="1:4" x14ac:dyDescent="0.2">
      <c r="A351" s="36" t="s">
        <v>30</v>
      </c>
      <c r="B351" s="36" t="s">
        <v>82</v>
      </c>
      <c r="C351" s="36" t="s">
        <v>8</v>
      </c>
      <c r="D351" s="36">
        <v>1279</v>
      </c>
    </row>
    <row r="352" spans="1:4" x14ac:dyDescent="0.2">
      <c r="A352" s="36" t="s">
        <v>30</v>
      </c>
      <c r="B352" s="36" t="s">
        <v>82</v>
      </c>
      <c r="C352" s="36" t="s">
        <v>9</v>
      </c>
      <c r="D352" s="36">
        <v>639</v>
      </c>
    </row>
    <row r="353" spans="1:4" x14ac:dyDescent="0.2">
      <c r="A353" s="36" t="s">
        <v>30</v>
      </c>
      <c r="B353" s="36" t="s">
        <v>15</v>
      </c>
      <c r="C353" s="36" t="s">
        <v>8</v>
      </c>
      <c r="D353" s="36">
        <v>33</v>
      </c>
    </row>
    <row r="354" spans="1:4" x14ac:dyDescent="0.2">
      <c r="A354" s="36" t="s">
        <v>30</v>
      </c>
      <c r="B354" s="36" t="s">
        <v>15</v>
      </c>
      <c r="C354" s="36" t="s">
        <v>9</v>
      </c>
      <c r="D354" s="36">
        <v>3</v>
      </c>
    </row>
    <row r="355" spans="1:4" x14ac:dyDescent="0.2">
      <c r="A355" s="36" t="s">
        <v>30</v>
      </c>
      <c r="B355" s="36" t="s">
        <v>16</v>
      </c>
      <c r="C355" s="36" t="s">
        <v>8</v>
      </c>
      <c r="D355" s="36">
        <v>47</v>
      </c>
    </row>
    <row r="356" spans="1:4" x14ac:dyDescent="0.2">
      <c r="A356" s="36" t="s">
        <v>30</v>
      </c>
      <c r="B356" s="36" t="s">
        <v>16</v>
      </c>
      <c r="C356" s="36" t="s">
        <v>9</v>
      </c>
      <c r="D356" s="36">
        <v>143</v>
      </c>
    </row>
    <row r="357" spans="1:4" x14ac:dyDescent="0.2">
      <c r="A357" s="36" t="s">
        <v>30</v>
      </c>
      <c r="B357" s="36" t="s">
        <v>16</v>
      </c>
      <c r="C357" s="36" t="s">
        <v>8</v>
      </c>
      <c r="D357" s="36">
        <v>257</v>
      </c>
    </row>
    <row r="358" spans="1:4" x14ac:dyDescent="0.2">
      <c r="A358" s="36" t="s">
        <v>30</v>
      </c>
      <c r="B358" s="36" t="s">
        <v>16</v>
      </c>
      <c r="C358" s="36" t="s">
        <v>9</v>
      </c>
      <c r="D358" s="36">
        <v>925</v>
      </c>
    </row>
    <row r="359" spans="1:4" x14ac:dyDescent="0.2">
      <c r="A359" s="36" t="s">
        <v>30</v>
      </c>
      <c r="B359" s="36" t="s">
        <v>17</v>
      </c>
      <c r="C359" s="36" t="s">
        <v>8</v>
      </c>
      <c r="D359" s="36">
        <v>12752</v>
      </c>
    </row>
    <row r="360" spans="1:4" x14ac:dyDescent="0.2">
      <c r="A360" s="36" t="s">
        <v>30</v>
      </c>
      <c r="B360" s="36" t="s">
        <v>17</v>
      </c>
      <c r="C360" s="36" t="s">
        <v>9</v>
      </c>
      <c r="D360" s="36">
        <v>12598</v>
      </c>
    </row>
    <row r="361" spans="1:4" x14ac:dyDescent="0.2">
      <c r="A361" s="36" t="s">
        <v>30</v>
      </c>
      <c r="B361" s="36" t="s">
        <v>18</v>
      </c>
      <c r="C361" s="36" t="s">
        <v>8</v>
      </c>
      <c r="D361" s="36">
        <v>842</v>
      </c>
    </row>
    <row r="362" spans="1:4" x14ac:dyDescent="0.2">
      <c r="A362" s="36" t="s">
        <v>30</v>
      </c>
      <c r="B362" s="36" t="s">
        <v>18</v>
      </c>
      <c r="C362" s="36" t="s">
        <v>8</v>
      </c>
      <c r="D362" s="36">
        <v>5</v>
      </c>
    </row>
    <row r="363" spans="1:4" x14ac:dyDescent="0.2">
      <c r="A363" s="36" t="s">
        <v>30</v>
      </c>
      <c r="B363" s="36" t="s">
        <v>18</v>
      </c>
      <c r="C363" s="36" t="s">
        <v>8</v>
      </c>
      <c r="D363" s="36">
        <v>2154</v>
      </c>
    </row>
    <row r="364" spans="1:4" x14ac:dyDescent="0.2">
      <c r="A364" s="36" t="s">
        <v>30</v>
      </c>
      <c r="B364" s="36" t="s">
        <v>18</v>
      </c>
      <c r="C364" s="36" t="s">
        <v>8</v>
      </c>
      <c r="D364" s="36">
        <v>2943</v>
      </c>
    </row>
    <row r="365" spans="1:4" x14ac:dyDescent="0.2">
      <c r="A365" s="36" t="s">
        <v>30</v>
      </c>
      <c r="B365" s="36" t="s">
        <v>18</v>
      </c>
      <c r="C365" s="36" t="s">
        <v>8</v>
      </c>
      <c r="D365" s="36">
        <v>1</v>
      </c>
    </row>
    <row r="366" spans="1:4" x14ac:dyDescent="0.2">
      <c r="A366" s="36" t="s">
        <v>30</v>
      </c>
      <c r="B366" s="36" t="s">
        <v>18</v>
      </c>
      <c r="C366" s="36" t="s">
        <v>9</v>
      </c>
      <c r="D366" s="36">
        <v>9</v>
      </c>
    </row>
    <row r="367" spans="1:4" x14ac:dyDescent="0.2">
      <c r="A367" s="36" t="s">
        <v>30</v>
      </c>
      <c r="B367" s="36" t="s">
        <v>18</v>
      </c>
      <c r="C367" s="36" t="s">
        <v>9</v>
      </c>
      <c r="D367" s="36">
        <v>1291</v>
      </c>
    </row>
    <row r="368" spans="1:4" x14ac:dyDescent="0.2">
      <c r="A368" s="36" t="s">
        <v>30</v>
      </c>
      <c r="B368" s="36" t="s">
        <v>18</v>
      </c>
      <c r="C368" s="36" t="s">
        <v>9</v>
      </c>
      <c r="D368" s="36">
        <v>1</v>
      </c>
    </row>
    <row r="369" spans="1:4" x14ac:dyDescent="0.2">
      <c r="A369" s="36" t="s">
        <v>30</v>
      </c>
      <c r="B369" s="36" t="s">
        <v>18</v>
      </c>
      <c r="C369" s="36" t="s">
        <v>9</v>
      </c>
      <c r="D369" s="36">
        <v>4570</v>
      </c>
    </row>
    <row r="370" spans="1:4" x14ac:dyDescent="0.2">
      <c r="A370" s="36" t="s">
        <v>30</v>
      </c>
      <c r="B370" s="36" t="s">
        <v>18</v>
      </c>
      <c r="C370" s="36" t="s">
        <v>9</v>
      </c>
      <c r="D370" s="36">
        <v>260</v>
      </c>
    </row>
    <row r="371" spans="1:4" x14ac:dyDescent="0.2">
      <c r="A371" s="36" t="s">
        <v>30</v>
      </c>
      <c r="B371" s="36" t="s">
        <v>19</v>
      </c>
      <c r="C371" s="36" t="s">
        <v>8</v>
      </c>
      <c r="D371" s="36">
        <v>18497</v>
      </c>
    </row>
    <row r="372" spans="1:4" x14ac:dyDescent="0.2">
      <c r="A372" s="36" t="s">
        <v>30</v>
      </c>
      <c r="B372" s="36" t="s">
        <v>19</v>
      </c>
      <c r="C372" s="36" t="s">
        <v>9</v>
      </c>
      <c r="D372" s="36">
        <v>28176</v>
      </c>
    </row>
    <row r="373" spans="1:4" x14ac:dyDescent="0.2">
      <c r="A373" s="36" t="s">
        <v>30</v>
      </c>
      <c r="B373" s="36" t="s">
        <v>20</v>
      </c>
      <c r="C373" s="36" t="s">
        <v>8</v>
      </c>
      <c r="D373" s="36">
        <v>180</v>
      </c>
    </row>
    <row r="374" spans="1:4" x14ac:dyDescent="0.2">
      <c r="A374" s="36" t="s">
        <v>30</v>
      </c>
      <c r="B374" s="36" t="s">
        <v>20</v>
      </c>
      <c r="C374" s="36" t="s">
        <v>9</v>
      </c>
      <c r="D374" s="36">
        <v>435</v>
      </c>
    </row>
    <row r="375" spans="1:4" x14ac:dyDescent="0.2">
      <c r="A375" s="36" t="s">
        <v>81</v>
      </c>
      <c r="B375" s="36" t="s">
        <v>7</v>
      </c>
      <c r="C375" s="36" t="s">
        <v>8</v>
      </c>
      <c r="D375" s="36">
        <v>8</v>
      </c>
    </row>
    <row r="376" spans="1:4" x14ac:dyDescent="0.2">
      <c r="A376" s="36" t="s">
        <v>81</v>
      </c>
      <c r="B376" s="36" t="s">
        <v>10</v>
      </c>
      <c r="C376" s="36" t="s">
        <v>8</v>
      </c>
      <c r="D376" s="36">
        <v>90</v>
      </c>
    </row>
    <row r="377" spans="1:4" x14ac:dyDescent="0.2">
      <c r="A377" s="36" t="s">
        <v>81</v>
      </c>
      <c r="B377" s="36" t="s">
        <v>10</v>
      </c>
      <c r="C377" s="36" t="s">
        <v>9</v>
      </c>
      <c r="D377" s="36">
        <v>26</v>
      </c>
    </row>
    <row r="378" spans="1:4" x14ac:dyDescent="0.2">
      <c r="A378" s="36" t="s">
        <v>81</v>
      </c>
      <c r="B378" s="36" t="s">
        <v>11</v>
      </c>
      <c r="C378" s="36" t="s">
        <v>8</v>
      </c>
      <c r="D378" s="36">
        <v>798</v>
      </c>
    </row>
    <row r="379" spans="1:4" x14ac:dyDescent="0.2">
      <c r="A379" s="36" t="s">
        <v>81</v>
      </c>
      <c r="B379" s="36" t="s">
        <v>11</v>
      </c>
      <c r="C379" s="36" t="s">
        <v>9</v>
      </c>
      <c r="D379" s="36">
        <v>1077</v>
      </c>
    </row>
    <row r="380" spans="1:4" x14ac:dyDescent="0.2">
      <c r="A380" s="36" t="s">
        <v>81</v>
      </c>
      <c r="B380" s="36" t="s">
        <v>12</v>
      </c>
      <c r="C380" s="36" t="s">
        <v>8</v>
      </c>
      <c r="D380" s="36">
        <v>44</v>
      </c>
    </row>
    <row r="381" spans="1:4" x14ac:dyDescent="0.2">
      <c r="A381" s="36" t="s">
        <v>81</v>
      </c>
      <c r="B381" s="36" t="s">
        <v>12</v>
      </c>
      <c r="C381" s="36" t="s">
        <v>8</v>
      </c>
      <c r="D381" s="36">
        <v>148</v>
      </c>
    </row>
    <row r="382" spans="1:4" x14ac:dyDescent="0.2">
      <c r="A382" s="36" t="s">
        <v>81</v>
      </c>
      <c r="B382" s="36" t="s">
        <v>12</v>
      </c>
      <c r="C382" s="36" t="s">
        <v>9</v>
      </c>
      <c r="D382" s="36">
        <v>124</v>
      </c>
    </row>
    <row r="383" spans="1:4" x14ac:dyDescent="0.2">
      <c r="A383" s="36" t="s">
        <v>81</v>
      </c>
      <c r="B383" s="36" t="s">
        <v>12</v>
      </c>
      <c r="C383" s="36" t="s">
        <v>9</v>
      </c>
      <c r="D383" s="36">
        <v>29</v>
      </c>
    </row>
    <row r="384" spans="1:4" x14ac:dyDescent="0.2">
      <c r="A384" s="36" t="s">
        <v>81</v>
      </c>
      <c r="B384" s="36" t="s">
        <v>13</v>
      </c>
      <c r="C384" s="36" t="s">
        <v>8</v>
      </c>
      <c r="D384" s="36">
        <v>631</v>
      </c>
    </row>
    <row r="385" spans="1:4" x14ac:dyDescent="0.2">
      <c r="A385" s="36" t="s">
        <v>81</v>
      </c>
      <c r="B385" s="36" t="s">
        <v>13</v>
      </c>
      <c r="C385" s="36" t="s">
        <v>9</v>
      </c>
      <c r="D385" s="36">
        <v>126</v>
      </c>
    </row>
    <row r="386" spans="1:4" x14ac:dyDescent="0.2">
      <c r="A386" s="36" t="s">
        <v>81</v>
      </c>
      <c r="B386" s="36" t="s">
        <v>82</v>
      </c>
      <c r="C386" s="36" t="s">
        <v>8</v>
      </c>
      <c r="D386" s="36">
        <v>1091</v>
      </c>
    </row>
    <row r="387" spans="1:4" x14ac:dyDescent="0.2">
      <c r="A387" s="36" t="s">
        <v>81</v>
      </c>
      <c r="B387" s="36" t="s">
        <v>82</v>
      </c>
      <c r="C387" s="36" t="s">
        <v>9</v>
      </c>
      <c r="D387" s="36">
        <v>771</v>
      </c>
    </row>
    <row r="388" spans="1:4" x14ac:dyDescent="0.2">
      <c r="A388" s="36" t="s">
        <v>81</v>
      </c>
      <c r="B388" s="36" t="s">
        <v>15</v>
      </c>
      <c r="C388" s="36" t="s">
        <v>8</v>
      </c>
      <c r="D388" s="36">
        <v>36</v>
      </c>
    </row>
    <row r="389" spans="1:4" x14ac:dyDescent="0.2">
      <c r="A389" s="36" t="s">
        <v>81</v>
      </c>
      <c r="B389" s="36" t="s">
        <v>15</v>
      </c>
      <c r="C389" s="36" t="s">
        <v>9</v>
      </c>
      <c r="D389" s="36">
        <v>2</v>
      </c>
    </row>
    <row r="390" spans="1:4" x14ac:dyDescent="0.2">
      <c r="A390" s="36" t="s">
        <v>81</v>
      </c>
      <c r="B390" s="36" t="s">
        <v>16</v>
      </c>
      <c r="C390" s="36" t="s">
        <v>8</v>
      </c>
      <c r="D390" s="36">
        <v>43</v>
      </c>
    </row>
    <row r="391" spans="1:4" x14ac:dyDescent="0.2">
      <c r="A391" s="36" t="s">
        <v>81</v>
      </c>
      <c r="B391" s="36" t="s">
        <v>16</v>
      </c>
      <c r="C391" s="36" t="s">
        <v>9</v>
      </c>
      <c r="D391" s="36">
        <v>161</v>
      </c>
    </row>
    <row r="392" spans="1:4" x14ac:dyDescent="0.2">
      <c r="A392" s="36" t="s">
        <v>81</v>
      </c>
      <c r="B392" s="36" t="s">
        <v>16</v>
      </c>
      <c r="C392" s="36" t="s">
        <v>8</v>
      </c>
      <c r="D392" s="36">
        <v>238</v>
      </c>
    </row>
    <row r="393" spans="1:4" x14ac:dyDescent="0.2">
      <c r="A393" s="36" t="s">
        <v>81</v>
      </c>
      <c r="B393" s="36" t="s">
        <v>16</v>
      </c>
      <c r="C393" s="36" t="s">
        <v>9</v>
      </c>
      <c r="D393" s="36">
        <v>1218</v>
      </c>
    </row>
    <row r="394" spans="1:4" x14ac:dyDescent="0.2">
      <c r="A394" s="36" t="s">
        <v>81</v>
      </c>
      <c r="B394" s="36" t="s">
        <v>17</v>
      </c>
      <c r="C394" s="36" t="s">
        <v>8</v>
      </c>
      <c r="D394" s="36">
        <v>9282</v>
      </c>
    </row>
    <row r="395" spans="1:4" x14ac:dyDescent="0.2">
      <c r="A395" s="36" t="s">
        <v>81</v>
      </c>
      <c r="B395" s="36" t="s">
        <v>17</v>
      </c>
      <c r="C395" s="36" t="s">
        <v>9</v>
      </c>
      <c r="D395" s="36">
        <v>14467</v>
      </c>
    </row>
    <row r="396" spans="1:4" x14ac:dyDescent="0.2">
      <c r="A396" s="36" t="s">
        <v>81</v>
      </c>
      <c r="B396" s="36" t="s">
        <v>18</v>
      </c>
      <c r="C396" s="36" t="s">
        <v>8</v>
      </c>
      <c r="D396" s="36">
        <v>1747</v>
      </c>
    </row>
    <row r="397" spans="1:4" x14ac:dyDescent="0.2">
      <c r="A397" s="36" t="s">
        <v>81</v>
      </c>
      <c r="B397" s="36" t="s">
        <v>18</v>
      </c>
      <c r="C397" s="36" t="s">
        <v>8</v>
      </c>
      <c r="D397" s="36">
        <v>1</v>
      </c>
    </row>
    <row r="398" spans="1:4" x14ac:dyDescent="0.2">
      <c r="A398" s="36" t="s">
        <v>81</v>
      </c>
      <c r="B398" s="36" t="s">
        <v>18</v>
      </c>
      <c r="C398" s="36" t="s">
        <v>8</v>
      </c>
      <c r="D398" s="36">
        <v>2629</v>
      </c>
    </row>
    <row r="399" spans="1:4" x14ac:dyDescent="0.2">
      <c r="A399" s="36" t="s">
        <v>81</v>
      </c>
      <c r="B399" s="36" t="s">
        <v>18</v>
      </c>
      <c r="C399" s="36" t="s">
        <v>8</v>
      </c>
      <c r="D399" s="36">
        <v>2</v>
      </c>
    </row>
    <row r="400" spans="1:4" x14ac:dyDescent="0.2">
      <c r="A400" s="36" t="s">
        <v>81</v>
      </c>
      <c r="B400" s="36" t="s">
        <v>18</v>
      </c>
      <c r="C400" s="36" t="s">
        <v>8</v>
      </c>
      <c r="D400" s="36">
        <v>1</v>
      </c>
    </row>
    <row r="401" spans="1:4" x14ac:dyDescent="0.2">
      <c r="A401" s="36" t="s">
        <v>81</v>
      </c>
      <c r="B401" s="36" t="s">
        <v>18</v>
      </c>
      <c r="C401" s="36" t="s">
        <v>8</v>
      </c>
      <c r="D401" s="36">
        <v>730</v>
      </c>
    </row>
    <row r="402" spans="1:4" x14ac:dyDescent="0.2">
      <c r="A402" s="36" t="s">
        <v>81</v>
      </c>
      <c r="B402" s="36" t="s">
        <v>18</v>
      </c>
      <c r="C402" s="36" t="s">
        <v>9</v>
      </c>
      <c r="D402" s="36">
        <v>241</v>
      </c>
    </row>
    <row r="403" spans="1:4" x14ac:dyDescent="0.2">
      <c r="A403" s="36" t="s">
        <v>81</v>
      </c>
      <c r="B403" s="36" t="s">
        <v>18</v>
      </c>
      <c r="C403" s="36" t="s">
        <v>9</v>
      </c>
      <c r="D403" s="36">
        <v>5302</v>
      </c>
    </row>
    <row r="404" spans="1:4" x14ac:dyDescent="0.2">
      <c r="A404" s="36" t="s">
        <v>81</v>
      </c>
      <c r="B404" s="36" t="s">
        <v>18</v>
      </c>
      <c r="C404" s="36" t="s">
        <v>9</v>
      </c>
      <c r="D404" s="36">
        <v>8</v>
      </c>
    </row>
    <row r="405" spans="1:4" x14ac:dyDescent="0.2">
      <c r="A405" s="36" t="s">
        <v>81</v>
      </c>
      <c r="B405" s="36" t="s">
        <v>18</v>
      </c>
      <c r="C405" s="36" t="s">
        <v>9</v>
      </c>
      <c r="D405" s="36">
        <v>1</v>
      </c>
    </row>
    <row r="406" spans="1:4" x14ac:dyDescent="0.2">
      <c r="A406" s="36" t="s">
        <v>81</v>
      </c>
      <c r="B406" s="36" t="s">
        <v>18</v>
      </c>
      <c r="C406" s="36" t="s">
        <v>9</v>
      </c>
      <c r="D406" s="36">
        <v>1461</v>
      </c>
    </row>
    <row r="407" spans="1:4" x14ac:dyDescent="0.2">
      <c r="A407" s="36" t="s">
        <v>81</v>
      </c>
      <c r="B407" s="36" t="s">
        <v>19</v>
      </c>
      <c r="C407" s="36" t="s">
        <v>8</v>
      </c>
      <c r="D407" s="36">
        <v>17655</v>
      </c>
    </row>
    <row r="408" spans="1:4" x14ac:dyDescent="0.2">
      <c r="A408" s="36" t="s">
        <v>81</v>
      </c>
      <c r="B408" s="36" t="s">
        <v>19</v>
      </c>
      <c r="C408" s="36" t="s">
        <v>9</v>
      </c>
      <c r="D408" s="36">
        <v>30830</v>
      </c>
    </row>
    <row r="409" spans="1:4" x14ac:dyDescent="0.2">
      <c r="A409" s="36" t="s">
        <v>81</v>
      </c>
      <c r="B409" s="36" t="s">
        <v>20</v>
      </c>
      <c r="C409" s="36" t="s">
        <v>8</v>
      </c>
      <c r="D409" s="36">
        <v>159</v>
      </c>
    </row>
    <row r="410" spans="1:4" x14ac:dyDescent="0.2">
      <c r="A410" s="36" t="s">
        <v>81</v>
      </c>
      <c r="B410" s="36" t="s">
        <v>20</v>
      </c>
      <c r="C410" s="36" t="s">
        <v>9</v>
      </c>
      <c r="D410" s="36">
        <v>370</v>
      </c>
    </row>
    <row r="411" spans="1:4" x14ac:dyDescent="0.2">
      <c r="A411" s="36" t="s">
        <v>90</v>
      </c>
      <c r="B411" s="36" t="s">
        <v>7</v>
      </c>
      <c r="C411" s="36" t="s">
        <v>8</v>
      </c>
      <c r="D411" s="36">
        <v>10</v>
      </c>
    </row>
    <row r="412" spans="1:4" x14ac:dyDescent="0.2">
      <c r="A412" s="36" t="s">
        <v>90</v>
      </c>
      <c r="B412" s="36" t="s">
        <v>10</v>
      </c>
      <c r="C412" s="36" t="s">
        <v>8</v>
      </c>
      <c r="D412" s="36">
        <v>104</v>
      </c>
    </row>
    <row r="413" spans="1:4" x14ac:dyDescent="0.2">
      <c r="A413" s="36" t="s">
        <v>90</v>
      </c>
      <c r="B413" s="36" t="s">
        <v>10</v>
      </c>
      <c r="C413" s="36" t="s">
        <v>9</v>
      </c>
      <c r="D413" s="36">
        <v>24</v>
      </c>
    </row>
    <row r="414" spans="1:4" x14ac:dyDescent="0.2">
      <c r="A414" s="36" t="s">
        <v>90</v>
      </c>
      <c r="B414" s="36" t="s">
        <v>11</v>
      </c>
      <c r="C414" s="36" t="s">
        <v>8</v>
      </c>
      <c r="D414" s="36">
        <v>2245</v>
      </c>
    </row>
    <row r="415" spans="1:4" x14ac:dyDescent="0.2">
      <c r="A415" s="36" t="s">
        <v>90</v>
      </c>
      <c r="B415" s="36" t="s">
        <v>11</v>
      </c>
      <c r="C415" s="36" t="s">
        <v>9</v>
      </c>
      <c r="D415" s="36">
        <v>1550</v>
      </c>
    </row>
    <row r="416" spans="1:4" x14ac:dyDescent="0.2">
      <c r="A416" s="36" t="s">
        <v>90</v>
      </c>
      <c r="B416" s="36" t="s">
        <v>12</v>
      </c>
      <c r="C416" s="36" t="s">
        <v>8</v>
      </c>
      <c r="D416" s="36">
        <v>67</v>
      </c>
    </row>
    <row r="417" spans="1:4" x14ac:dyDescent="0.2">
      <c r="A417" s="36" t="s">
        <v>90</v>
      </c>
      <c r="B417" s="36" t="s">
        <v>12</v>
      </c>
      <c r="C417" s="36" t="s">
        <v>8</v>
      </c>
      <c r="D417" s="36">
        <v>162</v>
      </c>
    </row>
    <row r="418" spans="1:4" x14ac:dyDescent="0.2">
      <c r="A418" s="36" t="s">
        <v>90</v>
      </c>
      <c r="B418" s="36" t="s">
        <v>12</v>
      </c>
      <c r="C418" s="36" t="s">
        <v>9</v>
      </c>
      <c r="D418" s="36">
        <v>135</v>
      </c>
    </row>
    <row r="419" spans="1:4" x14ac:dyDescent="0.2">
      <c r="A419" s="36" t="s">
        <v>90</v>
      </c>
      <c r="B419" s="36" t="s">
        <v>12</v>
      </c>
      <c r="C419" s="36" t="s">
        <v>9</v>
      </c>
      <c r="D419" s="36">
        <v>49</v>
      </c>
    </row>
    <row r="420" spans="1:4" x14ac:dyDescent="0.2">
      <c r="A420" s="36" t="s">
        <v>90</v>
      </c>
      <c r="B420" s="36" t="s">
        <v>13</v>
      </c>
      <c r="C420" s="36" t="s">
        <v>8</v>
      </c>
      <c r="D420" s="36">
        <v>687</v>
      </c>
    </row>
    <row r="421" spans="1:4" x14ac:dyDescent="0.2">
      <c r="A421" s="36" t="s">
        <v>90</v>
      </c>
      <c r="B421" s="36" t="s">
        <v>13</v>
      </c>
      <c r="C421" s="36" t="s">
        <v>9</v>
      </c>
      <c r="D421" s="36">
        <v>146</v>
      </c>
    </row>
    <row r="422" spans="1:4" x14ac:dyDescent="0.2">
      <c r="A422" s="36" t="s">
        <v>90</v>
      </c>
      <c r="B422" s="36" t="s">
        <v>82</v>
      </c>
      <c r="C422" s="36" t="s">
        <v>8</v>
      </c>
      <c r="D422" s="36">
        <v>1269</v>
      </c>
    </row>
    <row r="423" spans="1:4" x14ac:dyDescent="0.2">
      <c r="A423" s="36" t="s">
        <v>90</v>
      </c>
      <c r="B423" s="36" t="s">
        <v>82</v>
      </c>
      <c r="C423" s="36" t="s">
        <v>9</v>
      </c>
      <c r="D423" s="36">
        <v>757</v>
      </c>
    </row>
    <row r="424" spans="1:4" x14ac:dyDescent="0.2">
      <c r="A424" s="36" t="s">
        <v>90</v>
      </c>
      <c r="B424" s="36" t="s">
        <v>15</v>
      </c>
      <c r="C424" s="36" t="s">
        <v>8</v>
      </c>
      <c r="D424" s="36">
        <v>44</v>
      </c>
    </row>
    <row r="425" spans="1:4" x14ac:dyDescent="0.2">
      <c r="A425" s="36" t="s">
        <v>90</v>
      </c>
      <c r="B425" s="36" t="s">
        <v>15</v>
      </c>
      <c r="C425" s="36" t="s">
        <v>9</v>
      </c>
      <c r="D425" s="36">
        <v>2</v>
      </c>
    </row>
    <row r="426" spans="1:4" x14ac:dyDescent="0.2">
      <c r="A426" s="36" t="s">
        <v>90</v>
      </c>
      <c r="B426" s="36" t="s">
        <v>16</v>
      </c>
      <c r="C426" s="36" t="s">
        <v>8</v>
      </c>
      <c r="D426" s="36">
        <v>73</v>
      </c>
    </row>
    <row r="427" spans="1:4" x14ac:dyDescent="0.2">
      <c r="A427" s="36" t="s">
        <v>90</v>
      </c>
      <c r="B427" s="36" t="s">
        <v>16</v>
      </c>
      <c r="C427" s="36" t="s">
        <v>9</v>
      </c>
      <c r="D427" s="36">
        <v>229</v>
      </c>
    </row>
    <row r="428" spans="1:4" x14ac:dyDescent="0.2">
      <c r="A428" s="36" t="s">
        <v>90</v>
      </c>
      <c r="B428" s="36" t="s">
        <v>16</v>
      </c>
      <c r="C428" s="36" t="s">
        <v>8</v>
      </c>
      <c r="D428" s="36">
        <v>281</v>
      </c>
    </row>
    <row r="429" spans="1:4" x14ac:dyDescent="0.2">
      <c r="A429" s="36" t="s">
        <v>90</v>
      </c>
      <c r="B429" s="36" t="s">
        <v>16</v>
      </c>
      <c r="C429" s="36" t="s">
        <v>9</v>
      </c>
      <c r="D429" s="36">
        <v>1700</v>
      </c>
    </row>
    <row r="430" spans="1:4" x14ac:dyDescent="0.2">
      <c r="A430" s="36" t="s">
        <v>90</v>
      </c>
      <c r="B430" s="36" t="s">
        <v>17</v>
      </c>
      <c r="C430" s="36" t="s">
        <v>8</v>
      </c>
      <c r="D430" s="36">
        <v>19215</v>
      </c>
    </row>
    <row r="431" spans="1:4" x14ac:dyDescent="0.2">
      <c r="A431" s="36" t="s">
        <v>90</v>
      </c>
      <c r="B431" s="36" t="s">
        <v>17</v>
      </c>
      <c r="C431" s="36" t="s">
        <v>9</v>
      </c>
      <c r="D431" s="36">
        <v>21176</v>
      </c>
    </row>
    <row r="432" spans="1:4" x14ac:dyDescent="0.2">
      <c r="A432" s="36" t="s">
        <v>90</v>
      </c>
      <c r="B432" s="36" t="s">
        <v>18</v>
      </c>
      <c r="C432" s="36" t="s">
        <v>8</v>
      </c>
      <c r="D432" s="36">
        <v>760</v>
      </c>
    </row>
    <row r="433" spans="1:4" x14ac:dyDescent="0.2">
      <c r="A433" s="36" t="s">
        <v>90</v>
      </c>
      <c r="B433" s="36" t="s">
        <v>18</v>
      </c>
      <c r="C433" s="36" t="s">
        <v>8</v>
      </c>
      <c r="D433" s="36">
        <v>1</v>
      </c>
    </row>
    <row r="434" spans="1:4" x14ac:dyDescent="0.2">
      <c r="A434" s="36" t="s">
        <v>90</v>
      </c>
      <c r="B434" s="36" t="s">
        <v>18</v>
      </c>
      <c r="C434" s="36" t="s">
        <v>8</v>
      </c>
      <c r="D434" s="36">
        <v>2267</v>
      </c>
    </row>
    <row r="435" spans="1:4" x14ac:dyDescent="0.2">
      <c r="A435" s="36" t="s">
        <v>90</v>
      </c>
      <c r="B435" s="36" t="s">
        <v>18</v>
      </c>
      <c r="C435" s="36" t="s">
        <v>8</v>
      </c>
      <c r="D435" s="36">
        <v>5</v>
      </c>
    </row>
    <row r="436" spans="1:4" x14ac:dyDescent="0.2">
      <c r="A436" s="36" t="s">
        <v>90</v>
      </c>
      <c r="B436" s="36" t="s">
        <v>18</v>
      </c>
      <c r="C436" s="36" t="s">
        <v>8</v>
      </c>
      <c r="D436" s="36">
        <v>4213</v>
      </c>
    </row>
    <row r="437" spans="1:4" x14ac:dyDescent="0.2">
      <c r="A437" s="36" t="s">
        <v>90</v>
      </c>
      <c r="B437" s="36" t="s">
        <v>18</v>
      </c>
      <c r="C437" s="36" t="s">
        <v>9</v>
      </c>
      <c r="D437" s="36">
        <v>6722</v>
      </c>
    </row>
    <row r="438" spans="1:4" x14ac:dyDescent="0.2">
      <c r="A438" s="36" t="s">
        <v>90</v>
      </c>
      <c r="B438" s="36" t="s">
        <v>18</v>
      </c>
      <c r="C438" s="36" t="s">
        <v>9</v>
      </c>
      <c r="D438" s="36">
        <v>248</v>
      </c>
    </row>
    <row r="439" spans="1:4" x14ac:dyDescent="0.2">
      <c r="A439" s="36" t="s">
        <v>90</v>
      </c>
      <c r="B439" s="36" t="s">
        <v>18</v>
      </c>
      <c r="C439" s="36" t="s">
        <v>9</v>
      </c>
      <c r="D439" s="36">
        <v>1651</v>
      </c>
    </row>
    <row r="440" spans="1:4" x14ac:dyDescent="0.2">
      <c r="A440" s="36" t="s">
        <v>90</v>
      </c>
      <c r="B440" s="36" t="s">
        <v>18</v>
      </c>
      <c r="C440" s="36" t="s">
        <v>9</v>
      </c>
      <c r="D440" s="36">
        <v>10</v>
      </c>
    </row>
    <row r="441" spans="1:4" x14ac:dyDescent="0.2">
      <c r="A441" s="36" t="s">
        <v>90</v>
      </c>
      <c r="B441" s="36" t="s">
        <v>19</v>
      </c>
      <c r="C441" s="36" t="s">
        <v>8</v>
      </c>
      <c r="D441" s="36">
        <v>19314</v>
      </c>
    </row>
    <row r="442" spans="1:4" x14ac:dyDescent="0.2">
      <c r="A442" s="36" t="s">
        <v>90</v>
      </c>
      <c r="B442" s="36" t="s">
        <v>19</v>
      </c>
      <c r="C442" s="36" t="s">
        <v>9</v>
      </c>
      <c r="D442" s="36">
        <v>31108</v>
      </c>
    </row>
    <row r="443" spans="1:4" x14ac:dyDescent="0.2">
      <c r="A443" s="36" t="s">
        <v>90</v>
      </c>
      <c r="B443" s="36" t="s">
        <v>20</v>
      </c>
      <c r="C443" s="36" t="s">
        <v>8</v>
      </c>
      <c r="D443" s="36">
        <v>185</v>
      </c>
    </row>
    <row r="444" spans="1:4" x14ac:dyDescent="0.2">
      <c r="A444" s="36" t="s">
        <v>90</v>
      </c>
      <c r="B444" s="36" t="s">
        <v>20</v>
      </c>
      <c r="C444" s="36" t="s">
        <v>9</v>
      </c>
      <c r="D444" s="36">
        <v>385</v>
      </c>
    </row>
    <row r="445" spans="1:4" x14ac:dyDescent="0.2">
      <c r="A445" s="36" t="s">
        <v>89</v>
      </c>
      <c r="B445" s="36" t="s">
        <v>7</v>
      </c>
      <c r="C445" s="36" t="s">
        <v>8</v>
      </c>
      <c r="D445" s="36">
        <v>14</v>
      </c>
    </row>
    <row r="446" spans="1:4" x14ac:dyDescent="0.2">
      <c r="A446" s="36" t="s">
        <v>89</v>
      </c>
      <c r="B446" s="36" t="s">
        <v>10</v>
      </c>
      <c r="C446" s="36" t="s">
        <v>8</v>
      </c>
      <c r="D446" s="36">
        <v>107</v>
      </c>
    </row>
    <row r="447" spans="1:4" x14ac:dyDescent="0.2">
      <c r="A447" s="36" t="s">
        <v>89</v>
      </c>
      <c r="B447" s="36" t="s">
        <v>10</v>
      </c>
      <c r="C447" s="36" t="s">
        <v>9</v>
      </c>
      <c r="D447" s="36">
        <v>21</v>
      </c>
    </row>
    <row r="448" spans="1:4" x14ac:dyDescent="0.2">
      <c r="A448" s="36" t="s">
        <v>89</v>
      </c>
      <c r="B448" s="36" t="s">
        <v>11</v>
      </c>
      <c r="C448" s="36" t="s">
        <v>8</v>
      </c>
      <c r="D448" s="36">
        <v>812</v>
      </c>
    </row>
    <row r="449" spans="1:4" x14ac:dyDescent="0.2">
      <c r="A449" s="36" t="s">
        <v>89</v>
      </c>
      <c r="B449" s="36" t="s">
        <v>11</v>
      </c>
      <c r="C449" s="36" t="s">
        <v>9</v>
      </c>
      <c r="D449" s="36">
        <v>820</v>
      </c>
    </row>
    <row r="450" spans="1:4" x14ac:dyDescent="0.2">
      <c r="A450" s="36" t="s">
        <v>89</v>
      </c>
      <c r="B450" s="36" t="s">
        <v>12</v>
      </c>
      <c r="C450" s="36" t="s">
        <v>8</v>
      </c>
      <c r="D450" s="36">
        <v>155</v>
      </c>
    </row>
    <row r="451" spans="1:4" x14ac:dyDescent="0.2">
      <c r="A451" s="36" t="s">
        <v>89</v>
      </c>
      <c r="B451" s="36" t="s">
        <v>12</v>
      </c>
      <c r="C451" s="36" t="s">
        <v>8</v>
      </c>
      <c r="D451" s="36">
        <v>43</v>
      </c>
    </row>
    <row r="452" spans="1:4" x14ac:dyDescent="0.2">
      <c r="A452" s="36" t="s">
        <v>89</v>
      </c>
      <c r="B452" s="36" t="s">
        <v>12</v>
      </c>
      <c r="C452" s="36" t="s">
        <v>9</v>
      </c>
      <c r="D452" s="36">
        <v>30</v>
      </c>
    </row>
    <row r="453" spans="1:4" x14ac:dyDescent="0.2">
      <c r="A453" s="36" t="s">
        <v>89</v>
      </c>
      <c r="B453" s="36" t="s">
        <v>12</v>
      </c>
      <c r="C453" s="36" t="s">
        <v>9</v>
      </c>
      <c r="D453" s="36">
        <v>104</v>
      </c>
    </row>
    <row r="454" spans="1:4" x14ac:dyDescent="0.2">
      <c r="A454" s="36" t="s">
        <v>89</v>
      </c>
      <c r="B454" s="36" t="s">
        <v>13</v>
      </c>
      <c r="C454" s="36" t="s">
        <v>8</v>
      </c>
      <c r="D454" s="36">
        <v>584</v>
      </c>
    </row>
    <row r="455" spans="1:4" x14ac:dyDescent="0.2">
      <c r="A455" s="36" t="s">
        <v>89</v>
      </c>
      <c r="B455" s="36" t="s">
        <v>13</v>
      </c>
      <c r="C455" s="36" t="s">
        <v>9</v>
      </c>
      <c r="D455" s="36">
        <v>111</v>
      </c>
    </row>
    <row r="456" spans="1:4" x14ac:dyDescent="0.2">
      <c r="A456" s="36" t="s">
        <v>89</v>
      </c>
      <c r="B456" s="36" t="s">
        <v>82</v>
      </c>
      <c r="C456" s="36" t="s">
        <v>8</v>
      </c>
      <c r="D456" s="36">
        <v>902</v>
      </c>
    </row>
    <row r="457" spans="1:4" x14ac:dyDescent="0.2">
      <c r="A457" s="36" t="s">
        <v>89</v>
      </c>
      <c r="B457" s="36" t="s">
        <v>82</v>
      </c>
      <c r="C457" s="36" t="s">
        <v>9</v>
      </c>
      <c r="D457" s="36">
        <v>669</v>
      </c>
    </row>
    <row r="458" spans="1:4" x14ac:dyDescent="0.2">
      <c r="A458" s="36" t="s">
        <v>89</v>
      </c>
      <c r="B458" s="36" t="s">
        <v>15</v>
      </c>
      <c r="C458" s="36" t="s">
        <v>8</v>
      </c>
      <c r="D458" s="36">
        <v>36</v>
      </c>
    </row>
    <row r="459" spans="1:4" x14ac:dyDescent="0.2">
      <c r="A459" s="36" t="s">
        <v>89</v>
      </c>
      <c r="B459" s="36" t="s">
        <v>16</v>
      </c>
      <c r="C459" s="36" t="s">
        <v>8</v>
      </c>
      <c r="D459" s="36">
        <v>65</v>
      </c>
    </row>
    <row r="460" spans="1:4" x14ac:dyDescent="0.2">
      <c r="A460" s="36" t="s">
        <v>89</v>
      </c>
      <c r="B460" s="36" t="s">
        <v>16</v>
      </c>
      <c r="C460" s="36" t="s">
        <v>9</v>
      </c>
      <c r="D460" s="36">
        <v>238</v>
      </c>
    </row>
    <row r="461" spans="1:4" x14ac:dyDescent="0.2">
      <c r="A461" s="36" t="s">
        <v>89</v>
      </c>
      <c r="B461" s="36" t="s">
        <v>16</v>
      </c>
      <c r="C461" s="36" t="s">
        <v>8</v>
      </c>
      <c r="D461" s="36">
        <v>291</v>
      </c>
    </row>
    <row r="462" spans="1:4" x14ac:dyDescent="0.2">
      <c r="A462" s="36" t="s">
        <v>89</v>
      </c>
      <c r="B462" s="36" t="s">
        <v>16</v>
      </c>
      <c r="C462" s="36" t="s">
        <v>9</v>
      </c>
      <c r="D462" s="36">
        <v>1346</v>
      </c>
    </row>
    <row r="463" spans="1:4" x14ac:dyDescent="0.2">
      <c r="A463" s="36" t="s">
        <v>89</v>
      </c>
      <c r="B463" s="36" t="s">
        <v>17</v>
      </c>
      <c r="C463" s="36" t="s">
        <v>8</v>
      </c>
      <c r="D463" s="36">
        <v>8799</v>
      </c>
    </row>
    <row r="464" spans="1:4" x14ac:dyDescent="0.2">
      <c r="A464" s="36" t="s">
        <v>89</v>
      </c>
      <c r="B464" s="36" t="s">
        <v>17</v>
      </c>
      <c r="C464" s="36" t="s">
        <v>9</v>
      </c>
      <c r="D464" s="36">
        <v>10643</v>
      </c>
    </row>
    <row r="465" spans="1:4" x14ac:dyDescent="0.2">
      <c r="A465" s="36" t="s">
        <v>89</v>
      </c>
      <c r="B465" s="36" t="s">
        <v>18</v>
      </c>
      <c r="C465" s="36" t="s">
        <v>8</v>
      </c>
      <c r="D465" s="36">
        <v>2889</v>
      </c>
    </row>
    <row r="466" spans="1:4" x14ac:dyDescent="0.2">
      <c r="A466" s="36" t="s">
        <v>89</v>
      </c>
      <c r="B466" s="36" t="s">
        <v>18</v>
      </c>
      <c r="C466" s="36" t="s">
        <v>8</v>
      </c>
      <c r="D466" s="36">
        <v>686</v>
      </c>
    </row>
    <row r="467" spans="1:4" x14ac:dyDescent="0.2">
      <c r="A467" s="36" t="s">
        <v>89</v>
      </c>
      <c r="B467" s="36" t="s">
        <v>18</v>
      </c>
      <c r="C467" s="36" t="s">
        <v>8</v>
      </c>
      <c r="D467" s="36">
        <v>3</v>
      </c>
    </row>
    <row r="468" spans="1:4" x14ac:dyDescent="0.2">
      <c r="A468" s="36" t="s">
        <v>89</v>
      </c>
      <c r="B468" s="36" t="s">
        <v>18</v>
      </c>
      <c r="C468" s="36" t="s">
        <v>8</v>
      </c>
      <c r="D468" s="36">
        <v>1552</v>
      </c>
    </row>
    <row r="469" spans="1:4" x14ac:dyDescent="0.2">
      <c r="A469" s="36" t="s">
        <v>89</v>
      </c>
      <c r="B469" s="36" t="s">
        <v>18</v>
      </c>
      <c r="C469" s="36" t="s">
        <v>8</v>
      </c>
      <c r="D469" s="36">
        <v>1</v>
      </c>
    </row>
    <row r="470" spans="1:4" x14ac:dyDescent="0.2">
      <c r="A470" s="36" t="s">
        <v>89</v>
      </c>
      <c r="B470" s="36" t="s">
        <v>18</v>
      </c>
      <c r="C470" s="36" t="s">
        <v>9</v>
      </c>
      <c r="D470" s="36">
        <v>227</v>
      </c>
    </row>
    <row r="471" spans="1:4" x14ac:dyDescent="0.2">
      <c r="A471" s="36" t="s">
        <v>89</v>
      </c>
      <c r="B471" s="36" t="s">
        <v>18</v>
      </c>
      <c r="C471" s="36" t="s">
        <v>9</v>
      </c>
      <c r="D471" s="36">
        <v>4</v>
      </c>
    </row>
    <row r="472" spans="1:4" x14ac:dyDescent="0.2">
      <c r="A472" s="36" t="s">
        <v>89</v>
      </c>
      <c r="B472" s="36" t="s">
        <v>18</v>
      </c>
      <c r="C472" s="36" t="s">
        <v>9</v>
      </c>
      <c r="D472" s="36">
        <v>4457</v>
      </c>
    </row>
    <row r="473" spans="1:4" x14ac:dyDescent="0.2">
      <c r="A473" s="36" t="s">
        <v>89</v>
      </c>
      <c r="B473" s="36" t="s">
        <v>18</v>
      </c>
      <c r="C473" s="36" t="s">
        <v>9</v>
      </c>
      <c r="D473" s="36">
        <v>1185</v>
      </c>
    </row>
    <row r="474" spans="1:4" x14ac:dyDescent="0.2">
      <c r="A474" s="36" t="s">
        <v>89</v>
      </c>
      <c r="B474" s="36" t="s">
        <v>18</v>
      </c>
      <c r="C474" s="36" t="s">
        <v>9</v>
      </c>
      <c r="D474" s="36">
        <v>7</v>
      </c>
    </row>
    <row r="475" spans="1:4" x14ac:dyDescent="0.2">
      <c r="A475" s="36" t="s">
        <v>89</v>
      </c>
      <c r="B475" s="36" t="s">
        <v>19</v>
      </c>
      <c r="C475" s="36" t="s">
        <v>8</v>
      </c>
      <c r="D475" s="36">
        <v>16984</v>
      </c>
    </row>
    <row r="476" spans="1:4" x14ac:dyDescent="0.2">
      <c r="A476" s="36" t="s">
        <v>89</v>
      </c>
      <c r="B476" s="36" t="s">
        <v>19</v>
      </c>
      <c r="C476" s="36" t="s">
        <v>9</v>
      </c>
      <c r="D476" s="36">
        <v>24993</v>
      </c>
    </row>
    <row r="477" spans="1:4" x14ac:dyDescent="0.2">
      <c r="A477" s="36" t="s">
        <v>89</v>
      </c>
      <c r="B477" s="36" t="s">
        <v>20</v>
      </c>
      <c r="C477" s="36" t="s">
        <v>8</v>
      </c>
      <c r="D477" s="36">
        <v>157</v>
      </c>
    </row>
    <row r="478" spans="1:4" x14ac:dyDescent="0.2">
      <c r="A478" s="36" t="s">
        <v>89</v>
      </c>
      <c r="B478" s="36" t="s">
        <v>20</v>
      </c>
      <c r="C478" s="36" t="s">
        <v>9</v>
      </c>
      <c r="D478" s="36">
        <v>345</v>
      </c>
    </row>
    <row r="479" spans="1:4" x14ac:dyDescent="0.2">
      <c r="A479" s="36" t="s">
        <v>114</v>
      </c>
      <c r="B479" s="36" t="s">
        <v>7</v>
      </c>
      <c r="C479" s="36" t="s">
        <v>8</v>
      </c>
      <c r="D479" s="36">
        <v>12</v>
      </c>
    </row>
    <row r="480" spans="1:4" x14ac:dyDescent="0.2">
      <c r="A480" s="36" t="s">
        <v>114</v>
      </c>
      <c r="B480" s="36" t="s">
        <v>10</v>
      </c>
      <c r="C480" s="36" t="s">
        <v>8</v>
      </c>
      <c r="D480" s="36">
        <v>117</v>
      </c>
    </row>
    <row r="481" spans="1:4" x14ac:dyDescent="0.2">
      <c r="A481" s="36" t="s">
        <v>114</v>
      </c>
      <c r="B481" s="36" t="s">
        <v>10</v>
      </c>
      <c r="C481" s="36" t="s">
        <v>9</v>
      </c>
      <c r="D481" s="36">
        <v>21</v>
      </c>
    </row>
    <row r="482" spans="1:4" x14ac:dyDescent="0.2">
      <c r="A482" s="36" t="s">
        <v>114</v>
      </c>
      <c r="B482" s="36" t="s">
        <v>11</v>
      </c>
      <c r="C482" s="36" t="s">
        <v>8</v>
      </c>
      <c r="D482" s="36">
        <v>789</v>
      </c>
    </row>
    <row r="483" spans="1:4" x14ac:dyDescent="0.2">
      <c r="A483" s="36" t="s">
        <v>114</v>
      </c>
      <c r="B483" s="36" t="s">
        <v>11</v>
      </c>
      <c r="C483" s="36" t="s">
        <v>9</v>
      </c>
      <c r="D483" s="36">
        <v>852</v>
      </c>
    </row>
    <row r="484" spans="1:4" x14ac:dyDescent="0.2">
      <c r="A484" s="36" t="s">
        <v>114</v>
      </c>
      <c r="B484" s="36" t="s">
        <v>12</v>
      </c>
      <c r="C484" s="36" t="s">
        <v>8</v>
      </c>
      <c r="D484" s="36">
        <v>186</v>
      </c>
    </row>
    <row r="485" spans="1:4" x14ac:dyDescent="0.2">
      <c r="A485" s="36" t="s">
        <v>114</v>
      </c>
      <c r="B485" s="36" t="s">
        <v>12</v>
      </c>
      <c r="C485" s="36" t="s">
        <v>8</v>
      </c>
      <c r="D485" s="36">
        <v>49</v>
      </c>
    </row>
    <row r="486" spans="1:4" x14ac:dyDescent="0.2">
      <c r="A486" s="36" t="s">
        <v>114</v>
      </c>
      <c r="B486" s="36" t="s">
        <v>12</v>
      </c>
      <c r="C486" s="36" t="s">
        <v>9</v>
      </c>
      <c r="D486" s="36">
        <v>111</v>
      </c>
    </row>
    <row r="487" spans="1:4" x14ac:dyDescent="0.2">
      <c r="A487" s="36" t="s">
        <v>114</v>
      </c>
      <c r="B487" s="36" t="s">
        <v>12</v>
      </c>
      <c r="C487" s="36" t="s">
        <v>9</v>
      </c>
      <c r="D487" s="36">
        <v>35</v>
      </c>
    </row>
    <row r="488" spans="1:4" x14ac:dyDescent="0.2">
      <c r="A488" s="36" t="s">
        <v>114</v>
      </c>
      <c r="B488" s="36" t="s">
        <v>13</v>
      </c>
      <c r="C488" s="36" t="s">
        <v>8</v>
      </c>
      <c r="D488" s="36">
        <v>611</v>
      </c>
    </row>
    <row r="489" spans="1:4" x14ac:dyDescent="0.2">
      <c r="A489" s="36" t="s">
        <v>114</v>
      </c>
      <c r="B489" s="36" t="s">
        <v>13</v>
      </c>
      <c r="C489" s="36" t="s">
        <v>9</v>
      </c>
      <c r="D489" s="36">
        <v>141</v>
      </c>
    </row>
    <row r="490" spans="1:4" x14ac:dyDescent="0.2">
      <c r="A490" s="36" t="s">
        <v>114</v>
      </c>
      <c r="B490" s="36" t="s">
        <v>82</v>
      </c>
      <c r="C490" s="36" t="s">
        <v>8</v>
      </c>
      <c r="D490" s="36">
        <v>1026</v>
      </c>
    </row>
    <row r="491" spans="1:4" x14ac:dyDescent="0.2">
      <c r="A491" s="36" t="s">
        <v>114</v>
      </c>
      <c r="B491" s="36" t="s">
        <v>82</v>
      </c>
      <c r="C491" s="36" t="s">
        <v>9</v>
      </c>
      <c r="D491" s="36">
        <v>686</v>
      </c>
    </row>
    <row r="492" spans="1:4" x14ac:dyDescent="0.2">
      <c r="A492" s="36" t="s">
        <v>114</v>
      </c>
      <c r="B492" s="36" t="s">
        <v>15</v>
      </c>
      <c r="C492" s="36" t="s">
        <v>8</v>
      </c>
      <c r="D492" s="36">
        <v>46</v>
      </c>
    </row>
    <row r="493" spans="1:4" x14ac:dyDescent="0.2">
      <c r="A493" s="36" t="s">
        <v>114</v>
      </c>
      <c r="B493" s="36" t="s">
        <v>15</v>
      </c>
      <c r="C493" s="36" t="s">
        <v>9</v>
      </c>
      <c r="D493" s="36">
        <v>3</v>
      </c>
    </row>
    <row r="494" spans="1:4" x14ac:dyDescent="0.2">
      <c r="A494" s="36" t="s">
        <v>114</v>
      </c>
      <c r="B494" s="36" t="s">
        <v>16</v>
      </c>
      <c r="C494" s="36" t="s">
        <v>8</v>
      </c>
      <c r="D494" s="36">
        <v>74</v>
      </c>
    </row>
    <row r="495" spans="1:4" x14ac:dyDescent="0.2">
      <c r="A495" s="36" t="s">
        <v>114</v>
      </c>
      <c r="B495" s="36" t="s">
        <v>16</v>
      </c>
      <c r="C495" s="36" t="s">
        <v>9</v>
      </c>
      <c r="D495" s="36">
        <v>186</v>
      </c>
    </row>
    <row r="496" spans="1:4" x14ac:dyDescent="0.2">
      <c r="A496" s="36" t="s">
        <v>114</v>
      </c>
      <c r="B496" s="36" t="s">
        <v>16</v>
      </c>
      <c r="C496" s="36" t="s">
        <v>8</v>
      </c>
      <c r="D496" s="36">
        <v>286</v>
      </c>
    </row>
    <row r="497" spans="1:4" x14ac:dyDescent="0.2">
      <c r="A497" s="36" t="s">
        <v>114</v>
      </c>
      <c r="B497" s="36" t="s">
        <v>16</v>
      </c>
      <c r="C497" s="36" t="s">
        <v>9</v>
      </c>
      <c r="D497" s="36">
        <v>1295</v>
      </c>
    </row>
    <row r="498" spans="1:4" x14ac:dyDescent="0.2">
      <c r="A498" s="36" t="s">
        <v>114</v>
      </c>
      <c r="B498" s="36" t="s">
        <v>17</v>
      </c>
      <c r="C498" s="36" t="s">
        <v>8</v>
      </c>
      <c r="D498" s="36">
        <v>8846</v>
      </c>
    </row>
    <row r="499" spans="1:4" x14ac:dyDescent="0.2">
      <c r="A499" s="36" t="s">
        <v>114</v>
      </c>
      <c r="B499" s="36" t="s">
        <v>17</v>
      </c>
      <c r="C499" s="36" t="s">
        <v>9</v>
      </c>
      <c r="D499" s="36">
        <v>11404</v>
      </c>
    </row>
    <row r="500" spans="1:4" x14ac:dyDescent="0.2">
      <c r="A500" s="36" t="s">
        <v>114</v>
      </c>
      <c r="B500" s="36" t="s">
        <v>18</v>
      </c>
      <c r="C500" s="36" t="s">
        <v>8</v>
      </c>
      <c r="D500" s="36">
        <v>1539</v>
      </c>
    </row>
    <row r="501" spans="1:4" x14ac:dyDescent="0.2">
      <c r="A501" s="36" t="s">
        <v>114</v>
      </c>
      <c r="B501" s="36" t="s">
        <v>18</v>
      </c>
      <c r="C501" s="36" t="s">
        <v>8</v>
      </c>
      <c r="D501" s="36">
        <v>1</v>
      </c>
    </row>
    <row r="502" spans="1:4" x14ac:dyDescent="0.2">
      <c r="A502" s="36" t="s">
        <v>114</v>
      </c>
      <c r="B502" s="36" t="s">
        <v>18</v>
      </c>
      <c r="C502" s="36" t="s">
        <v>8</v>
      </c>
      <c r="D502" s="36">
        <v>703</v>
      </c>
    </row>
    <row r="503" spans="1:4" x14ac:dyDescent="0.2">
      <c r="A503" s="36" t="s">
        <v>114</v>
      </c>
      <c r="B503" s="36" t="s">
        <v>18</v>
      </c>
      <c r="C503" s="36" t="s">
        <v>8</v>
      </c>
      <c r="D503" s="36">
        <v>3022</v>
      </c>
    </row>
    <row r="504" spans="1:4" x14ac:dyDescent="0.2">
      <c r="A504" s="36" t="s">
        <v>114</v>
      </c>
      <c r="B504" s="36" t="s">
        <v>18</v>
      </c>
      <c r="C504" s="36" t="s">
        <v>9</v>
      </c>
      <c r="D504" s="36">
        <v>5285</v>
      </c>
    </row>
    <row r="505" spans="1:4" x14ac:dyDescent="0.2">
      <c r="A505" s="36" t="s">
        <v>114</v>
      </c>
      <c r="B505" s="36" t="s">
        <v>18</v>
      </c>
      <c r="C505" s="36" t="s">
        <v>9</v>
      </c>
      <c r="D505" s="36">
        <v>10</v>
      </c>
    </row>
    <row r="506" spans="1:4" x14ac:dyDescent="0.2">
      <c r="A506" s="36" t="s">
        <v>114</v>
      </c>
      <c r="B506" s="36" t="s">
        <v>18</v>
      </c>
      <c r="C506" s="36" t="s">
        <v>9</v>
      </c>
      <c r="D506" s="36">
        <v>1181</v>
      </c>
    </row>
    <row r="507" spans="1:4" x14ac:dyDescent="0.2">
      <c r="A507" s="36" t="s">
        <v>114</v>
      </c>
      <c r="B507" s="36" t="s">
        <v>18</v>
      </c>
      <c r="C507" s="36" t="s">
        <v>9</v>
      </c>
      <c r="D507" s="36">
        <v>140</v>
      </c>
    </row>
    <row r="508" spans="1:4" x14ac:dyDescent="0.2">
      <c r="A508" s="36" t="s">
        <v>114</v>
      </c>
      <c r="B508" s="36" t="s">
        <v>18</v>
      </c>
      <c r="C508" s="36" t="s">
        <v>9</v>
      </c>
      <c r="D508" s="36">
        <v>1</v>
      </c>
    </row>
    <row r="509" spans="1:4" x14ac:dyDescent="0.2">
      <c r="A509" s="36" t="s">
        <v>114</v>
      </c>
      <c r="B509" s="36" t="s">
        <v>19</v>
      </c>
      <c r="C509" s="36" t="s">
        <v>8</v>
      </c>
      <c r="D509" s="36">
        <v>18151</v>
      </c>
    </row>
    <row r="510" spans="1:4" x14ac:dyDescent="0.2">
      <c r="A510" s="36" t="s">
        <v>114</v>
      </c>
      <c r="B510" s="36" t="s">
        <v>19</v>
      </c>
      <c r="C510" s="36" t="s">
        <v>9</v>
      </c>
      <c r="D510" s="36">
        <v>26457</v>
      </c>
    </row>
    <row r="511" spans="1:4" x14ac:dyDescent="0.2">
      <c r="A511" s="36" t="s">
        <v>114</v>
      </c>
      <c r="B511" s="36" t="s">
        <v>20</v>
      </c>
      <c r="C511" s="36" t="s">
        <v>8</v>
      </c>
      <c r="D511" s="36">
        <v>190</v>
      </c>
    </row>
    <row r="512" spans="1:4" x14ac:dyDescent="0.2">
      <c r="A512" s="36" t="s">
        <v>114</v>
      </c>
      <c r="B512" s="36" t="s">
        <v>20</v>
      </c>
      <c r="C512" s="36" t="s">
        <v>9</v>
      </c>
      <c r="D512" s="36">
        <v>350</v>
      </c>
    </row>
    <row r="513" spans="1:4" x14ac:dyDescent="0.2">
      <c r="A513" s="36" t="s">
        <v>121</v>
      </c>
      <c r="B513" s="36" t="s">
        <v>7</v>
      </c>
      <c r="C513" s="36" t="s">
        <v>8</v>
      </c>
      <c r="D513" s="36">
        <v>10</v>
      </c>
    </row>
    <row r="514" spans="1:4" x14ac:dyDescent="0.2">
      <c r="A514" s="36" t="s">
        <v>121</v>
      </c>
      <c r="B514" s="36" t="s">
        <v>10</v>
      </c>
      <c r="C514" s="36" t="s">
        <v>8</v>
      </c>
      <c r="D514" s="36">
        <v>111</v>
      </c>
    </row>
    <row r="515" spans="1:4" x14ac:dyDescent="0.2">
      <c r="A515" s="36" t="s">
        <v>121</v>
      </c>
      <c r="B515" s="36" t="s">
        <v>10</v>
      </c>
      <c r="C515" s="36" t="s">
        <v>9</v>
      </c>
      <c r="D515" s="36">
        <v>24</v>
      </c>
    </row>
    <row r="516" spans="1:4" x14ac:dyDescent="0.2">
      <c r="A516" s="36" t="s">
        <v>121</v>
      </c>
      <c r="B516" s="36" t="s">
        <v>11</v>
      </c>
      <c r="C516" s="36" t="s">
        <v>8</v>
      </c>
      <c r="D516" s="36">
        <v>1829</v>
      </c>
    </row>
    <row r="517" spans="1:4" x14ac:dyDescent="0.2">
      <c r="A517" s="36" t="s">
        <v>121</v>
      </c>
      <c r="B517" s="36" t="s">
        <v>11</v>
      </c>
      <c r="C517" s="36" t="s">
        <v>9</v>
      </c>
      <c r="D517" s="36">
        <v>1525</v>
      </c>
    </row>
    <row r="518" spans="1:4" x14ac:dyDescent="0.2">
      <c r="A518" s="36" t="s">
        <v>121</v>
      </c>
      <c r="B518" s="36" t="s">
        <v>12</v>
      </c>
      <c r="C518" s="36" t="s">
        <v>8</v>
      </c>
      <c r="D518" s="36">
        <v>166</v>
      </c>
    </row>
    <row r="519" spans="1:4" x14ac:dyDescent="0.2">
      <c r="A519" s="36" t="s">
        <v>121</v>
      </c>
      <c r="B519" s="36" t="s">
        <v>12</v>
      </c>
      <c r="C519" s="36" t="s">
        <v>8</v>
      </c>
      <c r="D519" s="36">
        <v>91</v>
      </c>
    </row>
    <row r="520" spans="1:4" x14ac:dyDescent="0.2">
      <c r="A520" s="36" t="s">
        <v>121</v>
      </c>
      <c r="B520" s="36" t="s">
        <v>12</v>
      </c>
      <c r="C520" s="36" t="s">
        <v>9</v>
      </c>
      <c r="D520" s="36">
        <v>95</v>
      </c>
    </row>
    <row r="521" spans="1:4" x14ac:dyDescent="0.2">
      <c r="A521" s="36" t="s">
        <v>121</v>
      </c>
      <c r="B521" s="36" t="s">
        <v>12</v>
      </c>
      <c r="C521" s="36" t="s">
        <v>9</v>
      </c>
      <c r="D521" s="36">
        <v>39</v>
      </c>
    </row>
    <row r="522" spans="1:4" x14ac:dyDescent="0.2">
      <c r="A522" s="36" t="s">
        <v>121</v>
      </c>
      <c r="B522" s="36" t="s">
        <v>13</v>
      </c>
      <c r="C522" s="36" t="s">
        <v>8</v>
      </c>
      <c r="D522" s="36">
        <v>661</v>
      </c>
    </row>
    <row r="523" spans="1:4" x14ac:dyDescent="0.2">
      <c r="A523" s="36" t="s">
        <v>121</v>
      </c>
      <c r="B523" s="36" t="s">
        <v>13</v>
      </c>
      <c r="C523" s="36" t="s">
        <v>9</v>
      </c>
      <c r="D523" s="36">
        <v>149</v>
      </c>
    </row>
    <row r="524" spans="1:4" x14ac:dyDescent="0.2">
      <c r="A524" s="36" t="s">
        <v>121</v>
      </c>
      <c r="B524" s="36" t="s">
        <v>82</v>
      </c>
      <c r="C524" s="36" t="s">
        <v>8</v>
      </c>
      <c r="D524" s="36">
        <v>1444</v>
      </c>
    </row>
    <row r="525" spans="1:4" x14ac:dyDescent="0.2">
      <c r="A525" s="36" t="s">
        <v>121</v>
      </c>
      <c r="B525" s="36" t="s">
        <v>82</v>
      </c>
      <c r="C525" s="36" t="s">
        <v>9</v>
      </c>
      <c r="D525" s="36">
        <v>728</v>
      </c>
    </row>
    <row r="526" spans="1:4" x14ac:dyDescent="0.2">
      <c r="A526" s="36" t="s">
        <v>121</v>
      </c>
      <c r="B526" s="36" t="s">
        <v>15</v>
      </c>
      <c r="C526" s="36" t="s">
        <v>8</v>
      </c>
      <c r="D526" s="36">
        <v>48</v>
      </c>
    </row>
    <row r="527" spans="1:4" x14ac:dyDescent="0.2">
      <c r="A527" s="36" t="s">
        <v>121</v>
      </c>
      <c r="B527" s="36" t="s">
        <v>15</v>
      </c>
      <c r="C527" s="36" t="s">
        <v>9</v>
      </c>
      <c r="D527" s="36">
        <v>4</v>
      </c>
    </row>
    <row r="528" spans="1:4" x14ac:dyDescent="0.2">
      <c r="A528" s="36" t="s">
        <v>121</v>
      </c>
      <c r="B528" s="36" t="s">
        <v>16</v>
      </c>
      <c r="C528" s="36" t="s">
        <v>8</v>
      </c>
      <c r="D528" s="36">
        <v>70</v>
      </c>
    </row>
    <row r="529" spans="1:4" x14ac:dyDescent="0.2">
      <c r="A529" s="36" t="s">
        <v>121</v>
      </c>
      <c r="B529" s="36" t="s">
        <v>16</v>
      </c>
      <c r="C529" s="36" t="s">
        <v>9</v>
      </c>
      <c r="D529" s="36">
        <v>167</v>
      </c>
    </row>
    <row r="530" spans="1:4" x14ac:dyDescent="0.2">
      <c r="A530" s="36" t="s">
        <v>121</v>
      </c>
      <c r="B530" s="36" t="s">
        <v>16</v>
      </c>
      <c r="C530" s="36" t="s">
        <v>8</v>
      </c>
      <c r="D530" s="36">
        <v>259</v>
      </c>
    </row>
    <row r="531" spans="1:4" x14ac:dyDescent="0.2">
      <c r="A531" s="36" t="s">
        <v>121</v>
      </c>
      <c r="B531" s="36" t="s">
        <v>16</v>
      </c>
      <c r="C531" s="36" t="s">
        <v>9</v>
      </c>
      <c r="D531" s="36">
        <v>1110</v>
      </c>
    </row>
    <row r="532" spans="1:4" x14ac:dyDescent="0.2">
      <c r="A532" s="36" t="s">
        <v>121</v>
      </c>
      <c r="B532" s="36" t="s">
        <v>17</v>
      </c>
      <c r="C532" s="36" t="s">
        <v>8</v>
      </c>
      <c r="D532" s="36">
        <v>17450</v>
      </c>
    </row>
    <row r="533" spans="1:4" x14ac:dyDescent="0.2">
      <c r="A533" s="36" t="s">
        <v>121</v>
      </c>
      <c r="B533" s="36" t="s">
        <v>17</v>
      </c>
      <c r="C533" s="36" t="s">
        <v>9</v>
      </c>
      <c r="D533" s="36">
        <v>19483</v>
      </c>
    </row>
    <row r="534" spans="1:4" x14ac:dyDescent="0.2">
      <c r="A534" s="36" t="s">
        <v>121</v>
      </c>
      <c r="B534" s="36" t="s">
        <v>18</v>
      </c>
      <c r="C534" s="36" t="s">
        <v>8</v>
      </c>
      <c r="D534" s="36">
        <v>2246</v>
      </c>
    </row>
    <row r="535" spans="1:4" x14ac:dyDescent="0.2">
      <c r="A535" s="36" t="s">
        <v>121</v>
      </c>
      <c r="B535" s="36" t="s">
        <v>18</v>
      </c>
      <c r="C535" s="36" t="s">
        <v>8</v>
      </c>
      <c r="D535" s="36">
        <v>5</v>
      </c>
    </row>
    <row r="536" spans="1:4" x14ac:dyDescent="0.2">
      <c r="A536" s="36" t="s">
        <v>121</v>
      </c>
      <c r="B536" s="36" t="s">
        <v>18</v>
      </c>
      <c r="C536" s="36" t="s">
        <v>8</v>
      </c>
      <c r="D536" s="36">
        <v>849</v>
      </c>
    </row>
    <row r="537" spans="1:4" x14ac:dyDescent="0.2">
      <c r="A537" s="36" t="s">
        <v>121</v>
      </c>
      <c r="B537" s="36" t="s">
        <v>18</v>
      </c>
      <c r="C537" s="36" t="s">
        <v>8</v>
      </c>
      <c r="D537" s="36">
        <v>4689</v>
      </c>
    </row>
    <row r="538" spans="1:4" x14ac:dyDescent="0.2">
      <c r="A538" s="36" t="s">
        <v>121</v>
      </c>
      <c r="B538" s="36" t="s">
        <v>18</v>
      </c>
      <c r="C538" s="36" t="s">
        <v>9</v>
      </c>
      <c r="D538" s="36">
        <v>233</v>
      </c>
    </row>
    <row r="539" spans="1:4" x14ac:dyDescent="0.2">
      <c r="A539" s="36" t="s">
        <v>121</v>
      </c>
      <c r="B539" s="36" t="s">
        <v>18</v>
      </c>
      <c r="C539" s="36" t="s">
        <v>9</v>
      </c>
      <c r="D539" s="36">
        <v>6874</v>
      </c>
    </row>
    <row r="540" spans="1:4" x14ac:dyDescent="0.2">
      <c r="A540" s="36" t="s">
        <v>121</v>
      </c>
      <c r="B540" s="36" t="s">
        <v>18</v>
      </c>
      <c r="C540" s="36" t="s">
        <v>9</v>
      </c>
      <c r="D540" s="36">
        <v>11</v>
      </c>
    </row>
    <row r="541" spans="1:4" x14ac:dyDescent="0.2">
      <c r="A541" s="36" t="s">
        <v>121</v>
      </c>
      <c r="B541" s="36" t="s">
        <v>18</v>
      </c>
      <c r="C541" s="36" t="s">
        <v>9</v>
      </c>
      <c r="D541" s="36">
        <v>1261</v>
      </c>
    </row>
    <row r="542" spans="1:4" x14ac:dyDescent="0.2">
      <c r="A542" s="36" t="s">
        <v>121</v>
      </c>
      <c r="B542" s="36" t="s">
        <v>19</v>
      </c>
      <c r="C542" s="36" t="s">
        <v>8</v>
      </c>
      <c r="D542" s="36">
        <v>21167</v>
      </c>
    </row>
    <row r="543" spans="1:4" x14ac:dyDescent="0.2">
      <c r="A543" s="36" t="s">
        <v>121</v>
      </c>
      <c r="B543" s="36" t="s">
        <v>19</v>
      </c>
      <c r="C543" s="36" t="s">
        <v>9</v>
      </c>
      <c r="D543" s="36">
        <v>26138</v>
      </c>
    </row>
    <row r="544" spans="1:4" x14ac:dyDescent="0.2">
      <c r="A544" s="36" t="s">
        <v>121</v>
      </c>
      <c r="B544" s="36" t="s">
        <v>20</v>
      </c>
      <c r="C544" s="36" t="s">
        <v>8</v>
      </c>
      <c r="D544" s="36">
        <v>167</v>
      </c>
    </row>
    <row r="545" spans="1:4" x14ac:dyDescent="0.2">
      <c r="A545" s="36" t="s">
        <v>121</v>
      </c>
      <c r="B545" s="36" t="s">
        <v>20</v>
      </c>
      <c r="C545" s="36" t="s">
        <v>9</v>
      </c>
      <c r="D545" s="36">
        <v>370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0CC74-7F87-4829-8780-BA48D0980E96}">
  <sheetPr codeName="Sheet5"/>
  <dimension ref="A1:D242"/>
  <sheetViews>
    <sheetView zoomScaleNormal="100" workbookViewId="0"/>
  </sheetViews>
  <sheetFormatPr defaultColWidth="59.5703125" defaultRowHeight="15" x14ac:dyDescent="0.2"/>
  <cols>
    <col min="1" max="1" width="27.5703125" style="16" customWidth="1"/>
    <col min="2" max="2" width="59.5703125" style="16"/>
    <col min="3" max="3" width="32.85546875" style="16" customWidth="1"/>
    <col min="4" max="4" width="34.28515625" style="16" bestFit="1" customWidth="1"/>
    <col min="5" max="16384" width="59.5703125" style="16"/>
  </cols>
  <sheetData>
    <row r="1" spans="1:4" ht="15.75" x14ac:dyDescent="0.25">
      <c r="A1" s="15" t="s">
        <v>0</v>
      </c>
      <c r="B1" s="15" t="s">
        <v>1</v>
      </c>
      <c r="C1" s="15" t="s">
        <v>2</v>
      </c>
      <c r="D1" s="15" t="s">
        <v>5</v>
      </c>
    </row>
    <row r="2" spans="1:4" x14ac:dyDescent="0.2">
      <c r="A2" s="36" t="s">
        <v>6</v>
      </c>
      <c r="B2" s="36" t="s">
        <v>7</v>
      </c>
      <c r="C2" s="36" t="s">
        <v>8</v>
      </c>
      <c r="D2" s="36">
        <v>5</v>
      </c>
    </row>
    <row r="3" spans="1:4" x14ac:dyDescent="0.2">
      <c r="A3" s="36" t="s">
        <v>6</v>
      </c>
      <c r="B3" s="36" t="s">
        <v>7</v>
      </c>
      <c r="C3" s="36" t="s">
        <v>9</v>
      </c>
      <c r="D3" s="36">
        <v>0</v>
      </c>
    </row>
    <row r="4" spans="1:4" x14ac:dyDescent="0.2">
      <c r="A4" s="36" t="s">
        <v>6</v>
      </c>
      <c r="B4" s="36" t="s">
        <v>10</v>
      </c>
      <c r="C4" s="36" t="s">
        <v>8</v>
      </c>
      <c r="D4" s="36">
        <v>0</v>
      </c>
    </row>
    <row r="5" spans="1:4" x14ac:dyDescent="0.2">
      <c r="A5" s="36" t="s">
        <v>6</v>
      </c>
      <c r="B5" s="36" t="s">
        <v>10</v>
      </c>
      <c r="C5" s="36" t="s">
        <v>9</v>
      </c>
      <c r="D5" s="36">
        <v>0</v>
      </c>
    </row>
    <row r="6" spans="1:4" x14ac:dyDescent="0.2">
      <c r="A6" s="36" t="s">
        <v>6</v>
      </c>
      <c r="B6" s="36" t="s">
        <v>11</v>
      </c>
      <c r="C6" s="36" t="s">
        <v>8</v>
      </c>
      <c r="D6" s="36">
        <v>3</v>
      </c>
    </row>
    <row r="7" spans="1:4" x14ac:dyDescent="0.2">
      <c r="A7" s="36" t="s">
        <v>6</v>
      </c>
      <c r="B7" s="36" t="s">
        <v>11</v>
      </c>
      <c r="C7" s="36" t="s">
        <v>9</v>
      </c>
      <c r="D7" s="36">
        <v>4</v>
      </c>
    </row>
    <row r="8" spans="1:4" x14ac:dyDescent="0.2">
      <c r="A8" s="36" t="s">
        <v>6</v>
      </c>
      <c r="B8" s="36" t="s">
        <v>12</v>
      </c>
      <c r="C8" s="36" t="s">
        <v>8</v>
      </c>
      <c r="D8" s="36">
        <v>2</v>
      </c>
    </row>
    <row r="9" spans="1:4" x14ac:dyDescent="0.2">
      <c r="A9" s="36" t="s">
        <v>6</v>
      </c>
      <c r="B9" s="36" t="s">
        <v>12</v>
      </c>
      <c r="C9" s="36" t="s">
        <v>8</v>
      </c>
      <c r="D9" s="36">
        <v>0</v>
      </c>
    </row>
    <row r="10" spans="1:4" x14ac:dyDescent="0.2">
      <c r="A10" s="36" t="s">
        <v>6</v>
      </c>
      <c r="B10" s="36" t="s">
        <v>12</v>
      </c>
      <c r="C10" s="36" t="s">
        <v>9</v>
      </c>
      <c r="D10" s="36">
        <v>0</v>
      </c>
    </row>
    <row r="11" spans="1:4" x14ac:dyDescent="0.2">
      <c r="A11" s="36" t="s">
        <v>6</v>
      </c>
      <c r="B11" s="36" t="s">
        <v>12</v>
      </c>
      <c r="C11" s="36" t="s">
        <v>9</v>
      </c>
      <c r="D11" s="36">
        <v>3</v>
      </c>
    </row>
    <row r="12" spans="1:4" x14ac:dyDescent="0.2">
      <c r="A12" s="36" t="s">
        <v>6</v>
      </c>
      <c r="B12" s="36" t="s">
        <v>13</v>
      </c>
      <c r="C12" s="36" t="s">
        <v>8</v>
      </c>
      <c r="D12" s="36">
        <v>1</v>
      </c>
    </row>
    <row r="13" spans="1:4" x14ac:dyDescent="0.2">
      <c r="A13" s="36" t="s">
        <v>6</v>
      </c>
      <c r="B13" s="36" t="s">
        <v>13</v>
      </c>
      <c r="C13" s="36" t="s">
        <v>9</v>
      </c>
      <c r="D13" s="36">
        <v>0</v>
      </c>
    </row>
    <row r="14" spans="1:4" x14ac:dyDescent="0.2">
      <c r="A14" s="36" t="s">
        <v>6</v>
      </c>
      <c r="B14" s="36" t="s">
        <v>82</v>
      </c>
      <c r="C14" s="36" t="s">
        <v>8</v>
      </c>
      <c r="D14" s="36">
        <v>2</v>
      </c>
    </row>
    <row r="15" spans="1:4" x14ac:dyDescent="0.2">
      <c r="A15" s="36" t="s">
        <v>6</v>
      </c>
      <c r="B15" s="36" t="s">
        <v>82</v>
      </c>
      <c r="C15" s="36" t="s">
        <v>9</v>
      </c>
      <c r="D15" s="36">
        <v>1</v>
      </c>
    </row>
    <row r="16" spans="1:4" x14ac:dyDescent="0.2">
      <c r="A16" s="36" t="s">
        <v>6</v>
      </c>
      <c r="B16" s="36" t="s">
        <v>15</v>
      </c>
      <c r="C16" s="36" t="s">
        <v>8</v>
      </c>
      <c r="D16" s="36">
        <v>0</v>
      </c>
    </row>
    <row r="17" spans="1:4" x14ac:dyDescent="0.2">
      <c r="A17" s="36" t="s">
        <v>6</v>
      </c>
      <c r="B17" s="36" t="s">
        <v>15</v>
      </c>
      <c r="C17" s="36" t="s">
        <v>9</v>
      </c>
      <c r="D17" s="36">
        <v>0</v>
      </c>
    </row>
    <row r="18" spans="1:4" x14ac:dyDescent="0.2">
      <c r="A18" s="36" t="s">
        <v>21</v>
      </c>
      <c r="B18" s="36" t="s">
        <v>7</v>
      </c>
      <c r="C18" s="36" t="s">
        <v>8</v>
      </c>
      <c r="D18" s="36">
        <v>2</v>
      </c>
    </row>
    <row r="19" spans="1:4" x14ac:dyDescent="0.2">
      <c r="A19" s="36" t="s">
        <v>21</v>
      </c>
      <c r="B19" s="36" t="s">
        <v>10</v>
      </c>
      <c r="C19" s="36" t="s">
        <v>8</v>
      </c>
      <c r="D19" s="36">
        <v>0</v>
      </c>
    </row>
    <row r="20" spans="1:4" x14ac:dyDescent="0.2">
      <c r="A20" s="36" t="s">
        <v>21</v>
      </c>
      <c r="B20" s="36" t="s">
        <v>10</v>
      </c>
      <c r="C20" s="36" t="s">
        <v>9</v>
      </c>
      <c r="D20" s="36">
        <v>1</v>
      </c>
    </row>
    <row r="21" spans="1:4" x14ac:dyDescent="0.2">
      <c r="A21" s="36" t="s">
        <v>21</v>
      </c>
      <c r="B21" s="36" t="s">
        <v>11</v>
      </c>
      <c r="C21" s="36" t="s">
        <v>8</v>
      </c>
      <c r="D21" s="36">
        <v>3</v>
      </c>
    </row>
    <row r="22" spans="1:4" x14ac:dyDescent="0.2">
      <c r="A22" s="36" t="s">
        <v>21</v>
      </c>
      <c r="B22" s="36" t="s">
        <v>11</v>
      </c>
      <c r="C22" s="36" t="s">
        <v>9</v>
      </c>
      <c r="D22" s="36">
        <v>10</v>
      </c>
    </row>
    <row r="23" spans="1:4" x14ac:dyDescent="0.2">
      <c r="A23" s="36" t="s">
        <v>21</v>
      </c>
      <c r="B23" s="36" t="s">
        <v>12</v>
      </c>
      <c r="C23" s="36" t="s">
        <v>8</v>
      </c>
      <c r="D23" s="36">
        <v>1</v>
      </c>
    </row>
    <row r="24" spans="1:4" x14ac:dyDescent="0.2">
      <c r="A24" s="36" t="s">
        <v>21</v>
      </c>
      <c r="B24" s="36" t="s">
        <v>12</v>
      </c>
      <c r="C24" s="36" t="s">
        <v>8</v>
      </c>
      <c r="D24" s="36">
        <v>3</v>
      </c>
    </row>
    <row r="25" spans="1:4" x14ac:dyDescent="0.2">
      <c r="A25" s="36" t="s">
        <v>21</v>
      </c>
      <c r="B25" s="36" t="s">
        <v>12</v>
      </c>
      <c r="C25" s="36" t="s">
        <v>9</v>
      </c>
      <c r="D25" s="36">
        <v>1</v>
      </c>
    </row>
    <row r="26" spans="1:4" x14ac:dyDescent="0.2">
      <c r="A26" s="36" t="s">
        <v>21</v>
      </c>
      <c r="B26" s="36" t="s">
        <v>12</v>
      </c>
      <c r="C26" s="36" t="s">
        <v>9</v>
      </c>
      <c r="D26" s="36">
        <v>5</v>
      </c>
    </row>
    <row r="27" spans="1:4" x14ac:dyDescent="0.2">
      <c r="A27" s="36" t="s">
        <v>21</v>
      </c>
      <c r="B27" s="36" t="s">
        <v>13</v>
      </c>
      <c r="C27" s="36" t="s">
        <v>8</v>
      </c>
      <c r="D27" s="36">
        <v>0</v>
      </c>
    </row>
    <row r="28" spans="1:4" x14ac:dyDescent="0.2">
      <c r="A28" s="36" t="s">
        <v>21</v>
      </c>
      <c r="B28" s="36" t="s">
        <v>13</v>
      </c>
      <c r="C28" s="36" t="s">
        <v>9</v>
      </c>
      <c r="D28" s="36">
        <v>0</v>
      </c>
    </row>
    <row r="29" spans="1:4" x14ac:dyDescent="0.2">
      <c r="A29" s="36" t="s">
        <v>21</v>
      </c>
      <c r="B29" s="36" t="s">
        <v>82</v>
      </c>
      <c r="C29" s="36" t="s">
        <v>8</v>
      </c>
      <c r="D29" s="36">
        <v>1</v>
      </c>
    </row>
    <row r="30" spans="1:4" x14ac:dyDescent="0.2">
      <c r="A30" s="36" t="s">
        <v>21</v>
      </c>
      <c r="B30" s="36" t="s">
        <v>82</v>
      </c>
      <c r="C30" s="36" t="s">
        <v>9</v>
      </c>
      <c r="D30" s="36">
        <v>1</v>
      </c>
    </row>
    <row r="31" spans="1:4" x14ac:dyDescent="0.2">
      <c r="A31" s="36" t="s">
        <v>21</v>
      </c>
      <c r="B31" s="36" t="s">
        <v>15</v>
      </c>
      <c r="C31" s="36" t="s">
        <v>8</v>
      </c>
      <c r="D31" s="36">
        <v>0</v>
      </c>
    </row>
    <row r="32" spans="1:4" x14ac:dyDescent="0.2">
      <c r="A32" s="36" t="s">
        <v>21</v>
      </c>
      <c r="B32" s="36" t="s">
        <v>15</v>
      </c>
      <c r="C32" s="36" t="s">
        <v>9</v>
      </c>
      <c r="D32" s="36">
        <v>1</v>
      </c>
    </row>
    <row r="33" spans="1:4" x14ac:dyDescent="0.2">
      <c r="A33" s="36" t="s">
        <v>22</v>
      </c>
      <c r="B33" s="36" t="s">
        <v>7</v>
      </c>
      <c r="C33" s="36" t="s">
        <v>8</v>
      </c>
      <c r="D33" s="36">
        <v>1</v>
      </c>
    </row>
    <row r="34" spans="1:4" x14ac:dyDescent="0.2">
      <c r="A34" s="36" t="s">
        <v>22</v>
      </c>
      <c r="B34" s="36" t="s">
        <v>7</v>
      </c>
      <c r="C34" s="36" t="s">
        <v>9</v>
      </c>
      <c r="D34" s="36">
        <v>0</v>
      </c>
    </row>
    <row r="35" spans="1:4" x14ac:dyDescent="0.2">
      <c r="A35" s="36" t="s">
        <v>22</v>
      </c>
      <c r="B35" s="36" t="s">
        <v>10</v>
      </c>
      <c r="C35" s="36" t="s">
        <v>8</v>
      </c>
      <c r="D35" s="36">
        <v>2</v>
      </c>
    </row>
    <row r="36" spans="1:4" x14ac:dyDescent="0.2">
      <c r="A36" s="36" t="s">
        <v>22</v>
      </c>
      <c r="B36" s="36" t="s">
        <v>10</v>
      </c>
      <c r="C36" s="36" t="s">
        <v>9</v>
      </c>
      <c r="D36" s="36">
        <v>0</v>
      </c>
    </row>
    <row r="37" spans="1:4" x14ac:dyDescent="0.2">
      <c r="A37" s="36" t="s">
        <v>22</v>
      </c>
      <c r="B37" s="36" t="s">
        <v>11</v>
      </c>
      <c r="C37" s="36" t="s">
        <v>8</v>
      </c>
      <c r="D37" s="36">
        <v>1</v>
      </c>
    </row>
    <row r="38" spans="1:4" x14ac:dyDescent="0.2">
      <c r="A38" s="36" t="s">
        <v>22</v>
      </c>
      <c r="B38" s="36" t="s">
        <v>11</v>
      </c>
      <c r="C38" s="36" t="s">
        <v>9</v>
      </c>
      <c r="D38" s="36">
        <v>6</v>
      </c>
    </row>
    <row r="39" spans="1:4" x14ac:dyDescent="0.2">
      <c r="A39" s="36" t="s">
        <v>22</v>
      </c>
      <c r="B39" s="36" t="s">
        <v>12</v>
      </c>
      <c r="C39" s="36" t="s">
        <v>8</v>
      </c>
      <c r="D39" s="36">
        <v>0</v>
      </c>
    </row>
    <row r="40" spans="1:4" x14ac:dyDescent="0.2">
      <c r="A40" s="36" t="s">
        <v>22</v>
      </c>
      <c r="B40" s="36" t="s">
        <v>12</v>
      </c>
      <c r="C40" s="36" t="s">
        <v>8</v>
      </c>
      <c r="D40" s="36">
        <v>5</v>
      </c>
    </row>
    <row r="41" spans="1:4" x14ac:dyDescent="0.2">
      <c r="A41" s="36" t="s">
        <v>22</v>
      </c>
      <c r="B41" s="36" t="s">
        <v>12</v>
      </c>
      <c r="C41" s="36" t="s">
        <v>9</v>
      </c>
      <c r="D41" s="36">
        <v>6</v>
      </c>
    </row>
    <row r="42" spans="1:4" x14ac:dyDescent="0.2">
      <c r="A42" s="36" t="s">
        <v>22</v>
      </c>
      <c r="B42" s="36" t="s">
        <v>12</v>
      </c>
      <c r="C42" s="36" t="s">
        <v>9</v>
      </c>
      <c r="D42" s="36">
        <v>1</v>
      </c>
    </row>
    <row r="43" spans="1:4" x14ac:dyDescent="0.2">
      <c r="A43" s="36" t="s">
        <v>22</v>
      </c>
      <c r="B43" s="36" t="s">
        <v>13</v>
      </c>
      <c r="C43" s="36" t="s">
        <v>8</v>
      </c>
      <c r="D43" s="36">
        <v>0</v>
      </c>
    </row>
    <row r="44" spans="1:4" x14ac:dyDescent="0.2">
      <c r="A44" s="36" t="s">
        <v>22</v>
      </c>
      <c r="B44" s="36" t="s">
        <v>13</v>
      </c>
      <c r="C44" s="36" t="s">
        <v>9</v>
      </c>
      <c r="D44" s="36">
        <v>0</v>
      </c>
    </row>
    <row r="45" spans="1:4" x14ac:dyDescent="0.2">
      <c r="A45" s="36" t="s">
        <v>22</v>
      </c>
      <c r="B45" s="36" t="s">
        <v>82</v>
      </c>
      <c r="C45" s="36" t="s">
        <v>8</v>
      </c>
      <c r="D45" s="36">
        <v>2</v>
      </c>
    </row>
    <row r="46" spans="1:4" x14ac:dyDescent="0.2">
      <c r="A46" s="36" t="s">
        <v>22</v>
      </c>
      <c r="B46" s="36" t="s">
        <v>82</v>
      </c>
      <c r="C46" s="36" t="s">
        <v>9</v>
      </c>
      <c r="D46" s="36">
        <v>1</v>
      </c>
    </row>
    <row r="47" spans="1:4" x14ac:dyDescent="0.2">
      <c r="A47" s="36" t="s">
        <v>22</v>
      </c>
      <c r="B47" s="36" t="s">
        <v>15</v>
      </c>
      <c r="C47" s="36" t="s">
        <v>8</v>
      </c>
      <c r="D47" s="36">
        <v>0</v>
      </c>
    </row>
    <row r="48" spans="1:4" x14ac:dyDescent="0.2">
      <c r="A48" s="36" t="s">
        <v>22</v>
      </c>
      <c r="B48" s="36" t="s">
        <v>15</v>
      </c>
      <c r="C48" s="36" t="s">
        <v>9</v>
      </c>
      <c r="D48" s="36">
        <v>0</v>
      </c>
    </row>
    <row r="49" spans="1:4" x14ac:dyDescent="0.2">
      <c r="A49" s="36" t="s">
        <v>23</v>
      </c>
      <c r="B49" s="36" t="s">
        <v>7</v>
      </c>
      <c r="C49" s="36" t="s">
        <v>8</v>
      </c>
      <c r="D49" s="36">
        <v>2</v>
      </c>
    </row>
    <row r="50" spans="1:4" x14ac:dyDescent="0.2">
      <c r="A50" s="36" t="s">
        <v>23</v>
      </c>
      <c r="B50" s="36" t="s">
        <v>10</v>
      </c>
      <c r="C50" s="36" t="s">
        <v>8</v>
      </c>
      <c r="D50" s="36">
        <v>1</v>
      </c>
    </row>
    <row r="51" spans="1:4" x14ac:dyDescent="0.2">
      <c r="A51" s="36" t="s">
        <v>23</v>
      </c>
      <c r="B51" s="36" t="s">
        <v>10</v>
      </c>
      <c r="C51" s="36" t="s">
        <v>9</v>
      </c>
      <c r="D51" s="36">
        <v>0</v>
      </c>
    </row>
    <row r="52" spans="1:4" x14ac:dyDescent="0.2">
      <c r="A52" s="36" t="s">
        <v>23</v>
      </c>
      <c r="B52" s="36" t="s">
        <v>11</v>
      </c>
      <c r="C52" s="36" t="s">
        <v>8</v>
      </c>
      <c r="D52" s="36">
        <v>0</v>
      </c>
    </row>
    <row r="53" spans="1:4" x14ac:dyDescent="0.2">
      <c r="A53" s="36" t="s">
        <v>23</v>
      </c>
      <c r="B53" s="36" t="s">
        <v>11</v>
      </c>
      <c r="C53" s="36" t="s">
        <v>9</v>
      </c>
      <c r="D53" s="36">
        <v>3</v>
      </c>
    </row>
    <row r="54" spans="1:4" x14ac:dyDescent="0.2">
      <c r="A54" s="36" t="s">
        <v>23</v>
      </c>
      <c r="B54" s="36" t="s">
        <v>12</v>
      </c>
      <c r="C54" s="36" t="s">
        <v>8</v>
      </c>
      <c r="D54" s="36">
        <v>0</v>
      </c>
    </row>
    <row r="55" spans="1:4" x14ac:dyDescent="0.2">
      <c r="A55" s="36" t="s">
        <v>23</v>
      </c>
      <c r="B55" s="36" t="s">
        <v>12</v>
      </c>
      <c r="C55" s="36" t="s">
        <v>8</v>
      </c>
      <c r="D55" s="36">
        <v>2</v>
      </c>
    </row>
    <row r="56" spans="1:4" x14ac:dyDescent="0.2">
      <c r="A56" s="36" t="s">
        <v>23</v>
      </c>
      <c r="B56" s="36" t="s">
        <v>12</v>
      </c>
      <c r="C56" s="36" t="s">
        <v>9</v>
      </c>
      <c r="D56" s="36">
        <v>0</v>
      </c>
    </row>
    <row r="57" spans="1:4" x14ac:dyDescent="0.2">
      <c r="A57" s="36" t="s">
        <v>23</v>
      </c>
      <c r="B57" s="36" t="s">
        <v>12</v>
      </c>
      <c r="C57" s="36" t="s">
        <v>9</v>
      </c>
      <c r="D57" s="36">
        <v>3</v>
      </c>
    </row>
    <row r="58" spans="1:4" x14ac:dyDescent="0.2">
      <c r="A58" s="36" t="s">
        <v>23</v>
      </c>
      <c r="B58" s="36" t="s">
        <v>13</v>
      </c>
      <c r="C58" s="36" t="s">
        <v>8</v>
      </c>
      <c r="D58" s="36">
        <v>0</v>
      </c>
    </row>
    <row r="59" spans="1:4" x14ac:dyDescent="0.2">
      <c r="A59" s="36" t="s">
        <v>23</v>
      </c>
      <c r="B59" s="36" t="s">
        <v>13</v>
      </c>
      <c r="C59" s="36" t="s">
        <v>9</v>
      </c>
      <c r="D59" s="36">
        <v>0</v>
      </c>
    </row>
    <row r="60" spans="1:4" x14ac:dyDescent="0.2">
      <c r="A60" s="36" t="s">
        <v>23</v>
      </c>
      <c r="B60" s="36" t="s">
        <v>82</v>
      </c>
      <c r="C60" s="36" t="s">
        <v>8</v>
      </c>
      <c r="D60" s="36">
        <v>1</v>
      </c>
    </row>
    <row r="61" spans="1:4" x14ac:dyDescent="0.2">
      <c r="A61" s="36" t="s">
        <v>23</v>
      </c>
      <c r="B61" s="36" t="s">
        <v>82</v>
      </c>
      <c r="C61" s="36" t="s">
        <v>9</v>
      </c>
      <c r="D61" s="36">
        <v>2</v>
      </c>
    </row>
    <row r="62" spans="1:4" x14ac:dyDescent="0.2">
      <c r="A62" s="36" t="s">
        <v>23</v>
      </c>
      <c r="B62" s="36" t="s">
        <v>15</v>
      </c>
      <c r="C62" s="36" t="s">
        <v>8</v>
      </c>
      <c r="D62" s="36">
        <v>0</v>
      </c>
    </row>
    <row r="63" spans="1:4" x14ac:dyDescent="0.2">
      <c r="A63" s="36" t="s">
        <v>23</v>
      </c>
      <c r="B63" s="36" t="s">
        <v>15</v>
      </c>
      <c r="C63" s="36" t="s">
        <v>9</v>
      </c>
      <c r="D63" s="36">
        <v>0</v>
      </c>
    </row>
    <row r="64" spans="1:4" x14ac:dyDescent="0.2">
      <c r="A64" s="36" t="s">
        <v>24</v>
      </c>
      <c r="B64" s="36" t="s">
        <v>7</v>
      </c>
      <c r="C64" s="36" t="s">
        <v>8</v>
      </c>
      <c r="D64" s="36">
        <v>0</v>
      </c>
    </row>
    <row r="65" spans="1:4" x14ac:dyDescent="0.2">
      <c r="A65" s="36" t="s">
        <v>24</v>
      </c>
      <c r="B65" s="36" t="s">
        <v>10</v>
      </c>
      <c r="C65" s="36" t="s">
        <v>8</v>
      </c>
      <c r="D65" s="36">
        <v>0</v>
      </c>
    </row>
    <row r="66" spans="1:4" x14ac:dyDescent="0.2">
      <c r="A66" s="36" t="s">
        <v>24</v>
      </c>
      <c r="B66" s="36" t="s">
        <v>10</v>
      </c>
      <c r="C66" s="36" t="s">
        <v>9</v>
      </c>
      <c r="D66" s="36">
        <v>0</v>
      </c>
    </row>
    <row r="67" spans="1:4" x14ac:dyDescent="0.2">
      <c r="A67" s="36" t="s">
        <v>24</v>
      </c>
      <c r="B67" s="36" t="s">
        <v>11</v>
      </c>
      <c r="C67" s="36" t="s">
        <v>8</v>
      </c>
      <c r="D67" s="36">
        <v>2</v>
      </c>
    </row>
    <row r="68" spans="1:4" x14ac:dyDescent="0.2">
      <c r="A68" s="36" t="s">
        <v>24</v>
      </c>
      <c r="B68" s="36" t="s">
        <v>11</v>
      </c>
      <c r="C68" s="36" t="s">
        <v>9</v>
      </c>
      <c r="D68" s="36">
        <v>2</v>
      </c>
    </row>
    <row r="69" spans="1:4" x14ac:dyDescent="0.2">
      <c r="A69" s="36" t="s">
        <v>24</v>
      </c>
      <c r="B69" s="36" t="s">
        <v>12</v>
      </c>
      <c r="C69" s="36" t="s">
        <v>8</v>
      </c>
      <c r="D69" s="36">
        <v>2</v>
      </c>
    </row>
    <row r="70" spans="1:4" x14ac:dyDescent="0.2">
      <c r="A70" s="36" t="s">
        <v>24</v>
      </c>
      <c r="B70" s="36" t="s">
        <v>12</v>
      </c>
      <c r="C70" s="36" t="s">
        <v>8</v>
      </c>
      <c r="D70" s="36">
        <v>0</v>
      </c>
    </row>
    <row r="71" spans="1:4" x14ac:dyDescent="0.2">
      <c r="A71" s="36" t="s">
        <v>24</v>
      </c>
      <c r="B71" s="36" t="s">
        <v>12</v>
      </c>
      <c r="C71" s="36" t="s">
        <v>9</v>
      </c>
      <c r="D71" s="36">
        <v>0</v>
      </c>
    </row>
    <row r="72" spans="1:4" x14ac:dyDescent="0.2">
      <c r="A72" s="36" t="s">
        <v>24</v>
      </c>
      <c r="B72" s="36" t="s">
        <v>12</v>
      </c>
      <c r="C72" s="36" t="s">
        <v>9</v>
      </c>
      <c r="D72" s="36">
        <v>7</v>
      </c>
    </row>
    <row r="73" spans="1:4" x14ac:dyDescent="0.2">
      <c r="A73" s="36" t="s">
        <v>24</v>
      </c>
      <c r="B73" s="36" t="s">
        <v>13</v>
      </c>
      <c r="C73" s="36" t="s">
        <v>8</v>
      </c>
      <c r="D73" s="36">
        <v>1</v>
      </c>
    </row>
    <row r="74" spans="1:4" x14ac:dyDescent="0.2">
      <c r="A74" s="36" t="s">
        <v>24</v>
      </c>
      <c r="B74" s="36" t="s">
        <v>13</v>
      </c>
      <c r="C74" s="36" t="s">
        <v>9</v>
      </c>
      <c r="D74" s="36">
        <v>0</v>
      </c>
    </row>
    <row r="75" spans="1:4" x14ac:dyDescent="0.2">
      <c r="A75" s="36" t="s">
        <v>24</v>
      </c>
      <c r="B75" s="36" t="s">
        <v>82</v>
      </c>
      <c r="C75" s="36" t="s">
        <v>8</v>
      </c>
      <c r="D75" s="36">
        <v>1</v>
      </c>
    </row>
    <row r="76" spans="1:4" x14ac:dyDescent="0.2">
      <c r="A76" s="36" t="s">
        <v>24</v>
      </c>
      <c r="B76" s="36" t="s">
        <v>82</v>
      </c>
      <c r="C76" s="36" t="s">
        <v>9</v>
      </c>
      <c r="D76" s="36">
        <v>0</v>
      </c>
    </row>
    <row r="77" spans="1:4" x14ac:dyDescent="0.2">
      <c r="A77" s="36" t="s">
        <v>24</v>
      </c>
      <c r="B77" s="36" t="s">
        <v>15</v>
      </c>
      <c r="C77" s="36" t="s">
        <v>8</v>
      </c>
      <c r="D77" s="36">
        <v>0</v>
      </c>
    </row>
    <row r="78" spans="1:4" x14ac:dyDescent="0.2">
      <c r="A78" s="36" t="s">
        <v>24</v>
      </c>
      <c r="B78" s="36" t="s">
        <v>15</v>
      </c>
      <c r="C78" s="36" t="s">
        <v>9</v>
      </c>
      <c r="D78" s="36">
        <v>0</v>
      </c>
    </row>
    <row r="79" spans="1:4" x14ac:dyDescent="0.2">
      <c r="A79" s="36" t="s">
        <v>25</v>
      </c>
      <c r="B79" s="36" t="s">
        <v>7</v>
      </c>
      <c r="C79" s="36" t="s">
        <v>8</v>
      </c>
      <c r="D79" s="36">
        <v>19</v>
      </c>
    </row>
    <row r="80" spans="1:4" x14ac:dyDescent="0.2">
      <c r="A80" s="36" t="s">
        <v>25</v>
      </c>
      <c r="B80" s="36" t="s">
        <v>10</v>
      </c>
      <c r="C80" s="36" t="s">
        <v>8</v>
      </c>
      <c r="D80" s="36">
        <v>1</v>
      </c>
    </row>
    <row r="81" spans="1:4" x14ac:dyDescent="0.2">
      <c r="A81" s="36" t="s">
        <v>25</v>
      </c>
      <c r="B81" s="36" t="s">
        <v>10</v>
      </c>
      <c r="C81" s="36" t="s">
        <v>9</v>
      </c>
      <c r="D81" s="36">
        <v>0</v>
      </c>
    </row>
    <row r="82" spans="1:4" x14ac:dyDescent="0.2">
      <c r="A82" s="36" t="s">
        <v>25</v>
      </c>
      <c r="B82" s="36" t="s">
        <v>11</v>
      </c>
      <c r="C82" s="36" t="s">
        <v>8</v>
      </c>
      <c r="D82" s="36">
        <v>1</v>
      </c>
    </row>
    <row r="83" spans="1:4" x14ac:dyDescent="0.2">
      <c r="A83" s="36" t="s">
        <v>25</v>
      </c>
      <c r="B83" s="36" t="s">
        <v>11</v>
      </c>
      <c r="C83" s="36" t="s">
        <v>9</v>
      </c>
      <c r="D83" s="36">
        <v>0</v>
      </c>
    </row>
    <row r="84" spans="1:4" x14ac:dyDescent="0.2">
      <c r="A84" s="36" t="s">
        <v>25</v>
      </c>
      <c r="B84" s="36" t="s">
        <v>12</v>
      </c>
      <c r="C84" s="36" t="s">
        <v>8</v>
      </c>
      <c r="D84" s="36">
        <v>2</v>
      </c>
    </row>
    <row r="85" spans="1:4" x14ac:dyDescent="0.2">
      <c r="A85" s="36" t="s">
        <v>25</v>
      </c>
      <c r="B85" s="36" t="s">
        <v>12</v>
      </c>
      <c r="C85" s="36" t="s">
        <v>8</v>
      </c>
      <c r="D85" s="36">
        <v>0</v>
      </c>
    </row>
    <row r="86" spans="1:4" x14ac:dyDescent="0.2">
      <c r="A86" s="36" t="s">
        <v>25</v>
      </c>
      <c r="B86" s="36" t="s">
        <v>12</v>
      </c>
      <c r="C86" s="36" t="s">
        <v>9</v>
      </c>
      <c r="D86" s="36">
        <v>0</v>
      </c>
    </row>
    <row r="87" spans="1:4" x14ac:dyDescent="0.2">
      <c r="A87" s="36" t="s">
        <v>25</v>
      </c>
      <c r="B87" s="36" t="s">
        <v>12</v>
      </c>
      <c r="C87" s="36" t="s">
        <v>9</v>
      </c>
      <c r="D87" s="36">
        <v>3</v>
      </c>
    </row>
    <row r="88" spans="1:4" x14ac:dyDescent="0.2">
      <c r="A88" s="36" t="s">
        <v>25</v>
      </c>
      <c r="B88" s="36" t="s">
        <v>13</v>
      </c>
      <c r="C88" s="36" t="s">
        <v>8</v>
      </c>
      <c r="D88" s="36">
        <v>0</v>
      </c>
    </row>
    <row r="89" spans="1:4" x14ac:dyDescent="0.2">
      <c r="A89" s="36" t="s">
        <v>25</v>
      </c>
      <c r="B89" s="36" t="s">
        <v>13</v>
      </c>
      <c r="C89" s="36" t="s">
        <v>9</v>
      </c>
      <c r="D89" s="36">
        <v>0</v>
      </c>
    </row>
    <row r="90" spans="1:4" x14ac:dyDescent="0.2">
      <c r="A90" s="36" t="s">
        <v>25</v>
      </c>
      <c r="B90" s="36" t="s">
        <v>82</v>
      </c>
      <c r="C90" s="36" t="s">
        <v>8</v>
      </c>
      <c r="D90" s="36">
        <v>1</v>
      </c>
    </row>
    <row r="91" spans="1:4" x14ac:dyDescent="0.2">
      <c r="A91" s="36" t="s">
        <v>25</v>
      </c>
      <c r="B91" s="36" t="s">
        <v>82</v>
      </c>
      <c r="C91" s="36" t="s">
        <v>9</v>
      </c>
      <c r="D91" s="36">
        <v>0</v>
      </c>
    </row>
    <row r="92" spans="1:4" x14ac:dyDescent="0.2">
      <c r="A92" s="36" t="s">
        <v>25</v>
      </c>
      <c r="B92" s="36" t="s">
        <v>15</v>
      </c>
      <c r="C92" s="36" t="s">
        <v>8</v>
      </c>
      <c r="D92" s="36">
        <v>1</v>
      </c>
    </row>
    <row r="93" spans="1:4" x14ac:dyDescent="0.2">
      <c r="A93" s="36" t="s">
        <v>25</v>
      </c>
      <c r="B93" s="36" t="s">
        <v>15</v>
      </c>
      <c r="C93" s="36" t="s">
        <v>9</v>
      </c>
      <c r="D93" s="36">
        <v>0</v>
      </c>
    </row>
    <row r="94" spans="1:4" x14ac:dyDescent="0.2">
      <c r="A94" s="36" t="s">
        <v>26</v>
      </c>
      <c r="B94" s="36" t="s">
        <v>7</v>
      </c>
      <c r="C94" s="36" t="s">
        <v>8</v>
      </c>
      <c r="D94" s="36">
        <v>0</v>
      </c>
    </row>
    <row r="95" spans="1:4" x14ac:dyDescent="0.2">
      <c r="A95" s="36" t="s">
        <v>26</v>
      </c>
      <c r="B95" s="36" t="s">
        <v>10</v>
      </c>
      <c r="C95" s="36" t="s">
        <v>8</v>
      </c>
      <c r="D95" s="36">
        <v>1</v>
      </c>
    </row>
    <row r="96" spans="1:4" x14ac:dyDescent="0.2">
      <c r="A96" s="36" t="s">
        <v>26</v>
      </c>
      <c r="B96" s="36" t="s">
        <v>10</v>
      </c>
      <c r="C96" s="36" t="s">
        <v>9</v>
      </c>
      <c r="D96" s="36">
        <v>0</v>
      </c>
    </row>
    <row r="97" spans="1:4" x14ac:dyDescent="0.2">
      <c r="A97" s="36" t="s">
        <v>26</v>
      </c>
      <c r="B97" s="36" t="s">
        <v>11</v>
      </c>
      <c r="C97" s="36" t="s">
        <v>8</v>
      </c>
      <c r="D97" s="36">
        <v>1</v>
      </c>
    </row>
    <row r="98" spans="1:4" x14ac:dyDescent="0.2">
      <c r="A98" s="36" t="s">
        <v>26</v>
      </c>
      <c r="B98" s="36" t="s">
        <v>11</v>
      </c>
      <c r="C98" s="36" t="s">
        <v>9</v>
      </c>
      <c r="D98" s="36">
        <v>1</v>
      </c>
    </row>
    <row r="99" spans="1:4" x14ac:dyDescent="0.2">
      <c r="A99" s="36" t="s">
        <v>26</v>
      </c>
      <c r="B99" s="36" t="s">
        <v>12</v>
      </c>
      <c r="C99" s="36" t="s">
        <v>8</v>
      </c>
      <c r="D99" s="36">
        <v>3</v>
      </c>
    </row>
    <row r="100" spans="1:4" x14ac:dyDescent="0.2">
      <c r="A100" s="36" t="s">
        <v>26</v>
      </c>
      <c r="B100" s="36" t="s">
        <v>12</v>
      </c>
      <c r="C100" s="36" t="s">
        <v>8</v>
      </c>
      <c r="D100" s="36">
        <v>0</v>
      </c>
    </row>
    <row r="101" spans="1:4" x14ac:dyDescent="0.2">
      <c r="A101" s="36" t="s">
        <v>26</v>
      </c>
      <c r="B101" s="36" t="s">
        <v>12</v>
      </c>
      <c r="C101" s="36" t="s">
        <v>9</v>
      </c>
      <c r="D101" s="36">
        <v>0</v>
      </c>
    </row>
    <row r="102" spans="1:4" x14ac:dyDescent="0.2">
      <c r="A102" s="36" t="s">
        <v>26</v>
      </c>
      <c r="B102" s="36" t="s">
        <v>12</v>
      </c>
      <c r="C102" s="36" t="s">
        <v>9</v>
      </c>
      <c r="D102" s="36">
        <v>4</v>
      </c>
    </row>
    <row r="103" spans="1:4" x14ac:dyDescent="0.2">
      <c r="A103" s="36" t="s">
        <v>26</v>
      </c>
      <c r="B103" s="36" t="s">
        <v>13</v>
      </c>
      <c r="C103" s="36" t="s">
        <v>8</v>
      </c>
      <c r="D103" s="36">
        <v>0</v>
      </c>
    </row>
    <row r="104" spans="1:4" x14ac:dyDescent="0.2">
      <c r="A104" s="36" t="s">
        <v>26</v>
      </c>
      <c r="B104" s="36" t="s">
        <v>13</v>
      </c>
      <c r="C104" s="36" t="s">
        <v>9</v>
      </c>
      <c r="D104" s="36">
        <v>0</v>
      </c>
    </row>
    <row r="105" spans="1:4" x14ac:dyDescent="0.2">
      <c r="A105" s="36" t="s">
        <v>26</v>
      </c>
      <c r="B105" s="36" t="s">
        <v>82</v>
      </c>
      <c r="C105" s="36" t="s">
        <v>8</v>
      </c>
      <c r="D105" s="36">
        <v>1</v>
      </c>
    </row>
    <row r="106" spans="1:4" x14ac:dyDescent="0.2">
      <c r="A106" s="36" t="s">
        <v>26</v>
      </c>
      <c r="B106" s="36" t="s">
        <v>82</v>
      </c>
      <c r="C106" s="36" t="s">
        <v>9</v>
      </c>
      <c r="D106" s="36">
        <v>0</v>
      </c>
    </row>
    <row r="107" spans="1:4" x14ac:dyDescent="0.2">
      <c r="A107" s="36" t="s">
        <v>26</v>
      </c>
      <c r="B107" s="36" t="s">
        <v>15</v>
      </c>
      <c r="C107" s="36" t="s">
        <v>8</v>
      </c>
      <c r="D107" s="36">
        <v>0</v>
      </c>
    </row>
    <row r="108" spans="1:4" x14ac:dyDescent="0.2">
      <c r="A108" s="36" t="s">
        <v>26</v>
      </c>
      <c r="B108" s="36" t="s">
        <v>15</v>
      </c>
      <c r="C108" s="36" t="s">
        <v>9</v>
      </c>
      <c r="D108" s="36">
        <v>0</v>
      </c>
    </row>
    <row r="109" spans="1:4" x14ac:dyDescent="0.2">
      <c r="A109" s="36" t="s">
        <v>27</v>
      </c>
      <c r="B109" s="36" t="s">
        <v>7</v>
      </c>
      <c r="C109" s="36" t="s">
        <v>8</v>
      </c>
      <c r="D109" s="36">
        <v>7</v>
      </c>
    </row>
    <row r="110" spans="1:4" x14ac:dyDescent="0.2">
      <c r="A110" s="36" t="s">
        <v>27</v>
      </c>
      <c r="B110" s="36" t="s">
        <v>10</v>
      </c>
      <c r="C110" s="36" t="s">
        <v>8</v>
      </c>
      <c r="D110" s="36">
        <v>1</v>
      </c>
    </row>
    <row r="111" spans="1:4" x14ac:dyDescent="0.2">
      <c r="A111" s="36" t="s">
        <v>27</v>
      </c>
      <c r="B111" s="36" t="s">
        <v>10</v>
      </c>
      <c r="C111" s="36" t="s">
        <v>9</v>
      </c>
      <c r="D111" s="36">
        <v>0</v>
      </c>
    </row>
    <row r="112" spans="1:4" x14ac:dyDescent="0.2">
      <c r="A112" s="36" t="s">
        <v>27</v>
      </c>
      <c r="B112" s="36" t="s">
        <v>11</v>
      </c>
      <c r="C112" s="36" t="s">
        <v>8</v>
      </c>
      <c r="D112" s="36">
        <v>2</v>
      </c>
    </row>
    <row r="113" spans="1:4" x14ac:dyDescent="0.2">
      <c r="A113" s="36" t="s">
        <v>27</v>
      </c>
      <c r="B113" s="36" t="s">
        <v>11</v>
      </c>
      <c r="C113" s="36" t="s">
        <v>9</v>
      </c>
      <c r="D113" s="36">
        <v>5</v>
      </c>
    </row>
    <row r="114" spans="1:4" x14ac:dyDescent="0.2">
      <c r="A114" s="36" t="s">
        <v>27</v>
      </c>
      <c r="B114" s="36" t="s">
        <v>12</v>
      </c>
      <c r="C114" s="36" t="s">
        <v>8</v>
      </c>
      <c r="D114" s="36">
        <v>2</v>
      </c>
    </row>
    <row r="115" spans="1:4" x14ac:dyDescent="0.2">
      <c r="A115" s="36" t="s">
        <v>27</v>
      </c>
      <c r="B115" s="36" t="s">
        <v>12</v>
      </c>
      <c r="C115" s="36" t="s">
        <v>8</v>
      </c>
      <c r="D115" s="36">
        <v>0</v>
      </c>
    </row>
    <row r="116" spans="1:4" x14ac:dyDescent="0.2">
      <c r="A116" s="36" t="s">
        <v>27</v>
      </c>
      <c r="B116" s="36" t="s">
        <v>12</v>
      </c>
      <c r="C116" s="36" t="s">
        <v>9</v>
      </c>
      <c r="D116" s="36">
        <v>6</v>
      </c>
    </row>
    <row r="117" spans="1:4" x14ac:dyDescent="0.2">
      <c r="A117" s="36" t="s">
        <v>27</v>
      </c>
      <c r="B117" s="36" t="s">
        <v>12</v>
      </c>
      <c r="C117" s="36" t="s">
        <v>9</v>
      </c>
      <c r="D117" s="36">
        <v>2</v>
      </c>
    </row>
    <row r="118" spans="1:4" x14ac:dyDescent="0.2">
      <c r="A118" s="36" t="s">
        <v>27</v>
      </c>
      <c r="B118" s="36" t="s">
        <v>13</v>
      </c>
      <c r="C118" s="36" t="s">
        <v>8</v>
      </c>
      <c r="D118" s="36">
        <v>0</v>
      </c>
    </row>
    <row r="119" spans="1:4" x14ac:dyDescent="0.2">
      <c r="A119" s="36" t="s">
        <v>27</v>
      </c>
      <c r="B119" s="36" t="s">
        <v>13</v>
      </c>
      <c r="C119" s="36" t="s">
        <v>9</v>
      </c>
      <c r="D119" s="36">
        <v>0</v>
      </c>
    </row>
    <row r="120" spans="1:4" x14ac:dyDescent="0.2">
      <c r="A120" s="36" t="s">
        <v>27</v>
      </c>
      <c r="B120" s="36" t="s">
        <v>82</v>
      </c>
      <c r="C120" s="36" t="s">
        <v>8</v>
      </c>
      <c r="D120" s="36">
        <v>0</v>
      </c>
    </row>
    <row r="121" spans="1:4" x14ac:dyDescent="0.2">
      <c r="A121" s="36" t="s">
        <v>27</v>
      </c>
      <c r="B121" s="36" t="s">
        <v>82</v>
      </c>
      <c r="C121" s="36" t="s">
        <v>9</v>
      </c>
      <c r="D121" s="36">
        <v>0</v>
      </c>
    </row>
    <row r="122" spans="1:4" x14ac:dyDescent="0.2">
      <c r="A122" s="36" t="s">
        <v>27</v>
      </c>
      <c r="B122" s="36" t="s">
        <v>15</v>
      </c>
      <c r="C122" s="36" t="s">
        <v>8</v>
      </c>
      <c r="D122" s="36">
        <v>0</v>
      </c>
    </row>
    <row r="123" spans="1:4" x14ac:dyDescent="0.2">
      <c r="A123" s="36" t="s">
        <v>27</v>
      </c>
      <c r="B123" s="36" t="s">
        <v>15</v>
      </c>
      <c r="C123" s="36" t="s">
        <v>9</v>
      </c>
      <c r="D123" s="36">
        <v>0</v>
      </c>
    </row>
    <row r="124" spans="1:4" x14ac:dyDescent="0.2">
      <c r="A124" s="36" t="s">
        <v>28</v>
      </c>
      <c r="B124" s="36" t="s">
        <v>7</v>
      </c>
      <c r="C124" s="36" t="s">
        <v>8</v>
      </c>
      <c r="D124" s="36">
        <v>6</v>
      </c>
    </row>
    <row r="125" spans="1:4" x14ac:dyDescent="0.2">
      <c r="A125" s="36" t="s">
        <v>28</v>
      </c>
      <c r="B125" s="36" t="s">
        <v>10</v>
      </c>
      <c r="C125" s="36" t="s">
        <v>8</v>
      </c>
      <c r="D125" s="36">
        <v>1</v>
      </c>
    </row>
    <row r="126" spans="1:4" x14ac:dyDescent="0.2">
      <c r="A126" s="36" t="s">
        <v>28</v>
      </c>
      <c r="B126" s="36" t="s">
        <v>10</v>
      </c>
      <c r="C126" s="36" t="s">
        <v>9</v>
      </c>
      <c r="D126" s="36">
        <v>0</v>
      </c>
    </row>
    <row r="127" spans="1:4" x14ac:dyDescent="0.2">
      <c r="A127" s="36" t="s">
        <v>28</v>
      </c>
      <c r="B127" s="36" t="s">
        <v>11</v>
      </c>
      <c r="C127" s="36" t="s">
        <v>8</v>
      </c>
      <c r="D127" s="36">
        <v>1</v>
      </c>
    </row>
    <row r="128" spans="1:4" x14ac:dyDescent="0.2">
      <c r="A128" s="36" t="s">
        <v>28</v>
      </c>
      <c r="B128" s="36" t="s">
        <v>11</v>
      </c>
      <c r="C128" s="36" t="s">
        <v>9</v>
      </c>
      <c r="D128" s="36">
        <v>2</v>
      </c>
    </row>
    <row r="129" spans="1:4" x14ac:dyDescent="0.2">
      <c r="A129" s="36" t="s">
        <v>28</v>
      </c>
      <c r="B129" s="36" t="s">
        <v>12</v>
      </c>
      <c r="C129" s="36" t="s">
        <v>8</v>
      </c>
      <c r="D129" s="36">
        <v>1</v>
      </c>
    </row>
    <row r="130" spans="1:4" x14ac:dyDescent="0.2">
      <c r="A130" s="36" t="s">
        <v>28</v>
      </c>
      <c r="B130" s="36" t="s">
        <v>12</v>
      </c>
      <c r="C130" s="36" t="s">
        <v>8</v>
      </c>
      <c r="D130" s="36">
        <v>1</v>
      </c>
    </row>
    <row r="131" spans="1:4" x14ac:dyDescent="0.2">
      <c r="A131" s="36" t="s">
        <v>28</v>
      </c>
      <c r="B131" s="36" t="s">
        <v>12</v>
      </c>
      <c r="C131" s="36" t="s">
        <v>9</v>
      </c>
      <c r="D131" s="36">
        <v>0</v>
      </c>
    </row>
    <row r="132" spans="1:4" x14ac:dyDescent="0.2">
      <c r="A132" s="36" t="s">
        <v>28</v>
      </c>
      <c r="B132" s="36" t="s">
        <v>12</v>
      </c>
      <c r="C132" s="36" t="s">
        <v>9</v>
      </c>
      <c r="D132" s="36">
        <v>2</v>
      </c>
    </row>
    <row r="133" spans="1:4" x14ac:dyDescent="0.2">
      <c r="A133" s="36" t="s">
        <v>28</v>
      </c>
      <c r="B133" s="36" t="s">
        <v>13</v>
      </c>
      <c r="C133" s="36" t="s">
        <v>8</v>
      </c>
      <c r="D133" s="36">
        <v>1</v>
      </c>
    </row>
    <row r="134" spans="1:4" x14ac:dyDescent="0.2">
      <c r="A134" s="36" t="s">
        <v>28</v>
      </c>
      <c r="B134" s="36" t="s">
        <v>13</v>
      </c>
      <c r="C134" s="36" t="s">
        <v>9</v>
      </c>
      <c r="D134" s="36">
        <v>0</v>
      </c>
    </row>
    <row r="135" spans="1:4" x14ac:dyDescent="0.2">
      <c r="A135" s="36" t="s">
        <v>28</v>
      </c>
      <c r="B135" s="36" t="s">
        <v>82</v>
      </c>
      <c r="C135" s="36" t="s">
        <v>8</v>
      </c>
      <c r="D135" s="36">
        <v>1</v>
      </c>
    </row>
    <row r="136" spans="1:4" x14ac:dyDescent="0.2">
      <c r="A136" s="36" t="s">
        <v>28</v>
      </c>
      <c r="B136" s="36" t="s">
        <v>82</v>
      </c>
      <c r="C136" s="36" t="s">
        <v>9</v>
      </c>
      <c r="D136" s="36">
        <v>0</v>
      </c>
    </row>
    <row r="137" spans="1:4" x14ac:dyDescent="0.2">
      <c r="A137" s="36" t="s">
        <v>28</v>
      </c>
      <c r="B137" s="36" t="s">
        <v>15</v>
      </c>
      <c r="C137" s="36" t="s">
        <v>8</v>
      </c>
      <c r="D137" s="36">
        <v>0</v>
      </c>
    </row>
    <row r="138" spans="1:4" x14ac:dyDescent="0.2">
      <c r="A138" s="36" t="s">
        <v>28</v>
      </c>
      <c r="B138" s="36" t="s">
        <v>15</v>
      </c>
      <c r="C138" s="36" t="s">
        <v>9</v>
      </c>
      <c r="D138" s="36">
        <v>0</v>
      </c>
    </row>
    <row r="139" spans="1:4" x14ac:dyDescent="0.2">
      <c r="A139" s="36" t="s">
        <v>29</v>
      </c>
      <c r="B139" s="36" t="s">
        <v>7</v>
      </c>
      <c r="C139" s="36" t="s">
        <v>8</v>
      </c>
      <c r="D139" s="36">
        <v>0</v>
      </c>
    </row>
    <row r="140" spans="1:4" x14ac:dyDescent="0.2">
      <c r="A140" s="36" t="s">
        <v>29</v>
      </c>
      <c r="B140" s="36" t="s">
        <v>10</v>
      </c>
      <c r="C140" s="36" t="s">
        <v>8</v>
      </c>
      <c r="D140" s="36">
        <v>0</v>
      </c>
    </row>
    <row r="141" spans="1:4" x14ac:dyDescent="0.2">
      <c r="A141" s="36" t="s">
        <v>29</v>
      </c>
      <c r="B141" s="36" t="s">
        <v>10</v>
      </c>
      <c r="C141" s="36" t="s">
        <v>9</v>
      </c>
      <c r="D141" s="36">
        <v>0</v>
      </c>
    </row>
    <row r="142" spans="1:4" x14ac:dyDescent="0.2">
      <c r="A142" s="36" t="s">
        <v>29</v>
      </c>
      <c r="B142" s="36" t="s">
        <v>11</v>
      </c>
      <c r="C142" s="36" t="s">
        <v>8</v>
      </c>
      <c r="D142" s="36">
        <v>0</v>
      </c>
    </row>
    <row r="143" spans="1:4" x14ac:dyDescent="0.2">
      <c r="A143" s="36" t="s">
        <v>29</v>
      </c>
      <c r="B143" s="36" t="s">
        <v>11</v>
      </c>
      <c r="C143" s="36" t="s">
        <v>9</v>
      </c>
      <c r="D143" s="36">
        <v>2</v>
      </c>
    </row>
    <row r="144" spans="1:4" x14ac:dyDescent="0.2">
      <c r="A144" s="36" t="s">
        <v>29</v>
      </c>
      <c r="B144" s="36" t="s">
        <v>12</v>
      </c>
      <c r="C144" s="36" t="s">
        <v>8</v>
      </c>
      <c r="D144" s="36">
        <v>0</v>
      </c>
    </row>
    <row r="145" spans="1:4" x14ac:dyDescent="0.2">
      <c r="A145" s="36" t="s">
        <v>29</v>
      </c>
      <c r="B145" s="36" t="s">
        <v>12</v>
      </c>
      <c r="C145" s="36" t="s">
        <v>8</v>
      </c>
      <c r="D145" s="36">
        <v>3</v>
      </c>
    </row>
    <row r="146" spans="1:4" x14ac:dyDescent="0.2">
      <c r="A146" s="36" t="s">
        <v>29</v>
      </c>
      <c r="B146" s="36" t="s">
        <v>12</v>
      </c>
      <c r="C146" s="36" t="s">
        <v>9</v>
      </c>
      <c r="D146" s="36">
        <v>0</v>
      </c>
    </row>
    <row r="147" spans="1:4" x14ac:dyDescent="0.2">
      <c r="A147" s="36" t="s">
        <v>29</v>
      </c>
      <c r="B147" s="36" t="s">
        <v>12</v>
      </c>
      <c r="C147" s="36" t="s">
        <v>9</v>
      </c>
      <c r="D147" s="36">
        <v>4</v>
      </c>
    </row>
    <row r="148" spans="1:4" x14ac:dyDescent="0.2">
      <c r="A148" s="36" t="s">
        <v>29</v>
      </c>
      <c r="B148" s="36" t="s">
        <v>13</v>
      </c>
      <c r="C148" s="36" t="s">
        <v>8</v>
      </c>
      <c r="D148" s="36">
        <v>0</v>
      </c>
    </row>
    <row r="149" spans="1:4" x14ac:dyDescent="0.2">
      <c r="A149" s="36" t="s">
        <v>29</v>
      </c>
      <c r="B149" s="36" t="s">
        <v>13</v>
      </c>
      <c r="C149" s="36" t="s">
        <v>9</v>
      </c>
      <c r="D149" s="36">
        <v>0</v>
      </c>
    </row>
    <row r="150" spans="1:4" x14ac:dyDescent="0.2">
      <c r="A150" s="36" t="s">
        <v>29</v>
      </c>
      <c r="B150" s="36" t="s">
        <v>82</v>
      </c>
      <c r="C150" s="36" t="s">
        <v>8</v>
      </c>
      <c r="D150" s="36">
        <v>0</v>
      </c>
    </row>
    <row r="151" spans="1:4" x14ac:dyDescent="0.2">
      <c r="A151" s="36" t="s">
        <v>29</v>
      </c>
      <c r="B151" s="36" t="s">
        <v>82</v>
      </c>
      <c r="C151" s="36" t="s">
        <v>9</v>
      </c>
      <c r="D151" s="36">
        <v>1</v>
      </c>
    </row>
    <row r="152" spans="1:4" x14ac:dyDescent="0.2">
      <c r="A152" s="36" t="s">
        <v>29</v>
      </c>
      <c r="B152" s="36" t="s">
        <v>15</v>
      </c>
      <c r="C152" s="36" t="s">
        <v>8</v>
      </c>
      <c r="D152" s="36">
        <v>1</v>
      </c>
    </row>
    <row r="153" spans="1:4" x14ac:dyDescent="0.2">
      <c r="A153" s="36" t="s">
        <v>29</v>
      </c>
      <c r="B153" s="36" t="s">
        <v>15</v>
      </c>
      <c r="C153" s="36" t="s">
        <v>9</v>
      </c>
      <c r="D153" s="36">
        <v>0</v>
      </c>
    </row>
    <row r="154" spans="1:4" x14ac:dyDescent="0.2">
      <c r="A154" s="36" t="s">
        <v>30</v>
      </c>
      <c r="B154" s="36" t="s">
        <v>7</v>
      </c>
      <c r="C154" s="36" t="s">
        <v>8</v>
      </c>
      <c r="D154" s="36">
        <v>0</v>
      </c>
    </row>
    <row r="155" spans="1:4" x14ac:dyDescent="0.2">
      <c r="A155" s="36" t="s">
        <v>30</v>
      </c>
      <c r="B155" s="36" t="s">
        <v>10</v>
      </c>
      <c r="C155" s="36" t="s">
        <v>8</v>
      </c>
      <c r="D155" s="36">
        <v>0</v>
      </c>
    </row>
    <row r="156" spans="1:4" x14ac:dyDescent="0.2">
      <c r="A156" s="36" t="s">
        <v>30</v>
      </c>
      <c r="B156" s="36" t="s">
        <v>10</v>
      </c>
      <c r="C156" s="36" t="s">
        <v>9</v>
      </c>
      <c r="D156" s="36">
        <v>0</v>
      </c>
    </row>
    <row r="157" spans="1:4" x14ac:dyDescent="0.2">
      <c r="A157" s="36" t="s">
        <v>30</v>
      </c>
      <c r="B157" s="36" t="s">
        <v>11</v>
      </c>
      <c r="C157" s="36" t="s">
        <v>8</v>
      </c>
      <c r="D157" s="36">
        <v>0</v>
      </c>
    </row>
    <row r="158" spans="1:4" x14ac:dyDescent="0.2">
      <c r="A158" s="36" t="s">
        <v>30</v>
      </c>
      <c r="B158" s="36" t="s">
        <v>11</v>
      </c>
      <c r="C158" s="36" t="s">
        <v>9</v>
      </c>
      <c r="D158" s="36">
        <v>3</v>
      </c>
    </row>
    <row r="159" spans="1:4" x14ac:dyDescent="0.2">
      <c r="A159" s="36" t="s">
        <v>30</v>
      </c>
      <c r="B159" s="36" t="s">
        <v>12</v>
      </c>
      <c r="C159" s="36" t="s">
        <v>8</v>
      </c>
      <c r="D159" s="36">
        <v>1</v>
      </c>
    </row>
    <row r="160" spans="1:4" x14ac:dyDescent="0.2">
      <c r="A160" s="36" t="s">
        <v>30</v>
      </c>
      <c r="B160" s="36" t="s">
        <v>12</v>
      </c>
      <c r="C160" s="36" t="s">
        <v>8</v>
      </c>
      <c r="D160" s="36">
        <v>1</v>
      </c>
    </row>
    <row r="161" spans="1:4" x14ac:dyDescent="0.2">
      <c r="A161" s="36" t="s">
        <v>30</v>
      </c>
      <c r="B161" s="36" t="s">
        <v>12</v>
      </c>
      <c r="C161" s="36" t="s">
        <v>9</v>
      </c>
      <c r="D161" s="36">
        <v>0</v>
      </c>
    </row>
    <row r="162" spans="1:4" x14ac:dyDescent="0.2">
      <c r="A162" s="36" t="s">
        <v>30</v>
      </c>
      <c r="B162" s="36" t="s">
        <v>12</v>
      </c>
      <c r="C162" s="36" t="s">
        <v>9</v>
      </c>
      <c r="D162" s="36">
        <v>5</v>
      </c>
    </row>
    <row r="163" spans="1:4" x14ac:dyDescent="0.2">
      <c r="A163" s="36" t="s">
        <v>30</v>
      </c>
      <c r="B163" s="36" t="s">
        <v>13</v>
      </c>
      <c r="C163" s="36" t="s">
        <v>8</v>
      </c>
      <c r="D163" s="36">
        <v>0</v>
      </c>
    </row>
    <row r="164" spans="1:4" x14ac:dyDescent="0.2">
      <c r="A164" s="36" t="s">
        <v>30</v>
      </c>
      <c r="B164" s="36" t="s">
        <v>13</v>
      </c>
      <c r="C164" s="36" t="s">
        <v>9</v>
      </c>
      <c r="D164" s="36">
        <v>0</v>
      </c>
    </row>
    <row r="165" spans="1:4" x14ac:dyDescent="0.2">
      <c r="A165" s="36" t="s">
        <v>30</v>
      </c>
      <c r="B165" s="36" t="s">
        <v>82</v>
      </c>
      <c r="C165" s="36" t="s">
        <v>8</v>
      </c>
      <c r="D165" s="36">
        <v>1</v>
      </c>
    </row>
    <row r="166" spans="1:4" x14ac:dyDescent="0.2">
      <c r="A166" s="36" t="s">
        <v>30</v>
      </c>
      <c r="B166" s="36" t="s">
        <v>82</v>
      </c>
      <c r="C166" s="36" t="s">
        <v>9</v>
      </c>
      <c r="D166" s="36">
        <v>1</v>
      </c>
    </row>
    <row r="167" spans="1:4" x14ac:dyDescent="0.2">
      <c r="A167" s="36" t="s">
        <v>30</v>
      </c>
      <c r="B167" s="36" t="s">
        <v>15</v>
      </c>
      <c r="C167" s="36" t="s">
        <v>8</v>
      </c>
      <c r="D167" s="36">
        <v>0</v>
      </c>
    </row>
    <row r="168" spans="1:4" x14ac:dyDescent="0.2">
      <c r="A168" s="36" t="s">
        <v>30</v>
      </c>
      <c r="B168" s="36" t="s">
        <v>15</v>
      </c>
      <c r="C168" s="36" t="s">
        <v>9</v>
      </c>
      <c r="D168" s="36">
        <v>0</v>
      </c>
    </row>
    <row r="169" spans="1:4" x14ac:dyDescent="0.2">
      <c r="A169" s="36" t="s">
        <v>81</v>
      </c>
      <c r="B169" s="36" t="s">
        <v>7</v>
      </c>
      <c r="C169" s="36" t="s">
        <v>8</v>
      </c>
      <c r="D169" s="36">
        <v>3</v>
      </c>
    </row>
    <row r="170" spans="1:4" x14ac:dyDescent="0.2">
      <c r="A170" s="36" t="s">
        <v>81</v>
      </c>
      <c r="B170" s="36" t="s">
        <v>10</v>
      </c>
      <c r="C170" s="36" t="s">
        <v>8</v>
      </c>
      <c r="D170" s="36">
        <v>0</v>
      </c>
    </row>
    <row r="171" spans="1:4" x14ac:dyDescent="0.2">
      <c r="A171" s="36" t="s">
        <v>81</v>
      </c>
      <c r="B171" s="36" t="s">
        <v>10</v>
      </c>
      <c r="C171" s="36" t="s">
        <v>9</v>
      </c>
      <c r="D171" s="36">
        <v>0</v>
      </c>
    </row>
    <row r="172" spans="1:4" x14ac:dyDescent="0.2">
      <c r="A172" s="36" t="s">
        <v>81</v>
      </c>
      <c r="B172" s="36" t="s">
        <v>11</v>
      </c>
      <c r="C172" s="36" t="s">
        <v>8</v>
      </c>
      <c r="D172" s="36">
        <v>2</v>
      </c>
    </row>
    <row r="173" spans="1:4" x14ac:dyDescent="0.2">
      <c r="A173" s="36" t="s">
        <v>81</v>
      </c>
      <c r="B173" s="36" t="s">
        <v>11</v>
      </c>
      <c r="C173" s="36" t="s">
        <v>9</v>
      </c>
      <c r="D173" s="36">
        <v>1</v>
      </c>
    </row>
    <row r="174" spans="1:4" x14ac:dyDescent="0.2">
      <c r="A174" s="36" t="s">
        <v>81</v>
      </c>
      <c r="B174" s="36" t="s">
        <v>12</v>
      </c>
      <c r="C174" s="36" t="s">
        <v>8</v>
      </c>
      <c r="D174" s="36">
        <v>0</v>
      </c>
    </row>
    <row r="175" spans="1:4" x14ac:dyDescent="0.2">
      <c r="A175" s="36" t="s">
        <v>81</v>
      </c>
      <c r="B175" s="36" t="s">
        <v>12</v>
      </c>
      <c r="C175" s="36" t="s">
        <v>8</v>
      </c>
      <c r="D175" s="36">
        <v>3</v>
      </c>
    </row>
    <row r="176" spans="1:4" x14ac:dyDescent="0.2">
      <c r="A176" s="36" t="s">
        <v>81</v>
      </c>
      <c r="B176" s="36" t="s">
        <v>12</v>
      </c>
      <c r="C176" s="36" t="s">
        <v>9</v>
      </c>
      <c r="D176" s="36">
        <v>7</v>
      </c>
    </row>
    <row r="177" spans="1:4" x14ac:dyDescent="0.2">
      <c r="A177" s="36" t="s">
        <v>81</v>
      </c>
      <c r="B177" s="36" t="s">
        <v>12</v>
      </c>
      <c r="C177" s="36" t="s">
        <v>9</v>
      </c>
      <c r="D177" s="36">
        <v>1</v>
      </c>
    </row>
    <row r="178" spans="1:4" x14ac:dyDescent="0.2">
      <c r="A178" s="36" t="s">
        <v>81</v>
      </c>
      <c r="B178" s="36" t="s">
        <v>13</v>
      </c>
      <c r="C178" s="36" t="s">
        <v>8</v>
      </c>
      <c r="D178" s="36">
        <v>1</v>
      </c>
    </row>
    <row r="179" spans="1:4" x14ac:dyDescent="0.2">
      <c r="A179" s="36" t="s">
        <v>81</v>
      </c>
      <c r="B179" s="36" t="s">
        <v>13</v>
      </c>
      <c r="C179" s="36" t="s">
        <v>9</v>
      </c>
      <c r="D179" s="36">
        <v>0</v>
      </c>
    </row>
    <row r="180" spans="1:4" x14ac:dyDescent="0.2">
      <c r="A180" s="36" t="s">
        <v>81</v>
      </c>
      <c r="B180" s="36" t="s">
        <v>82</v>
      </c>
      <c r="C180" s="36" t="s">
        <v>8</v>
      </c>
      <c r="D180" s="36">
        <v>0</v>
      </c>
    </row>
    <row r="181" spans="1:4" x14ac:dyDescent="0.2">
      <c r="A181" s="36" t="s">
        <v>81</v>
      </c>
      <c r="B181" s="36" t="s">
        <v>82</v>
      </c>
      <c r="C181" s="36" t="s">
        <v>9</v>
      </c>
      <c r="D181" s="36">
        <v>0</v>
      </c>
    </row>
    <row r="182" spans="1:4" x14ac:dyDescent="0.2">
      <c r="A182" s="36" t="s">
        <v>81</v>
      </c>
      <c r="B182" s="36" t="s">
        <v>15</v>
      </c>
      <c r="C182" s="36" t="s">
        <v>8</v>
      </c>
      <c r="D182" s="36">
        <v>0</v>
      </c>
    </row>
    <row r="183" spans="1:4" x14ac:dyDescent="0.2">
      <c r="A183" s="36" t="s">
        <v>81</v>
      </c>
      <c r="B183" s="36" t="s">
        <v>15</v>
      </c>
      <c r="C183" s="36" t="s">
        <v>9</v>
      </c>
      <c r="D183" s="36">
        <v>0</v>
      </c>
    </row>
    <row r="184" spans="1:4" x14ac:dyDescent="0.2">
      <c r="A184" s="36" t="s">
        <v>90</v>
      </c>
      <c r="B184" s="36" t="s">
        <v>7</v>
      </c>
      <c r="C184" s="36" t="s">
        <v>8</v>
      </c>
      <c r="D184" s="36">
        <v>3</v>
      </c>
    </row>
    <row r="185" spans="1:4" x14ac:dyDescent="0.2">
      <c r="A185" s="36" t="s">
        <v>90</v>
      </c>
      <c r="B185" s="36" t="s">
        <v>10</v>
      </c>
      <c r="C185" s="36" t="s">
        <v>8</v>
      </c>
      <c r="D185" s="36">
        <v>2</v>
      </c>
    </row>
    <row r="186" spans="1:4" x14ac:dyDescent="0.2">
      <c r="A186" s="36" t="s">
        <v>90</v>
      </c>
      <c r="B186" s="36" t="s">
        <v>10</v>
      </c>
      <c r="C186" s="36" t="s">
        <v>9</v>
      </c>
      <c r="D186" s="36">
        <v>0</v>
      </c>
    </row>
    <row r="187" spans="1:4" x14ac:dyDescent="0.2">
      <c r="A187" s="36" t="s">
        <v>90</v>
      </c>
      <c r="B187" s="36" t="s">
        <v>11</v>
      </c>
      <c r="C187" s="36" t="s">
        <v>8</v>
      </c>
      <c r="D187" s="36">
        <v>1</v>
      </c>
    </row>
    <row r="188" spans="1:4" x14ac:dyDescent="0.2">
      <c r="A188" s="36" t="s">
        <v>90</v>
      </c>
      <c r="B188" s="36" t="s">
        <v>11</v>
      </c>
      <c r="C188" s="36" t="s">
        <v>9</v>
      </c>
      <c r="D188" s="36">
        <v>2</v>
      </c>
    </row>
    <row r="189" spans="1:4" x14ac:dyDescent="0.2">
      <c r="A189" s="36" t="s">
        <v>90</v>
      </c>
      <c r="B189" s="36" t="s">
        <v>12</v>
      </c>
      <c r="C189" s="36" t="s">
        <v>8</v>
      </c>
      <c r="D189" s="36">
        <v>3</v>
      </c>
    </row>
    <row r="190" spans="1:4" x14ac:dyDescent="0.2">
      <c r="A190" s="36" t="s">
        <v>90</v>
      </c>
      <c r="B190" s="36" t="s">
        <v>12</v>
      </c>
      <c r="C190" s="36" t="s">
        <v>8</v>
      </c>
      <c r="D190" s="36">
        <v>1</v>
      </c>
    </row>
    <row r="191" spans="1:4" x14ac:dyDescent="0.2">
      <c r="A191" s="36" t="s">
        <v>90</v>
      </c>
      <c r="B191" s="36" t="s">
        <v>12</v>
      </c>
      <c r="C191" s="36" t="s">
        <v>9</v>
      </c>
      <c r="D191" s="36">
        <v>0</v>
      </c>
    </row>
    <row r="192" spans="1:4" x14ac:dyDescent="0.2">
      <c r="A192" s="36" t="s">
        <v>90</v>
      </c>
      <c r="B192" s="36" t="s">
        <v>12</v>
      </c>
      <c r="C192" s="36" t="s">
        <v>9</v>
      </c>
      <c r="D192" s="36">
        <v>7</v>
      </c>
    </row>
    <row r="193" spans="1:4" x14ac:dyDescent="0.2">
      <c r="A193" s="36" t="s">
        <v>90</v>
      </c>
      <c r="B193" s="36" t="s">
        <v>13</v>
      </c>
      <c r="C193" s="36" t="s">
        <v>8</v>
      </c>
      <c r="D193" s="36">
        <v>0</v>
      </c>
    </row>
    <row r="194" spans="1:4" x14ac:dyDescent="0.2">
      <c r="A194" s="36" t="s">
        <v>90</v>
      </c>
      <c r="B194" s="36" t="s">
        <v>13</v>
      </c>
      <c r="C194" s="36" t="s">
        <v>9</v>
      </c>
      <c r="D194" s="36">
        <v>0</v>
      </c>
    </row>
    <row r="195" spans="1:4" x14ac:dyDescent="0.2">
      <c r="A195" s="36" t="s">
        <v>90</v>
      </c>
      <c r="B195" s="36" t="s">
        <v>82</v>
      </c>
      <c r="C195" s="36" t="s">
        <v>8</v>
      </c>
      <c r="D195" s="36">
        <v>1</v>
      </c>
    </row>
    <row r="196" spans="1:4" x14ac:dyDescent="0.2">
      <c r="A196" s="36" t="s">
        <v>90</v>
      </c>
      <c r="B196" s="36" t="s">
        <v>82</v>
      </c>
      <c r="C196" s="36" t="s">
        <v>9</v>
      </c>
      <c r="D196" s="36">
        <v>0</v>
      </c>
    </row>
    <row r="197" spans="1:4" x14ac:dyDescent="0.2">
      <c r="A197" s="36" t="s">
        <v>90</v>
      </c>
      <c r="B197" s="36" t="s">
        <v>15</v>
      </c>
      <c r="C197" s="36" t="s">
        <v>8</v>
      </c>
      <c r="D197" s="36">
        <v>0</v>
      </c>
    </row>
    <row r="198" spans="1:4" x14ac:dyDescent="0.2">
      <c r="A198" s="36" t="s">
        <v>90</v>
      </c>
      <c r="B198" s="36" t="s">
        <v>15</v>
      </c>
      <c r="C198" s="36" t="s">
        <v>9</v>
      </c>
      <c r="D198" s="36">
        <v>0</v>
      </c>
    </row>
    <row r="199" spans="1:4" x14ac:dyDescent="0.2">
      <c r="A199" s="36" t="s">
        <v>89</v>
      </c>
      <c r="B199" s="36" t="s">
        <v>7</v>
      </c>
      <c r="C199" s="36" t="s">
        <v>8</v>
      </c>
      <c r="D199" s="36">
        <v>3</v>
      </c>
    </row>
    <row r="200" spans="1:4" x14ac:dyDescent="0.2">
      <c r="A200" s="36" t="s">
        <v>89</v>
      </c>
      <c r="B200" s="36" t="s">
        <v>10</v>
      </c>
      <c r="C200" s="36" t="s">
        <v>8</v>
      </c>
      <c r="D200" s="36">
        <v>1</v>
      </c>
    </row>
    <row r="201" spans="1:4" x14ac:dyDescent="0.2">
      <c r="A201" s="36" t="s">
        <v>89</v>
      </c>
      <c r="B201" s="36" t="s">
        <v>10</v>
      </c>
      <c r="C201" s="36" t="s">
        <v>9</v>
      </c>
      <c r="D201" s="36">
        <v>0</v>
      </c>
    </row>
    <row r="202" spans="1:4" x14ac:dyDescent="0.2">
      <c r="A202" s="36" t="s">
        <v>89</v>
      </c>
      <c r="B202" s="36" t="s">
        <v>11</v>
      </c>
      <c r="C202" s="36" t="s">
        <v>8</v>
      </c>
      <c r="D202" s="36">
        <v>0</v>
      </c>
    </row>
    <row r="203" spans="1:4" x14ac:dyDescent="0.2">
      <c r="A203" s="36" t="s">
        <v>89</v>
      </c>
      <c r="B203" s="36" t="s">
        <v>11</v>
      </c>
      <c r="C203" s="36" t="s">
        <v>9</v>
      </c>
      <c r="D203" s="36">
        <v>1</v>
      </c>
    </row>
    <row r="204" spans="1:4" x14ac:dyDescent="0.2">
      <c r="A204" s="36" t="s">
        <v>89</v>
      </c>
      <c r="B204" s="36" t="s">
        <v>12</v>
      </c>
      <c r="C204" s="36" t="s">
        <v>8</v>
      </c>
      <c r="D204" s="36">
        <v>1</v>
      </c>
    </row>
    <row r="205" spans="1:4" x14ac:dyDescent="0.2">
      <c r="A205" s="36" t="s">
        <v>89</v>
      </c>
      <c r="B205" s="36" t="s">
        <v>12</v>
      </c>
      <c r="C205" s="36" t="s">
        <v>8</v>
      </c>
      <c r="D205" s="36">
        <v>2</v>
      </c>
    </row>
    <row r="206" spans="1:4" x14ac:dyDescent="0.2">
      <c r="A206" s="36" t="s">
        <v>89</v>
      </c>
      <c r="B206" s="36" t="s">
        <v>12</v>
      </c>
      <c r="C206" s="36" t="s">
        <v>9</v>
      </c>
      <c r="D206" s="36">
        <v>0</v>
      </c>
    </row>
    <row r="207" spans="1:4" x14ac:dyDescent="0.2">
      <c r="A207" s="36" t="s">
        <v>89</v>
      </c>
      <c r="B207" s="36" t="s">
        <v>12</v>
      </c>
      <c r="C207" s="36" t="s">
        <v>9</v>
      </c>
      <c r="D207" s="36">
        <v>7</v>
      </c>
    </row>
    <row r="208" spans="1:4" x14ac:dyDescent="0.2">
      <c r="A208" s="36" t="s">
        <v>89</v>
      </c>
      <c r="B208" s="36" t="s">
        <v>13</v>
      </c>
      <c r="C208" s="36" t="s">
        <v>8</v>
      </c>
      <c r="D208" s="36">
        <v>1</v>
      </c>
    </row>
    <row r="209" spans="1:4" x14ac:dyDescent="0.2">
      <c r="A209" s="36" t="s">
        <v>89</v>
      </c>
      <c r="B209" s="36" t="s">
        <v>13</v>
      </c>
      <c r="C209" s="36" t="s">
        <v>9</v>
      </c>
      <c r="D209" s="36">
        <v>0</v>
      </c>
    </row>
    <row r="210" spans="1:4" x14ac:dyDescent="0.2">
      <c r="A210" s="36" t="s">
        <v>89</v>
      </c>
      <c r="B210" s="36" t="s">
        <v>82</v>
      </c>
      <c r="C210" s="36" t="s">
        <v>8</v>
      </c>
      <c r="D210" s="36">
        <v>0</v>
      </c>
    </row>
    <row r="211" spans="1:4" x14ac:dyDescent="0.2">
      <c r="A211" s="36" t="s">
        <v>89</v>
      </c>
      <c r="B211" s="36" t="s">
        <v>82</v>
      </c>
      <c r="C211" s="36" t="s">
        <v>9</v>
      </c>
      <c r="D211" s="36">
        <v>1</v>
      </c>
    </row>
    <row r="212" spans="1:4" x14ac:dyDescent="0.2">
      <c r="A212" s="36" t="s">
        <v>89</v>
      </c>
      <c r="B212" s="36" t="s">
        <v>15</v>
      </c>
      <c r="C212" s="36" t="s">
        <v>8</v>
      </c>
      <c r="D212" s="36">
        <v>0</v>
      </c>
    </row>
    <row r="213" spans="1:4" x14ac:dyDescent="0.2">
      <c r="A213" s="36" t="s">
        <v>114</v>
      </c>
      <c r="B213" s="36" t="s">
        <v>7</v>
      </c>
      <c r="C213" s="36" t="s">
        <v>8</v>
      </c>
      <c r="D213" s="36">
        <v>3</v>
      </c>
    </row>
    <row r="214" spans="1:4" x14ac:dyDescent="0.2">
      <c r="A214" s="36" t="s">
        <v>114</v>
      </c>
      <c r="B214" s="36" t="s">
        <v>10</v>
      </c>
      <c r="C214" s="36" t="s">
        <v>8</v>
      </c>
      <c r="D214" s="36">
        <v>2</v>
      </c>
    </row>
    <row r="215" spans="1:4" x14ac:dyDescent="0.2">
      <c r="A215" s="36" t="s">
        <v>114</v>
      </c>
      <c r="B215" s="36" t="s">
        <v>10</v>
      </c>
      <c r="C215" s="36" t="s">
        <v>9</v>
      </c>
      <c r="D215" s="36">
        <v>0</v>
      </c>
    </row>
    <row r="216" spans="1:4" x14ac:dyDescent="0.2">
      <c r="A216" s="36" t="s">
        <v>114</v>
      </c>
      <c r="B216" s="36" t="s">
        <v>11</v>
      </c>
      <c r="C216" s="36" t="s">
        <v>8</v>
      </c>
      <c r="D216" s="36">
        <v>0</v>
      </c>
    </row>
    <row r="217" spans="1:4" x14ac:dyDescent="0.2">
      <c r="A217" s="36" t="s">
        <v>114</v>
      </c>
      <c r="B217" s="36" t="s">
        <v>11</v>
      </c>
      <c r="C217" s="36" t="s">
        <v>9</v>
      </c>
      <c r="D217" s="36">
        <v>0</v>
      </c>
    </row>
    <row r="218" spans="1:4" x14ac:dyDescent="0.2">
      <c r="A218" s="36" t="s">
        <v>114</v>
      </c>
      <c r="B218" s="36" t="s">
        <v>12</v>
      </c>
      <c r="C218" s="36" t="s">
        <v>8</v>
      </c>
      <c r="D218" s="36">
        <v>0</v>
      </c>
    </row>
    <row r="219" spans="1:4" x14ac:dyDescent="0.2">
      <c r="A219" s="36" t="s">
        <v>114</v>
      </c>
      <c r="B219" s="36" t="s">
        <v>12</v>
      </c>
      <c r="C219" s="36" t="s">
        <v>8</v>
      </c>
      <c r="D219" s="36">
        <v>4</v>
      </c>
    </row>
    <row r="220" spans="1:4" x14ac:dyDescent="0.2">
      <c r="A220" s="36" t="s">
        <v>114</v>
      </c>
      <c r="B220" s="36" t="s">
        <v>12</v>
      </c>
      <c r="C220" s="36" t="s">
        <v>9</v>
      </c>
      <c r="D220" s="36">
        <v>2</v>
      </c>
    </row>
    <row r="221" spans="1:4" x14ac:dyDescent="0.2">
      <c r="A221" s="36" t="s">
        <v>114</v>
      </c>
      <c r="B221" s="36" t="s">
        <v>12</v>
      </c>
      <c r="C221" s="36" t="s">
        <v>9</v>
      </c>
      <c r="D221" s="36">
        <v>9</v>
      </c>
    </row>
    <row r="222" spans="1:4" x14ac:dyDescent="0.2">
      <c r="A222" s="36" t="s">
        <v>114</v>
      </c>
      <c r="B222" s="36" t="s">
        <v>13</v>
      </c>
      <c r="C222" s="36" t="s">
        <v>8</v>
      </c>
      <c r="D222" s="36">
        <v>0</v>
      </c>
    </row>
    <row r="223" spans="1:4" x14ac:dyDescent="0.2">
      <c r="A223" s="36" t="s">
        <v>114</v>
      </c>
      <c r="B223" s="36" t="s">
        <v>13</v>
      </c>
      <c r="C223" s="36" t="s">
        <v>9</v>
      </c>
      <c r="D223" s="36">
        <v>0</v>
      </c>
    </row>
    <row r="224" spans="1:4" x14ac:dyDescent="0.2">
      <c r="A224" s="36" t="s">
        <v>114</v>
      </c>
      <c r="B224" s="36" t="s">
        <v>82</v>
      </c>
      <c r="C224" s="36" t="s">
        <v>8</v>
      </c>
      <c r="D224" s="36">
        <v>1</v>
      </c>
    </row>
    <row r="225" spans="1:4" x14ac:dyDescent="0.2">
      <c r="A225" s="36" t="s">
        <v>114</v>
      </c>
      <c r="B225" s="36" t="s">
        <v>82</v>
      </c>
      <c r="C225" s="36" t="s">
        <v>9</v>
      </c>
      <c r="D225" s="36">
        <v>1</v>
      </c>
    </row>
    <row r="226" spans="1:4" x14ac:dyDescent="0.2">
      <c r="A226" s="36" t="s">
        <v>114</v>
      </c>
      <c r="B226" s="36" t="s">
        <v>15</v>
      </c>
      <c r="C226" s="36" t="s">
        <v>8</v>
      </c>
      <c r="D226" s="36">
        <v>0</v>
      </c>
    </row>
    <row r="227" spans="1:4" x14ac:dyDescent="0.2">
      <c r="A227" s="36" t="s">
        <v>114</v>
      </c>
      <c r="B227" s="36" t="s">
        <v>15</v>
      </c>
      <c r="C227" s="36" t="s">
        <v>9</v>
      </c>
      <c r="D227" s="36">
        <v>0</v>
      </c>
    </row>
    <row r="228" spans="1:4" x14ac:dyDescent="0.2">
      <c r="A228" s="36" t="s">
        <v>121</v>
      </c>
      <c r="B228" s="36" t="s">
        <v>7</v>
      </c>
      <c r="C228" s="36" t="s">
        <v>8</v>
      </c>
      <c r="D228" s="36">
        <v>0</v>
      </c>
    </row>
    <row r="229" spans="1:4" x14ac:dyDescent="0.2">
      <c r="A229" s="36" t="s">
        <v>121</v>
      </c>
      <c r="B229" s="36" t="s">
        <v>10</v>
      </c>
      <c r="C229" s="36" t="s">
        <v>8</v>
      </c>
      <c r="D229" s="36">
        <v>1</v>
      </c>
    </row>
    <row r="230" spans="1:4" x14ac:dyDescent="0.2">
      <c r="A230" s="36" t="s">
        <v>121</v>
      </c>
      <c r="B230" s="36" t="s">
        <v>10</v>
      </c>
      <c r="C230" s="36" t="s">
        <v>9</v>
      </c>
      <c r="D230" s="36">
        <v>0</v>
      </c>
    </row>
    <row r="231" spans="1:4" x14ac:dyDescent="0.2">
      <c r="A231" s="36" t="s">
        <v>121</v>
      </c>
      <c r="B231" s="36" t="s">
        <v>11</v>
      </c>
      <c r="C231" s="36" t="s">
        <v>8</v>
      </c>
      <c r="D231" s="36">
        <v>2</v>
      </c>
    </row>
    <row r="232" spans="1:4" x14ac:dyDescent="0.2">
      <c r="A232" s="36" t="s">
        <v>121</v>
      </c>
      <c r="B232" s="36" t="s">
        <v>11</v>
      </c>
      <c r="C232" s="36" t="s">
        <v>9</v>
      </c>
      <c r="D232" s="36">
        <v>1</v>
      </c>
    </row>
    <row r="233" spans="1:4" x14ac:dyDescent="0.2">
      <c r="A233" s="36" t="s">
        <v>121</v>
      </c>
      <c r="B233" s="36" t="s">
        <v>12</v>
      </c>
      <c r="C233" s="36" t="s">
        <v>8</v>
      </c>
      <c r="D233" s="36">
        <v>4</v>
      </c>
    </row>
    <row r="234" spans="1:4" x14ac:dyDescent="0.2">
      <c r="A234" s="36" t="s">
        <v>121</v>
      </c>
      <c r="B234" s="36" t="s">
        <v>12</v>
      </c>
      <c r="C234" s="36" t="s">
        <v>8</v>
      </c>
      <c r="D234" s="36">
        <v>0</v>
      </c>
    </row>
    <row r="235" spans="1:4" x14ac:dyDescent="0.2">
      <c r="A235" s="36" t="s">
        <v>121</v>
      </c>
      <c r="B235" s="36" t="s">
        <v>12</v>
      </c>
      <c r="C235" s="36" t="s">
        <v>9</v>
      </c>
      <c r="D235" s="36">
        <v>0</v>
      </c>
    </row>
    <row r="236" spans="1:4" x14ac:dyDescent="0.2">
      <c r="A236" s="36" t="s">
        <v>121</v>
      </c>
      <c r="B236" s="36" t="s">
        <v>12</v>
      </c>
      <c r="C236" s="36" t="s">
        <v>9</v>
      </c>
      <c r="D236" s="36">
        <v>6</v>
      </c>
    </row>
    <row r="237" spans="1:4" x14ac:dyDescent="0.2">
      <c r="A237" s="36" t="s">
        <v>121</v>
      </c>
      <c r="B237" s="36" t="s">
        <v>13</v>
      </c>
      <c r="C237" s="36" t="s">
        <v>8</v>
      </c>
      <c r="D237" s="36">
        <v>1</v>
      </c>
    </row>
    <row r="238" spans="1:4" x14ac:dyDescent="0.2">
      <c r="A238" s="36" t="s">
        <v>121</v>
      </c>
      <c r="B238" s="36" t="s">
        <v>13</v>
      </c>
      <c r="C238" s="36" t="s">
        <v>9</v>
      </c>
      <c r="D238" s="36">
        <v>0</v>
      </c>
    </row>
    <row r="239" spans="1:4" x14ac:dyDescent="0.2">
      <c r="A239" s="36" t="s">
        <v>121</v>
      </c>
      <c r="B239" s="36" t="s">
        <v>82</v>
      </c>
      <c r="C239" s="36" t="s">
        <v>8</v>
      </c>
      <c r="D239" s="36">
        <v>0</v>
      </c>
    </row>
    <row r="240" spans="1:4" x14ac:dyDescent="0.2">
      <c r="A240" s="36" t="s">
        <v>121</v>
      </c>
      <c r="B240" s="36" t="s">
        <v>82</v>
      </c>
      <c r="C240" s="36" t="s">
        <v>9</v>
      </c>
      <c r="D240" s="36">
        <v>1</v>
      </c>
    </row>
    <row r="241" spans="1:4" x14ac:dyDescent="0.2">
      <c r="A241" s="36" t="s">
        <v>121</v>
      </c>
      <c r="B241" s="36" t="s">
        <v>15</v>
      </c>
      <c r="C241" s="36" t="s">
        <v>8</v>
      </c>
      <c r="D241" s="36">
        <v>0</v>
      </c>
    </row>
    <row r="242" spans="1:4" x14ac:dyDescent="0.2">
      <c r="A242" s="36" t="s">
        <v>121</v>
      </c>
      <c r="B242" s="36" t="s">
        <v>15</v>
      </c>
      <c r="C242" s="36" t="s">
        <v>9</v>
      </c>
      <c r="D242" s="36">
        <v>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DC2CB-CBD0-4577-B313-1CAE47CD78EE}">
  <sheetPr codeName="Sheet6"/>
  <dimension ref="A1:D242"/>
  <sheetViews>
    <sheetView zoomScaleNormal="100" workbookViewId="0"/>
  </sheetViews>
  <sheetFormatPr defaultRowHeight="15" x14ac:dyDescent="0.2"/>
  <cols>
    <col min="1" max="1" width="21.42578125" style="16" bestFit="1" customWidth="1"/>
    <col min="2" max="2" width="52" style="16" bestFit="1" customWidth="1"/>
    <col min="3" max="3" width="16.140625" style="16" bestFit="1" customWidth="1"/>
    <col min="4" max="4" width="34.7109375" style="16" bestFit="1" customWidth="1"/>
    <col min="5" max="16384" width="9.140625" style="16"/>
  </cols>
  <sheetData>
    <row r="1" spans="1:4" ht="15.75" x14ac:dyDescent="0.25">
      <c r="A1" s="15" t="s">
        <v>0</v>
      </c>
      <c r="B1" s="15" t="s">
        <v>1</v>
      </c>
      <c r="C1" s="15" t="s">
        <v>2</v>
      </c>
      <c r="D1" s="15" t="s">
        <v>4</v>
      </c>
    </row>
    <row r="2" spans="1:4" x14ac:dyDescent="0.2">
      <c r="A2" s="36" t="s">
        <v>6</v>
      </c>
      <c r="B2" s="36" t="s">
        <v>7</v>
      </c>
      <c r="C2" s="36" t="s">
        <v>8</v>
      </c>
      <c r="D2" s="36">
        <v>7</v>
      </c>
    </row>
    <row r="3" spans="1:4" x14ac:dyDescent="0.2">
      <c r="A3" s="36" t="s">
        <v>6</v>
      </c>
      <c r="B3" s="36" t="s">
        <v>7</v>
      </c>
      <c r="C3" s="36" t="s">
        <v>9</v>
      </c>
      <c r="D3" s="36">
        <v>0</v>
      </c>
    </row>
    <row r="4" spans="1:4" x14ac:dyDescent="0.2">
      <c r="A4" s="36" t="s">
        <v>6</v>
      </c>
      <c r="B4" s="36" t="s">
        <v>10</v>
      </c>
      <c r="C4" s="36" t="s">
        <v>8</v>
      </c>
      <c r="D4" s="36">
        <v>21</v>
      </c>
    </row>
    <row r="5" spans="1:4" x14ac:dyDescent="0.2">
      <c r="A5" s="36" t="s">
        <v>6</v>
      </c>
      <c r="B5" s="36" t="s">
        <v>10</v>
      </c>
      <c r="C5" s="36" t="s">
        <v>9</v>
      </c>
      <c r="D5" s="36">
        <v>1</v>
      </c>
    </row>
    <row r="6" spans="1:4" x14ac:dyDescent="0.2">
      <c r="A6" s="36" t="s">
        <v>6</v>
      </c>
      <c r="B6" s="36" t="s">
        <v>11</v>
      </c>
      <c r="C6" s="36" t="s">
        <v>8</v>
      </c>
      <c r="D6" s="36">
        <v>48</v>
      </c>
    </row>
    <row r="7" spans="1:4" x14ac:dyDescent="0.2">
      <c r="A7" s="36" t="s">
        <v>6</v>
      </c>
      <c r="B7" s="36" t="s">
        <v>11</v>
      </c>
      <c r="C7" s="36" t="s">
        <v>9</v>
      </c>
      <c r="D7" s="36">
        <v>34</v>
      </c>
    </row>
    <row r="8" spans="1:4" x14ac:dyDescent="0.2">
      <c r="A8" s="36" t="s">
        <v>6</v>
      </c>
      <c r="B8" s="36" t="s">
        <v>12</v>
      </c>
      <c r="C8" s="36" t="s">
        <v>8</v>
      </c>
      <c r="D8" s="36">
        <v>36</v>
      </c>
    </row>
    <row r="9" spans="1:4" x14ac:dyDescent="0.2">
      <c r="A9" s="36" t="s">
        <v>6</v>
      </c>
      <c r="B9" s="36" t="s">
        <v>12</v>
      </c>
      <c r="C9" s="36" t="s">
        <v>8</v>
      </c>
      <c r="D9" s="36">
        <v>48</v>
      </c>
    </row>
    <row r="10" spans="1:4" x14ac:dyDescent="0.2">
      <c r="A10" s="36" t="s">
        <v>6</v>
      </c>
      <c r="B10" s="36" t="s">
        <v>12</v>
      </c>
      <c r="C10" s="36" t="s">
        <v>9</v>
      </c>
      <c r="D10" s="36">
        <v>48</v>
      </c>
    </row>
    <row r="11" spans="1:4" x14ac:dyDescent="0.2">
      <c r="A11" s="36" t="s">
        <v>6</v>
      </c>
      <c r="B11" s="36" t="s">
        <v>12</v>
      </c>
      <c r="C11" s="36" t="s">
        <v>9</v>
      </c>
      <c r="D11" s="36">
        <v>18</v>
      </c>
    </row>
    <row r="12" spans="1:4" x14ac:dyDescent="0.2">
      <c r="A12" s="36" t="s">
        <v>6</v>
      </c>
      <c r="B12" s="36" t="s">
        <v>13</v>
      </c>
      <c r="C12" s="36" t="s">
        <v>8</v>
      </c>
      <c r="D12" s="36">
        <v>41</v>
      </c>
    </row>
    <row r="13" spans="1:4" x14ac:dyDescent="0.2">
      <c r="A13" s="36" t="s">
        <v>6</v>
      </c>
      <c r="B13" s="36" t="s">
        <v>13</v>
      </c>
      <c r="C13" s="36" t="s">
        <v>9</v>
      </c>
      <c r="D13" s="36">
        <v>3</v>
      </c>
    </row>
    <row r="14" spans="1:4" x14ac:dyDescent="0.2">
      <c r="A14" s="36" t="s">
        <v>6</v>
      </c>
      <c r="B14" s="36" t="s">
        <v>82</v>
      </c>
      <c r="C14" s="36" t="s">
        <v>8</v>
      </c>
      <c r="D14" s="36">
        <v>78</v>
      </c>
    </row>
    <row r="15" spans="1:4" x14ac:dyDescent="0.2">
      <c r="A15" s="36" t="s">
        <v>6</v>
      </c>
      <c r="B15" s="36" t="s">
        <v>82</v>
      </c>
      <c r="C15" s="36" t="s">
        <v>9</v>
      </c>
      <c r="D15" s="36">
        <v>29</v>
      </c>
    </row>
    <row r="16" spans="1:4" x14ac:dyDescent="0.2">
      <c r="A16" s="36" t="s">
        <v>6</v>
      </c>
      <c r="B16" s="36" t="s">
        <v>15</v>
      </c>
      <c r="C16" s="36" t="s">
        <v>8</v>
      </c>
      <c r="D16" s="36">
        <v>0</v>
      </c>
    </row>
    <row r="17" spans="1:4" x14ac:dyDescent="0.2">
      <c r="A17" s="36" t="s">
        <v>6</v>
      </c>
      <c r="B17" s="36" t="s">
        <v>15</v>
      </c>
      <c r="C17" s="36" t="s">
        <v>9</v>
      </c>
      <c r="D17" s="36">
        <v>0</v>
      </c>
    </row>
    <row r="18" spans="1:4" x14ac:dyDescent="0.2">
      <c r="A18" s="36" t="s">
        <v>21</v>
      </c>
      <c r="B18" s="36" t="s">
        <v>7</v>
      </c>
      <c r="C18" s="36" t="s">
        <v>8</v>
      </c>
      <c r="D18" s="36">
        <v>4</v>
      </c>
    </row>
    <row r="19" spans="1:4" x14ac:dyDescent="0.2">
      <c r="A19" s="36" t="s">
        <v>21</v>
      </c>
      <c r="B19" s="36" t="s">
        <v>10</v>
      </c>
      <c r="C19" s="36" t="s">
        <v>8</v>
      </c>
      <c r="D19" s="36">
        <v>21</v>
      </c>
    </row>
    <row r="20" spans="1:4" x14ac:dyDescent="0.2">
      <c r="A20" s="36" t="s">
        <v>21</v>
      </c>
      <c r="B20" s="36" t="s">
        <v>10</v>
      </c>
      <c r="C20" s="36" t="s">
        <v>9</v>
      </c>
      <c r="D20" s="36">
        <v>0</v>
      </c>
    </row>
    <row r="21" spans="1:4" x14ac:dyDescent="0.2">
      <c r="A21" s="36" t="s">
        <v>21</v>
      </c>
      <c r="B21" s="36" t="s">
        <v>11</v>
      </c>
      <c r="C21" s="36" t="s">
        <v>8</v>
      </c>
      <c r="D21" s="36">
        <v>56</v>
      </c>
    </row>
    <row r="22" spans="1:4" x14ac:dyDescent="0.2">
      <c r="A22" s="36" t="s">
        <v>21</v>
      </c>
      <c r="B22" s="36" t="s">
        <v>11</v>
      </c>
      <c r="C22" s="36" t="s">
        <v>9</v>
      </c>
      <c r="D22" s="36">
        <v>40</v>
      </c>
    </row>
    <row r="23" spans="1:4" x14ac:dyDescent="0.2">
      <c r="A23" s="36" t="s">
        <v>21</v>
      </c>
      <c r="B23" s="36" t="s">
        <v>12</v>
      </c>
      <c r="C23" s="36" t="s">
        <v>8</v>
      </c>
      <c r="D23" s="36">
        <v>57</v>
      </c>
    </row>
    <row r="24" spans="1:4" x14ac:dyDescent="0.2">
      <c r="A24" s="36" t="s">
        <v>21</v>
      </c>
      <c r="B24" s="36" t="s">
        <v>12</v>
      </c>
      <c r="C24" s="36" t="s">
        <v>8</v>
      </c>
      <c r="D24" s="36">
        <v>39</v>
      </c>
    </row>
    <row r="25" spans="1:4" x14ac:dyDescent="0.2">
      <c r="A25" s="36" t="s">
        <v>21</v>
      </c>
      <c r="B25" s="36" t="s">
        <v>12</v>
      </c>
      <c r="C25" s="36" t="s">
        <v>9</v>
      </c>
      <c r="D25" s="36">
        <v>62</v>
      </c>
    </row>
    <row r="26" spans="1:4" x14ac:dyDescent="0.2">
      <c r="A26" s="36" t="s">
        <v>21</v>
      </c>
      <c r="B26" s="36" t="s">
        <v>12</v>
      </c>
      <c r="C26" s="36" t="s">
        <v>9</v>
      </c>
      <c r="D26" s="36">
        <v>13</v>
      </c>
    </row>
    <row r="27" spans="1:4" x14ac:dyDescent="0.2">
      <c r="A27" s="36" t="s">
        <v>21</v>
      </c>
      <c r="B27" s="36" t="s">
        <v>13</v>
      </c>
      <c r="C27" s="36" t="s">
        <v>8</v>
      </c>
      <c r="D27" s="36">
        <v>45</v>
      </c>
    </row>
    <row r="28" spans="1:4" x14ac:dyDescent="0.2">
      <c r="A28" s="36" t="s">
        <v>21</v>
      </c>
      <c r="B28" s="36" t="s">
        <v>13</v>
      </c>
      <c r="C28" s="36" t="s">
        <v>9</v>
      </c>
      <c r="D28" s="36">
        <v>0</v>
      </c>
    </row>
    <row r="29" spans="1:4" x14ac:dyDescent="0.2">
      <c r="A29" s="36" t="s">
        <v>21</v>
      </c>
      <c r="B29" s="36" t="s">
        <v>82</v>
      </c>
      <c r="C29" s="36" t="s">
        <v>8</v>
      </c>
      <c r="D29" s="36">
        <v>106</v>
      </c>
    </row>
    <row r="30" spans="1:4" x14ac:dyDescent="0.2">
      <c r="A30" s="36" t="s">
        <v>21</v>
      </c>
      <c r="B30" s="36" t="s">
        <v>82</v>
      </c>
      <c r="C30" s="36" t="s">
        <v>9</v>
      </c>
      <c r="D30" s="36">
        <v>16</v>
      </c>
    </row>
    <row r="31" spans="1:4" x14ac:dyDescent="0.2">
      <c r="A31" s="36" t="s">
        <v>21</v>
      </c>
      <c r="B31" s="36" t="s">
        <v>15</v>
      </c>
      <c r="C31" s="36" t="s">
        <v>8</v>
      </c>
      <c r="D31" s="36">
        <v>3</v>
      </c>
    </row>
    <row r="32" spans="1:4" x14ac:dyDescent="0.2">
      <c r="A32" s="36" t="s">
        <v>21</v>
      </c>
      <c r="B32" s="36" t="s">
        <v>15</v>
      </c>
      <c r="C32" s="36" t="s">
        <v>9</v>
      </c>
      <c r="D32" s="36">
        <v>1</v>
      </c>
    </row>
    <row r="33" spans="1:4" x14ac:dyDescent="0.2">
      <c r="A33" s="36" t="s">
        <v>22</v>
      </c>
      <c r="B33" s="36" t="s">
        <v>7</v>
      </c>
      <c r="C33" s="36" t="s">
        <v>8</v>
      </c>
      <c r="D33" s="36">
        <v>3</v>
      </c>
    </row>
    <row r="34" spans="1:4" x14ac:dyDescent="0.2">
      <c r="A34" s="36" t="s">
        <v>22</v>
      </c>
      <c r="B34" s="36" t="s">
        <v>7</v>
      </c>
      <c r="C34" s="36" t="s">
        <v>9</v>
      </c>
      <c r="D34" s="36">
        <v>0</v>
      </c>
    </row>
    <row r="35" spans="1:4" x14ac:dyDescent="0.2">
      <c r="A35" s="36" t="s">
        <v>22</v>
      </c>
      <c r="B35" s="36" t="s">
        <v>10</v>
      </c>
      <c r="C35" s="36" t="s">
        <v>8</v>
      </c>
      <c r="D35" s="36">
        <v>15</v>
      </c>
    </row>
    <row r="36" spans="1:4" x14ac:dyDescent="0.2">
      <c r="A36" s="36" t="s">
        <v>22</v>
      </c>
      <c r="B36" s="36" t="s">
        <v>10</v>
      </c>
      <c r="C36" s="36" t="s">
        <v>9</v>
      </c>
      <c r="D36" s="36">
        <v>0</v>
      </c>
    </row>
    <row r="37" spans="1:4" x14ac:dyDescent="0.2">
      <c r="A37" s="36" t="s">
        <v>22</v>
      </c>
      <c r="B37" s="36" t="s">
        <v>11</v>
      </c>
      <c r="C37" s="36" t="s">
        <v>8</v>
      </c>
      <c r="D37" s="36">
        <v>29</v>
      </c>
    </row>
    <row r="38" spans="1:4" x14ac:dyDescent="0.2">
      <c r="A38" s="36" t="s">
        <v>22</v>
      </c>
      <c r="B38" s="36" t="s">
        <v>11</v>
      </c>
      <c r="C38" s="36" t="s">
        <v>9</v>
      </c>
      <c r="D38" s="36">
        <v>14</v>
      </c>
    </row>
    <row r="39" spans="1:4" x14ac:dyDescent="0.2">
      <c r="A39" s="36" t="s">
        <v>22</v>
      </c>
      <c r="B39" s="36" t="s">
        <v>12</v>
      </c>
      <c r="C39" s="36" t="s">
        <v>8</v>
      </c>
      <c r="D39" s="36">
        <v>39</v>
      </c>
    </row>
    <row r="40" spans="1:4" x14ac:dyDescent="0.2">
      <c r="A40" s="36" t="s">
        <v>22</v>
      </c>
      <c r="B40" s="36" t="s">
        <v>12</v>
      </c>
      <c r="C40" s="36" t="s">
        <v>8</v>
      </c>
      <c r="D40" s="36">
        <v>38</v>
      </c>
    </row>
    <row r="41" spans="1:4" x14ac:dyDescent="0.2">
      <c r="A41" s="36" t="s">
        <v>22</v>
      </c>
      <c r="B41" s="36" t="s">
        <v>12</v>
      </c>
      <c r="C41" s="36" t="s">
        <v>9</v>
      </c>
      <c r="D41" s="36">
        <v>25</v>
      </c>
    </row>
    <row r="42" spans="1:4" x14ac:dyDescent="0.2">
      <c r="A42" s="36" t="s">
        <v>22</v>
      </c>
      <c r="B42" s="36" t="s">
        <v>12</v>
      </c>
      <c r="C42" s="36" t="s">
        <v>9</v>
      </c>
      <c r="D42" s="36">
        <v>54</v>
      </c>
    </row>
    <row r="43" spans="1:4" x14ac:dyDescent="0.2">
      <c r="A43" s="36" t="s">
        <v>22</v>
      </c>
      <c r="B43" s="36" t="s">
        <v>13</v>
      </c>
      <c r="C43" s="36" t="s">
        <v>8</v>
      </c>
      <c r="D43" s="36">
        <v>35</v>
      </c>
    </row>
    <row r="44" spans="1:4" x14ac:dyDescent="0.2">
      <c r="A44" s="36" t="s">
        <v>22</v>
      </c>
      <c r="B44" s="36" t="s">
        <v>13</v>
      </c>
      <c r="C44" s="36" t="s">
        <v>9</v>
      </c>
      <c r="D44" s="36">
        <v>1</v>
      </c>
    </row>
    <row r="45" spans="1:4" x14ac:dyDescent="0.2">
      <c r="A45" s="36" t="s">
        <v>22</v>
      </c>
      <c r="B45" s="36" t="s">
        <v>82</v>
      </c>
      <c r="C45" s="36" t="s">
        <v>8</v>
      </c>
      <c r="D45" s="36">
        <v>44</v>
      </c>
    </row>
    <row r="46" spans="1:4" x14ac:dyDescent="0.2">
      <c r="A46" s="36" t="s">
        <v>22</v>
      </c>
      <c r="B46" s="36" t="s">
        <v>82</v>
      </c>
      <c r="C46" s="36" t="s">
        <v>9</v>
      </c>
      <c r="D46" s="36">
        <v>10</v>
      </c>
    </row>
    <row r="47" spans="1:4" x14ac:dyDescent="0.2">
      <c r="A47" s="36" t="s">
        <v>22</v>
      </c>
      <c r="B47" s="36" t="s">
        <v>15</v>
      </c>
      <c r="C47" s="36" t="s">
        <v>8</v>
      </c>
      <c r="D47" s="36">
        <v>0</v>
      </c>
    </row>
    <row r="48" spans="1:4" x14ac:dyDescent="0.2">
      <c r="A48" s="36" t="s">
        <v>22</v>
      </c>
      <c r="B48" s="36" t="s">
        <v>15</v>
      </c>
      <c r="C48" s="36" t="s">
        <v>9</v>
      </c>
      <c r="D48" s="36">
        <v>0</v>
      </c>
    </row>
    <row r="49" spans="1:4" x14ac:dyDescent="0.2">
      <c r="A49" s="36" t="s">
        <v>23</v>
      </c>
      <c r="B49" s="36" t="s">
        <v>7</v>
      </c>
      <c r="C49" s="36" t="s">
        <v>8</v>
      </c>
      <c r="D49" s="36">
        <v>0</v>
      </c>
    </row>
    <row r="50" spans="1:4" x14ac:dyDescent="0.2">
      <c r="A50" s="36" t="s">
        <v>23</v>
      </c>
      <c r="B50" s="36" t="s">
        <v>10</v>
      </c>
      <c r="C50" s="36" t="s">
        <v>8</v>
      </c>
      <c r="D50" s="36">
        <v>21</v>
      </c>
    </row>
    <row r="51" spans="1:4" x14ac:dyDescent="0.2">
      <c r="A51" s="36" t="s">
        <v>23</v>
      </c>
      <c r="B51" s="36" t="s">
        <v>10</v>
      </c>
      <c r="C51" s="36" t="s">
        <v>9</v>
      </c>
      <c r="D51" s="36">
        <v>0</v>
      </c>
    </row>
    <row r="52" spans="1:4" x14ac:dyDescent="0.2">
      <c r="A52" s="36" t="s">
        <v>23</v>
      </c>
      <c r="B52" s="36" t="s">
        <v>11</v>
      </c>
      <c r="C52" s="36" t="s">
        <v>8</v>
      </c>
      <c r="D52" s="36">
        <v>53</v>
      </c>
    </row>
    <row r="53" spans="1:4" x14ac:dyDescent="0.2">
      <c r="A53" s="36" t="s">
        <v>23</v>
      </c>
      <c r="B53" s="36" t="s">
        <v>11</v>
      </c>
      <c r="C53" s="36" t="s">
        <v>9</v>
      </c>
      <c r="D53" s="36">
        <v>24</v>
      </c>
    </row>
    <row r="54" spans="1:4" x14ac:dyDescent="0.2">
      <c r="A54" s="36" t="s">
        <v>23</v>
      </c>
      <c r="B54" s="36" t="s">
        <v>12</v>
      </c>
      <c r="C54" s="36" t="s">
        <v>8</v>
      </c>
      <c r="D54" s="36">
        <v>50</v>
      </c>
    </row>
    <row r="55" spans="1:4" x14ac:dyDescent="0.2">
      <c r="A55" s="36" t="s">
        <v>23</v>
      </c>
      <c r="B55" s="36" t="s">
        <v>12</v>
      </c>
      <c r="C55" s="36" t="s">
        <v>8</v>
      </c>
      <c r="D55" s="36">
        <v>27</v>
      </c>
    </row>
    <row r="56" spans="1:4" x14ac:dyDescent="0.2">
      <c r="A56" s="36" t="s">
        <v>23</v>
      </c>
      <c r="B56" s="36" t="s">
        <v>12</v>
      </c>
      <c r="C56" s="36" t="s">
        <v>9</v>
      </c>
      <c r="D56" s="36">
        <v>38</v>
      </c>
    </row>
    <row r="57" spans="1:4" x14ac:dyDescent="0.2">
      <c r="A57" s="36" t="s">
        <v>23</v>
      </c>
      <c r="B57" s="36" t="s">
        <v>12</v>
      </c>
      <c r="C57" s="36" t="s">
        <v>9</v>
      </c>
      <c r="D57" s="36">
        <v>20</v>
      </c>
    </row>
    <row r="58" spans="1:4" x14ac:dyDescent="0.2">
      <c r="A58" s="36" t="s">
        <v>23</v>
      </c>
      <c r="B58" s="36" t="s">
        <v>13</v>
      </c>
      <c r="C58" s="36" t="s">
        <v>8</v>
      </c>
      <c r="D58" s="36">
        <v>33</v>
      </c>
    </row>
    <row r="59" spans="1:4" x14ac:dyDescent="0.2">
      <c r="A59" s="36" t="s">
        <v>23</v>
      </c>
      <c r="B59" s="36" t="s">
        <v>13</v>
      </c>
      <c r="C59" s="36" t="s">
        <v>9</v>
      </c>
      <c r="D59" s="36">
        <v>2</v>
      </c>
    </row>
    <row r="60" spans="1:4" x14ac:dyDescent="0.2">
      <c r="A60" s="36" t="s">
        <v>23</v>
      </c>
      <c r="B60" s="36" t="s">
        <v>82</v>
      </c>
      <c r="C60" s="36" t="s">
        <v>8</v>
      </c>
      <c r="D60" s="36">
        <v>52</v>
      </c>
    </row>
    <row r="61" spans="1:4" x14ac:dyDescent="0.2">
      <c r="A61" s="36" t="s">
        <v>23</v>
      </c>
      <c r="B61" s="36" t="s">
        <v>82</v>
      </c>
      <c r="C61" s="36" t="s">
        <v>9</v>
      </c>
      <c r="D61" s="36">
        <v>10</v>
      </c>
    </row>
    <row r="62" spans="1:4" x14ac:dyDescent="0.2">
      <c r="A62" s="36" t="s">
        <v>23</v>
      </c>
      <c r="B62" s="36" t="s">
        <v>15</v>
      </c>
      <c r="C62" s="36" t="s">
        <v>8</v>
      </c>
      <c r="D62" s="36">
        <v>3</v>
      </c>
    </row>
    <row r="63" spans="1:4" x14ac:dyDescent="0.2">
      <c r="A63" s="36" t="s">
        <v>23</v>
      </c>
      <c r="B63" s="36" t="s">
        <v>15</v>
      </c>
      <c r="C63" s="36" t="s">
        <v>9</v>
      </c>
      <c r="D63" s="36">
        <v>0</v>
      </c>
    </row>
    <row r="64" spans="1:4" x14ac:dyDescent="0.2">
      <c r="A64" s="36" t="s">
        <v>24</v>
      </c>
      <c r="B64" s="36" t="s">
        <v>7</v>
      </c>
      <c r="C64" s="36" t="s">
        <v>8</v>
      </c>
      <c r="D64" s="36">
        <v>1</v>
      </c>
    </row>
    <row r="65" spans="1:4" x14ac:dyDescent="0.2">
      <c r="A65" s="36" t="s">
        <v>24</v>
      </c>
      <c r="B65" s="36" t="s">
        <v>10</v>
      </c>
      <c r="C65" s="36" t="s">
        <v>8</v>
      </c>
      <c r="D65" s="36">
        <v>29</v>
      </c>
    </row>
    <row r="66" spans="1:4" x14ac:dyDescent="0.2">
      <c r="A66" s="36" t="s">
        <v>24</v>
      </c>
      <c r="B66" s="36" t="s">
        <v>10</v>
      </c>
      <c r="C66" s="36" t="s">
        <v>9</v>
      </c>
      <c r="D66" s="36">
        <v>0</v>
      </c>
    </row>
    <row r="67" spans="1:4" x14ac:dyDescent="0.2">
      <c r="A67" s="36" t="s">
        <v>24</v>
      </c>
      <c r="B67" s="36" t="s">
        <v>11</v>
      </c>
      <c r="C67" s="36" t="s">
        <v>8</v>
      </c>
      <c r="D67" s="36">
        <v>47</v>
      </c>
    </row>
    <row r="68" spans="1:4" x14ac:dyDescent="0.2">
      <c r="A68" s="36" t="s">
        <v>24</v>
      </c>
      <c r="B68" s="36" t="s">
        <v>11</v>
      </c>
      <c r="C68" s="36" t="s">
        <v>9</v>
      </c>
      <c r="D68" s="36">
        <v>23</v>
      </c>
    </row>
    <row r="69" spans="1:4" x14ac:dyDescent="0.2">
      <c r="A69" s="36" t="s">
        <v>24</v>
      </c>
      <c r="B69" s="36" t="s">
        <v>12</v>
      </c>
      <c r="C69" s="36" t="s">
        <v>8</v>
      </c>
      <c r="D69" s="36">
        <v>42</v>
      </c>
    </row>
    <row r="70" spans="1:4" x14ac:dyDescent="0.2">
      <c r="A70" s="36" t="s">
        <v>24</v>
      </c>
      <c r="B70" s="36" t="s">
        <v>12</v>
      </c>
      <c r="C70" s="36" t="s">
        <v>8</v>
      </c>
      <c r="D70" s="36">
        <v>55</v>
      </c>
    </row>
    <row r="71" spans="1:4" x14ac:dyDescent="0.2">
      <c r="A71" s="36" t="s">
        <v>24</v>
      </c>
      <c r="B71" s="36" t="s">
        <v>12</v>
      </c>
      <c r="C71" s="36" t="s">
        <v>9</v>
      </c>
      <c r="D71" s="36">
        <v>38</v>
      </c>
    </row>
    <row r="72" spans="1:4" x14ac:dyDescent="0.2">
      <c r="A72" s="36" t="s">
        <v>24</v>
      </c>
      <c r="B72" s="36" t="s">
        <v>12</v>
      </c>
      <c r="C72" s="36" t="s">
        <v>9</v>
      </c>
      <c r="D72" s="36">
        <v>15</v>
      </c>
    </row>
    <row r="73" spans="1:4" x14ac:dyDescent="0.2">
      <c r="A73" s="36" t="s">
        <v>24</v>
      </c>
      <c r="B73" s="36" t="s">
        <v>13</v>
      </c>
      <c r="C73" s="36" t="s">
        <v>8</v>
      </c>
      <c r="D73" s="36">
        <v>43</v>
      </c>
    </row>
    <row r="74" spans="1:4" x14ac:dyDescent="0.2">
      <c r="A74" s="36" t="s">
        <v>24</v>
      </c>
      <c r="B74" s="36" t="s">
        <v>13</v>
      </c>
      <c r="C74" s="36" t="s">
        <v>9</v>
      </c>
      <c r="D74" s="36">
        <v>2</v>
      </c>
    </row>
    <row r="75" spans="1:4" x14ac:dyDescent="0.2">
      <c r="A75" s="36" t="s">
        <v>24</v>
      </c>
      <c r="B75" s="36" t="s">
        <v>82</v>
      </c>
      <c r="C75" s="36" t="s">
        <v>8</v>
      </c>
      <c r="D75" s="36">
        <v>28</v>
      </c>
    </row>
    <row r="76" spans="1:4" x14ac:dyDescent="0.2">
      <c r="A76" s="36" t="s">
        <v>24</v>
      </c>
      <c r="B76" s="36" t="s">
        <v>82</v>
      </c>
      <c r="C76" s="36" t="s">
        <v>9</v>
      </c>
      <c r="D76" s="36">
        <v>10</v>
      </c>
    </row>
    <row r="77" spans="1:4" x14ac:dyDescent="0.2">
      <c r="A77" s="36" t="s">
        <v>24</v>
      </c>
      <c r="B77" s="36" t="s">
        <v>15</v>
      </c>
      <c r="C77" s="36" t="s">
        <v>8</v>
      </c>
      <c r="D77" s="36">
        <v>5</v>
      </c>
    </row>
    <row r="78" spans="1:4" x14ac:dyDescent="0.2">
      <c r="A78" s="36" t="s">
        <v>24</v>
      </c>
      <c r="B78" s="36" t="s">
        <v>15</v>
      </c>
      <c r="C78" s="36" t="s">
        <v>9</v>
      </c>
      <c r="D78" s="36">
        <v>2</v>
      </c>
    </row>
    <row r="79" spans="1:4" x14ac:dyDescent="0.2">
      <c r="A79" s="36" t="s">
        <v>25</v>
      </c>
      <c r="B79" s="36" t="s">
        <v>7</v>
      </c>
      <c r="C79" s="36" t="s">
        <v>8</v>
      </c>
      <c r="D79" s="36">
        <v>2</v>
      </c>
    </row>
    <row r="80" spans="1:4" x14ac:dyDescent="0.2">
      <c r="A80" s="36" t="s">
        <v>25</v>
      </c>
      <c r="B80" s="36" t="s">
        <v>10</v>
      </c>
      <c r="C80" s="36" t="s">
        <v>8</v>
      </c>
      <c r="D80" s="36">
        <v>25</v>
      </c>
    </row>
    <row r="81" spans="1:4" x14ac:dyDescent="0.2">
      <c r="A81" s="36" t="s">
        <v>25</v>
      </c>
      <c r="B81" s="36" t="s">
        <v>10</v>
      </c>
      <c r="C81" s="36" t="s">
        <v>9</v>
      </c>
      <c r="D81" s="36">
        <v>1</v>
      </c>
    </row>
    <row r="82" spans="1:4" x14ac:dyDescent="0.2">
      <c r="A82" s="36" t="s">
        <v>25</v>
      </c>
      <c r="B82" s="36" t="s">
        <v>11</v>
      </c>
      <c r="C82" s="36" t="s">
        <v>8</v>
      </c>
      <c r="D82" s="36">
        <v>48</v>
      </c>
    </row>
    <row r="83" spans="1:4" x14ac:dyDescent="0.2">
      <c r="A83" s="36" t="s">
        <v>25</v>
      </c>
      <c r="B83" s="36" t="s">
        <v>11</v>
      </c>
      <c r="C83" s="36" t="s">
        <v>9</v>
      </c>
      <c r="D83" s="36">
        <v>20</v>
      </c>
    </row>
    <row r="84" spans="1:4" x14ac:dyDescent="0.2">
      <c r="A84" s="36" t="s">
        <v>25</v>
      </c>
      <c r="B84" s="36" t="s">
        <v>12</v>
      </c>
      <c r="C84" s="36" t="s">
        <v>8</v>
      </c>
      <c r="D84" s="36">
        <v>17</v>
      </c>
    </row>
    <row r="85" spans="1:4" x14ac:dyDescent="0.2">
      <c r="A85" s="36" t="s">
        <v>25</v>
      </c>
      <c r="B85" s="36" t="s">
        <v>12</v>
      </c>
      <c r="C85" s="36" t="s">
        <v>8</v>
      </c>
      <c r="D85" s="36">
        <v>46</v>
      </c>
    </row>
    <row r="86" spans="1:4" x14ac:dyDescent="0.2">
      <c r="A86" s="36" t="s">
        <v>25</v>
      </c>
      <c r="B86" s="36" t="s">
        <v>12</v>
      </c>
      <c r="C86" s="36" t="s">
        <v>9</v>
      </c>
      <c r="D86" s="36">
        <v>49</v>
      </c>
    </row>
    <row r="87" spans="1:4" x14ac:dyDescent="0.2">
      <c r="A87" s="36" t="s">
        <v>25</v>
      </c>
      <c r="B87" s="36" t="s">
        <v>12</v>
      </c>
      <c r="C87" s="36" t="s">
        <v>9</v>
      </c>
      <c r="D87" s="36">
        <v>15</v>
      </c>
    </row>
    <row r="88" spans="1:4" x14ac:dyDescent="0.2">
      <c r="A88" s="36" t="s">
        <v>25</v>
      </c>
      <c r="B88" s="36" t="s">
        <v>13</v>
      </c>
      <c r="C88" s="36" t="s">
        <v>8</v>
      </c>
      <c r="D88" s="36">
        <v>43</v>
      </c>
    </row>
    <row r="89" spans="1:4" x14ac:dyDescent="0.2">
      <c r="A89" s="36" t="s">
        <v>25</v>
      </c>
      <c r="B89" s="36" t="s">
        <v>13</v>
      </c>
      <c r="C89" s="36" t="s">
        <v>9</v>
      </c>
      <c r="D89" s="36">
        <v>1</v>
      </c>
    </row>
    <row r="90" spans="1:4" x14ac:dyDescent="0.2">
      <c r="A90" s="36" t="s">
        <v>25</v>
      </c>
      <c r="B90" s="36" t="s">
        <v>82</v>
      </c>
      <c r="C90" s="36" t="s">
        <v>8</v>
      </c>
      <c r="D90" s="36">
        <v>50</v>
      </c>
    </row>
    <row r="91" spans="1:4" x14ac:dyDescent="0.2">
      <c r="A91" s="36" t="s">
        <v>25</v>
      </c>
      <c r="B91" s="36" t="s">
        <v>82</v>
      </c>
      <c r="C91" s="36" t="s">
        <v>9</v>
      </c>
      <c r="D91" s="36">
        <v>16</v>
      </c>
    </row>
    <row r="92" spans="1:4" x14ac:dyDescent="0.2">
      <c r="A92" s="36" t="s">
        <v>25</v>
      </c>
      <c r="B92" s="36" t="s">
        <v>15</v>
      </c>
      <c r="C92" s="36" t="s">
        <v>8</v>
      </c>
      <c r="D92" s="36">
        <v>0</v>
      </c>
    </row>
    <row r="93" spans="1:4" x14ac:dyDescent="0.2">
      <c r="A93" s="36" t="s">
        <v>25</v>
      </c>
      <c r="B93" s="36" t="s">
        <v>15</v>
      </c>
      <c r="C93" s="36" t="s">
        <v>9</v>
      </c>
      <c r="D93" s="36">
        <v>0</v>
      </c>
    </row>
    <row r="94" spans="1:4" x14ac:dyDescent="0.2">
      <c r="A94" s="36" t="s">
        <v>26</v>
      </c>
      <c r="B94" s="36" t="s">
        <v>7</v>
      </c>
      <c r="C94" s="36" t="s">
        <v>8</v>
      </c>
      <c r="D94" s="36">
        <v>2</v>
      </c>
    </row>
    <row r="95" spans="1:4" x14ac:dyDescent="0.2">
      <c r="A95" s="36" t="s">
        <v>26</v>
      </c>
      <c r="B95" s="36" t="s">
        <v>10</v>
      </c>
      <c r="C95" s="36" t="s">
        <v>8</v>
      </c>
      <c r="D95" s="36">
        <v>17</v>
      </c>
    </row>
    <row r="96" spans="1:4" x14ac:dyDescent="0.2">
      <c r="A96" s="36" t="s">
        <v>26</v>
      </c>
      <c r="B96" s="36" t="s">
        <v>10</v>
      </c>
      <c r="C96" s="36" t="s">
        <v>9</v>
      </c>
      <c r="D96" s="36">
        <v>1</v>
      </c>
    </row>
    <row r="97" spans="1:4" x14ac:dyDescent="0.2">
      <c r="A97" s="36" t="s">
        <v>26</v>
      </c>
      <c r="B97" s="36" t="s">
        <v>11</v>
      </c>
      <c r="C97" s="36" t="s">
        <v>8</v>
      </c>
      <c r="D97" s="36">
        <v>43</v>
      </c>
    </row>
    <row r="98" spans="1:4" x14ac:dyDescent="0.2">
      <c r="A98" s="36" t="s">
        <v>26</v>
      </c>
      <c r="B98" s="36" t="s">
        <v>11</v>
      </c>
      <c r="C98" s="36" t="s">
        <v>9</v>
      </c>
      <c r="D98" s="36">
        <v>17</v>
      </c>
    </row>
    <row r="99" spans="1:4" x14ac:dyDescent="0.2">
      <c r="A99" s="36" t="s">
        <v>26</v>
      </c>
      <c r="B99" s="36" t="s">
        <v>12</v>
      </c>
      <c r="C99" s="36" t="s">
        <v>8</v>
      </c>
      <c r="D99" s="36">
        <v>40</v>
      </c>
    </row>
    <row r="100" spans="1:4" x14ac:dyDescent="0.2">
      <c r="A100" s="36" t="s">
        <v>26</v>
      </c>
      <c r="B100" s="36" t="s">
        <v>12</v>
      </c>
      <c r="C100" s="36" t="s">
        <v>8</v>
      </c>
      <c r="D100" s="36">
        <v>52</v>
      </c>
    </row>
    <row r="101" spans="1:4" x14ac:dyDescent="0.2">
      <c r="A101" s="36" t="s">
        <v>26</v>
      </c>
      <c r="B101" s="36" t="s">
        <v>12</v>
      </c>
      <c r="C101" s="36" t="s">
        <v>9</v>
      </c>
      <c r="D101" s="36">
        <v>33</v>
      </c>
    </row>
    <row r="102" spans="1:4" x14ac:dyDescent="0.2">
      <c r="A102" s="36" t="s">
        <v>26</v>
      </c>
      <c r="B102" s="36" t="s">
        <v>12</v>
      </c>
      <c r="C102" s="36" t="s">
        <v>9</v>
      </c>
      <c r="D102" s="36">
        <v>18</v>
      </c>
    </row>
    <row r="103" spans="1:4" x14ac:dyDescent="0.2">
      <c r="A103" s="36" t="s">
        <v>26</v>
      </c>
      <c r="B103" s="36" t="s">
        <v>13</v>
      </c>
      <c r="C103" s="36" t="s">
        <v>8</v>
      </c>
      <c r="D103" s="36">
        <v>34</v>
      </c>
    </row>
    <row r="104" spans="1:4" x14ac:dyDescent="0.2">
      <c r="A104" s="36" t="s">
        <v>26</v>
      </c>
      <c r="B104" s="36" t="s">
        <v>13</v>
      </c>
      <c r="C104" s="36" t="s">
        <v>9</v>
      </c>
      <c r="D104" s="36">
        <v>1</v>
      </c>
    </row>
    <row r="105" spans="1:4" x14ac:dyDescent="0.2">
      <c r="A105" s="36" t="s">
        <v>26</v>
      </c>
      <c r="B105" s="36" t="s">
        <v>82</v>
      </c>
      <c r="C105" s="36" t="s">
        <v>8</v>
      </c>
      <c r="D105" s="36">
        <v>34</v>
      </c>
    </row>
    <row r="106" spans="1:4" x14ac:dyDescent="0.2">
      <c r="A106" s="36" t="s">
        <v>26</v>
      </c>
      <c r="B106" s="36" t="s">
        <v>82</v>
      </c>
      <c r="C106" s="36" t="s">
        <v>9</v>
      </c>
      <c r="D106" s="36">
        <v>15</v>
      </c>
    </row>
    <row r="107" spans="1:4" x14ac:dyDescent="0.2">
      <c r="A107" s="36" t="s">
        <v>26</v>
      </c>
      <c r="B107" s="36" t="s">
        <v>15</v>
      </c>
      <c r="C107" s="36" t="s">
        <v>8</v>
      </c>
      <c r="D107" s="36">
        <v>1</v>
      </c>
    </row>
    <row r="108" spans="1:4" x14ac:dyDescent="0.2">
      <c r="A108" s="36" t="s">
        <v>26</v>
      </c>
      <c r="B108" s="36" t="s">
        <v>15</v>
      </c>
      <c r="C108" s="36" t="s">
        <v>9</v>
      </c>
      <c r="D108" s="36">
        <v>0</v>
      </c>
    </row>
    <row r="109" spans="1:4" x14ac:dyDescent="0.2">
      <c r="A109" s="36" t="s">
        <v>27</v>
      </c>
      <c r="B109" s="36" t="s">
        <v>7</v>
      </c>
      <c r="C109" s="36" t="s">
        <v>8</v>
      </c>
      <c r="D109" s="36">
        <v>1</v>
      </c>
    </row>
    <row r="110" spans="1:4" x14ac:dyDescent="0.2">
      <c r="A110" s="36" t="s">
        <v>27</v>
      </c>
      <c r="B110" s="36" t="s">
        <v>10</v>
      </c>
      <c r="C110" s="36" t="s">
        <v>8</v>
      </c>
      <c r="D110" s="36">
        <v>36</v>
      </c>
    </row>
    <row r="111" spans="1:4" x14ac:dyDescent="0.2">
      <c r="A111" s="36" t="s">
        <v>27</v>
      </c>
      <c r="B111" s="36" t="s">
        <v>10</v>
      </c>
      <c r="C111" s="36" t="s">
        <v>9</v>
      </c>
      <c r="D111" s="36">
        <v>1</v>
      </c>
    </row>
    <row r="112" spans="1:4" x14ac:dyDescent="0.2">
      <c r="A112" s="36" t="s">
        <v>27</v>
      </c>
      <c r="B112" s="36" t="s">
        <v>11</v>
      </c>
      <c r="C112" s="36" t="s">
        <v>8</v>
      </c>
      <c r="D112" s="36">
        <v>51</v>
      </c>
    </row>
    <row r="113" spans="1:4" x14ac:dyDescent="0.2">
      <c r="A113" s="36" t="s">
        <v>27</v>
      </c>
      <c r="B113" s="36" t="s">
        <v>11</v>
      </c>
      <c r="C113" s="36" t="s">
        <v>9</v>
      </c>
      <c r="D113" s="36">
        <v>16</v>
      </c>
    </row>
    <row r="114" spans="1:4" x14ac:dyDescent="0.2">
      <c r="A114" s="36" t="s">
        <v>27</v>
      </c>
      <c r="B114" s="36" t="s">
        <v>12</v>
      </c>
      <c r="C114" s="36" t="s">
        <v>8</v>
      </c>
      <c r="D114" s="36">
        <v>30</v>
      </c>
    </row>
    <row r="115" spans="1:4" x14ac:dyDescent="0.2">
      <c r="A115" s="36" t="s">
        <v>27</v>
      </c>
      <c r="B115" s="36" t="s">
        <v>12</v>
      </c>
      <c r="C115" s="36" t="s">
        <v>8</v>
      </c>
      <c r="D115" s="36">
        <v>48</v>
      </c>
    </row>
    <row r="116" spans="1:4" x14ac:dyDescent="0.2">
      <c r="A116" s="36" t="s">
        <v>27</v>
      </c>
      <c r="B116" s="36" t="s">
        <v>12</v>
      </c>
      <c r="C116" s="36" t="s">
        <v>9</v>
      </c>
      <c r="D116" s="36">
        <v>19</v>
      </c>
    </row>
    <row r="117" spans="1:4" x14ac:dyDescent="0.2">
      <c r="A117" s="36" t="s">
        <v>27</v>
      </c>
      <c r="B117" s="36" t="s">
        <v>12</v>
      </c>
      <c r="C117" s="36" t="s">
        <v>9</v>
      </c>
      <c r="D117" s="36">
        <v>39</v>
      </c>
    </row>
    <row r="118" spans="1:4" x14ac:dyDescent="0.2">
      <c r="A118" s="36" t="s">
        <v>27</v>
      </c>
      <c r="B118" s="36" t="s">
        <v>13</v>
      </c>
      <c r="C118" s="36" t="s">
        <v>8</v>
      </c>
      <c r="D118" s="36">
        <v>25</v>
      </c>
    </row>
    <row r="119" spans="1:4" x14ac:dyDescent="0.2">
      <c r="A119" s="36" t="s">
        <v>27</v>
      </c>
      <c r="B119" s="36" t="s">
        <v>13</v>
      </c>
      <c r="C119" s="36" t="s">
        <v>9</v>
      </c>
      <c r="D119" s="36">
        <v>4</v>
      </c>
    </row>
    <row r="120" spans="1:4" x14ac:dyDescent="0.2">
      <c r="A120" s="36" t="s">
        <v>27</v>
      </c>
      <c r="B120" s="36" t="s">
        <v>82</v>
      </c>
      <c r="C120" s="36" t="s">
        <v>8</v>
      </c>
      <c r="D120" s="36">
        <v>39</v>
      </c>
    </row>
    <row r="121" spans="1:4" x14ac:dyDescent="0.2">
      <c r="A121" s="36" t="s">
        <v>27</v>
      </c>
      <c r="B121" s="36" t="s">
        <v>82</v>
      </c>
      <c r="C121" s="36" t="s">
        <v>9</v>
      </c>
      <c r="D121" s="36">
        <v>17</v>
      </c>
    </row>
    <row r="122" spans="1:4" x14ac:dyDescent="0.2">
      <c r="A122" s="36" t="s">
        <v>27</v>
      </c>
      <c r="B122" s="36" t="s">
        <v>15</v>
      </c>
      <c r="C122" s="36" t="s">
        <v>8</v>
      </c>
      <c r="D122" s="36">
        <v>5</v>
      </c>
    </row>
    <row r="123" spans="1:4" x14ac:dyDescent="0.2">
      <c r="A123" s="36" t="s">
        <v>27</v>
      </c>
      <c r="B123" s="36" t="s">
        <v>15</v>
      </c>
      <c r="C123" s="36" t="s">
        <v>9</v>
      </c>
      <c r="D123" s="36">
        <v>29</v>
      </c>
    </row>
    <row r="124" spans="1:4" x14ac:dyDescent="0.2">
      <c r="A124" s="36" t="s">
        <v>28</v>
      </c>
      <c r="B124" s="36" t="s">
        <v>7</v>
      </c>
      <c r="C124" s="36" t="s">
        <v>8</v>
      </c>
      <c r="D124" s="36">
        <v>1</v>
      </c>
    </row>
    <row r="125" spans="1:4" x14ac:dyDescent="0.2">
      <c r="A125" s="36" t="s">
        <v>28</v>
      </c>
      <c r="B125" s="36" t="s">
        <v>10</v>
      </c>
      <c r="C125" s="36" t="s">
        <v>8</v>
      </c>
      <c r="D125" s="36">
        <v>23</v>
      </c>
    </row>
    <row r="126" spans="1:4" x14ac:dyDescent="0.2">
      <c r="A126" s="36" t="s">
        <v>28</v>
      </c>
      <c r="B126" s="36" t="s">
        <v>10</v>
      </c>
      <c r="C126" s="36" t="s">
        <v>9</v>
      </c>
      <c r="D126" s="36">
        <v>0</v>
      </c>
    </row>
    <row r="127" spans="1:4" x14ac:dyDescent="0.2">
      <c r="A127" s="36" t="s">
        <v>28</v>
      </c>
      <c r="B127" s="36" t="s">
        <v>11</v>
      </c>
      <c r="C127" s="36" t="s">
        <v>8</v>
      </c>
      <c r="D127" s="36">
        <v>103</v>
      </c>
    </row>
    <row r="128" spans="1:4" x14ac:dyDescent="0.2">
      <c r="A128" s="36" t="s">
        <v>28</v>
      </c>
      <c r="B128" s="36" t="s">
        <v>11</v>
      </c>
      <c r="C128" s="36" t="s">
        <v>9</v>
      </c>
      <c r="D128" s="36">
        <v>32</v>
      </c>
    </row>
    <row r="129" spans="1:4" x14ac:dyDescent="0.2">
      <c r="A129" s="36" t="s">
        <v>28</v>
      </c>
      <c r="B129" s="36" t="s">
        <v>12</v>
      </c>
      <c r="C129" s="36" t="s">
        <v>8</v>
      </c>
      <c r="D129" s="36">
        <v>33</v>
      </c>
    </row>
    <row r="130" spans="1:4" x14ac:dyDescent="0.2">
      <c r="A130" s="36" t="s">
        <v>28</v>
      </c>
      <c r="B130" s="36" t="s">
        <v>12</v>
      </c>
      <c r="C130" s="36" t="s">
        <v>8</v>
      </c>
      <c r="D130" s="36">
        <v>62</v>
      </c>
    </row>
    <row r="131" spans="1:4" x14ac:dyDescent="0.2">
      <c r="A131" s="36" t="s">
        <v>28</v>
      </c>
      <c r="B131" s="36" t="s">
        <v>12</v>
      </c>
      <c r="C131" s="36" t="s">
        <v>9</v>
      </c>
      <c r="D131" s="36">
        <v>30</v>
      </c>
    </row>
    <row r="132" spans="1:4" x14ac:dyDescent="0.2">
      <c r="A132" s="36" t="s">
        <v>28</v>
      </c>
      <c r="B132" s="36" t="s">
        <v>12</v>
      </c>
      <c r="C132" s="36" t="s">
        <v>9</v>
      </c>
      <c r="D132" s="36">
        <v>18</v>
      </c>
    </row>
    <row r="133" spans="1:4" x14ac:dyDescent="0.2">
      <c r="A133" s="36" t="s">
        <v>28</v>
      </c>
      <c r="B133" s="36" t="s">
        <v>13</v>
      </c>
      <c r="C133" s="36" t="s">
        <v>8</v>
      </c>
      <c r="D133" s="36">
        <v>27</v>
      </c>
    </row>
    <row r="134" spans="1:4" x14ac:dyDescent="0.2">
      <c r="A134" s="36" t="s">
        <v>28</v>
      </c>
      <c r="B134" s="36" t="s">
        <v>13</v>
      </c>
      <c r="C134" s="36" t="s">
        <v>9</v>
      </c>
      <c r="D134" s="36">
        <v>1</v>
      </c>
    </row>
    <row r="135" spans="1:4" x14ac:dyDescent="0.2">
      <c r="A135" s="36" t="s">
        <v>28</v>
      </c>
      <c r="B135" s="36" t="s">
        <v>82</v>
      </c>
      <c r="C135" s="36" t="s">
        <v>8</v>
      </c>
      <c r="D135" s="36">
        <v>57</v>
      </c>
    </row>
    <row r="136" spans="1:4" x14ac:dyDescent="0.2">
      <c r="A136" s="36" t="s">
        <v>28</v>
      </c>
      <c r="B136" s="36" t="s">
        <v>82</v>
      </c>
      <c r="C136" s="36" t="s">
        <v>9</v>
      </c>
      <c r="D136" s="36">
        <v>8</v>
      </c>
    </row>
    <row r="137" spans="1:4" x14ac:dyDescent="0.2">
      <c r="A137" s="36" t="s">
        <v>28</v>
      </c>
      <c r="B137" s="36" t="s">
        <v>15</v>
      </c>
      <c r="C137" s="36" t="s">
        <v>8</v>
      </c>
      <c r="D137" s="36">
        <v>1</v>
      </c>
    </row>
    <row r="138" spans="1:4" x14ac:dyDescent="0.2">
      <c r="A138" s="36" t="s">
        <v>28</v>
      </c>
      <c r="B138" s="36" t="s">
        <v>15</v>
      </c>
      <c r="C138" s="36" t="s">
        <v>9</v>
      </c>
      <c r="D138" s="36">
        <v>0</v>
      </c>
    </row>
    <row r="139" spans="1:4" x14ac:dyDescent="0.2">
      <c r="A139" s="36" t="s">
        <v>29</v>
      </c>
      <c r="B139" s="36" t="s">
        <v>7</v>
      </c>
      <c r="C139" s="36" t="s">
        <v>8</v>
      </c>
      <c r="D139" s="36">
        <v>1</v>
      </c>
    </row>
    <row r="140" spans="1:4" x14ac:dyDescent="0.2">
      <c r="A140" s="36" t="s">
        <v>29</v>
      </c>
      <c r="B140" s="36" t="s">
        <v>10</v>
      </c>
      <c r="C140" s="36" t="s">
        <v>8</v>
      </c>
      <c r="D140" s="36">
        <v>26</v>
      </c>
    </row>
    <row r="141" spans="1:4" x14ac:dyDescent="0.2">
      <c r="A141" s="36" t="s">
        <v>29</v>
      </c>
      <c r="B141" s="36" t="s">
        <v>10</v>
      </c>
      <c r="C141" s="36" t="s">
        <v>9</v>
      </c>
      <c r="D141" s="36">
        <v>0</v>
      </c>
    </row>
    <row r="142" spans="1:4" x14ac:dyDescent="0.2">
      <c r="A142" s="36" t="s">
        <v>29</v>
      </c>
      <c r="B142" s="36" t="s">
        <v>11</v>
      </c>
      <c r="C142" s="36" t="s">
        <v>8</v>
      </c>
      <c r="D142" s="36">
        <v>71</v>
      </c>
    </row>
    <row r="143" spans="1:4" x14ac:dyDescent="0.2">
      <c r="A143" s="36" t="s">
        <v>29</v>
      </c>
      <c r="B143" s="36" t="s">
        <v>11</v>
      </c>
      <c r="C143" s="36" t="s">
        <v>9</v>
      </c>
      <c r="D143" s="36">
        <v>26</v>
      </c>
    </row>
    <row r="144" spans="1:4" x14ac:dyDescent="0.2">
      <c r="A144" s="36" t="s">
        <v>29</v>
      </c>
      <c r="B144" s="36" t="s">
        <v>12</v>
      </c>
      <c r="C144" s="36" t="s">
        <v>8</v>
      </c>
      <c r="D144" s="36">
        <v>44</v>
      </c>
    </row>
    <row r="145" spans="1:4" x14ac:dyDescent="0.2">
      <c r="A145" s="36" t="s">
        <v>29</v>
      </c>
      <c r="B145" s="36" t="s">
        <v>12</v>
      </c>
      <c r="C145" s="36" t="s">
        <v>8</v>
      </c>
      <c r="D145" s="36">
        <v>29</v>
      </c>
    </row>
    <row r="146" spans="1:4" x14ac:dyDescent="0.2">
      <c r="A146" s="36" t="s">
        <v>29</v>
      </c>
      <c r="B146" s="36" t="s">
        <v>12</v>
      </c>
      <c r="C146" s="36" t="s">
        <v>9</v>
      </c>
      <c r="D146" s="36">
        <v>29</v>
      </c>
    </row>
    <row r="147" spans="1:4" x14ac:dyDescent="0.2">
      <c r="A147" s="36" t="s">
        <v>29</v>
      </c>
      <c r="B147" s="36" t="s">
        <v>12</v>
      </c>
      <c r="C147" s="36" t="s">
        <v>9</v>
      </c>
      <c r="D147" s="36">
        <v>16</v>
      </c>
    </row>
    <row r="148" spans="1:4" x14ac:dyDescent="0.2">
      <c r="A148" s="36" t="s">
        <v>29</v>
      </c>
      <c r="B148" s="36" t="s">
        <v>13</v>
      </c>
      <c r="C148" s="36" t="s">
        <v>8</v>
      </c>
      <c r="D148" s="36">
        <v>44</v>
      </c>
    </row>
    <row r="149" spans="1:4" x14ac:dyDescent="0.2">
      <c r="A149" s="36" t="s">
        <v>29</v>
      </c>
      <c r="B149" s="36" t="s">
        <v>13</v>
      </c>
      <c r="C149" s="36" t="s">
        <v>9</v>
      </c>
      <c r="D149" s="36">
        <v>1</v>
      </c>
    </row>
    <row r="150" spans="1:4" x14ac:dyDescent="0.2">
      <c r="A150" s="36" t="s">
        <v>29</v>
      </c>
      <c r="B150" s="36" t="s">
        <v>82</v>
      </c>
      <c r="C150" s="36" t="s">
        <v>8</v>
      </c>
      <c r="D150" s="36">
        <v>52</v>
      </c>
    </row>
    <row r="151" spans="1:4" x14ac:dyDescent="0.2">
      <c r="A151" s="36" t="s">
        <v>29</v>
      </c>
      <c r="B151" s="36" t="s">
        <v>82</v>
      </c>
      <c r="C151" s="36" t="s">
        <v>9</v>
      </c>
      <c r="D151" s="36">
        <v>14</v>
      </c>
    </row>
    <row r="152" spans="1:4" x14ac:dyDescent="0.2">
      <c r="A152" s="36" t="s">
        <v>29</v>
      </c>
      <c r="B152" s="36" t="s">
        <v>15</v>
      </c>
      <c r="C152" s="36" t="s">
        <v>8</v>
      </c>
      <c r="D152" s="36">
        <v>0</v>
      </c>
    </row>
    <row r="153" spans="1:4" x14ac:dyDescent="0.2">
      <c r="A153" s="36" t="s">
        <v>29</v>
      </c>
      <c r="B153" s="36" t="s">
        <v>15</v>
      </c>
      <c r="C153" s="36" t="s">
        <v>9</v>
      </c>
      <c r="D153" s="36">
        <v>0</v>
      </c>
    </row>
    <row r="154" spans="1:4" x14ac:dyDescent="0.2">
      <c r="A154" s="36" t="s">
        <v>30</v>
      </c>
      <c r="B154" s="36" t="s">
        <v>7</v>
      </c>
      <c r="C154" s="36" t="s">
        <v>8</v>
      </c>
      <c r="D154" s="36">
        <v>1</v>
      </c>
    </row>
    <row r="155" spans="1:4" x14ac:dyDescent="0.2">
      <c r="A155" s="36" t="s">
        <v>30</v>
      </c>
      <c r="B155" s="36" t="s">
        <v>10</v>
      </c>
      <c r="C155" s="36" t="s">
        <v>8</v>
      </c>
      <c r="D155" s="36">
        <v>23</v>
      </c>
    </row>
    <row r="156" spans="1:4" x14ac:dyDescent="0.2">
      <c r="A156" s="36" t="s">
        <v>30</v>
      </c>
      <c r="B156" s="36" t="s">
        <v>10</v>
      </c>
      <c r="C156" s="36" t="s">
        <v>9</v>
      </c>
      <c r="D156" s="36">
        <v>0</v>
      </c>
    </row>
    <row r="157" spans="1:4" x14ac:dyDescent="0.2">
      <c r="A157" s="36" t="s">
        <v>30</v>
      </c>
      <c r="B157" s="36" t="s">
        <v>11</v>
      </c>
      <c r="C157" s="36" t="s">
        <v>8</v>
      </c>
      <c r="D157" s="36">
        <v>61</v>
      </c>
    </row>
    <row r="158" spans="1:4" x14ac:dyDescent="0.2">
      <c r="A158" s="36" t="s">
        <v>30</v>
      </c>
      <c r="B158" s="36" t="s">
        <v>11</v>
      </c>
      <c r="C158" s="36" t="s">
        <v>9</v>
      </c>
      <c r="D158" s="36">
        <v>13</v>
      </c>
    </row>
    <row r="159" spans="1:4" x14ac:dyDescent="0.2">
      <c r="A159" s="36" t="s">
        <v>30</v>
      </c>
      <c r="B159" s="36" t="s">
        <v>12</v>
      </c>
      <c r="C159" s="36" t="s">
        <v>8</v>
      </c>
      <c r="D159" s="36">
        <v>74</v>
      </c>
    </row>
    <row r="160" spans="1:4" x14ac:dyDescent="0.2">
      <c r="A160" s="36" t="s">
        <v>30</v>
      </c>
      <c r="B160" s="36" t="s">
        <v>12</v>
      </c>
      <c r="C160" s="36" t="s">
        <v>8</v>
      </c>
      <c r="D160" s="36">
        <v>32</v>
      </c>
    </row>
    <row r="161" spans="1:4" x14ac:dyDescent="0.2">
      <c r="A161" s="36" t="s">
        <v>30</v>
      </c>
      <c r="B161" s="36" t="s">
        <v>12</v>
      </c>
      <c r="C161" s="36" t="s">
        <v>9</v>
      </c>
      <c r="D161" s="36">
        <v>21</v>
      </c>
    </row>
    <row r="162" spans="1:4" x14ac:dyDescent="0.2">
      <c r="A162" s="36" t="s">
        <v>30</v>
      </c>
      <c r="B162" s="36" t="s">
        <v>12</v>
      </c>
      <c r="C162" s="36" t="s">
        <v>9</v>
      </c>
      <c r="D162" s="36">
        <v>18</v>
      </c>
    </row>
    <row r="163" spans="1:4" x14ac:dyDescent="0.2">
      <c r="A163" s="36" t="s">
        <v>30</v>
      </c>
      <c r="B163" s="36" t="s">
        <v>13</v>
      </c>
      <c r="C163" s="36" t="s">
        <v>8</v>
      </c>
      <c r="D163" s="36">
        <v>41</v>
      </c>
    </row>
    <row r="164" spans="1:4" x14ac:dyDescent="0.2">
      <c r="A164" s="36" t="s">
        <v>30</v>
      </c>
      <c r="B164" s="36" t="s">
        <v>13</v>
      </c>
      <c r="C164" s="36" t="s">
        <v>9</v>
      </c>
      <c r="D164" s="36">
        <v>3</v>
      </c>
    </row>
    <row r="165" spans="1:4" x14ac:dyDescent="0.2">
      <c r="A165" s="36" t="s">
        <v>30</v>
      </c>
      <c r="B165" s="36" t="s">
        <v>82</v>
      </c>
      <c r="C165" s="36" t="s">
        <v>8</v>
      </c>
      <c r="D165" s="36">
        <v>50</v>
      </c>
    </row>
    <row r="166" spans="1:4" x14ac:dyDescent="0.2">
      <c r="A166" s="36" t="s">
        <v>30</v>
      </c>
      <c r="B166" s="36" t="s">
        <v>82</v>
      </c>
      <c r="C166" s="36" t="s">
        <v>9</v>
      </c>
      <c r="D166" s="36">
        <v>5</v>
      </c>
    </row>
    <row r="167" spans="1:4" x14ac:dyDescent="0.2">
      <c r="A167" s="36" t="s">
        <v>30</v>
      </c>
      <c r="B167" s="36" t="s">
        <v>15</v>
      </c>
      <c r="C167" s="36" t="s">
        <v>8</v>
      </c>
      <c r="D167" s="36">
        <v>2</v>
      </c>
    </row>
    <row r="168" spans="1:4" x14ac:dyDescent="0.2">
      <c r="A168" s="36" t="s">
        <v>30</v>
      </c>
      <c r="B168" s="36" t="s">
        <v>15</v>
      </c>
      <c r="C168" s="36" t="s">
        <v>9</v>
      </c>
      <c r="D168" s="36">
        <v>0</v>
      </c>
    </row>
    <row r="169" spans="1:4" x14ac:dyDescent="0.2">
      <c r="A169" s="36" t="s">
        <v>81</v>
      </c>
      <c r="B169" s="36" t="s">
        <v>7</v>
      </c>
      <c r="C169" s="36" t="s">
        <v>8</v>
      </c>
      <c r="D169" s="36">
        <v>0</v>
      </c>
    </row>
    <row r="170" spans="1:4" x14ac:dyDescent="0.2">
      <c r="A170" s="36" t="s">
        <v>81</v>
      </c>
      <c r="B170" s="36" t="s">
        <v>10</v>
      </c>
      <c r="C170" s="36" t="s">
        <v>8</v>
      </c>
      <c r="D170" s="36">
        <v>11</v>
      </c>
    </row>
    <row r="171" spans="1:4" x14ac:dyDescent="0.2">
      <c r="A171" s="36" t="s">
        <v>81</v>
      </c>
      <c r="B171" s="36" t="s">
        <v>10</v>
      </c>
      <c r="C171" s="36" t="s">
        <v>9</v>
      </c>
      <c r="D171" s="36">
        <v>2</v>
      </c>
    </row>
    <row r="172" spans="1:4" x14ac:dyDescent="0.2">
      <c r="A172" s="36" t="s">
        <v>81</v>
      </c>
      <c r="B172" s="36" t="s">
        <v>11</v>
      </c>
      <c r="C172" s="36" t="s">
        <v>8</v>
      </c>
      <c r="D172" s="36">
        <v>61</v>
      </c>
    </row>
    <row r="173" spans="1:4" x14ac:dyDescent="0.2">
      <c r="A173" s="36" t="s">
        <v>81</v>
      </c>
      <c r="B173" s="36" t="s">
        <v>11</v>
      </c>
      <c r="C173" s="36" t="s">
        <v>9</v>
      </c>
      <c r="D173" s="36">
        <v>25</v>
      </c>
    </row>
    <row r="174" spans="1:4" x14ac:dyDescent="0.2">
      <c r="A174" s="36" t="s">
        <v>81</v>
      </c>
      <c r="B174" s="36" t="s">
        <v>12</v>
      </c>
      <c r="C174" s="36" t="s">
        <v>8</v>
      </c>
      <c r="D174" s="36">
        <v>53</v>
      </c>
    </row>
    <row r="175" spans="1:4" x14ac:dyDescent="0.2">
      <c r="A175" s="36" t="s">
        <v>81</v>
      </c>
      <c r="B175" s="36" t="s">
        <v>12</v>
      </c>
      <c r="C175" s="36" t="s">
        <v>8</v>
      </c>
      <c r="D175" s="36">
        <v>25</v>
      </c>
    </row>
    <row r="176" spans="1:4" x14ac:dyDescent="0.2">
      <c r="A176" s="36" t="s">
        <v>81</v>
      </c>
      <c r="B176" s="36" t="s">
        <v>12</v>
      </c>
      <c r="C176" s="36" t="s">
        <v>9</v>
      </c>
      <c r="D176" s="36">
        <v>18</v>
      </c>
    </row>
    <row r="177" spans="1:4" x14ac:dyDescent="0.2">
      <c r="A177" s="36" t="s">
        <v>81</v>
      </c>
      <c r="B177" s="36" t="s">
        <v>12</v>
      </c>
      <c r="C177" s="36" t="s">
        <v>9</v>
      </c>
      <c r="D177" s="36">
        <v>23</v>
      </c>
    </row>
    <row r="178" spans="1:4" x14ac:dyDescent="0.2">
      <c r="A178" s="36" t="s">
        <v>81</v>
      </c>
      <c r="B178" s="36" t="s">
        <v>13</v>
      </c>
      <c r="C178" s="36" t="s">
        <v>8</v>
      </c>
      <c r="D178" s="36">
        <v>34</v>
      </c>
    </row>
    <row r="179" spans="1:4" x14ac:dyDescent="0.2">
      <c r="A179" s="36" t="s">
        <v>81</v>
      </c>
      <c r="B179" s="36" t="s">
        <v>13</v>
      </c>
      <c r="C179" s="36" t="s">
        <v>9</v>
      </c>
      <c r="D179" s="36">
        <v>3</v>
      </c>
    </row>
    <row r="180" spans="1:4" x14ac:dyDescent="0.2">
      <c r="A180" s="36" t="s">
        <v>81</v>
      </c>
      <c r="B180" s="36" t="s">
        <v>82</v>
      </c>
      <c r="C180" s="36" t="s">
        <v>8</v>
      </c>
      <c r="D180" s="36">
        <v>38</v>
      </c>
    </row>
    <row r="181" spans="1:4" x14ac:dyDescent="0.2">
      <c r="A181" s="36" t="s">
        <v>81</v>
      </c>
      <c r="B181" s="36" t="s">
        <v>82</v>
      </c>
      <c r="C181" s="36" t="s">
        <v>9</v>
      </c>
      <c r="D181" s="36">
        <v>16</v>
      </c>
    </row>
    <row r="182" spans="1:4" x14ac:dyDescent="0.2">
      <c r="A182" s="36" t="s">
        <v>81</v>
      </c>
      <c r="B182" s="36" t="s">
        <v>15</v>
      </c>
      <c r="C182" s="36" t="s">
        <v>8</v>
      </c>
      <c r="D182" s="36">
        <v>0</v>
      </c>
    </row>
    <row r="183" spans="1:4" x14ac:dyDescent="0.2">
      <c r="A183" s="36" t="s">
        <v>81</v>
      </c>
      <c r="B183" s="36" t="s">
        <v>15</v>
      </c>
      <c r="C183" s="36" t="s">
        <v>9</v>
      </c>
      <c r="D183" s="36">
        <v>0</v>
      </c>
    </row>
    <row r="184" spans="1:4" x14ac:dyDescent="0.2">
      <c r="A184" s="36" t="s">
        <v>90</v>
      </c>
      <c r="B184" s="36" t="s">
        <v>7</v>
      </c>
      <c r="C184" s="36" t="s">
        <v>8</v>
      </c>
      <c r="D184" s="36">
        <v>0</v>
      </c>
    </row>
    <row r="185" spans="1:4" x14ac:dyDescent="0.2">
      <c r="A185" s="36" t="s">
        <v>90</v>
      </c>
      <c r="B185" s="36" t="s">
        <v>10</v>
      </c>
      <c r="C185" s="36" t="s">
        <v>8</v>
      </c>
      <c r="D185" s="36">
        <v>18</v>
      </c>
    </row>
    <row r="186" spans="1:4" x14ac:dyDescent="0.2">
      <c r="A186" s="36" t="s">
        <v>90</v>
      </c>
      <c r="B186" s="36" t="s">
        <v>10</v>
      </c>
      <c r="C186" s="36" t="s">
        <v>9</v>
      </c>
      <c r="D186" s="36">
        <v>0</v>
      </c>
    </row>
    <row r="187" spans="1:4" x14ac:dyDescent="0.2">
      <c r="A187" s="36" t="s">
        <v>90</v>
      </c>
      <c r="B187" s="36" t="s">
        <v>11</v>
      </c>
      <c r="C187" s="36" t="s">
        <v>8</v>
      </c>
      <c r="D187" s="36">
        <v>113</v>
      </c>
    </row>
    <row r="188" spans="1:4" x14ac:dyDescent="0.2">
      <c r="A188" s="36" t="s">
        <v>90</v>
      </c>
      <c r="B188" s="36" t="s">
        <v>11</v>
      </c>
      <c r="C188" s="36" t="s">
        <v>9</v>
      </c>
      <c r="D188" s="36">
        <v>27</v>
      </c>
    </row>
    <row r="189" spans="1:4" x14ac:dyDescent="0.2">
      <c r="A189" s="36" t="s">
        <v>90</v>
      </c>
      <c r="B189" s="36" t="s">
        <v>12</v>
      </c>
      <c r="C189" s="36" t="s">
        <v>8</v>
      </c>
      <c r="D189" s="36">
        <v>28</v>
      </c>
    </row>
    <row r="190" spans="1:4" x14ac:dyDescent="0.2">
      <c r="A190" s="36" t="s">
        <v>90</v>
      </c>
      <c r="B190" s="36" t="s">
        <v>12</v>
      </c>
      <c r="C190" s="36" t="s">
        <v>8</v>
      </c>
      <c r="D190" s="36">
        <v>43</v>
      </c>
    </row>
    <row r="191" spans="1:4" x14ac:dyDescent="0.2">
      <c r="A191" s="36" t="s">
        <v>90</v>
      </c>
      <c r="B191" s="36" t="s">
        <v>12</v>
      </c>
      <c r="C191" s="36" t="s">
        <v>9</v>
      </c>
      <c r="D191" s="36">
        <v>26</v>
      </c>
    </row>
    <row r="192" spans="1:4" x14ac:dyDescent="0.2">
      <c r="A192" s="36" t="s">
        <v>90</v>
      </c>
      <c r="B192" s="36" t="s">
        <v>12</v>
      </c>
      <c r="C192" s="36" t="s">
        <v>9</v>
      </c>
      <c r="D192" s="36">
        <v>20</v>
      </c>
    </row>
    <row r="193" spans="1:4" x14ac:dyDescent="0.2">
      <c r="A193" s="36" t="s">
        <v>90</v>
      </c>
      <c r="B193" s="36" t="s">
        <v>13</v>
      </c>
      <c r="C193" s="36" t="s">
        <v>8</v>
      </c>
      <c r="D193" s="36">
        <v>30</v>
      </c>
    </row>
    <row r="194" spans="1:4" x14ac:dyDescent="0.2">
      <c r="A194" s="36" t="s">
        <v>90</v>
      </c>
      <c r="B194" s="36" t="s">
        <v>13</v>
      </c>
      <c r="C194" s="36" t="s">
        <v>9</v>
      </c>
      <c r="D194" s="36">
        <v>0</v>
      </c>
    </row>
    <row r="195" spans="1:4" x14ac:dyDescent="0.2">
      <c r="A195" s="36" t="s">
        <v>90</v>
      </c>
      <c r="B195" s="36" t="s">
        <v>82</v>
      </c>
      <c r="C195" s="36" t="s">
        <v>8</v>
      </c>
      <c r="D195" s="36">
        <v>59</v>
      </c>
    </row>
    <row r="196" spans="1:4" x14ac:dyDescent="0.2">
      <c r="A196" s="36" t="s">
        <v>90</v>
      </c>
      <c r="B196" s="36" t="s">
        <v>82</v>
      </c>
      <c r="C196" s="36" t="s">
        <v>9</v>
      </c>
      <c r="D196" s="36">
        <v>8</v>
      </c>
    </row>
    <row r="197" spans="1:4" x14ac:dyDescent="0.2">
      <c r="A197" s="36" t="s">
        <v>90</v>
      </c>
      <c r="B197" s="36" t="s">
        <v>15</v>
      </c>
      <c r="C197" s="36" t="s">
        <v>8</v>
      </c>
      <c r="D197" s="36">
        <v>0</v>
      </c>
    </row>
    <row r="198" spans="1:4" x14ac:dyDescent="0.2">
      <c r="A198" s="36" t="s">
        <v>90</v>
      </c>
      <c r="B198" s="36" t="s">
        <v>15</v>
      </c>
      <c r="C198" s="36" t="s">
        <v>9</v>
      </c>
      <c r="D198" s="36">
        <v>0</v>
      </c>
    </row>
    <row r="199" spans="1:4" x14ac:dyDescent="0.2">
      <c r="A199" s="36" t="s">
        <v>89</v>
      </c>
      <c r="B199" s="36" t="s">
        <v>7</v>
      </c>
      <c r="C199" s="36" t="s">
        <v>8</v>
      </c>
      <c r="D199" s="36">
        <v>0</v>
      </c>
    </row>
    <row r="200" spans="1:4" x14ac:dyDescent="0.2">
      <c r="A200" s="36" t="s">
        <v>89</v>
      </c>
      <c r="B200" s="36" t="s">
        <v>10</v>
      </c>
      <c r="C200" s="36" t="s">
        <v>8</v>
      </c>
      <c r="D200" s="36">
        <v>13</v>
      </c>
    </row>
    <row r="201" spans="1:4" x14ac:dyDescent="0.2">
      <c r="A201" s="36" t="s">
        <v>89</v>
      </c>
      <c r="B201" s="36" t="s">
        <v>10</v>
      </c>
      <c r="C201" s="36" t="s">
        <v>9</v>
      </c>
      <c r="D201" s="36">
        <v>3</v>
      </c>
    </row>
    <row r="202" spans="1:4" x14ac:dyDescent="0.2">
      <c r="A202" s="36" t="s">
        <v>89</v>
      </c>
      <c r="B202" s="36" t="s">
        <v>11</v>
      </c>
      <c r="C202" s="36" t="s">
        <v>8</v>
      </c>
      <c r="D202" s="36">
        <v>53</v>
      </c>
    </row>
    <row r="203" spans="1:4" x14ac:dyDescent="0.2">
      <c r="A203" s="36" t="s">
        <v>89</v>
      </c>
      <c r="B203" s="36" t="s">
        <v>11</v>
      </c>
      <c r="C203" s="36" t="s">
        <v>9</v>
      </c>
      <c r="D203" s="36">
        <v>13</v>
      </c>
    </row>
    <row r="204" spans="1:4" x14ac:dyDescent="0.2">
      <c r="A204" s="36" t="s">
        <v>89</v>
      </c>
      <c r="B204" s="36" t="s">
        <v>12</v>
      </c>
      <c r="C204" s="36" t="s">
        <v>8</v>
      </c>
      <c r="D204" s="36">
        <v>45</v>
      </c>
    </row>
    <row r="205" spans="1:4" x14ac:dyDescent="0.2">
      <c r="A205" s="36" t="s">
        <v>89</v>
      </c>
      <c r="B205" s="36" t="s">
        <v>12</v>
      </c>
      <c r="C205" s="36" t="s">
        <v>8</v>
      </c>
      <c r="D205" s="36">
        <v>19</v>
      </c>
    </row>
    <row r="206" spans="1:4" x14ac:dyDescent="0.2">
      <c r="A206" s="36" t="s">
        <v>89</v>
      </c>
      <c r="B206" s="36" t="s">
        <v>12</v>
      </c>
      <c r="C206" s="36" t="s">
        <v>9</v>
      </c>
      <c r="D206" s="36">
        <v>21</v>
      </c>
    </row>
    <row r="207" spans="1:4" x14ac:dyDescent="0.2">
      <c r="A207" s="36" t="s">
        <v>89</v>
      </c>
      <c r="B207" s="36" t="s">
        <v>12</v>
      </c>
      <c r="C207" s="36" t="s">
        <v>9</v>
      </c>
      <c r="D207" s="36">
        <v>16</v>
      </c>
    </row>
    <row r="208" spans="1:4" x14ac:dyDescent="0.2">
      <c r="A208" s="36" t="s">
        <v>89</v>
      </c>
      <c r="B208" s="36" t="s">
        <v>13</v>
      </c>
      <c r="C208" s="36" t="s">
        <v>8</v>
      </c>
      <c r="D208" s="36">
        <v>30</v>
      </c>
    </row>
    <row r="209" spans="1:4" x14ac:dyDescent="0.2">
      <c r="A209" s="36" t="s">
        <v>89</v>
      </c>
      <c r="B209" s="36" t="s">
        <v>13</v>
      </c>
      <c r="C209" s="36" t="s">
        <v>9</v>
      </c>
      <c r="D209" s="36">
        <v>0</v>
      </c>
    </row>
    <row r="210" spans="1:4" x14ac:dyDescent="0.2">
      <c r="A210" s="36" t="s">
        <v>89</v>
      </c>
      <c r="B210" s="36" t="s">
        <v>82</v>
      </c>
      <c r="C210" s="36" t="s">
        <v>8</v>
      </c>
      <c r="D210" s="36">
        <v>68</v>
      </c>
    </row>
    <row r="211" spans="1:4" x14ac:dyDescent="0.2">
      <c r="A211" s="36" t="s">
        <v>89</v>
      </c>
      <c r="B211" s="36" t="s">
        <v>82</v>
      </c>
      <c r="C211" s="36" t="s">
        <v>9</v>
      </c>
      <c r="D211" s="36">
        <v>8</v>
      </c>
    </row>
    <row r="212" spans="1:4" x14ac:dyDescent="0.2">
      <c r="A212" s="36" t="s">
        <v>89</v>
      </c>
      <c r="B212" s="36" t="s">
        <v>15</v>
      </c>
      <c r="C212" s="36" t="s">
        <v>8</v>
      </c>
      <c r="D212" s="36">
        <v>0</v>
      </c>
    </row>
    <row r="213" spans="1:4" x14ac:dyDescent="0.2">
      <c r="A213" s="36" t="s">
        <v>114</v>
      </c>
      <c r="B213" s="36" t="s">
        <v>7</v>
      </c>
      <c r="C213" s="36" t="s">
        <v>8</v>
      </c>
      <c r="D213" s="36">
        <v>0</v>
      </c>
    </row>
    <row r="214" spans="1:4" x14ac:dyDescent="0.2">
      <c r="A214" s="36" t="s">
        <v>114</v>
      </c>
      <c r="B214" s="36" t="s">
        <v>10</v>
      </c>
      <c r="C214" s="36" t="s">
        <v>8</v>
      </c>
      <c r="D214" s="36">
        <v>23</v>
      </c>
    </row>
    <row r="215" spans="1:4" x14ac:dyDescent="0.2">
      <c r="A215" s="36" t="s">
        <v>114</v>
      </c>
      <c r="B215" s="36" t="s">
        <v>10</v>
      </c>
      <c r="C215" s="36" t="s">
        <v>9</v>
      </c>
      <c r="D215" s="36">
        <v>0</v>
      </c>
    </row>
    <row r="216" spans="1:4" x14ac:dyDescent="0.2">
      <c r="A216" s="36" t="s">
        <v>114</v>
      </c>
      <c r="B216" s="36" t="s">
        <v>11</v>
      </c>
      <c r="C216" s="36" t="s">
        <v>8</v>
      </c>
      <c r="D216" s="36">
        <v>56</v>
      </c>
    </row>
    <row r="217" spans="1:4" x14ac:dyDescent="0.2">
      <c r="A217" s="36" t="s">
        <v>114</v>
      </c>
      <c r="B217" s="36" t="s">
        <v>11</v>
      </c>
      <c r="C217" s="36" t="s">
        <v>9</v>
      </c>
      <c r="D217" s="36">
        <v>21</v>
      </c>
    </row>
    <row r="218" spans="1:4" x14ac:dyDescent="0.2">
      <c r="A218" s="36" t="s">
        <v>114</v>
      </c>
      <c r="B218" s="36" t="s">
        <v>12</v>
      </c>
      <c r="C218" s="36" t="s">
        <v>8</v>
      </c>
      <c r="D218" s="36">
        <v>63</v>
      </c>
    </row>
    <row r="219" spans="1:4" x14ac:dyDescent="0.2">
      <c r="A219" s="36" t="s">
        <v>114</v>
      </c>
      <c r="B219" s="36" t="s">
        <v>12</v>
      </c>
      <c r="C219" s="36" t="s">
        <v>8</v>
      </c>
      <c r="D219" s="36">
        <v>26</v>
      </c>
    </row>
    <row r="220" spans="1:4" x14ac:dyDescent="0.2">
      <c r="A220" s="36" t="s">
        <v>114</v>
      </c>
      <c r="B220" s="36" t="s">
        <v>12</v>
      </c>
      <c r="C220" s="36" t="s">
        <v>9</v>
      </c>
      <c r="D220" s="36">
        <v>27</v>
      </c>
    </row>
    <row r="221" spans="1:4" x14ac:dyDescent="0.2">
      <c r="A221" s="36" t="s">
        <v>114</v>
      </c>
      <c r="B221" s="36" t="s">
        <v>12</v>
      </c>
      <c r="C221" s="36" t="s">
        <v>9</v>
      </c>
      <c r="D221" s="36">
        <v>20</v>
      </c>
    </row>
    <row r="222" spans="1:4" x14ac:dyDescent="0.2">
      <c r="A222" s="36" t="s">
        <v>114</v>
      </c>
      <c r="B222" s="36" t="s">
        <v>13</v>
      </c>
      <c r="C222" s="36" t="s">
        <v>8</v>
      </c>
      <c r="D222" s="36">
        <v>29</v>
      </c>
    </row>
    <row r="223" spans="1:4" x14ac:dyDescent="0.2">
      <c r="A223" s="36" t="s">
        <v>114</v>
      </c>
      <c r="B223" s="36" t="s">
        <v>13</v>
      </c>
      <c r="C223" s="36" t="s">
        <v>9</v>
      </c>
      <c r="D223" s="36">
        <v>1</v>
      </c>
    </row>
    <row r="224" spans="1:4" x14ac:dyDescent="0.2">
      <c r="A224" s="36" t="s">
        <v>114</v>
      </c>
      <c r="B224" s="36" t="s">
        <v>82</v>
      </c>
      <c r="C224" s="36" t="s">
        <v>8</v>
      </c>
      <c r="D224" s="36">
        <v>47</v>
      </c>
    </row>
    <row r="225" spans="1:4" x14ac:dyDescent="0.2">
      <c r="A225" s="36" t="s">
        <v>114</v>
      </c>
      <c r="B225" s="36" t="s">
        <v>82</v>
      </c>
      <c r="C225" s="36" t="s">
        <v>9</v>
      </c>
      <c r="D225" s="36">
        <v>6</v>
      </c>
    </row>
    <row r="226" spans="1:4" x14ac:dyDescent="0.2">
      <c r="A226" s="36" t="s">
        <v>114</v>
      </c>
      <c r="B226" s="36" t="s">
        <v>15</v>
      </c>
      <c r="C226" s="36" t="s">
        <v>8</v>
      </c>
      <c r="D226" s="36">
        <v>0</v>
      </c>
    </row>
    <row r="227" spans="1:4" x14ac:dyDescent="0.2">
      <c r="A227" s="36" t="s">
        <v>114</v>
      </c>
      <c r="B227" s="36" t="s">
        <v>15</v>
      </c>
      <c r="C227" s="36" t="s">
        <v>9</v>
      </c>
      <c r="D227" s="36">
        <v>1</v>
      </c>
    </row>
    <row r="228" spans="1:4" x14ac:dyDescent="0.2">
      <c r="A228" s="36" t="s">
        <v>121</v>
      </c>
      <c r="B228" s="36" t="s">
        <v>7</v>
      </c>
      <c r="C228" s="36" t="s">
        <v>8</v>
      </c>
      <c r="D228" s="36">
        <v>2</v>
      </c>
    </row>
    <row r="229" spans="1:4" x14ac:dyDescent="0.2">
      <c r="A229" s="36" t="s">
        <v>121</v>
      </c>
      <c r="B229" s="36" t="s">
        <v>10</v>
      </c>
      <c r="C229" s="36" t="s">
        <v>8</v>
      </c>
      <c r="D229" s="36">
        <v>30</v>
      </c>
    </row>
    <row r="230" spans="1:4" x14ac:dyDescent="0.2">
      <c r="A230" s="36" t="s">
        <v>121</v>
      </c>
      <c r="B230" s="36" t="s">
        <v>10</v>
      </c>
      <c r="C230" s="36" t="s">
        <v>9</v>
      </c>
      <c r="D230" s="36">
        <v>0</v>
      </c>
    </row>
    <row r="231" spans="1:4" x14ac:dyDescent="0.2">
      <c r="A231" s="36" t="s">
        <v>121</v>
      </c>
      <c r="B231" s="36" t="s">
        <v>11</v>
      </c>
      <c r="C231" s="36" t="s">
        <v>8</v>
      </c>
      <c r="D231" s="36">
        <v>84</v>
      </c>
    </row>
    <row r="232" spans="1:4" x14ac:dyDescent="0.2">
      <c r="A232" s="36" t="s">
        <v>121</v>
      </c>
      <c r="B232" s="36" t="s">
        <v>11</v>
      </c>
      <c r="C232" s="36" t="s">
        <v>9</v>
      </c>
      <c r="D232" s="36">
        <v>33</v>
      </c>
    </row>
    <row r="233" spans="1:4" x14ac:dyDescent="0.2">
      <c r="A233" s="36" t="s">
        <v>121</v>
      </c>
      <c r="B233" s="36" t="s">
        <v>12</v>
      </c>
      <c r="C233" s="36" t="s">
        <v>8</v>
      </c>
      <c r="D233" s="36">
        <v>45</v>
      </c>
    </row>
    <row r="234" spans="1:4" x14ac:dyDescent="0.2">
      <c r="A234" s="36" t="s">
        <v>121</v>
      </c>
      <c r="B234" s="36" t="s">
        <v>12</v>
      </c>
      <c r="C234" s="36" t="s">
        <v>8</v>
      </c>
      <c r="D234" s="36">
        <v>52</v>
      </c>
    </row>
    <row r="235" spans="1:4" x14ac:dyDescent="0.2">
      <c r="A235" s="36" t="s">
        <v>121</v>
      </c>
      <c r="B235" s="36" t="s">
        <v>12</v>
      </c>
      <c r="C235" s="36" t="s">
        <v>9</v>
      </c>
      <c r="D235" s="36">
        <v>32</v>
      </c>
    </row>
    <row r="236" spans="1:4" x14ac:dyDescent="0.2">
      <c r="A236" s="36" t="s">
        <v>121</v>
      </c>
      <c r="B236" s="36" t="s">
        <v>12</v>
      </c>
      <c r="C236" s="36" t="s">
        <v>9</v>
      </c>
      <c r="D236" s="36">
        <v>25</v>
      </c>
    </row>
    <row r="237" spans="1:4" x14ac:dyDescent="0.2">
      <c r="A237" s="36" t="s">
        <v>121</v>
      </c>
      <c r="B237" s="36" t="s">
        <v>13</v>
      </c>
      <c r="C237" s="36" t="s">
        <v>8</v>
      </c>
      <c r="D237" s="36">
        <v>45</v>
      </c>
    </row>
    <row r="238" spans="1:4" x14ac:dyDescent="0.2">
      <c r="A238" s="36" t="s">
        <v>121</v>
      </c>
      <c r="B238" s="36" t="s">
        <v>13</v>
      </c>
      <c r="C238" s="36" t="s">
        <v>9</v>
      </c>
      <c r="D238" s="36">
        <v>3</v>
      </c>
    </row>
    <row r="239" spans="1:4" x14ac:dyDescent="0.2">
      <c r="A239" s="36" t="s">
        <v>121</v>
      </c>
      <c r="B239" s="36" t="s">
        <v>82</v>
      </c>
      <c r="C239" s="36" t="s">
        <v>8</v>
      </c>
      <c r="D239" s="36">
        <v>85</v>
      </c>
    </row>
    <row r="240" spans="1:4" x14ac:dyDescent="0.2">
      <c r="A240" s="36" t="s">
        <v>121</v>
      </c>
      <c r="B240" s="36" t="s">
        <v>82</v>
      </c>
      <c r="C240" s="36" t="s">
        <v>9</v>
      </c>
      <c r="D240" s="36">
        <v>7</v>
      </c>
    </row>
    <row r="241" spans="1:4" x14ac:dyDescent="0.2">
      <c r="A241" s="36" t="s">
        <v>121</v>
      </c>
      <c r="B241" s="36" t="s">
        <v>15</v>
      </c>
      <c r="C241" s="36" t="s">
        <v>8</v>
      </c>
      <c r="D241" s="36">
        <v>0</v>
      </c>
    </row>
    <row r="242" spans="1:4" x14ac:dyDescent="0.2">
      <c r="A242" s="36" t="s">
        <v>121</v>
      </c>
      <c r="B242" s="36" t="s">
        <v>15</v>
      </c>
      <c r="C242" s="36" t="s">
        <v>9</v>
      </c>
      <c r="D242" s="36">
        <v>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E2116-4F9B-42C0-9468-DD59BBF4D8E5}">
  <sheetPr codeName="Sheet7">
    <tabColor rgb="FFFF0000"/>
  </sheetPr>
  <dimension ref="A1:M39"/>
  <sheetViews>
    <sheetView showGridLines="0" zoomScaleNormal="100" workbookViewId="0">
      <selection activeCell="C13" sqref="C13"/>
    </sheetView>
  </sheetViews>
  <sheetFormatPr defaultColWidth="9.140625" defaultRowHeight="15" x14ac:dyDescent="0.2"/>
  <cols>
    <col min="1" max="1" width="58.42578125" style="16" customWidth="1"/>
    <col min="2" max="4" width="10.85546875" style="16" customWidth="1"/>
    <col min="5" max="5" width="6.140625" style="16" bestFit="1" customWidth="1"/>
    <col min="6" max="8" width="10.85546875" style="16" customWidth="1"/>
    <col min="9" max="9" width="6.140625" style="16" bestFit="1" customWidth="1"/>
    <col min="10" max="12" width="10.85546875" style="16" customWidth="1"/>
    <col min="13" max="16384" width="9.140625" style="16"/>
  </cols>
  <sheetData>
    <row r="1" spans="1:13" ht="37.5" customHeight="1" x14ac:dyDescent="0.2">
      <c r="A1" s="38"/>
      <c r="B1" s="39"/>
      <c r="C1" s="39"/>
      <c r="D1" s="39"/>
      <c r="E1" s="39"/>
      <c r="F1" s="39"/>
      <c r="G1" s="39"/>
      <c r="H1" s="39"/>
      <c r="I1" s="39"/>
      <c r="J1" s="39"/>
      <c r="K1" s="39"/>
      <c r="L1" s="39"/>
      <c r="M1" s="39"/>
    </row>
    <row r="3" spans="1:13" ht="15.75" x14ac:dyDescent="0.2">
      <c r="A3" s="40"/>
    </row>
    <row r="4" spans="1:13" ht="15.75" x14ac:dyDescent="0.2">
      <c r="A4" s="41" t="str">
        <f>FIRE0303!A4</f>
        <v>2025/26</v>
      </c>
      <c r="B4" s="41"/>
      <c r="L4" s="17"/>
    </row>
    <row r="6" spans="1:13" ht="18" x14ac:dyDescent="0.2">
      <c r="B6" s="42" t="s">
        <v>51</v>
      </c>
      <c r="C6" s="42"/>
      <c r="D6" s="42"/>
      <c r="F6" s="42" t="s">
        <v>141</v>
      </c>
      <c r="G6" s="42"/>
      <c r="H6" s="42"/>
      <c r="J6" s="42" t="s">
        <v>75</v>
      </c>
      <c r="K6" s="42"/>
      <c r="L6" s="42"/>
    </row>
    <row r="7" spans="1:13" ht="20.100000000000001" customHeight="1" x14ac:dyDescent="0.2">
      <c r="A7" s="43" t="s">
        <v>52</v>
      </c>
      <c r="B7" s="44" t="s">
        <v>53</v>
      </c>
      <c r="C7" s="44" t="s">
        <v>8</v>
      </c>
      <c r="D7" s="44" t="s">
        <v>9</v>
      </c>
      <c r="E7" s="44"/>
      <c r="F7" s="44" t="s">
        <v>53</v>
      </c>
      <c r="G7" s="44" t="s">
        <v>8</v>
      </c>
      <c r="H7" s="44" t="s">
        <v>9</v>
      </c>
      <c r="I7" s="44"/>
      <c r="J7" s="44" t="s">
        <v>53</v>
      </c>
      <c r="K7" s="44" t="s">
        <v>8</v>
      </c>
      <c r="L7" s="44" t="s">
        <v>9</v>
      </c>
    </row>
    <row r="8" spans="1:13" ht="15.75" x14ac:dyDescent="0.25">
      <c r="A8" s="15" t="s">
        <v>53</v>
      </c>
      <c r="B8" s="37">
        <f>B9+B17</f>
        <v>109473</v>
      </c>
      <c r="C8" s="37">
        <f t="shared" ref="C8:D8" si="0">C9+C17</f>
        <v>51262</v>
      </c>
      <c r="D8" s="37">
        <f t="shared" si="0"/>
        <v>58211</v>
      </c>
      <c r="E8" s="37"/>
      <c r="F8" s="37">
        <f>F9</f>
        <v>16</v>
      </c>
      <c r="G8" s="37">
        <f t="shared" ref="G8:L8" si="1">G9</f>
        <v>8</v>
      </c>
      <c r="H8" s="37">
        <f t="shared" si="1"/>
        <v>8</v>
      </c>
      <c r="I8" s="37"/>
      <c r="J8" s="37">
        <f t="shared" si="1"/>
        <v>443</v>
      </c>
      <c r="K8" s="37">
        <f t="shared" si="1"/>
        <v>343</v>
      </c>
      <c r="L8" s="37">
        <f t="shared" si="1"/>
        <v>100</v>
      </c>
      <c r="M8" s="37"/>
    </row>
    <row r="9" spans="1:13" ht="15.75" x14ac:dyDescent="0.25">
      <c r="A9" s="15" t="s">
        <v>54</v>
      </c>
      <c r="B9" s="37">
        <f>SUM(B10:B16)+B24</f>
        <v>6924</v>
      </c>
      <c r="C9" s="37">
        <f t="shared" ref="C9:D9" si="2">SUM(C10:C16)+C24</f>
        <v>4360</v>
      </c>
      <c r="D9" s="37">
        <f t="shared" si="2"/>
        <v>2564</v>
      </c>
      <c r="E9" s="37"/>
      <c r="F9" s="37">
        <f t="shared" ref="F9" si="3">SUM(F10:F16)+F24</f>
        <v>16</v>
      </c>
      <c r="G9" s="37">
        <f t="shared" ref="G9" si="4">SUM(G10:G16)+G24</f>
        <v>8</v>
      </c>
      <c r="H9" s="37">
        <f t="shared" ref="H9" si="5">SUM(H10:H16)+H24</f>
        <v>8</v>
      </c>
      <c r="I9" s="37"/>
      <c r="J9" s="37">
        <f t="shared" ref="J9" si="6">SUM(J10:J16)+J24</f>
        <v>443</v>
      </c>
      <c r="K9" s="37">
        <f t="shared" ref="K9" si="7">SUM(K10:K16)+K24</f>
        <v>343</v>
      </c>
      <c r="L9" s="37">
        <f t="shared" ref="L9" si="8">SUM(L10:L16)+L24</f>
        <v>100</v>
      </c>
      <c r="M9" s="37"/>
    </row>
    <row r="10" spans="1:13" ht="15" customHeight="1" x14ac:dyDescent="0.25">
      <c r="A10" s="16" t="s">
        <v>82</v>
      </c>
      <c r="B10" s="17" cm="1">
        <f t="array" ref="B10">IF($A$4="2009/10",SUMPRODUCT(('0910'!$A$2:$A$1000=$A$4)*('0910'!$B$2:$B$1000=$A10)*('0910'!$D$2:$D$1000)),SUMPRODUCT(('Data - fires'!$A$2:$A$99523=$A$4)*('Data - fires'!$B$2:$B$99523=$A10)*('Data - fires'!$D$2:$D$99523)))</f>
        <v>2172</v>
      </c>
      <c r="C10" s="17" cm="1">
        <f t="array" ref="C10">IF($A$4="2009/10",SUMPRODUCT(('0910'!$A$2:$A$1000=$A$4)*('0910'!$B$2:$B$1000=$A10)*('0910'!$C$2:$C$1000=C$7)*('0910'!$D$2:$D$1000)),SUMPRODUCT(('Data - fires'!$A$2:$A$99523=$A$4)*('Data - fires'!$B$2:$B$99523=$A10)*('Data - fires'!$C$2:$C$99523=C$7)*('Data - fires'!$D$2:$D$99523)))</f>
        <v>1444</v>
      </c>
      <c r="D10" s="17" cm="1">
        <f t="array" ref="D10">IF($A$4="2009/10",SUMPRODUCT(('0910'!$A$2:$A$1000=$A$4)*('0910'!$B$2:$B$1000=$A10)*('0910'!$C$2:$C$1000=D$7)*('0910'!$D$2:$D$1000)),SUMPRODUCT(('Data - fires'!$A$2:$A$99523=$A$4)*('Data - fires'!$B$2:$B$99523=$A10)*('Data - fires'!$C$2:$C$99523=D$7)*('Data - fires'!$D$2:$D$99523)))</f>
        <v>728</v>
      </c>
      <c r="E10" s="37"/>
      <c r="F10" s="17" cm="1">
        <f t="array" ref="F10">IF($A$4="2009/10",SUMPRODUCT(('0910'!$A$2:$A$1000=$A$4)*('0910'!$B$2:$B$1000=$A10)*('0910'!$E$2:$E$1000)),SUMPRODUCT(('Data - fatalities'!$A$2:$A$426=$A$4)*('Data - fatalities'!$B$2:$B$426=$A10)*('Data - fatalities'!$D$2:$D$426)))</f>
        <v>1</v>
      </c>
      <c r="G10" s="17" cm="1">
        <f t="array" ref="G10">IF($A$4="2009/10",SUMPRODUCT(('0910'!$A$2:$A$1000=$A$4)*('0910'!$B$2:$B$1000=$A10)*('0910'!$C$2:$C$1000=G$7)*('0910'!$E$2:$E$1000)),SUMPRODUCT(('Data - fatalities'!$A$2:$A$426=$A$4)*('Data - fatalities'!$B$2:$B$426=$A10)*('Data - fatalities'!$C$2:$C$426=G$7)*('Data - fatalities'!$D$2:$D$426)))</f>
        <v>0</v>
      </c>
      <c r="H10" s="17" cm="1">
        <f t="array" ref="H10">IF($A$4="2009/10",SUMPRODUCT(('0910'!$A$2:$A$1000=$A$4)*('0910'!$B$2:$B$1000=$A10)*('0910'!$C$2:$C$1000=H$7)*('0910'!$E$2:$E$1000)),SUMPRODUCT(('Data - fatalities'!$A$2:$A$426=$A$4)*('Data - fatalities'!$B$2:$B$426=$A10)*('Data - fatalities'!$C$2:$C$426=H$7)*('Data - fatalities'!$D$2:$D$426)))</f>
        <v>1</v>
      </c>
      <c r="I10" s="37"/>
      <c r="J10" s="17" cm="1">
        <f t="array" ref="J10">IF($A$4="2009/10",SUMPRODUCT(('0910'!$A$2:$A$1000=$A$4)*('0910'!$B$2:$B$1000=$A10)*('0910'!$F$2:$F$1000)),SUMPRODUCT(('Data - casualties'!$A$2:$A$426=$A$4)*('Data - casualties'!$B$2:$B$426=$A10)*('Data - casualties'!$D$2:$D$426)))</f>
        <v>92</v>
      </c>
      <c r="K10" s="17" cm="1">
        <f t="array" ref="K10">IF($A$4="2009/10",SUMPRODUCT(('0910'!$A$2:$A$1000=$A$4)*('0910'!$B$2:$B$1000=$A10)*('0910'!$C$2:$C$1000=K$7)*('0910'!$F$2:$F$1000)),SUMPRODUCT(('Data - casualties'!$A$2:$A$426=$A$4)*('Data - casualties'!$B$2:$B$426=$A10)*('Data - casualties'!$C$2:$C$426=K$7)*('Data - casualties'!$D$2:$D$426)))</f>
        <v>85</v>
      </c>
      <c r="L10" s="17" cm="1">
        <f t="array" ref="L10">IF($A$4="2009/10",SUMPRODUCT(('0910'!$A$2:$A$1000=$A$4)*('0910'!$B$2:$B$1000=$A10)*('0910'!$C$2:$C$1000=L$7)*('0910'!$F$2:$F$1000)),SUMPRODUCT(('Data - casualties'!$A$2:$A$426=$A$4)*('Data - casualties'!$B$2:$B$426=$A10)*('Data - casualties'!$C$2:$C$426=L$7)*('Data - casualties'!$D$2:$D$426)))</f>
        <v>7</v>
      </c>
      <c r="M10" s="37"/>
    </row>
    <row r="11" spans="1:13" ht="15" customHeight="1" x14ac:dyDescent="0.25">
      <c r="A11" s="16" t="s">
        <v>13</v>
      </c>
      <c r="B11" s="17" cm="1">
        <f t="array" ref="B11">IF($A$4="2009/10",SUMPRODUCT(('0910'!$A$2:$A$1000=$A$4)*('0910'!$B$2:$B$1000=$A11)*('0910'!$D$2:$D$1000)),SUMPRODUCT(('Data - fires'!$A$2:$A$99523=$A$4)*('Data - fires'!$B$2:$B$99523=$A11)*('Data - fires'!$D$2:$D$99523)))</f>
        <v>810</v>
      </c>
      <c r="C11" s="17" cm="1">
        <f t="array" ref="C11">IF($A$4="2009/10",SUMPRODUCT(('0910'!$A$2:$A$1000=$A$4)*('0910'!$B$2:$B$1000=$A11)*('0910'!$C$2:$C$1000=C$7)*('0910'!$D$2:$D$1000)),SUMPRODUCT(('Data - fires'!$A$2:$A$99523=$A$4)*('Data - fires'!$B$2:$B$99523=$A11)*('Data - fires'!$C$2:$C$99523=C$7)*('Data - fires'!$D$2:$D$99523)))</f>
        <v>661</v>
      </c>
      <c r="D11" s="17" cm="1">
        <f t="array" ref="D11">IF($A$4="2009/10",SUMPRODUCT(('0910'!$A$2:$A$1000=$A$4)*('0910'!$B$2:$B$1000=$A11)*('0910'!$C$2:$C$1000=D$7)*('0910'!$D$2:$D$1000)),SUMPRODUCT(('Data - fires'!$A$2:$A$99523=$A$4)*('Data - fires'!$B$2:$B$99523=$A11)*('Data - fires'!$C$2:$C$99523=D$7)*('Data - fires'!$D$2:$D$99523)))</f>
        <v>149</v>
      </c>
      <c r="E11" s="37"/>
      <c r="F11" s="17" cm="1">
        <f t="array" ref="F11">IF($A$4="2009/10",SUMPRODUCT(('0910'!$A$2:$A$1000=$A$4)*('0910'!$B$2:$B$1000=$A11)*('0910'!$E$2:$E$1000)),SUMPRODUCT(('Data - fatalities'!$A$2:$A$426=$A$4)*('Data - fatalities'!$B$2:$B$426=$A11)*('Data - fatalities'!$D$2:$D$426)))</f>
        <v>1</v>
      </c>
      <c r="G11" s="17" cm="1">
        <f t="array" ref="G11">IF($A$4="2009/10",SUMPRODUCT(('0910'!$A$2:$A$1000=$A$4)*('0910'!$B$2:$B$1000=$A11)*('0910'!$C$2:$C$1000=G$7)*('0910'!$E$2:$E$1000)),SUMPRODUCT(('Data - fatalities'!$A$2:$A$426=$A$4)*('Data - fatalities'!$B$2:$B$426=$A11)*('Data - fatalities'!$C$2:$C$426=G$7)*('Data - fatalities'!$D$2:$D$426)))</f>
        <v>1</v>
      </c>
      <c r="H11" s="17" cm="1">
        <f t="array" ref="H11">IF($A$4="2009/10",SUMPRODUCT(('0910'!$A$2:$A$1000=$A$4)*('0910'!$B$2:$B$1000=$A11)*('0910'!$C$2:$C$1000=H$7)*('0910'!$E$2:$E$1000)),SUMPRODUCT(('Data - fatalities'!$A$2:$A$426=$A$4)*('Data - fatalities'!$B$2:$B$426=$A11)*('Data - fatalities'!$C$2:$C$426=H$7)*('Data - fatalities'!$D$2:$D$426)))</f>
        <v>0</v>
      </c>
      <c r="I11" s="37"/>
      <c r="J11" s="17" cm="1">
        <f t="array" ref="J11">IF($A$4="2009/10",SUMPRODUCT(('0910'!$A$2:$A$1000=$A$4)*('0910'!$B$2:$B$1000=$A11)*('0910'!$F$2:$F$1000)),SUMPRODUCT(('Data - casualties'!$A$2:$A$426=$A$4)*('Data - casualties'!$B$2:$B$426=$A11)*('Data - casualties'!$D$2:$D$426)))</f>
        <v>48</v>
      </c>
      <c r="K11" s="17" cm="1">
        <f t="array" ref="K11">IF($A$4="2009/10",SUMPRODUCT(('0910'!$A$2:$A$1000=$A$4)*('0910'!$B$2:$B$1000=$A11)*('0910'!$C$2:$C$1000=K$7)*('0910'!$F$2:$F$1000)),SUMPRODUCT(('Data - casualties'!$A$2:$A$426=$A$4)*('Data - casualties'!$B$2:$B$426=$A11)*('Data - casualties'!$C$2:$C$426=K$7)*('Data - casualties'!$D$2:$D$426)))</f>
        <v>45</v>
      </c>
      <c r="L11" s="17" cm="1">
        <f t="array" ref="L11">IF($A$4="2009/10",SUMPRODUCT(('0910'!$A$2:$A$1000=$A$4)*('0910'!$B$2:$B$1000=$A11)*('0910'!$C$2:$C$1000=L$7)*('0910'!$F$2:$F$1000)),SUMPRODUCT(('Data - casualties'!$A$2:$A$426=$A$4)*('Data - casualties'!$B$2:$B$426=$A11)*('Data - casualties'!$C$2:$C$426=L$7)*('Data - casualties'!$D$2:$D$426)))</f>
        <v>3</v>
      </c>
      <c r="M11" s="37"/>
    </row>
    <row r="12" spans="1:13" ht="15" customHeight="1" x14ac:dyDescent="0.25">
      <c r="A12" s="16" t="s">
        <v>7</v>
      </c>
      <c r="B12" s="17" cm="1">
        <f t="array" ref="B12">IF($A$4="2009/10",SUMPRODUCT(('0910'!$A$2:$A$1000=$A$4)*('0910'!$B$2:$B$1000=$A12)*('0910'!$D$2:$D$1000)),SUMPRODUCT(('Data - fires'!$A$2:$A$99523=$A$4)*('Data - fires'!$B$2:$B$99523=$A12)*('Data - fires'!$D$2:$D$99523)))</f>
        <v>10</v>
      </c>
      <c r="C12" s="17" cm="1">
        <f t="array" ref="C12">IF($A$4="2009/10",SUMPRODUCT(('0910'!$A$2:$A$1000=$A$4)*('0910'!$B$2:$B$1000=$A12)*('0910'!$C$2:$C$1000=C$7)*('0910'!$D$2:$D$1000)),SUMPRODUCT(('Data - fires'!$A$2:$A$99523=$A$4)*('Data - fires'!$B$2:$B$99523=$A12)*('Data - fires'!$C$2:$C$99523=C$7)*('Data - fires'!$D$2:$D$99523)))</f>
        <v>10</v>
      </c>
      <c r="D12" s="17" cm="1">
        <f t="array" ref="D12">IF($A$4="2009/10",SUMPRODUCT(('0910'!$A$2:$A$1000=$A$4)*('0910'!$B$2:$B$1000=$A12)*('0910'!$C$2:$C$1000=D$7)*('0910'!$D$2:$D$1000)),SUMPRODUCT(('Data - fires'!$A$2:$A$99523=$A$4)*('Data - fires'!$B$2:$B$99523=$A12)*('Data - fires'!$C$2:$C$99523=D$7)*('Data - fires'!$D$2:$D$99523)))</f>
        <v>0</v>
      </c>
      <c r="E12" s="37"/>
      <c r="F12" s="17" cm="1">
        <f t="array" ref="F12">IF($A$4="2009/10",SUMPRODUCT(('0910'!$A$2:$A$1000=$A$4)*('0910'!$B$2:$B$1000=$A12)*('0910'!$E$2:$E$1000)),SUMPRODUCT(('Data - fatalities'!$A$2:$A$426=$A$4)*('Data - fatalities'!$B$2:$B$426=$A12)*('Data - fatalities'!$D$2:$D$426)))</f>
        <v>0</v>
      </c>
      <c r="G12" s="17" cm="1">
        <f t="array" ref="G12">IF($A$4="2009/10",SUMPRODUCT(('0910'!$A$2:$A$1000=$A$4)*('0910'!$B$2:$B$1000=$A12)*('0910'!$C$2:$C$1000=G$7)*('0910'!$E$2:$E$1000)),SUMPRODUCT(('Data - fatalities'!$A$2:$A$426=$A$4)*('Data - fatalities'!$B$2:$B$426=$A12)*('Data - fatalities'!$C$2:$C$426=G$7)*('Data - fatalities'!$D$2:$D$426)))</f>
        <v>0</v>
      </c>
      <c r="H12" s="17" cm="1">
        <f t="array" ref="H12">IF($A$4="2009/10",SUMPRODUCT(('0910'!$A$2:$A$1000=$A$4)*('0910'!$B$2:$B$1000=$A12)*('0910'!$C$2:$C$1000=H$7)*('0910'!$E$2:$E$1000)),SUMPRODUCT(('Data - fatalities'!$A$2:$A$426=$A$4)*('Data - fatalities'!$B$2:$B$426=$A12)*('Data - fatalities'!$C$2:$C$426=H$7)*('Data - fatalities'!$D$2:$D$426)))</f>
        <v>0</v>
      </c>
      <c r="I12" s="37"/>
      <c r="J12" s="17" cm="1">
        <f t="array" ref="J12">IF($A$4="2009/10",SUMPRODUCT(('0910'!$A$2:$A$1000=$A$4)*('0910'!$B$2:$B$1000=$A12)*('0910'!$F$2:$F$1000)),SUMPRODUCT(('Data - casualties'!$A$2:$A$426=$A$4)*('Data - casualties'!$B$2:$B$426=$A12)*('Data - casualties'!$D$2:$D$426)))</f>
        <v>2</v>
      </c>
      <c r="K12" s="17" cm="1">
        <f t="array" ref="K12">IF($A$4="2009/10",SUMPRODUCT(('0910'!$A$2:$A$1000=$A$4)*('0910'!$B$2:$B$1000=$A12)*('0910'!$C$2:$C$1000=K$7)*('0910'!$F$2:$F$1000)),SUMPRODUCT(('Data - casualties'!$A$2:$A$426=$A$4)*('Data - casualties'!$B$2:$B$426=$A12)*('Data - casualties'!$C$2:$C$426=K$7)*('Data - casualties'!$D$2:$D$426)))</f>
        <v>2</v>
      </c>
      <c r="L12" s="17" cm="1">
        <f t="array" ref="L12">IF($A$4="2009/10",SUMPRODUCT(('0910'!$A$2:$A$1000=$A$4)*('0910'!$B$2:$B$1000=$A12)*('0910'!$C$2:$C$1000=L$7)*('0910'!$F$2:$F$1000)),SUMPRODUCT(('Data - casualties'!$A$2:$A$426=$A$4)*('Data - casualties'!$B$2:$B$426=$A12)*('Data - casualties'!$C$2:$C$426=L$7)*('Data - casualties'!$D$2:$D$426)))</f>
        <v>0</v>
      </c>
      <c r="M12" s="37"/>
    </row>
    <row r="13" spans="1:13" ht="15" customHeight="1" x14ac:dyDescent="0.25">
      <c r="A13" s="16" t="s">
        <v>10</v>
      </c>
      <c r="B13" s="17" cm="1">
        <f t="array" ref="B13">IF($A$4="2009/10",SUMPRODUCT(('0910'!$A$2:$A$1000=$A$4)*('0910'!$B$2:$B$1000=$A13)*('0910'!$D$2:$D$1000)),SUMPRODUCT(('Data - fires'!$A$2:$A$99523=$A$4)*('Data - fires'!$B$2:$B$99523=$A13)*('Data - fires'!$D$2:$D$99523)))</f>
        <v>135</v>
      </c>
      <c r="C13" s="17" cm="1">
        <f t="array" ref="C13">IF($A$4="2009/10",SUMPRODUCT(('0910'!$A$2:$A$1000=$A$4)*('0910'!$B$2:$B$1000=$A13)*('0910'!$C$2:$C$1000=C$7)*('0910'!$D$2:$D$1000)),SUMPRODUCT(('Data - fires'!$A$2:$A$99523=$A$4)*('Data - fires'!$B$2:$B$99523=$A13)*('Data - fires'!$C$2:$C$99523=C$7)*('Data - fires'!$D$2:$D$99523)))</f>
        <v>111</v>
      </c>
      <c r="D13" s="17" cm="1">
        <f t="array" ref="D13">IF($A$4="2009/10",SUMPRODUCT(('0910'!$A$2:$A$1000=$A$4)*('0910'!$B$2:$B$1000=$A13)*('0910'!$C$2:$C$1000=D$7)*('0910'!$D$2:$D$1000)),SUMPRODUCT(('Data - fires'!$A$2:$A$99523=$A$4)*('Data - fires'!$B$2:$B$99523=$A13)*('Data - fires'!$C$2:$C$99523=D$7)*('Data - fires'!$D$2:$D$99523)))</f>
        <v>24</v>
      </c>
      <c r="E13" s="37"/>
      <c r="F13" s="17" cm="1">
        <f t="array" ref="F13">IF($A$4="2009/10",SUMPRODUCT(('0910'!$A$2:$A$1000=$A$4)*('0910'!$B$2:$B$1000=$A13)*('0910'!$E$2:$E$1000)),SUMPRODUCT(('Data - fatalities'!$A$2:$A$426=$A$4)*('Data - fatalities'!$B$2:$B$426=$A13)*('Data - fatalities'!$D$2:$D$426)))</f>
        <v>1</v>
      </c>
      <c r="G13" s="17" cm="1">
        <f t="array" ref="G13">IF($A$4="2009/10",SUMPRODUCT(('0910'!$A$2:$A$1000=$A$4)*('0910'!$B$2:$B$1000=$A13)*('0910'!$C$2:$C$1000=G$7)*('0910'!$E$2:$E$1000)),SUMPRODUCT(('Data - fatalities'!$A$2:$A$426=$A$4)*('Data - fatalities'!$B$2:$B$426=$A13)*('Data - fatalities'!$C$2:$C$426=G$7)*('Data - fatalities'!$D$2:$D$426)))</f>
        <v>1</v>
      </c>
      <c r="H13" s="17" cm="1">
        <f t="array" ref="H13">IF($A$4="2009/10",SUMPRODUCT(('0910'!$A$2:$A$1000=$A$4)*('0910'!$B$2:$B$1000=$A13)*('0910'!$C$2:$C$1000=H$7)*('0910'!$E$2:$E$1000)),SUMPRODUCT(('Data - fatalities'!$A$2:$A$426=$A$4)*('Data - fatalities'!$B$2:$B$426=$A13)*('Data - fatalities'!$C$2:$C$426=H$7)*('Data - fatalities'!$D$2:$D$426)))</f>
        <v>0</v>
      </c>
      <c r="I13" s="37"/>
      <c r="J13" s="17" cm="1">
        <f t="array" ref="J13">IF($A$4="2009/10",SUMPRODUCT(('0910'!$A$2:$A$1000=$A$4)*('0910'!$B$2:$B$1000=$A13)*('0910'!$F$2:$F$1000)),SUMPRODUCT(('Data - casualties'!$A$2:$A$426=$A$4)*('Data - casualties'!$B$2:$B$426=$A13)*('Data - casualties'!$D$2:$D$426)))</f>
        <v>30</v>
      </c>
      <c r="K13" s="17" cm="1">
        <f t="array" ref="K13">IF($A$4="2009/10",SUMPRODUCT(('0910'!$A$2:$A$1000=$A$4)*('0910'!$B$2:$B$1000=$A13)*('0910'!$C$2:$C$1000=K$7)*('0910'!$F$2:$F$1000)),SUMPRODUCT(('Data - casualties'!$A$2:$A$426=$A$4)*('Data - casualties'!$B$2:$B$426=$A13)*('Data - casualties'!$C$2:$C$426=K$7)*('Data - casualties'!$D$2:$D$426)))</f>
        <v>30</v>
      </c>
      <c r="L13" s="17" cm="1">
        <f t="array" ref="L13">IF($A$4="2009/10",SUMPRODUCT(('0910'!$A$2:$A$1000=$A$4)*('0910'!$B$2:$B$1000=$A13)*('0910'!$C$2:$C$1000=L$7)*('0910'!$F$2:$F$1000)),SUMPRODUCT(('Data - casualties'!$A$2:$A$426=$A$4)*('Data - casualties'!$B$2:$B$426=$A13)*('Data - casualties'!$C$2:$C$426=L$7)*('Data - casualties'!$D$2:$D$426)))</f>
        <v>0</v>
      </c>
      <c r="M13" s="37"/>
    </row>
    <row r="14" spans="1:13" ht="15" customHeight="1" x14ac:dyDescent="0.25">
      <c r="A14" s="16" t="s">
        <v>15</v>
      </c>
      <c r="B14" s="17" cm="1">
        <f t="array" ref="B14">IF($A$4="2009/10",SUMPRODUCT(('0910'!$A$2:$A$1000=$A$4)*('0910'!$B$2:$B$1000=$A14)*('0910'!$D$2:$D$1000)),SUMPRODUCT(('Data - fires'!$A$2:$A$99523=$A$4)*('Data - fires'!$B$2:$B$99523=$A14)*('Data - fires'!$D$2:$D$99523)))</f>
        <v>52</v>
      </c>
      <c r="C14" s="17" cm="1">
        <f t="array" ref="C14">IF($A$4="2009/10",SUMPRODUCT(('0910'!$A$2:$A$1000=$A$4)*('0910'!$B$2:$B$1000=$A14)*('0910'!$C$2:$C$1000=C$7)*('0910'!$D$2:$D$1000)),SUMPRODUCT(('Data - fires'!$A$2:$A$99523=$A$4)*('Data - fires'!$B$2:$B$99523=$A14)*('Data - fires'!$C$2:$C$99523=C$7)*('Data - fires'!$D$2:$D$99523)))</f>
        <v>48</v>
      </c>
      <c r="D14" s="17" cm="1">
        <f t="array" ref="D14">IF($A$4="2009/10",SUMPRODUCT(('0910'!$A$2:$A$1000=$A$4)*('0910'!$B$2:$B$1000=$A14)*('0910'!$C$2:$C$1000=D$7)*('0910'!$D$2:$D$1000)),SUMPRODUCT(('Data - fires'!$A$2:$A$99523=$A$4)*('Data - fires'!$B$2:$B$99523=$A14)*('Data - fires'!$C$2:$C$99523=D$7)*('Data - fires'!$D$2:$D$99523)))</f>
        <v>4</v>
      </c>
      <c r="E14" s="37"/>
      <c r="F14" s="17" cm="1">
        <f t="array" ref="F14">IF($A$4="2009/10",SUMPRODUCT(('0910'!$A$2:$A$1000=$A$4)*('0910'!$B$2:$B$1000=$A14)*('0910'!$E$2:$E$1000)),SUMPRODUCT(('Data - fatalities'!$A$2:$A$426=$A$4)*('Data - fatalities'!$B$2:$B$426=$A14)*('Data - fatalities'!$D$2:$D$426)))</f>
        <v>0</v>
      </c>
      <c r="G14" s="17" cm="1">
        <f t="array" ref="G14">IF($A$4="2009/10",SUMPRODUCT(('0910'!$A$2:$A$1000=$A$4)*('0910'!$B$2:$B$1000=$A14)*('0910'!$C$2:$C$1000=G$7)*('0910'!$E$2:$E$1000)),SUMPRODUCT(('Data - fatalities'!$A$2:$A$426=$A$4)*('Data - fatalities'!$B$2:$B$426=$A14)*('Data - fatalities'!$C$2:$C$426=G$7)*('Data - fatalities'!$D$2:$D$426)))</f>
        <v>0</v>
      </c>
      <c r="H14" s="17" cm="1">
        <f t="array" ref="H14">IF($A$4="2009/10",SUMPRODUCT(('0910'!$A$2:$A$1000=$A$4)*('0910'!$B$2:$B$1000=$A14)*('0910'!$C$2:$C$1000=H$7)*('0910'!$E$2:$E$1000)),SUMPRODUCT(('Data - fatalities'!$A$2:$A$426=$A$4)*('Data - fatalities'!$B$2:$B$426=$A14)*('Data - fatalities'!$C$2:$C$426=H$7)*('Data - fatalities'!$D$2:$D$426)))</f>
        <v>0</v>
      </c>
      <c r="I14" s="37"/>
      <c r="J14" s="17" cm="1">
        <f t="array" ref="J14">IF($A$4="2009/10",SUMPRODUCT(('0910'!$A$2:$A$1000=$A$4)*('0910'!$B$2:$B$1000=$A14)*('0910'!$F$2:$F$1000)),SUMPRODUCT(('Data - casualties'!$A$2:$A$426=$A$4)*('Data - casualties'!$B$2:$B$426=$A14)*('Data - casualties'!$D$2:$D$426)))</f>
        <v>0</v>
      </c>
      <c r="K14" s="17" cm="1">
        <f t="array" ref="K14">IF($A$4="2009/10",SUMPRODUCT(('0910'!$A$2:$A$1000=$A$4)*('0910'!$B$2:$B$1000=$A14)*('0910'!$C$2:$C$1000=K$7)*('0910'!$F$2:$F$1000)),SUMPRODUCT(('Data - casualties'!$A$2:$A$426=$A$4)*('Data - casualties'!$B$2:$B$426=$A14)*('Data - casualties'!$C$2:$C$426=K$7)*('Data - casualties'!$D$2:$D$426)))</f>
        <v>0</v>
      </c>
      <c r="L14" s="17" cm="1">
        <f t="array" ref="L14">IF($A$4="2009/10",SUMPRODUCT(('0910'!$A$2:$A$1000=$A$4)*('0910'!$B$2:$B$1000=$A14)*('0910'!$C$2:$C$1000=L$7)*('0910'!$F$2:$F$1000)),SUMPRODUCT(('Data - casualties'!$A$2:$A$426=$A$4)*('Data - casualties'!$B$2:$B$426=$A14)*('Data - casualties'!$C$2:$C$426=L$7)*('Data - casualties'!$D$2:$D$426)))</f>
        <v>0</v>
      </c>
      <c r="M14" s="37"/>
    </row>
    <row r="15" spans="1:13" ht="15" customHeight="1" x14ac:dyDescent="0.25">
      <c r="A15" s="16" t="s">
        <v>11</v>
      </c>
      <c r="B15" s="17" cm="1">
        <f t="array" ref="B15">IF($A$4="2009/10",SUMPRODUCT(('0910'!$A$2:$A$1000=$A$4)*('0910'!$B$2:$B$1000=$A15)*('0910'!$D$2:$D$1000)),SUMPRODUCT(('Data - fires'!$A$2:$A$99523=$A$4)*('Data - fires'!$B$2:$B$99523=$A15)*('Data - fires'!$D$2:$D$99523)))</f>
        <v>3354</v>
      </c>
      <c r="C15" s="17" cm="1">
        <f t="array" ref="C15">IF($A$4="2009/10",SUMPRODUCT(('0910'!$A$2:$A$1000=$A$4)*('0910'!$B$2:$B$1000=$A15)*('0910'!$C$2:$C$1000=C$7)*('0910'!$D$2:$D$1000)),SUMPRODUCT(('Data - fires'!$A$2:$A$99523=$A$4)*('Data - fires'!$B$2:$B$99523=$A15)*('Data - fires'!$C$2:$C$99523=C$7)*('Data - fires'!$D$2:$D$99523)))</f>
        <v>1829</v>
      </c>
      <c r="D15" s="17" cm="1">
        <f t="array" ref="D15">IF($A$4="2009/10",SUMPRODUCT(('0910'!$A$2:$A$1000=$A$4)*('0910'!$B$2:$B$1000=$A15)*('0910'!$C$2:$C$1000=D$7)*('0910'!$D$2:$D$1000)),SUMPRODUCT(('Data - fires'!$A$2:$A$99523=$A$4)*('Data - fires'!$B$2:$B$99523=$A15)*('Data - fires'!$C$2:$C$99523=D$7)*('Data - fires'!$D$2:$D$99523)))</f>
        <v>1525</v>
      </c>
      <c r="E15" s="37"/>
      <c r="F15" s="17" cm="1">
        <f t="array" ref="F15">IF($A$4="2009/10",SUMPRODUCT(('0910'!$A$2:$A$1000=$A$4)*('0910'!$B$2:$B$1000=$A15)*('0910'!$E$2:$E$1000)),SUMPRODUCT(('Data - fatalities'!$A$2:$A$426=$A$4)*('Data - fatalities'!$B$2:$B$426=$A15)*('Data - fatalities'!$D$2:$D$426)))</f>
        <v>3</v>
      </c>
      <c r="G15" s="17" cm="1">
        <f t="array" ref="G15">IF($A$4="2009/10",SUMPRODUCT(('0910'!$A$2:$A$1000=$A$4)*('0910'!$B$2:$B$1000=$A15)*('0910'!$C$2:$C$1000=G$7)*('0910'!$E$2:$E$1000)),SUMPRODUCT(('Data - fatalities'!$A$2:$A$426=$A$4)*('Data - fatalities'!$B$2:$B$426=$A15)*('Data - fatalities'!$C$2:$C$426=G$7)*('Data - fatalities'!$D$2:$D$426)))</f>
        <v>2</v>
      </c>
      <c r="H15" s="17" cm="1">
        <f t="array" ref="H15">IF($A$4="2009/10",SUMPRODUCT(('0910'!$A$2:$A$1000=$A$4)*('0910'!$B$2:$B$1000=$A15)*('0910'!$C$2:$C$1000=H$7)*('0910'!$E$2:$E$1000)),SUMPRODUCT(('Data - fatalities'!$A$2:$A$426=$A$4)*('Data - fatalities'!$B$2:$B$426=$A15)*('Data - fatalities'!$C$2:$C$426=H$7)*('Data - fatalities'!$D$2:$D$426)))</f>
        <v>1</v>
      </c>
      <c r="I15" s="37"/>
      <c r="J15" s="17" cm="1">
        <f t="array" ref="J15">IF($A$4="2009/10",SUMPRODUCT(('0910'!$A$2:$A$1000=$A$4)*('0910'!$B$2:$B$1000=$A15)*('0910'!$F$2:$F$1000)),SUMPRODUCT(('Data - casualties'!$A$2:$A$426=$A$4)*('Data - casualties'!$B$2:$B$426=$A15)*('Data - casualties'!$D$2:$D$426)))</f>
        <v>117</v>
      </c>
      <c r="K15" s="17" cm="1">
        <f t="array" ref="K15">IF($A$4="2009/10",SUMPRODUCT(('0910'!$A$2:$A$1000=$A$4)*('0910'!$B$2:$B$1000=$A15)*('0910'!$C$2:$C$1000=K$7)*('0910'!$F$2:$F$1000)),SUMPRODUCT(('Data - casualties'!$A$2:$A$426=$A$4)*('Data - casualties'!$B$2:$B$426=$A15)*('Data - casualties'!$C$2:$C$426=K$7)*('Data - casualties'!$D$2:$D$426)))</f>
        <v>84</v>
      </c>
      <c r="L15" s="17" cm="1">
        <f t="array" ref="L15">IF($A$4="2009/10",SUMPRODUCT(('0910'!$A$2:$A$1000=$A$4)*('0910'!$B$2:$B$1000=$A15)*('0910'!$C$2:$C$1000=L$7)*('0910'!$F$2:$F$1000)),SUMPRODUCT(('Data - casualties'!$A$2:$A$426=$A$4)*('Data - casualties'!$B$2:$B$426=$A15)*('Data - casualties'!$C$2:$C$426=L$7)*('Data - casualties'!$D$2:$D$426)))</f>
        <v>33</v>
      </c>
      <c r="M15" s="37"/>
    </row>
    <row r="16" spans="1:13" ht="15" customHeight="1" x14ac:dyDescent="0.25">
      <c r="A16" s="16" t="s">
        <v>12</v>
      </c>
      <c r="B16" s="17" cm="1">
        <f t="array" ref="B16">IF($A$4="2009/10",SUMPRODUCT(('0910'!$A$2:$A$1000=$A$4)*('0910'!$B$2:$B$1000=$A16)*('0910'!$D$2:$D$1000)),SUMPRODUCT(('Data - fires'!$A$2:$A$99523=$A$4)*('Data - fires'!$B$2:$B$99523=$A16)*('Data - fires'!$D$2:$D$99523)))</f>
        <v>391</v>
      </c>
      <c r="C16" s="17" cm="1">
        <f t="array" ref="C16">IF($A$4="2009/10",SUMPRODUCT(('0910'!$A$2:$A$1000=$A$4)*('0910'!$B$2:$B$1000=$A16)*('0910'!$C$2:$C$1000=C$7)*('0910'!$D$2:$D$1000)),SUMPRODUCT(('Data - fires'!$A$2:$A$99523=$A$4)*('Data - fires'!$B$2:$B$99523=$A16)*('Data - fires'!$C$2:$C$99523=C$7)*('Data - fires'!$D$2:$D$99523)))</f>
        <v>257</v>
      </c>
      <c r="D16" s="17" cm="1">
        <f t="array" ref="D16">IF($A$4="2009/10",SUMPRODUCT(('0910'!$A$2:$A$1000=$A$4)*('0910'!$B$2:$B$1000=$A16)*('0910'!$C$2:$C$1000=D$7)*('0910'!$D$2:$D$1000)),SUMPRODUCT(('Data - fires'!$A$2:$A$99523=$A$4)*('Data - fires'!$B$2:$B$99523=$A16)*('Data - fires'!$C$2:$C$99523=D$7)*('Data - fires'!$D$2:$D$99523)))</f>
        <v>134</v>
      </c>
      <c r="E16" s="37"/>
      <c r="F16" s="17" cm="1">
        <f t="array" ref="F16">IF($A$4="2009/10",SUMPRODUCT(('0910'!$A$2:$A$1000=$A$4)*('0910'!$B$2:$B$1000=$A16)*('0910'!$E$2:$E$1000)),SUMPRODUCT(('Data - fatalities'!$A$2:$A$426=$A$4)*('Data - fatalities'!$B$2:$B$426=$A16)*('Data - fatalities'!$D$2:$D$426)))</f>
        <v>10</v>
      </c>
      <c r="G16" s="17" cm="1">
        <f t="array" ref="G16">IF($A$4="2009/10",SUMPRODUCT(('0910'!$A$2:$A$1000=$A$4)*('0910'!$B$2:$B$1000=$A16)*('0910'!$C$2:$C$1000=G$7)*('0910'!$E$2:$E$1000)),SUMPRODUCT(('Data - fatalities'!$A$2:$A$426=$A$4)*('Data - fatalities'!$B$2:$B$426=$A16)*('Data - fatalities'!$C$2:$C$426=G$7)*('Data - fatalities'!$D$2:$D$426)))</f>
        <v>4</v>
      </c>
      <c r="H16" s="17" cm="1">
        <f t="array" ref="H16">IF($A$4="2009/10",SUMPRODUCT(('0910'!$A$2:$A$1000=$A$4)*('0910'!$B$2:$B$1000=$A16)*('0910'!$C$2:$C$1000=H$7)*('0910'!$E$2:$E$1000)),SUMPRODUCT(('Data - fatalities'!$A$2:$A$426=$A$4)*('Data - fatalities'!$B$2:$B$426=$A16)*('Data - fatalities'!$C$2:$C$426=H$7)*('Data - fatalities'!$D$2:$D$426)))</f>
        <v>6</v>
      </c>
      <c r="I16" s="37"/>
      <c r="J16" s="17" cm="1">
        <f t="array" ref="J16">IF($A$4="2009/10",SUMPRODUCT(('0910'!$A$2:$A$1000=$A$4)*('0910'!$B$2:$B$1000=$A16)*('0910'!$F$2:$F$1000)),SUMPRODUCT(('Data - casualties'!$A$2:$A$426=$A$4)*('Data - casualties'!$B$2:$B$426=$A16)*('Data - casualties'!$D$2:$D$426)))</f>
        <v>154</v>
      </c>
      <c r="K16" s="17" cm="1">
        <f t="array" ref="K16">IF($A$4="2009/10",SUMPRODUCT(('0910'!$A$2:$A$1000=$A$4)*('0910'!$B$2:$B$1000=$A16)*('0910'!$C$2:$C$1000=K$7)*('0910'!$F$2:$F$1000)),SUMPRODUCT(('Data - casualties'!$A$2:$A$426=$A$4)*('Data - casualties'!$B$2:$B$426=$A16)*('Data - casualties'!$C$2:$C$426=K$7)*('Data - casualties'!$D$2:$D$426)))</f>
        <v>97</v>
      </c>
      <c r="L16" s="17" cm="1">
        <f t="array" ref="L16">IF($A$4="2009/10",SUMPRODUCT(('0910'!$A$2:$A$1000=$A$4)*('0910'!$B$2:$B$1000=$A16)*('0910'!$C$2:$C$1000=L$7)*('0910'!$F$2:$F$1000)),SUMPRODUCT(('Data - casualties'!$A$2:$A$426=$A$4)*('Data - casualties'!$B$2:$B$426=$A16)*('Data - casualties'!$C$2:$C$426=L$7)*('Data - casualties'!$D$2:$D$426)))</f>
        <v>57</v>
      </c>
      <c r="M16" s="37"/>
    </row>
    <row r="17" spans="1:13" ht="15" customHeight="1" x14ac:dyDescent="0.25">
      <c r="A17" s="15" t="s">
        <v>76</v>
      </c>
      <c r="B17" s="37">
        <f>SUM(B18:B22)+B25</f>
        <v>102549</v>
      </c>
      <c r="C17" s="37">
        <f t="shared" ref="C17:D17" si="9">SUM(C18:C22)+C25</f>
        <v>46902</v>
      </c>
      <c r="D17" s="37">
        <f t="shared" si="9"/>
        <v>55647</v>
      </c>
      <c r="E17" s="37"/>
      <c r="F17" s="37" t="s">
        <v>77</v>
      </c>
      <c r="G17" s="37" t="s">
        <v>77</v>
      </c>
      <c r="H17" s="37" t="s">
        <v>77</v>
      </c>
      <c r="I17" s="37"/>
      <c r="J17" s="37" t="s">
        <v>77</v>
      </c>
      <c r="K17" s="37" t="s">
        <v>77</v>
      </c>
      <c r="L17" s="37" t="s">
        <v>77</v>
      </c>
      <c r="M17" s="37"/>
    </row>
    <row r="18" spans="1:13" ht="15" customHeight="1" x14ac:dyDescent="0.25">
      <c r="A18" s="16" t="s">
        <v>19</v>
      </c>
      <c r="B18" s="17" cm="1">
        <f t="array" ref="B18">IF($A$4="2009/10",SUMPRODUCT(('0910'!$A$2:$A$1000=$A$4)*('0910'!$B$2:$B$1000=$A18)*('0910'!$D$2:$D$1000)),SUMPRODUCT(('Data - fires'!$A$2:$A$99523=$A$4)*('Data - fires'!$B$2:$B$99523=$A18)*('Data - fires'!$D$2:$D$99523)))</f>
        <v>47305</v>
      </c>
      <c r="C18" s="17" cm="1">
        <f t="array" ref="C18">IF($A$4="2009/10",SUMPRODUCT(('0910'!$A$2:$A$1000=$A$4)*('0910'!$B$2:$B$1000=$A18)*('0910'!$C$2:$C$1000=C$7)*('0910'!$D$2:$D$1000)),SUMPRODUCT(('Data - fires'!$A$2:$A$99523=$A$4)*('Data - fires'!$B$2:$B$99523=$A18)*('Data - fires'!$C$2:$C$99523=C$7)*('Data - fires'!$D$2:$D$99523)))</f>
        <v>21167</v>
      </c>
      <c r="D18" s="17" cm="1">
        <f t="array" ref="D18">IF($A$4="2009/10",SUMPRODUCT(('0910'!$A$2:$A$1000=$A$4)*('0910'!$B$2:$B$1000=$A18)*('0910'!$C$2:$C$1000=D$7)*('0910'!$D$2:$D$1000)),SUMPRODUCT(('Data - fires'!$A$2:$A$99523=$A$4)*('Data - fires'!$B$2:$B$99523=$A18)*('Data - fires'!$C$2:$C$99523=D$7)*('Data - fires'!$D$2:$D$99523)))</f>
        <v>26138</v>
      </c>
      <c r="E18" s="37"/>
      <c r="F18" s="17" t="s">
        <v>77</v>
      </c>
      <c r="G18" s="17" t="s">
        <v>77</v>
      </c>
      <c r="H18" s="17" t="s">
        <v>77</v>
      </c>
      <c r="I18" s="37"/>
      <c r="J18" s="17" t="s">
        <v>77</v>
      </c>
      <c r="K18" s="17" t="s">
        <v>77</v>
      </c>
      <c r="L18" s="17" t="s">
        <v>77</v>
      </c>
      <c r="M18" s="37"/>
    </row>
    <row r="19" spans="1:13" ht="15" customHeight="1" x14ac:dyDescent="0.25">
      <c r="A19" s="16" t="s">
        <v>16</v>
      </c>
      <c r="B19" s="17" cm="1">
        <f t="array" ref="B19">IF($A$4="2009/10",SUMPRODUCT(('0910'!$A$2:$A$1000=$A$4)*('0910'!$B$2:$B$1000=$A19)*('0910'!$D$2:$D$1000)),SUMPRODUCT(('Data - fires'!$A$2:$A$99523=$A$4)*('Data - fires'!$B$2:$B$99523=$A19)*('Data - fires'!$D$2:$D$99523)))</f>
        <v>1606</v>
      </c>
      <c r="C19" s="17" cm="1">
        <f t="array" ref="C19">IF($A$4="2009/10",SUMPRODUCT(('0910'!$A$2:$A$1000=$A$4)*('0910'!$B$2:$B$1000=$A19)*('0910'!$C$2:$C$1000=C$7)*('0910'!$D$2:$D$1000)),SUMPRODUCT(('Data - fires'!$A$2:$A$99523=$A$4)*('Data - fires'!$B$2:$B$99523=$A19)*('Data - fires'!$C$2:$C$99523=C$7)*('Data - fires'!$D$2:$D$99523)))</f>
        <v>329</v>
      </c>
      <c r="D19" s="17" cm="1">
        <f t="array" ref="D19">IF($A$4="2009/10",SUMPRODUCT(('0910'!$A$2:$A$1000=$A$4)*('0910'!$B$2:$B$1000=$A19)*('0910'!$C$2:$C$1000=D$7)*('0910'!$D$2:$D$1000)),SUMPRODUCT(('Data - fires'!$A$2:$A$99523=$A$4)*('Data - fires'!$B$2:$B$99523=$A19)*('Data - fires'!$C$2:$C$99523=D$7)*('Data - fires'!$D$2:$D$99523)))</f>
        <v>1277</v>
      </c>
      <c r="E19" s="37"/>
      <c r="F19" s="17" t="s">
        <v>77</v>
      </c>
      <c r="G19" s="17" t="s">
        <v>77</v>
      </c>
      <c r="H19" s="17" t="s">
        <v>77</v>
      </c>
      <c r="I19" s="37"/>
      <c r="J19" s="17" t="s">
        <v>77</v>
      </c>
      <c r="K19" s="17" t="s">
        <v>77</v>
      </c>
      <c r="L19" s="17" t="s">
        <v>77</v>
      </c>
      <c r="M19" s="37"/>
    </row>
    <row r="20" spans="1:13" ht="15" customHeight="1" x14ac:dyDescent="0.25">
      <c r="A20" s="16" t="s">
        <v>20</v>
      </c>
      <c r="B20" s="17" cm="1">
        <f t="array" ref="B20">IF($A$4="2009/10",SUMPRODUCT(('0910'!$A$2:$A$1000=$A$4)*('0910'!$B$2:$B$1000=$A20)*('0910'!$D$2:$D$1000)),SUMPRODUCT(('Data - fires'!$A$2:$A$99523=$A$4)*('Data - fires'!$B$2:$B$99523=$A20)*('Data - fires'!$D$2:$D$99523)))</f>
        <v>537</v>
      </c>
      <c r="C20" s="17" cm="1">
        <f t="array" ref="C20">IF($A$4="2009/10",SUMPRODUCT(('0910'!$A$2:$A$1000=$A$4)*('0910'!$B$2:$B$1000=$A20)*('0910'!$C$2:$C$1000=C$7)*('0910'!$D$2:$D$1000)),SUMPRODUCT(('Data - fires'!$A$2:$A$99523=$A$4)*('Data - fires'!$B$2:$B$99523=$A20)*('Data - fires'!$C$2:$C$99523=C$7)*('Data - fires'!$D$2:$D$99523)))</f>
        <v>167</v>
      </c>
      <c r="D20" s="17" cm="1">
        <f t="array" ref="D20">IF($A$4="2009/10",SUMPRODUCT(('0910'!$A$2:$A$1000=$A$4)*('0910'!$B$2:$B$1000=$A20)*('0910'!$C$2:$C$1000=D$7)*('0910'!$D$2:$D$1000)),SUMPRODUCT(('Data - fires'!$A$2:$A$99523=$A$4)*('Data - fires'!$B$2:$B$99523=$A20)*('Data - fires'!$C$2:$C$99523=D$7)*('Data - fires'!$D$2:$D$99523)))</f>
        <v>370</v>
      </c>
      <c r="E20" s="37"/>
      <c r="F20" s="17" t="s">
        <v>77</v>
      </c>
      <c r="G20" s="17" t="s">
        <v>77</v>
      </c>
      <c r="H20" s="17" t="s">
        <v>77</v>
      </c>
      <c r="I20" s="37"/>
      <c r="J20" s="17" t="s">
        <v>77</v>
      </c>
      <c r="K20" s="17" t="s">
        <v>77</v>
      </c>
      <c r="L20" s="17" t="s">
        <v>77</v>
      </c>
      <c r="M20" s="37"/>
    </row>
    <row r="21" spans="1:13" ht="15" customHeight="1" x14ac:dyDescent="0.25">
      <c r="A21" s="16" t="s">
        <v>17</v>
      </c>
      <c r="B21" s="17" cm="1">
        <f t="array" ref="B21">IF($A$4="2009/10",SUMPRODUCT(('0910'!$A$2:$A$1000=$A$4)*('0910'!$B$2:$B$1000=$A21)*('0910'!$D$2:$D$1000)),SUMPRODUCT(('Data - fires'!$A$2:$A$99523=$A$4)*('Data - fires'!$B$2:$B$99523=$A21)*('Data - fires'!$D$2:$D$99523)))</f>
        <v>36933</v>
      </c>
      <c r="C21" s="17" cm="1">
        <f t="array" ref="C21">IF($A$4="2009/10",SUMPRODUCT(('0910'!$A$2:$A$1000=$A$4)*('0910'!$B$2:$B$1000=$A21)*('0910'!$C$2:$C$1000=C$7)*('0910'!$D$2:$D$1000)),SUMPRODUCT(('Data - fires'!$A$2:$A$99523=$A$4)*('Data - fires'!$B$2:$B$99523=$A21)*('Data - fires'!$C$2:$C$99523=C$7)*('Data - fires'!$D$2:$D$99523)))</f>
        <v>17450</v>
      </c>
      <c r="D21" s="17" cm="1">
        <f t="array" ref="D21">IF($A$4="2009/10",SUMPRODUCT(('0910'!$A$2:$A$1000=$A$4)*('0910'!$B$2:$B$1000=$A21)*('0910'!$C$2:$C$1000=D$7)*('0910'!$D$2:$D$1000)),SUMPRODUCT(('Data - fires'!$A$2:$A$99523=$A$4)*('Data - fires'!$B$2:$B$99523=$A21)*('Data - fires'!$C$2:$C$99523=D$7)*('Data - fires'!$D$2:$D$99523)))</f>
        <v>19483</v>
      </c>
      <c r="E21" s="37"/>
      <c r="F21" s="17" t="s">
        <v>77</v>
      </c>
      <c r="G21" s="17" t="s">
        <v>77</v>
      </c>
      <c r="H21" s="17" t="s">
        <v>77</v>
      </c>
      <c r="I21" s="37"/>
      <c r="J21" s="17" t="s">
        <v>77</v>
      </c>
      <c r="K21" s="17" t="s">
        <v>77</v>
      </c>
      <c r="L21" s="17" t="s">
        <v>77</v>
      </c>
      <c r="M21" s="37"/>
    </row>
    <row r="22" spans="1:13" ht="15" customHeight="1" x14ac:dyDescent="0.25">
      <c r="A22" s="16" t="s">
        <v>18</v>
      </c>
      <c r="B22" s="17" cm="1">
        <f t="array" ref="B22">IF($A$4="2009/10",SUMPRODUCT(('0910'!$A$2:$A$1000=$A$4)*('0910'!$B$2:$B$1000=$A22)*('0910'!$D$2:$D$1000)),SUMPRODUCT(('Data - fires'!$A$2:$A$99523=$A$4)*('Data - fires'!$B$2:$B$99523=$A22)*('Data - fires'!$D$2:$D$99523)))</f>
        <v>16168</v>
      </c>
      <c r="C22" s="17" cm="1">
        <f t="array" ref="C22">IF($A$4="2009/10",SUMPRODUCT(('0910'!$A$2:$A$1000=$A$4)*('0910'!$B$2:$B$1000=$A22)*('0910'!$C$2:$C$1000=C$7)*('0910'!$D$2:$D$1000)),SUMPRODUCT(('Data - fires'!$A$2:$A$99523=$A$4)*('Data - fires'!$B$2:$B$99523=$A22)*('Data - fires'!$C$2:$C$99523=C$7)*('Data - fires'!$D$2:$D$99523)))</f>
        <v>7789</v>
      </c>
      <c r="D22" s="17" cm="1">
        <f t="array" ref="D22">IF($A$4="2009/10",SUMPRODUCT(('0910'!$A$2:$A$1000=$A$4)*('0910'!$B$2:$B$1000=$A22)*('0910'!$C$2:$C$1000=D$7)*('0910'!$D$2:$D$1000)),SUMPRODUCT(('Data - fires'!$A$2:$A$99523=$A$4)*('Data - fires'!$B$2:$B$99523=$A22)*('Data - fires'!$C$2:$C$99523=D$7)*('Data - fires'!$D$2:$D$99523)))</f>
        <v>8379</v>
      </c>
      <c r="E22" s="17"/>
      <c r="F22" s="17" t="s">
        <v>77</v>
      </c>
      <c r="G22" s="17" t="s">
        <v>77</v>
      </c>
      <c r="H22" s="17" t="s">
        <v>77</v>
      </c>
      <c r="I22" s="17"/>
      <c r="J22" s="17" t="s">
        <v>77</v>
      </c>
      <c r="K22" s="17" t="s">
        <v>77</v>
      </c>
      <c r="L22" s="17" t="s">
        <v>77</v>
      </c>
      <c r="M22" s="37"/>
    </row>
    <row r="23" spans="1:13" x14ac:dyDescent="0.2">
      <c r="B23" s="17"/>
      <c r="F23" s="17"/>
      <c r="J23" s="17"/>
    </row>
    <row r="24" spans="1:13" x14ac:dyDescent="0.2">
      <c r="A24" s="16" t="s">
        <v>79</v>
      </c>
      <c r="B24" s="17" cm="1">
        <f t="array" ref="B24">IF($A$4="2009/10",SUMPRODUCT(('0910'!$A$2:$A$1000=$A$4)*('0910'!$B$2:$B$1000=$A24)*('0910'!$D$2:$D$1000)),SUMPRODUCT(('Data - fires'!$A$2:$A$99523=$A$4)*('Data - fires'!$B$2:$B$99523=$A24)*('Data - fires'!$D$2:$D$99523)))</f>
        <v>0</v>
      </c>
      <c r="C24" s="17" cm="1">
        <f t="array" ref="C24">IF($A$4="2009/10",SUMPRODUCT(('0910'!$A$2:$A$1000=$A$4)*('0910'!$B$2:$B$1000=$A24)*('0910'!$C$2:$C$1000=C$7)*('0910'!$D$2:$D$1000)),SUMPRODUCT(('Data - fires'!$A$2:$A$99523=$A$4)*('Data - fires'!$B$2:$B$99523=$A24)*('Data - fires'!$C$2:$C$99523=C$7)*('Data - fires'!$D$2:$D$99523)))</f>
        <v>0</v>
      </c>
      <c r="D24" s="17" cm="1">
        <f t="array" ref="D24">IF($A$4="2009/10",SUMPRODUCT(('0910'!$A$2:$A$1000=$A$4)*('0910'!$B$2:$B$1000=$A24)*('0910'!$C$2:$C$1000=D$7)*('0910'!$D$2:$D$1000)),SUMPRODUCT(('Data - fires'!$A$2:$A$99523=$A$4)*('Data - fires'!$B$2:$B$99523=$A24)*('Data - fires'!$C$2:$C$99523=D$7)*('Data - fires'!$D$2:$D$99523)))</f>
        <v>0</v>
      </c>
      <c r="F24" s="17"/>
      <c r="G24" s="17"/>
      <c r="H24" s="17"/>
      <c r="J24" s="17" cm="1">
        <f t="array" ref="J24">IF($A$4="2009/10",SUMPRODUCT(('0910'!$A$2:$A$1000=$A$4)*('0910'!$B$2:$B$1000=$A24)*('0910'!$F$2:$F$1000)),SUMPRODUCT(('Data - casualties'!$A$2:$A$426=$A$4)*('Data - casualties'!$B$2:$B$426=$A24)*('Data - casualties'!$D$2:$D$426)))</f>
        <v>0</v>
      </c>
      <c r="K24" s="17" cm="1">
        <f t="array" ref="K24">IF($A$4="2009/10",SUMPRODUCT(('0910'!$A$2:$A$1000=$A$4)*('0910'!$B$2:$B$1000=$A24)*('0910'!$C$2:$C$1000=C$7)*('0910'!$F$2:$F$1000)),SUMPRODUCT(('Data - casualties'!$A$2:$A$426=$A$4)*('Data - casualties'!$B$2:$B$426=$A24)*('Data - casualties'!$D$2:$D$426)))</f>
        <v>0</v>
      </c>
      <c r="L24" s="17" cm="1">
        <f t="array" ref="L24">IF($A$4="2009/10",SUMPRODUCT(('0910'!$A$2:$A$1000=$A$4)*('0910'!$B$2:$B$1000=$A24)*('0910'!$C$2:$C$1000=D$7)*('0910'!$F$2:$F$1000)),SUMPRODUCT(('Data - casualties'!$A$2:$A$426=$A$4)*('Data - casualties'!$B$2:$B$426=$A24)*('Data - casualties'!$D$2:$D$426)))</f>
        <v>0</v>
      </c>
    </row>
    <row r="25" spans="1:13" x14ac:dyDescent="0.2">
      <c r="A25" s="16" t="s">
        <v>80</v>
      </c>
      <c r="B25" s="17" cm="1">
        <f t="array" ref="B25">IF($A$4="2009/10",SUMPRODUCT(('0910'!$A$2:$A$1000=$A$4)*('0910'!$B$2:$B$1000=$A25)*('0910'!$D$2:$D$1000)),SUMPRODUCT(('Data - fires'!$A$2:$A$99523=$A$4)*('Data - fires'!$B$2:$B$99523=$A25)*('Data - fires'!$D$2:$D$99523)))</f>
        <v>0</v>
      </c>
      <c r="C25" s="17" cm="1">
        <f t="array" ref="C25">IF($A$4="2009/10",SUMPRODUCT(('0910'!$A$2:$A$1000=$A$4)*('0910'!$B$2:$B$1000=$A25)*('0910'!$C$2:$C$1000=C$7)*('0910'!$D$2:$D$1000)),SUMPRODUCT(('Data - fires'!$A$2:$A$99523=$A$4)*('Data - fires'!$B$2:$B$99523=$A25)*('Data - fires'!$C$2:$C$99523=C$7)*('Data - fires'!$D$2:$D$99523)))</f>
        <v>0</v>
      </c>
      <c r="D25" s="17" cm="1">
        <f t="array" ref="D25">IF($A$4="2009/10",SUMPRODUCT(('0910'!$A$2:$A$1000=$A$4)*('0910'!$B$2:$B$1000=$A25)*('0910'!$C$2:$C$1000=D$7)*('0910'!$D$2:$D$1000)),SUMPRODUCT(('Data - fires'!$A$2:$A$99523=$A$4)*('Data - fires'!$B$2:$B$99523=$A25)*('Data - fires'!$C$2:$C$99523=D$7)*('Data - fires'!$D$2:$D$99523)))</f>
        <v>0</v>
      </c>
      <c r="F25" s="17"/>
      <c r="G25" s="17"/>
      <c r="H25" s="17"/>
      <c r="J25" s="17"/>
      <c r="K25" s="17"/>
      <c r="L25" s="17"/>
    </row>
    <row r="29" spans="1:13" x14ac:dyDescent="0.2">
      <c r="C29" s="17" t="str">
        <f>B6</f>
        <v>Fires</v>
      </c>
      <c r="D29" s="17"/>
      <c r="E29" s="17"/>
      <c r="F29" s="17"/>
      <c r="G29" s="17" t="str">
        <f t="shared" ref="G29:K29" si="10">F6</f>
        <v>Fire-related fatalities1</v>
      </c>
      <c r="H29" s="17"/>
      <c r="I29" s="17"/>
      <c r="J29" s="17"/>
      <c r="K29" s="17" t="str">
        <f t="shared" si="10"/>
        <v>Non-fatal casualties</v>
      </c>
      <c r="L29" s="17"/>
    </row>
    <row r="30" spans="1:13" x14ac:dyDescent="0.2">
      <c r="A30" s="16" t="s">
        <v>83</v>
      </c>
      <c r="B30" s="17" t="str">
        <f>B7</f>
        <v>Total</v>
      </c>
      <c r="C30" s="17" t="str">
        <f t="shared" ref="C30:L30" si="11">C7</f>
        <v>Accidental</v>
      </c>
      <c r="D30" s="17" t="str">
        <f t="shared" si="11"/>
        <v>Deliberate</v>
      </c>
      <c r="E30" s="17"/>
      <c r="F30" s="17" t="str">
        <f t="shared" si="11"/>
        <v>Total</v>
      </c>
      <c r="G30" s="17" t="str">
        <f t="shared" si="11"/>
        <v>Accidental</v>
      </c>
      <c r="H30" s="17" t="str">
        <f t="shared" si="11"/>
        <v>Deliberate</v>
      </c>
      <c r="I30" s="17"/>
      <c r="J30" s="17" t="str">
        <f t="shared" si="11"/>
        <v>Total</v>
      </c>
      <c r="K30" s="17" t="str">
        <f t="shared" si="11"/>
        <v>Accidental</v>
      </c>
      <c r="L30" s="17" t="str">
        <f t="shared" si="11"/>
        <v>Deliberate</v>
      </c>
    </row>
    <row r="31" spans="1:13" x14ac:dyDescent="0.2">
      <c r="A31" s="16" t="str">
        <f>_xlfn.CONCAT(LEFT(A32,4)-5,"/",RIGHT(A32,2)-5)</f>
        <v>2015/16</v>
      </c>
      <c r="B31" s="16">
        <f>C31+D31</f>
        <v>89817</v>
      </c>
      <c r="C31" s="16" cm="1">
        <f t="array" ref="C31">SUMPRODUCT(('Data - fires'!$A$2:$A$48673=$A31)*('Data - fires'!$C$2:$C$48673=C$7)*('Data - fires'!$D$2:$D$48673))</f>
        <v>33054</v>
      </c>
      <c r="D31" s="16" cm="1">
        <f t="array" ref="D31">SUMPRODUCT(('Data - fires'!$A$2:$A$48673=$A31)*('Data - fires'!$C$2:$C$48673=D$7)*('Data - fires'!$D$2:$D$48673))</f>
        <v>56763</v>
      </c>
      <c r="F31" s="16">
        <f>G31+H31</f>
        <v>28</v>
      </c>
      <c r="G31" s="16" cm="1">
        <f t="array" ref="G31">SUMPRODUCT(('Data - fatalities'!$A$2:$A$49426=$A31)*('Data - fatalities'!$C$2:$C$49426=G$7)*('Data - fatalities'!$D$2:$D$49426))</f>
        <v>25</v>
      </c>
      <c r="H31" s="16" cm="1">
        <f t="array" ref="H31">SUMPRODUCT(('Data - fatalities'!$A$2:$A$49426=$A31)*('Data - fatalities'!$C$2:$C$49426=H$7)*('Data - fatalities'!$D$2:$D$49426))</f>
        <v>3</v>
      </c>
      <c r="J31" s="16">
        <f>K31+L31</f>
        <v>333</v>
      </c>
      <c r="K31" s="16" cm="1">
        <f t="array" ref="K31">SUMPRODUCT(('Data - casualties'!$A$2:$A$49426=$A31)*('Data - casualties'!$C$2:$C$49426=K$7)*('Data - casualties'!$D$2:$D$49426))</f>
        <v>231</v>
      </c>
      <c r="L31" s="16" cm="1">
        <f t="array" ref="L31">SUMPRODUCT(('Data - casualties'!$A$2:$A$49426=$A31)*('Data - casualties'!$C$2:$C$49426=L$7)*('Data - casualties'!$D$2:$D$49426))</f>
        <v>102</v>
      </c>
    </row>
    <row r="32" spans="1:13" x14ac:dyDescent="0.2">
      <c r="A32" s="16" t="str">
        <f>_xlfn.CONCAT(LEFT(A33,4)-4,"/",RIGHT(A33,2)-4)</f>
        <v>2020/21</v>
      </c>
      <c r="B32" s="16">
        <f>C32+D32</f>
        <v>91543</v>
      </c>
      <c r="C32" s="16" cm="1">
        <f t="array" ref="C32">SUMPRODUCT(('Data - fires'!$A$2:$A$48673=$A32)*('Data - fires'!$C$2:$C$48673=C$7)*('Data - fires'!$D$2:$D$48673))</f>
        <v>41073</v>
      </c>
      <c r="D32" s="16" cm="1">
        <f t="array" ref="D32">SUMPRODUCT(('Data - fires'!$A$2:$A$48673=$A32)*('Data - fires'!$C$2:$C$48673=D$7)*('Data - fires'!$D$2:$D$48673))</f>
        <v>50470</v>
      </c>
      <c r="F32" s="16">
        <f t="shared" ref="F32:F34" si="12">G32+H32</f>
        <v>12</v>
      </c>
      <c r="G32" s="16" cm="1">
        <f t="array" ref="G32">SUMPRODUCT(('Data - fatalities'!$A$2:$A$49426=$A32)*('Data - fatalities'!$C$2:$C$49426=G$7)*('Data - fatalities'!$D$2:$D$49426))</f>
        <v>3</v>
      </c>
      <c r="H32" s="16" cm="1">
        <f t="array" ref="H32">SUMPRODUCT(('Data - fatalities'!$A$2:$A$49426=$A32)*('Data - fatalities'!$C$2:$C$49426=H$7)*('Data - fatalities'!$D$2:$D$49426))</f>
        <v>9</v>
      </c>
      <c r="J32" s="16">
        <f t="shared" ref="J32:J34" si="13">K32+L32</f>
        <v>344</v>
      </c>
      <c r="K32" s="16" cm="1">
        <f t="array" ref="K32">SUMPRODUCT(('Data - casualties'!$A$2:$A$49426=$A32)*('Data - casualties'!$C$2:$C$49426=K$7)*('Data - casualties'!$D$2:$D$49426))</f>
        <v>284</v>
      </c>
      <c r="L32" s="16" cm="1">
        <f t="array" ref="L32">SUMPRODUCT(('Data - casualties'!$A$2:$A$49426=$A32)*('Data - casualties'!$C$2:$C$49426=L$7)*('Data - casualties'!$D$2:$D$49426))</f>
        <v>60</v>
      </c>
    </row>
    <row r="33" spans="1:12" x14ac:dyDescent="0.2">
      <c r="A33" s="16" t="str">
        <f>_xlfn.CONCAT(LEFT(A34,4)-1,"/",RIGHT(A34,2)-1)</f>
        <v>2024/25</v>
      </c>
      <c r="B33" s="16">
        <f t="shared" ref="B33:B34" si="14">C33+D33</f>
        <v>83806</v>
      </c>
      <c r="C33" s="16" cm="1">
        <f t="array" ref="C33">SUMPRODUCT(('Data - fires'!$A$2:$A$48673=$A33)*('Data - fires'!$C$2:$C$48673=C$7)*('Data - fires'!$D$2:$D$48673))</f>
        <v>35648</v>
      </c>
      <c r="D33" s="16" cm="1">
        <f t="array" ref="D33">SUMPRODUCT(('Data - fires'!$A$2:$A$48673=$A33)*('Data - fires'!$C$2:$C$48673=D$7)*('Data - fires'!$D$2:$D$48673))</f>
        <v>48158</v>
      </c>
      <c r="F33" s="16">
        <f t="shared" si="12"/>
        <v>22</v>
      </c>
      <c r="G33" s="16" cm="1">
        <f t="array" ref="G33">SUMPRODUCT(('Data - fatalities'!$A$2:$A$49426=$A33)*('Data - fatalities'!$C$2:$C$49426=G$7)*('Data - fatalities'!$D$2:$D$49426))</f>
        <v>10</v>
      </c>
      <c r="H33" s="16" cm="1">
        <f t="array" ref="H33">SUMPRODUCT(('Data - fatalities'!$A$2:$A$49426=$A33)*('Data - fatalities'!$C$2:$C$49426=H$7)*('Data - fatalities'!$D$2:$D$49426))</f>
        <v>12</v>
      </c>
      <c r="J33" s="16">
        <f t="shared" si="13"/>
        <v>320</v>
      </c>
      <c r="K33" s="16" cm="1">
        <f t="array" ref="K33">SUMPRODUCT(('Data - casualties'!$A$2:$A$49426=$A33)*('Data - casualties'!$C$2:$C$49426=K$7)*('Data - casualties'!$D$2:$D$49426))</f>
        <v>244</v>
      </c>
      <c r="L33" s="16" cm="1">
        <f t="array" ref="L33">SUMPRODUCT(('Data - casualties'!$A$2:$A$49426=$A33)*('Data - casualties'!$C$2:$C$49426=L$7)*('Data - casualties'!$D$2:$D$49426))</f>
        <v>76</v>
      </c>
    </row>
    <row r="34" spans="1:12" x14ac:dyDescent="0.2">
      <c r="A34" s="16" t="str">
        <f>A4</f>
        <v>2025/26</v>
      </c>
      <c r="B34" s="16">
        <f t="shared" si="14"/>
        <v>109473</v>
      </c>
      <c r="C34" s="16" cm="1">
        <f t="array" ref="C34">SUMPRODUCT(('Data - fires'!$A$2:$A$48673=$A34)*('Data - fires'!$C$2:$C$48673=C$7)*('Data - fires'!$D$2:$D$48673))</f>
        <v>51262</v>
      </c>
      <c r="D34" s="16" cm="1">
        <f t="array" ref="D34">SUMPRODUCT(('Data - fires'!$A$2:$A$48673=$A34)*('Data - fires'!$C$2:$C$48673=D$7)*('Data - fires'!$D$2:$D$48673))</f>
        <v>58211</v>
      </c>
      <c r="F34" s="16">
        <f t="shared" si="12"/>
        <v>16</v>
      </c>
      <c r="G34" s="16" cm="1">
        <f t="array" ref="G34">SUMPRODUCT(('Data - fatalities'!$A$2:$A$49426=$A34)*('Data - fatalities'!$C$2:$C$49426=G$7)*('Data - fatalities'!$D$2:$D$49426))</f>
        <v>8</v>
      </c>
      <c r="H34" s="16" cm="1">
        <f t="array" ref="H34">SUMPRODUCT(('Data - fatalities'!$A$2:$A$49426=$A34)*('Data - fatalities'!$C$2:$C$49426=H$7)*('Data - fatalities'!$D$2:$D$49426))</f>
        <v>8</v>
      </c>
      <c r="J34" s="16">
        <f t="shared" si="13"/>
        <v>443</v>
      </c>
      <c r="K34" s="16" cm="1">
        <f t="array" ref="K34">SUMPRODUCT(('Data - casualties'!$A$2:$A$49426=$A34)*('Data - casualties'!$C$2:$C$49426=K$7)*('Data - casualties'!$D$2:$D$49426))</f>
        <v>343</v>
      </c>
      <c r="L34" s="16" cm="1">
        <f t="array" ref="L34">SUMPRODUCT(('Data - casualties'!$A$2:$A$49426=$A34)*('Data - casualties'!$C$2:$C$49426=L$7)*('Data - casualties'!$D$2:$D$49426))</f>
        <v>100</v>
      </c>
    </row>
    <row r="36" spans="1:12" x14ac:dyDescent="0.2">
      <c r="A36" s="45"/>
      <c r="B36" s="45"/>
      <c r="C36" s="45"/>
      <c r="D36" s="45"/>
      <c r="E36" s="45"/>
      <c r="F36" s="45"/>
      <c r="G36" s="45"/>
      <c r="H36" s="45"/>
      <c r="I36" s="45"/>
      <c r="J36" s="45"/>
      <c r="K36" s="45"/>
      <c r="L36" s="45"/>
    </row>
    <row r="37" spans="1:12" ht="15.75" x14ac:dyDescent="0.25">
      <c r="A37" s="17" t="s">
        <v>84</v>
      </c>
      <c r="B37" s="15">
        <f>IF((B34/B31)-1&gt;10,ROUND((B34/B31)-1,2),ROUND((B34/B31)-1,3))</f>
        <v>0.219</v>
      </c>
      <c r="C37" s="15">
        <f>IF((C34/C31)-1&gt;10,ROUND((C34/C31)-1,2),ROUND((C34/C31)-1,3))</f>
        <v>0.55100000000000005</v>
      </c>
      <c r="D37" s="15">
        <f>IF((D34/D31)-1&gt;10,ROUND((D34/D31)-1,2),ROUND((D34/D31)-1,3))</f>
        <v>2.5999999999999999E-2</v>
      </c>
      <c r="F37" s="15">
        <f>IF((F34/F31)-1&gt;10,ROUND((F34/F31)-1,2),ROUND((F34/F31)-1,3))</f>
        <v>-0.42899999999999999</v>
      </c>
      <c r="G37" s="15">
        <f>IF((G34/G31)-1&gt;10,ROUND((G34/G31)-1,2),ROUND((G34/G31)-1,3))</f>
        <v>-0.68</v>
      </c>
      <c r="H37" s="15">
        <f>IF((H34/H31)-1&gt;10,ROUND((H34/H31)-1,2),ROUND((H34/H31)-1,3))</f>
        <v>1.667</v>
      </c>
      <c r="J37" s="15">
        <f>IF((J34/J31)-1&gt;10,ROUND((J34/J31)-1,2),ROUND((J34/J31)-1,3))</f>
        <v>0.33</v>
      </c>
      <c r="K37" s="15">
        <f>IF((K34/K31)-1&gt;10,ROUND((K34/K31)-1,2),ROUND((K34/K31)-1,3))</f>
        <v>0.48499999999999999</v>
      </c>
      <c r="L37" s="15">
        <f>IF((L34/L31)-1&gt;10,ROUND((L34/L31)-1,2),ROUND((L34/L31)-1,3))</f>
        <v>-0.02</v>
      </c>
    </row>
    <row r="38" spans="1:12" ht="15.75" x14ac:dyDescent="0.25">
      <c r="A38" s="17" t="s">
        <v>85</v>
      </c>
      <c r="B38" s="15">
        <f>IF((B34/B32)-1&gt;10,ROUND((B34/B32)-1,2),ROUND((B34/B32)-1,3))</f>
        <v>0.19600000000000001</v>
      </c>
      <c r="C38" s="15">
        <f t="shared" ref="C38:D38" si="15">IF((C34/C32)-1&gt;10,ROUND((C34/C32)-1,2),ROUND((C34/C32)-1,3))</f>
        <v>0.248</v>
      </c>
      <c r="D38" s="15">
        <f t="shared" si="15"/>
        <v>0.153</v>
      </c>
      <c r="F38" s="15">
        <f>IF((F34/F32)-1&gt;10,ROUND((F34/F32)-1,2),ROUND((F34/F32)-1,3))</f>
        <v>0.33300000000000002</v>
      </c>
      <c r="G38" s="15">
        <f t="shared" ref="G38:H38" si="16">IF((G34/G32)-1&gt;10,ROUND((G34/G32)-1,2),ROUND((G34/G32)-1,3))</f>
        <v>1.667</v>
      </c>
      <c r="H38" s="15">
        <f t="shared" si="16"/>
        <v>-0.111</v>
      </c>
      <c r="J38" s="15">
        <f>IF((J34/J32)-1&gt;10,ROUND((J34/J32)-1,2),ROUND((J34/J32)-1,3))</f>
        <v>0.28799999999999998</v>
      </c>
      <c r="K38" s="15">
        <f t="shared" ref="K38:L38" si="17">IF((K34/K32)-1&gt;10,ROUND((K34/K32)-1,2),ROUND((K34/K32)-1,3))</f>
        <v>0.20799999999999999</v>
      </c>
      <c r="L38" s="15">
        <f t="shared" si="17"/>
        <v>0.66700000000000004</v>
      </c>
    </row>
    <row r="39" spans="1:12" ht="15.75" x14ac:dyDescent="0.25">
      <c r="A39" s="17" t="s">
        <v>86</v>
      </c>
      <c r="B39" s="46">
        <f>IF((B34/B33)-1&gt;10,ROUND((B34/B33)-1,2),ROUND((B34/B33)-1,3))</f>
        <v>0.30599999999999999</v>
      </c>
      <c r="C39" s="46">
        <f>IF((C34/C33)-1&gt;10,ROUND((C34/C33)-1,2),ROUND((C34/C33)-1,3))</f>
        <v>0.438</v>
      </c>
      <c r="D39" s="46">
        <f>IF((D34/D33)-1&gt;10,ROUND((D34/D33)-1,2),ROUND((D34/D33)-1,3))</f>
        <v>0.20899999999999999</v>
      </c>
      <c r="F39" s="46">
        <f>IF((F34/F33)-1&gt;10,ROUND((F34/F33)-1,2),ROUND((F34/F33)-1,3))</f>
        <v>-0.27300000000000002</v>
      </c>
      <c r="G39" s="46">
        <f>IF((G34/G33)-1&gt;10,ROUND((G34/G33)-1,2),ROUND((G34/G33)-1,3))</f>
        <v>-0.2</v>
      </c>
      <c r="H39" s="46">
        <f>IF((H34/H33)-1&gt;10,ROUND((H34/H33)-1,2),ROUND((H34/H33)-1,3))</f>
        <v>-0.33300000000000002</v>
      </c>
      <c r="J39" s="46">
        <f>IF((J34/J33)-1&gt;10,ROUND((J34/J33)-1,2),ROUND((J34/J33)-1,3))</f>
        <v>0.38400000000000001</v>
      </c>
      <c r="K39" s="46">
        <f>IF((K34/K33)-1&gt;10,ROUND((K34/K33)-1,2),ROUND((K34/K33)-1,3))</f>
        <v>0.40600000000000003</v>
      </c>
      <c r="L39" s="46">
        <f>IF((L34/L33)-1&gt;10,ROUND((L34/L33)-1,2),ROUND((L34/L33)-1,3))</f>
        <v>0.316</v>
      </c>
    </row>
  </sheetData>
  <mergeCells count="5">
    <mergeCell ref="A4:B4"/>
    <mergeCell ref="B6:D6"/>
    <mergeCell ref="F6:H6"/>
    <mergeCell ref="J6:L6"/>
    <mergeCell ref="A36:L36"/>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ignoredErrors>
    <ignoredError sqref="B1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13FD3-9552-48E5-9FC4-7C2CDFB1EFF3}">
  <sheetPr codeName="Sheet8"/>
  <dimension ref="A1:Y40"/>
  <sheetViews>
    <sheetView zoomScaleNormal="100" workbookViewId="0"/>
  </sheetViews>
  <sheetFormatPr defaultColWidth="9.140625" defaultRowHeight="15" x14ac:dyDescent="0.2"/>
  <cols>
    <col min="1" max="1" width="45.7109375" style="56" customWidth="1"/>
    <col min="2" max="4" width="15.7109375" style="56" customWidth="1"/>
    <col min="5" max="5" width="5.7109375" style="56" customWidth="1"/>
    <col min="6" max="8" width="15.7109375" style="56" customWidth="1"/>
    <col min="9" max="9" width="5.7109375" style="56" customWidth="1"/>
    <col min="10" max="12" width="15.7109375" style="56" customWidth="1"/>
    <col min="13" max="13" width="9.140625" style="56"/>
    <col min="14" max="14" width="7.5703125" style="56" hidden="1" customWidth="1"/>
    <col min="15" max="16384" width="9.140625" style="56"/>
  </cols>
  <sheetData>
    <row r="1" spans="1:25" ht="18.75" x14ac:dyDescent="0.2">
      <c r="A1" s="53" t="s">
        <v>145</v>
      </c>
      <c r="B1" s="54"/>
      <c r="C1" s="54"/>
      <c r="D1" s="54"/>
      <c r="E1" s="54"/>
      <c r="F1" s="54"/>
      <c r="G1" s="54"/>
      <c r="H1" s="54"/>
      <c r="I1" s="54"/>
      <c r="J1" s="54"/>
      <c r="K1" s="54"/>
      <c r="L1" s="54"/>
      <c r="M1" s="55"/>
      <c r="N1" s="55"/>
      <c r="O1" s="55"/>
      <c r="P1" s="55"/>
      <c r="Q1" s="55"/>
      <c r="R1" s="55"/>
      <c r="S1" s="52"/>
      <c r="T1" s="52"/>
      <c r="U1" s="52"/>
      <c r="V1" s="52"/>
      <c r="W1" s="52"/>
      <c r="X1" s="52"/>
      <c r="Y1" s="52"/>
    </row>
    <row r="2" spans="1:25" x14ac:dyDescent="0.2">
      <c r="A2" s="52"/>
      <c r="B2" s="52"/>
      <c r="C2" s="52"/>
      <c r="D2" s="52"/>
      <c r="E2" s="52"/>
      <c r="F2" s="52"/>
      <c r="G2" s="52"/>
      <c r="H2" s="52"/>
      <c r="I2" s="52"/>
      <c r="J2" s="52"/>
      <c r="K2" s="52"/>
      <c r="L2" s="52"/>
      <c r="M2" s="52"/>
      <c r="N2" s="52"/>
      <c r="O2" s="52"/>
      <c r="P2" s="52"/>
      <c r="Q2" s="52"/>
      <c r="R2" s="52"/>
      <c r="S2" s="52"/>
      <c r="T2" s="52"/>
      <c r="U2" s="52"/>
      <c r="V2" s="52"/>
      <c r="W2" s="52"/>
      <c r="X2" s="52"/>
      <c r="Y2" s="52"/>
    </row>
    <row r="3" spans="1:25" ht="15.75" x14ac:dyDescent="0.2">
      <c r="A3" s="53" t="s">
        <v>118</v>
      </c>
      <c r="B3" s="52"/>
      <c r="C3" s="52"/>
      <c r="D3" s="52"/>
      <c r="E3" s="52"/>
      <c r="F3" s="52"/>
      <c r="G3" s="52"/>
      <c r="H3" s="52"/>
      <c r="I3" s="52"/>
      <c r="J3" s="52"/>
      <c r="K3" s="52"/>
      <c r="L3" s="52"/>
      <c r="M3" s="52"/>
      <c r="N3" s="52"/>
      <c r="O3" s="52"/>
      <c r="P3" s="52"/>
      <c r="Q3" s="52"/>
      <c r="R3" s="52"/>
      <c r="S3" s="52"/>
      <c r="T3" s="52"/>
      <c r="U3" s="52"/>
      <c r="V3" s="52"/>
      <c r="W3" s="52"/>
      <c r="X3" s="52"/>
      <c r="Y3" s="52"/>
    </row>
    <row r="4" spans="1:25" ht="15.75" x14ac:dyDescent="0.2">
      <c r="A4" s="57" t="s">
        <v>121</v>
      </c>
      <c r="B4" s="52"/>
      <c r="C4" s="52"/>
      <c r="D4" s="52"/>
      <c r="E4" s="52"/>
      <c r="F4" s="52"/>
      <c r="G4" s="52"/>
      <c r="H4" s="52"/>
      <c r="I4" s="52"/>
      <c r="J4" s="52"/>
      <c r="K4" s="52"/>
      <c r="L4" s="58"/>
      <c r="M4" s="52"/>
      <c r="N4" s="52"/>
      <c r="O4" s="52"/>
      <c r="P4" s="52"/>
      <c r="Q4" s="52"/>
      <c r="R4" s="52"/>
      <c r="S4" s="52"/>
      <c r="T4" s="52"/>
      <c r="U4" s="52"/>
      <c r="V4" s="52"/>
      <c r="W4" s="52"/>
      <c r="X4" s="52"/>
      <c r="Y4" s="52"/>
    </row>
    <row r="5" spans="1:25" x14ac:dyDescent="0.2">
      <c r="A5" s="52"/>
      <c r="B5" s="52"/>
      <c r="C5" s="52"/>
      <c r="D5" s="52"/>
      <c r="E5" s="52"/>
      <c r="F5" s="52"/>
      <c r="G5" s="52"/>
      <c r="H5" s="52"/>
      <c r="I5" s="52"/>
      <c r="J5" s="52"/>
      <c r="K5" s="52"/>
      <c r="L5" s="52"/>
      <c r="M5" s="52"/>
      <c r="N5" s="52"/>
      <c r="O5" s="52"/>
      <c r="P5" s="52"/>
      <c r="Q5" s="52"/>
      <c r="R5" s="52"/>
      <c r="S5" s="52"/>
      <c r="T5" s="52"/>
      <c r="U5" s="52"/>
      <c r="V5" s="52"/>
      <c r="W5" s="52"/>
      <c r="X5" s="52"/>
      <c r="Y5" s="52"/>
    </row>
    <row r="6" spans="1:25" ht="19.5" thickBot="1" x14ac:dyDescent="0.3">
      <c r="A6" s="59"/>
      <c r="B6" s="60" t="s">
        <v>51</v>
      </c>
      <c r="C6" s="60"/>
      <c r="D6" s="60"/>
      <c r="E6" s="59"/>
      <c r="F6" s="60" t="s">
        <v>142</v>
      </c>
      <c r="G6" s="60"/>
      <c r="H6" s="60"/>
      <c r="I6" s="59"/>
      <c r="J6" s="60" t="s">
        <v>143</v>
      </c>
      <c r="K6" s="60"/>
      <c r="L6" s="60"/>
      <c r="M6" s="52"/>
      <c r="N6" s="52"/>
      <c r="O6" s="52"/>
      <c r="P6" s="52"/>
      <c r="Q6" s="52"/>
      <c r="R6" s="52"/>
      <c r="S6" s="52"/>
      <c r="T6" s="52"/>
      <c r="U6" s="52"/>
      <c r="V6" s="52"/>
      <c r="W6" s="52"/>
      <c r="X6" s="52"/>
      <c r="Y6" s="52"/>
    </row>
    <row r="7" spans="1:25" ht="20.100000000000001" customHeight="1" thickBot="1" x14ac:dyDescent="0.25">
      <c r="A7" s="61" t="s">
        <v>52</v>
      </c>
      <c r="B7" s="62" t="s">
        <v>53</v>
      </c>
      <c r="C7" s="62" t="s">
        <v>8</v>
      </c>
      <c r="D7" s="62" t="s">
        <v>9</v>
      </c>
      <c r="E7" s="62"/>
      <c r="F7" s="62" t="s">
        <v>53</v>
      </c>
      <c r="G7" s="62" t="s">
        <v>8</v>
      </c>
      <c r="H7" s="62" t="s">
        <v>9</v>
      </c>
      <c r="I7" s="62"/>
      <c r="J7" s="62" t="s">
        <v>53</v>
      </c>
      <c r="K7" s="62" t="s">
        <v>8</v>
      </c>
      <c r="L7" s="62" t="s">
        <v>9</v>
      </c>
      <c r="M7" s="52"/>
      <c r="N7" s="52"/>
      <c r="O7" s="52"/>
      <c r="P7" s="52"/>
      <c r="Q7" s="52"/>
      <c r="R7" s="52"/>
      <c r="S7" s="52"/>
      <c r="T7" s="52"/>
      <c r="U7" s="52"/>
      <c r="V7" s="52"/>
      <c r="W7" s="52"/>
      <c r="X7" s="52"/>
      <c r="Y7" s="52"/>
    </row>
    <row r="8" spans="1:25" ht="15.75" customHeight="1" x14ac:dyDescent="0.25">
      <c r="A8" s="63" t="s">
        <v>53</v>
      </c>
      <c r="B8" s="47">
        <f>IF(FIRE0303_working!B8="..","..",ROUND(FIRE0303_working!B8,0))</f>
        <v>109473</v>
      </c>
      <c r="C8" s="47">
        <f>IF(FIRE0303_working!C8="..","..",ROUND(FIRE0303_working!C8,0))</f>
        <v>51262</v>
      </c>
      <c r="D8" s="47">
        <f>IF(FIRE0303_working!D8="..","..",ROUND(FIRE0303_working!D8,0))</f>
        <v>58211</v>
      </c>
      <c r="E8" s="47"/>
      <c r="F8" s="47">
        <f>IF(FIRE0303_working!F8="..","..",ROUND(FIRE0303_working!F8,0))</f>
        <v>16</v>
      </c>
      <c r="G8" s="47">
        <f>IF(FIRE0303_working!G8="..","..",ROUND(FIRE0303_working!G8,0))</f>
        <v>8</v>
      </c>
      <c r="H8" s="47">
        <f>IF(FIRE0303_working!H8="..","..",ROUND(FIRE0303_working!H8,0))</f>
        <v>8</v>
      </c>
      <c r="I8" s="47"/>
      <c r="J8" s="47">
        <f>IF(FIRE0303_working!J8="..","..",ROUND(FIRE0303_working!J8,0))</f>
        <v>443</v>
      </c>
      <c r="K8" s="47">
        <f>IF(FIRE0303_working!K8="..","..",ROUND(FIRE0303_working!K8,0))</f>
        <v>343</v>
      </c>
      <c r="L8" s="47">
        <f>IF(FIRE0303_working!L8="..","..",ROUND(FIRE0303_working!L8,0))</f>
        <v>100</v>
      </c>
      <c r="M8" s="51"/>
      <c r="N8" s="52"/>
      <c r="O8" s="52"/>
      <c r="P8" s="52"/>
      <c r="Q8" s="52"/>
      <c r="R8" s="52"/>
      <c r="S8" s="52"/>
      <c r="T8" s="52"/>
      <c r="U8" s="52"/>
      <c r="V8" s="52"/>
      <c r="W8" s="52"/>
      <c r="X8" s="52"/>
      <c r="Y8" s="52"/>
    </row>
    <row r="9" spans="1:25" ht="15.75" customHeight="1" x14ac:dyDescent="0.25">
      <c r="A9" s="59" t="s">
        <v>54</v>
      </c>
      <c r="B9" s="48">
        <f>IF(FIRE0303_working!B9="..","..",ROUND(FIRE0303_working!B9,0))</f>
        <v>6924</v>
      </c>
      <c r="C9" s="48">
        <f>IF(FIRE0303_working!C9="..","..",ROUND(FIRE0303_working!C9,0))</f>
        <v>4360</v>
      </c>
      <c r="D9" s="48">
        <f>IF(FIRE0303_working!D9="..","..",ROUND(FIRE0303_working!D9,0))</f>
        <v>2564</v>
      </c>
      <c r="E9" s="48"/>
      <c r="F9" s="48">
        <f>IF(FIRE0303_working!F9="..","..",ROUND(FIRE0303_working!F9,0))</f>
        <v>16</v>
      </c>
      <c r="G9" s="48">
        <f>IF(FIRE0303_working!G9="..","..",ROUND(FIRE0303_working!G9,0))</f>
        <v>8</v>
      </c>
      <c r="H9" s="48">
        <f>IF(FIRE0303_working!H9="..","..",ROUND(FIRE0303_working!H9,0))</f>
        <v>8</v>
      </c>
      <c r="I9" s="48"/>
      <c r="J9" s="48">
        <f>IF(FIRE0303_working!J9="..","..",ROUND(FIRE0303_working!J9,0))</f>
        <v>443</v>
      </c>
      <c r="K9" s="48">
        <f>IF(FIRE0303_working!K9="..","..",ROUND(FIRE0303_working!K9,0))</f>
        <v>343</v>
      </c>
      <c r="L9" s="48">
        <f>IF(FIRE0303_working!L9="..","..",ROUND(FIRE0303_working!L9,0))</f>
        <v>100</v>
      </c>
      <c r="M9" s="51"/>
      <c r="N9" s="52"/>
      <c r="O9" s="52"/>
      <c r="P9" s="52"/>
      <c r="Q9" s="52"/>
      <c r="R9" s="52"/>
      <c r="S9" s="52"/>
      <c r="T9" s="52"/>
      <c r="U9" s="52"/>
      <c r="V9" s="52"/>
      <c r="W9" s="52"/>
      <c r="X9" s="52"/>
      <c r="Y9" s="52"/>
    </row>
    <row r="10" spans="1:25" ht="15.75" customHeight="1" x14ac:dyDescent="0.25">
      <c r="A10" s="52" t="s">
        <v>55</v>
      </c>
      <c r="B10" s="49">
        <f>IF(FIRE0303_working!B10="..","..",ROUND(FIRE0303_working!B10,0))</f>
        <v>2172</v>
      </c>
      <c r="C10" s="49">
        <f>IF(FIRE0303_working!C10="..","..",ROUND(FIRE0303_working!C10,0))</f>
        <v>1444</v>
      </c>
      <c r="D10" s="49">
        <f>IF(FIRE0303_working!D10="..","..",ROUND(FIRE0303_working!D10,0))</f>
        <v>728</v>
      </c>
      <c r="E10" s="48"/>
      <c r="F10" s="49">
        <f>IF(FIRE0303_working!F10="..","..",ROUND(FIRE0303_working!F10,0))</f>
        <v>1</v>
      </c>
      <c r="G10" s="49">
        <f>IF(FIRE0303_working!G10="..","..",ROUND(FIRE0303_working!G10,0))</f>
        <v>0</v>
      </c>
      <c r="H10" s="49">
        <f>IF(FIRE0303_working!H10="..","..",ROUND(FIRE0303_working!H10,0))</f>
        <v>1</v>
      </c>
      <c r="I10" s="48"/>
      <c r="J10" s="49">
        <f>IF(FIRE0303_working!J10="..","..",ROUND(FIRE0303_working!J10,0))</f>
        <v>92</v>
      </c>
      <c r="K10" s="49">
        <f>IF(FIRE0303_working!K10="..","..",ROUND(FIRE0303_working!K10,0))</f>
        <v>85</v>
      </c>
      <c r="L10" s="49">
        <f>IF(FIRE0303_working!L10="..","..",ROUND(FIRE0303_working!L10,0))</f>
        <v>7</v>
      </c>
      <c r="M10" s="51"/>
      <c r="N10" s="52"/>
      <c r="O10" s="52"/>
      <c r="P10" s="52"/>
      <c r="Q10" s="52"/>
      <c r="R10" s="52"/>
      <c r="S10" s="52"/>
      <c r="T10" s="52"/>
      <c r="U10" s="52"/>
      <c r="V10" s="52"/>
      <c r="W10" s="52"/>
      <c r="X10" s="52"/>
      <c r="Y10" s="52"/>
    </row>
    <row r="11" spans="1:25" ht="15.75" customHeight="1" x14ac:dyDescent="0.25">
      <c r="A11" s="52" t="s">
        <v>56</v>
      </c>
      <c r="B11" s="49">
        <f>IF(FIRE0303_working!B11="..","..",ROUND(FIRE0303_working!B11,0))</f>
        <v>810</v>
      </c>
      <c r="C11" s="49">
        <f>IF(FIRE0303_working!C11="..","..",ROUND(FIRE0303_working!C11,0))</f>
        <v>661</v>
      </c>
      <c r="D11" s="49">
        <f>IF(FIRE0303_working!D11="..","..",ROUND(FIRE0303_working!D11,0))</f>
        <v>149</v>
      </c>
      <c r="E11" s="48"/>
      <c r="F11" s="49">
        <f>IF(FIRE0303_working!F11="..","..",ROUND(FIRE0303_working!F11,0))</f>
        <v>1</v>
      </c>
      <c r="G11" s="49">
        <f>IF(FIRE0303_working!G11="..","..",ROUND(FIRE0303_working!G11,0))</f>
        <v>1</v>
      </c>
      <c r="H11" s="49">
        <f>IF(FIRE0303_working!H11="..","..",ROUND(FIRE0303_working!H11,0))</f>
        <v>0</v>
      </c>
      <c r="I11" s="48"/>
      <c r="J11" s="49">
        <f>IF(FIRE0303_working!J11="..","..",ROUND(FIRE0303_working!J11,0))</f>
        <v>48</v>
      </c>
      <c r="K11" s="49">
        <f>IF(FIRE0303_working!K11="..","..",ROUND(FIRE0303_working!K11,0))</f>
        <v>45</v>
      </c>
      <c r="L11" s="49">
        <f>IF(FIRE0303_working!L11="..","..",ROUND(FIRE0303_working!L11,0))</f>
        <v>3</v>
      </c>
      <c r="M11" s="51"/>
      <c r="N11" s="52"/>
      <c r="O11" s="52"/>
      <c r="P11" s="52"/>
      <c r="Q11" s="52"/>
      <c r="R11" s="52"/>
      <c r="S11" s="52"/>
      <c r="T11" s="52"/>
      <c r="U11" s="52"/>
      <c r="V11" s="52"/>
      <c r="W11" s="52"/>
      <c r="X11" s="52"/>
      <c r="Y11" s="52"/>
    </row>
    <row r="12" spans="1:25" ht="15.75" customHeight="1" x14ac:dyDescent="0.25">
      <c r="A12" s="52" t="s">
        <v>57</v>
      </c>
      <c r="B12" s="49">
        <f>IF(FIRE0303_working!B12="..","..",ROUND(FIRE0303_working!B12,0))</f>
        <v>10</v>
      </c>
      <c r="C12" s="49">
        <f>IF(FIRE0303_working!C12="..","..",ROUND(FIRE0303_working!C12,0))</f>
        <v>10</v>
      </c>
      <c r="D12" s="49">
        <f>IF(FIRE0303_working!D12="..","..",ROUND(FIRE0303_working!D12,0))</f>
        <v>0</v>
      </c>
      <c r="E12" s="48"/>
      <c r="F12" s="49">
        <f>IF(FIRE0303_working!F12="..","..",ROUND(FIRE0303_working!F12,0))</f>
        <v>0</v>
      </c>
      <c r="G12" s="49">
        <f>IF(FIRE0303_working!G12="..","..",ROUND(FIRE0303_working!G12,0))</f>
        <v>0</v>
      </c>
      <c r="H12" s="49">
        <f>IF(FIRE0303_working!H12="..","..",ROUND(FIRE0303_working!H12,0))</f>
        <v>0</v>
      </c>
      <c r="I12" s="48"/>
      <c r="J12" s="49">
        <f>IF(FIRE0303_working!J12="..","..",ROUND(FIRE0303_working!J12,0))</f>
        <v>2</v>
      </c>
      <c r="K12" s="49">
        <f>IF(FIRE0303_working!K12="..","..",ROUND(FIRE0303_working!K12,0))</f>
        <v>2</v>
      </c>
      <c r="L12" s="49">
        <f>IF(FIRE0303_working!L12="..","..",ROUND(FIRE0303_working!L12,0))</f>
        <v>0</v>
      </c>
      <c r="M12" s="51"/>
      <c r="N12" s="52"/>
      <c r="O12" s="52"/>
      <c r="P12" s="52"/>
      <c r="Q12" s="52"/>
      <c r="R12" s="52"/>
      <c r="S12" s="52"/>
      <c r="T12" s="52"/>
      <c r="U12" s="52"/>
      <c r="V12" s="52"/>
      <c r="W12" s="52"/>
      <c r="X12" s="52"/>
      <c r="Y12" s="52"/>
    </row>
    <row r="13" spans="1:25" ht="15.75" customHeight="1" x14ac:dyDescent="0.25">
      <c r="A13" s="52" t="s">
        <v>58</v>
      </c>
      <c r="B13" s="49">
        <f>IF(FIRE0303_working!B13="..","..",ROUND(FIRE0303_working!B13,0))</f>
        <v>135</v>
      </c>
      <c r="C13" s="49">
        <f>IF(FIRE0303_working!C13="..","..",ROUND(FIRE0303_working!C13,0))</f>
        <v>111</v>
      </c>
      <c r="D13" s="49">
        <f>IF(FIRE0303_working!D13="..","..",ROUND(FIRE0303_working!D13,0))</f>
        <v>24</v>
      </c>
      <c r="E13" s="48"/>
      <c r="F13" s="49">
        <f>IF(FIRE0303_working!F13="..","..",ROUND(FIRE0303_working!F13,0))</f>
        <v>1</v>
      </c>
      <c r="G13" s="49">
        <f>IF(FIRE0303_working!G13="..","..",ROUND(FIRE0303_working!G13,0))</f>
        <v>1</v>
      </c>
      <c r="H13" s="49">
        <f>IF(FIRE0303_working!H13="..","..",ROUND(FIRE0303_working!H13,0))</f>
        <v>0</v>
      </c>
      <c r="I13" s="48"/>
      <c r="J13" s="49">
        <f>IF(FIRE0303_working!J13="..","..",ROUND(FIRE0303_working!J13,0))</f>
        <v>30</v>
      </c>
      <c r="K13" s="49">
        <f>IF(FIRE0303_working!K13="..","..",ROUND(FIRE0303_working!K13,0))</f>
        <v>30</v>
      </c>
      <c r="L13" s="49">
        <f>IF(FIRE0303_working!L13="..","..",ROUND(FIRE0303_working!L13,0))</f>
        <v>0</v>
      </c>
      <c r="M13" s="51"/>
      <c r="N13" s="52"/>
      <c r="O13" s="52"/>
      <c r="P13" s="52"/>
      <c r="Q13" s="52"/>
      <c r="R13" s="52"/>
      <c r="S13" s="52"/>
      <c r="T13" s="52"/>
      <c r="U13" s="52"/>
      <c r="V13" s="52"/>
      <c r="W13" s="52"/>
      <c r="X13" s="52"/>
      <c r="Y13" s="52"/>
    </row>
    <row r="14" spans="1:25" ht="15.75" customHeight="1" x14ac:dyDescent="0.25">
      <c r="A14" s="52" t="s">
        <v>59</v>
      </c>
      <c r="B14" s="49">
        <f>IF(FIRE0303_working!B14="..","..",ROUND(FIRE0303_working!B14,0))</f>
        <v>52</v>
      </c>
      <c r="C14" s="49">
        <f>IF(FIRE0303_working!C14="..","..",ROUND(FIRE0303_working!C14,0))</f>
        <v>48</v>
      </c>
      <c r="D14" s="49">
        <f>IF(FIRE0303_working!D14="..","..",ROUND(FIRE0303_working!D14,0))</f>
        <v>4</v>
      </c>
      <c r="E14" s="48"/>
      <c r="F14" s="49">
        <f>IF(FIRE0303_working!F14="..","..",ROUND(FIRE0303_working!F14,0))</f>
        <v>0</v>
      </c>
      <c r="G14" s="49">
        <f>IF(FIRE0303_working!G14="..","..",ROUND(FIRE0303_working!G14,0))</f>
        <v>0</v>
      </c>
      <c r="H14" s="49">
        <f>IF(FIRE0303_working!H14="..","..",ROUND(FIRE0303_working!H14,0))</f>
        <v>0</v>
      </c>
      <c r="I14" s="48"/>
      <c r="J14" s="49">
        <f>IF(FIRE0303_working!J14="..","..",ROUND(FIRE0303_working!J14,0))</f>
        <v>0</v>
      </c>
      <c r="K14" s="49">
        <f>IF(FIRE0303_working!K14="..","..",ROUND(FIRE0303_working!K14,0))</f>
        <v>0</v>
      </c>
      <c r="L14" s="49">
        <f>IF(FIRE0303_working!L14="..","..",ROUND(FIRE0303_working!L14,0))</f>
        <v>0</v>
      </c>
      <c r="M14" s="51"/>
      <c r="N14" s="52"/>
      <c r="O14" s="52"/>
      <c r="P14" s="52"/>
      <c r="Q14" s="52"/>
      <c r="R14" s="52"/>
      <c r="S14" s="52"/>
      <c r="T14" s="52"/>
      <c r="U14" s="52"/>
      <c r="V14" s="52"/>
      <c r="W14" s="52"/>
      <c r="X14" s="52"/>
      <c r="Y14" s="52"/>
    </row>
    <row r="15" spans="1:25" ht="15.75" customHeight="1" x14ac:dyDescent="0.25">
      <c r="A15" s="52" t="s">
        <v>60</v>
      </c>
      <c r="B15" s="49">
        <f>IF(FIRE0303_working!B15="..","..",ROUND(FIRE0303_working!B15,0))</f>
        <v>3354</v>
      </c>
      <c r="C15" s="49">
        <f>IF(FIRE0303_working!C15="..","..",ROUND(FIRE0303_working!C15,0))</f>
        <v>1829</v>
      </c>
      <c r="D15" s="49">
        <f>IF(FIRE0303_working!D15="..","..",ROUND(FIRE0303_working!D15,0))</f>
        <v>1525</v>
      </c>
      <c r="E15" s="48"/>
      <c r="F15" s="49">
        <f>IF(FIRE0303_working!F15="..","..",ROUND(FIRE0303_working!F15,0))</f>
        <v>3</v>
      </c>
      <c r="G15" s="49">
        <f>IF(FIRE0303_working!G15="..","..",ROUND(FIRE0303_working!G15,0))</f>
        <v>2</v>
      </c>
      <c r="H15" s="49">
        <f>IF(FIRE0303_working!H15="..","..",ROUND(FIRE0303_working!H15,0))</f>
        <v>1</v>
      </c>
      <c r="I15" s="48"/>
      <c r="J15" s="49">
        <f>IF(FIRE0303_working!J15="..","..",ROUND(FIRE0303_working!J15,0))</f>
        <v>117</v>
      </c>
      <c r="K15" s="49">
        <f>IF(FIRE0303_working!K15="..","..",ROUND(FIRE0303_working!K15,0))</f>
        <v>84</v>
      </c>
      <c r="L15" s="49">
        <f>IF(FIRE0303_working!L15="..","..",ROUND(FIRE0303_working!L15,0))</f>
        <v>33</v>
      </c>
      <c r="M15" s="51"/>
      <c r="N15" s="52"/>
      <c r="O15" s="52"/>
      <c r="P15" s="52"/>
      <c r="Q15" s="52"/>
      <c r="R15" s="52"/>
      <c r="S15" s="52"/>
      <c r="T15" s="52"/>
      <c r="U15" s="52"/>
      <c r="V15" s="52"/>
      <c r="W15" s="52"/>
      <c r="X15" s="52"/>
      <c r="Y15" s="52"/>
    </row>
    <row r="16" spans="1:25" ht="15.75" customHeight="1" x14ac:dyDescent="0.25">
      <c r="A16" s="52" t="s">
        <v>61</v>
      </c>
      <c r="B16" s="49">
        <f>IF(FIRE0303_working!B16="..","..",ROUND(FIRE0303_working!B16,0))</f>
        <v>391</v>
      </c>
      <c r="C16" s="49">
        <f>IF(FIRE0303_working!C16="..","..",ROUND(FIRE0303_working!C16,0))</f>
        <v>257</v>
      </c>
      <c r="D16" s="49">
        <f>IF(FIRE0303_working!D16="..","..",ROUND(FIRE0303_working!D16,0))</f>
        <v>134</v>
      </c>
      <c r="E16" s="48"/>
      <c r="F16" s="49">
        <f>IF(FIRE0303_working!F16="..","..",ROUND(FIRE0303_working!F16,0))</f>
        <v>10</v>
      </c>
      <c r="G16" s="49">
        <f>IF(FIRE0303_working!G16="..","..",ROUND(FIRE0303_working!G16,0))</f>
        <v>4</v>
      </c>
      <c r="H16" s="49">
        <f>IF(FIRE0303_working!H16="..","..",ROUND(FIRE0303_working!H16,0))</f>
        <v>6</v>
      </c>
      <c r="I16" s="48"/>
      <c r="J16" s="49">
        <f>IF(FIRE0303_working!J16="..","..",ROUND(FIRE0303_working!J16,0))</f>
        <v>154</v>
      </c>
      <c r="K16" s="49">
        <f>IF(FIRE0303_working!K16="..","..",ROUND(FIRE0303_working!K16,0))</f>
        <v>97</v>
      </c>
      <c r="L16" s="49">
        <f>IF(FIRE0303_working!L16="..","..",ROUND(FIRE0303_working!L16,0))</f>
        <v>57</v>
      </c>
      <c r="M16" s="51"/>
      <c r="N16" s="52"/>
      <c r="O16" s="52"/>
      <c r="P16" s="52"/>
      <c r="Q16" s="52"/>
      <c r="R16" s="52"/>
      <c r="S16" s="52"/>
      <c r="T16" s="52"/>
      <c r="U16" s="52"/>
      <c r="V16" s="52"/>
      <c r="W16" s="52"/>
      <c r="X16" s="52"/>
      <c r="Y16" s="52"/>
    </row>
    <row r="17" spans="1:25" ht="15.75" customHeight="1" x14ac:dyDescent="0.25">
      <c r="A17" s="59" t="s">
        <v>62</v>
      </c>
      <c r="B17" s="48">
        <f>IF(FIRE0303_working!B17="..","..",ROUND(FIRE0303_working!B17,0))</f>
        <v>102549</v>
      </c>
      <c r="C17" s="48">
        <f>IF(FIRE0303_working!C17="..","..",ROUND(FIRE0303_working!C17,0))</f>
        <v>46902</v>
      </c>
      <c r="D17" s="48">
        <f>IF(FIRE0303_working!D17="..","..",ROUND(FIRE0303_working!D17,0))</f>
        <v>55647</v>
      </c>
      <c r="E17" s="48"/>
      <c r="F17" s="48" t="s">
        <v>77</v>
      </c>
      <c r="G17" s="48" t="s">
        <v>77</v>
      </c>
      <c r="H17" s="48" t="s">
        <v>77</v>
      </c>
      <c r="I17" s="48"/>
      <c r="J17" s="48" t="s">
        <v>77</v>
      </c>
      <c r="K17" s="48" t="s">
        <v>77</v>
      </c>
      <c r="L17" s="48" t="s">
        <v>77</v>
      </c>
      <c r="M17" s="51"/>
      <c r="N17" s="52"/>
      <c r="O17" s="52"/>
      <c r="P17" s="52"/>
      <c r="Q17" s="52"/>
      <c r="R17" s="52"/>
      <c r="S17" s="52"/>
      <c r="T17" s="52"/>
      <c r="U17" s="52"/>
      <c r="V17" s="52"/>
      <c r="W17" s="52"/>
      <c r="X17" s="52"/>
      <c r="Y17" s="52"/>
    </row>
    <row r="18" spans="1:25" ht="15.75" customHeight="1" x14ac:dyDescent="0.25">
      <c r="A18" s="52" t="s">
        <v>63</v>
      </c>
      <c r="B18" s="49">
        <f>IF(FIRE0303_working!B18="..","..",ROUND(FIRE0303_working!B18,0))</f>
        <v>47305</v>
      </c>
      <c r="C18" s="49">
        <f>IF(FIRE0303_working!C18="..","..",ROUND(FIRE0303_working!C18,0))</f>
        <v>21167</v>
      </c>
      <c r="D18" s="49">
        <f>IF(FIRE0303_working!D18="..","..",ROUND(FIRE0303_working!D18,0))</f>
        <v>26138</v>
      </c>
      <c r="E18" s="48"/>
      <c r="F18" s="49" t="s">
        <v>77</v>
      </c>
      <c r="G18" s="49" t="s">
        <v>77</v>
      </c>
      <c r="H18" s="49" t="s">
        <v>77</v>
      </c>
      <c r="I18" s="48"/>
      <c r="J18" s="49" t="s">
        <v>77</v>
      </c>
      <c r="K18" s="49" t="s">
        <v>77</v>
      </c>
      <c r="L18" s="49" t="s">
        <v>77</v>
      </c>
      <c r="M18" s="51"/>
      <c r="N18" s="52"/>
      <c r="O18" s="52"/>
      <c r="P18" s="52"/>
      <c r="Q18" s="52"/>
      <c r="R18" s="52"/>
      <c r="S18" s="52"/>
      <c r="T18" s="52"/>
      <c r="U18" s="52"/>
      <c r="V18" s="52"/>
      <c r="W18" s="52"/>
      <c r="X18" s="52"/>
      <c r="Y18" s="52"/>
    </row>
    <row r="19" spans="1:25" ht="15.75" customHeight="1" x14ac:dyDescent="0.25">
      <c r="A19" s="52" t="s">
        <v>64</v>
      </c>
      <c r="B19" s="49">
        <f>IF(FIRE0303_working!B19="..","..",ROUND(FIRE0303_working!B19,0))</f>
        <v>1606</v>
      </c>
      <c r="C19" s="49">
        <f>IF(FIRE0303_working!C19="..","..",ROUND(FIRE0303_working!C19,0))</f>
        <v>329</v>
      </c>
      <c r="D19" s="49">
        <f>IF(FIRE0303_working!D19="..","..",ROUND(FIRE0303_working!D19,0))</f>
        <v>1277</v>
      </c>
      <c r="E19" s="48"/>
      <c r="F19" s="49" t="s">
        <v>77</v>
      </c>
      <c r="G19" s="49" t="s">
        <v>77</v>
      </c>
      <c r="H19" s="49" t="s">
        <v>77</v>
      </c>
      <c r="I19" s="48"/>
      <c r="J19" s="49" t="s">
        <v>77</v>
      </c>
      <c r="K19" s="49" t="s">
        <v>77</v>
      </c>
      <c r="L19" s="49" t="s">
        <v>77</v>
      </c>
      <c r="M19" s="51"/>
      <c r="N19" s="52"/>
      <c r="O19" s="52"/>
      <c r="P19" s="52"/>
      <c r="Q19" s="52"/>
      <c r="R19" s="52"/>
      <c r="S19" s="52"/>
      <c r="T19" s="52"/>
      <c r="U19" s="52"/>
      <c r="V19" s="52"/>
      <c r="W19" s="52"/>
      <c r="X19" s="52"/>
      <c r="Y19" s="52"/>
    </row>
    <row r="20" spans="1:25" ht="15.75" customHeight="1" x14ac:dyDescent="0.25">
      <c r="A20" s="52" t="s">
        <v>65</v>
      </c>
      <c r="B20" s="49">
        <f>IF(FIRE0303_working!B20="..","..",ROUND(FIRE0303_working!B20,0))</f>
        <v>537</v>
      </c>
      <c r="C20" s="49">
        <f>IF(FIRE0303_working!C20="..","..",ROUND(FIRE0303_working!C20,0))</f>
        <v>167</v>
      </c>
      <c r="D20" s="49">
        <f>IF(FIRE0303_working!D20="..","..",ROUND(FIRE0303_working!D20,0))</f>
        <v>370</v>
      </c>
      <c r="E20" s="48"/>
      <c r="F20" s="49" t="s">
        <v>77</v>
      </c>
      <c r="G20" s="49" t="s">
        <v>77</v>
      </c>
      <c r="H20" s="49" t="s">
        <v>77</v>
      </c>
      <c r="I20" s="48"/>
      <c r="J20" s="49" t="s">
        <v>77</v>
      </c>
      <c r="K20" s="49" t="s">
        <v>77</v>
      </c>
      <c r="L20" s="49" t="s">
        <v>77</v>
      </c>
      <c r="M20" s="51"/>
      <c r="N20" s="52"/>
      <c r="O20" s="52"/>
      <c r="P20" s="52"/>
      <c r="Q20" s="52"/>
      <c r="R20" s="52"/>
      <c r="S20" s="52"/>
      <c r="T20" s="52"/>
      <c r="U20" s="52"/>
      <c r="V20" s="52"/>
      <c r="W20" s="52"/>
      <c r="X20" s="52"/>
      <c r="Y20" s="52"/>
    </row>
    <row r="21" spans="1:25" ht="15.75" customHeight="1" x14ac:dyDescent="0.25">
      <c r="A21" s="52" t="s">
        <v>60</v>
      </c>
      <c r="B21" s="49">
        <f>IF(FIRE0303_working!B21="..","..",ROUND(FIRE0303_working!B21,0))</f>
        <v>36933</v>
      </c>
      <c r="C21" s="49">
        <f>IF(FIRE0303_working!C21="..","..",ROUND(FIRE0303_working!C21,0))</f>
        <v>17450</v>
      </c>
      <c r="D21" s="49">
        <f>IF(FIRE0303_working!D21="..","..",ROUND(FIRE0303_working!D21,0))</f>
        <v>19483</v>
      </c>
      <c r="E21" s="48"/>
      <c r="F21" s="49" t="s">
        <v>77</v>
      </c>
      <c r="G21" s="49" t="s">
        <v>77</v>
      </c>
      <c r="H21" s="49" t="s">
        <v>77</v>
      </c>
      <c r="I21" s="48"/>
      <c r="J21" s="49" t="s">
        <v>77</v>
      </c>
      <c r="K21" s="49" t="s">
        <v>77</v>
      </c>
      <c r="L21" s="49" t="s">
        <v>77</v>
      </c>
      <c r="M21" s="51"/>
      <c r="N21" s="52"/>
      <c r="O21" s="52"/>
      <c r="P21" s="52"/>
      <c r="Q21" s="52"/>
      <c r="R21" s="52"/>
      <c r="S21" s="52"/>
      <c r="T21" s="52"/>
      <c r="U21" s="52"/>
      <c r="V21" s="52"/>
      <c r="W21" s="52"/>
      <c r="X21" s="52"/>
      <c r="Y21" s="52"/>
    </row>
    <row r="22" spans="1:25" ht="20.100000000000001" customHeight="1" thickBot="1" x14ac:dyDescent="0.3">
      <c r="A22" s="64" t="s">
        <v>144</v>
      </c>
      <c r="B22" s="50">
        <f>IF(FIRE0303_working!B22="..","..",ROUND(FIRE0303_working!B22,0))</f>
        <v>16168</v>
      </c>
      <c r="C22" s="50">
        <f>IF(FIRE0303_working!C22="..","..",ROUND(FIRE0303_working!C22,0))</f>
        <v>7789</v>
      </c>
      <c r="D22" s="50">
        <f>IF(FIRE0303_working!D22="..","..",ROUND(FIRE0303_working!D22,0))</f>
        <v>8379</v>
      </c>
      <c r="E22" s="50"/>
      <c r="F22" s="50" t="s">
        <v>77</v>
      </c>
      <c r="G22" s="50" t="s">
        <v>77</v>
      </c>
      <c r="H22" s="50" t="s">
        <v>77</v>
      </c>
      <c r="I22" s="50"/>
      <c r="J22" s="50" t="s">
        <v>77</v>
      </c>
      <c r="K22" s="50" t="s">
        <v>77</v>
      </c>
      <c r="L22" s="50" t="s">
        <v>77</v>
      </c>
      <c r="M22" s="51"/>
      <c r="N22" s="52"/>
      <c r="O22" s="52"/>
      <c r="P22" s="52"/>
      <c r="Q22" s="52"/>
      <c r="R22" s="52"/>
      <c r="S22" s="52"/>
      <c r="T22" s="52"/>
      <c r="U22" s="52"/>
      <c r="V22" s="52"/>
      <c r="W22" s="52"/>
      <c r="X22" s="52"/>
      <c r="Y22" s="52"/>
    </row>
    <row r="23" spans="1:25" x14ac:dyDescent="0.2">
      <c r="A23" s="65" t="s">
        <v>91</v>
      </c>
      <c r="B23" s="52"/>
      <c r="C23" s="52"/>
      <c r="D23" s="52"/>
      <c r="E23" s="52"/>
      <c r="F23" s="52"/>
      <c r="G23" s="52"/>
      <c r="H23" s="52"/>
      <c r="I23" s="52"/>
      <c r="J23" s="52"/>
      <c r="K23" s="52"/>
      <c r="L23" s="52"/>
      <c r="M23" s="52"/>
      <c r="N23" s="52"/>
      <c r="O23" s="52"/>
      <c r="P23" s="52"/>
      <c r="Q23" s="52"/>
      <c r="R23" s="52"/>
      <c r="S23" s="52"/>
      <c r="T23" s="52"/>
      <c r="U23" s="52"/>
      <c r="V23" s="52"/>
      <c r="W23" s="52"/>
      <c r="X23" s="52"/>
      <c r="Y23" s="52"/>
    </row>
    <row r="24" spans="1:25" x14ac:dyDescent="0.2">
      <c r="A24" s="52"/>
      <c r="B24" s="52"/>
      <c r="C24" s="52"/>
      <c r="D24" s="52"/>
      <c r="E24" s="52"/>
      <c r="F24" s="52"/>
      <c r="G24" s="52"/>
      <c r="H24" s="52"/>
      <c r="I24" s="52"/>
      <c r="J24" s="52"/>
      <c r="K24" s="52"/>
      <c r="L24" s="52"/>
      <c r="M24" s="52"/>
      <c r="N24" s="52" t="s">
        <v>121</v>
      </c>
      <c r="O24" s="52"/>
      <c r="P24" s="52"/>
      <c r="Q24" s="52"/>
      <c r="R24" s="52"/>
      <c r="S24" s="52"/>
      <c r="T24" s="52"/>
      <c r="U24" s="52"/>
      <c r="V24" s="52"/>
      <c r="W24" s="52"/>
      <c r="X24" s="52"/>
      <c r="Y24" s="52"/>
    </row>
    <row r="25" spans="1:25" x14ac:dyDescent="0.2">
      <c r="A25" s="52"/>
      <c r="B25" s="52"/>
      <c r="C25" s="52"/>
      <c r="D25" s="52"/>
      <c r="E25" s="52"/>
      <c r="F25" s="52"/>
      <c r="G25" s="52"/>
      <c r="H25" s="52"/>
      <c r="I25" s="52"/>
      <c r="J25" s="52"/>
      <c r="K25" s="52"/>
      <c r="L25" s="52"/>
      <c r="M25" s="52"/>
      <c r="N25" s="52" t="s">
        <v>114</v>
      </c>
      <c r="O25" s="52"/>
      <c r="P25" s="52"/>
      <c r="Q25" s="52"/>
      <c r="R25" s="52"/>
      <c r="S25" s="52"/>
      <c r="T25" s="52"/>
      <c r="U25" s="52"/>
      <c r="V25" s="52"/>
      <c r="W25" s="52"/>
      <c r="X25" s="52"/>
      <c r="Y25" s="52"/>
    </row>
    <row r="26" spans="1:25" x14ac:dyDescent="0.2">
      <c r="A26" s="52"/>
      <c r="B26" s="52"/>
      <c r="C26" s="52"/>
      <c r="D26" s="52"/>
      <c r="E26" s="52"/>
      <c r="F26" s="52"/>
      <c r="G26" s="52"/>
      <c r="H26" s="52"/>
      <c r="I26" s="52"/>
      <c r="J26" s="52"/>
      <c r="K26" s="52"/>
      <c r="L26" s="52"/>
      <c r="M26" s="52"/>
      <c r="N26" s="52" t="s">
        <v>89</v>
      </c>
      <c r="O26" s="52"/>
      <c r="P26" s="52"/>
      <c r="Q26" s="52"/>
      <c r="R26" s="52"/>
      <c r="S26" s="52"/>
      <c r="T26" s="52"/>
      <c r="U26" s="52"/>
      <c r="V26" s="52"/>
      <c r="W26" s="52"/>
      <c r="X26" s="52"/>
      <c r="Y26" s="52"/>
    </row>
    <row r="27" spans="1:25" x14ac:dyDescent="0.2">
      <c r="A27" s="52"/>
      <c r="B27" s="52"/>
      <c r="C27" s="52"/>
      <c r="D27" s="52"/>
      <c r="E27" s="52"/>
      <c r="F27" s="52"/>
      <c r="G27" s="52"/>
      <c r="H27" s="52"/>
      <c r="I27" s="52"/>
      <c r="J27" s="52"/>
      <c r="K27" s="52"/>
      <c r="L27" s="52"/>
      <c r="M27" s="52"/>
      <c r="N27" s="52" t="s">
        <v>90</v>
      </c>
      <c r="O27" s="52"/>
      <c r="P27" s="52"/>
      <c r="Q27" s="52"/>
      <c r="R27" s="52"/>
      <c r="S27" s="52"/>
      <c r="T27" s="52"/>
      <c r="U27" s="52"/>
      <c r="V27" s="52"/>
      <c r="W27" s="52"/>
      <c r="X27" s="52"/>
      <c r="Y27" s="52"/>
    </row>
    <row r="28" spans="1:25" x14ac:dyDescent="0.2">
      <c r="A28" s="52"/>
      <c r="B28" s="52"/>
      <c r="C28" s="52"/>
      <c r="D28" s="52"/>
      <c r="E28" s="52"/>
      <c r="F28" s="52"/>
      <c r="G28" s="52"/>
      <c r="H28" s="52"/>
      <c r="I28" s="52"/>
      <c r="J28" s="52"/>
      <c r="K28" s="52"/>
      <c r="L28" s="52"/>
      <c r="M28" s="52"/>
      <c r="N28" s="52" t="s">
        <v>81</v>
      </c>
      <c r="O28" s="52"/>
      <c r="P28" s="52"/>
      <c r="Q28" s="52"/>
      <c r="R28" s="52"/>
      <c r="S28" s="52"/>
      <c r="T28" s="52"/>
      <c r="U28" s="52"/>
      <c r="V28" s="52"/>
      <c r="W28" s="52"/>
      <c r="X28" s="52"/>
      <c r="Y28" s="52"/>
    </row>
    <row r="29" spans="1:25" x14ac:dyDescent="0.2">
      <c r="A29" s="52"/>
      <c r="B29" s="52"/>
      <c r="C29" s="52"/>
      <c r="D29" s="52"/>
      <c r="E29" s="52"/>
      <c r="F29" s="52"/>
      <c r="G29" s="52"/>
      <c r="H29" s="52"/>
      <c r="I29" s="52"/>
      <c r="J29" s="52"/>
      <c r="K29" s="52"/>
      <c r="L29" s="52"/>
      <c r="M29" s="52"/>
      <c r="N29" s="52" t="s">
        <v>30</v>
      </c>
      <c r="O29" s="52"/>
      <c r="P29" s="52"/>
      <c r="Q29" s="52"/>
      <c r="R29" s="52"/>
      <c r="S29" s="52"/>
      <c r="T29" s="52"/>
      <c r="U29" s="52"/>
      <c r="V29" s="52"/>
      <c r="W29" s="52"/>
      <c r="X29" s="52"/>
      <c r="Y29" s="52"/>
    </row>
    <row r="30" spans="1:25" x14ac:dyDescent="0.2">
      <c r="A30" s="52"/>
      <c r="B30" s="52"/>
      <c r="C30" s="52"/>
      <c r="D30" s="52"/>
      <c r="E30" s="52"/>
      <c r="F30" s="52"/>
      <c r="G30" s="52"/>
      <c r="H30" s="52"/>
      <c r="I30" s="52"/>
      <c r="J30" s="52"/>
      <c r="K30" s="52"/>
      <c r="L30" s="52"/>
      <c r="M30" s="52"/>
      <c r="N30" s="52" t="s">
        <v>29</v>
      </c>
      <c r="O30" s="52"/>
      <c r="P30" s="52"/>
      <c r="Q30" s="52"/>
      <c r="R30" s="52"/>
      <c r="S30" s="52"/>
      <c r="T30" s="52"/>
      <c r="U30" s="52"/>
      <c r="V30" s="52"/>
      <c r="W30" s="52"/>
      <c r="X30" s="52"/>
      <c r="Y30" s="52"/>
    </row>
    <row r="31" spans="1:25" x14ac:dyDescent="0.2">
      <c r="A31" s="52"/>
      <c r="B31" s="52"/>
      <c r="C31" s="52"/>
      <c r="D31" s="52"/>
      <c r="E31" s="52"/>
      <c r="F31" s="52"/>
      <c r="G31" s="52"/>
      <c r="H31" s="52"/>
      <c r="I31" s="52"/>
      <c r="J31" s="52"/>
      <c r="K31" s="52"/>
      <c r="L31" s="52"/>
      <c r="M31" s="52"/>
      <c r="N31" s="52" t="s">
        <v>28</v>
      </c>
      <c r="O31" s="52"/>
      <c r="P31" s="52"/>
      <c r="Q31" s="52"/>
      <c r="R31" s="52"/>
      <c r="S31" s="52"/>
      <c r="T31" s="52"/>
      <c r="U31" s="52"/>
      <c r="V31" s="52"/>
      <c r="W31" s="52"/>
      <c r="X31" s="52"/>
      <c r="Y31" s="52"/>
    </row>
    <row r="32" spans="1:25" x14ac:dyDescent="0.2">
      <c r="A32" s="52"/>
      <c r="B32" s="52"/>
      <c r="C32" s="52"/>
      <c r="D32" s="52"/>
      <c r="E32" s="52"/>
      <c r="F32" s="52"/>
      <c r="G32" s="52"/>
      <c r="H32" s="52"/>
      <c r="I32" s="52"/>
      <c r="J32" s="52"/>
      <c r="K32" s="52"/>
      <c r="L32" s="52"/>
      <c r="M32" s="52"/>
      <c r="N32" s="52" t="s">
        <v>27</v>
      </c>
      <c r="O32" s="52"/>
      <c r="P32" s="52"/>
      <c r="Q32" s="52"/>
      <c r="R32" s="52"/>
      <c r="S32" s="52"/>
      <c r="T32" s="52"/>
      <c r="U32" s="52"/>
      <c r="V32" s="52"/>
      <c r="W32" s="52"/>
      <c r="X32" s="52"/>
      <c r="Y32" s="52"/>
    </row>
    <row r="33" spans="1:25" x14ac:dyDescent="0.2">
      <c r="A33" s="52"/>
      <c r="B33" s="52"/>
      <c r="C33" s="52"/>
      <c r="D33" s="52"/>
      <c r="E33" s="52"/>
      <c r="F33" s="52"/>
      <c r="G33" s="52"/>
      <c r="H33" s="52"/>
      <c r="I33" s="52"/>
      <c r="J33" s="52"/>
      <c r="K33" s="52"/>
      <c r="L33" s="52"/>
      <c r="M33" s="52"/>
      <c r="N33" s="52" t="s">
        <v>26</v>
      </c>
      <c r="O33" s="52"/>
      <c r="P33" s="52"/>
      <c r="Q33" s="52"/>
      <c r="R33" s="52"/>
      <c r="S33" s="52"/>
      <c r="T33" s="52"/>
      <c r="U33" s="52"/>
      <c r="V33" s="52"/>
      <c r="W33" s="52"/>
      <c r="X33" s="52"/>
      <c r="Y33" s="52"/>
    </row>
    <row r="34" spans="1:25" x14ac:dyDescent="0.2">
      <c r="A34" s="52"/>
      <c r="B34" s="52"/>
      <c r="C34" s="52"/>
      <c r="D34" s="52"/>
      <c r="E34" s="52"/>
      <c r="F34" s="52"/>
      <c r="G34" s="52"/>
      <c r="H34" s="52"/>
      <c r="I34" s="52"/>
      <c r="J34" s="52"/>
      <c r="K34" s="52"/>
      <c r="L34" s="52"/>
      <c r="M34" s="52"/>
      <c r="N34" s="52" t="s">
        <v>25</v>
      </c>
      <c r="O34" s="52"/>
      <c r="P34" s="52"/>
      <c r="Q34" s="52"/>
      <c r="R34" s="52"/>
      <c r="S34" s="52"/>
      <c r="T34" s="52"/>
      <c r="U34" s="52"/>
      <c r="V34" s="52"/>
      <c r="W34" s="52"/>
      <c r="X34" s="52"/>
      <c r="Y34" s="52"/>
    </row>
    <row r="35" spans="1:25" x14ac:dyDescent="0.2">
      <c r="A35" s="52"/>
      <c r="B35" s="52"/>
      <c r="C35" s="52"/>
      <c r="D35" s="52"/>
      <c r="E35" s="52"/>
      <c r="F35" s="52"/>
      <c r="G35" s="52"/>
      <c r="H35" s="52"/>
      <c r="I35" s="52"/>
      <c r="J35" s="52"/>
      <c r="K35" s="52"/>
      <c r="L35" s="52"/>
      <c r="M35" s="52"/>
      <c r="N35" s="52" t="s">
        <v>24</v>
      </c>
      <c r="O35" s="52"/>
      <c r="P35" s="52"/>
      <c r="Q35" s="52"/>
      <c r="R35" s="52"/>
      <c r="S35" s="52"/>
      <c r="T35" s="52"/>
      <c r="U35" s="52"/>
      <c r="V35" s="52"/>
      <c r="W35" s="52"/>
      <c r="X35" s="52"/>
      <c r="Y35" s="52"/>
    </row>
    <row r="36" spans="1:25" x14ac:dyDescent="0.2">
      <c r="A36" s="52"/>
      <c r="B36" s="52"/>
      <c r="C36" s="52"/>
      <c r="D36" s="52"/>
      <c r="E36" s="52"/>
      <c r="F36" s="52"/>
      <c r="G36" s="52"/>
      <c r="H36" s="52"/>
      <c r="I36" s="52"/>
      <c r="J36" s="52"/>
      <c r="K36" s="52"/>
      <c r="L36" s="52"/>
      <c r="M36" s="52"/>
      <c r="N36" s="52" t="s">
        <v>23</v>
      </c>
      <c r="O36" s="52"/>
      <c r="P36" s="52"/>
      <c r="Q36" s="52"/>
      <c r="R36" s="52"/>
      <c r="S36" s="52"/>
      <c r="T36" s="52"/>
      <c r="U36" s="52"/>
      <c r="V36" s="52"/>
      <c r="W36" s="52"/>
      <c r="X36" s="52"/>
      <c r="Y36" s="52"/>
    </row>
    <row r="37" spans="1:25" x14ac:dyDescent="0.2">
      <c r="A37" s="52"/>
      <c r="B37" s="52"/>
      <c r="C37" s="52"/>
      <c r="D37" s="52"/>
      <c r="E37" s="52"/>
      <c r="F37" s="52"/>
      <c r="G37" s="52"/>
      <c r="H37" s="52"/>
      <c r="I37" s="52"/>
      <c r="J37" s="52"/>
      <c r="K37" s="52"/>
      <c r="L37" s="52"/>
      <c r="M37" s="52"/>
      <c r="N37" s="52" t="s">
        <v>22</v>
      </c>
      <c r="O37" s="52"/>
      <c r="P37" s="52"/>
      <c r="Q37" s="52"/>
      <c r="R37" s="52"/>
      <c r="S37" s="52"/>
      <c r="T37" s="52"/>
      <c r="U37" s="52"/>
      <c r="V37" s="52"/>
      <c r="W37" s="52"/>
      <c r="X37" s="52"/>
      <c r="Y37" s="52"/>
    </row>
    <row r="38" spans="1:25" x14ac:dyDescent="0.2">
      <c r="A38" s="52"/>
      <c r="B38" s="52"/>
      <c r="C38" s="52"/>
      <c r="D38" s="52"/>
      <c r="E38" s="52"/>
      <c r="F38" s="52"/>
      <c r="G38" s="52"/>
      <c r="H38" s="52"/>
      <c r="I38" s="52"/>
      <c r="J38" s="52"/>
      <c r="K38" s="52"/>
      <c r="L38" s="52"/>
      <c r="M38" s="52"/>
      <c r="N38" s="52" t="s">
        <v>21</v>
      </c>
      <c r="O38" s="52"/>
      <c r="P38" s="52"/>
      <c r="Q38" s="52"/>
      <c r="R38" s="52"/>
      <c r="S38" s="52"/>
      <c r="T38" s="52"/>
      <c r="U38" s="52"/>
      <c r="V38" s="52"/>
      <c r="W38" s="52"/>
      <c r="X38" s="52"/>
      <c r="Y38" s="52"/>
    </row>
    <row r="39" spans="1:25" x14ac:dyDescent="0.2">
      <c r="A39" s="52"/>
      <c r="B39" s="52"/>
      <c r="C39" s="52"/>
      <c r="D39" s="52"/>
      <c r="E39" s="52"/>
      <c r="F39" s="52"/>
      <c r="G39" s="52"/>
      <c r="H39" s="52"/>
      <c r="I39" s="52"/>
      <c r="J39" s="52"/>
      <c r="K39" s="52"/>
      <c r="L39" s="52"/>
      <c r="M39" s="52"/>
      <c r="N39" s="52" t="s">
        <v>6</v>
      </c>
      <c r="O39" s="52"/>
      <c r="P39" s="52"/>
      <c r="Q39" s="52"/>
      <c r="R39" s="52"/>
      <c r="S39" s="52"/>
      <c r="T39" s="52"/>
      <c r="U39" s="52"/>
      <c r="V39" s="52"/>
      <c r="W39" s="52"/>
      <c r="X39" s="52"/>
      <c r="Y39" s="52"/>
    </row>
    <row r="40" spans="1:25" x14ac:dyDescent="0.2">
      <c r="A40" s="52"/>
      <c r="B40" s="52"/>
      <c r="C40" s="52"/>
      <c r="D40" s="52"/>
      <c r="E40" s="52"/>
      <c r="F40" s="52"/>
      <c r="G40" s="52"/>
      <c r="H40" s="52"/>
      <c r="I40" s="52"/>
      <c r="J40" s="52"/>
      <c r="K40" s="52"/>
      <c r="L40" s="52"/>
      <c r="M40" s="52"/>
      <c r="N40" s="52" t="s">
        <v>74</v>
      </c>
      <c r="O40" s="52"/>
      <c r="P40" s="52"/>
      <c r="Q40" s="52"/>
      <c r="R40" s="52"/>
      <c r="S40" s="52"/>
      <c r="T40" s="52"/>
      <c r="U40" s="52"/>
      <c r="V40" s="52"/>
      <c r="W40" s="52"/>
      <c r="X40" s="52"/>
      <c r="Y40" s="52"/>
    </row>
  </sheetData>
  <mergeCells count="3">
    <mergeCell ref="B6:D6"/>
    <mergeCell ref="F6:H6"/>
    <mergeCell ref="J6:L6"/>
  </mergeCells>
  <dataValidations count="1">
    <dataValidation type="list" allowBlank="1" showInputMessage="1" showErrorMessage="1" sqref="A4" xr:uid="{0C701FF7-43DD-4100-8FA1-0AAE3A8D77FA}">
      <formula1>$N$24:$N$40</formula1>
    </dataValidation>
  </dataValidation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Cover_sheet</vt:lpstr>
      <vt:lpstr>config</vt:lpstr>
      <vt:lpstr>Contents</vt:lpstr>
      <vt:lpstr>0910</vt:lpstr>
      <vt:lpstr>Data - fires</vt:lpstr>
      <vt:lpstr>Data - fatalities</vt:lpstr>
      <vt:lpstr>Data - casualties</vt:lpstr>
      <vt:lpstr>FIRE0303_working</vt:lpstr>
      <vt:lpstr>FIRE0303</vt:lpstr>
      <vt:lpstr>Notes</vt:lpstr>
      <vt:lpstr>QA checks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FIRE0303: Fires, fatalities and non-fatal casualties in outdoor primary locations and secondary fires by motive and location, England</dc:title>
  <dc:creator/>
  <cp:keywords>data tables, outdoor primary fires, outdoor secondary fires, fatalities, casualties, motive and location, 2024</cp:keywords>
  <cp:lastModifiedBy/>
  <dcterms:created xsi:type="dcterms:W3CDTF">2024-07-18T11:24:36Z</dcterms:created>
  <dcterms:modified xsi:type="dcterms:W3CDTF">2026-06-26T06:09:12Z</dcterms:modified>
</cp:coreProperties>
</file>